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belladavies/Desktop/QST QM 222/Project 1/"/>
    </mc:Choice>
  </mc:AlternateContent>
  <xr:revisionPtr revIDLastSave="0" documentId="13_ncr:1_{3C262A91-7BCC-F445-B752-76EAAB0DBDC4}" xr6:coauthVersionLast="47" xr6:coauthVersionMax="47" xr10:uidLastSave="{00000000-0000-0000-0000-000000000000}"/>
  <bookViews>
    <workbookView xWindow="0" yWindow="500" windowWidth="35840" windowHeight="20320" activeTab="5" xr2:uid="{B99E868A-2897-9841-BC9E-BCA0913957CE}"/>
  </bookViews>
  <sheets>
    <sheet name="Original" sheetId="1" r:id="rId1"/>
    <sheet name="Data" sheetId="2" r:id="rId2"/>
    <sheet name="Tax Type vs. Result" sheetId="12" r:id="rId3"/>
    <sheet name="Purpose vs. Result" sheetId="13" r:id="rId4"/>
    <sheet name="Election Type vs. Result" sheetId="14" r:id="rId5"/>
    <sheet name="Numeric Variables" sheetId="15" r:id="rId6"/>
    <sheet name="Agency County" sheetId="4" r:id="rId7"/>
    <sheet name="Type of Tax or Debt" sheetId="5" r:id="rId8"/>
    <sheet name="Purpose" sheetId="6" r:id="rId9"/>
    <sheet name="Result (Pass or Fail)" sheetId="7" r:id="rId10"/>
    <sheet name="Election Year" sheetId="8" r:id="rId11"/>
    <sheet name="Election Type" sheetId="9" r:id="rId12"/>
  </sheets>
  <definedNames>
    <definedName name="Fail">Data!$J$1</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3" i="5" l="1"/>
  <c r="C24" i="5"/>
  <c r="C25" i="5"/>
  <c r="C22" i="5"/>
  <c r="C5" i="5"/>
  <c r="C6" i="5"/>
  <c r="C7" i="5"/>
  <c r="C8" i="5"/>
  <c r="C9" i="5"/>
  <c r="C10" i="5"/>
  <c r="C11" i="5"/>
  <c r="C12" i="5"/>
  <c r="C13" i="5"/>
  <c r="C14" i="5"/>
  <c r="C15" i="5"/>
  <c r="C16" i="5"/>
  <c r="C17" i="5"/>
  <c r="C4" i="5"/>
  <c r="F5" i="6"/>
  <c r="F6" i="6"/>
  <c r="F7" i="6"/>
  <c r="F8" i="6"/>
  <c r="F9" i="6"/>
  <c r="F10" i="6"/>
  <c r="F11" i="6"/>
  <c r="F12" i="6"/>
  <c r="F13" i="6"/>
  <c r="F14" i="6"/>
  <c r="F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 i="6"/>
  <c r="C7" i="9"/>
  <c r="C6" i="9"/>
  <c r="C5" i="9"/>
  <c r="C4" i="9"/>
  <c r="C19" i="14"/>
  <c r="B19" i="14"/>
  <c r="B25" i="5"/>
  <c r="C25" i="12"/>
  <c r="B25" i="12"/>
  <c r="J92" i="2"/>
  <c r="J103" i="2"/>
  <c r="J115" i="2"/>
  <c r="J131" i="2"/>
  <c r="J137" i="2"/>
  <c r="J141" i="2"/>
  <c r="J173" i="2"/>
  <c r="J294" i="2"/>
  <c r="J296" i="2"/>
  <c r="J297" i="2"/>
  <c r="J309" i="2"/>
  <c r="J375" i="2"/>
  <c r="J385" i="2"/>
  <c r="J436" i="2"/>
  <c r="J467" i="2"/>
  <c r="J502" i="2"/>
  <c r="J536" i="2"/>
  <c r="J548" i="2"/>
  <c r="J564" i="2"/>
  <c r="J575" i="2"/>
  <c r="J629" i="2"/>
  <c r="J673" i="2"/>
  <c r="J736" i="2"/>
  <c r="J801" i="2"/>
  <c r="J840" i="2"/>
  <c r="J856" i="2"/>
  <c r="J962" i="2"/>
  <c r="J1006" i="2"/>
  <c r="J1015" i="2"/>
  <c r="J1028" i="2"/>
  <c r="J1039" i="2"/>
  <c r="J1049" i="2"/>
  <c r="J1072" i="2"/>
  <c r="J1076" i="2"/>
  <c r="J1077" i="2"/>
  <c r="J1096" i="2"/>
  <c r="J1097" i="2"/>
  <c r="J1124" i="2"/>
  <c r="J1209" i="2"/>
  <c r="J1248" i="2"/>
  <c r="J1310" i="2"/>
  <c r="J1335" i="2"/>
  <c r="J1343" i="2"/>
  <c r="J1409" i="2"/>
  <c r="J1419" i="2"/>
  <c r="J1444" i="2"/>
  <c r="J1458" i="2"/>
  <c r="J1512" i="2"/>
  <c r="J1542" i="2"/>
  <c r="J1616" i="2"/>
  <c r="J1631" i="2"/>
  <c r="J1646" i="2"/>
  <c r="J1693" i="2"/>
  <c r="J1702" i="2"/>
  <c r="J1721" i="2"/>
  <c r="J1737" i="2"/>
  <c r="J1773" i="2"/>
  <c r="J1925" i="2"/>
  <c r="J1955" i="2"/>
  <c r="J1972" i="2"/>
  <c r="J1973" i="2"/>
  <c r="J2061" i="2"/>
  <c r="J2062" i="2"/>
  <c r="J2074" i="2"/>
  <c r="J2087" i="2"/>
  <c r="J2108" i="2"/>
  <c r="J2154" i="2"/>
  <c r="J2178" i="2"/>
  <c r="J2191" i="2"/>
  <c r="J2250" i="2"/>
  <c r="J2275" i="2"/>
  <c r="J2293" i="2"/>
  <c r="J2328" i="2"/>
  <c r="J2379" i="2"/>
  <c r="J2418" i="2"/>
  <c r="J2428" i="2"/>
  <c r="J2447" i="2"/>
  <c r="J2448" i="2"/>
  <c r="J2467" i="2"/>
  <c r="J2469" i="2"/>
  <c r="J2500" i="2"/>
  <c r="J2528" i="2"/>
  <c r="J2529" i="2"/>
  <c r="J2503" i="2"/>
  <c r="J2565" i="2"/>
  <c r="J2608" i="2"/>
  <c r="J2609" i="2"/>
  <c r="J2633" i="2"/>
  <c r="J2655" i="2"/>
  <c r="J2656" i="2"/>
  <c r="J2708" i="2"/>
  <c r="J2730" i="2"/>
  <c r="J2749" i="2"/>
  <c r="J2780" i="2"/>
  <c r="J2816" i="2"/>
  <c r="J2817" i="2"/>
  <c r="J2834" i="2"/>
  <c r="J2835" i="2"/>
  <c r="J2836" i="2"/>
  <c r="J2858" i="2"/>
  <c r="J2903" i="2"/>
  <c r="J2904" i="2"/>
  <c r="J2942" i="2"/>
  <c r="J2960" i="2"/>
  <c r="J3015" i="2"/>
  <c r="J3028" i="2"/>
  <c r="J3031" i="2"/>
  <c r="J3032" i="2"/>
  <c r="J3089" i="2"/>
  <c r="J3120" i="2"/>
  <c r="J3180" i="2"/>
  <c r="J3274" i="2"/>
  <c r="J3308" i="2"/>
  <c r="J3408" i="2"/>
  <c r="J3427" i="2"/>
  <c r="J3429" i="2"/>
  <c r="J3430" i="2"/>
  <c r="J3474" i="2"/>
  <c r="J3518" i="2"/>
  <c r="J3539" i="2"/>
  <c r="J3557" i="2"/>
  <c r="J3560" i="2"/>
  <c r="J3541" i="2"/>
  <c r="J3608" i="2"/>
  <c r="J3610" i="2"/>
  <c r="J3585" i="2"/>
  <c r="J3623" i="2"/>
  <c r="J3626" i="2"/>
  <c r="J3627" i="2"/>
  <c r="J3646" i="2"/>
  <c r="J3669" i="2"/>
  <c r="J3670" i="2"/>
  <c r="J3694" i="2"/>
  <c r="J3706" i="2"/>
  <c r="J3735" i="2"/>
  <c r="J3797" i="2"/>
  <c r="J3830" i="2"/>
  <c r="J3834" i="2"/>
  <c r="J3861" i="2"/>
  <c r="J3880" i="2"/>
  <c r="J3887" i="2"/>
  <c r="J3918" i="2"/>
  <c r="J3919" i="2"/>
  <c r="J3938" i="2"/>
  <c r="J3954" i="2"/>
  <c r="J3971" i="2"/>
  <c r="J3995" i="2"/>
  <c r="J3996" i="2"/>
  <c r="J4050" i="2"/>
  <c r="J4054" i="2"/>
  <c r="J4071" i="2"/>
  <c r="J4076" i="2"/>
  <c r="J4080" i="2"/>
  <c r="J4097" i="2"/>
  <c r="J4145" i="2"/>
  <c r="J4159" i="2"/>
  <c r="J4183" i="2"/>
  <c r="J4216" i="2"/>
  <c r="J4217" i="2"/>
  <c r="J4254" i="2"/>
  <c r="J4255" i="2"/>
  <c r="J4271" i="2"/>
  <c r="J4279" i="2"/>
  <c r="J4311" i="2"/>
  <c r="J4349" i="2"/>
  <c r="J4381" i="2"/>
  <c r="J4386" i="2"/>
  <c r="J4405" i="2"/>
  <c r="J4406" i="2"/>
  <c r="J4407" i="2"/>
  <c r="J4464" i="2"/>
  <c r="J4465" i="2"/>
  <c r="J4496" i="2"/>
  <c r="J4507" i="2"/>
  <c r="J4558" i="2"/>
  <c r="J4569" i="2"/>
  <c r="J4572" i="2"/>
  <c r="J4592" i="2"/>
  <c r="J4616" i="2"/>
  <c r="J4641" i="2"/>
  <c r="J4642" i="2"/>
  <c r="J4674" i="2"/>
  <c r="J4680" i="2"/>
  <c r="J4681" i="2"/>
  <c r="J4682" i="2"/>
  <c r="J4697" i="2"/>
  <c r="J4701" i="2"/>
  <c r="J4716" i="2"/>
  <c r="J4717" i="2"/>
  <c r="J4755" i="2"/>
  <c r="J4778" i="2"/>
  <c r="J4790" i="2"/>
  <c r="J4802" i="2"/>
  <c r="J4803" i="2"/>
  <c r="J4820" i="2"/>
  <c r="J4835" i="2"/>
  <c r="J4836" i="2"/>
  <c r="J4846" i="2"/>
  <c r="J4851" i="2"/>
  <c r="J4837" i="2"/>
  <c r="J4329" i="2"/>
  <c r="J4860" i="2"/>
  <c r="J4863" i="2"/>
  <c r="J4889" i="2"/>
  <c r="J4892" i="2"/>
  <c r="J4909" i="2"/>
  <c r="J4910" i="2"/>
  <c r="J4942" i="2"/>
  <c r="J4952" i="2"/>
  <c r="J4991" i="2"/>
  <c r="J5010" i="2"/>
  <c r="J5019" i="2"/>
  <c r="J5021" i="2"/>
  <c r="J5039" i="2"/>
  <c r="J5040" i="2"/>
  <c r="J5041" i="2"/>
  <c r="J5022" i="2"/>
  <c r="J5053" i="2"/>
  <c r="J5074" i="2"/>
  <c r="J5080" i="2"/>
  <c r="J5102" i="2"/>
  <c r="J5107" i="2"/>
  <c r="J5117" i="2"/>
  <c r="J5122" i="2"/>
  <c r="J5123" i="2"/>
  <c r="J5124" i="2"/>
  <c r="J5142" i="2"/>
  <c r="J5148" i="2"/>
  <c r="J5200" i="2"/>
  <c r="J5201" i="2"/>
  <c r="J5217" i="2"/>
  <c r="J5239" i="2"/>
  <c r="J5261" i="2"/>
  <c r="J5276" i="2"/>
  <c r="J5284" i="2"/>
  <c r="J5300" i="2"/>
  <c r="J5301" i="2"/>
  <c r="J5315" i="2"/>
  <c r="J5333" i="2"/>
  <c r="J5345" i="2"/>
  <c r="J5376" i="2"/>
  <c r="J5377" i="2"/>
  <c r="J5394" i="2"/>
  <c r="J5397" i="2"/>
  <c r="J5388" i="2"/>
  <c r="J5407" i="2"/>
  <c r="J5409" i="2"/>
  <c r="J5418" i="2"/>
  <c r="J5429" i="2"/>
  <c r="J5430" i="2"/>
  <c r="J5438" i="2"/>
  <c r="J5445" i="2"/>
  <c r="J5456" i="2"/>
  <c r="J5468" i="2"/>
  <c r="J5478" i="2"/>
  <c r="J5499" i="2"/>
  <c r="J5501" i="2"/>
  <c r="J5502" i="2"/>
  <c r="J5515" i="2"/>
  <c r="J5532" i="2"/>
  <c r="J5533" i="2"/>
  <c r="J5537" i="2"/>
  <c r="J5551" i="2"/>
  <c r="J5572" i="2"/>
  <c r="J5587" i="2"/>
  <c r="J5592" i="2"/>
  <c r="J5613" i="2"/>
  <c r="J5631" i="2"/>
  <c r="J5642" i="2"/>
  <c r="J5652" i="2"/>
  <c r="J5673" i="2"/>
  <c r="J5675" i="2"/>
  <c r="J5678" i="2"/>
  <c r="J5679" i="2"/>
  <c r="J5692" i="2"/>
  <c r="J5705" i="2"/>
  <c r="J5714" i="2"/>
  <c r="J5720" i="2"/>
  <c r="J5732" i="2"/>
  <c r="J5742" i="2"/>
  <c r="J5753" i="2"/>
  <c r="J5777" i="2"/>
  <c r="J5785" i="2"/>
  <c r="J5789" i="2"/>
  <c r="J5794" i="2"/>
  <c r="J5795" i="2"/>
  <c r="J5813" i="2"/>
  <c r="J5818" i="2"/>
  <c r="J5819" i="2"/>
  <c r="J5828" i="2"/>
  <c r="J5829" i="2"/>
  <c r="J5830" i="2"/>
  <c r="J5834" i="2"/>
  <c r="J5837" i="2"/>
  <c r="J5844" i="2"/>
  <c r="J5845" i="2"/>
  <c r="J5855" i="2"/>
  <c r="J5863" i="2"/>
  <c r="J5865" i="2"/>
  <c r="J5866" i="2"/>
  <c r="J5885" i="2"/>
  <c r="J5894" i="2"/>
  <c r="J5902" i="2"/>
  <c r="J5903" i="2"/>
  <c r="J5904" i="2"/>
  <c r="J5907" i="2"/>
  <c r="J5916" i="2"/>
  <c r="J5925" i="2"/>
  <c r="J5929" i="2"/>
  <c r="J5937" i="2"/>
  <c r="J5941" i="2"/>
  <c r="J5944" i="2"/>
  <c r="J5824" i="2"/>
  <c r="J3733" i="2"/>
  <c r="J5936" i="2"/>
  <c r="J243" i="2"/>
  <c r="J644" i="2"/>
  <c r="J914" i="2"/>
  <c r="J1125" i="2"/>
  <c r="J1246" i="2"/>
  <c r="J1601" i="2"/>
  <c r="J2012" i="2"/>
  <c r="J2157" i="2"/>
  <c r="J2364" i="2"/>
  <c r="J2385" i="2"/>
  <c r="J2504" i="2"/>
  <c r="J3282" i="2"/>
  <c r="J3997" i="2"/>
  <c r="J4125" i="2"/>
  <c r="J4515" i="2"/>
  <c r="J44" i="2"/>
  <c r="J208" i="2"/>
  <c r="J330" i="2"/>
  <c r="J418" i="2"/>
  <c r="J420" i="2"/>
  <c r="J549" i="2"/>
  <c r="J609" i="2"/>
  <c r="J610" i="2"/>
  <c r="J684" i="2"/>
  <c r="J756" i="2"/>
  <c r="J794" i="2"/>
  <c r="J822" i="2"/>
  <c r="J866" i="2"/>
  <c r="J908" i="2"/>
  <c r="J917" i="2"/>
  <c r="J1070" i="2"/>
  <c r="J1123" i="2"/>
  <c r="J1167" i="2"/>
  <c r="J1229" i="2"/>
  <c r="J1276" i="2"/>
  <c r="J1497" i="2"/>
  <c r="J1531" i="2"/>
  <c r="J1572" i="2"/>
  <c r="J1705" i="2"/>
  <c r="J1714" i="2"/>
  <c r="J1856" i="2"/>
  <c r="J1857" i="2"/>
  <c r="J1974" i="2"/>
  <c r="J2224" i="2"/>
  <c r="J2245" i="2"/>
  <c r="J2341" i="2"/>
  <c r="J2501" i="2"/>
  <c r="J2672" i="2"/>
  <c r="J2797" i="2"/>
  <c r="J2837" i="2"/>
  <c r="J2881" i="2"/>
  <c r="J3084" i="2"/>
  <c r="J3240" i="2"/>
  <c r="J3384" i="2"/>
  <c r="J3475" i="2"/>
  <c r="J4178" i="2"/>
  <c r="J4460" i="2"/>
  <c r="J4807" i="2"/>
  <c r="J4838" i="2"/>
  <c r="J4852" i="2"/>
  <c r="J5092" i="2"/>
  <c r="J5151" i="2"/>
  <c r="J5378" i="2"/>
  <c r="J5419" i="2"/>
  <c r="J42" i="2"/>
  <c r="J62" i="2"/>
  <c r="J269" i="2"/>
  <c r="J462" i="2"/>
  <c r="J487" i="2"/>
  <c r="J520" i="2"/>
  <c r="J602" i="2"/>
  <c r="J638" i="2"/>
  <c r="J650" i="2"/>
  <c r="J932" i="2"/>
  <c r="J1048" i="2"/>
  <c r="J1136" i="2"/>
  <c r="J1148" i="2"/>
  <c r="J1210" i="2"/>
  <c r="J1632" i="2"/>
  <c r="J2237" i="2"/>
  <c r="J2329" i="2"/>
  <c r="J2429" i="2"/>
  <c r="J2582" i="2"/>
  <c r="J2610" i="2"/>
  <c r="J2798" i="2"/>
  <c r="J2856" i="2"/>
  <c r="J3059" i="2"/>
  <c r="J3106" i="2"/>
  <c r="J3157" i="2"/>
  <c r="J3283" i="2"/>
  <c r="J3538" i="2"/>
  <c r="J3542" i="2"/>
  <c r="J3647" i="2"/>
  <c r="J3692" i="2"/>
  <c r="J3913" i="2"/>
  <c r="J3955" i="2"/>
  <c r="J4103" i="2"/>
  <c r="J4104" i="2"/>
  <c r="J4146" i="2"/>
  <c r="J4432" i="2"/>
  <c r="J4450" i="2"/>
  <c r="J4791" i="2"/>
  <c r="J5770" i="2"/>
  <c r="J5779" i="2"/>
  <c r="J5820" i="2"/>
  <c r="J5833" i="2"/>
  <c r="J5857" i="2"/>
  <c r="J5934" i="2"/>
  <c r="J152" i="2"/>
  <c r="J279" i="2"/>
  <c r="J342" i="2"/>
  <c r="J426" i="2"/>
  <c r="J428" i="2"/>
  <c r="J495" i="2"/>
  <c r="J537" i="2"/>
  <c r="J687" i="2"/>
  <c r="J706" i="2"/>
  <c r="J829" i="2"/>
  <c r="J938" i="2"/>
  <c r="J1440" i="2"/>
  <c r="J1633" i="2"/>
  <c r="J2859" i="2"/>
  <c r="J4433" i="2"/>
  <c r="J4683" i="2"/>
  <c r="J5961" i="2"/>
  <c r="J27" i="2"/>
  <c r="J77" i="2"/>
  <c r="J102" i="2"/>
  <c r="J120" i="2"/>
  <c r="J138" i="2"/>
  <c r="J167" i="2"/>
  <c r="J168" i="2"/>
  <c r="J223" i="2"/>
  <c r="J249" i="2"/>
  <c r="J361" i="2"/>
  <c r="J429" i="2"/>
  <c r="J465" i="2"/>
  <c r="J468" i="2"/>
  <c r="J483" i="2"/>
  <c r="J507" i="2"/>
  <c r="J546" i="2"/>
  <c r="J569" i="2"/>
  <c r="J583" i="2"/>
  <c r="J639" i="2"/>
  <c r="J653" i="2"/>
  <c r="J711" i="2"/>
  <c r="J737" i="2"/>
  <c r="J746" i="2"/>
  <c r="J779" i="2"/>
  <c r="J785" i="2"/>
  <c r="J815" i="2"/>
  <c r="J848" i="2"/>
  <c r="J882" i="2"/>
  <c r="J900" i="2"/>
  <c r="J906" i="2"/>
  <c r="J910" i="2"/>
  <c r="J1071" i="2"/>
  <c r="J1085" i="2"/>
  <c r="J1173" i="2"/>
  <c r="J1183" i="2"/>
  <c r="J1255" i="2"/>
  <c r="J1265" i="2"/>
  <c r="J1299" i="2"/>
  <c r="J1311" i="2"/>
  <c r="J1336" i="2"/>
  <c r="J1354" i="2"/>
  <c r="J1410" i="2"/>
  <c r="J1445" i="2"/>
  <c r="J1446" i="2"/>
  <c r="J1459" i="2"/>
  <c r="J1464" i="2"/>
  <c r="J1465" i="2"/>
  <c r="J1466" i="2"/>
  <c r="J1481" i="2"/>
  <c r="J1493" i="2"/>
  <c r="J1498" i="2"/>
  <c r="J1499" i="2"/>
  <c r="J1543" i="2"/>
  <c r="J1692" i="2"/>
  <c r="J1760" i="2"/>
  <c r="J1761" i="2"/>
  <c r="J1829" i="2"/>
  <c r="J1853" i="2"/>
  <c r="J1888" i="2"/>
  <c r="J1899" i="2"/>
  <c r="J1939" i="2"/>
  <c r="J1940" i="2"/>
  <c r="J2013" i="2"/>
  <c r="J2021" i="2"/>
  <c r="J2026" i="2"/>
  <c r="J2027" i="2"/>
  <c r="J2045" i="2"/>
  <c r="J2063" i="2"/>
  <c r="J2068" i="2"/>
  <c r="J2069" i="2"/>
  <c r="J2122" i="2"/>
  <c r="J2126" i="2"/>
  <c r="J2167" i="2"/>
  <c r="J2177" i="2"/>
  <c r="J2194" i="2"/>
  <c r="J2225" i="2"/>
  <c r="J2294" i="2"/>
  <c r="J2305" i="2"/>
  <c r="J2365" i="2"/>
  <c r="J2399" i="2"/>
  <c r="J2419" i="2"/>
  <c r="J2430" i="2"/>
  <c r="J2443" i="2"/>
  <c r="J2449" i="2"/>
  <c r="J2530" i="2"/>
  <c r="J2566" i="2"/>
  <c r="J2611" i="2"/>
  <c r="J2612" i="2"/>
  <c r="J2634" i="2"/>
  <c r="J2669" i="2"/>
  <c r="J2688" i="2"/>
  <c r="J2733" i="2"/>
  <c r="J2734" i="2"/>
  <c r="J2781" i="2"/>
  <c r="J2782" i="2"/>
  <c r="J2799" i="2"/>
  <c r="J2831" i="2"/>
  <c r="J2922" i="2"/>
  <c r="J2940" i="2"/>
  <c r="J2943" i="2"/>
  <c r="J2984" i="2"/>
  <c r="J3107" i="2"/>
  <c r="J3124" i="2"/>
  <c r="J3125" i="2"/>
  <c r="J3142" i="2"/>
  <c r="J3143" i="2"/>
  <c r="J3196" i="2"/>
  <c r="J3212" i="2"/>
  <c r="J3218" i="2"/>
  <c r="J3220" i="2"/>
  <c r="J3221" i="2"/>
  <c r="J3309" i="2"/>
  <c r="J3345" i="2"/>
  <c r="J3346" i="2"/>
  <c r="J3347" i="2"/>
  <c r="J3348" i="2"/>
  <c r="J3368" i="2"/>
  <c r="J3425" i="2"/>
  <c r="J3476" i="2"/>
  <c r="J3492" i="2"/>
  <c r="J3502" i="2"/>
  <c r="J3543" i="2"/>
  <c r="J3561" i="2"/>
  <c r="J3586" i="2"/>
  <c r="J3611" i="2"/>
  <c r="J3628" i="2"/>
  <c r="J3648" i="2"/>
  <c r="J3668" i="2"/>
  <c r="J3671" i="2"/>
  <c r="J3713" i="2"/>
  <c r="J3756" i="2"/>
  <c r="J3798" i="2"/>
  <c r="J3799" i="2"/>
  <c r="J3810" i="2"/>
  <c r="J3817" i="2"/>
  <c r="J3818" i="2"/>
  <c r="J3860" i="2"/>
  <c r="J3889" i="2"/>
  <c r="J3902" i="2"/>
  <c r="J3916" i="2"/>
  <c r="J3936" i="2"/>
  <c r="J3951" i="2"/>
  <c r="J3956" i="2"/>
  <c r="J3957" i="2"/>
  <c r="J4024" i="2"/>
  <c r="J4035" i="2"/>
  <c r="J4036" i="2"/>
  <c r="J4081" i="2"/>
  <c r="J4184" i="2"/>
  <c r="J4185" i="2"/>
  <c r="J4186" i="2"/>
  <c r="J4200" i="2"/>
  <c r="J4227" i="2"/>
  <c r="J4322" i="2"/>
  <c r="J4350" i="2"/>
  <c r="J4365" i="2"/>
  <c r="J4366" i="2"/>
  <c r="J4387" i="2"/>
  <c r="J4408" i="2"/>
  <c r="J4409" i="2"/>
  <c r="J4425" i="2"/>
  <c r="J4447" i="2"/>
  <c r="J4451" i="2"/>
  <c r="J4466" i="2"/>
  <c r="J4467" i="2"/>
  <c r="J4477" i="2"/>
  <c r="J4534" i="2"/>
  <c r="J4594" i="2"/>
  <c r="J4635" i="2"/>
  <c r="J4692" i="2"/>
  <c r="J4694" i="2"/>
  <c r="J4695" i="2"/>
  <c r="J4702" i="2"/>
  <c r="J4703" i="2"/>
  <c r="J4750" i="2"/>
  <c r="J4766" i="2"/>
  <c r="J4786" i="2"/>
  <c r="J4819" i="2"/>
  <c r="J4831" i="2"/>
  <c r="J4832" i="2"/>
  <c r="J4861" i="2"/>
  <c r="J4887" i="2"/>
  <c r="J4893" i="2"/>
  <c r="J4894" i="2"/>
  <c r="J4926" i="2"/>
  <c r="J4935" i="2"/>
  <c r="J4940" i="2"/>
  <c r="J4953" i="2"/>
  <c r="J4969" i="2"/>
  <c r="J4975" i="2"/>
  <c r="J4976" i="2"/>
  <c r="J5007" i="2"/>
  <c r="J5042" i="2"/>
  <c r="J5088" i="2"/>
  <c r="J5105" i="2"/>
  <c r="J5108" i="2"/>
  <c r="J5118" i="2"/>
  <c r="J5163" i="2"/>
  <c r="J5175" i="2"/>
  <c r="J5184" i="2"/>
  <c r="J5186" i="2"/>
  <c r="J5212" i="2"/>
  <c r="J5213" i="2"/>
  <c r="J5240" i="2"/>
  <c r="J5272" i="2"/>
  <c r="J5285" i="2"/>
  <c r="J5316" i="2"/>
  <c r="J5358" i="2"/>
  <c r="J5379" i="2"/>
  <c r="J5410" i="2"/>
  <c r="J5439" i="2"/>
  <c r="J5457" i="2"/>
  <c r="J5458" i="2"/>
  <c r="J5477" i="2"/>
  <c r="J5482" i="2"/>
  <c r="J5497" i="2"/>
  <c r="J5503" i="2"/>
  <c r="J5552" i="2"/>
  <c r="J5571" i="2"/>
  <c r="J5576" i="2"/>
  <c r="J5606" i="2"/>
  <c r="J5653" i="2"/>
  <c r="J5733" i="2"/>
  <c r="J5750" i="2"/>
  <c r="J5781" i="2"/>
  <c r="J63" i="2"/>
  <c r="J164" i="2"/>
  <c r="J276" i="2"/>
  <c r="J346" i="2"/>
  <c r="J355" i="2"/>
  <c r="J518" i="2"/>
  <c r="J529" i="2"/>
  <c r="J700" i="2"/>
  <c r="J1047" i="2"/>
  <c r="J1174" i="2"/>
  <c r="J1482" i="2"/>
  <c r="J1889" i="2"/>
  <c r="J2251" i="2"/>
  <c r="J2794" i="2"/>
  <c r="J3161" i="2"/>
  <c r="J3453" i="2"/>
  <c r="J3454" i="2"/>
  <c r="J3629" i="2"/>
  <c r="J46" i="2"/>
  <c r="J186" i="2"/>
  <c r="J303" i="2"/>
  <c r="J337" i="2"/>
  <c r="J387" i="2"/>
  <c r="J480" i="2"/>
  <c r="J511" i="2"/>
  <c r="J517" i="2"/>
  <c r="J550" i="2"/>
  <c r="J574" i="2"/>
  <c r="J647" i="2"/>
  <c r="J654" i="2"/>
  <c r="J674" i="2"/>
  <c r="J688" i="2"/>
  <c r="J791" i="2"/>
  <c r="J835" i="2"/>
  <c r="J841" i="2"/>
  <c r="J885" i="2"/>
  <c r="J933" i="2"/>
  <c r="J949" i="2"/>
  <c r="J950" i="2"/>
  <c r="J972" i="2"/>
  <c r="J1001" i="2"/>
  <c r="J1168" i="2"/>
  <c r="J1277" i="2"/>
  <c r="J1296" i="2"/>
  <c r="J1337" i="2"/>
  <c r="J1344" i="2"/>
  <c r="J1345" i="2"/>
  <c r="J1602" i="2"/>
  <c r="J1603" i="2"/>
  <c r="J1573" i="2"/>
  <c r="J1627" i="2"/>
  <c r="J1666" i="2"/>
  <c r="J1667" i="2"/>
  <c r="J1668" i="2"/>
  <c r="J1755" i="2"/>
  <c r="J1826" i="2"/>
  <c r="J1843" i="2"/>
  <c r="J1844" i="2"/>
  <c r="J1890" i="2"/>
  <c r="J1914" i="2"/>
  <c r="J1958" i="2"/>
  <c r="J1959" i="2"/>
  <c r="J1968" i="2"/>
  <c r="J2028" i="2"/>
  <c r="J2072" i="2"/>
  <c r="J2125" i="2"/>
  <c r="J2162" i="2"/>
  <c r="J2195" i="2"/>
  <c r="J2226" i="2"/>
  <c r="J2400" i="2"/>
  <c r="J2521" i="2"/>
  <c r="J2567" i="2"/>
  <c r="J2709" i="2"/>
  <c r="J2735" i="2"/>
  <c r="J2771" i="2"/>
  <c r="J2961" i="2"/>
  <c r="J2985" i="2"/>
  <c r="J2994" i="2"/>
  <c r="J3033" i="2"/>
  <c r="J3105" i="2"/>
  <c r="J3165" i="2"/>
  <c r="J3182" i="2"/>
  <c r="J3342" i="2"/>
  <c r="J3503" i="2"/>
  <c r="J3587" i="2"/>
  <c r="J3612" i="2"/>
  <c r="J3644" i="2"/>
  <c r="J3753" i="2"/>
  <c r="J3819" i="2"/>
  <c r="J3958" i="2"/>
  <c r="J3998" i="2"/>
  <c r="J4508" i="2"/>
  <c r="J4540" i="2"/>
  <c r="J4573" i="2"/>
  <c r="J4713" i="2"/>
  <c r="J4775" i="2"/>
  <c r="J4821" i="2"/>
  <c r="J5106" i="2"/>
  <c r="J5109" i="2"/>
  <c r="J5183" i="2"/>
  <c r="J5199" i="2"/>
  <c r="J5202" i="2"/>
  <c r="J5302" i="2"/>
  <c r="J5341" i="2"/>
  <c r="J5392" i="2"/>
  <c r="J5459" i="2"/>
  <c r="J5620" i="2"/>
  <c r="J5667" i="2"/>
  <c r="J5754" i="2"/>
  <c r="J5743" i="2"/>
  <c r="J2088" i="2"/>
  <c r="J5969" i="2"/>
  <c r="J4" i="2"/>
  <c r="J5" i="2"/>
  <c r="J8" i="2"/>
  <c r="J17" i="2"/>
  <c r="J47" i="2"/>
  <c r="J54" i="2"/>
  <c r="J93" i="2"/>
  <c r="J125" i="2"/>
  <c r="J147" i="2"/>
  <c r="J151" i="2"/>
  <c r="J224" i="2"/>
  <c r="J234" i="2"/>
  <c r="J250" i="2"/>
  <c r="J280" i="2"/>
  <c r="J347" i="2"/>
  <c r="J404" i="2"/>
  <c r="J421" i="2"/>
  <c r="J435" i="2"/>
  <c r="J437" i="2"/>
  <c r="J443" i="2"/>
  <c r="J543" i="2"/>
  <c r="J551" i="2"/>
  <c r="J595" i="2"/>
  <c r="J666" i="2"/>
  <c r="J712" i="2"/>
  <c r="J723" i="2"/>
  <c r="J747" i="2"/>
  <c r="J748" i="2"/>
  <c r="J886" i="2"/>
  <c r="J892" i="2"/>
  <c r="J911" i="2"/>
  <c r="J963" i="2"/>
  <c r="J980" i="2"/>
  <c r="J981" i="2"/>
  <c r="J1016" i="2"/>
  <c r="J1038" i="2"/>
  <c r="J1040" i="2"/>
  <c r="J1057" i="2"/>
  <c r="J1098" i="2"/>
  <c r="J1109" i="2"/>
  <c r="J1110" i="2"/>
  <c r="J1126" i="2"/>
  <c r="J1149" i="2"/>
  <c r="J1151" i="2"/>
  <c r="J1223" i="2"/>
  <c r="J1230" i="2"/>
  <c r="J1238" i="2"/>
  <c r="J1278" i="2"/>
  <c r="J1321" i="2"/>
  <c r="J1384" i="2"/>
  <c r="J1395" i="2"/>
  <c r="J1411" i="2"/>
  <c r="J1447" i="2"/>
  <c r="J1500" i="2"/>
  <c r="J1514" i="2"/>
  <c r="J1589" i="2"/>
  <c r="J1722" i="2"/>
  <c r="J1775" i="2"/>
  <c r="J1787" i="2"/>
  <c r="J1814" i="2"/>
  <c r="J1855" i="2"/>
  <c r="J1936" i="2"/>
  <c r="J1985" i="2"/>
  <c r="J2075" i="2"/>
  <c r="J2127" i="2"/>
  <c r="J2179" i="2"/>
  <c r="J2206" i="2"/>
  <c r="J2220" i="2"/>
  <c r="J2288" i="2"/>
  <c r="J2306" i="2"/>
  <c r="J2420" i="2"/>
  <c r="J2450" i="2"/>
  <c r="J2526" i="2"/>
  <c r="J2564" i="2"/>
  <c r="J2630" i="2"/>
  <c r="J2710" i="2"/>
  <c r="J2815" i="2"/>
  <c r="J2818" i="2"/>
  <c r="J2860" i="2"/>
  <c r="J2901" i="2"/>
  <c r="J2923" i="2"/>
  <c r="J2924" i="2"/>
  <c r="J2996" i="2"/>
  <c r="J3064" i="2"/>
  <c r="J3088" i="2"/>
  <c r="J3108" i="2"/>
  <c r="J3131" i="2"/>
  <c r="J3188" i="2"/>
  <c r="J3271" i="2"/>
  <c r="J3284" i="2"/>
  <c r="J3306" i="2"/>
  <c r="J3431" i="2"/>
  <c r="J3446" i="2"/>
  <c r="J3499" i="2"/>
  <c r="J3588" i="2"/>
  <c r="J3613" i="2"/>
  <c r="J3645" i="2"/>
  <c r="J3649" i="2"/>
  <c r="J3630" i="2"/>
  <c r="J3710" i="2"/>
  <c r="J3140" i="2"/>
  <c r="J3771" i="2"/>
  <c r="J3835" i="2"/>
  <c r="J3858" i="2"/>
  <c r="J4021" i="2"/>
  <c r="J4058" i="2"/>
  <c r="J4105" i="2"/>
  <c r="J4165" i="2"/>
  <c r="J4187" i="2"/>
  <c r="J4224" i="2"/>
  <c r="J4228" i="2"/>
  <c r="J4256" i="2"/>
  <c r="J4257" i="2"/>
  <c r="J4270" i="2"/>
  <c r="J4280" i="2"/>
  <c r="J4330" i="2"/>
  <c r="J4331" i="2"/>
  <c r="J4448" i="2"/>
  <c r="J4452" i="2"/>
  <c r="J4468" i="2"/>
  <c r="J4480" i="2"/>
  <c r="J4497" i="2"/>
  <c r="J4324" i="2"/>
  <c r="J4516" i="2"/>
  <c r="J4498" i="2"/>
  <c r="J4617" i="2"/>
  <c r="J4704" i="2"/>
  <c r="J4833" i="2"/>
  <c r="J4853" i="2"/>
  <c r="J4864" i="2"/>
  <c r="J4904" i="2"/>
  <c r="J4943" i="2"/>
  <c r="J4994" i="2"/>
  <c r="J5187" i="2"/>
  <c r="J5195" i="2"/>
  <c r="J5203" i="2"/>
  <c r="J5185" i="2"/>
  <c r="J5241" i="2"/>
  <c r="J5269" i="2"/>
  <c r="J5354" i="2"/>
  <c r="J5431" i="2"/>
  <c r="J5479" i="2"/>
  <c r="J5523" i="2"/>
  <c r="J5553" i="2"/>
  <c r="J5693" i="2"/>
  <c r="J5773" i="2"/>
  <c r="J5913" i="2"/>
  <c r="J5946" i="2"/>
  <c r="J5956" i="2"/>
  <c r="J5974" i="2"/>
  <c r="J112" i="2"/>
  <c r="J133" i="2"/>
  <c r="J209" i="2"/>
  <c r="J227" i="2"/>
  <c r="J459" i="2"/>
  <c r="J521" i="2"/>
  <c r="J893" i="2"/>
  <c r="J960" i="2"/>
  <c r="J1012" i="2"/>
  <c r="J1279" i="2"/>
  <c r="J1288" i="2"/>
  <c r="J1448" i="2"/>
  <c r="J1625" i="2"/>
  <c r="J1706" i="2"/>
  <c r="J1771" i="2"/>
  <c r="J2209" i="2"/>
  <c r="J2271" i="2"/>
  <c r="J2353" i="2"/>
  <c r="J4808" i="2"/>
  <c r="J5540" i="2"/>
  <c r="J5917" i="2"/>
  <c r="J6" i="2"/>
  <c r="J126" i="2"/>
  <c r="J200" i="2"/>
  <c r="J266" i="2"/>
  <c r="J395" i="2"/>
  <c r="J530" i="2"/>
  <c r="J552" i="2"/>
  <c r="J620" i="2"/>
  <c r="J617" i="2"/>
  <c r="J665" i="2"/>
  <c r="J743" i="2"/>
  <c r="J749" i="2"/>
  <c r="J923" i="2"/>
  <c r="J924" i="2"/>
  <c r="J1007" i="2"/>
  <c r="J1084" i="2"/>
  <c r="J1142" i="2"/>
  <c r="J1175" i="2"/>
  <c r="J1184" i="2"/>
  <c r="J1189" i="2"/>
  <c r="J1202" i="2"/>
  <c r="J1203" i="2"/>
  <c r="J1370" i="2"/>
  <c r="J1467" i="2"/>
  <c r="J1488" i="2"/>
  <c r="J1558" i="2"/>
  <c r="J1586" i="2"/>
  <c r="J1574" i="2"/>
  <c r="J1604" i="2"/>
  <c r="J1647" i="2"/>
  <c r="J1679" i="2"/>
  <c r="J1694" i="2"/>
  <c r="J1759" i="2"/>
  <c r="J1840" i="2"/>
  <c r="J1858" i="2"/>
  <c r="J1876" i="2"/>
  <c r="J1969" i="2"/>
  <c r="J2011" i="2"/>
  <c r="J2086" i="2"/>
  <c r="J2141" i="2"/>
  <c r="J2180" i="2"/>
  <c r="J2210" i="2"/>
  <c r="J2252" i="2"/>
  <c r="J2445" i="2"/>
  <c r="J2486" i="2"/>
  <c r="J2487" i="2"/>
  <c r="J2502" i="2"/>
  <c r="J2531" i="2"/>
  <c r="J2587" i="2"/>
  <c r="J2673" i="2"/>
  <c r="J2756" i="2"/>
  <c r="J2773" i="2"/>
  <c r="J2783" i="2"/>
  <c r="J2944" i="2"/>
  <c r="J2995" i="2"/>
  <c r="J3065" i="2"/>
  <c r="J3090" i="2"/>
  <c r="J3102" i="2"/>
  <c r="J3195" i="2"/>
  <c r="J3285" i="2"/>
  <c r="J3407" i="2"/>
  <c r="J3409" i="2"/>
  <c r="J3519" i="2"/>
  <c r="J3555" i="2"/>
  <c r="J3575" i="2"/>
  <c r="J3576" i="2"/>
  <c r="J3643" i="2"/>
  <c r="J3695" i="2"/>
  <c r="J3750" i="2"/>
  <c r="J3772" i="2"/>
  <c r="J3862" i="2"/>
  <c r="J3911" i="2"/>
  <c r="J3990" i="2"/>
  <c r="J4077" i="2"/>
  <c r="J4517" i="2"/>
  <c r="J4608" i="2"/>
  <c r="J4739" i="2"/>
  <c r="J4873" i="2"/>
  <c r="J4941" i="2"/>
  <c r="J4977" i="2"/>
  <c r="J5078" i="2"/>
  <c r="J5152" i="2"/>
  <c r="J5164" i="2"/>
  <c r="J5242" i="2"/>
  <c r="J5375" i="2"/>
  <c r="J5460" i="2"/>
  <c r="J5612" i="2"/>
  <c r="J5614" i="2"/>
  <c r="J5615" i="2"/>
  <c r="J5687" i="2"/>
  <c r="J5713" i="2"/>
  <c r="J5729" i="2"/>
  <c r="J5744" i="2"/>
  <c r="J5757" i="2"/>
  <c r="J5799" i="2"/>
  <c r="J5898" i="2"/>
  <c r="J5910" i="2"/>
  <c r="J21" i="2"/>
  <c r="J35" i="2"/>
  <c r="J86" i="2"/>
  <c r="J122" i="2"/>
  <c r="J262" i="2"/>
  <c r="J277" i="2"/>
  <c r="J444" i="2"/>
  <c r="J486" i="2"/>
  <c r="J494" i="2"/>
  <c r="J576" i="2"/>
  <c r="J584" i="2"/>
  <c r="J648" i="2"/>
  <c r="J750" i="2"/>
  <c r="J757" i="2"/>
  <c r="J786" i="2"/>
  <c r="J826" i="2"/>
  <c r="J894" i="2"/>
  <c r="J897" i="2"/>
  <c r="J1008" i="2"/>
  <c r="J1058" i="2"/>
  <c r="J1111" i="2"/>
  <c r="J1185" i="2"/>
  <c r="J1239" i="2"/>
  <c r="J1256" i="2"/>
  <c r="J1496" i="2"/>
  <c r="J1515" i="2"/>
  <c r="J1776" i="2"/>
  <c r="J1915" i="2"/>
  <c r="J1970" i="2"/>
  <c r="J1990" i="2"/>
  <c r="J2090" i="2"/>
  <c r="J2142" i="2"/>
  <c r="J2238" i="2"/>
  <c r="J2253" i="2"/>
  <c r="J2346" i="2"/>
  <c r="J2386" i="2"/>
  <c r="J2546" i="2"/>
  <c r="J2651" i="2"/>
  <c r="J2962" i="2"/>
  <c r="J3183" i="2"/>
  <c r="J3189" i="2"/>
  <c r="J3241" i="2"/>
  <c r="J3260" i="2"/>
  <c r="J3631" i="2"/>
  <c r="J4147" i="2"/>
  <c r="J4188" i="2"/>
  <c r="J4201" i="2"/>
  <c r="J4292" i="2"/>
  <c r="J4571" i="2"/>
  <c r="J4637" i="2"/>
  <c r="J4643" i="2"/>
  <c r="J4659" i="2"/>
  <c r="J4712" i="2"/>
  <c r="J4756" i="2"/>
  <c r="J4854" i="2"/>
  <c r="J4886" i="2"/>
  <c r="J5086" i="2"/>
  <c r="J5103" i="2"/>
  <c r="J5138" i="2"/>
  <c r="J5260" i="2"/>
  <c r="J5361" i="2"/>
  <c r="J5461" i="2"/>
  <c r="J5846" i="2"/>
  <c r="J5867" i="2"/>
  <c r="J5883" i="2"/>
  <c r="J273" i="2"/>
  <c r="J458" i="2"/>
  <c r="J547" i="2"/>
  <c r="J689" i="2"/>
  <c r="J846" i="2"/>
  <c r="J973" i="2"/>
  <c r="J1176" i="2"/>
  <c r="J1211" i="2"/>
  <c r="J1287" i="2"/>
  <c r="J1468" i="2"/>
  <c r="J1695" i="2"/>
  <c r="J1991" i="2"/>
  <c r="J2239" i="2"/>
  <c r="J2330" i="2"/>
  <c r="J2635" i="2"/>
  <c r="J3132" i="2"/>
  <c r="J3945" i="2"/>
  <c r="J4189" i="2"/>
  <c r="J4332" i="2"/>
  <c r="J4660" i="2"/>
  <c r="J5893" i="2"/>
  <c r="J40" i="2"/>
  <c r="J56" i="2"/>
  <c r="J106" i="2"/>
  <c r="J159" i="2"/>
  <c r="J165" i="2"/>
  <c r="J216" i="2"/>
  <c r="J231" i="2"/>
  <c r="J235" i="2"/>
  <c r="J238" i="2"/>
  <c r="J244" i="2"/>
  <c r="J248" i="2"/>
  <c r="J255" i="2"/>
  <c r="J278" i="2"/>
  <c r="J293" i="2"/>
  <c r="J338" i="2"/>
  <c r="J362" i="2"/>
  <c r="J389" i="2"/>
  <c r="J392" i="2"/>
  <c r="J461" i="2"/>
  <c r="J478" i="2"/>
  <c r="J485" i="2"/>
  <c r="J488" i="2"/>
  <c r="J503" i="2"/>
  <c r="J557" i="2"/>
  <c r="J585" i="2"/>
  <c r="J596" i="2"/>
  <c r="J621" i="2"/>
  <c r="J622" i="2"/>
  <c r="J630" i="2"/>
  <c r="J640" i="2"/>
  <c r="J696" i="2"/>
  <c r="J697" i="2"/>
  <c r="J701" i="2"/>
  <c r="J707" i="2"/>
  <c r="J734" i="2"/>
  <c r="J738" i="2"/>
  <c r="J758" i="2"/>
  <c r="J775" i="2"/>
  <c r="J821" i="2"/>
  <c r="J830" i="2"/>
  <c r="J838" i="2"/>
  <c r="J839" i="2"/>
  <c r="J912" i="2"/>
  <c r="J927" i="2"/>
  <c r="J1002" i="2"/>
  <c r="J1026" i="2"/>
  <c r="J1027" i="2"/>
  <c r="J1067" i="2"/>
  <c r="J1092" i="2"/>
  <c r="J1127" i="2"/>
  <c r="J1181" i="2"/>
  <c r="J1182" i="2"/>
  <c r="J1186" i="2"/>
  <c r="J1191" i="2"/>
  <c r="J1212" i="2"/>
  <c r="J1224" i="2"/>
  <c r="J1312" i="2"/>
  <c r="J1325" i="2"/>
  <c r="J1341" i="2"/>
  <c r="J1396" i="2"/>
  <c r="J1430" i="2"/>
  <c r="J1439" i="2"/>
  <c r="J1462" i="2"/>
  <c r="J1483" i="2"/>
  <c r="J2076" i="2"/>
  <c r="J1508" i="2"/>
  <c r="J1532" i="2"/>
  <c r="J1590" i="2"/>
  <c r="J1634" i="2"/>
  <c r="J1696" i="2"/>
  <c r="J1707" i="2"/>
  <c r="J1723" i="2"/>
  <c r="J1746" i="2"/>
  <c r="J1815" i="2"/>
  <c r="J1816" i="2"/>
  <c r="J1960" i="2"/>
  <c r="J1961" i="2"/>
  <c r="J1992" i="2"/>
  <c r="J2043" i="2"/>
  <c r="J2103" i="2"/>
  <c r="J2307" i="2"/>
  <c r="J2366" i="2"/>
  <c r="J2367" i="2"/>
  <c r="J2431" i="2"/>
  <c r="J2481" i="2"/>
  <c r="J2488" i="2"/>
  <c r="J2505" i="2"/>
  <c r="J2519" i="2"/>
  <c r="J2544" i="2"/>
  <c r="J2685" i="2"/>
  <c r="J2736" i="2"/>
  <c r="J2737" i="2"/>
  <c r="J2757" i="2"/>
  <c r="J2777" i="2"/>
  <c r="J2796" i="2"/>
  <c r="J2800" i="2"/>
  <c r="J2905" i="2"/>
  <c r="J2925" i="2"/>
  <c r="J2945" i="2"/>
  <c r="J2946" i="2"/>
  <c r="J2997" i="2"/>
  <c r="J3034" i="2"/>
  <c r="J3035" i="2"/>
  <c r="J3087" i="2"/>
  <c r="J3144" i="2"/>
  <c r="J3198" i="2"/>
  <c r="J3235" i="2"/>
  <c r="J3242" i="2"/>
  <c r="J3278" i="2"/>
  <c r="J3286" i="2"/>
  <c r="J3328" i="2"/>
  <c r="J3369" i="2"/>
  <c r="J3504" i="2"/>
  <c r="J3536" i="2"/>
  <c r="J3589" i="2"/>
  <c r="J3672" i="2"/>
  <c r="J3711" i="2"/>
  <c r="J3714" i="2"/>
  <c r="J3836" i="2"/>
  <c r="J3837" i="2"/>
  <c r="J3838" i="2"/>
  <c r="J3890" i="2"/>
  <c r="J3959" i="2"/>
  <c r="J3976" i="2"/>
  <c r="J4074" i="2"/>
  <c r="J4202" i="2"/>
  <c r="J4249" i="2"/>
  <c r="J4250" i="2"/>
  <c r="J4296" i="2"/>
  <c r="J4333" i="2"/>
  <c r="J4367" i="2"/>
  <c r="J4499" i="2"/>
  <c r="J4538" i="2"/>
  <c r="J4559" i="2"/>
  <c r="J4618" i="2"/>
  <c r="J4718" i="2"/>
  <c r="J4911" i="2"/>
  <c r="J4912" i="2"/>
  <c r="J4978" i="2"/>
  <c r="J5023" i="2"/>
  <c r="J5081" i="2"/>
  <c r="J5110" i="2"/>
  <c r="J5120" i="2"/>
  <c r="J5167" i="2"/>
  <c r="J5204" i="2"/>
  <c r="J5303" i="2"/>
  <c r="J5389" i="2"/>
  <c r="J5447" i="2"/>
  <c r="J5483" i="2"/>
  <c r="J5519" i="2"/>
  <c r="J5593" i="2"/>
  <c r="J5621" i="2"/>
  <c r="J5690" i="2"/>
  <c r="J5694" i="2"/>
  <c r="J381" i="2"/>
  <c r="J560" i="2"/>
  <c r="J603" i="2"/>
  <c r="J771" i="2"/>
  <c r="J873" i="2"/>
  <c r="J909" i="2"/>
  <c r="J982" i="2"/>
  <c r="J1029" i="2"/>
  <c r="J1120" i="2"/>
  <c r="J1213" i="2"/>
  <c r="J1266" i="2"/>
  <c r="J1677" i="2"/>
  <c r="J1788" i="2"/>
  <c r="J2014" i="2"/>
  <c r="J2401" i="2"/>
  <c r="J2963" i="2"/>
  <c r="J2998" i="2"/>
  <c r="J3091" i="2"/>
  <c r="J3199" i="2"/>
  <c r="J3236" i="2"/>
  <c r="J3287" i="2"/>
  <c r="J3362" i="2"/>
  <c r="J3525" i="2"/>
  <c r="J4098" i="2"/>
  <c r="J4554" i="2"/>
  <c r="J5334" i="2"/>
  <c r="J5346" i="2"/>
  <c r="J5745" i="2"/>
  <c r="J5835" i="2"/>
  <c r="J7" i="2"/>
  <c r="J107" i="2"/>
  <c r="J210" i="2"/>
  <c r="J315" i="2"/>
  <c r="J1017" i="2"/>
  <c r="J1050" i="2"/>
  <c r="J1355" i="2"/>
  <c r="J1432" i="2"/>
  <c r="J1489" i="2"/>
  <c r="J1817" i="2"/>
  <c r="J1941" i="2"/>
  <c r="J2196" i="2"/>
  <c r="J2240" i="2"/>
  <c r="J2254" i="2"/>
  <c r="J2402" i="2"/>
  <c r="J2403" i="2"/>
  <c r="J2470" i="2"/>
  <c r="J2543" i="2"/>
  <c r="J2568" i="2"/>
  <c r="J2569" i="2"/>
  <c r="J2629" i="2"/>
  <c r="J2784" i="2"/>
  <c r="J2819" i="2"/>
  <c r="J2838" i="2"/>
  <c r="J2964" i="2"/>
  <c r="J3119" i="2"/>
  <c r="J3288" i="2"/>
  <c r="J3432" i="2"/>
  <c r="J3632" i="2"/>
  <c r="J3740" i="2"/>
  <c r="J3856" i="2"/>
  <c r="J3973" i="2"/>
  <c r="J4022" i="2"/>
  <c r="J4059" i="2"/>
  <c r="J4099" i="2"/>
  <c r="J4166" i="2"/>
  <c r="J4478" i="2"/>
  <c r="J4518" i="2"/>
  <c r="J5011" i="2"/>
  <c r="J5335" i="2"/>
  <c r="J5411" i="2"/>
  <c r="J5582" i="2"/>
  <c r="J5932" i="2"/>
  <c r="J100" i="2"/>
  <c r="J263" i="2"/>
  <c r="J281" i="2"/>
  <c r="J299" i="2"/>
  <c r="J364" i="2"/>
  <c r="J365" i="2"/>
  <c r="J604" i="2"/>
  <c r="J631" i="2"/>
  <c r="J661" i="2"/>
  <c r="J787" i="2"/>
  <c r="J816" i="2"/>
  <c r="J1078" i="2"/>
  <c r="J1112" i="2"/>
  <c r="J1172" i="2"/>
  <c r="J1225" i="2"/>
  <c r="J1280" i="2"/>
  <c r="J1295" i="2"/>
  <c r="J1361" i="2"/>
  <c r="J1386" i="2"/>
  <c r="J1469" i="2"/>
  <c r="J1477" i="2"/>
  <c r="J1575" i="2"/>
  <c r="J1818" i="2"/>
  <c r="J2059" i="2"/>
  <c r="J2308" i="2"/>
  <c r="J2532" i="2"/>
  <c r="J2613" i="2"/>
  <c r="J2882" i="2"/>
  <c r="J3349" i="2"/>
  <c r="J3455" i="2"/>
  <c r="J3477" i="2"/>
  <c r="J3544" i="2"/>
  <c r="J4574" i="2"/>
  <c r="J4855" i="2"/>
  <c r="J5448" i="2"/>
  <c r="J5942" i="2"/>
  <c r="J5971" i="2"/>
  <c r="J15" i="2"/>
  <c r="J18" i="2"/>
  <c r="J19" i="2"/>
  <c r="J26" i="2"/>
  <c r="J28" i="2"/>
  <c r="J29" i="2"/>
  <c r="J30" i="2"/>
  <c r="J39" i="2"/>
  <c r="J51" i="2"/>
  <c r="J52" i="2"/>
  <c r="J53" i="2"/>
  <c r="J59" i="2"/>
  <c r="J64" i="2"/>
  <c r="J76" i="2"/>
  <c r="J81" i="2"/>
  <c r="J89" i="2"/>
  <c r="J94" i="2"/>
  <c r="J101" i="2"/>
  <c r="J118" i="2"/>
  <c r="J134" i="2"/>
  <c r="J135" i="2"/>
  <c r="J140" i="2"/>
  <c r="J153" i="2"/>
  <c r="J160" i="2"/>
  <c r="J161" i="2"/>
  <c r="J174" i="2"/>
  <c r="J177" i="2"/>
  <c r="J187" i="2"/>
  <c r="J201" i="2"/>
  <c r="J202" i="2"/>
  <c r="J207" i="2"/>
  <c r="J218" i="2"/>
  <c r="J226" i="2"/>
  <c r="J232" i="2"/>
  <c r="J237" i="2"/>
  <c r="J272" i="2"/>
  <c r="J285" i="2"/>
  <c r="J310" i="2"/>
  <c r="J320" i="2"/>
  <c r="J321" i="2"/>
  <c r="J326" i="2"/>
  <c r="J331" i="2"/>
  <c r="J335" i="2"/>
  <c r="J390" i="2"/>
  <c r="J396" i="2"/>
  <c r="J408" i="2"/>
  <c r="J409" i="2"/>
  <c r="J412" i="2"/>
  <c r="J430" i="2"/>
  <c r="J434" i="2"/>
  <c r="J452" i="2"/>
  <c r="J457" i="2"/>
  <c r="J469" i="2"/>
  <c r="J475" i="2"/>
  <c r="J484" i="2"/>
  <c r="J501" i="2"/>
  <c r="J522" i="2"/>
  <c r="J531" i="2"/>
  <c r="J538" i="2"/>
  <c r="J559" i="2"/>
  <c r="J573" i="2"/>
  <c r="J580" i="2"/>
  <c r="J577" i="2"/>
  <c r="J591" i="2"/>
  <c r="J605" i="2"/>
  <c r="J619" i="2"/>
  <c r="J632" i="2"/>
  <c r="J649" i="2"/>
  <c r="J655" i="2"/>
  <c r="J675" i="2"/>
  <c r="J724" i="2"/>
  <c r="J735" i="2"/>
  <c r="J744" i="2"/>
  <c r="J759" i="2"/>
  <c r="J766" i="2"/>
  <c r="J770" i="2"/>
  <c r="J780" i="2"/>
  <c r="J795" i="2"/>
  <c r="J796" i="2"/>
  <c r="J809" i="2"/>
  <c r="J833" i="2"/>
  <c r="J836" i="2"/>
  <c r="J849" i="2"/>
  <c r="J874" i="2"/>
  <c r="J891" i="2"/>
  <c r="J895" i="2"/>
  <c r="J913" i="2"/>
  <c r="J918" i="2"/>
  <c r="J925" i="2"/>
  <c r="J928" i="2"/>
  <c r="J937" i="2"/>
  <c r="J939" i="2"/>
  <c r="J948" i="2"/>
  <c r="J951" i="2"/>
  <c r="J954" i="2"/>
  <c r="J971" i="2"/>
  <c r="J983" i="2"/>
  <c r="J1018" i="2"/>
  <c r="J1019" i="2"/>
  <c r="J1020" i="2"/>
  <c r="J1025" i="2"/>
  <c r="J1037" i="2"/>
  <c r="J1041" i="2"/>
  <c r="J1051" i="2"/>
  <c r="J1059" i="2"/>
  <c r="J1060" i="2"/>
  <c r="J1082" i="2"/>
  <c r="J1086" i="2"/>
  <c r="J1093" i="2"/>
  <c r="J1099" i="2"/>
  <c r="J1087" i="2"/>
  <c r="J1107" i="2"/>
  <c r="J1113" i="2"/>
  <c r="J1138" i="2"/>
  <c r="J1158" i="2"/>
  <c r="J1159" i="2"/>
  <c r="J1166" i="2"/>
  <c r="J1201" i="2"/>
  <c r="J1204" i="2"/>
  <c r="J1214" i="2"/>
  <c r="J1215" i="2"/>
  <c r="J1235" i="2"/>
  <c r="J1249" i="2"/>
  <c r="J1257" i="2"/>
  <c r="J1264" i="2"/>
  <c r="J1281" i="2"/>
  <c r="J1289" i="2"/>
  <c r="J1300" i="2"/>
  <c r="J1301" i="2"/>
  <c r="J1313" i="2"/>
  <c r="J1302" i="2"/>
  <c r="J1334" i="2"/>
  <c r="J1338" i="2"/>
  <c r="J1357" i="2"/>
  <c r="J1359" i="2"/>
  <c r="J1372" i="2"/>
  <c r="J1385" i="2"/>
  <c r="J1387" i="2"/>
  <c r="J1397" i="2"/>
  <c r="J1373" i="2"/>
  <c r="J1416" i="2"/>
  <c r="J1418" i="2"/>
  <c r="J1449" i="2"/>
  <c r="J1456" i="2"/>
  <c r="J1470" i="2"/>
  <c r="J1478" i="2"/>
  <c r="J1485" i="2"/>
  <c r="J1486" i="2"/>
  <c r="J1511" i="2"/>
  <c r="J1513" i="2"/>
  <c r="J1521" i="2"/>
  <c r="J1544" i="2"/>
  <c r="J1576" i="2"/>
  <c r="J1598" i="2"/>
  <c r="J1635" i="2"/>
  <c r="J1636" i="2"/>
  <c r="J1643" i="2"/>
  <c r="J1654" i="2"/>
  <c r="J1657" i="2"/>
  <c r="J1774" i="2"/>
  <c r="J1680" i="2"/>
  <c r="J1681" i="2"/>
  <c r="J1682" i="2"/>
  <c r="J1708" i="2"/>
  <c r="J1715" i="2"/>
  <c r="J1719" i="2"/>
  <c r="J1724" i="2"/>
  <c r="J1747" i="2"/>
  <c r="J1772" i="2"/>
  <c r="J1777" i="2"/>
  <c r="J1786" i="2"/>
  <c r="J1789" i="2"/>
  <c r="J1812" i="2"/>
  <c r="J1830" i="2"/>
  <c r="J1836" i="2"/>
  <c r="J1845" i="2"/>
  <c r="J1859" i="2"/>
  <c r="J1860" i="2"/>
  <c r="J1877" i="2"/>
  <c r="J1891" i="2"/>
  <c r="J1901" i="2"/>
  <c r="J1903" i="2"/>
  <c r="J1904" i="2"/>
  <c r="J1916" i="2"/>
  <c r="J1942" i="2"/>
  <c r="J1962" i="2"/>
  <c r="J1993" i="2"/>
  <c r="J1994" i="2"/>
  <c r="J1995" i="2"/>
  <c r="J2015" i="2"/>
  <c r="J2016" i="2"/>
  <c r="J2017" i="2"/>
  <c r="J2023" i="2"/>
  <c r="J2029" i="2"/>
  <c r="J2046" i="2"/>
  <c r="J2064" i="2"/>
  <c r="J2070" i="2"/>
  <c r="J2077" i="2"/>
  <c r="J2105" i="2"/>
  <c r="J2109" i="2"/>
  <c r="J2110" i="2"/>
  <c r="J2155" i="2"/>
  <c r="J2164" i="2"/>
  <c r="J2211" i="2"/>
  <c r="J2219" i="2"/>
  <c r="J2241" i="2"/>
  <c r="J2246" i="2"/>
  <c r="J2274" i="2"/>
  <c r="J2276" i="2"/>
  <c r="J2289" i="2"/>
  <c r="J2295" i="2"/>
  <c r="J2319" i="2"/>
  <c r="J2320" i="2"/>
  <c r="J2325" i="2"/>
  <c r="J2326" i="2"/>
  <c r="J2339" i="2"/>
  <c r="J2347" i="2"/>
  <c r="J2359" i="2"/>
  <c r="J2368" i="2"/>
  <c r="J2369" i="2"/>
  <c r="J2378" i="2"/>
  <c r="J2380" i="2"/>
  <c r="J2387" i="2"/>
  <c r="J2388" i="2"/>
  <c r="J2389" i="2"/>
  <c r="J2394" i="2"/>
  <c r="J2396" i="2"/>
  <c r="J2404" i="2"/>
  <c r="J2417" i="2"/>
  <c r="J2462" i="2"/>
  <c r="J2471" i="2"/>
  <c r="J2472" i="2"/>
  <c r="J2473" i="2"/>
  <c r="J2527" i="2"/>
  <c r="J2533" i="2"/>
  <c r="J2534" i="2"/>
  <c r="J2547" i="2"/>
  <c r="J2548" i="2"/>
  <c r="J2549" i="2"/>
  <c r="J2585" i="2"/>
  <c r="J2586" i="2"/>
  <c r="J2614" i="2"/>
  <c r="J2615" i="2"/>
  <c r="J2636" i="2"/>
  <c r="J2637" i="2"/>
  <c r="J2652" i="2"/>
  <c r="J2657" i="2"/>
  <c r="J2658" i="2"/>
  <c r="J2659" i="2"/>
  <c r="J2683" i="2"/>
  <c r="J2699" i="2"/>
  <c r="J2702" i="2"/>
  <c r="J2711" i="2"/>
  <c r="J2712" i="2"/>
  <c r="J2724" i="2"/>
  <c r="J2731" i="2"/>
  <c r="J2738" i="2"/>
  <c r="J2751" i="2"/>
  <c r="J2775" i="2"/>
  <c r="J2785" i="2"/>
  <c r="J2786" i="2"/>
  <c r="J2758" i="2"/>
  <c r="J2820" i="2"/>
  <c r="J2821" i="2"/>
  <c r="J2822" i="2"/>
  <c r="J2823" i="2"/>
  <c r="J2801" i="2"/>
  <c r="J2849" i="2"/>
  <c r="J2850" i="2"/>
  <c r="J2852" i="2"/>
  <c r="J2853" i="2"/>
  <c r="J2861" i="2"/>
  <c r="J2862" i="2"/>
  <c r="J2863" i="2"/>
  <c r="J2906" i="2"/>
  <c r="J2907" i="2"/>
  <c r="J2908" i="2"/>
  <c r="J2916" i="2"/>
  <c r="J2919" i="2"/>
  <c r="J2947" i="2"/>
  <c r="J2965" i="2"/>
  <c r="J2966" i="2"/>
  <c r="J2981" i="2"/>
  <c r="J2986" i="2"/>
  <c r="J2987" i="2"/>
  <c r="J3007" i="2"/>
  <c r="J3016" i="2"/>
  <c r="J3017" i="2"/>
  <c r="J3036" i="2"/>
  <c r="J3057" i="2"/>
  <c r="J3066" i="2"/>
  <c r="J3083" i="2"/>
  <c r="J3086" i="2"/>
  <c r="J3109" i="2"/>
  <c r="J3110" i="2"/>
  <c r="J3117" i="2"/>
  <c r="J3118" i="2"/>
  <c r="J3121" i="2"/>
  <c r="J3123" i="2"/>
  <c r="J3111" i="2"/>
  <c r="J3139" i="2"/>
  <c r="J3145" i="2"/>
  <c r="J3166" i="2"/>
  <c r="J3219" i="2"/>
  <c r="J3222" i="2"/>
  <c r="J3223" i="2"/>
  <c r="J3232" i="2"/>
  <c r="J3243" i="2"/>
  <c r="J3261" i="2"/>
  <c r="J3262" i="2"/>
  <c r="J3275" i="2"/>
  <c r="J3289" i="2"/>
  <c r="J3310" i="2"/>
  <c r="J3344" i="2"/>
  <c r="J3350" i="2"/>
  <c r="J2754" i="2"/>
  <c r="J3423" i="2"/>
  <c r="J3433" i="2"/>
  <c r="J3434" i="2"/>
  <c r="J3456" i="2"/>
  <c r="J3478" i="2"/>
  <c r="J3479" i="2"/>
  <c r="J3480" i="2"/>
  <c r="J3481" i="2"/>
  <c r="J3527" i="2"/>
  <c r="J3558" i="2"/>
  <c r="J3562" i="2"/>
  <c r="J3577" i="2"/>
  <c r="J3578" i="2"/>
  <c r="J3584" i="2"/>
  <c r="J3590" i="2"/>
  <c r="J3591" i="2"/>
  <c r="J3614" i="2"/>
  <c r="J3615" i="2"/>
  <c r="J3624" i="2"/>
  <c r="J3633" i="2"/>
  <c r="J3650" i="2"/>
  <c r="J3651" i="2"/>
  <c r="J3652" i="2"/>
  <c r="J3653" i="2"/>
  <c r="J3654" i="2"/>
  <c r="J3673" i="2"/>
  <c r="J3674" i="2"/>
  <c r="J3675" i="2"/>
  <c r="J3715" i="2"/>
  <c r="J3716" i="2"/>
  <c r="J3731" i="2"/>
  <c r="J3736" i="2"/>
  <c r="J3737" i="2"/>
  <c r="J3738" i="2"/>
  <c r="J3739" i="2"/>
  <c r="J3757" i="2"/>
  <c r="J3773" i="2"/>
  <c r="J3774" i="2"/>
  <c r="J3793" i="2"/>
  <c r="J3794" i="2"/>
  <c r="J3820" i="2"/>
  <c r="J3839" i="2"/>
  <c r="J3840" i="2"/>
  <c r="J3854" i="2"/>
  <c r="J3863" i="2"/>
  <c r="J3884" i="2"/>
  <c r="J3891" i="2"/>
  <c r="J3892" i="2"/>
  <c r="J3914" i="2"/>
  <c r="J3920" i="2"/>
  <c r="J3921" i="2"/>
  <c r="J3922" i="2"/>
  <c r="J3999" i="2"/>
  <c r="J4000" i="2"/>
  <c r="J4019" i="2"/>
  <c r="J4033" i="2"/>
  <c r="J4034" i="2"/>
  <c r="J4037" i="2"/>
  <c r="J4038" i="2"/>
  <c r="J4060" i="2"/>
  <c r="J4061" i="2"/>
  <c r="J4078" i="2"/>
  <c r="J4082" i="2"/>
  <c r="J4102" i="2"/>
  <c r="J4106" i="2"/>
  <c r="J4119" i="2"/>
  <c r="J4123" i="2"/>
  <c r="J4124" i="2"/>
  <c r="J4140" i="2"/>
  <c r="J4148" i="2"/>
  <c r="J4157" i="2"/>
  <c r="J4160" i="2"/>
  <c r="J4163" i="2"/>
  <c r="J4167" i="2"/>
  <c r="J4190" i="2"/>
  <c r="J4218" i="2"/>
  <c r="J4219" i="2"/>
  <c r="J4229" i="2"/>
  <c r="J4232" i="2"/>
  <c r="J4233" i="2"/>
  <c r="J4234" i="2"/>
  <c r="J4252" i="2"/>
  <c r="J4258" i="2"/>
  <c r="J4259" i="2"/>
  <c r="J4260" i="2"/>
  <c r="J4274" i="2"/>
  <c r="J4281" i="2"/>
  <c r="J4282" i="2"/>
  <c r="J4283" i="2"/>
  <c r="J4297" i="2"/>
  <c r="J4298" i="2"/>
  <c r="J4310" i="2"/>
  <c r="J4312" i="2"/>
  <c r="J4334" i="2"/>
  <c r="J4335" i="2"/>
  <c r="J4348" i="2"/>
  <c r="J4378" i="2"/>
  <c r="J4382" i="2"/>
  <c r="J4388" i="2"/>
  <c r="J4389" i="2"/>
  <c r="J3" i="2"/>
  <c r="J4401" i="2"/>
  <c r="J4410" i="2"/>
  <c r="J4411" i="2"/>
  <c r="J4412" i="2"/>
  <c r="J4434" i="2"/>
  <c r="J4443" i="2"/>
  <c r="J4449" i="2"/>
  <c r="J4453" i="2"/>
  <c r="J4461" i="2"/>
  <c r="J4462" i="2"/>
  <c r="J4469" i="2"/>
  <c r="J4476" i="2"/>
  <c r="J4481" i="2"/>
  <c r="J4482" i="2"/>
  <c r="J4483" i="2"/>
  <c r="J4492" i="2"/>
  <c r="J4500" i="2"/>
  <c r="J4513" i="2"/>
  <c r="J4514" i="2"/>
  <c r="J4519" i="2"/>
  <c r="J4535" i="2"/>
  <c r="J4539" i="2"/>
  <c r="J4541" i="2"/>
  <c r="J4542" i="2"/>
  <c r="J4543" i="2"/>
  <c r="J4556" i="2"/>
  <c r="J4560" i="2"/>
  <c r="J4575" i="2"/>
  <c r="J4576" i="2"/>
  <c r="J4593" i="2"/>
  <c r="J4612" i="2"/>
  <c r="J4640" i="2"/>
  <c r="J4644" i="2"/>
  <c r="J4656" i="2"/>
  <c r="J4661" i="2"/>
  <c r="J4662" i="2"/>
  <c r="J4663" i="2"/>
  <c r="J4675" i="2"/>
  <c r="J4676" i="2"/>
  <c r="J4705" i="2"/>
  <c r="J4711" i="2"/>
  <c r="J4714" i="2"/>
  <c r="J4724" i="2"/>
  <c r="J4734" i="2"/>
  <c r="J4740" i="2"/>
  <c r="J4754" i="2"/>
  <c r="J4763" i="2"/>
  <c r="J4767" i="2"/>
  <c r="J4777" i="2"/>
  <c r="J4779" i="2"/>
  <c r="J4780" i="2"/>
  <c r="J4781" i="2"/>
  <c r="J4792" i="2"/>
  <c r="J4809" i="2"/>
  <c r="J4822" i="2"/>
  <c r="J4823" i="2"/>
  <c r="J4824" i="2"/>
  <c r="J4839" i="2"/>
  <c r="J4847" i="2"/>
  <c r="J4856" i="2"/>
  <c r="J4865" i="2"/>
  <c r="J4866" i="2"/>
  <c r="J4867" i="2"/>
  <c r="J4876" i="2"/>
  <c r="J4879" i="2"/>
  <c r="J4880" i="2"/>
  <c r="J4888" i="2"/>
  <c r="J4895" i="2"/>
  <c r="J4920" i="2"/>
  <c r="J4921" i="2"/>
  <c r="J4925" i="2"/>
  <c r="J4927" i="2"/>
  <c r="J4936" i="2"/>
  <c r="J4954" i="2"/>
  <c r="J4955" i="2"/>
  <c r="J4979" i="2"/>
  <c r="J4980" i="2"/>
  <c r="J4988" i="2"/>
  <c r="J4987" i="2"/>
  <c r="J4995" i="2"/>
  <c r="J5024" i="2"/>
  <c r="J5025" i="2"/>
  <c r="J5043" i="2"/>
  <c r="J5044" i="2"/>
  <c r="J5051" i="2"/>
  <c r="J5066" i="2"/>
  <c r="J5067" i="2"/>
  <c r="J5068" i="2"/>
  <c r="J5069" i="2"/>
  <c r="J5075" i="2"/>
  <c r="J5082" i="2"/>
  <c r="J5089" i="2"/>
  <c r="J5090" i="2"/>
  <c r="J5093" i="2"/>
  <c r="J5094" i="2"/>
  <c r="J5101" i="2"/>
  <c r="J5104" i="2"/>
  <c r="J5111" i="2"/>
  <c r="J5125" i="2"/>
  <c r="J5136" i="2"/>
  <c r="J5143" i="2"/>
  <c r="J5150" i="2"/>
  <c r="J5153" i="2"/>
  <c r="J5165" i="2"/>
  <c r="J5168" i="2"/>
  <c r="J5172" i="2"/>
  <c r="J5182" i="2"/>
  <c r="J5188" i="2"/>
  <c r="J5196" i="2"/>
  <c r="J5205" i="2"/>
  <c r="J5214" i="2"/>
  <c r="J5227" i="2"/>
  <c r="J5229" i="2"/>
  <c r="J5233" i="2"/>
  <c r="J5234" i="2"/>
  <c r="J5252" i="2"/>
  <c r="J5262" i="2"/>
  <c r="J5263" i="2"/>
  <c r="J5271" i="2"/>
  <c r="J5274" i="2"/>
  <c r="J5277" i="2"/>
  <c r="J5278" i="2"/>
  <c r="J5279" i="2"/>
  <c r="J5283" i="2"/>
  <c r="J5296" i="2"/>
  <c r="J5298" i="2"/>
  <c r="J5304" i="2"/>
  <c r="J5311" i="2"/>
  <c r="J5325" i="2"/>
  <c r="J5332" i="2"/>
  <c r="J5336" i="2"/>
  <c r="J5347" i="2"/>
  <c r="J5355" i="2"/>
  <c r="J5357" i="2"/>
  <c r="J5360" i="2"/>
  <c r="J5362" i="2"/>
  <c r="J5367" i="2"/>
  <c r="J5368" i="2"/>
  <c r="J5374" i="2"/>
  <c r="J5369" i="2"/>
  <c r="J5390" i="2"/>
  <c r="J5398" i="2"/>
  <c r="J5399" i="2"/>
  <c r="J5440" i="2"/>
  <c r="J5453" i="2"/>
  <c r="J5454" i="2"/>
  <c r="J5455" i="2"/>
  <c r="J5462" i="2"/>
  <c r="J5484" i="2"/>
  <c r="J5490" i="2"/>
  <c r="J5504" i="2"/>
  <c r="J5505" i="2"/>
  <c r="J5530" i="2"/>
  <c r="J5539" i="2"/>
  <c r="J5541" i="2"/>
  <c r="J5542" i="2"/>
  <c r="J4657" i="2"/>
  <c r="J5573" i="2"/>
  <c r="J5574" i="2"/>
  <c r="J5594" i="2"/>
  <c r="J5609" i="2"/>
  <c r="J5610" i="2"/>
  <c r="J5622" i="2"/>
  <c r="J5623" i="2"/>
  <c r="J5632" i="2"/>
  <c r="J5633" i="2"/>
  <c r="J5640" i="2"/>
  <c r="J5641" i="2"/>
  <c r="J5643" i="2"/>
  <c r="J5663" i="2"/>
  <c r="J5664" i="2"/>
  <c r="J5670" i="2"/>
  <c r="J5672" i="2"/>
  <c r="J5685" i="2"/>
  <c r="J5695" i="2"/>
  <c r="J5696" i="2"/>
  <c r="J5706" i="2"/>
  <c r="J5710" i="2"/>
  <c r="J5712" i="2"/>
  <c r="J5715" i="2"/>
  <c r="J5723" i="2"/>
  <c r="J5736" i="2"/>
  <c r="J5749" i="2"/>
  <c r="J5760" i="2"/>
  <c r="J5768" i="2"/>
  <c r="J5788" i="2"/>
  <c r="J5805" i="2"/>
  <c r="J5825" i="2"/>
  <c r="J5826" i="2"/>
  <c r="J5838" i="2"/>
  <c r="J5843" i="2"/>
  <c r="J5858" i="2"/>
  <c r="J5859" i="2"/>
  <c r="J5860" i="2"/>
  <c r="J5869" i="2"/>
  <c r="J5877" i="2"/>
  <c r="J5880" i="2"/>
  <c r="J5886" i="2"/>
  <c r="J5891" i="2"/>
  <c r="J5897" i="2"/>
  <c r="J5899" i="2"/>
  <c r="J5900" i="2"/>
  <c r="J5905" i="2"/>
  <c r="J5906" i="2"/>
  <c r="J5915" i="2"/>
  <c r="J5919" i="2"/>
  <c r="J5926" i="2"/>
  <c r="J5933" i="2"/>
  <c r="J5938" i="2"/>
  <c r="J5951" i="2"/>
  <c r="J5952" i="2"/>
  <c r="J50" i="2"/>
  <c r="J108" i="2"/>
  <c r="J175" i="2"/>
  <c r="J470" i="2"/>
  <c r="J570" i="2"/>
  <c r="J628" i="2"/>
  <c r="J751" i="2"/>
  <c r="J1036" i="2"/>
  <c r="J1075" i="2"/>
  <c r="J1088" i="2"/>
  <c r="J1790" i="2"/>
  <c r="J1943" i="2"/>
  <c r="J1975" i="2"/>
  <c r="J1996" i="2"/>
  <c r="J2370" i="2"/>
  <c r="J2864" i="2"/>
  <c r="J2865" i="2"/>
  <c r="J2948" i="2"/>
  <c r="J3018" i="2"/>
  <c r="J3112" i="2"/>
  <c r="J3410" i="2"/>
  <c r="J3693" i="2"/>
  <c r="J4226" i="2"/>
  <c r="J4454" i="2"/>
  <c r="J4825" i="2"/>
  <c r="J4850" i="2"/>
  <c r="J5650" i="2"/>
  <c r="J60" i="2"/>
  <c r="J104" i="2"/>
  <c r="J363" i="2"/>
  <c r="J383" i="2"/>
  <c r="J405" i="2"/>
  <c r="J489" i="2"/>
  <c r="J802" i="2"/>
  <c r="J804" i="2"/>
  <c r="J899" i="2"/>
  <c r="J964" i="2"/>
  <c r="J993" i="2"/>
  <c r="J1100" i="2"/>
  <c r="J1374" i="2"/>
  <c r="J1545" i="2"/>
  <c r="J1569" i="2"/>
  <c r="J1605" i="2"/>
  <c r="J1754" i="2"/>
  <c r="J1791" i="2"/>
  <c r="J1828" i="2"/>
  <c r="J1892" i="2"/>
  <c r="J1937" i="2"/>
  <c r="J1976" i="2"/>
  <c r="J2022" i="2"/>
  <c r="J2078" i="2"/>
  <c r="J2158" i="2"/>
  <c r="J2227" i="2"/>
  <c r="J2277" i="2"/>
  <c r="J2278" i="2"/>
  <c r="J2421" i="2"/>
  <c r="J2441" i="2"/>
  <c r="J2451" i="2"/>
  <c r="J2489" i="2"/>
  <c r="J2535" i="2"/>
  <c r="J2550" i="2"/>
  <c r="J2561" i="2"/>
  <c r="J2660" i="2"/>
  <c r="J2674" i="2"/>
  <c r="J2689" i="2"/>
  <c r="J2739" i="2"/>
  <c r="J2802" i="2"/>
  <c r="J2803" i="2"/>
  <c r="J2839" i="2"/>
  <c r="J2866" i="2"/>
  <c r="J2900" i="2"/>
  <c r="J2926" i="2"/>
  <c r="J3010" i="2"/>
  <c r="J3060" i="2"/>
  <c r="J3067" i="2"/>
  <c r="J3092" i="2"/>
  <c r="J3167" i="2"/>
  <c r="J3200" i="2"/>
  <c r="J3263" i="2"/>
  <c r="J3311" i="2"/>
  <c r="J3312" i="2"/>
  <c r="J3339" i="2"/>
  <c r="J3340" i="2"/>
  <c r="J3363" i="2"/>
  <c r="J3435" i="2"/>
  <c r="J3436" i="2"/>
  <c r="J3457" i="2"/>
  <c r="J3482" i="2"/>
  <c r="J3505" i="2"/>
  <c r="J3526" i="2"/>
  <c r="J3563" i="2"/>
  <c r="J3574" i="2"/>
  <c r="J3609" i="2"/>
  <c r="J3616" i="2"/>
  <c r="J3634" i="2"/>
  <c r="J3635" i="2"/>
  <c r="J3655" i="2"/>
  <c r="J3656" i="2"/>
  <c r="J3665" i="2"/>
  <c r="J3676" i="2"/>
  <c r="J3709" i="2"/>
  <c r="J3712" i="2"/>
  <c r="J3717" i="2"/>
  <c r="J3752" i="2"/>
  <c r="J3754" i="2"/>
  <c r="J3775" i="2"/>
  <c r="J3821" i="2"/>
  <c r="J3864" i="2"/>
  <c r="J3888" i="2"/>
  <c r="J3898" i="2"/>
  <c r="J3900" i="2"/>
  <c r="J3923" i="2"/>
  <c r="J3937" i="2"/>
  <c r="J3939" i="2"/>
  <c r="J3952" i="2"/>
  <c r="J3953" i="2"/>
  <c r="J3960" i="2"/>
  <c r="J3961" i="2"/>
  <c r="J3993" i="2"/>
  <c r="J4017" i="2"/>
  <c r="J4018" i="2"/>
  <c r="J4023" i="2"/>
  <c r="J4025" i="2"/>
  <c r="J4026" i="2"/>
  <c r="J4083" i="2"/>
  <c r="J4126" i="2"/>
  <c r="J4168" i="2"/>
  <c r="J4179" i="2"/>
  <c r="J4191" i="2"/>
  <c r="J4192" i="2"/>
  <c r="J4193" i="2"/>
  <c r="J4251" i="2"/>
  <c r="J4273" i="2"/>
  <c r="J4275" i="2"/>
  <c r="J4284" i="2"/>
  <c r="J4299" i="2"/>
  <c r="J4313" i="2"/>
  <c r="J4314" i="2"/>
  <c r="J4336" i="2"/>
  <c r="J4380" i="2"/>
  <c r="J4390" i="2"/>
  <c r="J4413" i="2"/>
  <c r="J4414" i="2"/>
  <c r="J4435" i="2"/>
  <c r="J4436" i="2"/>
  <c r="J4437" i="2"/>
  <c r="J4470" i="2"/>
  <c r="J4484" i="2"/>
  <c r="J4485" i="2"/>
  <c r="J4520" i="2"/>
  <c r="J4533" i="2"/>
  <c r="J4544" i="2"/>
  <c r="J4577" i="2"/>
  <c r="J4591" i="2"/>
  <c r="J4595" i="2"/>
  <c r="J4619" i="2"/>
  <c r="J4684" i="2"/>
  <c r="J4685" i="2"/>
  <c r="J4699" i="2"/>
  <c r="J4706" i="2"/>
  <c r="J4707" i="2"/>
  <c r="J4725" i="2"/>
  <c r="J4726" i="2"/>
  <c r="J4741" i="2"/>
  <c r="J4742" i="2"/>
  <c r="J4776" i="2"/>
  <c r="J4793" i="2"/>
  <c r="J4794" i="2"/>
  <c r="J4810" i="2"/>
  <c r="J4826" i="2"/>
  <c r="J4840" i="2"/>
  <c r="J4857" i="2"/>
  <c r="J4862" i="2"/>
  <c r="J4868" i="2"/>
  <c r="J4878" i="2"/>
  <c r="J4881" i="2"/>
  <c r="J4890" i="2"/>
  <c r="J4905" i="2"/>
  <c r="J4922" i="2"/>
  <c r="J4934" i="2"/>
  <c r="J4937" i="2"/>
  <c r="J4944" i="2"/>
  <c r="J4945" i="2"/>
  <c r="J4951" i="2"/>
  <c r="J4974" i="2"/>
  <c r="J4981" i="2"/>
  <c r="J4982" i="2"/>
  <c r="J4996" i="2"/>
  <c r="J4997" i="2"/>
  <c r="J4998" i="2"/>
  <c r="J5013" i="2"/>
  <c r="J5016" i="2"/>
  <c r="J5017" i="2"/>
  <c r="J5020" i="2"/>
  <c r="J5026" i="2"/>
  <c r="J5027" i="2"/>
  <c r="J5045" i="2"/>
  <c r="J5052" i="2"/>
  <c r="J5054" i="2"/>
  <c r="J5055" i="2"/>
  <c r="J5064" i="2"/>
  <c r="J5083" i="2"/>
  <c r="J5087" i="2"/>
  <c r="J5095" i="2"/>
  <c r="J5096" i="2"/>
  <c r="J5126" i="2"/>
  <c r="J5127" i="2"/>
  <c r="J5135" i="2"/>
  <c r="J5139" i="2"/>
  <c r="J5171" i="2"/>
  <c r="J5176" i="2"/>
  <c r="J5177" i="2"/>
  <c r="J5189" i="2"/>
  <c r="J5190" i="2"/>
  <c r="J5191" i="2"/>
  <c r="J5178" i="2"/>
  <c r="J5226" i="2"/>
  <c r="J5230" i="2"/>
  <c r="J5253" i="2"/>
  <c r="J5257" i="2"/>
  <c r="J5264" i="2"/>
  <c r="J5265" i="2"/>
  <c r="J5287" i="2"/>
  <c r="J5305" i="2"/>
  <c r="J5322" i="2"/>
  <c r="J5323" i="2"/>
  <c r="J5326" i="2"/>
  <c r="J5363" i="2"/>
  <c r="J5364" i="2"/>
  <c r="J5365" i="2"/>
  <c r="J5366" i="2"/>
  <c r="J5386" i="2"/>
  <c r="J5393" i="2"/>
  <c r="J5403" i="2"/>
  <c r="J5420" i="2"/>
  <c r="J5432" i="2"/>
  <c r="J5441" i="2"/>
  <c r="J5463" i="2"/>
  <c r="J5476" i="2"/>
  <c r="J5491" i="2"/>
  <c r="J5509" i="2"/>
  <c r="J5506" i="2"/>
  <c r="J5513" i="2"/>
  <c r="J5520" i="2"/>
  <c r="J5522" i="2"/>
  <c r="J5543" i="2"/>
  <c r="J5544" i="2"/>
  <c r="J5554" i="2"/>
  <c r="J5563" i="2"/>
  <c r="J5564" i="2"/>
  <c r="J5583" i="2"/>
  <c r="J5595" i="2"/>
  <c r="J5616" i="2"/>
  <c r="J5617" i="2"/>
  <c r="J5618" i="2"/>
  <c r="J5628" i="2"/>
  <c r="J5659" i="2"/>
  <c r="J5666" i="2"/>
  <c r="J5689" i="2"/>
  <c r="J5707" i="2"/>
  <c r="J5716" i="2"/>
  <c r="J5721" i="2"/>
  <c r="J5737" i="2"/>
  <c r="J5738" i="2"/>
  <c r="J5746" i="2"/>
  <c r="J5752" i="2"/>
  <c r="J5763" i="2"/>
  <c r="J5774" i="2"/>
  <c r="J5791" i="2"/>
  <c r="J5797" i="2"/>
  <c r="J5804" i="2"/>
  <c r="J5814" i="2"/>
  <c r="J5836" i="2"/>
  <c r="J5878" i="2"/>
  <c r="J5888" i="2"/>
  <c r="J5890" i="2"/>
  <c r="J5908" i="2"/>
  <c r="J5914" i="2"/>
  <c r="J5918" i="2"/>
  <c r="J5923" i="2"/>
  <c r="J5930" i="2"/>
  <c r="J5939" i="2"/>
  <c r="J5940" i="2"/>
  <c r="J5943" i="2"/>
  <c r="J5948" i="2"/>
  <c r="J5949" i="2"/>
  <c r="J5950" i="2"/>
  <c r="J5962" i="2"/>
  <c r="J5964" i="2"/>
  <c r="J5965" i="2"/>
  <c r="J5967" i="2"/>
  <c r="J5968" i="2"/>
  <c r="J5970" i="2"/>
  <c r="J5972" i="2"/>
  <c r="J169" i="2"/>
  <c r="J471" i="2"/>
  <c r="J760" i="2"/>
  <c r="J956" i="2"/>
  <c r="J984" i="2"/>
  <c r="J1216" i="2"/>
  <c r="J1819" i="2"/>
  <c r="J2221" i="2"/>
  <c r="J2661" i="2"/>
  <c r="J2759" i="2"/>
  <c r="J2897" i="2"/>
  <c r="J4235" i="2"/>
  <c r="J4361" i="2"/>
  <c r="J4521" i="2"/>
  <c r="J129" i="2"/>
  <c r="J324" i="2"/>
  <c r="J432" i="2"/>
  <c r="J606" i="2"/>
  <c r="J769" i="2"/>
  <c r="J905" i="2"/>
  <c r="J957" i="2"/>
  <c r="J974" i="2"/>
  <c r="J985" i="2"/>
  <c r="J1169" i="2"/>
  <c r="J1346" i="2"/>
  <c r="J1398" i="2"/>
  <c r="J1509" i="2"/>
  <c r="J1541" i="2"/>
  <c r="J1675" i="2"/>
  <c r="J1820" i="2"/>
  <c r="J1878" i="2"/>
  <c r="J1927" i="2"/>
  <c r="J2143" i="2"/>
  <c r="J2190" i="2"/>
  <c r="J2255" i="2"/>
  <c r="J2273" i="2"/>
  <c r="J2296" i="2"/>
  <c r="J2551" i="2"/>
  <c r="J2690" i="2"/>
  <c r="J2725" i="2"/>
  <c r="J2851" i="2"/>
  <c r="J2883" i="2"/>
  <c r="J2909" i="2"/>
  <c r="J3160" i="2"/>
  <c r="J3224" i="2"/>
  <c r="J3270" i="2"/>
  <c r="J3329" i="2"/>
  <c r="J3406" i="2"/>
  <c r="J3411" i="2"/>
  <c r="J3520" i="2"/>
  <c r="J2" i="2"/>
  <c r="J3841" i="2"/>
  <c r="J3865" i="2"/>
  <c r="J3866" i="2"/>
  <c r="J3881" i="2"/>
  <c r="J3940" i="2"/>
  <c r="J4001" i="2"/>
  <c r="J4084" i="2"/>
  <c r="J4107" i="2"/>
  <c r="J4108" i="2"/>
  <c r="J4109" i="2"/>
  <c r="J4276" i="2"/>
  <c r="J4300" i="2"/>
  <c r="J4368" i="2"/>
  <c r="J4428" i="2"/>
  <c r="J4438" i="2"/>
  <c r="J4607" i="2"/>
  <c r="J4727" i="2"/>
  <c r="J4787" i="2"/>
  <c r="J4913" i="2"/>
  <c r="J5063" i="2"/>
  <c r="J5128" i="2"/>
  <c r="J5198" i="2"/>
  <c r="J5218" i="2"/>
  <c r="J5243" i="2"/>
  <c r="J5380" i="2"/>
  <c r="J5449" i="2"/>
  <c r="J5584" i="2"/>
  <c r="J5727" i="2"/>
  <c r="J5755" i="2"/>
  <c r="J5761" i="2"/>
  <c r="J5790" i="2"/>
  <c r="J5801" i="2"/>
  <c r="J5817" i="2"/>
  <c r="J178" i="2"/>
  <c r="J376" i="2"/>
  <c r="J611" i="2"/>
  <c r="J659" i="2"/>
  <c r="J901" i="2"/>
  <c r="J1200" i="2"/>
  <c r="J1326" i="2"/>
  <c r="J1347" i="2"/>
  <c r="J1406" i="2"/>
  <c r="J1433" i="2"/>
  <c r="J1653" i="2"/>
  <c r="J1669" i="2"/>
  <c r="J1838" i="2"/>
  <c r="J1917" i="2"/>
  <c r="J1944" i="2"/>
  <c r="J1997" i="2"/>
  <c r="J2025" i="2"/>
  <c r="J2065" i="2"/>
  <c r="J2192" i="2"/>
  <c r="J2223" i="2"/>
  <c r="J2256" i="2"/>
  <c r="J2422" i="2"/>
  <c r="J2423" i="2"/>
  <c r="J2452" i="2"/>
  <c r="J2465" i="2"/>
  <c r="J2483" i="2"/>
  <c r="J2490" i="2"/>
  <c r="J2499" i="2"/>
  <c r="J2616" i="2"/>
  <c r="J2700" i="2"/>
  <c r="J2703" i="2"/>
  <c r="J2760" i="2"/>
  <c r="J2787" i="2"/>
  <c r="J2804" i="2"/>
  <c r="J2884" i="2"/>
  <c r="J3068" i="2"/>
  <c r="J3113" i="2"/>
  <c r="J3239" i="2"/>
  <c r="J3307" i="2"/>
  <c r="J3313" i="2"/>
  <c r="J3412" i="2"/>
  <c r="J3741" i="2"/>
  <c r="J3992" i="2"/>
  <c r="J4085" i="2"/>
  <c r="J4403" i="2"/>
  <c r="J4494" i="2"/>
  <c r="J4501" i="2"/>
  <c r="J4795" i="2"/>
  <c r="J5008" i="2"/>
  <c r="J5405" i="2"/>
  <c r="J5450" i="2"/>
  <c r="J784" i="2"/>
  <c r="J867" i="2"/>
  <c r="J1546" i="2"/>
  <c r="J2279" i="2"/>
  <c r="J4620" i="2"/>
  <c r="J5192" i="2"/>
  <c r="J5219" i="2"/>
  <c r="J5469" i="2"/>
  <c r="J5596" i="2"/>
  <c r="J5756" i="2"/>
  <c r="J5953" i="2"/>
  <c r="J586" i="2"/>
  <c r="J781" i="2"/>
  <c r="J842" i="2"/>
  <c r="J994" i="2"/>
  <c r="J1021" i="2"/>
  <c r="J2030" i="2"/>
  <c r="J2111" i="2"/>
  <c r="J2327" i="2"/>
  <c r="J2795" i="2"/>
  <c r="J2805" i="2"/>
  <c r="J3326" i="2"/>
  <c r="J3758" i="2"/>
  <c r="J3941" i="2"/>
  <c r="J4039" i="2"/>
  <c r="J4596" i="2"/>
  <c r="J4923" i="2"/>
  <c r="J4946" i="2"/>
  <c r="J4983" i="2"/>
  <c r="J5112" i="2"/>
  <c r="J5579" i="2"/>
  <c r="J5611" i="2"/>
  <c r="J5682" i="2"/>
  <c r="J5793" i="2"/>
  <c r="J22" i="2"/>
  <c r="J43" i="2"/>
  <c r="J49" i="2"/>
  <c r="J95" i="2"/>
  <c r="J99" i="2"/>
  <c r="J136" i="2"/>
  <c r="J191" i="2"/>
  <c r="J203" i="2"/>
  <c r="J205" i="2"/>
  <c r="J220" i="2"/>
  <c r="J230" i="2"/>
  <c r="J302" i="2"/>
  <c r="J322" i="2"/>
  <c r="J323" i="2"/>
  <c r="J369" i="2"/>
  <c r="J500" i="2"/>
  <c r="J523" i="2"/>
  <c r="J553" i="2"/>
  <c r="J568" i="2"/>
  <c r="J652" i="2"/>
  <c r="J681" i="2"/>
  <c r="J828" i="2"/>
  <c r="J843" i="2"/>
  <c r="J857" i="2"/>
  <c r="J863" i="2"/>
  <c r="J879" i="2"/>
  <c r="J883" i="2"/>
  <c r="J902" i="2"/>
  <c r="J940" i="2"/>
  <c r="J941" i="2"/>
  <c r="J978" i="2"/>
  <c r="J1128" i="2"/>
  <c r="J1143" i="2"/>
  <c r="J1153" i="2"/>
  <c r="J1303" i="2"/>
  <c r="J1304" i="2"/>
  <c r="J1309" i="2"/>
  <c r="J1327" i="2"/>
  <c r="J1382" i="2"/>
  <c r="J1490" i="2"/>
  <c r="J1626" i="2"/>
  <c r="J1628" i="2"/>
  <c r="J1663" i="2"/>
  <c r="J1670" i="2"/>
  <c r="J1676" i="2"/>
  <c r="J1717" i="2"/>
  <c r="J1738" i="2"/>
  <c r="J1821" i="2"/>
  <c r="J1886" i="2"/>
  <c r="J1918" i="2"/>
  <c r="J1977" i="2"/>
  <c r="J2047" i="2"/>
  <c r="J2048" i="2"/>
  <c r="J2197" i="2"/>
  <c r="J2228" i="2"/>
  <c r="J2233" i="2"/>
  <c r="J2382" i="2"/>
  <c r="J2309" i="2"/>
  <c r="J2331" i="2"/>
  <c r="J2340" i="2"/>
  <c r="J2348" i="2"/>
  <c r="J2354" i="2"/>
  <c r="J2360" i="2"/>
  <c r="J2383" i="2"/>
  <c r="J2405" i="2"/>
  <c r="J2406" i="2"/>
  <c r="J2444" i="2"/>
  <c r="J2453" i="2"/>
  <c r="J2454" i="2"/>
  <c r="J2463" i="2"/>
  <c r="J2522" i="2"/>
  <c r="J2523" i="2"/>
  <c r="J2570" i="2"/>
  <c r="J2588" i="2"/>
  <c r="J2617" i="2"/>
  <c r="J2704" i="2"/>
  <c r="J2713" i="2"/>
  <c r="J2714" i="2"/>
  <c r="J2740" i="2"/>
  <c r="J2741" i="2"/>
  <c r="J2772" i="2"/>
  <c r="J2788" i="2"/>
  <c r="J2814" i="2"/>
  <c r="J2857" i="2"/>
  <c r="J2927" i="2"/>
  <c r="J2938" i="2"/>
  <c r="J3133" i="2"/>
  <c r="J2988" i="2"/>
  <c r="J2999" i="2"/>
  <c r="J3014" i="2"/>
  <c r="J3019" i="2"/>
  <c r="J3163" i="2"/>
  <c r="J3168" i="2"/>
  <c r="J3201" i="2"/>
  <c r="J3214" i="2"/>
  <c r="J3255" i="2"/>
  <c r="J3264" i="2"/>
  <c r="J3290" i="2"/>
  <c r="J3351" i="2"/>
  <c r="J3352" i="2"/>
  <c r="J3370" i="2"/>
  <c r="J3428" i="2"/>
  <c r="J3450" i="2"/>
  <c r="J3545" i="2"/>
  <c r="J3564" i="2"/>
  <c r="J3625" i="2"/>
  <c r="J3691" i="2"/>
  <c r="J3718" i="2"/>
  <c r="J3807" i="2"/>
  <c r="J3822" i="2"/>
  <c r="J3855" i="2"/>
  <c r="J3917" i="2"/>
  <c r="J3924" i="2"/>
  <c r="J3970" i="2"/>
  <c r="J3972" i="2"/>
  <c r="J3977" i="2"/>
  <c r="J4040" i="2"/>
  <c r="J4149" i="2"/>
  <c r="J4203" i="2"/>
  <c r="J4236" i="2"/>
  <c r="J4294" i="2"/>
  <c r="J4301" i="2"/>
  <c r="J4315" i="2"/>
  <c r="J4415" i="2"/>
  <c r="J4439" i="2"/>
  <c r="J4486" i="2"/>
  <c r="J4545" i="2"/>
  <c r="J4557" i="2"/>
  <c r="J4578" i="2"/>
  <c r="J4579" i="2"/>
  <c r="J4613" i="2"/>
  <c r="J4621" i="2"/>
  <c r="J4645" i="2"/>
  <c r="J4735" i="2"/>
  <c r="J4757" i="2"/>
  <c r="J4768" i="2"/>
  <c r="J4848" i="2"/>
  <c r="J4858" i="2"/>
  <c r="J4869" i="2"/>
  <c r="J4907" i="2"/>
  <c r="J4919" i="2"/>
  <c r="J4914" i="2"/>
  <c r="J4939" i="2"/>
  <c r="J4956" i="2"/>
  <c r="J4957" i="2"/>
  <c r="J4970" i="2"/>
  <c r="J4989" i="2"/>
  <c r="J4992" i="2"/>
  <c r="J5046" i="2"/>
  <c r="J5056" i="2"/>
  <c r="J5070" i="2"/>
  <c r="J5154" i="2"/>
  <c r="J5169" i="2"/>
  <c r="J5327" i="2"/>
  <c r="J5317" i="2"/>
  <c r="J5348" i="2"/>
  <c r="J5412" i="2"/>
  <c r="J5421" i="2"/>
  <c r="J5580" i="2"/>
  <c r="J5597" i="2"/>
  <c r="J5603" i="2"/>
  <c r="J5651" i="2"/>
  <c r="J5815" i="2"/>
  <c r="J5839" i="2"/>
  <c r="J5884" i="2"/>
  <c r="J5895" i="2"/>
  <c r="J11" i="2"/>
  <c r="J38" i="2"/>
  <c r="J181" i="2"/>
  <c r="J229" i="2"/>
  <c r="J245" i="2"/>
  <c r="J284" i="2"/>
  <c r="J304" i="2"/>
  <c r="J311" i="2"/>
  <c r="J350" i="2"/>
  <c r="J402" i="2"/>
  <c r="J415" i="2"/>
  <c r="J431" i="2"/>
  <c r="J453" i="2"/>
  <c r="J481" i="2"/>
  <c r="J496" i="2"/>
  <c r="J524" i="2"/>
  <c r="J539" i="2"/>
  <c r="J532" i="2"/>
  <c r="J589" i="2"/>
  <c r="J656" i="2"/>
  <c r="J667" i="2"/>
  <c r="J690" i="2"/>
  <c r="J722" i="2"/>
  <c r="J732" i="2"/>
  <c r="J793" i="2"/>
  <c r="J817" i="2"/>
  <c r="J823" i="2"/>
  <c r="J847" i="2"/>
  <c r="J872" i="2"/>
  <c r="J880" i="2"/>
  <c r="J884" i="2"/>
  <c r="J903" i="2"/>
  <c r="J958" i="2"/>
  <c r="J975" i="2"/>
  <c r="J986" i="2"/>
  <c r="J1003" i="2"/>
  <c r="J1009" i="2"/>
  <c r="J1030" i="2"/>
  <c r="J1052" i="2"/>
  <c r="J1053" i="2"/>
  <c r="J1061" i="2"/>
  <c r="J1079" i="2"/>
  <c r="J1094" i="2"/>
  <c r="J1095" i="2"/>
  <c r="J1101" i="2"/>
  <c r="J1114" i="2"/>
  <c r="J1129" i="2"/>
  <c r="J1137" i="2"/>
  <c r="J1144" i="2"/>
  <c r="J1160" i="2"/>
  <c r="J1161" i="2"/>
  <c r="J1205" i="2"/>
  <c r="J1231" i="2"/>
  <c r="J1236" i="2"/>
  <c r="J1237" i="2"/>
  <c r="J1240" i="2"/>
  <c r="J1286" i="2"/>
  <c r="J1323" i="2"/>
  <c r="J1371" i="2"/>
  <c r="J1388" i="2"/>
  <c r="J1399" i="2"/>
  <c r="J1400" i="2"/>
  <c r="J1412" i="2"/>
  <c r="J1420" i="2"/>
  <c r="J1421" i="2"/>
  <c r="J1434" i="2"/>
  <c r="J1435" i="2"/>
  <c r="J1441" i="2"/>
  <c r="J1450" i="2"/>
  <c r="J1471" i="2"/>
  <c r="J1510" i="2"/>
  <c r="J1516" i="2"/>
  <c r="J1539" i="2"/>
  <c r="J1547" i="2"/>
  <c r="J1591" i="2"/>
  <c r="J1599" i="2"/>
  <c r="J1606" i="2"/>
  <c r="J1592" i="2"/>
  <c r="J1617" i="2"/>
  <c r="J1642" i="2"/>
  <c r="J1648" i="2"/>
  <c r="J1649" i="2"/>
  <c r="J1658" i="2"/>
  <c r="J1671" i="2"/>
  <c r="J1690" i="2"/>
  <c r="J1691" i="2"/>
  <c r="J1697" i="2"/>
  <c r="J1698" i="2"/>
  <c r="J1725" i="2"/>
  <c r="J1726" i="2"/>
  <c r="J1745" i="2"/>
  <c r="J1748" i="2"/>
  <c r="J1762" i="2"/>
  <c r="J1749" i="2"/>
  <c r="J1778" i="2"/>
  <c r="J1785" i="2"/>
  <c r="J1792" i="2"/>
  <c r="J1793" i="2"/>
  <c r="J1794" i="2"/>
  <c r="J1822" i="2"/>
  <c r="J1842" i="2"/>
  <c r="J1846" i="2"/>
  <c r="J1847" i="2"/>
  <c r="J1861" i="2"/>
  <c r="J1873" i="2"/>
  <c r="J1879" i="2"/>
  <c r="J1880" i="2"/>
  <c r="J1885" i="2"/>
  <c r="J1893" i="2"/>
  <c r="J1894" i="2"/>
  <c r="J1905" i="2"/>
  <c r="J1919" i="2"/>
  <c r="J1945" i="2"/>
  <c r="J1963" i="2"/>
  <c r="J1971" i="2"/>
  <c r="J1978" i="2"/>
  <c r="J1979" i="2"/>
  <c r="J1986" i="2"/>
  <c r="J1998" i="2"/>
  <c r="J1999" i="2"/>
  <c r="J2007" i="2"/>
  <c r="J2031" i="2"/>
  <c r="J2032" i="2"/>
  <c r="J2058" i="2"/>
  <c r="J2079" i="2"/>
  <c r="J2091" i="2"/>
  <c r="J2106" i="2"/>
  <c r="J2112" i="2"/>
  <c r="J2128" i="2"/>
  <c r="J2144" i="2"/>
  <c r="J2145" i="2"/>
  <c r="J2159" i="2"/>
  <c r="J2181" i="2"/>
  <c r="J2198" i="2"/>
  <c r="J2199" i="2"/>
  <c r="J2212" i="2"/>
  <c r="J2229" i="2"/>
  <c r="J2236" i="2"/>
  <c r="J2249" i="2"/>
  <c r="J2257" i="2"/>
  <c r="J2258" i="2"/>
  <c r="J2304" i="2"/>
  <c r="J2310" i="2"/>
  <c r="J2311" i="2"/>
  <c r="J2322" i="2"/>
  <c r="J2332" i="2"/>
  <c r="J2312" i="2"/>
  <c r="J2362" i="2"/>
  <c r="J2432" i="2"/>
  <c r="J2433" i="2"/>
  <c r="J2455" i="2"/>
  <c r="J2474" i="2"/>
  <c r="J2491" i="2"/>
  <c r="J2492" i="2"/>
  <c r="J2524" i="2"/>
  <c r="J2552" i="2"/>
  <c r="J2553" i="2"/>
  <c r="J2581" i="2"/>
  <c r="J2589" i="2"/>
  <c r="J2638" i="2"/>
  <c r="J2653" i="2"/>
  <c r="J2662" i="2"/>
  <c r="J2663" i="2"/>
  <c r="J2675" i="2"/>
  <c r="J2715" i="2"/>
  <c r="J2716" i="2"/>
  <c r="J2717" i="2"/>
  <c r="J2742" i="2"/>
  <c r="J2743" i="2"/>
  <c r="J2761" i="2"/>
  <c r="J2762" i="2"/>
  <c r="J2789" i="2"/>
  <c r="J2763" i="2"/>
  <c r="J2806" i="2"/>
  <c r="J2833" i="2"/>
  <c r="J2840" i="2"/>
  <c r="J2928" i="2"/>
  <c r="J2949" i="2"/>
  <c r="J2950" i="2"/>
  <c r="J2959" i="2"/>
  <c r="J3000" i="2"/>
  <c r="J3008" i="2"/>
  <c r="J3011" i="2"/>
  <c r="J3020" i="2"/>
  <c r="J3030" i="2"/>
  <c r="J3037" i="2"/>
  <c r="J3058" i="2"/>
  <c r="J3069" i="2"/>
  <c r="J3146" i="2"/>
  <c r="J3147" i="2"/>
  <c r="J3126" i="2"/>
  <c r="J3155" i="2"/>
  <c r="J3169" i="2"/>
  <c r="J3216" i="2"/>
  <c r="J3225" i="2"/>
  <c r="J3233" i="2"/>
  <c r="J3237" i="2"/>
  <c r="J3244" i="2"/>
  <c r="J3273" i="2"/>
  <c r="J3291" i="2"/>
  <c r="J3314" i="2"/>
  <c r="J3382" i="2"/>
  <c r="J3385" i="2"/>
  <c r="J3386" i="2"/>
  <c r="J3413" i="2"/>
  <c r="J3414" i="2"/>
  <c r="J3426" i="2"/>
  <c r="J3447" i="2"/>
  <c r="J3451" i="2"/>
  <c r="J3452" i="2"/>
  <c r="J3458" i="2"/>
  <c r="J3483" i="2"/>
  <c r="J3484" i="2"/>
  <c r="J3459" i="2"/>
  <c r="J3493" i="2"/>
  <c r="J3497" i="2"/>
  <c r="J3506" i="2"/>
  <c r="J3507" i="2"/>
  <c r="J3528" i="2"/>
  <c r="J3546" i="2"/>
  <c r="J3565" i="2"/>
  <c r="J3573" i="2"/>
  <c r="J3592" i="2"/>
  <c r="J3593" i="2"/>
  <c r="J3594" i="2"/>
  <c r="J3605" i="2"/>
  <c r="J3617" i="2"/>
  <c r="J3618" i="2"/>
  <c r="J3657" i="2"/>
  <c r="J3742" i="2"/>
  <c r="J3759" i="2"/>
  <c r="J3776" i="2"/>
  <c r="J3777" i="2"/>
  <c r="J3800" i="2"/>
  <c r="J3823" i="2"/>
  <c r="J3824" i="2"/>
  <c r="J3801" i="2"/>
  <c r="J3842" i="2"/>
  <c r="J3859" i="2"/>
  <c r="J3867" i="2"/>
  <c r="J3868" i="2"/>
  <c r="J3903" i="2"/>
  <c r="J3904" i="2"/>
  <c r="J4002" i="2"/>
  <c r="J4003" i="2"/>
  <c r="J4020" i="2"/>
  <c r="J4041" i="2"/>
  <c r="J4042" i="2"/>
  <c r="J4052" i="2"/>
  <c r="J4055" i="2"/>
  <c r="J4079" i="2"/>
  <c r="J4110" i="2"/>
  <c r="J4086" i="2"/>
  <c r="J4117" i="2"/>
  <c r="J4169" i="2"/>
  <c r="J4204" i="2"/>
  <c r="J4220" i="2"/>
  <c r="J4237" i="2"/>
  <c r="J4293" i="2"/>
  <c r="J4337" i="2"/>
  <c r="J4357" i="2"/>
  <c r="J4362" i="2"/>
  <c r="J4455" i="2"/>
  <c r="J4487" i="2"/>
  <c r="J4510" i="2"/>
  <c r="J4512" i="2"/>
  <c r="J4546" i="2"/>
  <c r="J4561" i="2"/>
  <c r="J4580" i="2"/>
  <c r="J4597" i="2"/>
  <c r="J4598" i="2"/>
  <c r="J4599" i="2"/>
  <c r="J4622" i="2"/>
  <c r="J4623" i="2"/>
  <c r="J4624" i="2"/>
  <c r="J4600" i="2"/>
  <c r="J4646" i="2"/>
  <c r="J4647" i="2"/>
  <c r="J4664" i="2"/>
  <c r="J4665" i="2"/>
  <c r="J4743" i="2"/>
  <c r="J4765" i="2"/>
  <c r="J4769" i="2"/>
  <c r="J4796" i="2"/>
  <c r="J4811" i="2"/>
  <c r="J4812" i="2"/>
  <c r="J4882" i="2"/>
  <c r="J4958" i="2"/>
  <c r="J4999" i="2"/>
  <c r="J5000" i="2"/>
  <c r="J5113" i="2"/>
  <c r="J5145" i="2"/>
  <c r="J5220" i="2"/>
  <c r="J5251" i="2"/>
  <c r="J5254" i="2"/>
  <c r="J5290" i="2"/>
  <c r="J5297" i="2"/>
  <c r="J5328" i="2"/>
  <c r="J5359" i="2"/>
  <c r="J5422" i="2"/>
  <c r="J5433" i="2"/>
  <c r="J5467" i="2"/>
  <c r="J5498" i="2"/>
  <c r="J5507" i="2"/>
  <c r="J5521" i="2"/>
  <c r="J5555" i="2"/>
  <c r="J5545" i="2"/>
  <c r="J5569" i="2"/>
  <c r="J5697" i="2"/>
  <c r="J5724" i="2"/>
  <c r="J5728" i="2"/>
  <c r="J5778" i="2"/>
  <c r="J5959" i="2"/>
  <c r="J182" i="2"/>
  <c r="J371" i="2"/>
  <c r="J377" i="2"/>
  <c r="J449" i="2"/>
  <c r="J1162" i="2"/>
  <c r="J1267" i="2"/>
  <c r="J1655" i="2"/>
  <c r="J1659" i="2"/>
  <c r="J2136" i="2"/>
  <c r="J2168" i="2"/>
  <c r="J2200" i="2"/>
  <c r="J2390" i="2"/>
  <c r="J2407" i="2"/>
  <c r="J2590" i="2"/>
  <c r="J2854" i="2"/>
  <c r="J2989" i="2"/>
  <c r="J3170" i="2"/>
  <c r="J3190" i="2"/>
  <c r="J3556" i="2"/>
  <c r="J3767" i="2"/>
  <c r="J3893" i="2"/>
  <c r="J4143" i="2"/>
  <c r="J4369" i="2"/>
  <c r="J4658" i="2"/>
  <c r="J5009" i="2"/>
  <c r="J5084" i="2"/>
  <c r="J5114" i="2"/>
  <c r="J5259" i="2"/>
  <c r="J5492" i="2"/>
  <c r="J5702" i="2"/>
  <c r="J5927" i="2"/>
  <c r="J24" i="2"/>
  <c r="J221" i="2"/>
  <c r="J251" i="2"/>
  <c r="J316" i="2"/>
  <c r="J447" i="2"/>
  <c r="J761" i="2"/>
  <c r="J805" i="2"/>
  <c r="J1401" i="2"/>
  <c r="J1522" i="2"/>
  <c r="J1548" i="2"/>
  <c r="J1607" i="2"/>
  <c r="J1664" i="2"/>
  <c r="J1699" i="2"/>
  <c r="J1763" i="2"/>
  <c r="J1862" i="2"/>
  <c r="J1881" i="2"/>
  <c r="J1989" i="2"/>
  <c r="J2140" i="2"/>
  <c r="J2146" i="2"/>
  <c r="J2169" i="2"/>
  <c r="J2272" i="2"/>
  <c r="J2318" i="2"/>
  <c r="J2456" i="2"/>
  <c r="J2506" i="2"/>
  <c r="J2639" i="2"/>
  <c r="J2718" i="2"/>
  <c r="J2885" i="2"/>
  <c r="J2899" i="2"/>
  <c r="J2929" i="2"/>
  <c r="J2967" i="2"/>
  <c r="J2990" i="2"/>
  <c r="J3171" i="2"/>
  <c r="J3364" i="2"/>
  <c r="J3547" i="2"/>
  <c r="J4150" i="2"/>
  <c r="J4238" i="2"/>
  <c r="J4404" i="2"/>
  <c r="J4456" i="2"/>
  <c r="J4522" i="2"/>
  <c r="J5097" i="2"/>
  <c r="J5166" i="2"/>
  <c r="J5258" i="2"/>
  <c r="J5318" i="2"/>
  <c r="J5546" i="2"/>
  <c r="J5604" i="2"/>
  <c r="J5698" i="2"/>
  <c r="J5792" i="2"/>
  <c r="J5868" i="2"/>
  <c r="J5871" i="2"/>
  <c r="J5872" i="2"/>
  <c r="J5879" i="2"/>
  <c r="J5889" i="2"/>
  <c r="J5935" i="2"/>
  <c r="J132" i="2"/>
  <c r="J145" i="2"/>
  <c r="J211" i="2"/>
  <c r="J212" i="2"/>
  <c r="J236" i="2"/>
  <c r="J270" i="2"/>
  <c r="J288" i="2"/>
  <c r="J301" i="2"/>
  <c r="J327" i="2"/>
  <c r="J378" i="2"/>
  <c r="J406" i="2"/>
  <c r="J413" i="2"/>
  <c r="J422" i="2"/>
  <c r="J479" i="2"/>
  <c r="J512" i="2"/>
  <c r="J594" i="2"/>
  <c r="J641" i="2"/>
  <c r="J642" i="2"/>
  <c r="J645" i="2"/>
  <c r="J668" i="2"/>
  <c r="J683" i="2"/>
  <c r="J699" i="2"/>
  <c r="J708" i="2"/>
  <c r="J719" i="2"/>
  <c r="J739" i="2"/>
  <c r="J762" i="2"/>
  <c r="J776" i="2"/>
  <c r="J797" i="2"/>
  <c r="J824" i="2"/>
  <c r="J896" i="2"/>
  <c r="J898" i="2"/>
  <c r="J926" i="2"/>
  <c r="J968" i="2"/>
  <c r="J987" i="2"/>
  <c r="J988" i="2"/>
  <c r="J1010" i="2"/>
  <c r="J1014" i="2"/>
  <c r="J1089" i="2"/>
  <c r="J1121" i="2"/>
  <c r="J1145" i="2"/>
  <c r="J1187" i="2"/>
  <c r="J1197" i="2"/>
  <c r="J1232" i="2"/>
  <c r="J1245" i="2"/>
  <c r="J1258" i="2"/>
  <c r="J1305" i="2"/>
  <c r="J1339" i="2"/>
  <c r="J1393" i="2"/>
  <c r="J1451" i="2"/>
  <c r="J1479" i="2"/>
  <c r="J1501" i="2"/>
  <c r="J1502" i="2"/>
  <c r="J1503" i="2"/>
  <c r="J1588" i="2"/>
  <c r="J1608" i="2"/>
  <c r="J1672" i="2"/>
  <c r="J1779" i="2"/>
  <c r="J1795" i="2"/>
  <c r="J1831" i="2"/>
  <c r="J1832" i="2"/>
  <c r="J1906" i="2"/>
  <c r="J1964" i="2"/>
  <c r="J2033" i="2"/>
  <c r="J2092" i="2"/>
  <c r="J2066" i="2"/>
  <c r="J2129" i="2"/>
  <c r="J2147" i="2"/>
  <c r="J2170" i="2"/>
  <c r="J2234" i="2"/>
  <c r="J2297" i="2"/>
  <c r="J2323" i="2"/>
  <c r="J2363" i="2"/>
  <c r="J2408" i="2"/>
  <c r="J2475" i="2"/>
  <c r="J2507" i="2"/>
  <c r="J2508" i="2"/>
  <c r="J2536" i="2"/>
  <c r="J2676" i="2"/>
  <c r="J2726" i="2"/>
  <c r="J2732" i="2"/>
  <c r="J2841" i="2"/>
  <c r="J2842" i="2"/>
  <c r="J2886" i="2"/>
  <c r="J2951" i="2"/>
  <c r="J2979" i="2"/>
  <c r="J2980" i="2"/>
  <c r="J3001" i="2"/>
  <c r="J3021" i="2"/>
  <c r="J3070" i="2"/>
  <c r="J3101" i="2"/>
  <c r="J3148" i="2"/>
  <c r="J3149" i="2"/>
  <c r="J3172" i="2"/>
  <c r="J3245" i="2"/>
  <c r="J3276" i="2"/>
  <c r="J3292" i="2"/>
  <c r="J3330" i="2"/>
  <c r="J3387" i="2"/>
  <c r="J3437" i="2"/>
  <c r="J3460" i="2"/>
  <c r="J3461" i="2"/>
  <c r="J3508" i="2"/>
  <c r="J3566" i="2"/>
  <c r="J3595" i="2"/>
  <c r="J3636" i="2"/>
  <c r="J3677" i="2"/>
  <c r="J3719" i="2"/>
  <c r="J3755" i="2"/>
  <c r="J3778" i="2"/>
  <c r="J3869" i="2"/>
  <c r="J3978" i="2"/>
  <c r="J4027" i="2"/>
  <c r="J4111" i="2"/>
  <c r="J4205" i="2"/>
  <c r="J4239" i="2"/>
  <c r="J4291" i="2"/>
  <c r="J4370" i="2"/>
  <c r="J4371" i="2"/>
  <c r="J4391" i="2"/>
  <c r="J4392" i="2"/>
  <c r="J4589" i="2"/>
  <c r="J4666" i="2"/>
  <c r="J4744" i="2"/>
  <c r="J4758" i="2"/>
  <c r="J4797" i="2"/>
  <c r="J4928" i="2"/>
  <c r="J4959" i="2"/>
  <c r="J5071" i="2"/>
  <c r="J5206" i="2"/>
  <c r="J5286" i="2"/>
  <c r="J5299" i="2"/>
  <c r="J5381" i="2"/>
  <c r="J5434" i="2"/>
  <c r="J5528" i="2"/>
  <c r="J5607" i="2"/>
  <c r="J5665" i="2"/>
  <c r="J5669" i="2"/>
  <c r="J5806" i="2"/>
  <c r="J5960" i="2"/>
  <c r="J10" i="2"/>
  <c r="J83" i="2"/>
  <c r="J87" i="2"/>
  <c r="J154" i="2"/>
  <c r="J170" i="2"/>
  <c r="J183" i="2"/>
  <c r="J190" i="2"/>
  <c r="J192" i="2"/>
  <c r="J194" i="2"/>
  <c r="J239" i="2"/>
  <c r="J271" i="2"/>
  <c r="J351" i="2"/>
  <c r="J356" i="2"/>
  <c r="J400" i="2"/>
  <c r="J439" i="2"/>
  <c r="J440" i="2"/>
  <c r="J448" i="2"/>
  <c r="J472" i="2"/>
  <c r="J563" i="2"/>
  <c r="J623" i="2"/>
  <c r="J660" i="2"/>
  <c r="J682" i="2"/>
  <c r="J713" i="2"/>
  <c r="J752" i="2"/>
  <c r="J772" i="2"/>
  <c r="J806" i="2"/>
  <c r="J810" i="2"/>
  <c r="J818" i="2"/>
  <c r="J1004" i="2"/>
  <c r="J1108" i="2"/>
  <c r="J1115" i="2"/>
  <c r="J1130" i="2"/>
  <c r="J1163" i="2"/>
  <c r="J1268" i="2"/>
  <c r="J1314" i="2"/>
  <c r="J1352" i="2"/>
  <c r="J1375" i="2"/>
  <c r="J1376" i="2"/>
  <c r="J1422" i="2"/>
  <c r="J1504" i="2"/>
  <c r="J1559" i="2"/>
  <c r="J1665" i="2"/>
  <c r="J1848" i="2"/>
  <c r="J2093" i="2"/>
  <c r="J2148" i="2"/>
  <c r="J2182" i="2"/>
  <c r="J2193" i="2"/>
  <c r="J2242" i="2"/>
  <c r="J2313" i="2"/>
  <c r="J2371" i="2"/>
  <c r="J2372" i="2"/>
  <c r="J2395" i="2"/>
  <c r="J2493" i="2"/>
  <c r="J2494" i="2"/>
  <c r="J2571" i="2"/>
  <c r="J2572" i="2"/>
  <c r="J2591" i="2"/>
  <c r="J2664" i="2"/>
  <c r="J2671" i="2"/>
  <c r="J2727" i="2"/>
  <c r="J2910" i="2"/>
  <c r="J2968" i="2"/>
  <c r="J3002" i="2"/>
  <c r="J3012" i="2"/>
  <c r="J3202" i="2"/>
  <c r="J3397" i="2"/>
  <c r="J3462" i="2"/>
  <c r="J3509" i="2"/>
  <c r="J3548" i="2"/>
  <c r="J3658" i="2"/>
  <c r="J3678" i="2"/>
  <c r="J3779" i="2"/>
  <c r="J3933" i="2"/>
  <c r="J4194" i="2"/>
  <c r="J4581" i="2"/>
  <c r="J4883" i="2"/>
  <c r="J5470" i="2"/>
  <c r="J5489" i="2"/>
  <c r="J5524" i="2"/>
  <c r="J5591" i="2"/>
  <c r="J5602" i="2"/>
  <c r="J5807" i="2"/>
  <c r="J5873" i="2"/>
  <c r="J5931" i="2"/>
  <c r="J55" i="2"/>
  <c r="J242" i="2"/>
  <c r="J252" i="2"/>
  <c r="J283" i="2"/>
  <c r="J423" i="2"/>
  <c r="J460" i="2"/>
  <c r="J664" i="2"/>
  <c r="J698" i="2"/>
  <c r="J792" i="2"/>
  <c r="J881" i="2"/>
  <c r="J1139" i="2"/>
  <c r="J1683" i="2"/>
  <c r="J1813" i="2"/>
  <c r="J1938" i="2"/>
  <c r="J3093" i="2"/>
  <c r="J2920" i="2"/>
  <c r="J3529" i="2"/>
  <c r="J3365" i="2"/>
  <c r="J3720" i="2"/>
  <c r="J4698" i="2"/>
  <c r="J5001" i="2"/>
  <c r="J5676" i="2"/>
  <c r="J5306" i="2"/>
  <c r="J5466" i="2"/>
  <c r="J5634" i="2"/>
  <c r="J5674" i="2"/>
  <c r="J5700" i="2"/>
  <c r="J5780" i="2"/>
  <c r="J5816" i="2"/>
  <c r="J5911" i="2"/>
  <c r="J5928" i="2"/>
  <c r="J9" i="2"/>
  <c r="J65" i="2"/>
  <c r="J68" i="2"/>
  <c r="J78" i="2"/>
  <c r="J79" i="2"/>
  <c r="J84" i="2"/>
  <c r="J142" i="2"/>
  <c r="J148" i="2"/>
  <c r="J179" i="2"/>
  <c r="J195" i="2"/>
  <c r="J246" i="2"/>
  <c r="J261" i="2"/>
  <c r="J257" i="2"/>
  <c r="J265" i="2"/>
  <c r="J282" i="2"/>
  <c r="J287" i="2"/>
  <c r="J312" i="2"/>
  <c r="J352" i="2"/>
  <c r="J397" i="2"/>
  <c r="J407" i="2"/>
  <c r="J438" i="2"/>
  <c r="J445" i="2"/>
  <c r="J473" i="2"/>
  <c r="J509" i="2"/>
  <c r="J513" i="2"/>
  <c r="J514" i="2"/>
  <c r="J525" i="2"/>
  <c r="J533" i="2"/>
  <c r="J561" i="2"/>
  <c r="J565" i="2"/>
  <c r="J578" i="2"/>
  <c r="J581" i="2"/>
  <c r="J582" i="2"/>
  <c r="J587" i="2"/>
  <c r="J608" i="2"/>
  <c r="J643" i="2"/>
  <c r="J669" i="2"/>
  <c r="J672" i="2"/>
  <c r="J691" i="2"/>
  <c r="J702" i="2"/>
  <c r="J714" i="2"/>
  <c r="J721" i="2"/>
  <c r="J763" i="2"/>
  <c r="J774" i="2"/>
  <c r="J803" i="2"/>
  <c r="J844" i="2"/>
  <c r="J875" i="2"/>
  <c r="J907" i="2"/>
  <c r="J979" i="2"/>
  <c r="J995" i="2"/>
  <c r="J1090" i="2"/>
  <c r="J1102" i="2"/>
  <c r="J1131" i="2"/>
  <c r="J1146" i="2"/>
  <c r="J1157" i="2"/>
  <c r="J1165" i="2"/>
  <c r="J1217" i="2"/>
  <c r="J1241" i="2"/>
  <c r="J1247" i="2"/>
  <c r="J1250" i="2"/>
  <c r="J1259" i="2"/>
  <c r="J1262" i="2"/>
  <c r="J1269" i="2"/>
  <c r="J1290" i="2"/>
  <c r="J1306" i="2"/>
  <c r="J1315" i="2"/>
  <c r="J1328" i="2"/>
  <c r="J1329" i="2"/>
  <c r="J1362" i="2"/>
  <c r="J1363" i="2"/>
  <c r="J1369" i="2"/>
  <c r="J1407" i="2"/>
  <c r="J1413" i="2"/>
  <c r="J1475" i="2"/>
  <c r="J1480" i="2"/>
  <c r="J1494" i="2"/>
  <c r="J1609" i="2"/>
  <c r="J1644" i="2"/>
  <c r="J1645" i="2"/>
  <c r="J1660" i="2"/>
  <c r="J1709" i="2"/>
  <c r="J1716" i="2"/>
  <c r="J1732" i="2"/>
  <c r="J1750" i="2"/>
  <c r="J1756" i="2"/>
  <c r="J1796" i="2"/>
  <c r="J1833" i="2"/>
  <c r="J1863" i="2"/>
  <c r="J1875" i="2"/>
  <c r="J1928" i="2"/>
  <c r="J1946" i="2"/>
  <c r="J1929" i="2"/>
  <c r="J1980" i="2"/>
  <c r="J2000" i="2"/>
  <c r="J2034" i="2"/>
  <c r="J2060" i="2"/>
  <c r="J2080" i="2"/>
  <c r="J2085" i="2"/>
  <c r="J2149" i="2"/>
  <c r="J2171" i="2"/>
  <c r="J2207" i="2"/>
  <c r="J2373" i="2"/>
  <c r="J2409" i="2"/>
  <c r="J2442" i="2"/>
  <c r="J2484" i="2"/>
  <c r="J2509" i="2"/>
  <c r="J2525" i="2"/>
  <c r="J2545" i="2"/>
  <c r="J2560" i="2"/>
  <c r="J2573" i="2"/>
  <c r="J2592" i="2"/>
  <c r="J2618" i="2"/>
  <c r="J2619" i="2"/>
  <c r="J2640" i="2"/>
  <c r="J2677" i="2"/>
  <c r="J2686" i="2"/>
  <c r="J2790" i="2"/>
  <c r="J2791" i="2"/>
  <c r="J2807" i="2"/>
  <c r="J2843" i="2"/>
  <c r="J2867" i="2"/>
  <c r="J2952" i="2"/>
  <c r="J2969" i="2"/>
  <c r="J3013" i="2"/>
  <c r="J3029" i="2"/>
  <c r="J3038" i="2"/>
  <c r="J3039" i="2"/>
  <c r="J3040" i="2"/>
  <c r="J3071" i="2"/>
  <c r="J3072" i="2"/>
  <c r="J3173" i="2"/>
  <c r="J3265" i="2"/>
  <c r="J3325" i="2"/>
  <c r="J3353" i="2"/>
  <c r="J3398" i="2"/>
  <c r="J3415" i="2"/>
  <c r="J3463" i="2"/>
  <c r="J3510" i="2"/>
  <c r="J3521" i="2"/>
  <c r="J3524" i="2"/>
  <c r="J3537" i="2"/>
  <c r="J3540" i="2"/>
  <c r="J3567" i="2"/>
  <c r="J3606" i="2"/>
  <c r="J3659" i="2"/>
  <c r="J3660" i="2"/>
  <c r="J3721" i="2"/>
  <c r="J3780" i="2"/>
  <c r="J3796" i="2"/>
  <c r="J3825" i="2"/>
  <c r="J3826" i="2"/>
  <c r="J3843" i="2"/>
  <c r="J3915" i="2"/>
  <c r="J3925" i="2"/>
  <c r="J3926" i="2"/>
  <c r="J3974" i="2"/>
  <c r="J3979" i="2"/>
  <c r="J4004" i="2"/>
  <c r="J4087" i="2"/>
  <c r="J4112" i="2"/>
  <c r="J4127" i="2"/>
  <c r="J4161" i="2"/>
  <c r="J4170" i="2"/>
  <c r="J4231" i="2"/>
  <c r="J4295" i="2"/>
  <c r="J4344" i="2"/>
  <c r="J4351" i="2"/>
  <c r="J4430" i="2"/>
  <c r="J4431" i="2"/>
  <c r="J4531" i="2"/>
  <c r="J4568" i="2"/>
  <c r="J4582" i="2"/>
  <c r="J4614" i="2"/>
  <c r="J4686" i="2"/>
  <c r="J4745" i="2"/>
  <c r="J4770" i="2"/>
  <c r="J4804" i="2"/>
  <c r="J4827" i="2"/>
  <c r="J4828" i="2"/>
  <c r="J4859" i="2"/>
  <c r="J4960" i="2"/>
  <c r="J4984" i="2"/>
  <c r="J5034" i="2"/>
  <c r="J5057" i="2"/>
  <c r="J5133" i="2"/>
  <c r="J5137" i="2"/>
  <c r="J5173" i="2"/>
  <c r="J5237" i="2"/>
  <c r="J5273" i="2"/>
  <c r="J5312" i="2"/>
  <c r="J5344" i="2"/>
  <c r="J5500" i="2"/>
  <c r="J5534" i="2"/>
  <c r="J5556" i="2"/>
  <c r="J5575" i="2"/>
  <c r="J5598" i="2"/>
  <c r="J5691" i="2"/>
  <c r="J5767" i="2"/>
  <c r="J5769" i="2"/>
  <c r="J5775" i="2"/>
  <c r="J5808" i="2"/>
  <c r="J5812" i="2"/>
  <c r="J5854" i="2"/>
  <c r="J5882" i="2"/>
  <c r="J5963" i="2"/>
  <c r="J23" i="2"/>
  <c r="J80" i="2"/>
  <c r="J113" i="2"/>
  <c r="J123" i="2"/>
  <c r="J149" i="2"/>
  <c r="J240" i="2"/>
  <c r="J393" i="2"/>
  <c r="J592" i="2"/>
  <c r="J612" i="2"/>
  <c r="J740" i="2"/>
  <c r="J745" i="2"/>
  <c r="J834" i="2"/>
  <c r="J850" i="2"/>
  <c r="J887" i="2"/>
  <c r="J955" i="2"/>
  <c r="J1198" i="2"/>
  <c r="J1251" i="2"/>
  <c r="J1282" i="2"/>
  <c r="J1285" i="2"/>
  <c r="J1423" i="2"/>
  <c r="J1442" i="2"/>
  <c r="J1460" i="2"/>
  <c r="J1523" i="2"/>
  <c r="J1533" i="2"/>
  <c r="J1637" i="2"/>
  <c r="J1735" i="2"/>
  <c r="J1797" i="2"/>
  <c r="J1798" i="2"/>
  <c r="J1799" i="2"/>
  <c r="J1965" i="2"/>
  <c r="J2035" i="2"/>
  <c r="J2073" i="2"/>
  <c r="J2094" i="2"/>
  <c r="J2201" i="2"/>
  <c r="J2298" i="2"/>
  <c r="J2424" i="2"/>
  <c r="J2510" i="2"/>
  <c r="J2511" i="2"/>
  <c r="J2593" i="2"/>
  <c r="J2641" i="2"/>
  <c r="J2642" i="2"/>
  <c r="J2665" i="2"/>
  <c r="J2719" i="2"/>
  <c r="J2728" i="2"/>
  <c r="J2744" i="2"/>
  <c r="J2774" i="2"/>
  <c r="J2808" i="2"/>
  <c r="J2970" i="2"/>
  <c r="J3073" i="2"/>
  <c r="J3226" i="2"/>
  <c r="J3246" i="2"/>
  <c r="J3277" i="2"/>
  <c r="J3315" i="2"/>
  <c r="J3354" i="2"/>
  <c r="J3395" i="2"/>
  <c r="J3396" i="2"/>
  <c r="J3416" i="2"/>
  <c r="J3417" i="2"/>
  <c r="J3464" i="2"/>
  <c r="J3473" i="2"/>
  <c r="J3500" i="2"/>
  <c r="J3549" i="2"/>
  <c r="J3582" i="2"/>
  <c r="J3696" i="2"/>
  <c r="J3844" i="2"/>
  <c r="J3870" i="2"/>
  <c r="J3899" i="2"/>
  <c r="J3905" i="2"/>
  <c r="J3935" i="2"/>
  <c r="J3962" i="2"/>
  <c r="J3980" i="2"/>
  <c r="J4005" i="2"/>
  <c r="J4043" i="2"/>
  <c r="J4053" i="2"/>
  <c r="J4088" i="2"/>
  <c r="J4113" i="2"/>
  <c r="J4128" i="2"/>
  <c r="J4138" i="2"/>
  <c r="J4158" i="2"/>
  <c r="J4302" i="2"/>
  <c r="J4372" i="2"/>
  <c r="J4393" i="2"/>
  <c r="J4493" i="2"/>
  <c r="J4547" i="2"/>
  <c r="J4583" i="2"/>
  <c r="J4601" i="2"/>
  <c r="J4667" i="2"/>
  <c r="J4668" i="2"/>
  <c r="J4700" i="2"/>
  <c r="J4728" i="2"/>
  <c r="J4771" i="2"/>
  <c r="J4805" i="2"/>
  <c r="J4813" i="2"/>
  <c r="J4817" i="2"/>
  <c r="J5319" i="2"/>
  <c r="J5320" i="2"/>
  <c r="J5391" i="2"/>
  <c r="J5493" i="2"/>
  <c r="J5588" i="2"/>
  <c r="J5635" i="2"/>
  <c r="J5725" i="2"/>
  <c r="J156" i="2"/>
  <c r="J171" i="2"/>
  <c r="J353" i="2"/>
  <c r="J357" i="2"/>
  <c r="J851" i="2"/>
  <c r="J942" i="2"/>
  <c r="J934" i="2"/>
  <c r="J1011" i="2"/>
  <c r="J1042" i="2"/>
  <c r="J1132" i="2"/>
  <c r="J1150" i="2"/>
  <c r="J1208" i="2"/>
  <c r="J1534" i="2"/>
  <c r="J1710" i="2"/>
  <c r="J1920" i="2"/>
  <c r="J2222" i="2"/>
  <c r="J2745" i="2"/>
  <c r="J2898" i="2"/>
  <c r="J2930" i="2"/>
  <c r="J3254" i="2"/>
  <c r="J3327" i="2"/>
  <c r="J3465" i="2"/>
  <c r="J3485" i="2"/>
  <c r="J4171" i="2"/>
  <c r="J4214" i="2"/>
  <c r="J5538" i="2"/>
  <c r="J20" i="2"/>
  <c r="J34" i="2"/>
  <c r="J37" i="2"/>
  <c r="J69" i="2"/>
  <c r="J70" i="2"/>
  <c r="J73" i="2"/>
  <c r="J74" i="2"/>
  <c r="J82" i="2"/>
  <c r="J97" i="2"/>
  <c r="J143" i="2"/>
  <c r="J189" i="2"/>
  <c r="J196" i="2"/>
  <c r="J197" i="2"/>
  <c r="J213" i="2"/>
  <c r="J214" i="2"/>
  <c r="J253" i="2"/>
  <c r="J254" i="2"/>
  <c r="J267" i="2"/>
  <c r="J274" i="2"/>
  <c r="J336" i="2"/>
  <c r="J374" i="2"/>
  <c r="J379" i="2"/>
  <c r="J394" i="2"/>
  <c r="J403" i="2"/>
  <c r="J411" i="2"/>
  <c r="J419" i="2"/>
  <c r="J450" i="2"/>
  <c r="J482" i="2"/>
  <c r="J504" i="2"/>
  <c r="J558" i="2"/>
  <c r="J562" i="2"/>
  <c r="J624" i="2"/>
  <c r="J651" i="2"/>
  <c r="J662" i="2"/>
  <c r="J693" i="2"/>
  <c r="J715" i="2"/>
  <c r="J716" i="2"/>
  <c r="J725" i="2"/>
  <c r="J798" i="2"/>
  <c r="J811" i="2"/>
  <c r="J852" i="2"/>
  <c r="J853" i="2"/>
  <c r="J858" i="2"/>
  <c r="J862" i="2"/>
  <c r="J865" i="2"/>
  <c r="J876" i="2"/>
  <c r="J888" i="2"/>
  <c r="J943" i="2"/>
  <c r="J976" i="2"/>
  <c r="J989" i="2"/>
  <c r="J996" i="2"/>
  <c r="J1000" i="2"/>
  <c r="J1005" i="2"/>
  <c r="J1031" i="2"/>
  <c r="J1046" i="2"/>
  <c r="J1073" i="2"/>
  <c r="J1080" i="2"/>
  <c r="J1147" i="2"/>
  <c r="J1177" i="2"/>
  <c r="J1218" i="2"/>
  <c r="J1219" i="2"/>
  <c r="J1226" i="2"/>
  <c r="J1227" i="2"/>
  <c r="J1316" i="2"/>
  <c r="J1330" i="2"/>
  <c r="J1364" i="2"/>
  <c r="J1365" i="2"/>
  <c r="J1377" i="2"/>
  <c r="J1424" i="2"/>
  <c r="J1436" i="2"/>
  <c r="J1517" i="2"/>
  <c r="J1529" i="2"/>
  <c r="J1549" i="2"/>
  <c r="J1593" i="2"/>
  <c r="J1594" i="2"/>
  <c r="J1600" i="2"/>
  <c r="J1610" i="2"/>
  <c r="J1656" i="2"/>
  <c r="J1684" i="2"/>
  <c r="J1757" i="2"/>
  <c r="J1764" i="2"/>
  <c r="J1780" i="2"/>
  <c r="J1781" i="2"/>
  <c r="J1800" i="2"/>
  <c r="J1854" i="2"/>
  <c r="J1895" i="2"/>
  <c r="J1947" i="2"/>
  <c r="J1948" i="2"/>
  <c r="J2049" i="2"/>
  <c r="J2113" i="2"/>
  <c r="J2121" i="2"/>
  <c r="J2150" i="2"/>
  <c r="J2156" i="2"/>
  <c r="J2163" i="2"/>
  <c r="J2166" i="2"/>
  <c r="J2172" i="2"/>
  <c r="J2183" i="2"/>
  <c r="J2230" i="2"/>
  <c r="J2259" i="2"/>
  <c r="J2280" i="2"/>
  <c r="J2314" i="2"/>
  <c r="J2512" i="2"/>
  <c r="J2513" i="2"/>
  <c r="J2554" i="2"/>
  <c r="J2562" i="2"/>
  <c r="J2594" i="2"/>
  <c r="J2595" i="2"/>
  <c r="J2666" i="2"/>
  <c r="J2691" i="2"/>
  <c r="J2720" i="2"/>
  <c r="J2746" i="2"/>
  <c r="J2809" i="2"/>
  <c r="J2813" i="2"/>
  <c r="J2844" i="2"/>
  <c r="J2931" i="2"/>
  <c r="J2982" i="2"/>
  <c r="J2971" i="2"/>
  <c r="J2972" i="2"/>
  <c r="J3022" i="2"/>
  <c r="J3041" i="2"/>
  <c r="J3042" i="2"/>
  <c r="J3074" i="2"/>
  <c r="J3075" i="2"/>
  <c r="J3174" i="2"/>
  <c r="J3203" i="2"/>
  <c r="J3231" i="2"/>
  <c r="J3247" i="2"/>
  <c r="J3279" i="2"/>
  <c r="J3293" i="2"/>
  <c r="J3294" i="2"/>
  <c r="J3302" i="2"/>
  <c r="J3355" i="2"/>
  <c r="J3401" i="2"/>
  <c r="J3550" i="2"/>
  <c r="J3619" i="2"/>
  <c r="J3679" i="2"/>
  <c r="J3680" i="2"/>
  <c r="J3722" i="2"/>
  <c r="J3723" i="2"/>
  <c r="J3769" i="2"/>
  <c r="J3811" i="2"/>
  <c r="J3845" i="2"/>
  <c r="J3894" i="2"/>
  <c r="J4028" i="2"/>
  <c r="J4032" i="2"/>
  <c r="J4141" i="2"/>
  <c r="J4162" i="2"/>
  <c r="J4172" i="2"/>
  <c r="J4230" i="2"/>
  <c r="J4285" i="2"/>
  <c r="J4352" i="2"/>
  <c r="J4471" i="2"/>
  <c r="J4523" i="2"/>
  <c r="J4536" i="2"/>
  <c r="J4537" i="2"/>
  <c r="J4584" i="2"/>
  <c r="J4736" i="2"/>
  <c r="J4829" i="2"/>
  <c r="J4929" i="2"/>
  <c r="J5098" i="2"/>
  <c r="J5159" i="2"/>
  <c r="J5266" i="2"/>
  <c r="J5280" i="2"/>
  <c r="J5307" i="2"/>
  <c r="J5406" i="2"/>
  <c r="J5481" i="2"/>
  <c r="J5644" i="2"/>
  <c r="J5654" i="2"/>
  <c r="J5681" i="2"/>
  <c r="J5726" i="2"/>
  <c r="J5731" i="2"/>
  <c r="J5802" i="2"/>
  <c r="J5831" i="2"/>
  <c r="J5945" i="2"/>
  <c r="J5955" i="2"/>
  <c r="J5966" i="2"/>
  <c r="J5973" i="2"/>
  <c r="J16" i="2"/>
  <c r="J33" i="2"/>
  <c r="J57" i="2"/>
  <c r="J96" i="2"/>
  <c r="J158" i="2"/>
  <c r="J306" i="2"/>
  <c r="J317" i="2"/>
  <c r="J318" i="2"/>
  <c r="J325" i="2"/>
  <c r="J384" i="2"/>
  <c r="J451" i="2"/>
  <c r="J454" i="2"/>
  <c r="J476" i="2"/>
  <c r="J491" i="2"/>
  <c r="J492" i="2"/>
  <c r="J505" i="2"/>
  <c r="J506" i="2"/>
  <c r="J540" i="2"/>
  <c r="J534" i="2"/>
  <c r="J554" i="2"/>
  <c r="J556" i="2"/>
  <c r="J566" i="2"/>
  <c r="J588" i="2"/>
  <c r="J597" i="2"/>
  <c r="J625" i="2"/>
  <c r="J633" i="2"/>
  <c r="J676" i="2"/>
  <c r="J670" i="2"/>
  <c r="J703" i="2"/>
  <c r="J710" i="2"/>
  <c r="J726" i="2"/>
  <c r="J777" i="2"/>
  <c r="J944" i="2"/>
  <c r="J977" i="2"/>
  <c r="J997" i="2"/>
  <c r="J1056" i="2"/>
  <c r="J1081" i="2"/>
  <c r="J1083" i="2"/>
  <c r="J1103" i="2"/>
  <c r="J1170" i="2"/>
  <c r="J1192" i="2"/>
  <c r="J1263" i="2"/>
  <c r="J1273" i="2"/>
  <c r="J1291" i="2"/>
  <c r="J1331" i="2"/>
  <c r="J1342" i="2"/>
  <c r="J1348" i="2"/>
  <c r="J1366" i="2"/>
  <c r="J1378" i="2"/>
  <c r="J1379" i="2"/>
  <c r="J1394" i="2"/>
  <c r="J1402" i="2"/>
  <c r="J1405" i="2"/>
  <c r="J1414" i="2"/>
  <c r="J1425" i="2"/>
  <c r="J1452" i="2"/>
  <c r="J1453" i="2"/>
  <c r="J1454" i="2"/>
  <c r="J1472" i="2"/>
  <c r="J1505" i="2"/>
  <c r="J1506" i="2"/>
  <c r="J1524" i="2"/>
  <c r="J1556" i="2"/>
  <c r="J1570" i="2"/>
  <c r="J1577" i="2"/>
  <c r="J1585" i="2"/>
  <c r="J1595" i="2"/>
  <c r="J1596" i="2"/>
  <c r="J1615" i="2"/>
  <c r="J1618" i="2"/>
  <c r="J1650" i="2"/>
  <c r="J1651" i="2"/>
  <c r="J1685" i="2"/>
  <c r="J1700" i="2"/>
  <c r="J1711" i="2"/>
  <c r="J1720" i="2"/>
  <c r="J1733" i="2"/>
  <c r="J1739" i="2"/>
  <c r="J1740" i="2"/>
  <c r="J1765" i="2"/>
  <c r="J1766" i="2"/>
  <c r="J1801" i="2"/>
  <c r="J1802" i="2"/>
  <c r="J1803" i="2"/>
  <c r="J1782" i="2"/>
  <c r="J1827" i="2"/>
  <c r="J1849" i="2"/>
  <c r="J1864" i="2"/>
  <c r="J1883" i="2"/>
  <c r="J1907" i="2"/>
  <c r="J1930" i="2"/>
  <c r="J1956" i="2"/>
  <c r="J1981" i="2"/>
  <c r="J1982" i="2"/>
  <c r="J1983" i="2"/>
  <c r="J2001" i="2"/>
  <c r="J2009" i="2"/>
  <c r="J2018" i="2"/>
  <c r="J2036" i="2"/>
  <c r="J2050" i="2"/>
  <c r="J2051" i="2"/>
  <c r="J2114" i="2"/>
  <c r="J2115" i="2"/>
  <c r="J2130" i="2"/>
  <c r="J2184" i="2"/>
  <c r="J2260" i="2"/>
  <c r="J2261" i="2"/>
  <c r="J2281" i="2"/>
  <c r="J2299" i="2"/>
  <c r="J2333" i="2"/>
  <c r="J2355" i="2"/>
  <c r="J2357" i="2"/>
  <c r="J2374" i="2"/>
  <c r="J2384" i="2"/>
  <c r="J2391" i="2"/>
  <c r="J2434" i="2"/>
  <c r="J2464" i="2"/>
  <c r="J2468" i="2"/>
  <c r="J2495" i="2"/>
  <c r="J2555" i="2"/>
  <c r="J2574" i="2"/>
  <c r="J2584" i="2"/>
  <c r="J2596" i="2"/>
  <c r="J2597" i="2"/>
  <c r="J2598" i="2"/>
  <c r="J2620" i="2"/>
  <c r="J2643" i="2"/>
  <c r="J2644" i="2"/>
  <c r="J2645" i="2"/>
  <c r="J2707" i="2"/>
  <c r="J2721" i="2"/>
  <c r="J2750" i="2"/>
  <c r="J2824" i="2"/>
  <c r="J2845" i="2"/>
  <c r="J2868" i="2"/>
  <c r="J2887" i="2"/>
  <c r="J2911" i="2"/>
  <c r="J2917" i="2"/>
  <c r="J2932" i="2"/>
  <c r="J2973" i="2"/>
  <c r="J3003" i="2"/>
  <c r="J3023" i="2"/>
  <c r="J3043" i="2"/>
  <c r="J3076" i="2"/>
  <c r="J3094" i="2"/>
  <c r="J3100" i="2"/>
  <c r="J3114" i="2"/>
  <c r="J3116" i="2"/>
  <c r="J3175" i="2"/>
  <c r="J3194" i="2"/>
  <c r="J3204" i="2"/>
  <c r="J3227" i="2"/>
  <c r="J3248" i="2"/>
  <c r="J3259" i="2"/>
  <c r="J3303" i="2"/>
  <c r="J3316" i="2"/>
  <c r="J3371" i="2"/>
  <c r="J3372" i="2"/>
  <c r="J3373" i="2"/>
  <c r="J3405" i="2"/>
  <c r="J3438" i="2"/>
  <c r="J3439" i="2"/>
  <c r="J3444" i="2"/>
  <c r="J3466" i="2"/>
  <c r="J3511" i="2"/>
  <c r="J3572" i="2"/>
  <c r="J3596" i="2"/>
  <c r="J3661" i="2"/>
  <c r="J3697" i="2"/>
  <c r="J3743" i="2"/>
  <c r="J3760" i="2"/>
  <c r="J3781" i="2"/>
  <c r="J3812" i="2"/>
  <c r="J3942" i="2"/>
  <c r="J3943" i="2"/>
  <c r="J3949" i="2"/>
  <c r="J3981" i="2"/>
  <c r="J3982" i="2"/>
  <c r="J3983" i="2"/>
  <c r="J3994" i="2"/>
  <c r="J4006" i="2"/>
  <c r="J4007" i="2"/>
  <c r="J4008" i="2"/>
  <c r="J4029" i="2"/>
  <c r="J4044" i="2"/>
  <c r="J4045" i="2"/>
  <c r="J4089" i="2"/>
  <c r="J4100" i="2"/>
  <c r="J4114" i="2"/>
  <c r="J4173" i="2"/>
  <c r="J4174" i="2"/>
  <c r="J4221" i="2"/>
  <c r="J4240" i="2"/>
  <c r="J4261" i="2"/>
  <c r="J4277" i="2"/>
  <c r="J4309" i="2"/>
  <c r="J4316" i="2"/>
  <c r="J4338" i="2"/>
  <c r="J4346" i="2"/>
  <c r="J4394" i="2"/>
  <c r="J4440" i="2"/>
  <c r="J4502" i="2"/>
  <c r="J4524" i="2"/>
  <c r="J4548" i="2"/>
  <c r="J4562" i="2"/>
  <c r="J4615" i="2"/>
  <c r="J4625" i="2"/>
  <c r="J4648" i="2"/>
  <c r="J4669" i="2"/>
  <c r="J4729" i="2"/>
  <c r="J4772" i="2"/>
  <c r="J4782" i="2"/>
  <c r="J4849" i="2"/>
  <c r="J4896" i="2"/>
  <c r="J4961" i="2"/>
  <c r="J4971" i="2"/>
  <c r="J5144" i="2"/>
  <c r="J5155" i="2"/>
  <c r="J5193" i="2"/>
  <c r="J5231" i="2"/>
  <c r="J5291" i="2"/>
  <c r="J5292" i="2"/>
  <c r="J5293" i="2"/>
  <c r="J5329" i="2"/>
  <c r="J5349" i="2"/>
  <c r="J5435" i="2"/>
  <c r="J5510" i="2"/>
  <c r="J5516" i="2"/>
  <c r="J5557" i="2"/>
  <c r="J5708" i="2"/>
  <c r="J5747" i="2"/>
  <c r="J5776" i="2"/>
  <c r="J5827" i="2"/>
  <c r="J5842" i="2"/>
  <c r="J66" i="2"/>
  <c r="J162" i="2"/>
  <c r="J222" i="2"/>
  <c r="J264" i="2"/>
  <c r="J332" i="2"/>
  <c r="J386" i="2"/>
  <c r="J372" i="2"/>
  <c r="J466" i="2"/>
  <c r="J677" i="2"/>
  <c r="J685" i="2"/>
  <c r="J727" i="2"/>
  <c r="J733" i="2"/>
  <c r="J1349" i="2"/>
  <c r="J1426" i="2"/>
  <c r="J1525" i="2"/>
  <c r="J1560" i="2"/>
  <c r="J1611" i="2"/>
  <c r="J1619" i="2"/>
  <c r="J1686" i="2"/>
  <c r="J1850" i="2"/>
  <c r="J1884" i="2"/>
  <c r="J2037" i="2"/>
  <c r="J2052" i="2"/>
  <c r="J2081" i="2"/>
  <c r="J2607" i="2"/>
  <c r="J2628" i="2"/>
  <c r="J2646" i="2"/>
  <c r="J2888" i="2"/>
  <c r="J2974" i="2"/>
  <c r="J3024" i="2"/>
  <c r="J3077" i="2"/>
  <c r="J3127" i="2"/>
  <c r="J3176" i="2"/>
  <c r="J3258" i="2"/>
  <c r="J3383" i="2"/>
  <c r="J3597" i="2"/>
  <c r="J3795" i="2"/>
  <c r="J3882" i="2"/>
  <c r="J3984" i="2"/>
  <c r="J4062" i="2"/>
  <c r="J4129" i="2"/>
  <c r="J4262" i="2"/>
  <c r="J4278" i="2"/>
  <c r="J4373" i="2"/>
  <c r="J4379" i="2"/>
  <c r="J4416" i="2"/>
  <c r="J4395" i="2"/>
  <c r="J4472" i="2"/>
  <c r="J4479" i="2"/>
  <c r="J4503" i="2"/>
  <c r="J4626" i="2"/>
  <c r="J4670" i="2"/>
  <c r="J4677" i="2"/>
  <c r="J4708" i="2"/>
  <c r="J4722" i="2"/>
  <c r="J4752" i="2"/>
  <c r="J4798" i="2"/>
  <c r="J4930" i="2"/>
  <c r="J4950" i="2"/>
  <c r="J4962" i="2"/>
  <c r="J5002" i="2"/>
  <c r="J5028" i="2"/>
  <c r="J5032" i="2"/>
  <c r="J5047" i="2"/>
  <c r="J5079" i="2"/>
  <c r="J5244" i="2"/>
  <c r="J5250" i="2"/>
  <c r="J5525" i="2"/>
  <c r="J5561" i="2"/>
  <c r="J5570" i="2"/>
  <c r="J5581" i="2"/>
  <c r="J5589" i="2"/>
  <c r="J5629" i="2"/>
  <c r="J5809" i="2"/>
  <c r="J5811" i="2"/>
  <c r="J5840" i="2"/>
  <c r="J5847" i="2"/>
  <c r="J5947" i="2"/>
  <c r="J36" i="2"/>
  <c r="J163" i="2"/>
  <c r="J289" i="2"/>
  <c r="J373" i="2"/>
  <c r="J579" i="2"/>
  <c r="J613" i="2"/>
  <c r="J636" i="2"/>
  <c r="J658" i="2"/>
  <c r="J754" i="2"/>
  <c r="J807" i="2"/>
  <c r="J864" i="2"/>
  <c r="J890" i="2"/>
  <c r="J929" i="2"/>
  <c r="J1022" i="2"/>
  <c r="J1069" i="2"/>
  <c r="J1141" i="2"/>
  <c r="J1199" i="2"/>
  <c r="J1491" i="2"/>
  <c r="J1638" i="2"/>
  <c r="J1673" i="2"/>
  <c r="J1703" i="2"/>
  <c r="J1823" i="2"/>
  <c r="J1900" i="2"/>
  <c r="J1908" i="2"/>
  <c r="J1926" i="2"/>
  <c r="J2002" i="2"/>
  <c r="J2003" i="2"/>
  <c r="J2067" i="2"/>
  <c r="J2116" i="2"/>
  <c r="J2173" i="2"/>
  <c r="J2202" i="2"/>
  <c r="J2334" i="2"/>
  <c r="J2349" i="2"/>
  <c r="J2350" i="2"/>
  <c r="J2410" i="2"/>
  <c r="J2435" i="2"/>
  <c r="J2606" i="2"/>
  <c r="J2684" i="2"/>
  <c r="J2776" i="2"/>
  <c r="J2869" i="2"/>
  <c r="J2876" i="2"/>
  <c r="J2889" i="2"/>
  <c r="J2957" i="2"/>
  <c r="J2983" i="2"/>
  <c r="J3061" i="2"/>
  <c r="J3078" i="2"/>
  <c r="J3177" i="2"/>
  <c r="J3186" i="2"/>
  <c r="J3256" i="2"/>
  <c r="J3280" i="2"/>
  <c r="J3317" i="2"/>
  <c r="J3388" i="2"/>
  <c r="J3579" i="2"/>
  <c r="J3581" i="2"/>
  <c r="J3637" i="2"/>
  <c r="J3724" i="2"/>
  <c r="J3744" i="2"/>
  <c r="J3846" i="2"/>
  <c r="J3847" i="2"/>
  <c r="J3871" i="2"/>
  <c r="J3927" i="2"/>
  <c r="J4046" i="2"/>
  <c r="J4151" i="2"/>
  <c r="J4175" i="2"/>
  <c r="J4241" i="2"/>
  <c r="J4263" i="2"/>
  <c r="J4353" i="2"/>
  <c r="J4488" i="2"/>
  <c r="J4875" i="2"/>
  <c r="J5048" i="2"/>
  <c r="J5161" i="2"/>
  <c r="J5245" i="2"/>
  <c r="J5337" i="2"/>
  <c r="J5423" i="2"/>
  <c r="J5451" i="2"/>
  <c r="J5636" i="2"/>
  <c r="J71" i="2"/>
  <c r="J72" i="2"/>
  <c r="J172" i="2"/>
  <c r="J188" i="2"/>
  <c r="J259" i="2"/>
  <c r="J694" i="2"/>
  <c r="J741" i="2"/>
  <c r="J753" i="2"/>
  <c r="J778" i="2"/>
  <c r="J819" i="2"/>
  <c r="J868" i="2"/>
  <c r="J919" i="2"/>
  <c r="J920" i="2"/>
  <c r="J945" i="2"/>
  <c r="J990" i="2"/>
  <c r="J1023" i="2"/>
  <c r="J1032" i="2"/>
  <c r="J1275" i="2"/>
  <c r="J1383" i="2"/>
  <c r="J1389" i="2"/>
  <c r="J1461" i="2"/>
  <c r="J1535" i="2"/>
  <c r="J1620" i="2"/>
  <c r="J1639" i="2"/>
  <c r="J1734" i="2"/>
  <c r="J1921" i="2"/>
  <c r="J1987" i="2"/>
  <c r="J2044" i="2"/>
  <c r="J2053" i="2"/>
  <c r="J2056" i="2"/>
  <c r="J2131" i="2"/>
  <c r="J2132" i="2"/>
  <c r="J2213" i="2"/>
  <c r="J2300" i="2"/>
  <c r="J2342" i="2"/>
  <c r="J2351" i="2"/>
  <c r="J2375" i="2"/>
  <c r="J2411" i="2"/>
  <c r="J2412" i="2"/>
  <c r="J2537" i="2"/>
  <c r="J2575" i="2"/>
  <c r="J2583" i="2"/>
  <c r="J2692" i="2"/>
  <c r="J2701" i="2"/>
  <c r="J2764" i="2"/>
  <c r="J2765" i="2"/>
  <c r="J2890" i="2"/>
  <c r="J2912" i="2"/>
  <c r="J3095" i="2"/>
  <c r="J3115" i="2"/>
  <c r="J3178" i="2"/>
  <c r="J3191" i="2"/>
  <c r="J3205" i="2"/>
  <c r="J3249" i="2"/>
  <c r="J3266" i="2"/>
  <c r="J3318" i="2"/>
  <c r="J3366" i="2"/>
  <c r="J3494" i="2"/>
  <c r="J3530" i="2"/>
  <c r="J3534" i="2"/>
  <c r="J3583" i="2"/>
  <c r="J3662" i="2"/>
  <c r="J3707" i="2"/>
  <c r="J3872" i="2"/>
  <c r="J3928" i="2"/>
  <c r="J4090" i="2"/>
  <c r="J4180" i="2"/>
  <c r="J4195" i="2"/>
  <c r="J4317" i="2"/>
  <c r="J4363" i="2"/>
  <c r="J4417" i="2"/>
  <c r="J4489" i="2"/>
  <c r="J4549" i="2"/>
  <c r="J4602" i="2"/>
  <c r="J4774" i="2"/>
  <c r="J4687" i="2"/>
  <c r="J4730" i="2"/>
  <c r="J4818" i="2"/>
  <c r="J4884" i="2"/>
  <c r="J5289" i="2"/>
  <c r="J5310" i="2"/>
  <c r="J5408" i="2"/>
  <c r="J5624" i="2"/>
  <c r="J5645" i="2"/>
  <c r="J5701" i="2"/>
  <c r="J5841" i="2"/>
  <c r="J32" i="2"/>
  <c r="J157" i="2"/>
  <c r="J204" i="2"/>
  <c r="J228" i="2"/>
  <c r="J339" i="2"/>
  <c r="J349" i="2"/>
  <c r="J526" i="2"/>
  <c r="J541" i="2"/>
  <c r="J637" i="2"/>
  <c r="J767" i="2"/>
  <c r="J782" i="2"/>
  <c r="J788" i="2"/>
  <c r="J790" i="2"/>
  <c r="J825" i="2"/>
  <c r="J921" i="2"/>
  <c r="J946" i="2"/>
  <c r="J998" i="2"/>
  <c r="J1033" i="2"/>
  <c r="J1054" i="2"/>
  <c r="J1062" i="2"/>
  <c r="J1063" i="2"/>
  <c r="J1074" i="2"/>
  <c r="J1104" i="2"/>
  <c r="J1233" i="2"/>
  <c r="J1242" i="2"/>
  <c r="J1270" i="2"/>
  <c r="J1332" i="2"/>
  <c r="J1390" i="2"/>
  <c r="J1473" i="2"/>
  <c r="J1476" i="2"/>
  <c r="J1492" i="2"/>
  <c r="J1518" i="2"/>
  <c r="J1530" i="2"/>
  <c r="J1557" i="2"/>
  <c r="J1578" i="2"/>
  <c r="J1612" i="2"/>
  <c r="J1629" i="2"/>
  <c r="J1727" i="2"/>
  <c r="J1741" i="2"/>
  <c r="J1751" i="2"/>
  <c r="J1758" i="2"/>
  <c r="J1804" i="2"/>
  <c r="J1871" i="2"/>
  <c r="J1882" i="2"/>
  <c r="J1931" i="2"/>
  <c r="J1935" i="2"/>
  <c r="J2019" i="2"/>
  <c r="J2024" i="2"/>
  <c r="J2038" i="2"/>
  <c r="J2095" i="2"/>
  <c r="J2123" i="2"/>
  <c r="J2151" i="2"/>
  <c r="J2214" i="2"/>
  <c r="J2235" i="2"/>
  <c r="J2262" i="2"/>
  <c r="J2292" i="2"/>
  <c r="J2335" i="2"/>
  <c r="J2352" i="2"/>
  <c r="J2381" i="2"/>
  <c r="J2392" i="2"/>
  <c r="J2436" i="2"/>
  <c r="J2476" i="2"/>
  <c r="J2477" i="2"/>
  <c r="J2514" i="2"/>
  <c r="J2559" i="2"/>
  <c r="J2563" i="2"/>
  <c r="J2576" i="2"/>
  <c r="J2621" i="2"/>
  <c r="J2667" i="2"/>
  <c r="J2678" i="2"/>
  <c r="J2752" i="2"/>
  <c r="J2766" i="2"/>
  <c r="J2767" i="2"/>
  <c r="J2778" i="2"/>
  <c r="J2825" i="2"/>
  <c r="J2855" i="2"/>
  <c r="J2870" i="2"/>
  <c r="J2891" i="2"/>
  <c r="J2933" i="2"/>
  <c r="J2722" i="2"/>
  <c r="J2941" i="2"/>
  <c r="J2953" i="2"/>
  <c r="J2975" i="2"/>
  <c r="J2991" i="2"/>
  <c r="J3025" i="2"/>
  <c r="J3044" i="2"/>
  <c r="J3045" i="2"/>
  <c r="J3046" i="2"/>
  <c r="J3063" i="2"/>
  <c r="J3096" i="2"/>
  <c r="J3122" i="2"/>
  <c r="J3134" i="2"/>
  <c r="J3136" i="2"/>
  <c r="J3138" i="2"/>
  <c r="J3150" i="2"/>
  <c r="J3158" i="2"/>
  <c r="J3184" i="2"/>
  <c r="J3192" i="2"/>
  <c r="J3206" i="2"/>
  <c r="J3228" i="2"/>
  <c r="J3267" i="2"/>
  <c r="J3295" i="2"/>
  <c r="J3296" i="2"/>
  <c r="J3319" i="2"/>
  <c r="J3320" i="2"/>
  <c r="J3331" i="2"/>
  <c r="J3332" i="2"/>
  <c r="J3374" i="2"/>
  <c r="J3375" i="2"/>
  <c r="J3379" i="2"/>
  <c r="J3402" i="2"/>
  <c r="J3418" i="2"/>
  <c r="J3440" i="2"/>
  <c r="J3441" i="2"/>
  <c r="J3333" i="2"/>
  <c r="J3512" i="2"/>
  <c r="J3513" i="2"/>
  <c r="J3522" i="2"/>
  <c r="J3531" i="2"/>
  <c r="J3532" i="2"/>
  <c r="J3551" i="2"/>
  <c r="J3568" i="2"/>
  <c r="J3569" i="2"/>
  <c r="J3598" i="2"/>
  <c r="J3638" i="2"/>
  <c r="J3681" i="2"/>
  <c r="J3682" i="2"/>
  <c r="J3698" i="2"/>
  <c r="J3725" i="2"/>
  <c r="J3726" i="2"/>
  <c r="J3727" i="2"/>
  <c r="J3761" i="2"/>
  <c r="J3768" i="2"/>
  <c r="J3782" i="2"/>
  <c r="J3802" i="2"/>
  <c r="J3803" i="2"/>
  <c r="J3808" i="2"/>
  <c r="J3832" i="2"/>
  <c r="J3848" i="2"/>
  <c r="J3849" i="2"/>
  <c r="J3857" i="2"/>
  <c r="J3873" i="2"/>
  <c r="J3874" i="2"/>
  <c r="J3906" i="2"/>
  <c r="J3929" i="2"/>
  <c r="J3946" i="2"/>
  <c r="J3963" i="2"/>
  <c r="J3964" i="2"/>
  <c r="J3965" i="2"/>
  <c r="J3985" i="2"/>
  <c r="J4009" i="2"/>
  <c r="J4063" i="2"/>
  <c r="J4091" i="2"/>
  <c r="J4115" i="2"/>
  <c r="J4130" i="2"/>
  <c r="J4131" i="2"/>
  <c r="J4152" i="2"/>
  <c r="J4176" i="2"/>
  <c r="J4206" i="2"/>
  <c r="J4212" i="2"/>
  <c r="J4213" i="2"/>
  <c r="J4222" i="2"/>
  <c r="J4223" i="2"/>
  <c r="J4225" i="2"/>
  <c r="J4242" i="2"/>
  <c r="J4286" i="2"/>
  <c r="J4303" i="2"/>
  <c r="J4304" i="2"/>
  <c r="J4318" i="2"/>
  <c r="J4326" i="2"/>
  <c r="J4327" i="2"/>
  <c r="J4358" i="2"/>
  <c r="J4374" i="2"/>
  <c r="J4383" i="2"/>
  <c r="J4402" i="2"/>
  <c r="J4418" i="2"/>
  <c r="J4490" i="2"/>
  <c r="J4504" i="2"/>
  <c r="J4525" i="2"/>
  <c r="J4565" i="2"/>
  <c r="J4570" i="2"/>
  <c r="J4603" i="2"/>
  <c r="J4627" i="2"/>
  <c r="J4649" i="2"/>
  <c r="J4655" i="2"/>
  <c r="J4673" i="2"/>
  <c r="J4688" i="2"/>
  <c r="J4689" i="2"/>
  <c r="J4693" i="2"/>
  <c r="J4720" i="2"/>
  <c r="J4731" i="2"/>
  <c r="J4788" i="2"/>
  <c r="J4799" i="2"/>
  <c r="J4800" i="2"/>
  <c r="J4806" i="2"/>
  <c r="J4814" i="2"/>
  <c r="J4841" i="2"/>
  <c r="J4870" i="2"/>
  <c r="J4871" i="2"/>
  <c r="J4874" i="2"/>
  <c r="J4885" i="2"/>
  <c r="J4897" i="2"/>
  <c r="J4947" i="2"/>
  <c r="J4948" i="2"/>
  <c r="J5003" i="2"/>
  <c r="J5012" i="2"/>
  <c r="J5014" i="2"/>
  <c r="J5018" i="2"/>
  <c r="J5035" i="2"/>
  <c r="J5036" i="2"/>
  <c r="J5049" i="2"/>
  <c r="J5058" i="2"/>
  <c r="J5059" i="2"/>
  <c r="J5065" i="2"/>
  <c r="J5072" i="2"/>
  <c r="J5091" i="2"/>
  <c r="J5099" i="2"/>
  <c r="J5119" i="2"/>
  <c r="J5130" i="2"/>
  <c r="J5134" i="2"/>
  <c r="J5140" i="2"/>
  <c r="J5141" i="2"/>
  <c r="J5156" i="2"/>
  <c r="J5157" i="2"/>
  <c r="J5170" i="2"/>
  <c r="J5179" i="2"/>
  <c r="J5197" i="2"/>
  <c r="J5194" i="2"/>
  <c r="J5215" i="2"/>
  <c r="J5267" i="2"/>
  <c r="J5281" i="2"/>
  <c r="J5313" i="2"/>
  <c r="J5338" i="2"/>
  <c r="J5350" i="2"/>
  <c r="J5370" i="2"/>
  <c r="J5371" i="2"/>
  <c r="J5382" i="2"/>
  <c r="J5383" i="2"/>
  <c r="J5384" i="2"/>
  <c r="J5400" i="2"/>
  <c r="J5413" i="2"/>
  <c r="J5414" i="2"/>
  <c r="J5417" i="2"/>
  <c r="J5424" i="2"/>
  <c r="J5452" i="2"/>
  <c r="J5464" i="2"/>
  <c r="J5465" i="2"/>
  <c r="J5471" i="2"/>
  <c r="J5472" i="2"/>
  <c r="J5485" i="2"/>
  <c r="J5486" i="2"/>
  <c r="J5487" i="2"/>
  <c r="J5494" i="2"/>
  <c r="J5511" i="2"/>
  <c r="J5526" i="2"/>
  <c r="J5531" i="2"/>
  <c r="J5547" i="2"/>
  <c r="J5565" i="2"/>
  <c r="J5585" i="2"/>
  <c r="J5605" i="2"/>
  <c r="J5608" i="2"/>
  <c r="J5625" i="2"/>
  <c r="J5626" i="2"/>
  <c r="J5637" i="2"/>
  <c r="J5646" i="2"/>
  <c r="J5647" i="2"/>
  <c r="J5662" i="2"/>
  <c r="J5683" i="2"/>
  <c r="J5684" i="2"/>
  <c r="J5686" i="2"/>
  <c r="J5688" i="2"/>
  <c r="J5740" i="2"/>
  <c r="J5751" i="2"/>
  <c r="J5758" i="2"/>
  <c r="J5772" i="2"/>
  <c r="J5803" i="2"/>
  <c r="J5850" i="2"/>
  <c r="J5853" i="2"/>
  <c r="J5874" i="2"/>
  <c r="J5875" i="2"/>
  <c r="J5896" i="2"/>
  <c r="J5909" i="2"/>
  <c r="J5912" i="2"/>
  <c r="J5920" i="2"/>
  <c r="J5921" i="2"/>
  <c r="J5924" i="2"/>
  <c r="J88" i="2"/>
  <c r="J290" i="2"/>
  <c r="J313" i="2"/>
  <c r="J333" i="2"/>
  <c r="J366" i="2"/>
  <c r="J463" i="2"/>
  <c r="J490" i="2"/>
  <c r="J614" i="2"/>
  <c r="J704" i="2"/>
  <c r="J764" i="2"/>
  <c r="J831" i="2"/>
  <c r="J869" i="2"/>
  <c r="J959" i="2"/>
  <c r="J1024" i="2"/>
  <c r="J1043" i="2"/>
  <c r="J1034" i="2"/>
  <c r="J1116" i="2"/>
  <c r="J1117" i="2"/>
  <c r="J1155" i="2"/>
  <c r="J1188" i="2"/>
  <c r="J1220" i="2"/>
  <c r="J1260" i="2"/>
  <c r="J1298" i="2"/>
  <c r="J1391" i="2"/>
  <c r="J1443" i="2"/>
  <c r="J1474" i="2"/>
  <c r="J1579" i="2"/>
  <c r="J1580" i="2"/>
  <c r="J1674" i="2"/>
  <c r="J1687" i="2"/>
  <c r="J1701" i="2"/>
  <c r="J1805" i="2"/>
  <c r="J1806" i="2"/>
  <c r="J1841" i="2"/>
  <c r="J1913" i="2"/>
  <c r="J1932" i="2"/>
  <c r="J1966" i="2"/>
  <c r="J2039" i="2"/>
  <c r="J2042" i="2"/>
  <c r="J2215" i="2"/>
  <c r="J2397" i="2"/>
  <c r="J2457" i="2"/>
  <c r="J2480" i="2"/>
  <c r="J2538" i="2"/>
  <c r="J2556" i="2"/>
  <c r="J2577" i="2"/>
  <c r="J2580" i="2"/>
  <c r="J2647" i="2"/>
  <c r="J2934" i="2"/>
  <c r="J3026" i="2"/>
  <c r="J3079" i="2"/>
  <c r="J3097" i="2"/>
  <c r="J3297" i="2"/>
  <c r="J3356" i="2"/>
  <c r="J3467" i="2"/>
  <c r="J3514" i="2"/>
  <c r="J3533" i="2"/>
  <c r="J3989" i="2"/>
  <c r="J4092" i="2"/>
  <c r="J4101" i="2"/>
  <c r="J4144" i="2"/>
  <c r="J4207" i="2"/>
  <c r="J4208" i="2"/>
  <c r="J4243" i="2"/>
  <c r="J4264" i="2"/>
  <c r="J4339" i="2"/>
  <c r="J4419" i="2"/>
  <c r="J4420" i="2"/>
  <c r="J4457" i="2"/>
  <c r="J4491" i="2"/>
  <c r="J4509" i="2"/>
  <c r="J4511" i="2"/>
  <c r="J4563" i="2"/>
  <c r="J4628" i="2"/>
  <c r="J4638" i="2"/>
  <c r="J4650" i="2"/>
  <c r="J4690" i="2"/>
  <c r="J4671" i="2"/>
  <c r="J4759" i="2"/>
  <c r="J4872" i="2"/>
  <c r="J4963" i="2"/>
  <c r="J4990" i="2"/>
  <c r="J5033" i="2"/>
  <c r="J5060" i="2"/>
  <c r="J5073" i="2"/>
  <c r="J5160" i="2"/>
  <c r="J5228" i="2"/>
  <c r="J5372" i="2"/>
  <c r="J5385" i="2"/>
  <c r="J5401" i="2"/>
  <c r="J5442" i="2"/>
  <c r="J5548" i="2"/>
  <c r="J5550" i="2"/>
  <c r="J5566" i="2"/>
  <c r="J5680" i="2"/>
  <c r="J5703" i="2"/>
  <c r="J5711" i="2"/>
  <c r="J5748" i="2"/>
  <c r="J5766" i="2"/>
  <c r="J5851" i="2"/>
  <c r="J12" i="2"/>
  <c r="J25" i="2"/>
  <c r="J67" i="2"/>
  <c r="J111" i="2"/>
  <c r="J155" i="2"/>
  <c r="J233" i="2"/>
  <c r="J268" i="2"/>
  <c r="J291" i="2"/>
  <c r="J340" i="2"/>
  <c r="J360" i="2"/>
  <c r="J427" i="2"/>
  <c r="J497" i="2"/>
  <c r="J508" i="2"/>
  <c r="J515" i="2"/>
  <c r="J671" i="2"/>
  <c r="J686" i="2"/>
  <c r="J854" i="2"/>
  <c r="J859" i="2"/>
  <c r="J935" i="2"/>
  <c r="J965" i="2"/>
  <c r="J999" i="2"/>
  <c r="J1193" i="2"/>
  <c r="J1206" i="2"/>
  <c r="J1253" i="2"/>
  <c r="J1254" i="2"/>
  <c r="J1283" i="2"/>
  <c r="J1307" i="2"/>
  <c r="J1324" i="2"/>
  <c r="J1360" i="2"/>
  <c r="J1427" i="2"/>
  <c r="J1484" i="2"/>
  <c r="J1587" i="2"/>
  <c r="J1597" i="2"/>
  <c r="J1621" i="2"/>
  <c r="J1688" i="2"/>
  <c r="J1712" i="2"/>
  <c r="J1742" i="2"/>
  <c r="J1743" i="2"/>
  <c r="J1807" i="2"/>
  <c r="J1808" i="2"/>
  <c r="J1865" i="2"/>
  <c r="J1866" i="2"/>
  <c r="J1867" i="2"/>
  <c r="J1909" i="2"/>
  <c r="J1949" i="2"/>
  <c r="J1984" i="2"/>
  <c r="J2008" i="2"/>
  <c r="J2020" i="2"/>
  <c r="J2082" i="2"/>
  <c r="J2083" i="2"/>
  <c r="J2089" i="2"/>
  <c r="J2096" i="2"/>
  <c r="J2117" i="2"/>
  <c r="J2139" i="2"/>
  <c r="J2165" i="2"/>
  <c r="J2176" i="2"/>
  <c r="J2185" i="2"/>
  <c r="J2208" i="2"/>
  <c r="J2218" i="2"/>
  <c r="J2263" i="2"/>
  <c r="J2282" i="2"/>
  <c r="J2283" i="2"/>
  <c r="J2301" i="2"/>
  <c r="J2324" i="2"/>
  <c r="J2376" i="2"/>
  <c r="J2416" i="2"/>
  <c r="J2466" i="2"/>
  <c r="J2478" i="2"/>
  <c r="J2482" i="2"/>
  <c r="J2520" i="2"/>
  <c r="J2539" i="2"/>
  <c r="J2604" i="2"/>
  <c r="J2605" i="2"/>
  <c r="J2648" i="2"/>
  <c r="J2770" i="2"/>
  <c r="J2792" i="2"/>
  <c r="J2826" i="2"/>
  <c r="J2827" i="2"/>
  <c r="J2832" i="2"/>
  <c r="J2871" i="2"/>
  <c r="J2954" i="2"/>
  <c r="J3054" i="2"/>
  <c r="J3080" i="2"/>
  <c r="J3081" i="2"/>
  <c r="J3047" i="2"/>
  <c r="J3128" i="2"/>
  <c r="J3129" i="2"/>
  <c r="J3162" i="2"/>
  <c r="J3181" i="2"/>
  <c r="J3207" i="2"/>
  <c r="J3213" i="2"/>
  <c r="J3250" i="2"/>
  <c r="J3298" i="2"/>
  <c r="J3304" i="2"/>
  <c r="J3334" i="2"/>
  <c r="J3361" i="2"/>
  <c r="J3367" i="2"/>
  <c r="J3357" i="2"/>
  <c r="J3381" i="2"/>
  <c r="J3389" i="2"/>
  <c r="J3390" i="2"/>
  <c r="J3399" i="2"/>
  <c r="J3403" i="2"/>
  <c r="J3448" i="2"/>
  <c r="J3486" i="2"/>
  <c r="J3501" i="2"/>
  <c r="J3515" i="2"/>
  <c r="J3516" i="2"/>
  <c r="J3599" i="2"/>
  <c r="J3620" i="2"/>
  <c r="J3639" i="2"/>
  <c r="J3663" i="2"/>
  <c r="J3666" i="2"/>
  <c r="J3667" i="2"/>
  <c r="J3683" i="2"/>
  <c r="J3684" i="2"/>
  <c r="J3690" i="2"/>
  <c r="J3699" i="2"/>
  <c r="J3734" i="2"/>
  <c r="J3751" i="2"/>
  <c r="J3762" i="2"/>
  <c r="J3763" i="2"/>
  <c r="J3770" i="2"/>
  <c r="J3783" i="2"/>
  <c r="J3784" i="2"/>
  <c r="J3814" i="2"/>
  <c r="J3833" i="2"/>
  <c r="J3850" i="2"/>
  <c r="J3875" i="2"/>
  <c r="J3851" i="2"/>
  <c r="J3930" i="2"/>
  <c r="J3950" i="2"/>
  <c r="J3975" i="2"/>
  <c r="J3991" i="2"/>
  <c r="J4010" i="2"/>
  <c r="J4011" i="2"/>
  <c r="J4030" i="2"/>
  <c r="J4031" i="2"/>
  <c r="J2427" i="2"/>
  <c r="J4093" i="2"/>
  <c r="J4094" i="2"/>
  <c r="J4120" i="2"/>
  <c r="J4132" i="2"/>
  <c r="J4133" i="2"/>
  <c r="J4134" i="2"/>
  <c r="J4142" i="2"/>
  <c r="J4153" i="2"/>
  <c r="J4154" i="2"/>
  <c r="J4177" i="2"/>
  <c r="J4196" i="2"/>
  <c r="J4197" i="2"/>
  <c r="J4209" i="2"/>
  <c r="J4244" i="2"/>
  <c r="J4245" i="2"/>
  <c r="J4246" i="2"/>
  <c r="J4269" i="2"/>
  <c r="J4287" i="2"/>
  <c r="J4308" i="2"/>
  <c r="J4323" i="2"/>
  <c r="J4325" i="2"/>
  <c r="J4272" i="2"/>
  <c r="J4354" i="2"/>
  <c r="J4375" i="2"/>
  <c r="J4377" i="2"/>
  <c r="J4396" i="2"/>
  <c r="J4397" i="2"/>
  <c r="J4421" i="2"/>
  <c r="J4426" i="2"/>
  <c r="J4444" i="2"/>
  <c r="J4427" i="2"/>
  <c r="J4445" i="2"/>
  <c r="J4463" i="2"/>
  <c r="J4505" i="2"/>
  <c r="J4526" i="2"/>
  <c r="J4527" i="2"/>
  <c r="J4528" i="2"/>
  <c r="J4532" i="2"/>
  <c r="J4550" i="2"/>
  <c r="J4551" i="2"/>
  <c r="J4585" i="2"/>
  <c r="J4590" i="2"/>
  <c r="J4636" i="2"/>
  <c r="J4651" i="2"/>
  <c r="J4696" i="2"/>
  <c r="J4723" i="2"/>
  <c r="J4738" i="2"/>
  <c r="J4746" i="2"/>
  <c r="J4747" i="2"/>
  <c r="J4764" i="2"/>
  <c r="J4773" i="2"/>
  <c r="J4783" i="2"/>
  <c r="J4815" i="2"/>
  <c r="J4830" i="2"/>
  <c r="J4842" i="2"/>
  <c r="J4891" i="2"/>
  <c r="J4898" i="2"/>
  <c r="J4899" i="2"/>
  <c r="J4906" i="2"/>
  <c r="J4908" i="2"/>
  <c r="J4915" i="2"/>
  <c r="J4931" i="2"/>
  <c r="J4932" i="2"/>
  <c r="J4964" i="2"/>
  <c r="J4972" i="2"/>
  <c r="J4985" i="2"/>
  <c r="J5004" i="2"/>
  <c r="J5005" i="2"/>
  <c r="J5015" i="2"/>
  <c r="J5029" i="2"/>
  <c r="J5030" i="2"/>
  <c r="J5077" i="2"/>
  <c r="J5085" i="2"/>
  <c r="J5100" i="2"/>
  <c r="J5115" i="2"/>
  <c r="J5116" i="2"/>
  <c r="J5121" i="2"/>
  <c r="J5180" i="2"/>
  <c r="J5207" i="2"/>
  <c r="J5221" i="2"/>
  <c r="J5222" i="2"/>
  <c r="J5236" i="2"/>
  <c r="J5238" i="2"/>
  <c r="J5246" i="2"/>
  <c r="J5247" i="2"/>
  <c r="J5282" i="2"/>
  <c r="J5324" i="2"/>
  <c r="J5331" i="2"/>
  <c r="J5339" i="2"/>
  <c r="J5340" i="2"/>
  <c r="J5351" i="2"/>
  <c r="J5395" i="2"/>
  <c r="J5396" i="2"/>
  <c r="J5404" i="2"/>
  <c r="J5415" i="2"/>
  <c r="J5425" i="2"/>
  <c r="J5426" i="2"/>
  <c r="J5436" i="2"/>
  <c r="J5437" i="2"/>
  <c r="J5473" i="2"/>
  <c r="J5474" i="2"/>
  <c r="J5480" i="2"/>
  <c r="J5495" i="2"/>
  <c r="J5514" i="2"/>
  <c r="J5527" i="2"/>
  <c r="J5529" i="2"/>
  <c r="J5562" i="2"/>
  <c r="J5567" i="2"/>
  <c r="J5577" i="2"/>
  <c r="J5590" i="2"/>
  <c r="J5599" i="2"/>
  <c r="J5600" i="2"/>
  <c r="J5648" i="2"/>
  <c r="J5655" i="2"/>
  <c r="J5668" i="2"/>
  <c r="J5677" i="2"/>
  <c r="J5735" i="2"/>
  <c r="J5739" i="2"/>
  <c r="J5741" i="2"/>
  <c r="J5759" i="2"/>
  <c r="J5771" i="2"/>
  <c r="J5782" i="2"/>
  <c r="J5786" i="2"/>
  <c r="J5798" i="2"/>
  <c r="J5852" i="2"/>
  <c r="J5864" i="2"/>
  <c r="J5870" i="2"/>
  <c r="J5876" i="2"/>
  <c r="J5887" i="2"/>
  <c r="J5901" i="2"/>
  <c r="J61" i="2"/>
  <c r="J184" i="2"/>
  <c r="J185" i="2"/>
  <c r="J292" i="2"/>
  <c r="J307" i="2"/>
  <c r="J391" i="2"/>
  <c r="J455" i="2"/>
  <c r="J510" i="2"/>
  <c r="J742" i="2"/>
  <c r="J799" i="2"/>
  <c r="J877" i="2"/>
  <c r="J947" i="2"/>
  <c r="J1105" i="2"/>
  <c r="J1091" i="2"/>
  <c r="J1133" i="2"/>
  <c r="J1194" i="2"/>
  <c r="J1221" i="2"/>
  <c r="J1243" i="2"/>
  <c r="J1297" i="2"/>
  <c r="J1380" i="2"/>
  <c r="J1428" i="2"/>
  <c r="J1540" i="2"/>
  <c r="J1550" i="2"/>
  <c r="J1571" i="2"/>
  <c r="J1652" i="2"/>
  <c r="J1661" i="2"/>
  <c r="J1728" i="2"/>
  <c r="J1834" i="2"/>
  <c r="J1950" i="2"/>
  <c r="J2054" i="2"/>
  <c r="J2097" i="2"/>
  <c r="J2098" i="2"/>
  <c r="J2174" i="2"/>
  <c r="J2216" i="2"/>
  <c r="J2264" i="2"/>
  <c r="J2265" i="2"/>
  <c r="J2315" i="2"/>
  <c r="J2316" i="2"/>
  <c r="J2415" i="2"/>
  <c r="J2437" i="2"/>
  <c r="J2458" i="2"/>
  <c r="J2693" i="2"/>
  <c r="J2846" i="2"/>
  <c r="J2913" i="2"/>
  <c r="J2955" i="2"/>
  <c r="J3104" i="2"/>
  <c r="J3151" i="2"/>
  <c r="J3299" i="2"/>
  <c r="J3391" i="2"/>
  <c r="J3419" i="2"/>
  <c r="J3424" i="2"/>
  <c r="J3468" i="2"/>
  <c r="J3523" i="2"/>
  <c r="J3708" i="2"/>
  <c r="J3785" i="2"/>
  <c r="J3815" i="2"/>
  <c r="J3827" i="2"/>
  <c r="J3885" i="2"/>
  <c r="J4064" i="2"/>
  <c r="J4065" i="2"/>
  <c r="J4328" i="2"/>
  <c r="J4385" i="2"/>
  <c r="J4441" i="2"/>
  <c r="J4552" i="2"/>
  <c r="J4555" i="2"/>
  <c r="J4564" i="2"/>
  <c r="J4566" i="2"/>
  <c r="J4633" i="2"/>
  <c r="J4672" i="2"/>
  <c r="J4678" i="2"/>
  <c r="J4751" i="2"/>
  <c r="J4753" i="2"/>
  <c r="J4784" i="2"/>
  <c r="J4801" i="2"/>
  <c r="J4816" i="2"/>
  <c r="J4965" i="2"/>
  <c r="J4966" i="2"/>
  <c r="J5006" i="2"/>
  <c r="J5031" i="2"/>
  <c r="J5061" i="2"/>
  <c r="J5146" i="2"/>
  <c r="J5162" i="2"/>
  <c r="J5174" i="2"/>
  <c r="J5149" i="2"/>
  <c r="J5216" i="2"/>
  <c r="J5223" i="2"/>
  <c r="J5255" i="2"/>
  <c r="J5256" i="2"/>
  <c r="J5270" i="2"/>
  <c r="J5268" i="2"/>
  <c r="J5321" i="2"/>
  <c r="J5352" i="2"/>
  <c r="J5373" i="2"/>
  <c r="J5402" i="2"/>
  <c r="J5416" i="2"/>
  <c r="J5443" i="2"/>
  <c r="J5475" i="2"/>
  <c r="J5517" i="2"/>
  <c r="J5558" i="2"/>
  <c r="J5601" i="2"/>
  <c r="J5627" i="2"/>
  <c r="J5630" i="2"/>
  <c r="J5656" i="2"/>
  <c r="J5657" i="2"/>
  <c r="J5660" i="2"/>
  <c r="J5661" i="2"/>
  <c r="J5717" i="2"/>
  <c r="J5722" i="2"/>
  <c r="J5783" i="2"/>
  <c r="J5784" i="2"/>
  <c r="J5849" i="2"/>
  <c r="J48" i="2"/>
  <c r="J300" i="2"/>
  <c r="J709" i="2"/>
  <c r="J991" i="2"/>
  <c r="J1064" i="2"/>
  <c r="J1195" i="2"/>
  <c r="J1353" i="2"/>
  <c r="J1437" i="2"/>
  <c r="J1495" i="2"/>
  <c r="J1519" i="2"/>
  <c r="J1526" i="2"/>
  <c r="J1567" i="2"/>
  <c r="J1622" i="2"/>
  <c r="J1623" i="2"/>
  <c r="J1640" i="2"/>
  <c r="J1744" i="2"/>
  <c r="J1824" i="2"/>
  <c r="J1851" i="2"/>
  <c r="J1872" i="2"/>
  <c r="J1874" i="2"/>
  <c r="J1896" i="2"/>
  <c r="J1910" i="2"/>
  <c r="J2084" i="2"/>
  <c r="J2160" i="2"/>
  <c r="J2599" i="2"/>
  <c r="J2705" i="2"/>
  <c r="J2729" i="2"/>
  <c r="J2747" i="2"/>
  <c r="J2779" i="2"/>
  <c r="J2877" i="2"/>
  <c r="J2880" i="2"/>
  <c r="J3187" i="2"/>
  <c r="J3251" i="2"/>
  <c r="J3335" i="2"/>
  <c r="J3640" i="2"/>
  <c r="J3901" i="2"/>
  <c r="J3932" i="2"/>
  <c r="J4422" i="2"/>
  <c r="J4843" i="2"/>
  <c r="J4973" i="2"/>
  <c r="J5356" i="2"/>
  <c r="J5578" i="2"/>
  <c r="J144" i="2"/>
  <c r="J717" i="2"/>
  <c r="J1035" i="2"/>
  <c r="J1106" i="2"/>
  <c r="J1457" i="2"/>
  <c r="J2203" i="2"/>
  <c r="J4305" i="2"/>
  <c r="J4553" i="2"/>
  <c r="J4604" i="2"/>
  <c r="J4993" i="2"/>
  <c r="J5147" i="2"/>
  <c r="J41" i="2"/>
  <c r="J58" i="2"/>
  <c r="J116" i="2"/>
  <c r="J176" i="2"/>
  <c r="J217" i="2"/>
  <c r="J314" i="2"/>
  <c r="J341" i="2"/>
  <c r="J343" i="2"/>
  <c r="J358" i="2"/>
  <c r="J370" i="2"/>
  <c r="J388" i="2"/>
  <c r="J398" i="2"/>
  <c r="J464" i="2"/>
  <c r="J498" i="2"/>
  <c r="J535" i="2"/>
  <c r="J598" i="2"/>
  <c r="J615" i="2"/>
  <c r="J627" i="2"/>
  <c r="J663" i="2"/>
  <c r="J820" i="2"/>
  <c r="J952" i="2"/>
  <c r="J961" i="2"/>
  <c r="J1044" i="2"/>
  <c r="J1156" i="2"/>
  <c r="J1228" i="2"/>
  <c r="J1292" i="2"/>
  <c r="J1340" i="2"/>
  <c r="J1356" i="2"/>
  <c r="J1431" i="2"/>
  <c r="J1536" i="2"/>
  <c r="J1561" i="2"/>
  <c r="J1624" i="2"/>
  <c r="J1902" i="2"/>
  <c r="J1911" i="2"/>
  <c r="J2004" i="2"/>
  <c r="J2161" i="2"/>
  <c r="J2377" i="2"/>
  <c r="J2425" i="2"/>
  <c r="J2515" i="2"/>
  <c r="J2668" i="2"/>
  <c r="J2694" i="2"/>
  <c r="J2918" i="2"/>
  <c r="J3004" i="2"/>
  <c r="J3229" i="2"/>
  <c r="J3257" i="2"/>
  <c r="J3358" i="2"/>
  <c r="J3420" i="2"/>
  <c r="J3487" i="2"/>
  <c r="J3600" i="2"/>
  <c r="J3607" i="2"/>
  <c r="J3786" i="2"/>
  <c r="J3787" i="2"/>
  <c r="J3809" i="2"/>
  <c r="J4359" i="2"/>
  <c r="J4360" i="2"/>
  <c r="J4495" i="2"/>
  <c r="J4629" i="2"/>
  <c r="J4719" i="2"/>
  <c r="J4732" i="2"/>
  <c r="J5235" i="2"/>
  <c r="J5330" i="2"/>
  <c r="J5427" i="2"/>
  <c r="J128" i="2"/>
  <c r="J305" i="2"/>
  <c r="J544" i="2"/>
  <c r="J601" i="2"/>
  <c r="J678" i="2"/>
  <c r="J692" i="2"/>
  <c r="J718" i="2"/>
  <c r="J765" i="2"/>
  <c r="J800" i="2"/>
  <c r="J812" i="2"/>
  <c r="J969" i="2"/>
  <c r="J1045" i="2"/>
  <c r="J1068" i="2"/>
  <c r="J1134" i="2"/>
  <c r="J1222" i="2"/>
  <c r="J1308" i="2"/>
  <c r="J1367" i="2"/>
  <c r="J1455" i="2"/>
  <c r="J1718" i="2"/>
  <c r="J1933" i="2"/>
  <c r="J1951" i="2"/>
  <c r="J2099" i="2"/>
  <c r="J2266" i="2"/>
  <c r="J2284" i="2"/>
  <c r="J2303" i="2"/>
  <c r="J2540" i="2"/>
  <c r="J2622" i="2"/>
  <c r="J2687" i="2"/>
  <c r="J2753" i="2"/>
  <c r="J2768" i="2"/>
  <c r="J2902" i="2"/>
  <c r="J2935" i="2"/>
  <c r="J2958" i="2"/>
  <c r="J3048" i="2"/>
  <c r="J3137" i="2"/>
  <c r="J3217" i="2"/>
  <c r="J3230" i="2"/>
  <c r="J3570" i="2"/>
  <c r="J3685" i="2"/>
  <c r="J3764" i="2"/>
  <c r="J3788" i="2"/>
  <c r="J3804" i="2"/>
  <c r="J3852" i="2"/>
  <c r="J3895" i="2"/>
  <c r="J4057" i="2"/>
  <c r="J4066" i="2"/>
  <c r="J4072" i="2"/>
  <c r="J4067" i="2"/>
  <c r="J4122" i="2"/>
  <c r="J4211" i="2"/>
  <c r="J4265" i="2"/>
  <c r="J4288" i="2"/>
  <c r="J4398" i="2"/>
  <c r="J4586" i="2"/>
  <c r="J4938" i="2"/>
  <c r="J5275" i="2"/>
  <c r="J5308" i="2"/>
  <c r="J5309" i="2"/>
  <c r="J5658" i="2"/>
  <c r="J5704" i="2"/>
  <c r="J5709" i="2"/>
  <c r="J14" i="2"/>
  <c r="J31" i="2"/>
  <c r="J198" i="2"/>
  <c r="J219" i="2"/>
  <c r="J256" i="2"/>
  <c r="J298" i="2"/>
  <c r="J319" i="2"/>
  <c r="J328" i="2"/>
  <c r="J367" i="2"/>
  <c r="J527" i="2"/>
  <c r="J542" i="2"/>
  <c r="J545" i="2"/>
  <c r="J728" i="2"/>
  <c r="J729" i="2"/>
  <c r="J837" i="2"/>
  <c r="J1065" i="2"/>
  <c r="J1140" i="2"/>
  <c r="J1317" i="2"/>
  <c r="J1350" i="2"/>
  <c r="J1358" i="2"/>
  <c r="J1551" i="2"/>
  <c r="J1562" i="2"/>
  <c r="J1581" i="2"/>
  <c r="J1613" i="2"/>
  <c r="J1614" i="2"/>
  <c r="J1662" i="2"/>
  <c r="J1729" i="2"/>
  <c r="J1767" i="2"/>
  <c r="J1809" i="2"/>
  <c r="J1810" i="2"/>
  <c r="J1852" i="2"/>
  <c r="J1988" i="2"/>
  <c r="J2040" i="2"/>
  <c r="J2100" i="2"/>
  <c r="J2118" i="2"/>
  <c r="J2133" i="2"/>
  <c r="J2152" i="2"/>
  <c r="J2186" i="2"/>
  <c r="J2204" i="2"/>
  <c r="J2243" i="2"/>
  <c r="J2248" i="2"/>
  <c r="J2267" i="2"/>
  <c r="J2317" i="2"/>
  <c r="J2336" i="2"/>
  <c r="J2356" i="2"/>
  <c r="J2414" i="2"/>
  <c r="J2459" i="2"/>
  <c r="J2496" i="2"/>
  <c r="J2516" i="2"/>
  <c r="J2517" i="2"/>
  <c r="J2557" i="2"/>
  <c r="J2578" i="2"/>
  <c r="J2600" i="2"/>
  <c r="J2623" i="2"/>
  <c r="J2624" i="2"/>
  <c r="J2631" i="2"/>
  <c r="J2654" i="2"/>
  <c r="J2679" i="2"/>
  <c r="J2680" i="2"/>
  <c r="J2695" i="2"/>
  <c r="J2696" i="2"/>
  <c r="J2706" i="2"/>
  <c r="J2755" i="2"/>
  <c r="J2769" i="2"/>
  <c r="J2810" i="2"/>
  <c r="J2811" i="2"/>
  <c r="J2828" i="2"/>
  <c r="J2847" i="2"/>
  <c r="J2872" i="2"/>
  <c r="J2873" i="2"/>
  <c r="J2878" i="2"/>
  <c r="J2892" i="2"/>
  <c r="J2914" i="2"/>
  <c r="J2976" i="2"/>
  <c r="J2977" i="2"/>
  <c r="J2992" i="2"/>
  <c r="J3049" i="2"/>
  <c r="J3050" i="2"/>
  <c r="J3051" i="2"/>
  <c r="J3052" i="2"/>
  <c r="J3082" i="2"/>
  <c r="J3130" i="2"/>
  <c r="J3135" i="2"/>
  <c r="J3179" i="2"/>
  <c r="J3185" i="2"/>
  <c r="J3193" i="2"/>
  <c r="J3208" i="2"/>
  <c r="J3209" i="2"/>
  <c r="J3215" i="2"/>
  <c r="J3268" i="2"/>
  <c r="J3272" i="2"/>
  <c r="J3359" i="2"/>
  <c r="J3376" i="2"/>
  <c r="J3380" i="2"/>
  <c r="J3392" i="2"/>
  <c r="J3393" i="2"/>
  <c r="J3400" i="2"/>
  <c r="J3421" i="2"/>
  <c r="J3445" i="2"/>
  <c r="J3449" i="2"/>
  <c r="J3469" i="2"/>
  <c r="J3470" i="2"/>
  <c r="J3488" i="2"/>
  <c r="J3489" i="2"/>
  <c r="J3490" i="2"/>
  <c r="J3496" i="2"/>
  <c r="J3517" i="2"/>
  <c r="J3552" i="2"/>
  <c r="J3571" i="2"/>
  <c r="J3580" i="2"/>
  <c r="J3601" i="2"/>
  <c r="J3602" i="2"/>
  <c r="J3621" i="2"/>
  <c r="J3641" i="2"/>
  <c r="J3686" i="2"/>
  <c r="J3700" i="2"/>
  <c r="J3701" i="2"/>
  <c r="J3728" i="2"/>
  <c r="J3732" i="2"/>
  <c r="J3745" i="2"/>
  <c r="J3746" i="2"/>
  <c r="J3765" i="2"/>
  <c r="J3766" i="2"/>
  <c r="J3789" i="2"/>
  <c r="J3790" i="2"/>
  <c r="J3791" i="2"/>
  <c r="J3828" i="2"/>
  <c r="J3876" i="2"/>
  <c r="J3877" i="2"/>
  <c r="J3886" i="2"/>
  <c r="J3907" i="2"/>
  <c r="J3908" i="2"/>
  <c r="J3912" i="2"/>
  <c r="J3931" i="2"/>
  <c r="J3947" i="2"/>
  <c r="J4012" i="2"/>
  <c r="J4013" i="2"/>
  <c r="J4016" i="2"/>
  <c r="J4049" i="2"/>
  <c r="J4051" i="2"/>
  <c r="J4068" i="2"/>
  <c r="J4069" i="2"/>
  <c r="J4095" i="2"/>
  <c r="J4096" i="2"/>
  <c r="J4116" i="2"/>
  <c r="J4135" i="2"/>
  <c r="J4155" i="2"/>
  <c r="J4247" i="2"/>
  <c r="J4266" i="2"/>
  <c r="J4267" i="2"/>
  <c r="J4268" i="2"/>
  <c r="J4289" i="2"/>
  <c r="J4306" i="2"/>
  <c r="J4319" i="2"/>
  <c r="J4340" i="2"/>
  <c r="J4355" i="2"/>
  <c r="J4364" i="2"/>
  <c r="J4399" i="2"/>
  <c r="J4429" i="2"/>
  <c r="J4446" i="2"/>
  <c r="J4458" i="2"/>
  <c r="J4459" i="2"/>
  <c r="J4473" i="2"/>
  <c r="J4474" i="2"/>
  <c r="J4475" i="2"/>
  <c r="J4529" i="2"/>
  <c r="J4567" i="2"/>
  <c r="J4605" i="2"/>
  <c r="J4609" i="2"/>
  <c r="J4652" i="2"/>
  <c r="J4653" i="2"/>
  <c r="J4691" i="2"/>
  <c r="J4709" i="2"/>
  <c r="J4733" i="2"/>
  <c r="J4749" i="2"/>
  <c r="J4760" i="2"/>
  <c r="J4900" i="2"/>
  <c r="J4901" i="2"/>
  <c r="J4916" i="2"/>
  <c r="J4924" i="2"/>
  <c r="J4967" i="2"/>
  <c r="J4968" i="2"/>
  <c r="J4986" i="2"/>
  <c r="J5038" i="2"/>
  <c r="J5076" i="2"/>
  <c r="J5158" i="2"/>
  <c r="J5181" i="2"/>
  <c r="J5208" i="2"/>
  <c r="J5209" i="2"/>
  <c r="J5248" i="2"/>
  <c r="J5249" i="2"/>
  <c r="J5342" i="2"/>
  <c r="J5387" i="2"/>
  <c r="J5444" i="2"/>
  <c r="J5446" i="2"/>
  <c r="J5508" i="2"/>
  <c r="J5535" i="2"/>
  <c r="J5536" i="2"/>
  <c r="J5638" i="2"/>
  <c r="J5699" i="2"/>
  <c r="J5718" i="2"/>
  <c r="J5764" i="2"/>
  <c r="J5822" i="2"/>
  <c r="J5832" i="2"/>
  <c r="J5848" i="2"/>
  <c r="J5892" i="2"/>
  <c r="J5954" i="2"/>
  <c r="J114" i="2"/>
  <c r="J117" i="2"/>
  <c r="J344" i="2"/>
  <c r="J345" i="2"/>
  <c r="J380" i="2"/>
  <c r="J416" i="2"/>
  <c r="J424" i="2"/>
  <c r="J528" i="2"/>
  <c r="J572" i="2"/>
  <c r="J618" i="2"/>
  <c r="J634" i="2"/>
  <c r="J646" i="2"/>
  <c r="J705" i="2"/>
  <c r="J789" i="2"/>
  <c r="J855" i="2"/>
  <c r="J870" i="2"/>
  <c r="J916" i="2"/>
  <c r="J930" i="2"/>
  <c r="J966" i="2"/>
  <c r="J992" i="2"/>
  <c r="J1122" i="2"/>
  <c r="J1207" i="2"/>
  <c r="J1318" i="2"/>
  <c r="J1408" i="2"/>
  <c r="J1463" i="2"/>
  <c r="J1520" i="2"/>
  <c r="J1563" i="2"/>
  <c r="J1568" i="2"/>
  <c r="J1582" i="2"/>
  <c r="J1564" i="2"/>
  <c r="J1678" i="2"/>
  <c r="J1753" i="2"/>
  <c r="J1783" i="2"/>
  <c r="J1934" i="2"/>
  <c r="J1957" i="2"/>
  <c r="J1967" i="2"/>
  <c r="J2057" i="2"/>
  <c r="J2187" i="2"/>
  <c r="J2231" i="2"/>
  <c r="J2247" i="2"/>
  <c r="J2285" i="2"/>
  <c r="J2290" i="2"/>
  <c r="J2337" i="2"/>
  <c r="J2398" i="2"/>
  <c r="J2413" i="2"/>
  <c r="J2446" i="2"/>
  <c r="J2485" i="2"/>
  <c r="J2497" i="2"/>
  <c r="J2541" i="2"/>
  <c r="J2558" i="2"/>
  <c r="J2812" i="2"/>
  <c r="J2829" i="2"/>
  <c r="J2875" i="2"/>
  <c r="J2893" i="2"/>
  <c r="J3009" i="2"/>
  <c r="J3027" i="2"/>
  <c r="J3098" i="2"/>
  <c r="J3141" i="2"/>
  <c r="J3234" i="2"/>
  <c r="J3252" i="2"/>
  <c r="J3321" i="2"/>
  <c r="J3535" i="2"/>
  <c r="J3553" i="2"/>
  <c r="J3687" i="2"/>
  <c r="J3702" i="2"/>
  <c r="J3805" i="2"/>
  <c r="J3816" i="2"/>
  <c r="J3878" i="2"/>
  <c r="J4047" i="2"/>
  <c r="J4121" i="2"/>
  <c r="J4137" i="2"/>
  <c r="J4181" i="2"/>
  <c r="J4199" i="2"/>
  <c r="J4248" i="2"/>
  <c r="J4307" i="2"/>
  <c r="J4347" i="2"/>
  <c r="J4376" i="2"/>
  <c r="J4630" i="2"/>
  <c r="J4634" i="2"/>
  <c r="J4721" i="2"/>
  <c r="J4761" i="2"/>
  <c r="J4762" i="2"/>
  <c r="J4877" i="2"/>
  <c r="J4917" i="2"/>
  <c r="J5062" i="2"/>
  <c r="J5131" i="2"/>
  <c r="J5224" i="2"/>
  <c r="J5314" i="2"/>
  <c r="J5671" i="2"/>
  <c r="J5730" i="2"/>
  <c r="J5765" i="2"/>
  <c r="J5787" i="2"/>
  <c r="J5796" i="2"/>
  <c r="J45" i="2"/>
  <c r="J75" i="2"/>
  <c r="J90" i="2"/>
  <c r="J98" i="2"/>
  <c r="J105" i="2"/>
  <c r="J109" i="2"/>
  <c r="J139" i="2"/>
  <c r="J150" i="2"/>
  <c r="J225" i="2"/>
  <c r="J241" i="2"/>
  <c r="J247" i="2"/>
  <c r="J295" i="2"/>
  <c r="J359" i="2"/>
  <c r="J410" i="2"/>
  <c r="J414" i="2"/>
  <c r="J417" i="2"/>
  <c r="J425" i="2"/>
  <c r="J571" i="2"/>
  <c r="J616" i="2"/>
  <c r="J679" i="2"/>
  <c r="J730" i="2"/>
  <c r="J768" i="2"/>
  <c r="J808" i="2"/>
  <c r="J813" i="2"/>
  <c r="J832" i="2"/>
  <c r="J860" i="2"/>
  <c r="J861" i="2"/>
  <c r="J871" i="2"/>
  <c r="J889" i="2"/>
  <c r="J922" i="2"/>
  <c r="J967" i="2"/>
  <c r="J1118" i="2"/>
  <c r="J1171" i="2"/>
  <c r="J1196" i="2"/>
  <c r="J1284" i="2"/>
  <c r="J1319" i="2"/>
  <c r="J1351" i="2"/>
  <c r="J1381" i="2"/>
  <c r="J1392" i="2"/>
  <c r="J1403" i="2"/>
  <c r="J1527" i="2"/>
  <c r="J1552" i="2"/>
  <c r="J1583" i="2"/>
  <c r="J1584" i="2"/>
  <c r="J1641" i="2"/>
  <c r="J1689" i="2"/>
  <c r="J1768" i="2"/>
  <c r="J1784" i="2"/>
  <c r="J1835" i="2"/>
  <c r="J1887" i="2"/>
  <c r="J1897" i="2"/>
  <c r="J1922" i="2"/>
  <c r="J1952" i="2"/>
  <c r="J1953" i="2"/>
  <c r="J2005" i="2"/>
  <c r="J2119" i="2"/>
  <c r="J2120" i="2"/>
  <c r="J2134" i="2"/>
  <c r="J2135" i="2"/>
  <c r="J2268" i="2"/>
  <c r="J2438" i="2"/>
  <c r="J2439" i="2"/>
  <c r="J2440" i="2"/>
  <c r="J2460" i="2"/>
  <c r="J2518" i="2"/>
  <c r="J2649" i="2"/>
  <c r="J2697" i="2"/>
  <c r="J2748" i="2"/>
  <c r="J2793" i="2"/>
  <c r="J2830" i="2"/>
  <c r="J2894" i="2"/>
  <c r="J2915" i="2"/>
  <c r="J2936" i="2"/>
  <c r="J2978" i="2"/>
  <c r="J3053" i="2"/>
  <c r="J3099" i="2"/>
  <c r="J3152" i="2"/>
  <c r="J3210" i="2"/>
  <c r="J3253" i="2"/>
  <c r="J3336" i="2"/>
  <c r="J3664" i="2"/>
  <c r="J3688" i="2"/>
  <c r="J3703" i="2"/>
  <c r="J4290" i="2"/>
  <c r="J4654" i="2"/>
  <c r="J5559" i="2"/>
  <c r="J5861" i="2"/>
  <c r="J5881" i="2"/>
  <c r="J348" i="2"/>
  <c r="J599" i="2"/>
  <c r="J1055" i="2"/>
  <c r="J1261" i="2"/>
  <c r="J1320" i="2"/>
  <c r="J1868" i="2"/>
  <c r="J2217" i="2"/>
  <c r="J2302" i="2"/>
  <c r="J2625" i="2"/>
  <c r="J2650" i="2"/>
  <c r="J2698" i="2"/>
  <c r="J2723" i="2"/>
  <c r="J2848" i="2"/>
  <c r="J2937" i="2"/>
  <c r="J3055" i="2"/>
  <c r="J3300" i="2"/>
  <c r="J3471" i="2"/>
  <c r="J3813" i="2"/>
  <c r="J13" i="2"/>
  <c r="J85" i="2"/>
  <c r="J193" i="2"/>
  <c r="J354" i="2"/>
  <c r="J382" i="2"/>
  <c r="J493" i="2"/>
  <c r="J936" i="2"/>
  <c r="J1244" i="2"/>
  <c r="J1565" i="2"/>
  <c r="J1731" i="2"/>
  <c r="J1736" i="2"/>
  <c r="J1898" i="2"/>
  <c r="J1954" i="2"/>
  <c r="J2041" i="2"/>
  <c r="J2344" i="2"/>
  <c r="J3056" i="2"/>
  <c r="J3159" i="2"/>
  <c r="J3301" i="2"/>
  <c r="J3909" i="2"/>
  <c r="J206" i="2"/>
  <c r="J555" i="2"/>
  <c r="J590" i="2"/>
  <c r="J657" i="2"/>
  <c r="J970" i="2"/>
  <c r="J1013" i="2"/>
  <c r="J1294" i="2"/>
  <c r="J1333" i="2"/>
  <c r="J1869" i="2"/>
  <c r="J2124" i="2"/>
  <c r="J2205" i="2"/>
  <c r="J2461" i="2"/>
  <c r="J3281" i="2"/>
  <c r="J4073" i="2"/>
  <c r="J4345" i="2"/>
  <c r="J4423" i="2"/>
  <c r="J4530" i="2"/>
  <c r="J4715" i="2"/>
  <c r="J4737" i="2"/>
  <c r="J121" i="2"/>
  <c r="J199" i="2"/>
  <c r="J258" i="2"/>
  <c r="J334" i="2"/>
  <c r="J399" i="2"/>
  <c r="J441" i="2"/>
  <c r="J442" i="2"/>
  <c r="J519" i="2"/>
  <c r="J720" i="2"/>
  <c r="J731" i="2"/>
  <c r="J827" i="2"/>
  <c r="J845" i="2"/>
  <c r="J931" i="2"/>
  <c r="J1119" i="2"/>
  <c r="J1152" i="2"/>
  <c r="J1154" i="2"/>
  <c r="J1178" i="2"/>
  <c r="J1179" i="2"/>
  <c r="J1180" i="2"/>
  <c r="J1271" i="2"/>
  <c r="J1713" i="2"/>
  <c r="J1752" i="2"/>
  <c r="J1839" i="2"/>
  <c r="J2055" i="2"/>
  <c r="J2101" i="2"/>
  <c r="J2107" i="2"/>
  <c r="J2137" i="2"/>
  <c r="J2138" i="2"/>
  <c r="J2232" i="2"/>
  <c r="J2286" i="2"/>
  <c r="J2291" i="2"/>
  <c r="J2343" i="2"/>
  <c r="J2361" i="2"/>
  <c r="J2393" i="2"/>
  <c r="J2498" i="2"/>
  <c r="J2601" i="2"/>
  <c r="J2895" i="2"/>
  <c r="J2896" i="2"/>
  <c r="J2993" i="2"/>
  <c r="J3005" i="2"/>
  <c r="J3062" i="2"/>
  <c r="J3085" i="2"/>
  <c r="J3103" i="2"/>
  <c r="J3164" i="2"/>
  <c r="J3197" i="2"/>
  <c r="J3211" i="2"/>
  <c r="J3305" i="2"/>
  <c r="J3338" i="2"/>
  <c r="J3343" i="2"/>
  <c r="J3377" i="2"/>
  <c r="J3472" i="2"/>
  <c r="J3495" i="2"/>
  <c r="J3603" i="2"/>
  <c r="J3622" i="2"/>
  <c r="J3689" i="2"/>
  <c r="J3704" i="2"/>
  <c r="J3729" i="2"/>
  <c r="J3792" i="2"/>
  <c r="J3831" i="2"/>
  <c r="J3934" i="2"/>
  <c r="J3986" i="2"/>
  <c r="J4056" i="2"/>
  <c r="J4075" i="2"/>
  <c r="J4182" i="2"/>
  <c r="J4210" i="2"/>
  <c r="J4215" i="2"/>
  <c r="J4320" i="2"/>
  <c r="J4321" i="2"/>
  <c r="J4341" i="2"/>
  <c r="J4424" i="2"/>
  <c r="J4506" i="2"/>
  <c r="J4587" i="2"/>
  <c r="J4748" i="2"/>
  <c r="J4902" i="2"/>
  <c r="J4933" i="2"/>
  <c r="J5210" i="2"/>
  <c r="J5294" i="2"/>
  <c r="J5343" i="2"/>
  <c r="J5488" i="2"/>
  <c r="J5512" i="2"/>
  <c r="J5586" i="2"/>
  <c r="J5821" i="2"/>
  <c r="J5862" i="2"/>
  <c r="J5922" i="2"/>
  <c r="J124" i="2"/>
  <c r="J146" i="2"/>
  <c r="J433" i="2"/>
  <c r="J516" i="2"/>
  <c r="J567" i="2"/>
  <c r="J680" i="2"/>
  <c r="J755" i="2"/>
  <c r="J953" i="2"/>
  <c r="J1252" i="2"/>
  <c r="J1368" i="2"/>
  <c r="J1438" i="2"/>
  <c r="J1528" i="2"/>
  <c r="J1553" i="2"/>
  <c r="J1566" i="2"/>
  <c r="J1730" i="2"/>
  <c r="J1769" i="2"/>
  <c r="J2338" i="2"/>
  <c r="J2542" i="2"/>
  <c r="J2632" i="2"/>
  <c r="J3491" i="2"/>
  <c r="J3730" i="2"/>
  <c r="J3806" i="2"/>
  <c r="J3948" i="2"/>
  <c r="J3896" i="2"/>
  <c r="J3944" i="2"/>
  <c r="J3987" i="2"/>
  <c r="J4014" i="2"/>
  <c r="J4164" i="2"/>
  <c r="J5225" i="2"/>
  <c r="J130" i="2"/>
  <c r="J166" i="2"/>
  <c r="J180" i="2"/>
  <c r="J215" i="2"/>
  <c r="J260" i="2"/>
  <c r="J308" i="2"/>
  <c r="J368" i="2"/>
  <c r="J446" i="2"/>
  <c r="J456" i="2"/>
  <c r="J477" i="2"/>
  <c r="J593" i="2"/>
  <c r="J607" i="2"/>
  <c r="J626" i="2"/>
  <c r="J695" i="2"/>
  <c r="J814" i="2"/>
  <c r="J915" i="2"/>
  <c r="J1190" i="2"/>
  <c r="J1415" i="2"/>
  <c r="J1417" i="2"/>
  <c r="J1537" i="2"/>
  <c r="J1538" i="2"/>
  <c r="J1554" i="2"/>
  <c r="J1555" i="2"/>
  <c r="J1630" i="2"/>
  <c r="J1704" i="2"/>
  <c r="J1770" i="2"/>
  <c r="J1811" i="2"/>
  <c r="J1837" i="2"/>
  <c r="J1870" i="2"/>
  <c r="J1912" i="2"/>
  <c r="J1923" i="2"/>
  <c r="J2006" i="2"/>
  <c r="J2010" i="2"/>
  <c r="J2071" i="2"/>
  <c r="J2104" i="2"/>
  <c r="J2175" i="2"/>
  <c r="J2269" i="2"/>
  <c r="J2287" i="2"/>
  <c r="J2321" i="2"/>
  <c r="J2345" i="2"/>
  <c r="J2358" i="2"/>
  <c r="J2479" i="2"/>
  <c r="J2579" i="2"/>
  <c r="J2602" i="2"/>
  <c r="J2626" i="2"/>
  <c r="J2681" i="2"/>
  <c r="J2682" i="2"/>
  <c r="J2921" i="2"/>
  <c r="J2956" i="2"/>
  <c r="J3153" i="2"/>
  <c r="J3156" i="2"/>
  <c r="J3269" i="2"/>
  <c r="J3322" i="2"/>
  <c r="J3337" i="2"/>
  <c r="J3341" i="2"/>
  <c r="J3378" i="2"/>
  <c r="J3394" i="2"/>
  <c r="J3422" i="2"/>
  <c r="J3442" i="2"/>
  <c r="J3443" i="2"/>
  <c r="J3554" i="2"/>
  <c r="J3559" i="2"/>
  <c r="J3747" i="2"/>
  <c r="J3748" i="2"/>
  <c r="J3829" i="2"/>
  <c r="J3853" i="2"/>
  <c r="J3879" i="2"/>
  <c r="J3897" i="2"/>
  <c r="J3910" i="2"/>
  <c r="J3966" i="2"/>
  <c r="J4118" i="2"/>
  <c r="J4136" i="2"/>
  <c r="J4139" i="2"/>
  <c r="J4156" i="2"/>
  <c r="J4198" i="2"/>
  <c r="J4253" i="2"/>
  <c r="J4342" i="2"/>
  <c r="J4384" i="2"/>
  <c r="J4400" i="2"/>
  <c r="J4442" i="2"/>
  <c r="J4588" i="2"/>
  <c r="J4610" i="2"/>
  <c r="J4611" i="2"/>
  <c r="J4639" i="2"/>
  <c r="J4679" i="2"/>
  <c r="J4710" i="2"/>
  <c r="J4789" i="2"/>
  <c r="J4834" i="2"/>
  <c r="J4918" i="2"/>
  <c r="J5132" i="2"/>
  <c r="J5288" i="2"/>
  <c r="J5295" i="2"/>
  <c r="J5428" i="2"/>
  <c r="J5496" i="2"/>
  <c r="J5619" i="2"/>
  <c r="J5649" i="2"/>
  <c r="J5719" i="2"/>
  <c r="J5734" i="2"/>
  <c r="J5810" i="2"/>
  <c r="J5823" i="2"/>
  <c r="J5957" i="2"/>
  <c r="J5958" i="2"/>
  <c r="J119" i="2"/>
  <c r="J127" i="2"/>
  <c r="J329" i="2"/>
  <c r="J600" i="2"/>
  <c r="J1066" i="2"/>
  <c r="J1135" i="2"/>
  <c r="J1164" i="2"/>
  <c r="J1272" i="2"/>
  <c r="J1293" i="2"/>
  <c r="J1507" i="2"/>
  <c r="J1825" i="2"/>
  <c r="J1924" i="2"/>
  <c r="J2102" i="2"/>
  <c r="J2153" i="2"/>
  <c r="J2188" i="2"/>
  <c r="J2189" i="2"/>
  <c r="J2270" i="2"/>
  <c r="J2426" i="2"/>
  <c r="J2603" i="2"/>
  <c r="J2874" i="2"/>
  <c r="J2939" i="2"/>
  <c r="J3006" i="2"/>
  <c r="J3154" i="2"/>
  <c r="J3238" i="2"/>
  <c r="J3323" i="2"/>
  <c r="J3404" i="2"/>
  <c r="J3604" i="2"/>
  <c r="J3705" i="2"/>
  <c r="J3749" i="2"/>
  <c r="J3883" i="2"/>
  <c r="J3967" i="2"/>
  <c r="J3968" i="2"/>
  <c r="J3969" i="2"/>
  <c r="J3988" i="2"/>
  <c r="J4015" i="2"/>
  <c r="J4048" i="2"/>
  <c r="J4070" i="2"/>
  <c r="J4343" i="2"/>
  <c r="J4356" i="2"/>
  <c r="J4606" i="2"/>
  <c r="J4631" i="2"/>
  <c r="J4785" i="2"/>
  <c r="J4844" i="2"/>
  <c r="J4845" i="2"/>
  <c r="J4903" i="2"/>
  <c r="J5037" i="2"/>
  <c r="J5050" i="2"/>
  <c r="J5129" i="2"/>
  <c r="J5211" i="2"/>
  <c r="J5232" i="2"/>
  <c r="J5353" i="2"/>
  <c r="J5518" i="2"/>
  <c r="J5549" i="2"/>
  <c r="J5560" i="2"/>
  <c r="J5568" i="2"/>
  <c r="J5762" i="2"/>
  <c r="J5800" i="2"/>
  <c r="J5856" i="2"/>
  <c r="J110" i="2"/>
  <c r="J275" i="2"/>
  <c r="J286" i="2"/>
  <c r="J474" i="2"/>
  <c r="J499" i="2"/>
  <c r="J635" i="2"/>
  <c r="J773" i="2"/>
  <c r="J783" i="2"/>
  <c r="J878" i="2"/>
  <c r="J904" i="2"/>
  <c r="J401" i="2"/>
  <c r="J1234" i="2"/>
  <c r="J1274" i="2"/>
  <c r="J1322" i="2"/>
  <c r="J1404" i="2"/>
  <c r="J1429" i="2"/>
  <c r="J1487" i="2"/>
  <c r="J2244" i="2"/>
  <c r="J2627" i="2"/>
  <c r="J2670" i="2"/>
  <c r="J2879" i="2"/>
  <c r="J3324" i="2"/>
  <c r="J3360" i="2"/>
  <c r="J3498" i="2"/>
  <c r="J3642" i="2"/>
  <c r="J4632" i="2"/>
  <c r="J4949" i="2"/>
  <c r="J5639" i="2"/>
  <c r="J91" i="2"/>
  <c r="I92" i="2"/>
  <c r="I103" i="2"/>
  <c r="I115" i="2"/>
  <c r="I131" i="2"/>
  <c r="I137" i="2"/>
  <c r="I141" i="2"/>
  <c r="I173" i="2"/>
  <c r="I294" i="2"/>
  <c r="I296" i="2"/>
  <c r="I297" i="2"/>
  <c r="I309" i="2"/>
  <c r="I375" i="2"/>
  <c r="I385" i="2"/>
  <c r="I436" i="2"/>
  <c r="I467" i="2"/>
  <c r="I502" i="2"/>
  <c r="I536" i="2"/>
  <c r="I548" i="2"/>
  <c r="I564" i="2"/>
  <c r="I575" i="2"/>
  <c r="I629" i="2"/>
  <c r="I673" i="2"/>
  <c r="I736" i="2"/>
  <c r="I801" i="2"/>
  <c r="I840" i="2"/>
  <c r="I856" i="2"/>
  <c r="I962" i="2"/>
  <c r="I1006" i="2"/>
  <c r="I1015" i="2"/>
  <c r="I1028" i="2"/>
  <c r="I1039" i="2"/>
  <c r="I1049" i="2"/>
  <c r="I1072" i="2"/>
  <c r="I1076" i="2"/>
  <c r="I1077" i="2"/>
  <c r="I1096" i="2"/>
  <c r="I1097" i="2"/>
  <c r="I1124" i="2"/>
  <c r="I1209" i="2"/>
  <c r="I1248" i="2"/>
  <c r="I1310" i="2"/>
  <c r="I1335" i="2"/>
  <c r="I1343" i="2"/>
  <c r="I1409" i="2"/>
  <c r="I1419" i="2"/>
  <c r="I1444" i="2"/>
  <c r="I1458" i="2"/>
  <c r="I1512" i="2"/>
  <c r="I1542" i="2"/>
  <c r="I1616" i="2"/>
  <c r="I1631" i="2"/>
  <c r="I1646" i="2"/>
  <c r="I1693" i="2"/>
  <c r="I1702" i="2"/>
  <c r="I1721" i="2"/>
  <c r="I1737" i="2"/>
  <c r="I1773" i="2"/>
  <c r="I1925" i="2"/>
  <c r="I1955" i="2"/>
  <c r="I1972" i="2"/>
  <c r="I1973" i="2"/>
  <c r="I2061" i="2"/>
  <c r="I2062" i="2"/>
  <c r="I2074" i="2"/>
  <c r="I2087" i="2"/>
  <c r="I2108" i="2"/>
  <c r="I2154" i="2"/>
  <c r="I2178" i="2"/>
  <c r="I2191" i="2"/>
  <c r="I2250" i="2"/>
  <c r="I2275" i="2"/>
  <c r="I2293" i="2"/>
  <c r="I2328" i="2"/>
  <c r="I2379" i="2"/>
  <c r="I2418" i="2"/>
  <c r="I2428" i="2"/>
  <c r="I2447" i="2"/>
  <c r="I2448" i="2"/>
  <c r="I2467" i="2"/>
  <c r="I2469" i="2"/>
  <c r="I2500" i="2"/>
  <c r="I2528" i="2"/>
  <c r="I2529" i="2"/>
  <c r="I2503" i="2"/>
  <c r="I2565" i="2"/>
  <c r="I2608" i="2"/>
  <c r="I2609" i="2"/>
  <c r="I2633" i="2"/>
  <c r="I2655" i="2"/>
  <c r="I2656" i="2"/>
  <c r="I2708" i="2"/>
  <c r="I2730" i="2"/>
  <c r="I2749" i="2"/>
  <c r="I2780" i="2"/>
  <c r="I2816" i="2"/>
  <c r="I2817" i="2"/>
  <c r="I2834" i="2"/>
  <c r="I2835" i="2"/>
  <c r="I2836" i="2"/>
  <c r="I2858" i="2"/>
  <c r="I2903" i="2"/>
  <c r="I2904" i="2"/>
  <c r="I2942" i="2"/>
  <c r="I2960" i="2"/>
  <c r="I3015" i="2"/>
  <c r="I3028" i="2"/>
  <c r="I3031" i="2"/>
  <c r="I3032" i="2"/>
  <c r="I3089" i="2"/>
  <c r="I3120" i="2"/>
  <c r="I3180" i="2"/>
  <c r="I3274" i="2"/>
  <c r="I3308" i="2"/>
  <c r="I3408" i="2"/>
  <c r="I3427" i="2"/>
  <c r="I3429" i="2"/>
  <c r="I3430" i="2"/>
  <c r="I3474" i="2"/>
  <c r="I3518" i="2"/>
  <c r="I3539" i="2"/>
  <c r="I3557" i="2"/>
  <c r="I3560" i="2"/>
  <c r="I3541" i="2"/>
  <c r="I3608" i="2"/>
  <c r="I3610" i="2"/>
  <c r="I3585" i="2"/>
  <c r="I3623" i="2"/>
  <c r="I3626" i="2"/>
  <c r="I3627" i="2"/>
  <c r="I3646" i="2"/>
  <c r="I3669" i="2"/>
  <c r="I3670" i="2"/>
  <c r="I3694" i="2"/>
  <c r="I3706" i="2"/>
  <c r="I3735" i="2"/>
  <c r="I3797" i="2"/>
  <c r="I3830" i="2"/>
  <c r="I3834" i="2"/>
  <c r="I3861" i="2"/>
  <c r="I3880" i="2"/>
  <c r="I3887" i="2"/>
  <c r="I3918" i="2"/>
  <c r="I3919" i="2"/>
  <c r="I3938" i="2"/>
  <c r="I3954" i="2"/>
  <c r="I3971" i="2"/>
  <c r="I3995" i="2"/>
  <c r="I3996" i="2"/>
  <c r="I4050" i="2"/>
  <c r="I4054" i="2"/>
  <c r="I4071" i="2"/>
  <c r="I4076" i="2"/>
  <c r="I4080" i="2"/>
  <c r="I4097" i="2"/>
  <c r="I4145" i="2"/>
  <c r="I4159" i="2"/>
  <c r="I4183" i="2"/>
  <c r="I4216" i="2"/>
  <c r="I4217" i="2"/>
  <c r="I4254" i="2"/>
  <c r="I4255" i="2"/>
  <c r="I4271" i="2"/>
  <c r="I4279" i="2"/>
  <c r="I4311" i="2"/>
  <c r="I4349" i="2"/>
  <c r="I4381" i="2"/>
  <c r="I4386" i="2"/>
  <c r="I4405" i="2"/>
  <c r="I4406" i="2"/>
  <c r="I4407" i="2"/>
  <c r="I4464" i="2"/>
  <c r="I4465" i="2"/>
  <c r="I4496" i="2"/>
  <c r="I4507" i="2"/>
  <c r="I4558" i="2"/>
  <c r="I4569" i="2"/>
  <c r="I4572" i="2"/>
  <c r="I4592" i="2"/>
  <c r="I4616" i="2"/>
  <c r="I4641" i="2"/>
  <c r="I4642" i="2"/>
  <c r="I4674" i="2"/>
  <c r="I4680" i="2"/>
  <c r="I4681" i="2"/>
  <c r="I4682" i="2"/>
  <c r="I4697" i="2"/>
  <c r="I4701" i="2"/>
  <c r="I4716" i="2"/>
  <c r="I4717" i="2"/>
  <c r="I4755" i="2"/>
  <c r="I4778" i="2"/>
  <c r="I4790" i="2"/>
  <c r="I4802" i="2"/>
  <c r="I4803" i="2"/>
  <c r="I4820" i="2"/>
  <c r="I4835" i="2"/>
  <c r="I4836" i="2"/>
  <c r="I4846" i="2"/>
  <c r="I4851" i="2"/>
  <c r="I4837" i="2"/>
  <c r="I4329" i="2"/>
  <c r="I4860" i="2"/>
  <c r="I4863" i="2"/>
  <c r="I4889" i="2"/>
  <c r="I4892" i="2"/>
  <c r="I4909" i="2"/>
  <c r="I4910" i="2"/>
  <c r="I4942" i="2"/>
  <c r="I4952" i="2"/>
  <c r="I4991" i="2"/>
  <c r="I5010" i="2"/>
  <c r="I5019" i="2"/>
  <c r="I5021" i="2"/>
  <c r="I5039" i="2"/>
  <c r="I5040" i="2"/>
  <c r="I5041" i="2"/>
  <c r="I5022" i="2"/>
  <c r="I5053" i="2"/>
  <c r="I5074" i="2"/>
  <c r="I5080" i="2"/>
  <c r="I5102" i="2"/>
  <c r="I5107" i="2"/>
  <c r="I5117" i="2"/>
  <c r="I5122" i="2"/>
  <c r="I5123" i="2"/>
  <c r="I5124" i="2"/>
  <c r="I5142" i="2"/>
  <c r="I5148" i="2"/>
  <c r="I5200" i="2"/>
  <c r="I5201" i="2"/>
  <c r="I5217" i="2"/>
  <c r="I5239" i="2"/>
  <c r="I5261" i="2"/>
  <c r="I5276" i="2"/>
  <c r="I5284" i="2"/>
  <c r="I5300" i="2"/>
  <c r="I5301" i="2"/>
  <c r="I5315" i="2"/>
  <c r="I5333" i="2"/>
  <c r="I5345" i="2"/>
  <c r="I5376" i="2"/>
  <c r="I5377" i="2"/>
  <c r="I5394" i="2"/>
  <c r="I5397" i="2"/>
  <c r="I5388" i="2"/>
  <c r="I5407" i="2"/>
  <c r="I5409" i="2"/>
  <c r="I5418" i="2"/>
  <c r="I5429" i="2"/>
  <c r="I5430" i="2"/>
  <c r="I5438" i="2"/>
  <c r="I5445" i="2"/>
  <c r="I5456" i="2"/>
  <c r="I5468" i="2"/>
  <c r="I5478" i="2"/>
  <c r="I5499" i="2"/>
  <c r="I5501" i="2"/>
  <c r="I5502" i="2"/>
  <c r="I5515" i="2"/>
  <c r="I5532" i="2"/>
  <c r="I5533" i="2"/>
  <c r="I5537" i="2"/>
  <c r="I5551" i="2"/>
  <c r="I5572" i="2"/>
  <c r="I5587" i="2"/>
  <c r="I5592" i="2"/>
  <c r="I5613" i="2"/>
  <c r="I5631" i="2"/>
  <c r="I5642" i="2"/>
  <c r="I5652" i="2"/>
  <c r="I5673" i="2"/>
  <c r="I5675" i="2"/>
  <c r="I5678" i="2"/>
  <c r="I5679" i="2"/>
  <c r="I5692" i="2"/>
  <c r="I5705" i="2"/>
  <c r="I5714" i="2"/>
  <c r="I5720" i="2"/>
  <c r="I5732" i="2"/>
  <c r="I5742" i="2"/>
  <c r="I5753" i="2"/>
  <c r="I5777" i="2"/>
  <c r="I5785" i="2"/>
  <c r="I5789" i="2"/>
  <c r="I5794" i="2"/>
  <c r="I5795" i="2"/>
  <c r="I5813" i="2"/>
  <c r="I5818" i="2"/>
  <c r="I5819" i="2"/>
  <c r="I5828" i="2"/>
  <c r="I5829" i="2"/>
  <c r="I5830" i="2"/>
  <c r="I5834" i="2"/>
  <c r="I5837" i="2"/>
  <c r="I5844" i="2"/>
  <c r="I5845" i="2"/>
  <c r="I5855" i="2"/>
  <c r="I5863" i="2"/>
  <c r="I5865" i="2"/>
  <c r="I5866" i="2"/>
  <c r="I5885" i="2"/>
  <c r="I5894" i="2"/>
  <c r="I5902" i="2"/>
  <c r="I5903" i="2"/>
  <c r="I5904" i="2"/>
  <c r="I5907" i="2"/>
  <c r="I5916" i="2"/>
  <c r="I5925" i="2"/>
  <c r="I5929" i="2"/>
  <c r="I5937" i="2"/>
  <c r="I5941" i="2"/>
  <c r="I5944" i="2"/>
  <c r="I5824" i="2"/>
  <c r="I3733" i="2"/>
  <c r="I5936" i="2"/>
  <c r="I243" i="2"/>
  <c r="I644" i="2"/>
  <c r="I914" i="2"/>
  <c r="I1125" i="2"/>
  <c r="I1246" i="2"/>
  <c r="I1601" i="2"/>
  <c r="I2012" i="2"/>
  <c r="I2157" i="2"/>
  <c r="I2364" i="2"/>
  <c r="I2385" i="2"/>
  <c r="I2504" i="2"/>
  <c r="I3282" i="2"/>
  <c r="I3997" i="2"/>
  <c r="I4125" i="2"/>
  <c r="I4515" i="2"/>
  <c r="I44" i="2"/>
  <c r="I208" i="2"/>
  <c r="I330" i="2"/>
  <c r="I418" i="2"/>
  <c r="I420" i="2"/>
  <c r="I549" i="2"/>
  <c r="I609" i="2"/>
  <c r="I610" i="2"/>
  <c r="I684" i="2"/>
  <c r="I756" i="2"/>
  <c r="I794" i="2"/>
  <c r="I822" i="2"/>
  <c r="I866" i="2"/>
  <c r="I908" i="2"/>
  <c r="I917" i="2"/>
  <c r="I1070" i="2"/>
  <c r="I1123" i="2"/>
  <c r="I1167" i="2"/>
  <c r="I1229" i="2"/>
  <c r="I1276" i="2"/>
  <c r="I1497" i="2"/>
  <c r="I1531" i="2"/>
  <c r="I1572" i="2"/>
  <c r="I1705" i="2"/>
  <c r="I1714" i="2"/>
  <c r="I1856" i="2"/>
  <c r="I1857" i="2"/>
  <c r="I1974" i="2"/>
  <c r="I2224" i="2"/>
  <c r="I2245" i="2"/>
  <c r="I2341" i="2"/>
  <c r="I2501" i="2"/>
  <c r="I2672" i="2"/>
  <c r="I2797" i="2"/>
  <c r="I2837" i="2"/>
  <c r="I2881" i="2"/>
  <c r="I3084" i="2"/>
  <c r="I3240" i="2"/>
  <c r="I3384" i="2"/>
  <c r="I3475" i="2"/>
  <c r="I4178" i="2"/>
  <c r="I4460" i="2"/>
  <c r="I4807" i="2"/>
  <c r="I4838" i="2"/>
  <c r="I4852" i="2"/>
  <c r="I5092" i="2"/>
  <c r="I5151" i="2"/>
  <c r="I5378" i="2"/>
  <c r="I5419" i="2"/>
  <c r="I42" i="2"/>
  <c r="I62" i="2"/>
  <c r="I269" i="2"/>
  <c r="I462" i="2"/>
  <c r="I487" i="2"/>
  <c r="I520" i="2"/>
  <c r="I602" i="2"/>
  <c r="I638" i="2"/>
  <c r="I650" i="2"/>
  <c r="I932" i="2"/>
  <c r="I1048" i="2"/>
  <c r="I1136" i="2"/>
  <c r="I1148" i="2"/>
  <c r="I1210" i="2"/>
  <c r="I1632" i="2"/>
  <c r="I2237" i="2"/>
  <c r="I2329" i="2"/>
  <c r="I2429" i="2"/>
  <c r="I2582" i="2"/>
  <c r="I2610" i="2"/>
  <c r="I2798" i="2"/>
  <c r="I2856" i="2"/>
  <c r="I3059" i="2"/>
  <c r="I3106" i="2"/>
  <c r="I3157" i="2"/>
  <c r="I3283" i="2"/>
  <c r="I3538" i="2"/>
  <c r="I3542" i="2"/>
  <c r="I3647" i="2"/>
  <c r="I3692" i="2"/>
  <c r="I3913" i="2"/>
  <c r="I3955" i="2"/>
  <c r="I4103" i="2"/>
  <c r="I4104" i="2"/>
  <c r="I4146" i="2"/>
  <c r="I4432" i="2"/>
  <c r="I4450" i="2"/>
  <c r="I4791" i="2"/>
  <c r="I5770" i="2"/>
  <c r="I5779" i="2"/>
  <c r="I5820" i="2"/>
  <c r="I5833" i="2"/>
  <c r="I5857" i="2"/>
  <c r="I5934" i="2"/>
  <c r="I152" i="2"/>
  <c r="I279" i="2"/>
  <c r="I342" i="2"/>
  <c r="I426" i="2"/>
  <c r="I428" i="2"/>
  <c r="I495" i="2"/>
  <c r="I537" i="2"/>
  <c r="I687" i="2"/>
  <c r="I706" i="2"/>
  <c r="I829" i="2"/>
  <c r="I938" i="2"/>
  <c r="I1440" i="2"/>
  <c r="I1633" i="2"/>
  <c r="I2859" i="2"/>
  <c r="I4433" i="2"/>
  <c r="I4683" i="2"/>
  <c r="I5961" i="2"/>
  <c r="I27" i="2"/>
  <c r="I77" i="2"/>
  <c r="I102" i="2"/>
  <c r="I120" i="2"/>
  <c r="I138" i="2"/>
  <c r="I167" i="2"/>
  <c r="I168" i="2"/>
  <c r="I223" i="2"/>
  <c r="I249" i="2"/>
  <c r="I361" i="2"/>
  <c r="I429" i="2"/>
  <c r="I465" i="2"/>
  <c r="I468" i="2"/>
  <c r="I483" i="2"/>
  <c r="I507" i="2"/>
  <c r="I546" i="2"/>
  <c r="I569" i="2"/>
  <c r="I583" i="2"/>
  <c r="I639" i="2"/>
  <c r="I653" i="2"/>
  <c r="I711" i="2"/>
  <c r="I737" i="2"/>
  <c r="I746" i="2"/>
  <c r="I779" i="2"/>
  <c r="I785" i="2"/>
  <c r="I815" i="2"/>
  <c r="I848" i="2"/>
  <c r="I882" i="2"/>
  <c r="I900" i="2"/>
  <c r="I906" i="2"/>
  <c r="I910" i="2"/>
  <c r="I1071" i="2"/>
  <c r="I1085" i="2"/>
  <c r="I1173" i="2"/>
  <c r="I1183" i="2"/>
  <c r="I1255" i="2"/>
  <c r="I1265" i="2"/>
  <c r="I1299" i="2"/>
  <c r="I1311" i="2"/>
  <c r="I1336" i="2"/>
  <c r="I1354" i="2"/>
  <c r="I1410" i="2"/>
  <c r="I1445" i="2"/>
  <c r="I1446" i="2"/>
  <c r="I1459" i="2"/>
  <c r="I1464" i="2"/>
  <c r="I1465" i="2"/>
  <c r="I1466" i="2"/>
  <c r="I1481" i="2"/>
  <c r="I1493" i="2"/>
  <c r="I1498" i="2"/>
  <c r="I1499" i="2"/>
  <c r="I1543" i="2"/>
  <c r="I1692" i="2"/>
  <c r="I1760" i="2"/>
  <c r="I1761" i="2"/>
  <c r="I1829" i="2"/>
  <c r="I1853" i="2"/>
  <c r="I1888" i="2"/>
  <c r="I1899" i="2"/>
  <c r="I1939" i="2"/>
  <c r="I1940" i="2"/>
  <c r="I2013" i="2"/>
  <c r="I2021" i="2"/>
  <c r="I2026" i="2"/>
  <c r="I2027" i="2"/>
  <c r="I2045" i="2"/>
  <c r="I2063" i="2"/>
  <c r="I2068" i="2"/>
  <c r="I2069" i="2"/>
  <c r="I2122" i="2"/>
  <c r="I2126" i="2"/>
  <c r="I2167" i="2"/>
  <c r="I2177" i="2"/>
  <c r="I2194" i="2"/>
  <c r="I2225" i="2"/>
  <c r="I2294" i="2"/>
  <c r="I2305" i="2"/>
  <c r="I2365" i="2"/>
  <c r="I2399" i="2"/>
  <c r="I2419" i="2"/>
  <c r="I2430" i="2"/>
  <c r="I2443" i="2"/>
  <c r="I2449" i="2"/>
  <c r="I2530" i="2"/>
  <c r="I2566" i="2"/>
  <c r="I2611" i="2"/>
  <c r="I2612" i="2"/>
  <c r="I2634" i="2"/>
  <c r="I2669" i="2"/>
  <c r="I2688" i="2"/>
  <c r="I2733" i="2"/>
  <c r="I2734" i="2"/>
  <c r="I2781" i="2"/>
  <c r="I2782" i="2"/>
  <c r="I2799" i="2"/>
  <c r="I2831" i="2"/>
  <c r="I2922" i="2"/>
  <c r="I2940" i="2"/>
  <c r="I2943" i="2"/>
  <c r="I2984" i="2"/>
  <c r="I3107" i="2"/>
  <c r="I3124" i="2"/>
  <c r="I3125" i="2"/>
  <c r="I3142" i="2"/>
  <c r="I3143" i="2"/>
  <c r="I3196" i="2"/>
  <c r="I3212" i="2"/>
  <c r="I3218" i="2"/>
  <c r="I3220" i="2"/>
  <c r="I3221" i="2"/>
  <c r="I3309" i="2"/>
  <c r="I3345" i="2"/>
  <c r="I3346" i="2"/>
  <c r="I3347" i="2"/>
  <c r="I3348" i="2"/>
  <c r="I3368" i="2"/>
  <c r="I3425" i="2"/>
  <c r="I3476" i="2"/>
  <c r="I3492" i="2"/>
  <c r="I3502" i="2"/>
  <c r="I3543" i="2"/>
  <c r="I3561" i="2"/>
  <c r="I3586" i="2"/>
  <c r="I3611" i="2"/>
  <c r="I3628" i="2"/>
  <c r="I3648" i="2"/>
  <c r="I3668" i="2"/>
  <c r="I3671" i="2"/>
  <c r="I3713" i="2"/>
  <c r="I3756" i="2"/>
  <c r="I3798" i="2"/>
  <c r="I3799" i="2"/>
  <c r="I3810" i="2"/>
  <c r="I3817" i="2"/>
  <c r="I3818" i="2"/>
  <c r="I3860" i="2"/>
  <c r="I3889" i="2"/>
  <c r="I3902" i="2"/>
  <c r="I3916" i="2"/>
  <c r="I3936" i="2"/>
  <c r="I3951" i="2"/>
  <c r="I3956" i="2"/>
  <c r="I3957" i="2"/>
  <c r="I4024" i="2"/>
  <c r="I4035" i="2"/>
  <c r="I4036" i="2"/>
  <c r="I4081" i="2"/>
  <c r="I4184" i="2"/>
  <c r="I4185" i="2"/>
  <c r="I4186" i="2"/>
  <c r="I4200" i="2"/>
  <c r="I4227" i="2"/>
  <c r="I4322" i="2"/>
  <c r="I4350" i="2"/>
  <c r="I4365" i="2"/>
  <c r="I4366" i="2"/>
  <c r="I4387" i="2"/>
  <c r="I4408" i="2"/>
  <c r="I4409" i="2"/>
  <c r="I4425" i="2"/>
  <c r="I4447" i="2"/>
  <c r="I4451" i="2"/>
  <c r="I4466" i="2"/>
  <c r="I4467" i="2"/>
  <c r="I4477" i="2"/>
  <c r="I4534" i="2"/>
  <c r="I4594" i="2"/>
  <c r="I4635" i="2"/>
  <c r="I4692" i="2"/>
  <c r="I4694" i="2"/>
  <c r="I4695" i="2"/>
  <c r="I4702" i="2"/>
  <c r="I4703" i="2"/>
  <c r="I4750" i="2"/>
  <c r="I4766" i="2"/>
  <c r="I4786" i="2"/>
  <c r="I4819" i="2"/>
  <c r="I4831" i="2"/>
  <c r="I4832" i="2"/>
  <c r="I4861" i="2"/>
  <c r="I4887" i="2"/>
  <c r="I4893" i="2"/>
  <c r="I4894" i="2"/>
  <c r="I4926" i="2"/>
  <c r="I4935" i="2"/>
  <c r="I4940" i="2"/>
  <c r="I4953" i="2"/>
  <c r="I4969" i="2"/>
  <c r="I4975" i="2"/>
  <c r="I4976" i="2"/>
  <c r="I5007" i="2"/>
  <c r="I5042" i="2"/>
  <c r="I5088" i="2"/>
  <c r="I5105" i="2"/>
  <c r="I5108" i="2"/>
  <c r="I5118" i="2"/>
  <c r="I5163" i="2"/>
  <c r="I5175" i="2"/>
  <c r="I5184" i="2"/>
  <c r="I5186" i="2"/>
  <c r="I5212" i="2"/>
  <c r="I5213" i="2"/>
  <c r="I5240" i="2"/>
  <c r="I5272" i="2"/>
  <c r="I5285" i="2"/>
  <c r="I5316" i="2"/>
  <c r="I5358" i="2"/>
  <c r="I5379" i="2"/>
  <c r="I5410" i="2"/>
  <c r="I5439" i="2"/>
  <c r="I5457" i="2"/>
  <c r="I5458" i="2"/>
  <c r="I5477" i="2"/>
  <c r="I5482" i="2"/>
  <c r="I5497" i="2"/>
  <c r="I5503" i="2"/>
  <c r="I5552" i="2"/>
  <c r="I5571" i="2"/>
  <c r="I5576" i="2"/>
  <c r="I5606" i="2"/>
  <c r="I5653" i="2"/>
  <c r="I5733" i="2"/>
  <c r="I5750" i="2"/>
  <c r="I5781" i="2"/>
  <c r="I63" i="2"/>
  <c r="I164" i="2"/>
  <c r="I276" i="2"/>
  <c r="I346" i="2"/>
  <c r="I355" i="2"/>
  <c r="I518" i="2"/>
  <c r="I529" i="2"/>
  <c r="I700" i="2"/>
  <c r="I1047" i="2"/>
  <c r="I1174" i="2"/>
  <c r="I1482" i="2"/>
  <c r="I1889" i="2"/>
  <c r="I2251" i="2"/>
  <c r="I2794" i="2"/>
  <c r="I3161" i="2"/>
  <c r="I3453" i="2"/>
  <c r="I3454" i="2"/>
  <c r="I3629" i="2"/>
  <c r="I46" i="2"/>
  <c r="I186" i="2"/>
  <c r="I303" i="2"/>
  <c r="I337" i="2"/>
  <c r="I387" i="2"/>
  <c r="I480" i="2"/>
  <c r="I511" i="2"/>
  <c r="I517" i="2"/>
  <c r="I550" i="2"/>
  <c r="I574" i="2"/>
  <c r="I647" i="2"/>
  <c r="I654" i="2"/>
  <c r="I674" i="2"/>
  <c r="I688" i="2"/>
  <c r="I791" i="2"/>
  <c r="I835" i="2"/>
  <c r="I841" i="2"/>
  <c r="I885" i="2"/>
  <c r="I933" i="2"/>
  <c r="I949" i="2"/>
  <c r="I950" i="2"/>
  <c r="I972" i="2"/>
  <c r="I1001" i="2"/>
  <c r="I1168" i="2"/>
  <c r="I1277" i="2"/>
  <c r="I1296" i="2"/>
  <c r="I1337" i="2"/>
  <c r="I1344" i="2"/>
  <c r="I1345" i="2"/>
  <c r="I1602" i="2"/>
  <c r="I1603" i="2"/>
  <c r="I1573" i="2"/>
  <c r="I1627" i="2"/>
  <c r="I1666" i="2"/>
  <c r="I1667" i="2"/>
  <c r="I1668" i="2"/>
  <c r="I1755" i="2"/>
  <c r="I1826" i="2"/>
  <c r="I1843" i="2"/>
  <c r="I1844" i="2"/>
  <c r="I1890" i="2"/>
  <c r="I1914" i="2"/>
  <c r="I1958" i="2"/>
  <c r="I1959" i="2"/>
  <c r="I1968" i="2"/>
  <c r="I2028" i="2"/>
  <c r="I2072" i="2"/>
  <c r="I2125" i="2"/>
  <c r="I2162" i="2"/>
  <c r="I2195" i="2"/>
  <c r="I2226" i="2"/>
  <c r="I2400" i="2"/>
  <c r="I2521" i="2"/>
  <c r="I2567" i="2"/>
  <c r="I2709" i="2"/>
  <c r="I2735" i="2"/>
  <c r="I2771" i="2"/>
  <c r="I2961" i="2"/>
  <c r="I2985" i="2"/>
  <c r="I2994" i="2"/>
  <c r="I3033" i="2"/>
  <c r="I3105" i="2"/>
  <c r="I3165" i="2"/>
  <c r="I3182" i="2"/>
  <c r="I3342" i="2"/>
  <c r="I3503" i="2"/>
  <c r="I3587" i="2"/>
  <c r="I3612" i="2"/>
  <c r="I3644" i="2"/>
  <c r="I3753" i="2"/>
  <c r="I3819" i="2"/>
  <c r="I3958" i="2"/>
  <c r="I3998" i="2"/>
  <c r="I4508" i="2"/>
  <c r="I4540" i="2"/>
  <c r="I4573" i="2"/>
  <c r="I4713" i="2"/>
  <c r="I4775" i="2"/>
  <c r="I4821" i="2"/>
  <c r="I5106" i="2"/>
  <c r="I5109" i="2"/>
  <c r="I5183" i="2"/>
  <c r="I5199" i="2"/>
  <c r="I5202" i="2"/>
  <c r="I5302" i="2"/>
  <c r="I5341" i="2"/>
  <c r="I5392" i="2"/>
  <c r="I5459" i="2"/>
  <c r="I5620" i="2"/>
  <c r="I5667" i="2"/>
  <c r="I5754" i="2"/>
  <c r="I5743" i="2"/>
  <c r="I2088" i="2"/>
  <c r="I5969" i="2"/>
  <c r="I4" i="2"/>
  <c r="I5" i="2"/>
  <c r="I8" i="2"/>
  <c r="I17" i="2"/>
  <c r="I47" i="2"/>
  <c r="I54" i="2"/>
  <c r="I93" i="2"/>
  <c r="I125" i="2"/>
  <c r="I147" i="2"/>
  <c r="I151" i="2"/>
  <c r="I224" i="2"/>
  <c r="I234" i="2"/>
  <c r="I250" i="2"/>
  <c r="I280" i="2"/>
  <c r="I347" i="2"/>
  <c r="I404" i="2"/>
  <c r="I421" i="2"/>
  <c r="I435" i="2"/>
  <c r="I437" i="2"/>
  <c r="I443" i="2"/>
  <c r="I543" i="2"/>
  <c r="I551" i="2"/>
  <c r="I595" i="2"/>
  <c r="I666" i="2"/>
  <c r="I712" i="2"/>
  <c r="I723" i="2"/>
  <c r="I747" i="2"/>
  <c r="I748" i="2"/>
  <c r="I886" i="2"/>
  <c r="I892" i="2"/>
  <c r="I911" i="2"/>
  <c r="I963" i="2"/>
  <c r="I980" i="2"/>
  <c r="I981" i="2"/>
  <c r="I1016" i="2"/>
  <c r="I1038" i="2"/>
  <c r="I1040" i="2"/>
  <c r="I1057" i="2"/>
  <c r="I1098" i="2"/>
  <c r="I1109" i="2"/>
  <c r="I1110" i="2"/>
  <c r="I1126" i="2"/>
  <c r="I1149" i="2"/>
  <c r="I1151" i="2"/>
  <c r="I1223" i="2"/>
  <c r="I1230" i="2"/>
  <c r="I1238" i="2"/>
  <c r="I1278" i="2"/>
  <c r="I1321" i="2"/>
  <c r="I1384" i="2"/>
  <c r="I1395" i="2"/>
  <c r="I1411" i="2"/>
  <c r="I1447" i="2"/>
  <c r="I1500" i="2"/>
  <c r="I1514" i="2"/>
  <c r="I1589" i="2"/>
  <c r="I1722" i="2"/>
  <c r="I1775" i="2"/>
  <c r="I1787" i="2"/>
  <c r="I1814" i="2"/>
  <c r="I1855" i="2"/>
  <c r="I1936" i="2"/>
  <c r="I1985" i="2"/>
  <c r="I2075" i="2"/>
  <c r="I2127" i="2"/>
  <c r="I2179" i="2"/>
  <c r="I2206" i="2"/>
  <c r="I2220" i="2"/>
  <c r="I2288" i="2"/>
  <c r="I2306" i="2"/>
  <c r="I2420" i="2"/>
  <c r="I2450" i="2"/>
  <c r="I2526" i="2"/>
  <c r="I2564" i="2"/>
  <c r="I2630" i="2"/>
  <c r="I2710" i="2"/>
  <c r="I2815" i="2"/>
  <c r="I2818" i="2"/>
  <c r="I2860" i="2"/>
  <c r="I2901" i="2"/>
  <c r="I2923" i="2"/>
  <c r="I2924" i="2"/>
  <c r="I2996" i="2"/>
  <c r="I3064" i="2"/>
  <c r="I3088" i="2"/>
  <c r="I3108" i="2"/>
  <c r="I3131" i="2"/>
  <c r="I3188" i="2"/>
  <c r="I3271" i="2"/>
  <c r="I3284" i="2"/>
  <c r="I3306" i="2"/>
  <c r="I3431" i="2"/>
  <c r="I3446" i="2"/>
  <c r="I3499" i="2"/>
  <c r="I3588" i="2"/>
  <c r="I3613" i="2"/>
  <c r="I3645" i="2"/>
  <c r="I3649" i="2"/>
  <c r="I3630" i="2"/>
  <c r="I3710" i="2"/>
  <c r="I3140" i="2"/>
  <c r="I3771" i="2"/>
  <c r="I3835" i="2"/>
  <c r="I3858" i="2"/>
  <c r="I4021" i="2"/>
  <c r="I4058" i="2"/>
  <c r="I4105" i="2"/>
  <c r="I4165" i="2"/>
  <c r="I4187" i="2"/>
  <c r="I4224" i="2"/>
  <c r="I4228" i="2"/>
  <c r="I4256" i="2"/>
  <c r="I4257" i="2"/>
  <c r="I4270" i="2"/>
  <c r="I4280" i="2"/>
  <c r="I4330" i="2"/>
  <c r="I4331" i="2"/>
  <c r="I4448" i="2"/>
  <c r="I4452" i="2"/>
  <c r="I4468" i="2"/>
  <c r="I4480" i="2"/>
  <c r="I4497" i="2"/>
  <c r="I4324" i="2"/>
  <c r="I4516" i="2"/>
  <c r="I4498" i="2"/>
  <c r="I4617" i="2"/>
  <c r="I4704" i="2"/>
  <c r="I4833" i="2"/>
  <c r="I4853" i="2"/>
  <c r="I4864" i="2"/>
  <c r="I4904" i="2"/>
  <c r="I4943" i="2"/>
  <c r="I4994" i="2"/>
  <c r="I5187" i="2"/>
  <c r="I5195" i="2"/>
  <c r="I5203" i="2"/>
  <c r="I5185" i="2"/>
  <c r="I5241" i="2"/>
  <c r="I5269" i="2"/>
  <c r="I5354" i="2"/>
  <c r="I5431" i="2"/>
  <c r="I5479" i="2"/>
  <c r="I5523" i="2"/>
  <c r="I5553" i="2"/>
  <c r="I5693" i="2"/>
  <c r="I5773" i="2"/>
  <c r="I5913" i="2"/>
  <c r="I5946" i="2"/>
  <c r="I5956" i="2"/>
  <c r="I5974" i="2"/>
  <c r="I112" i="2"/>
  <c r="I133" i="2"/>
  <c r="I209" i="2"/>
  <c r="I227" i="2"/>
  <c r="I459" i="2"/>
  <c r="I521" i="2"/>
  <c r="I893" i="2"/>
  <c r="I960" i="2"/>
  <c r="I1012" i="2"/>
  <c r="I1279" i="2"/>
  <c r="I1288" i="2"/>
  <c r="I1448" i="2"/>
  <c r="I1625" i="2"/>
  <c r="I1706" i="2"/>
  <c r="I1771" i="2"/>
  <c r="I2209" i="2"/>
  <c r="I2271" i="2"/>
  <c r="I2353" i="2"/>
  <c r="I4808" i="2"/>
  <c r="I5540" i="2"/>
  <c r="I5917" i="2"/>
  <c r="I6" i="2"/>
  <c r="I126" i="2"/>
  <c r="I200" i="2"/>
  <c r="I266" i="2"/>
  <c r="I395" i="2"/>
  <c r="I530" i="2"/>
  <c r="I552" i="2"/>
  <c r="I620" i="2"/>
  <c r="I617" i="2"/>
  <c r="I665" i="2"/>
  <c r="I743" i="2"/>
  <c r="I749" i="2"/>
  <c r="I923" i="2"/>
  <c r="I924" i="2"/>
  <c r="I1007" i="2"/>
  <c r="I1084" i="2"/>
  <c r="I1142" i="2"/>
  <c r="I1175" i="2"/>
  <c r="I1184" i="2"/>
  <c r="I1189" i="2"/>
  <c r="I1202" i="2"/>
  <c r="I1203" i="2"/>
  <c r="I1370" i="2"/>
  <c r="I1467" i="2"/>
  <c r="I1488" i="2"/>
  <c r="I1558" i="2"/>
  <c r="I1586" i="2"/>
  <c r="I1574" i="2"/>
  <c r="I1604" i="2"/>
  <c r="I1647" i="2"/>
  <c r="I1679" i="2"/>
  <c r="I1694" i="2"/>
  <c r="I1759" i="2"/>
  <c r="I1840" i="2"/>
  <c r="I1858" i="2"/>
  <c r="I1876" i="2"/>
  <c r="I1969" i="2"/>
  <c r="I2011" i="2"/>
  <c r="I2086" i="2"/>
  <c r="I2141" i="2"/>
  <c r="I2180" i="2"/>
  <c r="I2210" i="2"/>
  <c r="I2252" i="2"/>
  <c r="I2445" i="2"/>
  <c r="I2486" i="2"/>
  <c r="I2487" i="2"/>
  <c r="I2502" i="2"/>
  <c r="I2531" i="2"/>
  <c r="I2587" i="2"/>
  <c r="I2673" i="2"/>
  <c r="I2756" i="2"/>
  <c r="I2773" i="2"/>
  <c r="I2783" i="2"/>
  <c r="I2944" i="2"/>
  <c r="I2995" i="2"/>
  <c r="I3065" i="2"/>
  <c r="I3090" i="2"/>
  <c r="I3102" i="2"/>
  <c r="I3195" i="2"/>
  <c r="I3285" i="2"/>
  <c r="I3407" i="2"/>
  <c r="I3409" i="2"/>
  <c r="I3519" i="2"/>
  <c r="I3555" i="2"/>
  <c r="I3575" i="2"/>
  <c r="I3576" i="2"/>
  <c r="I3643" i="2"/>
  <c r="I3695" i="2"/>
  <c r="I3750" i="2"/>
  <c r="I3772" i="2"/>
  <c r="I3862" i="2"/>
  <c r="I3911" i="2"/>
  <c r="I3990" i="2"/>
  <c r="I4077" i="2"/>
  <c r="I4517" i="2"/>
  <c r="I4608" i="2"/>
  <c r="I4739" i="2"/>
  <c r="I4873" i="2"/>
  <c r="I4941" i="2"/>
  <c r="I4977" i="2"/>
  <c r="I5078" i="2"/>
  <c r="I5152" i="2"/>
  <c r="I5164" i="2"/>
  <c r="I5242" i="2"/>
  <c r="I5375" i="2"/>
  <c r="I5460" i="2"/>
  <c r="I5612" i="2"/>
  <c r="I5614" i="2"/>
  <c r="I5615" i="2"/>
  <c r="I5687" i="2"/>
  <c r="I5713" i="2"/>
  <c r="I5729" i="2"/>
  <c r="I5744" i="2"/>
  <c r="I5757" i="2"/>
  <c r="I5799" i="2"/>
  <c r="I5898" i="2"/>
  <c r="I5910" i="2"/>
  <c r="I21" i="2"/>
  <c r="I35" i="2"/>
  <c r="I86" i="2"/>
  <c r="I122" i="2"/>
  <c r="I262" i="2"/>
  <c r="I277" i="2"/>
  <c r="I444" i="2"/>
  <c r="I486" i="2"/>
  <c r="I494" i="2"/>
  <c r="I576" i="2"/>
  <c r="I584" i="2"/>
  <c r="I648" i="2"/>
  <c r="I750" i="2"/>
  <c r="I757" i="2"/>
  <c r="I786" i="2"/>
  <c r="I826" i="2"/>
  <c r="I894" i="2"/>
  <c r="I897" i="2"/>
  <c r="I1008" i="2"/>
  <c r="I1058" i="2"/>
  <c r="I1111" i="2"/>
  <c r="I1185" i="2"/>
  <c r="I1239" i="2"/>
  <c r="I1256" i="2"/>
  <c r="I1496" i="2"/>
  <c r="I1515" i="2"/>
  <c r="I1776" i="2"/>
  <c r="I1915" i="2"/>
  <c r="I1970" i="2"/>
  <c r="I1990" i="2"/>
  <c r="I2090" i="2"/>
  <c r="I2142" i="2"/>
  <c r="I2238" i="2"/>
  <c r="I2253" i="2"/>
  <c r="I2346" i="2"/>
  <c r="I2386" i="2"/>
  <c r="I2546" i="2"/>
  <c r="I2651" i="2"/>
  <c r="I2962" i="2"/>
  <c r="I3183" i="2"/>
  <c r="I3189" i="2"/>
  <c r="I3241" i="2"/>
  <c r="I3260" i="2"/>
  <c r="I3631" i="2"/>
  <c r="I4147" i="2"/>
  <c r="I4188" i="2"/>
  <c r="I4201" i="2"/>
  <c r="I4292" i="2"/>
  <c r="I4571" i="2"/>
  <c r="I4637" i="2"/>
  <c r="I4643" i="2"/>
  <c r="I4659" i="2"/>
  <c r="I4712" i="2"/>
  <c r="I4756" i="2"/>
  <c r="I4854" i="2"/>
  <c r="I4886" i="2"/>
  <c r="I5086" i="2"/>
  <c r="I5103" i="2"/>
  <c r="I5138" i="2"/>
  <c r="I5260" i="2"/>
  <c r="I5361" i="2"/>
  <c r="I5461" i="2"/>
  <c r="I5846" i="2"/>
  <c r="I5867" i="2"/>
  <c r="I5883" i="2"/>
  <c r="I273" i="2"/>
  <c r="I458" i="2"/>
  <c r="I547" i="2"/>
  <c r="I689" i="2"/>
  <c r="I846" i="2"/>
  <c r="I973" i="2"/>
  <c r="I1176" i="2"/>
  <c r="I1211" i="2"/>
  <c r="I1287" i="2"/>
  <c r="I1468" i="2"/>
  <c r="I1695" i="2"/>
  <c r="I1991" i="2"/>
  <c r="I2239" i="2"/>
  <c r="I2330" i="2"/>
  <c r="I2635" i="2"/>
  <c r="I3132" i="2"/>
  <c r="I3945" i="2"/>
  <c r="I4189" i="2"/>
  <c r="I4332" i="2"/>
  <c r="I4660" i="2"/>
  <c r="I5893" i="2"/>
  <c r="I40" i="2"/>
  <c r="I56" i="2"/>
  <c r="I106" i="2"/>
  <c r="I159" i="2"/>
  <c r="I165" i="2"/>
  <c r="I216" i="2"/>
  <c r="I231" i="2"/>
  <c r="I235" i="2"/>
  <c r="I238" i="2"/>
  <c r="I244" i="2"/>
  <c r="I248" i="2"/>
  <c r="I255" i="2"/>
  <c r="I278" i="2"/>
  <c r="I293" i="2"/>
  <c r="I338" i="2"/>
  <c r="I362" i="2"/>
  <c r="I389" i="2"/>
  <c r="I392" i="2"/>
  <c r="I461" i="2"/>
  <c r="I478" i="2"/>
  <c r="I485" i="2"/>
  <c r="I488" i="2"/>
  <c r="I503" i="2"/>
  <c r="I557" i="2"/>
  <c r="I585" i="2"/>
  <c r="I596" i="2"/>
  <c r="I621" i="2"/>
  <c r="I622" i="2"/>
  <c r="I630" i="2"/>
  <c r="I640" i="2"/>
  <c r="I696" i="2"/>
  <c r="I697" i="2"/>
  <c r="I701" i="2"/>
  <c r="I707" i="2"/>
  <c r="I734" i="2"/>
  <c r="I738" i="2"/>
  <c r="I758" i="2"/>
  <c r="I775" i="2"/>
  <c r="I821" i="2"/>
  <c r="I830" i="2"/>
  <c r="I838" i="2"/>
  <c r="I839" i="2"/>
  <c r="I912" i="2"/>
  <c r="I927" i="2"/>
  <c r="I1002" i="2"/>
  <c r="I1026" i="2"/>
  <c r="I1027" i="2"/>
  <c r="I1067" i="2"/>
  <c r="I1092" i="2"/>
  <c r="I1127" i="2"/>
  <c r="I1181" i="2"/>
  <c r="I1182" i="2"/>
  <c r="I1186" i="2"/>
  <c r="I1191" i="2"/>
  <c r="I1212" i="2"/>
  <c r="I1224" i="2"/>
  <c r="I1312" i="2"/>
  <c r="I1325" i="2"/>
  <c r="I1341" i="2"/>
  <c r="I1396" i="2"/>
  <c r="I1430" i="2"/>
  <c r="I1439" i="2"/>
  <c r="I1462" i="2"/>
  <c r="I1483" i="2"/>
  <c r="I2076" i="2"/>
  <c r="I1508" i="2"/>
  <c r="I1532" i="2"/>
  <c r="I1590" i="2"/>
  <c r="I1634" i="2"/>
  <c r="I1696" i="2"/>
  <c r="I1707" i="2"/>
  <c r="I1723" i="2"/>
  <c r="I1746" i="2"/>
  <c r="I1815" i="2"/>
  <c r="I1816" i="2"/>
  <c r="I1960" i="2"/>
  <c r="I1961" i="2"/>
  <c r="I1992" i="2"/>
  <c r="I2043" i="2"/>
  <c r="I2103" i="2"/>
  <c r="I2307" i="2"/>
  <c r="I2366" i="2"/>
  <c r="I2367" i="2"/>
  <c r="I2431" i="2"/>
  <c r="I2481" i="2"/>
  <c r="I2488" i="2"/>
  <c r="I2505" i="2"/>
  <c r="I2519" i="2"/>
  <c r="I2544" i="2"/>
  <c r="I2685" i="2"/>
  <c r="I2736" i="2"/>
  <c r="I2737" i="2"/>
  <c r="I2757" i="2"/>
  <c r="I2777" i="2"/>
  <c r="I2796" i="2"/>
  <c r="I2800" i="2"/>
  <c r="I2905" i="2"/>
  <c r="I2925" i="2"/>
  <c r="I2945" i="2"/>
  <c r="I2946" i="2"/>
  <c r="I2997" i="2"/>
  <c r="I3034" i="2"/>
  <c r="I3035" i="2"/>
  <c r="I3087" i="2"/>
  <c r="I3144" i="2"/>
  <c r="I3198" i="2"/>
  <c r="I3235" i="2"/>
  <c r="I3242" i="2"/>
  <c r="I3278" i="2"/>
  <c r="I3286" i="2"/>
  <c r="I3328" i="2"/>
  <c r="I3369" i="2"/>
  <c r="I3504" i="2"/>
  <c r="I3536" i="2"/>
  <c r="I3589" i="2"/>
  <c r="I3672" i="2"/>
  <c r="I3711" i="2"/>
  <c r="I3714" i="2"/>
  <c r="I3836" i="2"/>
  <c r="I3837" i="2"/>
  <c r="I3838" i="2"/>
  <c r="I3890" i="2"/>
  <c r="I3959" i="2"/>
  <c r="I3976" i="2"/>
  <c r="I4074" i="2"/>
  <c r="I4202" i="2"/>
  <c r="I4249" i="2"/>
  <c r="I4250" i="2"/>
  <c r="I4296" i="2"/>
  <c r="I4333" i="2"/>
  <c r="I4367" i="2"/>
  <c r="I4499" i="2"/>
  <c r="I4538" i="2"/>
  <c r="I4559" i="2"/>
  <c r="I4618" i="2"/>
  <c r="I4718" i="2"/>
  <c r="I4911" i="2"/>
  <c r="I4912" i="2"/>
  <c r="I4978" i="2"/>
  <c r="I5023" i="2"/>
  <c r="I5081" i="2"/>
  <c r="I5110" i="2"/>
  <c r="I5120" i="2"/>
  <c r="I5167" i="2"/>
  <c r="I5204" i="2"/>
  <c r="I5303" i="2"/>
  <c r="I5389" i="2"/>
  <c r="I5447" i="2"/>
  <c r="I5483" i="2"/>
  <c r="I5519" i="2"/>
  <c r="I5593" i="2"/>
  <c r="I5621" i="2"/>
  <c r="I5690" i="2"/>
  <c r="I5694" i="2"/>
  <c r="I381" i="2"/>
  <c r="I560" i="2"/>
  <c r="I603" i="2"/>
  <c r="I771" i="2"/>
  <c r="I873" i="2"/>
  <c r="I909" i="2"/>
  <c r="I982" i="2"/>
  <c r="I1029" i="2"/>
  <c r="I1120" i="2"/>
  <c r="I1213" i="2"/>
  <c r="I1266" i="2"/>
  <c r="I1677" i="2"/>
  <c r="I1788" i="2"/>
  <c r="I2014" i="2"/>
  <c r="I2401" i="2"/>
  <c r="I2963" i="2"/>
  <c r="I2998" i="2"/>
  <c r="I3091" i="2"/>
  <c r="I3199" i="2"/>
  <c r="I3236" i="2"/>
  <c r="I3287" i="2"/>
  <c r="I3362" i="2"/>
  <c r="I3525" i="2"/>
  <c r="I4098" i="2"/>
  <c r="I4554" i="2"/>
  <c r="I5334" i="2"/>
  <c r="I5346" i="2"/>
  <c r="I5745" i="2"/>
  <c r="I5835" i="2"/>
  <c r="I7" i="2"/>
  <c r="I107" i="2"/>
  <c r="I210" i="2"/>
  <c r="I315" i="2"/>
  <c r="I1017" i="2"/>
  <c r="I1050" i="2"/>
  <c r="I1355" i="2"/>
  <c r="I1432" i="2"/>
  <c r="I1489" i="2"/>
  <c r="I1817" i="2"/>
  <c r="I1941" i="2"/>
  <c r="I2196" i="2"/>
  <c r="I2240" i="2"/>
  <c r="I2254" i="2"/>
  <c r="I2402" i="2"/>
  <c r="I2403" i="2"/>
  <c r="I2470" i="2"/>
  <c r="I2543" i="2"/>
  <c r="I2568" i="2"/>
  <c r="I2569" i="2"/>
  <c r="I2629" i="2"/>
  <c r="I2784" i="2"/>
  <c r="I2819" i="2"/>
  <c r="I2838" i="2"/>
  <c r="I2964" i="2"/>
  <c r="I3119" i="2"/>
  <c r="I3288" i="2"/>
  <c r="I3432" i="2"/>
  <c r="I3632" i="2"/>
  <c r="I3740" i="2"/>
  <c r="I3856" i="2"/>
  <c r="I3973" i="2"/>
  <c r="I4022" i="2"/>
  <c r="I4059" i="2"/>
  <c r="I4099" i="2"/>
  <c r="I4166" i="2"/>
  <c r="I4478" i="2"/>
  <c r="I4518" i="2"/>
  <c r="I5011" i="2"/>
  <c r="I5335" i="2"/>
  <c r="I5411" i="2"/>
  <c r="I5582" i="2"/>
  <c r="I5932" i="2"/>
  <c r="I100" i="2"/>
  <c r="I263" i="2"/>
  <c r="I281" i="2"/>
  <c r="I299" i="2"/>
  <c r="I364" i="2"/>
  <c r="I365" i="2"/>
  <c r="I604" i="2"/>
  <c r="I631" i="2"/>
  <c r="I661" i="2"/>
  <c r="I787" i="2"/>
  <c r="I816" i="2"/>
  <c r="I1078" i="2"/>
  <c r="I1112" i="2"/>
  <c r="I1172" i="2"/>
  <c r="I1225" i="2"/>
  <c r="I1280" i="2"/>
  <c r="I1295" i="2"/>
  <c r="I1361" i="2"/>
  <c r="I1386" i="2"/>
  <c r="I1469" i="2"/>
  <c r="I1477" i="2"/>
  <c r="I1575" i="2"/>
  <c r="I1818" i="2"/>
  <c r="I2059" i="2"/>
  <c r="I2308" i="2"/>
  <c r="I2532" i="2"/>
  <c r="I2613" i="2"/>
  <c r="I2882" i="2"/>
  <c r="I3349" i="2"/>
  <c r="I3455" i="2"/>
  <c r="I3477" i="2"/>
  <c r="I3544" i="2"/>
  <c r="I4574" i="2"/>
  <c r="I4855" i="2"/>
  <c r="I5448" i="2"/>
  <c r="I5942" i="2"/>
  <c r="I5971" i="2"/>
  <c r="I15" i="2"/>
  <c r="I18" i="2"/>
  <c r="I19" i="2"/>
  <c r="I26" i="2"/>
  <c r="I28" i="2"/>
  <c r="I29" i="2"/>
  <c r="I30" i="2"/>
  <c r="I39" i="2"/>
  <c r="I51" i="2"/>
  <c r="I52" i="2"/>
  <c r="I53" i="2"/>
  <c r="I59" i="2"/>
  <c r="I64" i="2"/>
  <c r="I76" i="2"/>
  <c r="I81" i="2"/>
  <c r="I89" i="2"/>
  <c r="I94" i="2"/>
  <c r="I101" i="2"/>
  <c r="I118" i="2"/>
  <c r="I134" i="2"/>
  <c r="I135" i="2"/>
  <c r="I140" i="2"/>
  <c r="I153" i="2"/>
  <c r="I160" i="2"/>
  <c r="I161" i="2"/>
  <c r="I174" i="2"/>
  <c r="I177" i="2"/>
  <c r="I187" i="2"/>
  <c r="I201" i="2"/>
  <c r="I202" i="2"/>
  <c r="I207" i="2"/>
  <c r="I218" i="2"/>
  <c r="I226" i="2"/>
  <c r="I232" i="2"/>
  <c r="I237" i="2"/>
  <c r="I272" i="2"/>
  <c r="I285" i="2"/>
  <c r="I310" i="2"/>
  <c r="I320" i="2"/>
  <c r="I321" i="2"/>
  <c r="I326" i="2"/>
  <c r="I331" i="2"/>
  <c r="I335" i="2"/>
  <c r="I390" i="2"/>
  <c r="I396" i="2"/>
  <c r="I408" i="2"/>
  <c r="I409" i="2"/>
  <c r="I412" i="2"/>
  <c r="I430" i="2"/>
  <c r="I434" i="2"/>
  <c r="I452" i="2"/>
  <c r="I457" i="2"/>
  <c r="I469" i="2"/>
  <c r="I475" i="2"/>
  <c r="I484" i="2"/>
  <c r="I501" i="2"/>
  <c r="I522" i="2"/>
  <c r="I531" i="2"/>
  <c r="I538" i="2"/>
  <c r="I559" i="2"/>
  <c r="I573" i="2"/>
  <c r="I580" i="2"/>
  <c r="I577" i="2"/>
  <c r="I591" i="2"/>
  <c r="I605" i="2"/>
  <c r="I619" i="2"/>
  <c r="I632" i="2"/>
  <c r="I649" i="2"/>
  <c r="I655" i="2"/>
  <c r="I675" i="2"/>
  <c r="I724" i="2"/>
  <c r="I735" i="2"/>
  <c r="I744" i="2"/>
  <c r="I759" i="2"/>
  <c r="I766" i="2"/>
  <c r="I770" i="2"/>
  <c r="I780" i="2"/>
  <c r="I795" i="2"/>
  <c r="I796" i="2"/>
  <c r="I809" i="2"/>
  <c r="I833" i="2"/>
  <c r="I836" i="2"/>
  <c r="I849" i="2"/>
  <c r="I874" i="2"/>
  <c r="I891" i="2"/>
  <c r="I895" i="2"/>
  <c r="I913" i="2"/>
  <c r="I918" i="2"/>
  <c r="I925" i="2"/>
  <c r="I928" i="2"/>
  <c r="I937" i="2"/>
  <c r="I939" i="2"/>
  <c r="I948" i="2"/>
  <c r="I951" i="2"/>
  <c r="I954" i="2"/>
  <c r="I971" i="2"/>
  <c r="I983" i="2"/>
  <c r="I1018" i="2"/>
  <c r="I1019" i="2"/>
  <c r="I1020" i="2"/>
  <c r="I1025" i="2"/>
  <c r="I1037" i="2"/>
  <c r="I1041" i="2"/>
  <c r="I1051" i="2"/>
  <c r="I1059" i="2"/>
  <c r="I1060" i="2"/>
  <c r="I1082" i="2"/>
  <c r="I1086" i="2"/>
  <c r="I1093" i="2"/>
  <c r="I1099" i="2"/>
  <c r="I1087" i="2"/>
  <c r="I1107" i="2"/>
  <c r="I1113" i="2"/>
  <c r="I1138" i="2"/>
  <c r="I1158" i="2"/>
  <c r="I1159" i="2"/>
  <c r="I1166" i="2"/>
  <c r="I1201" i="2"/>
  <c r="I1204" i="2"/>
  <c r="I1214" i="2"/>
  <c r="I1215" i="2"/>
  <c r="I1235" i="2"/>
  <c r="I1249" i="2"/>
  <c r="I1257" i="2"/>
  <c r="I1264" i="2"/>
  <c r="I1281" i="2"/>
  <c r="I1289" i="2"/>
  <c r="I1300" i="2"/>
  <c r="I1301" i="2"/>
  <c r="I1313" i="2"/>
  <c r="I1302" i="2"/>
  <c r="I1334" i="2"/>
  <c r="I1338" i="2"/>
  <c r="I1357" i="2"/>
  <c r="I1359" i="2"/>
  <c r="I1372" i="2"/>
  <c r="I1385" i="2"/>
  <c r="I1387" i="2"/>
  <c r="I1397" i="2"/>
  <c r="I1373" i="2"/>
  <c r="I1416" i="2"/>
  <c r="I1418" i="2"/>
  <c r="I1449" i="2"/>
  <c r="I1456" i="2"/>
  <c r="I1470" i="2"/>
  <c r="I1478" i="2"/>
  <c r="I1485" i="2"/>
  <c r="I1486" i="2"/>
  <c r="I1511" i="2"/>
  <c r="I1513" i="2"/>
  <c r="I1521" i="2"/>
  <c r="I1544" i="2"/>
  <c r="I1576" i="2"/>
  <c r="I1598" i="2"/>
  <c r="I1635" i="2"/>
  <c r="I1636" i="2"/>
  <c r="I1643" i="2"/>
  <c r="I1654" i="2"/>
  <c r="I1657" i="2"/>
  <c r="I1774" i="2"/>
  <c r="I1680" i="2"/>
  <c r="I1681" i="2"/>
  <c r="I1682" i="2"/>
  <c r="I1708" i="2"/>
  <c r="I1715" i="2"/>
  <c r="I1719" i="2"/>
  <c r="I1724" i="2"/>
  <c r="I1747" i="2"/>
  <c r="I1772" i="2"/>
  <c r="I1777" i="2"/>
  <c r="I1786" i="2"/>
  <c r="I1789" i="2"/>
  <c r="I1812" i="2"/>
  <c r="I1830" i="2"/>
  <c r="I1836" i="2"/>
  <c r="I1845" i="2"/>
  <c r="I1859" i="2"/>
  <c r="I1860" i="2"/>
  <c r="I1877" i="2"/>
  <c r="I1891" i="2"/>
  <c r="I1901" i="2"/>
  <c r="I1903" i="2"/>
  <c r="I1904" i="2"/>
  <c r="I1916" i="2"/>
  <c r="I1942" i="2"/>
  <c r="I1962" i="2"/>
  <c r="I1993" i="2"/>
  <c r="I1994" i="2"/>
  <c r="I1995" i="2"/>
  <c r="I2015" i="2"/>
  <c r="I2016" i="2"/>
  <c r="I2017" i="2"/>
  <c r="I2023" i="2"/>
  <c r="I2029" i="2"/>
  <c r="I2046" i="2"/>
  <c r="I2064" i="2"/>
  <c r="I2070" i="2"/>
  <c r="I2077" i="2"/>
  <c r="I2105" i="2"/>
  <c r="I2109" i="2"/>
  <c r="I2110" i="2"/>
  <c r="I2155" i="2"/>
  <c r="I2164" i="2"/>
  <c r="I2211" i="2"/>
  <c r="I2219" i="2"/>
  <c r="I2241" i="2"/>
  <c r="I2246" i="2"/>
  <c r="I2274" i="2"/>
  <c r="I2276" i="2"/>
  <c r="I2289" i="2"/>
  <c r="I2295" i="2"/>
  <c r="I2319" i="2"/>
  <c r="I2320" i="2"/>
  <c r="I2325" i="2"/>
  <c r="I2326" i="2"/>
  <c r="I2339" i="2"/>
  <c r="I2347" i="2"/>
  <c r="I2359" i="2"/>
  <c r="I2368" i="2"/>
  <c r="I2369" i="2"/>
  <c r="I2378" i="2"/>
  <c r="I2380" i="2"/>
  <c r="I2387" i="2"/>
  <c r="I2388" i="2"/>
  <c r="I2389" i="2"/>
  <c r="I2394" i="2"/>
  <c r="I2396" i="2"/>
  <c r="I2404" i="2"/>
  <c r="I2417" i="2"/>
  <c r="I2462" i="2"/>
  <c r="I2471" i="2"/>
  <c r="I2472" i="2"/>
  <c r="I2473" i="2"/>
  <c r="I2527" i="2"/>
  <c r="I2533" i="2"/>
  <c r="I2534" i="2"/>
  <c r="I2547" i="2"/>
  <c r="I2548" i="2"/>
  <c r="I2549" i="2"/>
  <c r="I2585" i="2"/>
  <c r="I2586" i="2"/>
  <c r="I2614" i="2"/>
  <c r="I2615" i="2"/>
  <c r="I2636" i="2"/>
  <c r="I2637" i="2"/>
  <c r="I2652" i="2"/>
  <c r="I2657" i="2"/>
  <c r="I2658" i="2"/>
  <c r="I2659" i="2"/>
  <c r="I2683" i="2"/>
  <c r="I2699" i="2"/>
  <c r="I2702" i="2"/>
  <c r="I2711" i="2"/>
  <c r="I2712" i="2"/>
  <c r="I2724" i="2"/>
  <c r="I2731" i="2"/>
  <c r="I2738" i="2"/>
  <c r="I2751" i="2"/>
  <c r="I2775" i="2"/>
  <c r="I2785" i="2"/>
  <c r="I2786" i="2"/>
  <c r="I2758" i="2"/>
  <c r="I2820" i="2"/>
  <c r="I2821" i="2"/>
  <c r="I2822" i="2"/>
  <c r="I2823" i="2"/>
  <c r="I2801" i="2"/>
  <c r="I2849" i="2"/>
  <c r="I2850" i="2"/>
  <c r="I2852" i="2"/>
  <c r="I2853" i="2"/>
  <c r="I2861" i="2"/>
  <c r="I2862" i="2"/>
  <c r="I2863" i="2"/>
  <c r="I2906" i="2"/>
  <c r="I2907" i="2"/>
  <c r="I2908" i="2"/>
  <c r="I2916" i="2"/>
  <c r="I2919" i="2"/>
  <c r="I2947" i="2"/>
  <c r="I2965" i="2"/>
  <c r="I2966" i="2"/>
  <c r="I2981" i="2"/>
  <c r="I2986" i="2"/>
  <c r="I2987" i="2"/>
  <c r="I3007" i="2"/>
  <c r="I3016" i="2"/>
  <c r="I3017" i="2"/>
  <c r="I3036" i="2"/>
  <c r="I3057" i="2"/>
  <c r="I3066" i="2"/>
  <c r="I3083" i="2"/>
  <c r="I3086" i="2"/>
  <c r="I3109" i="2"/>
  <c r="I3110" i="2"/>
  <c r="I3117" i="2"/>
  <c r="I3118" i="2"/>
  <c r="I3121" i="2"/>
  <c r="I3123" i="2"/>
  <c r="I3111" i="2"/>
  <c r="I3139" i="2"/>
  <c r="I3145" i="2"/>
  <c r="I3166" i="2"/>
  <c r="I3219" i="2"/>
  <c r="I3222" i="2"/>
  <c r="I3223" i="2"/>
  <c r="I3232" i="2"/>
  <c r="I3243" i="2"/>
  <c r="I3261" i="2"/>
  <c r="I3262" i="2"/>
  <c r="I3275" i="2"/>
  <c r="I3289" i="2"/>
  <c r="I3310" i="2"/>
  <c r="I3344" i="2"/>
  <c r="I3350" i="2"/>
  <c r="I2754" i="2"/>
  <c r="I3423" i="2"/>
  <c r="I3433" i="2"/>
  <c r="I3434" i="2"/>
  <c r="I3456" i="2"/>
  <c r="I3478" i="2"/>
  <c r="I3479" i="2"/>
  <c r="I3480" i="2"/>
  <c r="I3481" i="2"/>
  <c r="I3527" i="2"/>
  <c r="I3558" i="2"/>
  <c r="I3562" i="2"/>
  <c r="I3577" i="2"/>
  <c r="I3578" i="2"/>
  <c r="I3584" i="2"/>
  <c r="I3590" i="2"/>
  <c r="I3591" i="2"/>
  <c r="I3614" i="2"/>
  <c r="I3615" i="2"/>
  <c r="I3624" i="2"/>
  <c r="I3633" i="2"/>
  <c r="I3650" i="2"/>
  <c r="I3651" i="2"/>
  <c r="I3652" i="2"/>
  <c r="I3653" i="2"/>
  <c r="I3654" i="2"/>
  <c r="I3673" i="2"/>
  <c r="I3674" i="2"/>
  <c r="I3675" i="2"/>
  <c r="I3715" i="2"/>
  <c r="I3716" i="2"/>
  <c r="I3731" i="2"/>
  <c r="I3736" i="2"/>
  <c r="I3737" i="2"/>
  <c r="I3738" i="2"/>
  <c r="I3739" i="2"/>
  <c r="I3757" i="2"/>
  <c r="I3773" i="2"/>
  <c r="I3774" i="2"/>
  <c r="I3793" i="2"/>
  <c r="I3794" i="2"/>
  <c r="I3820" i="2"/>
  <c r="I3839" i="2"/>
  <c r="I3840" i="2"/>
  <c r="I3854" i="2"/>
  <c r="I3863" i="2"/>
  <c r="I3884" i="2"/>
  <c r="I3891" i="2"/>
  <c r="I3892" i="2"/>
  <c r="I3914" i="2"/>
  <c r="I3920" i="2"/>
  <c r="I3921" i="2"/>
  <c r="I3922" i="2"/>
  <c r="I3999" i="2"/>
  <c r="I4000" i="2"/>
  <c r="I4019" i="2"/>
  <c r="I4033" i="2"/>
  <c r="I4034" i="2"/>
  <c r="I4037" i="2"/>
  <c r="I4038" i="2"/>
  <c r="I4060" i="2"/>
  <c r="I4061" i="2"/>
  <c r="I4078" i="2"/>
  <c r="I4082" i="2"/>
  <c r="I4102" i="2"/>
  <c r="I4106" i="2"/>
  <c r="I4119" i="2"/>
  <c r="I4123" i="2"/>
  <c r="I4124" i="2"/>
  <c r="I4140" i="2"/>
  <c r="I4148" i="2"/>
  <c r="I4157" i="2"/>
  <c r="I4160" i="2"/>
  <c r="I4163" i="2"/>
  <c r="I4167" i="2"/>
  <c r="I4190" i="2"/>
  <c r="I4218" i="2"/>
  <c r="I4219" i="2"/>
  <c r="I4229" i="2"/>
  <c r="I4232" i="2"/>
  <c r="I4233" i="2"/>
  <c r="I4234" i="2"/>
  <c r="I4252" i="2"/>
  <c r="I4258" i="2"/>
  <c r="I4259" i="2"/>
  <c r="I4260" i="2"/>
  <c r="I4274" i="2"/>
  <c r="I4281" i="2"/>
  <c r="I4282" i="2"/>
  <c r="I4283" i="2"/>
  <c r="I4297" i="2"/>
  <c r="I4298" i="2"/>
  <c r="I4310" i="2"/>
  <c r="I4312" i="2"/>
  <c r="I4334" i="2"/>
  <c r="I4335" i="2"/>
  <c r="I4348" i="2"/>
  <c r="I4378" i="2"/>
  <c r="I4382" i="2"/>
  <c r="I4388" i="2"/>
  <c r="I4389" i="2"/>
  <c r="I3" i="2"/>
  <c r="I4401" i="2"/>
  <c r="I4410" i="2"/>
  <c r="I4411" i="2"/>
  <c r="I4412" i="2"/>
  <c r="I4434" i="2"/>
  <c r="I4443" i="2"/>
  <c r="I4449" i="2"/>
  <c r="I4453" i="2"/>
  <c r="I4461" i="2"/>
  <c r="I4462" i="2"/>
  <c r="I4469" i="2"/>
  <c r="I4476" i="2"/>
  <c r="I4481" i="2"/>
  <c r="I4482" i="2"/>
  <c r="I4483" i="2"/>
  <c r="I4492" i="2"/>
  <c r="I4500" i="2"/>
  <c r="I4513" i="2"/>
  <c r="I4514" i="2"/>
  <c r="I4519" i="2"/>
  <c r="I4535" i="2"/>
  <c r="I4539" i="2"/>
  <c r="I4541" i="2"/>
  <c r="I4542" i="2"/>
  <c r="I4543" i="2"/>
  <c r="I4556" i="2"/>
  <c r="I4560" i="2"/>
  <c r="I4575" i="2"/>
  <c r="I4576" i="2"/>
  <c r="I4593" i="2"/>
  <c r="I4612" i="2"/>
  <c r="I4640" i="2"/>
  <c r="I4644" i="2"/>
  <c r="I4656" i="2"/>
  <c r="I4661" i="2"/>
  <c r="I4662" i="2"/>
  <c r="I4663" i="2"/>
  <c r="I4675" i="2"/>
  <c r="I4676" i="2"/>
  <c r="I4705" i="2"/>
  <c r="I4711" i="2"/>
  <c r="I4714" i="2"/>
  <c r="I4724" i="2"/>
  <c r="I4734" i="2"/>
  <c r="I4740" i="2"/>
  <c r="I4754" i="2"/>
  <c r="I4763" i="2"/>
  <c r="I4767" i="2"/>
  <c r="I4777" i="2"/>
  <c r="I4779" i="2"/>
  <c r="I4780" i="2"/>
  <c r="I4781" i="2"/>
  <c r="I4792" i="2"/>
  <c r="I4809" i="2"/>
  <c r="I4822" i="2"/>
  <c r="I4823" i="2"/>
  <c r="I4824" i="2"/>
  <c r="I4839" i="2"/>
  <c r="I4847" i="2"/>
  <c r="I4856" i="2"/>
  <c r="I4865" i="2"/>
  <c r="I4866" i="2"/>
  <c r="I4867" i="2"/>
  <c r="I4876" i="2"/>
  <c r="I4879" i="2"/>
  <c r="I4880" i="2"/>
  <c r="I4888" i="2"/>
  <c r="I4895" i="2"/>
  <c r="I4920" i="2"/>
  <c r="I4921" i="2"/>
  <c r="I4925" i="2"/>
  <c r="I4927" i="2"/>
  <c r="I4936" i="2"/>
  <c r="I4954" i="2"/>
  <c r="I4955" i="2"/>
  <c r="I4979" i="2"/>
  <c r="I4980" i="2"/>
  <c r="I4988" i="2"/>
  <c r="I4987" i="2"/>
  <c r="I4995" i="2"/>
  <c r="I5024" i="2"/>
  <c r="I5025" i="2"/>
  <c r="I5043" i="2"/>
  <c r="I5044" i="2"/>
  <c r="I5051" i="2"/>
  <c r="I5066" i="2"/>
  <c r="I5067" i="2"/>
  <c r="I5068" i="2"/>
  <c r="I5069" i="2"/>
  <c r="I5075" i="2"/>
  <c r="I5082" i="2"/>
  <c r="I5089" i="2"/>
  <c r="I5090" i="2"/>
  <c r="I5093" i="2"/>
  <c r="I5094" i="2"/>
  <c r="I5101" i="2"/>
  <c r="I5104" i="2"/>
  <c r="I5111" i="2"/>
  <c r="I5125" i="2"/>
  <c r="I5136" i="2"/>
  <c r="I5143" i="2"/>
  <c r="I5150" i="2"/>
  <c r="I5153" i="2"/>
  <c r="I5165" i="2"/>
  <c r="I5168" i="2"/>
  <c r="I5172" i="2"/>
  <c r="I5182" i="2"/>
  <c r="I5188" i="2"/>
  <c r="I5196" i="2"/>
  <c r="I5205" i="2"/>
  <c r="I5214" i="2"/>
  <c r="I5227" i="2"/>
  <c r="I5229" i="2"/>
  <c r="I5233" i="2"/>
  <c r="I5234" i="2"/>
  <c r="I5252" i="2"/>
  <c r="I5262" i="2"/>
  <c r="I5263" i="2"/>
  <c r="I5271" i="2"/>
  <c r="I5274" i="2"/>
  <c r="I5277" i="2"/>
  <c r="I5278" i="2"/>
  <c r="I5279" i="2"/>
  <c r="I5283" i="2"/>
  <c r="I5296" i="2"/>
  <c r="I5298" i="2"/>
  <c r="I5304" i="2"/>
  <c r="I5311" i="2"/>
  <c r="I5325" i="2"/>
  <c r="I5332" i="2"/>
  <c r="I5336" i="2"/>
  <c r="I5347" i="2"/>
  <c r="I5355" i="2"/>
  <c r="I5357" i="2"/>
  <c r="I5360" i="2"/>
  <c r="I5362" i="2"/>
  <c r="I5367" i="2"/>
  <c r="I5368" i="2"/>
  <c r="I5374" i="2"/>
  <c r="I5369" i="2"/>
  <c r="I5390" i="2"/>
  <c r="I5398" i="2"/>
  <c r="I5399" i="2"/>
  <c r="I5440" i="2"/>
  <c r="I5453" i="2"/>
  <c r="I5454" i="2"/>
  <c r="I5455" i="2"/>
  <c r="I5462" i="2"/>
  <c r="I5484" i="2"/>
  <c r="I5490" i="2"/>
  <c r="I5504" i="2"/>
  <c r="I5505" i="2"/>
  <c r="I5530" i="2"/>
  <c r="I5539" i="2"/>
  <c r="I5541" i="2"/>
  <c r="I5542" i="2"/>
  <c r="I4657" i="2"/>
  <c r="I5573" i="2"/>
  <c r="I5574" i="2"/>
  <c r="I5594" i="2"/>
  <c r="I5609" i="2"/>
  <c r="I5610" i="2"/>
  <c r="I5622" i="2"/>
  <c r="I5623" i="2"/>
  <c r="I5632" i="2"/>
  <c r="I5633" i="2"/>
  <c r="I5640" i="2"/>
  <c r="I5641" i="2"/>
  <c r="I5643" i="2"/>
  <c r="I5663" i="2"/>
  <c r="I5664" i="2"/>
  <c r="I5670" i="2"/>
  <c r="I5672" i="2"/>
  <c r="I5685" i="2"/>
  <c r="I5695" i="2"/>
  <c r="I5696" i="2"/>
  <c r="I5706" i="2"/>
  <c r="I5710" i="2"/>
  <c r="I5712" i="2"/>
  <c r="I5715" i="2"/>
  <c r="I5723" i="2"/>
  <c r="I5736" i="2"/>
  <c r="I5749" i="2"/>
  <c r="I5760" i="2"/>
  <c r="I5768" i="2"/>
  <c r="I5788" i="2"/>
  <c r="I5805" i="2"/>
  <c r="I5825" i="2"/>
  <c r="I5826" i="2"/>
  <c r="I5838" i="2"/>
  <c r="I5843" i="2"/>
  <c r="I5858" i="2"/>
  <c r="I5859" i="2"/>
  <c r="I5860" i="2"/>
  <c r="I5869" i="2"/>
  <c r="I5877" i="2"/>
  <c r="I5880" i="2"/>
  <c r="I5886" i="2"/>
  <c r="I5891" i="2"/>
  <c r="I5897" i="2"/>
  <c r="I5899" i="2"/>
  <c r="I5900" i="2"/>
  <c r="I5905" i="2"/>
  <c r="I5906" i="2"/>
  <c r="I5915" i="2"/>
  <c r="I5919" i="2"/>
  <c r="I5926" i="2"/>
  <c r="I5933" i="2"/>
  <c r="I5938" i="2"/>
  <c r="I5951" i="2"/>
  <c r="I5952" i="2"/>
  <c r="I50" i="2"/>
  <c r="I108" i="2"/>
  <c r="I175" i="2"/>
  <c r="I470" i="2"/>
  <c r="I570" i="2"/>
  <c r="I628" i="2"/>
  <c r="I751" i="2"/>
  <c r="I1036" i="2"/>
  <c r="I1075" i="2"/>
  <c r="I1088" i="2"/>
  <c r="I1790" i="2"/>
  <c r="I1943" i="2"/>
  <c r="I1975" i="2"/>
  <c r="I1996" i="2"/>
  <c r="I2370" i="2"/>
  <c r="I2864" i="2"/>
  <c r="I2865" i="2"/>
  <c r="I2948" i="2"/>
  <c r="I3018" i="2"/>
  <c r="I3112" i="2"/>
  <c r="I3410" i="2"/>
  <c r="I3693" i="2"/>
  <c r="I4226" i="2"/>
  <c r="I4454" i="2"/>
  <c r="I4825" i="2"/>
  <c r="I4850" i="2"/>
  <c r="I5650" i="2"/>
  <c r="I60" i="2"/>
  <c r="I104" i="2"/>
  <c r="I363" i="2"/>
  <c r="I383" i="2"/>
  <c r="I405" i="2"/>
  <c r="I489" i="2"/>
  <c r="I802" i="2"/>
  <c r="I804" i="2"/>
  <c r="I899" i="2"/>
  <c r="I964" i="2"/>
  <c r="I993" i="2"/>
  <c r="I1100" i="2"/>
  <c r="I1374" i="2"/>
  <c r="I1545" i="2"/>
  <c r="I1569" i="2"/>
  <c r="I1605" i="2"/>
  <c r="I1754" i="2"/>
  <c r="I1791" i="2"/>
  <c r="I1828" i="2"/>
  <c r="I1892" i="2"/>
  <c r="I1937" i="2"/>
  <c r="I1976" i="2"/>
  <c r="I2022" i="2"/>
  <c r="I2078" i="2"/>
  <c r="I2158" i="2"/>
  <c r="I2227" i="2"/>
  <c r="I2277" i="2"/>
  <c r="I2278" i="2"/>
  <c r="I2421" i="2"/>
  <c r="I2441" i="2"/>
  <c r="I2451" i="2"/>
  <c r="I2489" i="2"/>
  <c r="I2535" i="2"/>
  <c r="I2550" i="2"/>
  <c r="I2561" i="2"/>
  <c r="I2660" i="2"/>
  <c r="I2674" i="2"/>
  <c r="I2689" i="2"/>
  <c r="I2739" i="2"/>
  <c r="I2802" i="2"/>
  <c r="I2803" i="2"/>
  <c r="I2839" i="2"/>
  <c r="I2866" i="2"/>
  <c r="I2900" i="2"/>
  <c r="I2926" i="2"/>
  <c r="I3010" i="2"/>
  <c r="I3060" i="2"/>
  <c r="I3067" i="2"/>
  <c r="I3092" i="2"/>
  <c r="I3167" i="2"/>
  <c r="I3200" i="2"/>
  <c r="I3263" i="2"/>
  <c r="I3311" i="2"/>
  <c r="I3312" i="2"/>
  <c r="I3339" i="2"/>
  <c r="I3340" i="2"/>
  <c r="I3363" i="2"/>
  <c r="I3435" i="2"/>
  <c r="I3436" i="2"/>
  <c r="I3457" i="2"/>
  <c r="I3482" i="2"/>
  <c r="I3505" i="2"/>
  <c r="I3526" i="2"/>
  <c r="I3563" i="2"/>
  <c r="I3574" i="2"/>
  <c r="I3609" i="2"/>
  <c r="I3616" i="2"/>
  <c r="I3634" i="2"/>
  <c r="I3635" i="2"/>
  <c r="I3655" i="2"/>
  <c r="I3656" i="2"/>
  <c r="I3665" i="2"/>
  <c r="I3676" i="2"/>
  <c r="I3709" i="2"/>
  <c r="I3712" i="2"/>
  <c r="I3717" i="2"/>
  <c r="I3752" i="2"/>
  <c r="I3754" i="2"/>
  <c r="I3775" i="2"/>
  <c r="I3821" i="2"/>
  <c r="I3864" i="2"/>
  <c r="I3888" i="2"/>
  <c r="I3898" i="2"/>
  <c r="I3900" i="2"/>
  <c r="I3923" i="2"/>
  <c r="I3937" i="2"/>
  <c r="I3939" i="2"/>
  <c r="I3952" i="2"/>
  <c r="I3953" i="2"/>
  <c r="I3960" i="2"/>
  <c r="I3961" i="2"/>
  <c r="I3993" i="2"/>
  <c r="I4017" i="2"/>
  <c r="I4018" i="2"/>
  <c r="I4023" i="2"/>
  <c r="I4025" i="2"/>
  <c r="I4026" i="2"/>
  <c r="I4083" i="2"/>
  <c r="I4126" i="2"/>
  <c r="I4168" i="2"/>
  <c r="I4179" i="2"/>
  <c r="I4191" i="2"/>
  <c r="I4192" i="2"/>
  <c r="I4193" i="2"/>
  <c r="I4251" i="2"/>
  <c r="I4273" i="2"/>
  <c r="I4275" i="2"/>
  <c r="I4284" i="2"/>
  <c r="I4299" i="2"/>
  <c r="I4313" i="2"/>
  <c r="I4314" i="2"/>
  <c r="I4336" i="2"/>
  <c r="I4380" i="2"/>
  <c r="I4390" i="2"/>
  <c r="I4413" i="2"/>
  <c r="I4414" i="2"/>
  <c r="I4435" i="2"/>
  <c r="I4436" i="2"/>
  <c r="I4437" i="2"/>
  <c r="I4470" i="2"/>
  <c r="I4484" i="2"/>
  <c r="I4485" i="2"/>
  <c r="I4520" i="2"/>
  <c r="I4533" i="2"/>
  <c r="I4544" i="2"/>
  <c r="I4577" i="2"/>
  <c r="I4591" i="2"/>
  <c r="I4595" i="2"/>
  <c r="I4619" i="2"/>
  <c r="I4684" i="2"/>
  <c r="I4685" i="2"/>
  <c r="I4699" i="2"/>
  <c r="I4706" i="2"/>
  <c r="I4707" i="2"/>
  <c r="I4725" i="2"/>
  <c r="I4726" i="2"/>
  <c r="I4741" i="2"/>
  <c r="I4742" i="2"/>
  <c r="I4776" i="2"/>
  <c r="I4793" i="2"/>
  <c r="I4794" i="2"/>
  <c r="I4810" i="2"/>
  <c r="I4826" i="2"/>
  <c r="I4840" i="2"/>
  <c r="I4857" i="2"/>
  <c r="I4862" i="2"/>
  <c r="I4868" i="2"/>
  <c r="I4878" i="2"/>
  <c r="I4881" i="2"/>
  <c r="I4890" i="2"/>
  <c r="I4905" i="2"/>
  <c r="I4922" i="2"/>
  <c r="I4934" i="2"/>
  <c r="I4937" i="2"/>
  <c r="I4944" i="2"/>
  <c r="I4945" i="2"/>
  <c r="I4951" i="2"/>
  <c r="I4974" i="2"/>
  <c r="I4981" i="2"/>
  <c r="I4982" i="2"/>
  <c r="I4996" i="2"/>
  <c r="I4997" i="2"/>
  <c r="I4998" i="2"/>
  <c r="I5013" i="2"/>
  <c r="I5016" i="2"/>
  <c r="I5017" i="2"/>
  <c r="I5020" i="2"/>
  <c r="I5026" i="2"/>
  <c r="I5027" i="2"/>
  <c r="I5045" i="2"/>
  <c r="I5052" i="2"/>
  <c r="I5054" i="2"/>
  <c r="I5055" i="2"/>
  <c r="I5064" i="2"/>
  <c r="I5083" i="2"/>
  <c r="I5087" i="2"/>
  <c r="I5095" i="2"/>
  <c r="I5096" i="2"/>
  <c r="I5126" i="2"/>
  <c r="I5127" i="2"/>
  <c r="I5135" i="2"/>
  <c r="I5139" i="2"/>
  <c r="I5171" i="2"/>
  <c r="I5176" i="2"/>
  <c r="I5177" i="2"/>
  <c r="I5189" i="2"/>
  <c r="I5190" i="2"/>
  <c r="I5191" i="2"/>
  <c r="I5178" i="2"/>
  <c r="I5226" i="2"/>
  <c r="I5230" i="2"/>
  <c r="I5253" i="2"/>
  <c r="I5257" i="2"/>
  <c r="I5264" i="2"/>
  <c r="I5265" i="2"/>
  <c r="I5287" i="2"/>
  <c r="I5305" i="2"/>
  <c r="I5322" i="2"/>
  <c r="I5323" i="2"/>
  <c r="I5326" i="2"/>
  <c r="I5363" i="2"/>
  <c r="I5364" i="2"/>
  <c r="I5365" i="2"/>
  <c r="I5366" i="2"/>
  <c r="I5386" i="2"/>
  <c r="I5393" i="2"/>
  <c r="I5403" i="2"/>
  <c r="I5420" i="2"/>
  <c r="I5432" i="2"/>
  <c r="I5441" i="2"/>
  <c r="I5463" i="2"/>
  <c r="I5476" i="2"/>
  <c r="I5491" i="2"/>
  <c r="I5509" i="2"/>
  <c r="I5506" i="2"/>
  <c r="I5513" i="2"/>
  <c r="I5520" i="2"/>
  <c r="I5522" i="2"/>
  <c r="I5543" i="2"/>
  <c r="I5544" i="2"/>
  <c r="I5554" i="2"/>
  <c r="I5563" i="2"/>
  <c r="I5564" i="2"/>
  <c r="I5583" i="2"/>
  <c r="I5595" i="2"/>
  <c r="I5616" i="2"/>
  <c r="I5617" i="2"/>
  <c r="I5618" i="2"/>
  <c r="I5628" i="2"/>
  <c r="I5659" i="2"/>
  <c r="I5666" i="2"/>
  <c r="I5689" i="2"/>
  <c r="I5707" i="2"/>
  <c r="I5716" i="2"/>
  <c r="I5721" i="2"/>
  <c r="I5737" i="2"/>
  <c r="I5738" i="2"/>
  <c r="I5746" i="2"/>
  <c r="I5752" i="2"/>
  <c r="I5763" i="2"/>
  <c r="I5774" i="2"/>
  <c r="I5791" i="2"/>
  <c r="I5797" i="2"/>
  <c r="I5804" i="2"/>
  <c r="I5814" i="2"/>
  <c r="I5836" i="2"/>
  <c r="I5878" i="2"/>
  <c r="I5888" i="2"/>
  <c r="I5890" i="2"/>
  <c r="I5908" i="2"/>
  <c r="I5914" i="2"/>
  <c r="I5918" i="2"/>
  <c r="I5923" i="2"/>
  <c r="I5930" i="2"/>
  <c r="I5939" i="2"/>
  <c r="I5940" i="2"/>
  <c r="I5943" i="2"/>
  <c r="I5948" i="2"/>
  <c r="I5949" i="2"/>
  <c r="I5950" i="2"/>
  <c r="I5962" i="2"/>
  <c r="I5964" i="2"/>
  <c r="I5965" i="2"/>
  <c r="I5967" i="2"/>
  <c r="I5968" i="2"/>
  <c r="I5970" i="2"/>
  <c r="I5972" i="2"/>
  <c r="I169" i="2"/>
  <c r="I471" i="2"/>
  <c r="I760" i="2"/>
  <c r="I956" i="2"/>
  <c r="I984" i="2"/>
  <c r="I1216" i="2"/>
  <c r="I1819" i="2"/>
  <c r="I2221" i="2"/>
  <c r="I2661" i="2"/>
  <c r="I2759" i="2"/>
  <c r="I2897" i="2"/>
  <c r="I4235" i="2"/>
  <c r="I4361" i="2"/>
  <c r="I4521" i="2"/>
  <c r="I129" i="2"/>
  <c r="I324" i="2"/>
  <c r="I432" i="2"/>
  <c r="I606" i="2"/>
  <c r="I769" i="2"/>
  <c r="I905" i="2"/>
  <c r="I957" i="2"/>
  <c r="I974" i="2"/>
  <c r="I985" i="2"/>
  <c r="I1169" i="2"/>
  <c r="I1346" i="2"/>
  <c r="I1398" i="2"/>
  <c r="I1509" i="2"/>
  <c r="I1541" i="2"/>
  <c r="I1675" i="2"/>
  <c r="I1820" i="2"/>
  <c r="I1878" i="2"/>
  <c r="I1927" i="2"/>
  <c r="I2143" i="2"/>
  <c r="I2190" i="2"/>
  <c r="I2255" i="2"/>
  <c r="I2273" i="2"/>
  <c r="I2296" i="2"/>
  <c r="I2551" i="2"/>
  <c r="I2690" i="2"/>
  <c r="I2725" i="2"/>
  <c r="I2851" i="2"/>
  <c r="I2883" i="2"/>
  <c r="I2909" i="2"/>
  <c r="I3160" i="2"/>
  <c r="I3224" i="2"/>
  <c r="I3270" i="2"/>
  <c r="I3329" i="2"/>
  <c r="I3406" i="2"/>
  <c r="I3411" i="2"/>
  <c r="I3520" i="2"/>
  <c r="I2" i="2"/>
  <c r="I3841" i="2"/>
  <c r="I3865" i="2"/>
  <c r="I3866" i="2"/>
  <c r="I3881" i="2"/>
  <c r="I3940" i="2"/>
  <c r="I4001" i="2"/>
  <c r="I4084" i="2"/>
  <c r="I4107" i="2"/>
  <c r="I4108" i="2"/>
  <c r="I4109" i="2"/>
  <c r="I4276" i="2"/>
  <c r="I4300" i="2"/>
  <c r="I4368" i="2"/>
  <c r="I4428" i="2"/>
  <c r="I4438" i="2"/>
  <c r="I4607" i="2"/>
  <c r="I4727" i="2"/>
  <c r="I4787" i="2"/>
  <c r="I4913" i="2"/>
  <c r="I5063" i="2"/>
  <c r="I5128" i="2"/>
  <c r="I5198" i="2"/>
  <c r="I5218" i="2"/>
  <c r="I5243" i="2"/>
  <c r="I5380" i="2"/>
  <c r="I5449" i="2"/>
  <c r="I5584" i="2"/>
  <c r="I5727" i="2"/>
  <c r="I5755" i="2"/>
  <c r="I5761" i="2"/>
  <c r="I5790" i="2"/>
  <c r="I5801" i="2"/>
  <c r="I5817" i="2"/>
  <c r="I178" i="2"/>
  <c r="I376" i="2"/>
  <c r="I611" i="2"/>
  <c r="I659" i="2"/>
  <c r="I901" i="2"/>
  <c r="I1200" i="2"/>
  <c r="I1326" i="2"/>
  <c r="I1347" i="2"/>
  <c r="I1406" i="2"/>
  <c r="I1433" i="2"/>
  <c r="I1653" i="2"/>
  <c r="I1669" i="2"/>
  <c r="I1838" i="2"/>
  <c r="I1917" i="2"/>
  <c r="I1944" i="2"/>
  <c r="I1997" i="2"/>
  <c r="I2025" i="2"/>
  <c r="I2065" i="2"/>
  <c r="I2192" i="2"/>
  <c r="I2223" i="2"/>
  <c r="I2256" i="2"/>
  <c r="I2422" i="2"/>
  <c r="I2423" i="2"/>
  <c r="I2452" i="2"/>
  <c r="I2465" i="2"/>
  <c r="I2483" i="2"/>
  <c r="I2490" i="2"/>
  <c r="I2499" i="2"/>
  <c r="I2616" i="2"/>
  <c r="I2700" i="2"/>
  <c r="I2703" i="2"/>
  <c r="I2760" i="2"/>
  <c r="I2787" i="2"/>
  <c r="I2804" i="2"/>
  <c r="I2884" i="2"/>
  <c r="I3068" i="2"/>
  <c r="I3113" i="2"/>
  <c r="I3239" i="2"/>
  <c r="I3307" i="2"/>
  <c r="I3313" i="2"/>
  <c r="I3412" i="2"/>
  <c r="I3741" i="2"/>
  <c r="I3992" i="2"/>
  <c r="I4085" i="2"/>
  <c r="I4403" i="2"/>
  <c r="I4494" i="2"/>
  <c r="I4501" i="2"/>
  <c r="I4795" i="2"/>
  <c r="I5008" i="2"/>
  <c r="I5405" i="2"/>
  <c r="I5450" i="2"/>
  <c r="I784" i="2"/>
  <c r="I867" i="2"/>
  <c r="I1546" i="2"/>
  <c r="I2279" i="2"/>
  <c r="I4620" i="2"/>
  <c r="I5192" i="2"/>
  <c r="I5219" i="2"/>
  <c r="I5469" i="2"/>
  <c r="I5596" i="2"/>
  <c r="I5756" i="2"/>
  <c r="I5953" i="2"/>
  <c r="I586" i="2"/>
  <c r="I781" i="2"/>
  <c r="I842" i="2"/>
  <c r="I994" i="2"/>
  <c r="I1021" i="2"/>
  <c r="I2030" i="2"/>
  <c r="I2111" i="2"/>
  <c r="I2327" i="2"/>
  <c r="I2795" i="2"/>
  <c r="I2805" i="2"/>
  <c r="I3326" i="2"/>
  <c r="I3758" i="2"/>
  <c r="I3941" i="2"/>
  <c r="I4039" i="2"/>
  <c r="I4596" i="2"/>
  <c r="I4923" i="2"/>
  <c r="I4946" i="2"/>
  <c r="I4983" i="2"/>
  <c r="I5112" i="2"/>
  <c r="I5579" i="2"/>
  <c r="I5611" i="2"/>
  <c r="I5682" i="2"/>
  <c r="I5793" i="2"/>
  <c r="I22" i="2"/>
  <c r="I43" i="2"/>
  <c r="I49" i="2"/>
  <c r="I95" i="2"/>
  <c r="I99" i="2"/>
  <c r="I136" i="2"/>
  <c r="I191" i="2"/>
  <c r="I203" i="2"/>
  <c r="I205" i="2"/>
  <c r="I220" i="2"/>
  <c r="I230" i="2"/>
  <c r="I302" i="2"/>
  <c r="I322" i="2"/>
  <c r="I323" i="2"/>
  <c r="I369" i="2"/>
  <c r="I500" i="2"/>
  <c r="I523" i="2"/>
  <c r="I553" i="2"/>
  <c r="I568" i="2"/>
  <c r="I652" i="2"/>
  <c r="I681" i="2"/>
  <c r="I828" i="2"/>
  <c r="I843" i="2"/>
  <c r="I857" i="2"/>
  <c r="I863" i="2"/>
  <c r="I879" i="2"/>
  <c r="I883" i="2"/>
  <c r="I902" i="2"/>
  <c r="I940" i="2"/>
  <c r="I941" i="2"/>
  <c r="I978" i="2"/>
  <c r="I1128" i="2"/>
  <c r="I1143" i="2"/>
  <c r="I1153" i="2"/>
  <c r="I1303" i="2"/>
  <c r="I1304" i="2"/>
  <c r="I1309" i="2"/>
  <c r="I1327" i="2"/>
  <c r="I1382" i="2"/>
  <c r="I1490" i="2"/>
  <c r="I1626" i="2"/>
  <c r="I1628" i="2"/>
  <c r="I1663" i="2"/>
  <c r="I1670" i="2"/>
  <c r="I1676" i="2"/>
  <c r="I1717" i="2"/>
  <c r="I1738" i="2"/>
  <c r="I1821" i="2"/>
  <c r="I1886" i="2"/>
  <c r="I1918" i="2"/>
  <c r="I1977" i="2"/>
  <c r="I2047" i="2"/>
  <c r="I2048" i="2"/>
  <c r="I2197" i="2"/>
  <c r="I2228" i="2"/>
  <c r="I2233" i="2"/>
  <c r="I2382" i="2"/>
  <c r="I2309" i="2"/>
  <c r="I2331" i="2"/>
  <c r="I2340" i="2"/>
  <c r="I2348" i="2"/>
  <c r="I2354" i="2"/>
  <c r="I2360" i="2"/>
  <c r="I2383" i="2"/>
  <c r="I2405" i="2"/>
  <c r="I2406" i="2"/>
  <c r="I2444" i="2"/>
  <c r="I2453" i="2"/>
  <c r="I2454" i="2"/>
  <c r="I2463" i="2"/>
  <c r="I2522" i="2"/>
  <c r="I2523" i="2"/>
  <c r="I2570" i="2"/>
  <c r="I2588" i="2"/>
  <c r="I2617" i="2"/>
  <c r="I2704" i="2"/>
  <c r="I2713" i="2"/>
  <c r="I2714" i="2"/>
  <c r="I2740" i="2"/>
  <c r="I2741" i="2"/>
  <c r="I2772" i="2"/>
  <c r="I2788" i="2"/>
  <c r="I2814" i="2"/>
  <c r="I2857" i="2"/>
  <c r="I2927" i="2"/>
  <c r="I2938" i="2"/>
  <c r="I3133" i="2"/>
  <c r="I2988" i="2"/>
  <c r="I2999" i="2"/>
  <c r="I3014" i="2"/>
  <c r="I3019" i="2"/>
  <c r="I3163" i="2"/>
  <c r="I3168" i="2"/>
  <c r="I3201" i="2"/>
  <c r="I3214" i="2"/>
  <c r="I3255" i="2"/>
  <c r="I3264" i="2"/>
  <c r="I3290" i="2"/>
  <c r="I3351" i="2"/>
  <c r="I3352" i="2"/>
  <c r="I3370" i="2"/>
  <c r="I3428" i="2"/>
  <c r="I3450" i="2"/>
  <c r="I3545" i="2"/>
  <c r="I3564" i="2"/>
  <c r="I3625" i="2"/>
  <c r="I3691" i="2"/>
  <c r="I3718" i="2"/>
  <c r="I3807" i="2"/>
  <c r="I3822" i="2"/>
  <c r="I3855" i="2"/>
  <c r="I3917" i="2"/>
  <c r="I3924" i="2"/>
  <c r="I3970" i="2"/>
  <c r="I3972" i="2"/>
  <c r="I3977" i="2"/>
  <c r="I4040" i="2"/>
  <c r="I4149" i="2"/>
  <c r="I4203" i="2"/>
  <c r="I4236" i="2"/>
  <c r="I4294" i="2"/>
  <c r="I4301" i="2"/>
  <c r="I4315" i="2"/>
  <c r="I4415" i="2"/>
  <c r="I4439" i="2"/>
  <c r="I4486" i="2"/>
  <c r="I4545" i="2"/>
  <c r="I4557" i="2"/>
  <c r="I4578" i="2"/>
  <c r="I4579" i="2"/>
  <c r="I4613" i="2"/>
  <c r="I4621" i="2"/>
  <c r="I4645" i="2"/>
  <c r="I4735" i="2"/>
  <c r="I4757" i="2"/>
  <c r="I4768" i="2"/>
  <c r="I4848" i="2"/>
  <c r="I4858" i="2"/>
  <c r="I4869" i="2"/>
  <c r="I4907" i="2"/>
  <c r="I4919" i="2"/>
  <c r="I4914" i="2"/>
  <c r="I4939" i="2"/>
  <c r="I4956" i="2"/>
  <c r="I4957" i="2"/>
  <c r="I4970" i="2"/>
  <c r="I4989" i="2"/>
  <c r="I4992" i="2"/>
  <c r="I5046" i="2"/>
  <c r="I5056" i="2"/>
  <c r="I5070" i="2"/>
  <c r="I5154" i="2"/>
  <c r="I5169" i="2"/>
  <c r="I5327" i="2"/>
  <c r="I5317" i="2"/>
  <c r="I5348" i="2"/>
  <c r="I5412" i="2"/>
  <c r="I5421" i="2"/>
  <c r="I5580" i="2"/>
  <c r="I5597" i="2"/>
  <c r="I5603" i="2"/>
  <c r="I5651" i="2"/>
  <c r="I5815" i="2"/>
  <c r="I5839" i="2"/>
  <c r="I5884" i="2"/>
  <c r="I5895" i="2"/>
  <c r="I11" i="2"/>
  <c r="I38" i="2"/>
  <c r="I181" i="2"/>
  <c r="I229" i="2"/>
  <c r="I245" i="2"/>
  <c r="I284" i="2"/>
  <c r="I304" i="2"/>
  <c r="I311" i="2"/>
  <c r="I350" i="2"/>
  <c r="I402" i="2"/>
  <c r="I415" i="2"/>
  <c r="I431" i="2"/>
  <c r="I453" i="2"/>
  <c r="I481" i="2"/>
  <c r="I496" i="2"/>
  <c r="I524" i="2"/>
  <c r="I539" i="2"/>
  <c r="I532" i="2"/>
  <c r="I589" i="2"/>
  <c r="I656" i="2"/>
  <c r="I667" i="2"/>
  <c r="I690" i="2"/>
  <c r="I722" i="2"/>
  <c r="I732" i="2"/>
  <c r="I793" i="2"/>
  <c r="I817" i="2"/>
  <c r="I823" i="2"/>
  <c r="I847" i="2"/>
  <c r="I872" i="2"/>
  <c r="I880" i="2"/>
  <c r="I884" i="2"/>
  <c r="I903" i="2"/>
  <c r="I958" i="2"/>
  <c r="I975" i="2"/>
  <c r="I986" i="2"/>
  <c r="I1003" i="2"/>
  <c r="I1009" i="2"/>
  <c r="I1030" i="2"/>
  <c r="I1052" i="2"/>
  <c r="I1053" i="2"/>
  <c r="I1061" i="2"/>
  <c r="I1079" i="2"/>
  <c r="I1094" i="2"/>
  <c r="I1095" i="2"/>
  <c r="I1101" i="2"/>
  <c r="I1114" i="2"/>
  <c r="I1129" i="2"/>
  <c r="I1137" i="2"/>
  <c r="I1144" i="2"/>
  <c r="I1160" i="2"/>
  <c r="I1161" i="2"/>
  <c r="I1205" i="2"/>
  <c r="I1231" i="2"/>
  <c r="I1236" i="2"/>
  <c r="I1237" i="2"/>
  <c r="I1240" i="2"/>
  <c r="I1286" i="2"/>
  <c r="I1323" i="2"/>
  <c r="I1371" i="2"/>
  <c r="I1388" i="2"/>
  <c r="I1399" i="2"/>
  <c r="I1400" i="2"/>
  <c r="I1412" i="2"/>
  <c r="I1420" i="2"/>
  <c r="I1421" i="2"/>
  <c r="I1434" i="2"/>
  <c r="I1435" i="2"/>
  <c r="I1441" i="2"/>
  <c r="I1450" i="2"/>
  <c r="I1471" i="2"/>
  <c r="I1510" i="2"/>
  <c r="I1516" i="2"/>
  <c r="I1539" i="2"/>
  <c r="I1547" i="2"/>
  <c r="I1591" i="2"/>
  <c r="I1599" i="2"/>
  <c r="I1606" i="2"/>
  <c r="I1592" i="2"/>
  <c r="I1617" i="2"/>
  <c r="I1642" i="2"/>
  <c r="I1648" i="2"/>
  <c r="I1649" i="2"/>
  <c r="I1658" i="2"/>
  <c r="I1671" i="2"/>
  <c r="I1690" i="2"/>
  <c r="I1691" i="2"/>
  <c r="I1697" i="2"/>
  <c r="I1698" i="2"/>
  <c r="I1725" i="2"/>
  <c r="I1726" i="2"/>
  <c r="I1745" i="2"/>
  <c r="I1748" i="2"/>
  <c r="I1762" i="2"/>
  <c r="I1749" i="2"/>
  <c r="I1778" i="2"/>
  <c r="I1785" i="2"/>
  <c r="I1792" i="2"/>
  <c r="I1793" i="2"/>
  <c r="I1794" i="2"/>
  <c r="I1822" i="2"/>
  <c r="I1842" i="2"/>
  <c r="I1846" i="2"/>
  <c r="I1847" i="2"/>
  <c r="I1861" i="2"/>
  <c r="I1873" i="2"/>
  <c r="I1879" i="2"/>
  <c r="I1880" i="2"/>
  <c r="I1885" i="2"/>
  <c r="I1893" i="2"/>
  <c r="I1894" i="2"/>
  <c r="I1905" i="2"/>
  <c r="I1919" i="2"/>
  <c r="I1945" i="2"/>
  <c r="I1963" i="2"/>
  <c r="I1971" i="2"/>
  <c r="I1978" i="2"/>
  <c r="I1979" i="2"/>
  <c r="I1986" i="2"/>
  <c r="I1998" i="2"/>
  <c r="I1999" i="2"/>
  <c r="I2007" i="2"/>
  <c r="I2031" i="2"/>
  <c r="I2032" i="2"/>
  <c r="I2058" i="2"/>
  <c r="I2079" i="2"/>
  <c r="I2091" i="2"/>
  <c r="I2106" i="2"/>
  <c r="I2112" i="2"/>
  <c r="I2128" i="2"/>
  <c r="I2144" i="2"/>
  <c r="I2145" i="2"/>
  <c r="I2159" i="2"/>
  <c r="I2181" i="2"/>
  <c r="I2198" i="2"/>
  <c r="I2199" i="2"/>
  <c r="I2212" i="2"/>
  <c r="I2229" i="2"/>
  <c r="I2236" i="2"/>
  <c r="I2249" i="2"/>
  <c r="I2257" i="2"/>
  <c r="I2258" i="2"/>
  <c r="I2304" i="2"/>
  <c r="I2310" i="2"/>
  <c r="I2311" i="2"/>
  <c r="I2322" i="2"/>
  <c r="I2332" i="2"/>
  <c r="I2312" i="2"/>
  <c r="I2362" i="2"/>
  <c r="I2432" i="2"/>
  <c r="I2433" i="2"/>
  <c r="I2455" i="2"/>
  <c r="I2474" i="2"/>
  <c r="I2491" i="2"/>
  <c r="I2492" i="2"/>
  <c r="I2524" i="2"/>
  <c r="I2552" i="2"/>
  <c r="I2553" i="2"/>
  <c r="I2581" i="2"/>
  <c r="I2589" i="2"/>
  <c r="I2638" i="2"/>
  <c r="I2653" i="2"/>
  <c r="I2662" i="2"/>
  <c r="I2663" i="2"/>
  <c r="I2675" i="2"/>
  <c r="I2715" i="2"/>
  <c r="I2716" i="2"/>
  <c r="I2717" i="2"/>
  <c r="I2742" i="2"/>
  <c r="I2743" i="2"/>
  <c r="I2761" i="2"/>
  <c r="I2762" i="2"/>
  <c r="I2789" i="2"/>
  <c r="I2763" i="2"/>
  <c r="I2806" i="2"/>
  <c r="I2833" i="2"/>
  <c r="I2840" i="2"/>
  <c r="I2928" i="2"/>
  <c r="I2949" i="2"/>
  <c r="I2950" i="2"/>
  <c r="I2959" i="2"/>
  <c r="I3000" i="2"/>
  <c r="I3008" i="2"/>
  <c r="I3011" i="2"/>
  <c r="I3020" i="2"/>
  <c r="I3030" i="2"/>
  <c r="I3037" i="2"/>
  <c r="I3058" i="2"/>
  <c r="I3069" i="2"/>
  <c r="I3146" i="2"/>
  <c r="I3147" i="2"/>
  <c r="I3126" i="2"/>
  <c r="I3155" i="2"/>
  <c r="I3169" i="2"/>
  <c r="I3216" i="2"/>
  <c r="I3225" i="2"/>
  <c r="I3233" i="2"/>
  <c r="I3237" i="2"/>
  <c r="I3244" i="2"/>
  <c r="I3273" i="2"/>
  <c r="I3291" i="2"/>
  <c r="I3314" i="2"/>
  <c r="I3382" i="2"/>
  <c r="I3385" i="2"/>
  <c r="I3386" i="2"/>
  <c r="I3413" i="2"/>
  <c r="I3414" i="2"/>
  <c r="I3426" i="2"/>
  <c r="I3447" i="2"/>
  <c r="I3451" i="2"/>
  <c r="I3452" i="2"/>
  <c r="I3458" i="2"/>
  <c r="I3483" i="2"/>
  <c r="I3484" i="2"/>
  <c r="I3459" i="2"/>
  <c r="I3493" i="2"/>
  <c r="I3497" i="2"/>
  <c r="I3506" i="2"/>
  <c r="I3507" i="2"/>
  <c r="I3528" i="2"/>
  <c r="I3546" i="2"/>
  <c r="I3565" i="2"/>
  <c r="I3573" i="2"/>
  <c r="I3592" i="2"/>
  <c r="I3593" i="2"/>
  <c r="I3594" i="2"/>
  <c r="I3605" i="2"/>
  <c r="I3617" i="2"/>
  <c r="I3618" i="2"/>
  <c r="I3657" i="2"/>
  <c r="I3742" i="2"/>
  <c r="I3759" i="2"/>
  <c r="I3776" i="2"/>
  <c r="I3777" i="2"/>
  <c r="I3800" i="2"/>
  <c r="I3823" i="2"/>
  <c r="I3824" i="2"/>
  <c r="I3801" i="2"/>
  <c r="I3842" i="2"/>
  <c r="I3859" i="2"/>
  <c r="I3867" i="2"/>
  <c r="I3868" i="2"/>
  <c r="I3903" i="2"/>
  <c r="I3904" i="2"/>
  <c r="I4002" i="2"/>
  <c r="I4003" i="2"/>
  <c r="I4020" i="2"/>
  <c r="I4041" i="2"/>
  <c r="I4042" i="2"/>
  <c r="I4052" i="2"/>
  <c r="I4055" i="2"/>
  <c r="I4079" i="2"/>
  <c r="I4110" i="2"/>
  <c r="I4086" i="2"/>
  <c r="I4117" i="2"/>
  <c r="I4169" i="2"/>
  <c r="I4204" i="2"/>
  <c r="I4220" i="2"/>
  <c r="I4237" i="2"/>
  <c r="I4293" i="2"/>
  <c r="I4337" i="2"/>
  <c r="I4357" i="2"/>
  <c r="I4362" i="2"/>
  <c r="I4455" i="2"/>
  <c r="I4487" i="2"/>
  <c r="I4510" i="2"/>
  <c r="I4512" i="2"/>
  <c r="I4546" i="2"/>
  <c r="I4561" i="2"/>
  <c r="I4580" i="2"/>
  <c r="I4597" i="2"/>
  <c r="I4598" i="2"/>
  <c r="I4599" i="2"/>
  <c r="I4622" i="2"/>
  <c r="I4623" i="2"/>
  <c r="I4624" i="2"/>
  <c r="I4600" i="2"/>
  <c r="I4646" i="2"/>
  <c r="I4647" i="2"/>
  <c r="I4664" i="2"/>
  <c r="I4665" i="2"/>
  <c r="I4743" i="2"/>
  <c r="I4765" i="2"/>
  <c r="I4769" i="2"/>
  <c r="I4796" i="2"/>
  <c r="I4811" i="2"/>
  <c r="I4812" i="2"/>
  <c r="I4882" i="2"/>
  <c r="I4958" i="2"/>
  <c r="I4999" i="2"/>
  <c r="I5000" i="2"/>
  <c r="I5113" i="2"/>
  <c r="I5145" i="2"/>
  <c r="I5220" i="2"/>
  <c r="I5251" i="2"/>
  <c r="I5254" i="2"/>
  <c r="I5290" i="2"/>
  <c r="I5297" i="2"/>
  <c r="I5328" i="2"/>
  <c r="I5359" i="2"/>
  <c r="I5422" i="2"/>
  <c r="I5433" i="2"/>
  <c r="I5467" i="2"/>
  <c r="I5498" i="2"/>
  <c r="I5507" i="2"/>
  <c r="I5521" i="2"/>
  <c r="I5555" i="2"/>
  <c r="I5545" i="2"/>
  <c r="I5569" i="2"/>
  <c r="I5697" i="2"/>
  <c r="I5724" i="2"/>
  <c r="I5728" i="2"/>
  <c r="I5778" i="2"/>
  <c r="I5959" i="2"/>
  <c r="I182" i="2"/>
  <c r="I371" i="2"/>
  <c r="I377" i="2"/>
  <c r="I449" i="2"/>
  <c r="I1162" i="2"/>
  <c r="I1267" i="2"/>
  <c r="I1655" i="2"/>
  <c r="I1659" i="2"/>
  <c r="I2136" i="2"/>
  <c r="I2168" i="2"/>
  <c r="I2200" i="2"/>
  <c r="I2390" i="2"/>
  <c r="I2407" i="2"/>
  <c r="I2590" i="2"/>
  <c r="I2854" i="2"/>
  <c r="I2989" i="2"/>
  <c r="I3170" i="2"/>
  <c r="I3190" i="2"/>
  <c r="I3556" i="2"/>
  <c r="I3767" i="2"/>
  <c r="I3893" i="2"/>
  <c r="I4143" i="2"/>
  <c r="I4369" i="2"/>
  <c r="I4658" i="2"/>
  <c r="I5009" i="2"/>
  <c r="I5084" i="2"/>
  <c r="I5114" i="2"/>
  <c r="I5259" i="2"/>
  <c r="I5492" i="2"/>
  <c r="I5702" i="2"/>
  <c r="I5927" i="2"/>
  <c r="I24" i="2"/>
  <c r="I221" i="2"/>
  <c r="I251" i="2"/>
  <c r="I316" i="2"/>
  <c r="I447" i="2"/>
  <c r="I761" i="2"/>
  <c r="I805" i="2"/>
  <c r="I1401" i="2"/>
  <c r="I1522" i="2"/>
  <c r="I1548" i="2"/>
  <c r="I1607" i="2"/>
  <c r="I1664" i="2"/>
  <c r="I1699" i="2"/>
  <c r="I1763" i="2"/>
  <c r="I1862" i="2"/>
  <c r="I1881" i="2"/>
  <c r="I1989" i="2"/>
  <c r="I2140" i="2"/>
  <c r="I2146" i="2"/>
  <c r="I2169" i="2"/>
  <c r="I2272" i="2"/>
  <c r="I2318" i="2"/>
  <c r="I2456" i="2"/>
  <c r="I2506" i="2"/>
  <c r="I2639" i="2"/>
  <c r="I2718" i="2"/>
  <c r="I2885" i="2"/>
  <c r="I2899" i="2"/>
  <c r="I2929" i="2"/>
  <c r="I2967" i="2"/>
  <c r="I2990" i="2"/>
  <c r="I3171" i="2"/>
  <c r="I3364" i="2"/>
  <c r="I3547" i="2"/>
  <c r="I4150" i="2"/>
  <c r="I4238" i="2"/>
  <c r="I4404" i="2"/>
  <c r="I4456" i="2"/>
  <c r="I4522" i="2"/>
  <c r="I5097" i="2"/>
  <c r="I5166" i="2"/>
  <c r="I5258" i="2"/>
  <c r="I5318" i="2"/>
  <c r="I5546" i="2"/>
  <c r="I5604" i="2"/>
  <c r="I5698" i="2"/>
  <c r="I5792" i="2"/>
  <c r="I5868" i="2"/>
  <c r="I5871" i="2"/>
  <c r="I5872" i="2"/>
  <c r="I5879" i="2"/>
  <c r="I5889" i="2"/>
  <c r="I5935" i="2"/>
  <c r="I132" i="2"/>
  <c r="I145" i="2"/>
  <c r="I211" i="2"/>
  <c r="I212" i="2"/>
  <c r="I236" i="2"/>
  <c r="I270" i="2"/>
  <c r="I288" i="2"/>
  <c r="I301" i="2"/>
  <c r="I327" i="2"/>
  <c r="I378" i="2"/>
  <c r="I406" i="2"/>
  <c r="I413" i="2"/>
  <c r="I422" i="2"/>
  <c r="I479" i="2"/>
  <c r="I512" i="2"/>
  <c r="I594" i="2"/>
  <c r="I641" i="2"/>
  <c r="I642" i="2"/>
  <c r="I645" i="2"/>
  <c r="I668" i="2"/>
  <c r="I683" i="2"/>
  <c r="I699" i="2"/>
  <c r="I708" i="2"/>
  <c r="I719" i="2"/>
  <c r="I739" i="2"/>
  <c r="I762" i="2"/>
  <c r="I776" i="2"/>
  <c r="I797" i="2"/>
  <c r="I824" i="2"/>
  <c r="I896" i="2"/>
  <c r="I898" i="2"/>
  <c r="I926" i="2"/>
  <c r="I968" i="2"/>
  <c r="I987" i="2"/>
  <c r="I988" i="2"/>
  <c r="I1010" i="2"/>
  <c r="I1014" i="2"/>
  <c r="I1089" i="2"/>
  <c r="I1121" i="2"/>
  <c r="I1145" i="2"/>
  <c r="I1187" i="2"/>
  <c r="I1197" i="2"/>
  <c r="I1232" i="2"/>
  <c r="I1245" i="2"/>
  <c r="I1258" i="2"/>
  <c r="I1305" i="2"/>
  <c r="I1339" i="2"/>
  <c r="I1393" i="2"/>
  <c r="I1451" i="2"/>
  <c r="I1479" i="2"/>
  <c r="I1501" i="2"/>
  <c r="I1502" i="2"/>
  <c r="I1503" i="2"/>
  <c r="I1588" i="2"/>
  <c r="I1608" i="2"/>
  <c r="I1672" i="2"/>
  <c r="I1779" i="2"/>
  <c r="I1795" i="2"/>
  <c r="I1831" i="2"/>
  <c r="I1832" i="2"/>
  <c r="I1906" i="2"/>
  <c r="I1964" i="2"/>
  <c r="I2033" i="2"/>
  <c r="I2092" i="2"/>
  <c r="I2066" i="2"/>
  <c r="I2129" i="2"/>
  <c r="I2147" i="2"/>
  <c r="I2170" i="2"/>
  <c r="I2234" i="2"/>
  <c r="I2297" i="2"/>
  <c r="I2323" i="2"/>
  <c r="I2363" i="2"/>
  <c r="I2408" i="2"/>
  <c r="I2475" i="2"/>
  <c r="I2507" i="2"/>
  <c r="I2508" i="2"/>
  <c r="I2536" i="2"/>
  <c r="I2676" i="2"/>
  <c r="I2726" i="2"/>
  <c r="I2732" i="2"/>
  <c r="I2841" i="2"/>
  <c r="I2842" i="2"/>
  <c r="I2886" i="2"/>
  <c r="I2951" i="2"/>
  <c r="I2979" i="2"/>
  <c r="I2980" i="2"/>
  <c r="I3001" i="2"/>
  <c r="I3021" i="2"/>
  <c r="I3070" i="2"/>
  <c r="I3101" i="2"/>
  <c r="I3148" i="2"/>
  <c r="I3149" i="2"/>
  <c r="I3172" i="2"/>
  <c r="I3245" i="2"/>
  <c r="I3276" i="2"/>
  <c r="I3292" i="2"/>
  <c r="I3330" i="2"/>
  <c r="I3387" i="2"/>
  <c r="I3437" i="2"/>
  <c r="I3460" i="2"/>
  <c r="I3461" i="2"/>
  <c r="I3508" i="2"/>
  <c r="I3566" i="2"/>
  <c r="I3595" i="2"/>
  <c r="I3636" i="2"/>
  <c r="I3677" i="2"/>
  <c r="I3719" i="2"/>
  <c r="I3755" i="2"/>
  <c r="I3778" i="2"/>
  <c r="I3869" i="2"/>
  <c r="I3978" i="2"/>
  <c r="I4027" i="2"/>
  <c r="I4111" i="2"/>
  <c r="I4205" i="2"/>
  <c r="I4239" i="2"/>
  <c r="I4291" i="2"/>
  <c r="I4370" i="2"/>
  <c r="I4371" i="2"/>
  <c r="I4391" i="2"/>
  <c r="I4392" i="2"/>
  <c r="I4589" i="2"/>
  <c r="I4666" i="2"/>
  <c r="I4744" i="2"/>
  <c r="I4758" i="2"/>
  <c r="I4797" i="2"/>
  <c r="I4928" i="2"/>
  <c r="I4959" i="2"/>
  <c r="I5071" i="2"/>
  <c r="I5206" i="2"/>
  <c r="I5286" i="2"/>
  <c r="I5299" i="2"/>
  <c r="I5381" i="2"/>
  <c r="I5434" i="2"/>
  <c r="I5528" i="2"/>
  <c r="I5607" i="2"/>
  <c r="I5665" i="2"/>
  <c r="I5669" i="2"/>
  <c r="I5806" i="2"/>
  <c r="I5960" i="2"/>
  <c r="I10" i="2"/>
  <c r="I83" i="2"/>
  <c r="I87" i="2"/>
  <c r="I154" i="2"/>
  <c r="I170" i="2"/>
  <c r="I183" i="2"/>
  <c r="I190" i="2"/>
  <c r="I192" i="2"/>
  <c r="I194" i="2"/>
  <c r="I239" i="2"/>
  <c r="I271" i="2"/>
  <c r="I351" i="2"/>
  <c r="I356" i="2"/>
  <c r="I400" i="2"/>
  <c r="I439" i="2"/>
  <c r="I440" i="2"/>
  <c r="I448" i="2"/>
  <c r="I472" i="2"/>
  <c r="I563" i="2"/>
  <c r="I623" i="2"/>
  <c r="I660" i="2"/>
  <c r="I682" i="2"/>
  <c r="I713" i="2"/>
  <c r="I752" i="2"/>
  <c r="I772" i="2"/>
  <c r="I806" i="2"/>
  <c r="I810" i="2"/>
  <c r="I818" i="2"/>
  <c r="I1004" i="2"/>
  <c r="I1108" i="2"/>
  <c r="I1115" i="2"/>
  <c r="I1130" i="2"/>
  <c r="I1163" i="2"/>
  <c r="I1268" i="2"/>
  <c r="I1314" i="2"/>
  <c r="I1352" i="2"/>
  <c r="I1375" i="2"/>
  <c r="I1376" i="2"/>
  <c r="I1422" i="2"/>
  <c r="I1504" i="2"/>
  <c r="I1559" i="2"/>
  <c r="I1665" i="2"/>
  <c r="I1848" i="2"/>
  <c r="I2093" i="2"/>
  <c r="I2148" i="2"/>
  <c r="I2182" i="2"/>
  <c r="I2193" i="2"/>
  <c r="I2242" i="2"/>
  <c r="I2313" i="2"/>
  <c r="I2371" i="2"/>
  <c r="I2372" i="2"/>
  <c r="I2395" i="2"/>
  <c r="I2493" i="2"/>
  <c r="I2494" i="2"/>
  <c r="I2571" i="2"/>
  <c r="I2572" i="2"/>
  <c r="I2591" i="2"/>
  <c r="I2664" i="2"/>
  <c r="I2671" i="2"/>
  <c r="I2727" i="2"/>
  <c r="I2910" i="2"/>
  <c r="I2968" i="2"/>
  <c r="I3002" i="2"/>
  <c r="I3012" i="2"/>
  <c r="I3202" i="2"/>
  <c r="I3397" i="2"/>
  <c r="I3462" i="2"/>
  <c r="I3509" i="2"/>
  <c r="I3548" i="2"/>
  <c r="I3658" i="2"/>
  <c r="I3678" i="2"/>
  <c r="I3779" i="2"/>
  <c r="I3933" i="2"/>
  <c r="I4194" i="2"/>
  <c r="I4581" i="2"/>
  <c r="I4883" i="2"/>
  <c r="I5470" i="2"/>
  <c r="I5489" i="2"/>
  <c r="I5524" i="2"/>
  <c r="I5591" i="2"/>
  <c r="I5602" i="2"/>
  <c r="I5807" i="2"/>
  <c r="I5873" i="2"/>
  <c r="I5931" i="2"/>
  <c r="I55" i="2"/>
  <c r="I242" i="2"/>
  <c r="I252" i="2"/>
  <c r="I283" i="2"/>
  <c r="I423" i="2"/>
  <c r="I460" i="2"/>
  <c r="I664" i="2"/>
  <c r="I698" i="2"/>
  <c r="I792" i="2"/>
  <c r="I881" i="2"/>
  <c r="I1139" i="2"/>
  <c r="I1683" i="2"/>
  <c r="I1813" i="2"/>
  <c r="I1938" i="2"/>
  <c r="I3093" i="2"/>
  <c r="I2920" i="2"/>
  <c r="I3529" i="2"/>
  <c r="I3365" i="2"/>
  <c r="I3720" i="2"/>
  <c r="I4698" i="2"/>
  <c r="I5001" i="2"/>
  <c r="I5676" i="2"/>
  <c r="I5306" i="2"/>
  <c r="I5466" i="2"/>
  <c r="I5634" i="2"/>
  <c r="I5674" i="2"/>
  <c r="I5700" i="2"/>
  <c r="I5780" i="2"/>
  <c r="I5816" i="2"/>
  <c r="I5911" i="2"/>
  <c r="I5928" i="2"/>
  <c r="I9" i="2"/>
  <c r="I65" i="2"/>
  <c r="I68" i="2"/>
  <c r="I78" i="2"/>
  <c r="I79" i="2"/>
  <c r="I84" i="2"/>
  <c r="I142" i="2"/>
  <c r="I148" i="2"/>
  <c r="I179" i="2"/>
  <c r="I195" i="2"/>
  <c r="I246" i="2"/>
  <c r="I261" i="2"/>
  <c r="I257" i="2"/>
  <c r="I265" i="2"/>
  <c r="I282" i="2"/>
  <c r="I287" i="2"/>
  <c r="I312" i="2"/>
  <c r="I352" i="2"/>
  <c r="I397" i="2"/>
  <c r="I407" i="2"/>
  <c r="I438" i="2"/>
  <c r="I445" i="2"/>
  <c r="I473" i="2"/>
  <c r="I509" i="2"/>
  <c r="I513" i="2"/>
  <c r="I514" i="2"/>
  <c r="I525" i="2"/>
  <c r="I533" i="2"/>
  <c r="I561" i="2"/>
  <c r="I565" i="2"/>
  <c r="I578" i="2"/>
  <c r="I581" i="2"/>
  <c r="I582" i="2"/>
  <c r="I587" i="2"/>
  <c r="I608" i="2"/>
  <c r="I643" i="2"/>
  <c r="I669" i="2"/>
  <c r="I672" i="2"/>
  <c r="I691" i="2"/>
  <c r="I702" i="2"/>
  <c r="I714" i="2"/>
  <c r="I721" i="2"/>
  <c r="I763" i="2"/>
  <c r="I774" i="2"/>
  <c r="I803" i="2"/>
  <c r="I844" i="2"/>
  <c r="I875" i="2"/>
  <c r="I907" i="2"/>
  <c r="I979" i="2"/>
  <c r="I995" i="2"/>
  <c r="I1090" i="2"/>
  <c r="I1102" i="2"/>
  <c r="I1131" i="2"/>
  <c r="I1146" i="2"/>
  <c r="I1157" i="2"/>
  <c r="I1165" i="2"/>
  <c r="I1217" i="2"/>
  <c r="I1241" i="2"/>
  <c r="I1247" i="2"/>
  <c r="I1250" i="2"/>
  <c r="I1259" i="2"/>
  <c r="I1262" i="2"/>
  <c r="I1269" i="2"/>
  <c r="I1290" i="2"/>
  <c r="I1306" i="2"/>
  <c r="I1315" i="2"/>
  <c r="I1328" i="2"/>
  <c r="I1329" i="2"/>
  <c r="I1362" i="2"/>
  <c r="I1363" i="2"/>
  <c r="I1369" i="2"/>
  <c r="I1407" i="2"/>
  <c r="I1413" i="2"/>
  <c r="I1475" i="2"/>
  <c r="I1480" i="2"/>
  <c r="I1494" i="2"/>
  <c r="I1609" i="2"/>
  <c r="I1644" i="2"/>
  <c r="I1645" i="2"/>
  <c r="I1660" i="2"/>
  <c r="I1709" i="2"/>
  <c r="I1716" i="2"/>
  <c r="I1732" i="2"/>
  <c r="I1750" i="2"/>
  <c r="I1756" i="2"/>
  <c r="I1796" i="2"/>
  <c r="I1833" i="2"/>
  <c r="I1863" i="2"/>
  <c r="I1875" i="2"/>
  <c r="I1928" i="2"/>
  <c r="I1946" i="2"/>
  <c r="I1929" i="2"/>
  <c r="I1980" i="2"/>
  <c r="I2000" i="2"/>
  <c r="I2034" i="2"/>
  <c r="I2060" i="2"/>
  <c r="I2080" i="2"/>
  <c r="I2085" i="2"/>
  <c r="I2149" i="2"/>
  <c r="I2171" i="2"/>
  <c r="I2207" i="2"/>
  <c r="I2373" i="2"/>
  <c r="I2409" i="2"/>
  <c r="I2442" i="2"/>
  <c r="I2484" i="2"/>
  <c r="I2509" i="2"/>
  <c r="I2525" i="2"/>
  <c r="I2545" i="2"/>
  <c r="I2560" i="2"/>
  <c r="I2573" i="2"/>
  <c r="I2592" i="2"/>
  <c r="I2618" i="2"/>
  <c r="I2619" i="2"/>
  <c r="I2640" i="2"/>
  <c r="I2677" i="2"/>
  <c r="I2686" i="2"/>
  <c r="I2790" i="2"/>
  <c r="I2791" i="2"/>
  <c r="I2807" i="2"/>
  <c r="I2843" i="2"/>
  <c r="I2867" i="2"/>
  <c r="I2952" i="2"/>
  <c r="I2969" i="2"/>
  <c r="I3013" i="2"/>
  <c r="I3029" i="2"/>
  <c r="I3038" i="2"/>
  <c r="I3039" i="2"/>
  <c r="I3040" i="2"/>
  <c r="I3071" i="2"/>
  <c r="I3072" i="2"/>
  <c r="I3173" i="2"/>
  <c r="I3265" i="2"/>
  <c r="I3325" i="2"/>
  <c r="I3353" i="2"/>
  <c r="I3398" i="2"/>
  <c r="I3415" i="2"/>
  <c r="I3463" i="2"/>
  <c r="I3510" i="2"/>
  <c r="I3521" i="2"/>
  <c r="I3524" i="2"/>
  <c r="I3537" i="2"/>
  <c r="I3540" i="2"/>
  <c r="I3567" i="2"/>
  <c r="I3606" i="2"/>
  <c r="I3659" i="2"/>
  <c r="I3660" i="2"/>
  <c r="I3721" i="2"/>
  <c r="I3780" i="2"/>
  <c r="I3796" i="2"/>
  <c r="I3825" i="2"/>
  <c r="I3826" i="2"/>
  <c r="I3843" i="2"/>
  <c r="I3915" i="2"/>
  <c r="I3925" i="2"/>
  <c r="I3926" i="2"/>
  <c r="I3974" i="2"/>
  <c r="I3979" i="2"/>
  <c r="I4004" i="2"/>
  <c r="I4087" i="2"/>
  <c r="I4112" i="2"/>
  <c r="I4127" i="2"/>
  <c r="I4161" i="2"/>
  <c r="I4170" i="2"/>
  <c r="I4231" i="2"/>
  <c r="I4295" i="2"/>
  <c r="I4344" i="2"/>
  <c r="I4351" i="2"/>
  <c r="I4430" i="2"/>
  <c r="I4431" i="2"/>
  <c r="I4531" i="2"/>
  <c r="I4568" i="2"/>
  <c r="I4582" i="2"/>
  <c r="I4614" i="2"/>
  <c r="I4686" i="2"/>
  <c r="I4745" i="2"/>
  <c r="I4770" i="2"/>
  <c r="I4804" i="2"/>
  <c r="I4827" i="2"/>
  <c r="I4828" i="2"/>
  <c r="I4859" i="2"/>
  <c r="I4960" i="2"/>
  <c r="I4984" i="2"/>
  <c r="I5034" i="2"/>
  <c r="I5057" i="2"/>
  <c r="I5133" i="2"/>
  <c r="I5137" i="2"/>
  <c r="I5173" i="2"/>
  <c r="I5237" i="2"/>
  <c r="I5273" i="2"/>
  <c r="I5312" i="2"/>
  <c r="I5344" i="2"/>
  <c r="I5500" i="2"/>
  <c r="I5534" i="2"/>
  <c r="I5556" i="2"/>
  <c r="I5575" i="2"/>
  <c r="I5598" i="2"/>
  <c r="I5691" i="2"/>
  <c r="I5767" i="2"/>
  <c r="I5769" i="2"/>
  <c r="I5775" i="2"/>
  <c r="I5808" i="2"/>
  <c r="I5812" i="2"/>
  <c r="I5854" i="2"/>
  <c r="I5882" i="2"/>
  <c r="I5963" i="2"/>
  <c r="I23" i="2"/>
  <c r="I80" i="2"/>
  <c r="I113" i="2"/>
  <c r="I123" i="2"/>
  <c r="I149" i="2"/>
  <c r="I240" i="2"/>
  <c r="I393" i="2"/>
  <c r="I592" i="2"/>
  <c r="I612" i="2"/>
  <c r="I740" i="2"/>
  <c r="I745" i="2"/>
  <c r="I834" i="2"/>
  <c r="I850" i="2"/>
  <c r="I887" i="2"/>
  <c r="I955" i="2"/>
  <c r="I1198" i="2"/>
  <c r="I1251" i="2"/>
  <c r="I1282" i="2"/>
  <c r="I1285" i="2"/>
  <c r="I1423" i="2"/>
  <c r="I1442" i="2"/>
  <c r="I1460" i="2"/>
  <c r="I1523" i="2"/>
  <c r="I1533" i="2"/>
  <c r="I1637" i="2"/>
  <c r="I1735" i="2"/>
  <c r="I1797" i="2"/>
  <c r="I1798" i="2"/>
  <c r="I1799" i="2"/>
  <c r="I1965" i="2"/>
  <c r="I2035" i="2"/>
  <c r="I2073" i="2"/>
  <c r="I2094" i="2"/>
  <c r="I2201" i="2"/>
  <c r="I2298" i="2"/>
  <c r="I2424" i="2"/>
  <c r="I2510" i="2"/>
  <c r="I2511" i="2"/>
  <c r="I2593" i="2"/>
  <c r="I2641" i="2"/>
  <c r="I2642" i="2"/>
  <c r="I2665" i="2"/>
  <c r="I2719" i="2"/>
  <c r="I2728" i="2"/>
  <c r="I2744" i="2"/>
  <c r="I2774" i="2"/>
  <c r="I2808" i="2"/>
  <c r="I2970" i="2"/>
  <c r="I3073" i="2"/>
  <c r="I3226" i="2"/>
  <c r="I3246" i="2"/>
  <c r="I3277" i="2"/>
  <c r="I3315" i="2"/>
  <c r="I3354" i="2"/>
  <c r="I3395" i="2"/>
  <c r="I3396" i="2"/>
  <c r="I3416" i="2"/>
  <c r="I3417" i="2"/>
  <c r="I3464" i="2"/>
  <c r="I3473" i="2"/>
  <c r="I3500" i="2"/>
  <c r="I3549" i="2"/>
  <c r="I3582" i="2"/>
  <c r="I3696" i="2"/>
  <c r="I3844" i="2"/>
  <c r="I3870" i="2"/>
  <c r="I3899" i="2"/>
  <c r="I3905" i="2"/>
  <c r="I3935" i="2"/>
  <c r="I3962" i="2"/>
  <c r="I3980" i="2"/>
  <c r="I4005" i="2"/>
  <c r="I4043" i="2"/>
  <c r="I4053" i="2"/>
  <c r="I4088" i="2"/>
  <c r="I4113" i="2"/>
  <c r="I4128" i="2"/>
  <c r="I4138" i="2"/>
  <c r="I4158" i="2"/>
  <c r="I4302" i="2"/>
  <c r="I4372" i="2"/>
  <c r="I4393" i="2"/>
  <c r="I4493" i="2"/>
  <c r="I4547" i="2"/>
  <c r="I4583" i="2"/>
  <c r="I4601" i="2"/>
  <c r="I4667" i="2"/>
  <c r="I4668" i="2"/>
  <c r="I4700" i="2"/>
  <c r="I4728" i="2"/>
  <c r="I4771" i="2"/>
  <c r="I4805" i="2"/>
  <c r="I4813" i="2"/>
  <c r="I4817" i="2"/>
  <c r="I5319" i="2"/>
  <c r="I5320" i="2"/>
  <c r="I5391" i="2"/>
  <c r="I5493" i="2"/>
  <c r="I5588" i="2"/>
  <c r="I5635" i="2"/>
  <c r="I5725" i="2"/>
  <c r="I156" i="2"/>
  <c r="I171" i="2"/>
  <c r="I353" i="2"/>
  <c r="I357" i="2"/>
  <c r="I851" i="2"/>
  <c r="I942" i="2"/>
  <c r="I934" i="2"/>
  <c r="I1011" i="2"/>
  <c r="I1042" i="2"/>
  <c r="I1132" i="2"/>
  <c r="I1150" i="2"/>
  <c r="I1208" i="2"/>
  <c r="I1534" i="2"/>
  <c r="I1710" i="2"/>
  <c r="I1920" i="2"/>
  <c r="I2222" i="2"/>
  <c r="I2745" i="2"/>
  <c r="I2898" i="2"/>
  <c r="I2930" i="2"/>
  <c r="I3254" i="2"/>
  <c r="I3327" i="2"/>
  <c r="I3465" i="2"/>
  <c r="I3485" i="2"/>
  <c r="I4171" i="2"/>
  <c r="I4214" i="2"/>
  <c r="I5538" i="2"/>
  <c r="I20" i="2"/>
  <c r="I34" i="2"/>
  <c r="I37" i="2"/>
  <c r="I69" i="2"/>
  <c r="I70" i="2"/>
  <c r="I73" i="2"/>
  <c r="I74" i="2"/>
  <c r="I82" i="2"/>
  <c r="I97" i="2"/>
  <c r="I143" i="2"/>
  <c r="I189" i="2"/>
  <c r="I196" i="2"/>
  <c r="I197" i="2"/>
  <c r="I213" i="2"/>
  <c r="I214" i="2"/>
  <c r="I253" i="2"/>
  <c r="I254" i="2"/>
  <c r="I267" i="2"/>
  <c r="I274" i="2"/>
  <c r="I336" i="2"/>
  <c r="I374" i="2"/>
  <c r="I379" i="2"/>
  <c r="I394" i="2"/>
  <c r="I403" i="2"/>
  <c r="I411" i="2"/>
  <c r="I419" i="2"/>
  <c r="I450" i="2"/>
  <c r="I482" i="2"/>
  <c r="I504" i="2"/>
  <c r="I558" i="2"/>
  <c r="I562" i="2"/>
  <c r="I624" i="2"/>
  <c r="I651" i="2"/>
  <c r="I662" i="2"/>
  <c r="I693" i="2"/>
  <c r="I715" i="2"/>
  <c r="I716" i="2"/>
  <c r="I725" i="2"/>
  <c r="I798" i="2"/>
  <c r="I811" i="2"/>
  <c r="I852" i="2"/>
  <c r="I853" i="2"/>
  <c r="I858" i="2"/>
  <c r="I862" i="2"/>
  <c r="I865" i="2"/>
  <c r="I876" i="2"/>
  <c r="I888" i="2"/>
  <c r="I943" i="2"/>
  <c r="I976" i="2"/>
  <c r="I989" i="2"/>
  <c r="I996" i="2"/>
  <c r="I1000" i="2"/>
  <c r="I1005" i="2"/>
  <c r="I1031" i="2"/>
  <c r="I1046" i="2"/>
  <c r="I1073" i="2"/>
  <c r="I1080" i="2"/>
  <c r="I1147" i="2"/>
  <c r="I1177" i="2"/>
  <c r="I1218" i="2"/>
  <c r="I1219" i="2"/>
  <c r="I1226" i="2"/>
  <c r="I1227" i="2"/>
  <c r="I1316" i="2"/>
  <c r="I1330" i="2"/>
  <c r="I1364" i="2"/>
  <c r="I1365" i="2"/>
  <c r="I1377" i="2"/>
  <c r="I1424" i="2"/>
  <c r="I1436" i="2"/>
  <c r="I1517" i="2"/>
  <c r="I1529" i="2"/>
  <c r="I1549" i="2"/>
  <c r="I1593" i="2"/>
  <c r="I1594" i="2"/>
  <c r="I1600" i="2"/>
  <c r="I1610" i="2"/>
  <c r="I1656" i="2"/>
  <c r="I1684" i="2"/>
  <c r="I1757" i="2"/>
  <c r="I1764" i="2"/>
  <c r="I1780" i="2"/>
  <c r="I1781" i="2"/>
  <c r="I1800" i="2"/>
  <c r="I1854" i="2"/>
  <c r="I1895" i="2"/>
  <c r="I1947" i="2"/>
  <c r="I1948" i="2"/>
  <c r="I2049" i="2"/>
  <c r="I2113" i="2"/>
  <c r="I2121" i="2"/>
  <c r="I2150" i="2"/>
  <c r="I2156" i="2"/>
  <c r="I2163" i="2"/>
  <c r="I2166" i="2"/>
  <c r="I2172" i="2"/>
  <c r="I2183" i="2"/>
  <c r="I2230" i="2"/>
  <c r="I2259" i="2"/>
  <c r="I2280" i="2"/>
  <c r="I2314" i="2"/>
  <c r="I2512" i="2"/>
  <c r="I2513" i="2"/>
  <c r="I2554" i="2"/>
  <c r="I2562" i="2"/>
  <c r="I2594" i="2"/>
  <c r="I2595" i="2"/>
  <c r="I2666" i="2"/>
  <c r="I2691" i="2"/>
  <c r="I2720" i="2"/>
  <c r="I2746" i="2"/>
  <c r="I2809" i="2"/>
  <c r="I2813" i="2"/>
  <c r="I2844" i="2"/>
  <c r="I2931" i="2"/>
  <c r="I2982" i="2"/>
  <c r="I2971" i="2"/>
  <c r="I2972" i="2"/>
  <c r="I3022" i="2"/>
  <c r="I3041" i="2"/>
  <c r="I3042" i="2"/>
  <c r="I3074" i="2"/>
  <c r="I3075" i="2"/>
  <c r="I3174" i="2"/>
  <c r="I3203" i="2"/>
  <c r="I3231" i="2"/>
  <c r="I3247" i="2"/>
  <c r="I3279" i="2"/>
  <c r="I3293" i="2"/>
  <c r="I3294" i="2"/>
  <c r="I3302" i="2"/>
  <c r="I3355" i="2"/>
  <c r="I3401" i="2"/>
  <c r="I3550" i="2"/>
  <c r="I3619" i="2"/>
  <c r="I3679" i="2"/>
  <c r="I3680" i="2"/>
  <c r="I3722" i="2"/>
  <c r="I3723" i="2"/>
  <c r="I3769" i="2"/>
  <c r="I3811" i="2"/>
  <c r="I3845" i="2"/>
  <c r="I3894" i="2"/>
  <c r="I4028" i="2"/>
  <c r="I4032" i="2"/>
  <c r="I4141" i="2"/>
  <c r="I4162" i="2"/>
  <c r="I4172" i="2"/>
  <c r="I4230" i="2"/>
  <c r="I4285" i="2"/>
  <c r="I4352" i="2"/>
  <c r="I4471" i="2"/>
  <c r="I4523" i="2"/>
  <c r="I4536" i="2"/>
  <c r="I4537" i="2"/>
  <c r="I4584" i="2"/>
  <c r="I4736" i="2"/>
  <c r="I4829" i="2"/>
  <c r="I4929" i="2"/>
  <c r="I5098" i="2"/>
  <c r="I5159" i="2"/>
  <c r="I5266" i="2"/>
  <c r="I5280" i="2"/>
  <c r="I5307" i="2"/>
  <c r="I5406" i="2"/>
  <c r="I5481" i="2"/>
  <c r="I5644" i="2"/>
  <c r="I5654" i="2"/>
  <c r="I5681" i="2"/>
  <c r="I5726" i="2"/>
  <c r="I5731" i="2"/>
  <c r="I5802" i="2"/>
  <c r="I5831" i="2"/>
  <c r="I5945" i="2"/>
  <c r="I5955" i="2"/>
  <c r="I5966" i="2"/>
  <c r="I5973" i="2"/>
  <c r="I16" i="2"/>
  <c r="I33" i="2"/>
  <c r="I57" i="2"/>
  <c r="I96" i="2"/>
  <c r="I158" i="2"/>
  <c r="I306" i="2"/>
  <c r="I317" i="2"/>
  <c r="I318" i="2"/>
  <c r="I325" i="2"/>
  <c r="I384" i="2"/>
  <c r="I451" i="2"/>
  <c r="I454" i="2"/>
  <c r="I476" i="2"/>
  <c r="I491" i="2"/>
  <c r="I492" i="2"/>
  <c r="I505" i="2"/>
  <c r="I506" i="2"/>
  <c r="I540" i="2"/>
  <c r="I534" i="2"/>
  <c r="I554" i="2"/>
  <c r="I556" i="2"/>
  <c r="I566" i="2"/>
  <c r="I588" i="2"/>
  <c r="I597" i="2"/>
  <c r="I625" i="2"/>
  <c r="I633" i="2"/>
  <c r="I676" i="2"/>
  <c r="I670" i="2"/>
  <c r="I703" i="2"/>
  <c r="I710" i="2"/>
  <c r="I726" i="2"/>
  <c r="I777" i="2"/>
  <c r="I944" i="2"/>
  <c r="I977" i="2"/>
  <c r="I997" i="2"/>
  <c r="I1056" i="2"/>
  <c r="I1081" i="2"/>
  <c r="I1083" i="2"/>
  <c r="I1103" i="2"/>
  <c r="I1170" i="2"/>
  <c r="I1192" i="2"/>
  <c r="I1263" i="2"/>
  <c r="I1273" i="2"/>
  <c r="I1291" i="2"/>
  <c r="I1331" i="2"/>
  <c r="I1342" i="2"/>
  <c r="I1348" i="2"/>
  <c r="I1366" i="2"/>
  <c r="I1378" i="2"/>
  <c r="I1379" i="2"/>
  <c r="I1394" i="2"/>
  <c r="I1402" i="2"/>
  <c r="I1405" i="2"/>
  <c r="I1414" i="2"/>
  <c r="I1425" i="2"/>
  <c r="I1452" i="2"/>
  <c r="I1453" i="2"/>
  <c r="I1454" i="2"/>
  <c r="I1472" i="2"/>
  <c r="I1505" i="2"/>
  <c r="I1506" i="2"/>
  <c r="I1524" i="2"/>
  <c r="I1556" i="2"/>
  <c r="I1570" i="2"/>
  <c r="I1577" i="2"/>
  <c r="I1585" i="2"/>
  <c r="I1595" i="2"/>
  <c r="I1596" i="2"/>
  <c r="I1615" i="2"/>
  <c r="I1618" i="2"/>
  <c r="I1650" i="2"/>
  <c r="I1651" i="2"/>
  <c r="I1685" i="2"/>
  <c r="I1700" i="2"/>
  <c r="I1711" i="2"/>
  <c r="I1720" i="2"/>
  <c r="I1733" i="2"/>
  <c r="I1739" i="2"/>
  <c r="I1740" i="2"/>
  <c r="I1765" i="2"/>
  <c r="I1766" i="2"/>
  <c r="I1801" i="2"/>
  <c r="I1802" i="2"/>
  <c r="I1803" i="2"/>
  <c r="I1782" i="2"/>
  <c r="I1827" i="2"/>
  <c r="I1849" i="2"/>
  <c r="I1864" i="2"/>
  <c r="I1883" i="2"/>
  <c r="I1907" i="2"/>
  <c r="I1930" i="2"/>
  <c r="I1956" i="2"/>
  <c r="I1981" i="2"/>
  <c r="I1982" i="2"/>
  <c r="I1983" i="2"/>
  <c r="I2001" i="2"/>
  <c r="I2009" i="2"/>
  <c r="I2018" i="2"/>
  <c r="I2036" i="2"/>
  <c r="I2050" i="2"/>
  <c r="I2051" i="2"/>
  <c r="I2114" i="2"/>
  <c r="I2115" i="2"/>
  <c r="I2130" i="2"/>
  <c r="I2184" i="2"/>
  <c r="I2260" i="2"/>
  <c r="I2261" i="2"/>
  <c r="I2281" i="2"/>
  <c r="I2299" i="2"/>
  <c r="I2333" i="2"/>
  <c r="I2355" i="2"/>
  <c r="I2357" i="2"/>
  <c r="I2374" i="2"/>
  <c r="I2384" i="2"/>
  <c r="I2391" i="2"/>
  <c r="I2434" i="2"/>
  <c r="I2464" i="2"/>
  <c r="I2468" i="2"/>
  <c r="I2495" i="2"/>
  <c r="I2555" i="2"/>
  <c r="I2574" i="2"/>
  <c r="I2584" i="2"/>
  <c r="I2596" i="2"/>
  <c r="I2597" i="2"/>
  <c r="I2598" i="2"/>
  <c r="I2620" i="2"/>
  <c r="I2643" i="2"/>
  <c r="I2644" i="2"/>
  <c r="I2645" i="2"/>
  <c r="I2707" i="2"/>
  <c r="I2721" i="2"/>
  <c r="I2750" i="2"/>
  <c r="I2824" i="2"/>
  <c r="I2845" i="2"/>
  <c r="I2868" i="2"/>
  <c r="I2887" i="2"/>
  <c r="I2911" i="2"/>
  <c r="I2917" i="2"/>
  <c r="I2932" i="2"/>
  <c r="I2973" i="2"/>
  <c r="I3003" i="2"/>
  <c r="I3023" i="2"/>
  <c r="I3043" i="2"/>
  <c r="I3076" i="2"/>
  <c r="I3094" i="2"/>
  <c r="I3100" i="2"/>
  <c r="I3114" i="2"/>
  <c r="I3116" i="2"/>
  <c r="I3175" i="2"/>
  <c r="I3194" i="2"/>
  <c r="I3204" i="2"/>
  <c r="I3227" i="2"/>
  <c r="I3248" i="2"/>
  <c r="I3259" i="2"/>
  <c r="I3303" i="2"/>
  <c r="I3316" i="2"/>
  <c r="I3371" i="2"/>
  <c r="I3372" i="2"/>
  <c r="I3373" i="2"/>
  <c r="I3405" i="2"/>
  <c r="I3438" i="2"/>
  <c r="I3439" i="2"/>
  <c r="I3444" i="2"/>
  <c r="I3466" i="2"/>
  <c r="I3511" i="2"/>
  <c r="I3572" i="2"/>
  <c r="I3596" i="2"/>
  <c r="I3661" i="2"/>
  <c r="I3697" i="2"/>
  <c r="I3743" i="2"/>
  <c r="I3760" i="2"/>
  <c r="I3781" i="2"/>
  <c r="I3812" i="2"/>
  <c r="I3942" i="2"/>
  <c r="I3943" i="2"/>
  <c r="I3949" i="2"/>
  <c r="I3981" i="2"/>
  <c r="I3982" i="2"/>
  <c r="I3983" i="2"/>
  <c r="I3994" i="2"/>
  <c r="I4006" i="2"/>
  <c r="I4007" i="2"/>
  <c r="I4008" i="2"/>
  <c r="I4029" i="2"/>
  <c r="I4044" i="2"/>
  <c r="I4045" i="2"/>
  <c r="I4089" i="2"/>
  <c r="I4100" i="2"/>
  <c r="I4114" i="2"/>
  <c r="I4173" i="2"/>
  <c r="I4174" i="2"/>
  <c r="I4221" i="2"/>
  <c r="I4240" i="2"/>
  <c r="I4261" i="2"/>
  <c r="I4277" i="2"/>
  <c r="I4309" i="2"/>
  <c r="I4316" i="2"/>
  <c r="I4338" i="2"/>
  <c r="I4346" i="2"/>
  <c r="I4394" i="2"/>
  <c r="I4440" i="2"/>
  <c r="I4502" i="2"/>
  <c r="I4524" i="2"/>
  <c r="I4548" i="2"/>
  <c r="I4562" i="2"/>
  <c r="I4615" i="2"/>
  <c r="I4625" i="2"/>
  <c r="I4648" i="2"/>
  <c r="I4669" i="2"/>
  <c r="I4729" i="2"/>
  <c r="I4772" i="2"/>
  <c r="I4782" i="2"/>
  <c r="I4849" i="2"/>
  <c r="I4896" i="2"/>
  <c r="I4961" i="2"/>
  <c r="I4971" i="2"/>
  <c r="I5144" i="2"/>
  <c r="I5155" i="2"/>
  <c r="I5193" i="2"/>
  <c r="I5231" i="2"/>
  <c r="I5291" i="2"/>
  <c r="I5292" i="2"/>
  <c r="I5293" i="2"/>
  <c r="I5329" i="2"/>
  <c r="I5349" i="2"/>
  <c r="I5435" i="2"/>
  <c r="I5510" i="2"/>
  <c r="I5516" i="2"/>
  <c r="I5557" i="2"/>
  <c r="I5708" i="2"/>
  <c r="I5747" i="2"/>
  <c r="I5776" i="2"/>
  <c r="I5827" i="2"/>
  <c r="I5842" i="2"/>
  <c r="I66" i="2"/>
  <c r="I162" i="2"/>
  <c r="I222" i="2"/>
  <c r="I264" i="2"/>
  <c r="I332" i="2"/>
  <c r="I386" i="2"/>
  <c r="I372" i="2"/>
  <c r="I466" i="2"/>
  <c r="I677" i="2"/>
  <c r="I685" i="2"/>
  <c r="I727" i="2"/>
  <c r="I733" i="2"/>
  <c r="I1349" i="2"/>
  <c r="I1426" i="2"/>
  <c r="I1525" i="2"/>
  <c r="I1560" i="2"/>
  <c r="I1611" i="2"/>
  <c r="I1619" i="2"/>
  <c r="I1686" i="2"/>
  <c r="I1850" i="2"/>
  <c r="I1884" i="2"/>
  <c r="I2037" i="2"/>
  <c r="I2052" i="2"/>
  <c r="I2081" i="2"/>
  <c r="I2607" i="2"/>
  <c r="I2628" i="2"/>
  <c r="I2646" i="2"/>
  <c r="I2888" i="2"/>
  <c r="I2974" i="2"/>
  <c r="I3024" i="2"/>
  <c r="I3077" i="2"/>
  <c r="I3127" i="2"/>
  <c r="I3176" i="2"/>
  <c r="I3258" i="2"/>
  <c r="I3383" i="2"/>
  <c r="I3597" i="2"/>
  <c r="I3795" i="2"/>
  <c r="I3882" i="2"/>
  <c r="I3984" i="2"/>
  <c r="I4062" i="2"/>
  <c r="I4129" i="2"/>
  <c r="I4262" i="2"/>
  <c r="I4278" i="2"/>
  <c r="I4373" i="2"/>
  <c r="I4379" i="2"/>
  <c r="I4416" i="2"/>
  <c r="I4395" i="2"/>
  <c r="I4472" i="2"/>
  <c r="I4479" i="2"/>
  <c r="I4503" i="2"/>
  <c r="I4626" i="2"/>
  <c r="I4670" i="2"/>
  <c r="I4677" i="2"/>
  <c r="I4708" i="2"/>
  <c r="I4722" i="2"/>
  <c r="I4752" i="2"/>
  <c r="I4798" i="2"/>
  <c r="I4930" i="2"/>
  <c r="I4950" i="2"/>
  <c r="I4962" i="2"/>
  <c r="I5002" i="2"/>
  <c r="I5028" i="2"/>
  <c r="I5032" i="2"/>
  <c r="I5047" i="2"/>
  <c r="I5079" i="2"/>
  <c r="I5244" i="2"/>
  <c r="I5250" i="2"/>
  <c r="I5525" i="2"/>
  <c r="I5561" i="2"/>
  <c r="I5570" i="2"/>
  <c r="I5581" i="2"/>
  <c r="I5589" i="2"/>
  <c r="I5629" i="2"/>
  <c r="I5809" i="2"/>
  <c r="I5811" i="2"/>
  <c r="I5840" i="2"/>
  <c r="I5847" i="2"/>
  <c r="I5947" i="2"/>
  <c r="I36" i="2"/>
  <c r="I163" i="2"/>
  <c r="I289" i="2"/>
  <c r="I373" i="2"/>
  <c r="I579" i="2"/>
  <c r="I613" i="2"/>
  <c r="I636" i="2"/>
  <c r="I658" i="2"/>
  <c r="I754" i="2"/>
  <c r="I807" i="2"/>
  <c r="I864" i="2"/>
  <c r="I890" i="2"/>
  <c r="I929" i="2"/>
  <c r="I1022" i="2"/>
  <c r="I1069" i="2"/>
  <c r="I1141" i="2"/>
  <c r="I1199" i="2"/>
  <c r="I1491" i="2"/>
  <c r="I1638" i="2"/>
  <c r="I1673" i="2"/>
  <c r="I1703" i="2"/>
  <c r="I1823" i="2"/>
  <c r="I1900" i="2"/>
  <c r="I1908" i="2"/>
  <c r="I1926" i="2"/>
  <c r="I2002" i="2"/>
  <c r="I2003" i="2"/>
  <c r="I2067" i="2"/>
  <c r="I2116" i="2"/>
  <c r="I2173" i="2"/>
  <c r="I2202" i="2"/>
  <c r="I2334" i="2"/>
  <c r="I2349" i="2"/>
  <c r="I2350" i="2"/>
  <c r="I2410" i="2"/>
  <c r="I2435" i="2"/>
  <c r="I2606" i="2"/>
  <c r="I2684" i="2"/>
  <c r="I2776" i="2"/>
  <c r="I2869" i="2"/>
  <c r="I2876" i="2"/>
  <c r="I2889" i="2"/>
  <c r="I2957" i="2"/>
  <c r="I2983" i="2"/>
  <c r="I3061" i="2"/>
  <c r="I3078" i="2"/>
  <c r="I3177" i="2"/>
  <c r="I3186" i="2"/>
  <c r="I3256" i="2"/>
  <c r="I3280" i="2"/>
  <c r="I3317" i="2"/>
  <c r="I3388" i="2"/>
  <c r="I3579" i="2"/>
  <c r="I3581" i="2"/>
  <c r="I3637" i="2"/>
  <c r="I3724" i="2"/>
  <c r="I3744" i="2"/>
  <c r="I3846" i="2"/>
  <c r="I3847" i="2"/>
  <c r="I3871" i="2"/>
  <c r="I3927" i="2"/>
  <c r="I4046" i="2"/>
  <c r="I4151" i="2"/>
  <c r="I4175" i="2"/>
  <c r="I4241" i="2"/>
  <c r="I4263" i="2"/>
  <c r="I4353" i="2"/>
  <c r="I4488" i="2"/>
  <c r="I4875" i="2"/>
  <c r="I5048" i="2"/>
  <c r="I5161" i="2"/>
  <c r="I5245" i="2"/>
  <c r="I5337" i="2"/>
  <c r="I5423" i="2"/>
  <c r="I5451" i="2"/>
  <c r="I5636" i="2"/>
  <c r="I71" i="2"/>
  <c r="I72" i="2"/>
  <c r="I172" i="2"/>
  <c r="I188" i="2"/>
  <c r="I259" i="2"/>
  <c r="I694" i="2"/>
  <c r="I741" i="2"/>
  <c r="I753" i="2"/>
  <c r="I778" i="2"/>
  <c r="I819" i="2"/>
  <c r="I868" i="2"/>
  <c r="I919" i="2"/>
  <c r="I920" i="2"/>
  <c r="I945" i="2"/>
  <c r="I990" i="2"/>
  <c r="I1023" i="2"/>
  <c r="I1032" i="2"/>
  <c r="I1275" i="2"/>
  <c r="I1383" i="2"/>
  <c r="I1389" i="2"/>
  <c r="I1461" i="2"/>
  <c r="I1535" i="2"/>
  <c r="I1620" i="2"/>
  <c r="I1639" i="2"/>
  <c r="I1734" i="2"/>
  <c r="I1921" i="2"/>
  <c r="I1987" i="2"/>
  <c r="I2044" i="2"/>
  <c r="I2053" i="2"/>
  <c r="I2056" i="2"/>
  <c r="I2131" i="2"/>
  <c r="I2132" i="2"/>
  <c r="I2213" i="2"/>
  <c r="I2300" i="2"/>
  <c r="I2342" i="2"/>
  <c r="I2351" i="2"/>
  <c r="I2375" i="2"/>
  <c r="I2411" i="2"/>
  <c r="I2412" i="2"/>
  <c r="I2537" i="2"/>
  <c r="I2575" i="2"/>
  <c r="I2583" i="2"/>
  <c r="I2692" i="2"/>
  <c r="I2701" i="2"/>
  <c r="I2764" i="2"/>
  <c r="I2765" i="2"/>
  <c r="I2890" i="2"/>
  <c r="I2912" i="2"/>
  <c r="I3095" i="2"/>
  <c r="I3115" i="2"/>
  <c r="I3178" i="2"/>
  <c r="I3191" i="2"/>
  <c r="I3205" i="2"/>
  <c r="I3249" i="2"/>
  <c r="I3266" i="2"/>
  <c r="I3318" i="2"/>
  <c r="I3366" i="2"/>
  <c r="I3494" i="2"/>
  <c r="I3530" i="2"/>
  <c r="I3534" i="2"/>
  <c r="I3583" i="2"/>
  <c r="I3662" i="2"/>
  <c r="I3707" i="2"/>
  <c r="I3872" i="2"/>
  <c r="I3928" i="2"/>
  <c r="I4090" i="2"/>
  <c r="I4180" i="2"/>
  <c r="I4195" i="2"/>
  <c r="I4317" i="2"/>
  <c r="I4363" i="2"/>
  <c r="I4417" i="2"/>
  <c r="I4489" i="2"/>
  <c r="I4549" i="2"/>
  <c r="I4602" i="2"/>
  <c r="I4774" i="2"/>
  <c r="I4687" i="2"/>
  <c r="I4730" i="2"/>
  <c r="I4818" i="2"/>
  <c r="I4884" i="2"/>
  <c r="I5289" i="2"/>
  <c r="I5310" i="2"/>
  <c r="I5408" i="2"/>
  <c r="I5624" i="2"/>
  <c r="I5645" i="2"/>
  <c r="I5701" i="2"/>
  <c r="I5841" i="2"/>
  <c r="I32" i="2"/>
  <c r="I157" i="2"/>
  <c r="I204" i="2"/>
  <c r="I228" i="2"/>
  <c r="I339" i="2"/>
  <c r="I349" i="2"/>
  <c r="I526" i="2"/>
  <c r="I541" i="2"/>
  <c r="I637" i="2"/>
  <c r="I767" i="2"/>
  <c r="I782" i="2"/>
  <c r="I788" i="2"/>
  <c r="I790" i="2"/>
  <c r="I825" i="2"/>
  <c r="I921" i="2"/>
  <c r="I946" i="2"/>
  <c r="I998" i="2"/>
  <c r="I1033" i="2"/>
  <c r="I1054" i="2"/>
  <c r="I1062" i="2"/>
  <c r="I1063" i="2"/>
  <c r="I1074" i="2"/>
  <c r="I1104" i="2"/>
  <c r="I1233" i="2"/>
  <c r="I1242" i="2"/>
  <c r="I1270" i="2"/>
  <c r="I1332" i="2"/>
  <c r="I1390" i="2"/>
  <c r="I1473" i="2"/>
  <c r="I1476" i="2"/>
  <c r="I1492" i="2"/>
  <c r="I1518" i="2"/>
  <c r="I1530" i="2"/>
  <c r="I1557" i="2"/>
  <c r="I1578" i="2"/>
  <c r="I1612" i="2"/>
  <c r="I1629" i="2"/>
  <c r="I1727" i="2"/>
  <c r="I1741" i="2"/>
  <c r="I1751" i="2"/>
  <c r="I1758" i="2"/>
  <c r="I1804" i="2"/>
  <c r="I1871" i="2"/>
  <c r="I1882" i="2"/>
  <c r="I1931" i="2"/>
  <c r="I1935" i="2"/>
  <c r="I2019" i="2"/>
  <c r="I2024" i="2"/>
  <c r="I2038" i="2"/>
  <c r="I2095" i="2"/>
  <c r="I2123" i="2"/>
  <c r="I2151" i="2"/>
  <c r="I2214" i="2"/>
  <c r="I2235" i="2"/>
  <c r="I2262" i="2"/>
  <c r="I2292" i="2"/>
  <c r="I2335" i="2"/>
  <c r="I2352" i="2"/>
  <c r="I2381" i="2"/>
  <c r="I2392" i="2"/>
  <c r="I2436" i="2"/>
  <c r="I2476" i="2"/>
  <c r="I2477" i="2"/>
  <c r="I2514" i="2"/>
  <c r="I2559" i="2"/>
  <c r="I2563" i="2"/>
  <c r="I2576" i="2"/>
  <c r="I2621" i="2"/>
  <c r="I2667" i="2"/>
  <c r="I2678" i="2"/>
  <c r="I2752" i="2"/>
  <c r="I2766" i="2"/>
  <c r="I2767" i="2"/>
  <c r="I2778" i="2"/>
  <c r="I2825" i="2"/>
  <c r="I2855" i="2"/>
  <c r="I2870" i="2"/>
  <c r="I2891" i="2"/>
  <c r="I2933" i="2"/>
  <c r="I2722" i="2"/>
  <c r="I2941" i="2"/>
  <c r="I2953" i="2"/>
  <c r="I2975" i="2"/>
  <c r="I2991" i="2"/>
  <c r="I3025" i="2"/>
  <c r="I3044" i="2"/>
  <c r="I3045" i="2"/>
  <c r="I3046" i="2"/>
  <c r="I3063" i="2"/>
  <c r="I3096" i="2"/>
  <c r="I3122" i="2"/>
  <c r="I3134" i="2"/>
  <c r="I3136" i="2"/>
  <c r="I3138" i="2"/>
  <c r="I3150" i="2"/>
  <c r="I3158" i="2"/>
  <c r="I3184" i="2"/>
  <c r="I3192" i="2"/>
  <c r="I3206" i="2"/>
  <c r="I3228" i="2"/>
  <c r="I3267" i="2"/>
  <c r="I3295" i="2"/>
  <c r="I3296" i="2"/>
  <c r="I3319" i="2"/>
  <c r="I3320" i="2"/>
  <c r="I3331" i="2"/>
  <c r="I3332" i="2"/>
  <c r="I3374" i="2"/>
  <c r="I3375" i="2"/>
  <c r="I3379" i="2"/>
  <c r="I3402" i="2"/>
  <c r="I3418" i="2"/>
  <c r="I3440" i="2"/>
  <c r="I3441" i="2"/>
  <c r="I3333" i="2"/>
  <c r="I3512" i="2"/>
  <c r="I3513" i="2"/>
  <c r="I3522" i="2"/>
  <c r="I3531" i="2"/>
  <c r="I3532" i="2"/>
  <c r="I3551" i="2"/>
  <c r="I3568" i="2"/>
  <c r="I3569" i="2"/>
  <c r="I3598" i="2"/>
  <c r="I3638" i="2"/>
  <c r="I3681" i="2"/>
  <c r="I3682" i="2"/>
  <c r="I3698" i="2"/>
  <c r="I3725" i="2"/>
  <c r="I3726" i="2"/>
  <c r="I3727" i="2"/>
  <c r="I3761" i="2"/>
  <c r="I3768" i="2"/>
  <c r="I3782" i="2"/>
  <c r="I3802" i="2"/>
  <c r="I3803" i="2"/>
  <c r="I3808" i="2"/>
  <c r="I3832" i="2"/>
  <c r="I3848" i="2"/>
  <c r="I3849" i="2"/>
  <c r="I3857" i="2"/>
  <c r="I3873" i="2"/>
  <c r="I3874" i="2"/>
  <c r="I3906" i="2"/>
  <c r="I3929" i="2"/>
  <c r="I3946" i="2"/>
  <c r="I3963" i="2"/>
  <c r="I3964" i="2"/>
  <c r="I3965" i="2"/>
  <c r="I3985" i="2"/>
  <c r="I4009" i="2"/>
  <c r="I4063" i="2"/>
  <c r="I4091" i="2"/>
  <c r="I4115" i="2"/>
  <c r="I4130" i="2"/>
  <c r="I4131" i="2"/>
  <c r="I4152" i="2"/>
  <c r="I4176" i="2"/>
  <c r="I4206" i="2"/>
  <c r="I4212" i="2"/>
  <c r="I4213" i="2"/>
  <c r="I4222" i="2"/>
  <c r="I4223" i="2"/>
  <c r="I4225" i="2"/>
  <c r="I4242" i="2"/>
  <c r="I4286" i="2"/>
  <c r="I4303" i="2"/>
  <c r="I4304" i="2"/>
  <c r="I4318" i="2"/>
  <c r="I4326" i="2"/>
  <c r="I4327" i="2"/>
  <c r="I4358" i="2"/>
  <c r="I4374" i="2"/>
  <c r="I4383" i="2"/>
  <c r="I4402" i="2"/>
  <c r="I4418" i="2"/>
  <c r="I4490" i="2"/>
  <c r="I4504" i="2"/>
  <c r="I4525" i="2"/>
  <c r="I4565" i="2"/>
  <c r="I4570" i="2"/>
  <c r="I4603" i="2"/>
  <c r="I4627" i="2"/>
  <c r="I4649" i="2"/>
  <c r="I4655" i="2"/>
  <c r="I4673" i="2"/>
  <c r="I4688" i="2"/>
  <c r="I4689" i="2"/>
  <c r="I4693" i="2"/>
  <c r="I4720" i="2"/>
  <c r="I4731" i="2"/>
  <c r="I4788" i="2"/>
  <c r="I4799" i="2"/>
  <c r="I4800" i="2"/>
  <c r="I4806" i="2"/>
  <c r="I4814" i="2"/>
  <c r="I4841" i="2"/>
  <c r="I4870" i="2"/>
  <c r="I4871" i="2"/>
  <c r="I4874" i="2"/>
  <c r="I4885" i="2"/>
  <c r="I4897" i="2"/>
  <c r="I4947" i="2"/>
  <c r="I4948" i="2"/>
  <c r="I5003" i="2"/>
  <c r="I5012" i="2"/>
  <c r="I5014" i="2"/>
  <c r="I5018" i="2"/>
  <c r="I5035" i="2"/>
  <c r="I5036" i="2"/>
  <c r="I5049" i="2"/>
  <c r="I5058" i="2"/>
  <c r="I5059" i="2"/>
  <c r="I5065" i="2"/>
  <c r="I5072" i="2"/>
  <c r="I5091" i="2"/>
  <c r="I5099" i="2"/>
  <c r="I5119" i="2"/>
  <c r="I5130" i="2"/>
  <c r="I5134" i="2"/>
  <c r="I5140" i="2"/>
  <c r="I5141" i="2"/>
  <c r="I5156" i="2"/>
  <c r="I5157" i="2"/>
  <c r="I5170" i="2"/>
  <c r="I5179" i="2"/>
  <c r="I5197" i="2"/>
  <c r="I5194" i="2"/>
  <c r="I5215" i="2"/>
  <c r="I5267" i="2"/>
  <c r="I5281" i="2"/>
  <c r="I5313" i="2"/>
  <c r="I5338" i="2"/>
  <c r="I5350" i="2"/>
  <c r="I5370" i="2"/>
  <c r="I5371" i="2"/>
  <c r="I5382" i="2"/>
  <c r="I5383" i="2"/>
  <c r="I5384" i="2"/>
  <c r="I5400" i="2"/>
  <c r="I5413" i="2"/>
  <c r="I5414" i="2"/>
  <c r="I5417" i="2"/>
  <c r="I5424" i="2"/>
  <c r="I5452" i="2"/>
  <c r="I5464" i="2"/>
  <c r="I5465" i="2"/>
  <c r="I5471" i="2"/>
  <c r="I5472" i="2"/>
  <c r="I5485" i="2"/>
  <c r="I5486" i="2"/>
  <c r="I5487" i="2"/>
  <c r="I5494" i="2"/>
  <c r="I5511" i="2"/>
  <c r="I5526" i="2"/>
  <c r="I5531" i="2"/>
  <c r="I5547" i="2"/>
  <c r="I5565" i="2"/>
  <c r="I5585" i="2"/>
  <c r="I5605" i="2"/>
  <c r="I5608" i="2"/>
  <c r="I5625" i="2"/>
  <c r="I5626" i="2"/>
  <c r="I5637" i="2"/>
  <c r="I5646" i="2"/>
  <c r="I5647" i="2"/>
  <c r="I5662" i="2"/>
  <c r="I5683" i="2"/>
  <c r="I5684" i="2"/>
  <c r="I5686" i="2"/>
  <c r="I5688" i="2"/>
  <c r="I5740" i="2"/>
  <c r="I5751" i="2"/>
  <c r="I5758" i="2"/>
  <c r="I5772" i="2"/>
  <c r="I5803" i="2"/>
  <c r="I5850" i="2"/>
  <c r="I5853" i="2"/>
  <c r="I5874" i="2"/>
  <c r="I5875" i="2"/>
  <c r="I5896" i="2"/>
  <c r="I5909" i="2"/>
  <c r="I5912" i="2"/>
  <c r="I5920" i="2"/>
  <c r="I5921" i="2"/>
  <c r="I5924" i="2"/>
  <c r="I88" i="2"/>
  <c r="I290" i="2"/>
  <c r="I313" i="2"/>
  <c r="I333" i="2"/>
  <c r="I366" i="2"/>
  <c r="I463" i="2"/>
  <c r="I490" i="2"/>
  <c r="I614" i="2"/>
  <c r="I704" i="2"/>
  <c r="I764" i="2"/>
  <c r="I831" i="2"/>
  <c r="I869" i="2"/>
  <c r="I959" i="2"/>
  <c r="I1024" i="2"/>
  <c r="I1043" i="2"/>
  <c r="I1034" i="2"/>
  <c r="I1116" i="2"/>
  <c r="I1117" i="2"/>
  <c r="I1155" i="2"/>
  <c r="I1188" i="2"/>
  <c r="I1220" i="2"/>
  <c r="I1260" i="2"/>
  <c r="I1298" i="2"/>
  <c r="I1391" i="2"/>
  <c r="I1443" i="2"/>
  <c r="I1474" i="2"/>
  <c r="I1579" i="2"/>
  <c r="I1580" i="2"/>
  <c r="I1674" i="2"/>
  <c r="I1687" i="2"/>
  <c r="I1701" i="2"/>
  <c r="I1805" i="2"/>
  <c r="I1806" i="2"/>
  <c r="I1841" i="2"/>
  <c r="I1913" i="2"/>
  <c r="I1932" i="2"/>
  <c r="I1966" i="2"/>
  <c r="I2039" i="2"/>
  <c r="I2042" i="2"/>
  <c r="I2215" i="2"/>
  <c r="I2397" i="2"/>
  <c r="I2457" i="2"/>
  <c r="I2480" i="2"/>
  <c r="I2538" i="2"/>
  <c r="I2556" i="2"/>
  <c r="I2577" i="2"/>
  <c r="I2580" i="2"/>
  <c r="I2647" i="2"/>
  <c r="I2934" i="2"/>
  <c r="I3026" i="2"/>
  <c r="I3079" i="2"/>
  <c r="I3097" i="2"/>
  <c r="I3297" i="2"/>
  <c r="I3356" i="2"/>
  <c r="I3467" i="2"/>
  <c r="I3514" i="2"/>
  <c r="I3533" i="2"/>
  <c r="I3989" i="2"/>
  <c r="I4092" i="2"/>
  <c r="I4101" i="2"/>
  <c r="I4144" i="2"/>
  <c r="I4207" i="2"/>
  <c r="I4208" i="2"/>
  <c r="I4243" i="2"/>
  <c r="I4264" i="2"/>
  <c r="I4339" i="2"/>
  <c r="I4419" i="2"/>
  <c r="I4420" i="2"/>
  <c r="I4457" i="2"/>
  <c r="I4491" i="2"/>
  <c r="I4509" i="2"/>
  <c r="I4511" i="2"/>
  <c r="I4563" i="2"/>
  <c r="I4628" i="2"/>
  <c r="I4638" i="2"/>
  <c r="I4650" i="2"/>
  <c r="I4690" i="2"/>
  <c r="I4671" i="2"/>
  <c r="I4759" i="2"/>
  <c r="I4872" i="2"/>
  <c r="I4963" i="2"/>
  <c r="I4990" i="2"/>
  <c r="I5033" i="2"/>
  <c r="I5060" i="2"/>
  <c r="I5073" i="2"/>
  <c r="I5160" i="2"/>
  <c r="I5228" i="2"/>
  <c r="I5372" i="2"/>
  <c r="I5385" i="2"/>
  <c r="I5401" i="2"/>
  <c r="I5442" i="2"/>
  <c r="I5548" i="2"/>
  <c r="I5550" i="2"/>
  <c r="I5566" i="2"/>
  <c r="I5680" i="2"/>
  <c r="I5703" i="2"/>
  <c r="I5711" i="2"/>
  <c r="I5748" i="2"/>
  <c r="I5766" i="2"/>
  <c r="I5851" i="2"/>
  <c r="I12" i="2"/>
  <c r="I25" i="2"/>
  <c r="I67" i="2"/>
  <c r="I111" i="2"/>
  <c r="I155" i="2"/>
  <c r="I233" i="2"/>
  <c r="I268" i="2"/>
  <c r="I291" i="2"/>
  <c r="I340" i="2"/>
  <c r="I360" i="2"/>
  <c r="I427" i="2"/>
  <c r="I497" i="2"/>
  <c r="I508" i="2"/>
  <c r="I515" i="2"/>
  <c r="I671" i="2"/>
  <c r="I686" i="2"/>
  <c r="I854" i="2"/>
  <c r="I859" i="2"/>
  <c r="I935" i="2"/>
  <c r="I965" i="2"/>
  <c r="I999" i="2"/>
  <c r="I1193" i="2"/>
  <c r="I1206" i="2"/>
  <c r="I1253" i="2"/>
  <c r="I1254" i="2"/>
  <c r="I1283" i="2"/>
  <c r="I1307" i="2"/>
  <c r="I1324" i="2"/>
  <c r="I1360" i="2"/>
  <c r="I1427" i="2"/>
  <c r="I1484" i="2"/>
  <c r="I1587" i="2"/>
  <c r="I1597" i="2"/>
  <c r="I1621" i="2"/>
  <c r="I1688" i="2"/>
  <c r="I1712" i="2"/>
  <c r="I1742" i="2"/>
  <c r="I1743" i="2"/>
  <c r="I1807" i="2"/>
  <c r="I1808" i="2"/>
  <c r="I1865" i="2"/>
  <c r="I1866" i="2"/>
  <c r="I1867" i="2"/>
  <c r="I1909" i="2"/>
  <c r="I1949" i="2"/>
  <c r="I1984" i="2"/>
  <c r="I2008" i="2"/>
  <c r="I2020" i="2"/>
  <c r="I2082" i="2"/>
  <c r="I2083" i="2"/>
  <c r="I2089" i="2"/>
  <c r="I2096" i="2"/>
  <c r="I2117" i="2"/>
  <c r="I2139" i="2"/>
  <c r="I2165" i="2"/>
  <c r="I2176" i="2"/>
  <c r="I2185" i="2"/>
  <c r="I2208" i="2"/>
  <c r="I2218" i="2"/>
  <c r="I2263" i="2"/>
  <c r="I2282" i="2"/>
  <c r="I2283" i="2"/>
  <c r="I2301" i="2"/>
  <c r="I2324" i="2"/>
  <c r="I2376" i="2"/>
  <c r="I2416" i="2"/>
  <c r="I2466" i="2"/>
  <c r="I2478" i="2"/>
  <c r="I2482" i="2"/>
  <c r="I2520" i="2"/>
  <c r="I2539" i="2"/>
  <c r="I2604" i="2"/>
  <c r="I2605" i="2"/>
  <c r="I2648" i="2"/>
  <c r="I2770" i="2"/>
  <c r="I2792" i="2"/>
  <c r="I2826" i="2"/>
  <c r="I2827" i="2"/>
  <c r="I2832" i="2"/>
  <c r="I2871" i="2"/>
  <c r="I2954" i="2"/>
  <c r="I3054" i="2"/>
  <c r="I3080" i="2"/>
  <c r="I3081" i="2"/>
  <c r="I3047" i="2"/>
  <c r="I3128" i="2"/>
  <c r="I3129" i="2"/>
  <c r="I3162" i="2"/>
  <c r="I3181" i="2"/>
  <c r="I3207" i="2"/>
  <c r="I3213" i="2"/>
  <c r="I3250" i="2"/>
  <c r="I3298" i="2"/>
  <c r="I3304" i="2"/>
  <c r="I3334" i="2"/>
  <c r="I3361" i="2"/>
  <c r="I3367" i="2"/>
  <c r="I3357" i="2"/>
  <c r="I3381" i="2"/>
  <c r="I3389" i="2"/>
  <c r="I3390" i="2"/>
  <c r="I3399" i="2"/>
  <c r="I3403" i="2"/>
  <c r="I3448" i="2"/>
  <c r="I3486" i="2"/>
  <c r="I3501" i="2"/>
  <c r="I3515" i="2"/>
  <c r="I3516" i="2"/>
  <c r="I3599" i="2"/>
  <c r="I3620" i="2"/>
  <c r="I3639" i="2"/>
  <c r="I3663" i="2"/>
  <c r="I3666" i="2"/>
  <c r="I3667" i="2"/>
  <c r="I3683" i="2"/>
  <c r="I3684" i="2"/>
  <c r="I3690" i="2"/>
  <c r="I3699" i="2"/>
  <c r="I3734" i="2"/>
  <c r="I3751" i="2"/>
  <c r="I3762" i="2"/>
  <c r="I3763" i="2"/>
  <c r="I3770" i="2"/>
  <c r="I3783" i="2"/>
  <c r="I3784" i="2"/>
  <c r="I3814" i="2"/>
  <c r="I3833" i="2"/>
  <c r="I3850" i="2"/>
  <c r="I3875" i="2"/>
  <c r="I3851" i="2"/>
  <c r="I3930" i="2"/>
  <c r="I3950" i="2"/>
  <c r="I3975" i="2"/>
  <c r="I3991" i="2"/>
  <c r="I4010" i="2"/>
  <c r="I4011" i="2"/>
  <c r="I4030" i="2"/>
  <c r="I4031" i="2"/>
  <c r="I2427" i="2"/>
  <c r="I4093" i="2"/>
  <c r="I4094" i="2"/>
  <c r="I4120" i="2"/>
  <c r="I4132" i="2"/>
  <c r="I4133" i="2"/>
  <c r="I4134" i="2"/>
  <c r="I4142" i="2"/>
  <c r="I4153" i="2"/>
  <c r="I4154" i="2"/>
  <c r="I4177" i="2"/>
  <c r="I4196" i="2"/>
  <c r="I4197" i="2"/>
  <c r="I4209" i="2"/>
  <c r="I4244" i="2"/>
  <c r="I4245" i="2"/>
  <c r="I4246" i="2"/>
  <c r="I4269" i="2"/>
  <c r="I4287" i="2"/>
  <c r="I4308" i="2"/>
  <c r="I4323" i="2"/>
  <c r="I4325" i="2"/>
  <c r="I4272" i="2"/>
  <c r="I4354" i="2"/>
  <c r="I4375" i="2"/>
  <c r="I4377" i="2"/>
  <c r="I4396" i="2"/>
  <c r="I4397" i="2"/>
  <c r="I4421" i="2"/>
  <c r="I4426" i="2"/>
  <c r="I4444" i="2"/>
  <c r="I4427" i="2"/>
  <c r="I4445" i="2"/>
  <c r="I4463" i="2"/>
  <c r="I4505" i="2"/>
  <c r="I4526" i="2"/>
  <c r="I4527" i="2"/>
  <c r="I4528" i="2"/>
  <c r="I4532" i="2"/>
  <c r="I4550" i="2"/>
  <c r="I4551" i="2"/>
  <c r="I4585" i="2"/>
  <c r="I4590" i="2"/>
  <c r="I4636" i="2"/>
  <c r="I4651" i="2"/>
  <c r="I4696" i="2"/>
  <c r="I4723" i="2"/>
  <c r="I4738" i="2"/>
  <c r="I4746" i="2"/>
  <c r="I4747" i="2"/>
  <c r="I4764" i="2"/>
  <c r="I4773" i="2"/>
  <c r="I4783" i="2"/>
  <c r="I4815" i="2"/>
  <c r="I4830" i="2"/>
  <c r="I4842" i="2"/>
  <c r="I4891" i="2"/>
  <c r="I4898" i="2"/>
  <c r="I4899" i="2"/>
  <c r="I4906" i="2"/>
  <c r="I4908" i="2"/>
  <c r="I4915" i="2"/>
  <c r="I4931" i="2"/>
  <c r="I4932" i="2"/>
  <c r="I4964" i="2"/>
  <c r="I4972" i="2"/>
  <c r="I4985" i="2"/>
  <c r="I5004" i="2"/>
  <c r="I5005" i="2"/>
  <c r="I5015" i="2"/>
  <c r="I5029" i="2"/>
  <c r="I5030" i="2"/>
  <c r="I5077" i="2"/>
  <c r="I5085" i="2"/>
  <c r="I5100" i="2"/>
  <c r="I5115" i="2"/>
  <c r="I5116" i="2"/>
  <c r="I5121" i="2"/>
  <c r="I5180" i="2"/>
  <c r="I5207" i="2"/>
  <c r="I5221" i="2"/>
  <c r="I5222" i="2"/>
  <c r="I5236" i="2"/>
  <c r="I5238" i="2"/>
  <c r="I5246" i="2"/>
  <c r="I5247" i="2"/>
  <c r="I5282" i="2"/>
  <c r="I5324" i="2"/>
  <c r="I5331" i="2"/>
  <c r="I5339" i="2"/>
  <c r="I5340" i="2"/>
  <c r="I5351" i="2"/>
  <c r="I5395" i="2"/>
  <c r="I5396" i="2"/>
  <c r="I5404" i="2"/>
  <c r="I5415" i="2"/>
  <c r="I5425" i="2"/>
  <c r="I5426" i="2"/>
  <c r="I5436" i="2"/>
  <c r="I5437" i="2"/>
  <c r="I5473" i="2"/>
  <c r="I5474" i="2"/>
  <c r="I5480" i="2"/>
  <c r="I5495" i="2"/>
  <c r="I5514" i="2"/>
  <c r="I5527" i="2"/>
  <c r="I5529" i="2"/>
  <c r="I5562" i="2"/>
  <c r="I5567" i="2"/>
  <c r="I5577" i="2"/>
  <c r="I5590" i="2"/>
  <c r="I5599" i="2"/>
  <c r="I5600" i="2"/>
  <c r="I5648" i="2"/>
  <c r="I5655" i="2"/>
  <c r="I5668" i="2"/>
  <c r="I5677" i="2"/>
  <c r="I5735" i="2"/>
  <c r="I5739" i="2"/>
  <c r="I5741" i="2"/>
  <c r="I5759" i="2"/>
  <c r="I5771" i="2"/>
  <c r="I5782" i="2"/>
  <c r="I5786" i="2"/>
  <c r="I5798" i="2"/>
  <c r="I5852" i="2"/>
  <c r="I5864" i="2"/>
  <c r="I5870" i="2"/>
  <c r="I5876" i="2"/>
  <c r="I5887" i="2"/>
  <c r="I5901" i="2"/>
  <c r="I61" i="2"/>
  <c r="I184" i="2"/>
  <c r="I185" i="2"/>
  <c r="I292" i="2"/>
  <c r="I307" i="2"/>
  <c r="I391" i="2"/>
  <c r="I455" i="2"/>
  <c r="I510" i="2"/>
  <c r="I742" i="2"/>
  <c r="I799" i="2"/>
  <c r="I877" i="2"/>
  <c r="I947" i="2"/>
  <c r="I1105" i="2"/>
  <c r="I1091" i="2"/>
  <c r="I1133" i="2"/>
  <c r="I1194" i="2"/>
  <c r="I1221" i="2"/>
  <c r="I1243" i="2"/>
  <c r="I1297" i="2"/>
  <c r="I1380" i="2"/>
  <c r="I1428" i="2"/>
  <c r="I1540" i="2"/>
  <c r="I1550" i="2"/>
  <c r="I1571" i="2"/>
  <c r="I1652" i="2"/>
  <c r="I1661" i="2"/>
  <c r="I1728" i="2"/>
  <c r="I1834" i="2"/>
  <c r="I1950" i="2"/>
  <c r="I2054" i="2"/>
  <c r="I2097" i="2"/>
  <c r="I2098" i="2"/>
  <c r="I2174" i="2"/>
  <c r="I2216" i="2"/>
  <c r="I2264" i="2"/>
  <c r="I2265" i="2"/>
  <c r="I2315" i="2"/>
  <c r="I2316" i="2"/>
  <c r="I2415" i="2"/>
  <c r="I2437" i="2"/>
  <c r="I2458" i="2"/>
  <c r="I2693" i="2"/>
  <c r="I2846" i="2"/>
  <c r="I2913" i="2"/>
  <c r="I2955" i="2"/>
  <c r="I3104" i="2"/>
  <c r="I3151" i="2"/>
  <c r="I3299" i="2"/>
  <c r="I3391" i="2"/>
  <c r="I3419" i="2"/>
  <c r="I3424" i="2"/>
  <c r="I3468" i="2"/>
  <c r="I3523" i="2"/>
  <c r="I3708" i="2"/>
  <c r="I3785" i="2"/>
  <c r="I3815" i="2"/>
  <c r="I3827" i="2"/>
  <c r="I3885" i="2"/>
  <c r="I4064" i="2"/>
  <c r="I4065" i="2"/>
  <c r="I4328" i="2"/>
  <c r="I4385" i="2"/>
  <c r="I4441" i="2"/>
  <c r="I4552" i="2"/>
  <c r="I4555" i="2"/>
  <c r="I4564" i="2"/>
  <c r="I4566" i="2"/>
  <c r="I4633" i="2"/>
  <c r="I4672" i="2"/>
  <c r="I4678" i="2"/>
  <c r="I4751" i="2"/>
  <c r="I4753" i="2"/>
  <c r="I4784" i="2"/>
  <c r="I4801" i="2"/>
  <c r="I4816" i="2"/>
  <c r="I4965" i="2"/>
  <c r="I4966" i="2"/>
  <c r="I5006" i="2"/>
  <c r="I5031" i="2"/>
  <c r="I5061" i="2"/>
  <c r="I5146" i="2"/>
  <c r="I5162" i="2"/>
  <c r="I5174" i="2"/>
  <c r="I5149" i="2"/>
  <c r="I5216" i="2"/>
  <c r="I5223" i="2"/>
  <c r="I5255" i="2"/>
  <c r="I5256" i="2"/>
  <c r="I5270" i="2"/>
  <c r="I5268" i="2"/>
  <c r="I5321" i="2"/>
  <c r="I5352" i="2"/>
  <c r="I5373" i="2"/>
  <c r="I5402" i="2"/>
  <c r="I5416" i="2"/>
  <c r="I5443" i="2"/>
  <c r="I5475" i="2"/>
  <c r="I5517" i="2"/>
  <c r="I5558" i="2"/>
  <c r="I5601" i="2"/>
  <c r="I5627" i="2"/>
  <c r="I5630" i="2"/>
  <c r="I5656" i="2"/>
  <c r="I5657" i="2"/>
  <c r="I5660" i="2"/>
  <c r="I5661" i="2"/>
  <c r="I5717" i="2"/>
  <c r="I5722" i="2"/>
  <c r="I5783" i="2"/>
  <c r="I5784" i="2"/>
  <c r="I5849" i="2"/>
  <c r="I48" i="2"/>
  <c r="I300" i="2"/>
  <c r="I709" i="2"/>
  <c r="I991" i="2"/>
  <c r="I1064" i="2"/>
  <c r="I1195" i="2"/>
  <c r="I1353" i="2"/>
  <c r="I1437" i="2"/>
  <c r="I1495" i="2"/>
  <c r="I1519" i="2"/>
  <c r="I1526" i="2"/>
  <c r="I1567" i="2"/>
  <c r="I1622" i="2"/>
  <c r="I1623" i="2"/>
  <c r="I1640" i="2"/>
  <c r="I1744" i="2"/>
  <c r="I1824" i="2"/>
  <c r="I1851" i="2"/>
  <c r="I1872" i="2"/>
  <c r="I1874" i="2"/>
  <c r="I1896" i="2"/>
  <c r="I1910" i="2"/>
  <c r="I2084" i="2"/>
  <c r="I2160" i="2"/>
  <c r="I2599" i="2"/>
  <c r="I2705" i="2"/>
  <c r="I2729" i="2"/>
  <c r="I2747" i="2"/>
  <c r="I2779" i="2"/>
  <c r="I2877" i="2"/>
  <c r="I2880" i="2"/>
  <c r="I3187" i="2"/>
  <c r="I3251" i="2"/>
  <c r="I3335" i="2"/>
  <c r="I3640" i="2"/>
  <c r="I3901" i="2"/>
  <c r="I3932" i="2"/>
  <c r="I4422" i="2"/>
  <c r="I4843" i="2"/>
  <c r="I4973" i="2"/>
  <c r="I5356" i="2"/>
  <c r="I5578" i="2"/>
  <c r="I144" i="2"/>
  <c r="I717" i="2"/>
  <c r="I1035" i="2"/>
  <c r="I1106" i="2"/>
  <c r="I1457" i="2"/>
  <c r="I2203" i="2"/>
  <c r="I4305" i="2"/>
  <c r="I4553" i="2"/>
  <c r="I4604" i="2"/>
  <c r="I4993" i="2"/>
  <c r="I5147" i="2"/>
  <c r="I41" i="2"/>
  <c r="I58" i="2"/>
  <c r="I116" i="2"/>
  <c r="I176" i="2"/>
  <c r="I217" i="2"/>
  <c r="I314" i="2"/>
  <c r="I341" i="2"/>
  <c r="I343" i="2"/>
  <c r="I358" i="2"/>
  <c r="I370" i="2"/>
  <c r="I388" i="2"/>
  <c r="I398" i="2"/>
  <c r="I464" i="2"/>
  <c r="I498" i="2"/>
  <c r="I535" i="2"/>
  <c r="I598" i="2"/>
  <c r="I615" i="2"/>
  <c r="I627" i="2"/>
  <c r="I663" i="2"/>
  <c r="I820" i="2"/>
  <c r="I952" i="2"/>
  <c r="I961" i="2"/>
  <c r="I1044" i="2"/>
  <c r="I1156" i="2"/>
  <c r="I1228" i="2"/>
  <c r="I1292" i="2"/>
  <c r="I1340" i="2"/>
  <c r="I1356" i="2"/>
  <c r="I1431" i="2"/>
  <c r="I1536" i="2"/>
  <c r="I1561" i="2"/>
  <c r="I1624" i="2"/>
  <c r="I1902" i="2"/>
  <c r="I1911" i="2"/>
  <c r="I2004" i="2"/>
  <c r="I2161" i="2"/>
  <c r="I2377" i="2"/>
  <c r="I2425" i="2"/>
  <c r="I2515" i="2"/>
  <c r="I2668" i="2"/>
  <c r="I2694" i="2"/>
  <c r="I2918" i="2"/>
  <c r="I3004" i="2"/>
  <c r="I3229" i="2"/>
  <c r="I3257" i="2"/>
  <c r="I3358" i="2"/>
  <c r="I3420" i="2"/>
  <c r="I3487" i="2"/>
  <c r="I3600" i="2"/>
  <c r="I3607" i="2"/>
  <c r="I3786" i="2"/>
  <c r="I3787" i="2"/>
  <c r="I3809" i="2"/>
  <c r="I4359" i="2"/>
  <c r="I4360" i="2"/>
  <c r="I4495" i="2"/>
  <c r="I4629" i="2"/>
  <c r="I4719" i="2"/>
  <c r="I4732" i="2"/>
  <c r="I5235" i="2"/>
  <c r="I5330" i="2"/>
  <c r="I5427" i="2"/>
  <c r="I128" i="2"/>
  <c r="I305" i="2"/>
  <c r="I544" i="2"/>
  <c r="I601" i="2"/>
  <c r="I678" i="2"/>
  <c r="I692" i="2"/>
  <c r="I718" i="2"/>
  <c r="I765" i="2"/>
  <c r="I800" i="2"/>
  <c r="I812" i="2"/>
  <c r="I969" i="2"/>
  <c r="I1045" i="2"/>
  <c r="I1068" i="2"/>
  <c r="I1134" i="2"/>
  <c r="I1222" i="2"/>
  <c r="I1308" i="2"/>
  <c r="I1367" i="2"/>
  <c r="I1455" i="2"/>
  <c r="I1718" i="2"/>
  <c r="I1933" i="2"/>
  <c r="I1951" i="2"/>
  <c r="I2099" i="2"/>
  <c r="I2266" i="2"/>
  <c r="I2284" i="2"/>
  <c r="I2303" i="2"/>
  <c r="I2540" i="2"/>
  <c r="I2622" i="2"/>
  <c r="I2687" i="2"/>
  <c r="I2753" i="2"/>
  <c r="I2768" i="2"/>
  <c r="I2902" i="2"/>
  <c r="I2935" i="2"/>
  <c r="I2958" i="2"/>
  <c r="I3048" i="2"/>
  <c r="I3137" i="2"/>
  <c r="I3217" i="2"/>
  <c r="I3230" i="2"/>
  <c r="I3570" i="2"/>
  <c r="I3685" i="2"/>
  <c r="I3764" i="2"/>
  <c r="I3788" i="2"/>
  <c r="I3804" i="2"/>
  <c r="I3852" i="2"/>
  <c r="I3895" i="2"/>
  <c r="I4057" i="2"/>
  <c r="I4066" i="2"/>
  <c r="I4072" i="2"/>
  <c r="I4067" i="2"/>
  <c r="I4122" i="2"/>
  <c r="I4211" i="2"/>
  <c r="I4265" i="2"/>
  <c r="I4288" i="2"/>
  <c r="I4398" i="2"/>
  <c r="I4586" i="2"/>
  <c r="I4938" i="2"/>
  <c r="I5275" i="2"/>
  <c r="I5308" i="2"/>
  <c r="I5309" i="2"/>
  <c r="I5658" i="2"/>
  <c r="I5704" i="2"/>
  <c r="I5709" i="2"/>
  <c r="I14" i="2"/>
  <c r="I31" i="2"/>
  <c r="I198" i="2"/>
  <c r="I219" i="2"/>
  <c r="I256" i="2"/>
  <c r="I298" i="2"/>
  <c r="I319" i="2"/>
  <c r="I328" i="2"/>
  <c r="I367" i="2"/>
  <c r="I527" i="2"/>
  <c r="I542" i="2"/>
  <c r="I545" i="2"/>
  <c r="I728" i="2"/>
  <c r="I729" i="2"/>
  <c r="I837" i="2"/>
  <c r="I1065" i="2"/>
  <c r="I1140" i="2"/>
  <c r="I1317" i="2"/>
  <c r="I1350" i="2"/>
  <c r="I1358" i="2"/>
  <c r="I1551" i="2"/>
  <c r="I1562" i="2"/>
  <c r="I1581" i="2"/>
  <c r="I1613" i="2"/>
  <c r="I1614" i="2"/>
  <c r="I1662" i="2"/>
  <c r="I1729" i="2"/>
  <c r="I1767" i="2"/>
  <c r="I1809" i="2"/>
  <c r="I1810" i="2"/>
  <c r="I1852" i="2"/>
  <c r="I1988" i="2"/>
  <c r="I2040" i="2"/>
  <c r="I2100" i="2"/>
  <c r="I2118" i="2"/>
  <c r="I2133" i="2"/>
  <c r="I2152" i="2"/>
  <c r="I2186" i="2"/>
  <c r="I2204" i="2"/>
  <c r="I2243" i="2"/>
  <c r="I2248" i="2"/>
  <c r="I2267" i="2"/>
  <c r="I2317" i="2"/>
  <c r="I2336" i="2"/>
  <c r="I2356" i="2"/>
  <c r="I2414" i="2"/>
  <c r="I2459" i="2"/>
  <c r="I2496" i="2"/>
  <c r="I2516" i="2"/>
  <c r="I2517" i="2"/>
  <c r="I2557" i="2"/>
  <c r="I2578" i="2"/>
  <c r="I2600" i="2"/>
  <c r="I2623" i="2"/>
  <c r="I2624" i="2"/>
  <c r="I2631" i="2"/>
  <c r="I2654" i="2"/>
  <c r="I2679" i="2"/>
  <c r="I2680" i="2"/>
  <c r="I2695" i="2"/>
  <c r="I2696" i="2"/>
  <c r="I2706" i="2"/>
  <c r="I2755" i="2"/>
  <c r="I2769" i="2"/>
  <c r="I2810" i="2"/>
  <c r="I2811" i="2"/>
  <c r="I2828" i="2"/>
  <c r="I2847" i="2"/>
  <c r="I2872" i="2"/>
  <c r="I2873" i="2"/>
  <c r="I2878" i="2"/>
  <c r="I2892" i="2"/>
  <c r="I2914" i="2"/>
  <c r="I2976" i="2"/>
  <c r="I2977" i="2"/>
  <c r="I2992" i="2"/>
  <c r="I3049" i="2"/>
  <c r="I3050" i="2"/>
  <c r="I3051" i="2"/>
  <c r="I3052" i="2"/>
  <c r="I3082" i="2"/>
  <c r="I3130" i="2"/>
  <c r="I3135" i="2"/>
  <c r="I3179" i="2"/>
  <c r="I3185" i="2"/>
  <c r="I3193" i="2"/>
  <c r="I3208" i="2"/>
  <c r="I3209" i="2"/>
  <c r="I3215" i="2"/>
  <c r="I3268" i="2"/>
  <c r="I3272" i="2"/>
  <c r="I3359" i="2"/>
  <c r="I3376" i="2"/>
  <c r="I3380" i="2"/>
  <c r="I3392" i="2"/>
  <c r="I3393" i="2"/>
  <c r="I3400" i="2"/>
  <c r="I3421" i="2"/>
  <c r="I3445" i="2"/>
  <c r="I3449" i="2"/>
  <c r="I3469" i="2"/>
  <c r="I3470" i="2"/>
  <c r="I3488" i="2"/>
  <c r="I3489" i="2"/>
  <c r="I3490" i="2"/>
  <c r="I3496" i="2"/>
  <c r="I3517" i="2"/>
  <c r="I3552" i="2"/>
  <c r="I3571" i="2"/>
  <c r="I3580" i="2"/>
  <c r="I3601" i="2"/>
  <c r="I3602" i="2"/>
  <c r="I3621" i="2"/>
  <c r="I3641" i="2"/>
  <c r="I3686" i="2"/>
  <c r="I3700" i="2"/>
  <c r="I3701" i="2"/>
  <c r="I3728" i="2"/>
  <c r="I3732" i="2"/>
  <c r="I3745" i="2"/>
  <c r="I3746" i="2"/>
  <c r="I3765" i="2"/>
  <c r="I3766" i="2"/>
  <c r="I3789" i="2"/>
  <c r="I3790" i="2"/>
  <c r="I3791" i="2"/>
  <c r="I3828" i="2"/>
  <c r="I3876" i="2"/>
  <c r="I3877" i="2"/>
  <c r="I3886" i="2"/>
  <c r="I3907" i="2"/>
  <c r="I3908" i="2"/>
  <c r="I3912" i="2"/>
  <c r="I3931" i="2"/>
  <c r="I3947" i="2"/>
  <c r="I4012" i="2"/>
  <c r="I4013" i="2"/>
  <c r="I4016" i="2"/>
  <c r="I4049" i="2"/>
  <c r="I4051" i="2"/>
  <c r="I4068" i="2"/>
  <c r="I4069" i="2"/>
  <c r="I4095" i="2"/>
  <c r="I4096" i="2"/>
  <c r="I4116" i="2"/>
  <c r="I4135" i="2"/>
  <c r="I4155" i="2"/>
  <c r="I4247" i="2"/>
  <c r="I4266" i="2"/>
  <c r="I4267" i="2"/>
  <c r="I4268" i="2"/>
  <c r="I4289" i="2"/>
  <c r="I4306" i="2"/>
  <c r="I4319" i="2"/>
  <c r="I4340" i="2"/>
  <c r="I4355" i="2"/>
  <c r="I4364" i="2"/>
  <c r="I4399" i="2"/>
  <c r="I4429" i="2"/>
  <c r="I4446" i="2"/>
  <c r="I4458" i="2"/>
  <c r="I4459" i="2"/>
  <c r="I4473" i="2"/>
  <c r="I4474" i="2"/>
  <c r="I4475" i="2"/>
  <c r="I4529" i="2"/>
  <c r="I4567" i="2"/>
  <c r="I4605" i="2"/>
  <c r="I4609" i="2"/>
  <c r="I4652" i="2"/>
  <c r="I4653" i="2"/>
  <c r="I4691" i="2"/>
  <c r="I4709" i="2"/>
  <c r="I4733" i="2"/>
  <c r="I4749" i="2"/>
  <c r="I4760" i="2"/>
  <c r="I4900" i="2"/>
  <c r="I4901" i="2"/>
  <c r="I4916" i="2"/>
  <c r="I4924" i="2"/>
  <c r="I4967" i="2"/>
  <c r="I4968" i="2"/>
  <c r="I4986" i="2"/>
  <c r="I5038" i="2"/>
  <c r="I5076" i="2"/>
  <c r="I5158" i="2"/>
  <c r="I5181" i="2"/>
  <c r="I5208" i="2"/>
  <c r="I5209" i="2"/>
  <c r="I5248" i="2"/>
  <c r="I5249" i="2"/>
  <c r="I5342" i="2"/>
  <c r="I5387" i="2"/>
  <c r="I5444" i="2"/>
  <c r="I5446" i="2"/>
  <c r="I5508" i="2"/>
  <c r="I5535" i="2"/>
  <c r="I5536" i="2"/>
  <c r="I5638" i="2"/>
  <c r="I5699" i="2"/>
  <c r="I5718" i="2"/>
  <c r="I5764" i="2"/>
  <c r="I5822" i="2"/>
  <c r="I5832" i="2"/>
  <c r="I5848" i="2"/>
  <c r="I5892" i="2"/>
  <c r="I5954" i="2"/>
  <c r="I114" i="2"/>
  <c r="I117" i="2"/>
  <c r="I344" i="2"/>
  <c r="I345" i="2"/>
  <c r="I380" i="2"/>
  <c r="I416" i="2"/>
  <c r="I424" i="2"/>
  <c r="I528" i="2"/>
  <c r="I572" i="2"/>
  <c r="I618" i="2"/>
  <c r="I634" i="2"/>
  <c r="I646" i="2"/>
  <c r="I705" i="2"/>
  <c r="I789" i="2"/>
  <c r="I855" i="2"/>
  <c r="I870" i="2"/>
  <c r="I916" i="2"/>
  <c r="I930" i="2"/>
  <c r="I966" i="2"/>
  <c r="I992" i="2"/>
  <c r="I1122" i="2"/>
  <c r="I1207" i="2"/>
  <c r="I1318" i="2"/>
  <c r="I1408" i="2"/>
  <c r="I1463" i="2"/>
  <c r="I1520" i="2"/>
  <c r="I1563" i="2"/>
  <c r="I1568" i="2"/>
  <c r="I1582" i="2"/>
  <c r="I1564" i="2"/>
  <c r="I1678" i="2"/>
  <c r="I1753" i="2"/>
  <c r="I1783" i="2"/>
  <c r="I1934" i="2"/>
  <c r="I1957" i="2"/>
  <c r="I1967" i="2"/>
  <c r="I2057" i="2"/>
  <c r="I2187" i="2"/>
  <c r="I2231" i="2"/>
  <c r="I2247" i="2"/>
  <c r="I2285" i="2"/>
  <c r="I2290" i="2"/>
  <c r="I2337" i="2"/>
  <c r="I2398" i="2"/>
  <c r="I2413" i="2"/>
  <c r="I2446" i="2"/>
  <c r="I2485" i="2"/>
  <c r="I2497" i="2"/>
  <c r="I2541" i="2"/>
  <c r="I2558" i="2"/>
  <c r="I2812" i="2"/>
  <c r="I2829" i="2"/>
  <c r="I2875" i="2"/>
  <c r="I2893" i="2"/>
  <c r="I3009" i="2"/>
  <c r="I3027" i="2"/>
  <c r="I3098" i="2"/>
  <c r="I3141" i="2"/>
  <c r="I3234" i="2"/>
  <c r="I3252" i="2"/>
  <c r="I3321" i="2"/>
  <c r="I3535" i="2"/>
  <c r="I3553" i="2"/>
  <c r="I3687" i="2"/>
  <c r="I3702" i="2"/>
  <c r="I3805" i="2"/>
  <c r="I3816" i="2"/>
  <c r="I3878" i="2"/>
  <c r="I4047" i="2"/>
  <c r="I4121" i="2"/>
  <c r="I4137" i="2"/>
  <c r="I4181" i="2"/>
  <c r="I4199" i="2"/>
  <c r="I4248" i="2"/>
  <c r="I4307" i="2"/>
  <c r="I4347" i="2"/>
  <c r="I4376" i="2"/>
  <c r="I4630" i="2"/>
  <c r="I4634" i="2"/>
  <c r="I4721" i="2"/>
  <c r="I4761" i="2"/>
  <c r="I4762" i="2"/>
  <c r="I4877" i="2"/>
  <c r="I4917" i="2"/>
  <c r="I5062" i="2"/>
  <c r="I5131" i="2"/>
  <c r="I5224" i="2"/>
  <c r="I5314" i="2"/>
  <c r="I5671" i="2"/>
  <c r="I5730" i="2"/>
  <c r="I5765" i="2"/>
  <c r="I5787" i="2"/>
  <c r="I5796" i="2"/>
  <c r="I45" i="2"/>
  <c r="I75" i="2"/>
  <c r="I90" i="2"/>
  <c r="I98" i="2"/>
  <c r="I105" i="2"/>
  <c r="I109" i="2"/>
  <c r="I139" i="2"/>
  <c r="I150" i="2"/>
  <c r="I225" i="2"/>
  <c r="I241" i="2"/>
  <c r="I247" i="2"/>
  <c r="I295" i="2"/>
  <c r="I359" i="2"/>
  <c r="I410" i="2"/>
  <c r="I414" i="2"/>
  <c r="I417" i="2"/>
  <c r="I425" i="2"/>
  <c r="I571" i="2"/>
  <c r="I616" i="2"/>
  <c r="I679" i="2"/>
  <c r="I730" i="2"/>
  <c r="I768" i="2"/>
  <c r="I808" i="2"/>
  <c r="I813" i="2"/>
  <c r="I832" i="2"/>
  <c r="I860" i="2"/>
  <c r="I861" i="2"/>
  <c r="I871" i="2"/>
  <c r="I889" i="2"/>
  <c r="I922" i="2"/>
  <c r="I967" i="2"/>
  <c r="I1118" i="2"/>
  <c r="I1171" i="2"/>
  <c r="I1196" i="2"/>
  <c r="I1284" i="2"/>
  <c r="I1319" i="2"/>
  <c r="I1351" i="2"/>
  <c r="I1381" i="2"/>
  <c r="I1392" i="2"/>
  <c r="I1403" i="2"/>
  <c r="I1527" i="2"/>
  <c r="I1552" i="2"/>
  <c r="I1583" i="2"/>
  <c r="I1584" i="2"/>
  <c r="I1641" i="2"/>
  <c r="I1689" i="2"/>
  <c r="I1768" i="2"/>
  <c r="I1784" i="2"/>
  <c r="I1835" i="2"/>
  <c r="I1887" i="2"/>
  <c r="I1897" i="2"/>
  <c r="I1922" i="2"/>
  <c r="I1952" i="2"/>
  <c r="I1953" i="2"/>
  <c r="I2005" i="2"/>
  <c r="I2119" i="2"/>
  <c r="I2120" i="2"/>
  <c r="I2134" i="2"/>
  <c r="I2135" i="2"/>
  <c r="I2268" i="2"/>
  <c r="I2438" i="2"/>
  <c r="I2439" i="2"/>
  <c r="I2440" i="2"/>
  <c r="I2460" i="2"/>
  <c r="I2518" i="2"/>
  <c r="I2649" i="2"/>
  <c r="I2697" i="2"/>
  <c r="I2748" i="2"/>
  <c r="I2793" i="2"/>
  <c r="I2830" i="2"/>
  <c r="I2894" i="2"/>
  <c r="I2915" i="2"/>
  <c r="I2936" i="2"/>
  <c r="I2978" i="2"/>
  <c r="I3053" i="2"/>
  <c r="I3099" i="2"/>
  <c r="I3152" i="2"/>
  <c r="I3210" i="2"/>
  <c r="I3253" i="2"/>
  <c r="I3336" i="2"/>
  <c r="I3664" i="2"/>
  <c r="I3688" i="2"/>
  <c r="I3703" i="2"/>
  <c r="I4290" i="2"/>
  <c r="I4654" i="2"/>
  <c r="I5559" i="2"/>
  <c r="I5861" i="2"/>
  <c r="I5881" i="2"/>
  <c r="I348" i="2"/>
  <c r="I599" i="2"/>
  <c r="I1055" i="2"/>
  <c r="I1261" i="2"/>
  <c r="I1320" i="2"/>
  <c r="I1868" i="2"/>
  <c r="I2217" i="2"/>
  <c r="I2302" i="2"/>
  <c r="I2625" i="2"/>
  <c r="I2650" i="2"/>
  <c r="I2698" i="2"/>
  <c r="I2723" i="2"/>
  <c r="I2848" i="2"/>
  <c r="I2937" i="2"/>
  <c r="I3055" i="2"/>
  <c r="I3300" i="2"/>
  <c r="I3471" i="2"/>
  <c r="I3813" i="2"/>
  <c r="I13" i="2"/>
  <c r="I85" i="2"/>
  <c r="I193" i="2"/>
  <c r="I354" i="2"/>
  <c r="I382" i="2"/>
  <c r="I493" i="2"/>
  <c r="I936" i="2"/>
  <c r="I1244" i="2"/>
  <c r="I1565" i="2"/>
  <c r="I1731" i="2"/>
  <c r="I1736" i="2"/>
  <c r="I1898" i="2"/>
  <c r="I1954" i="2"/>
  <c r="I2041" i="2"/>
  <c r="I2344" i="2"/>
  <c r="I3056" i="2"/>
  <c r="I3159" i="2"/>
  <c r="I3301" i="2"/>
  <c r="I3909" i="2"/>
  <c r="I206" i="2"/>
  <c r="I555" i="2"/>
  <c r="I590" i="2"/>
  <c r="I657" i="2"/>
  <c r="I970" i="2"/>
  <c r="I1013" i="2"/>
  <c r="I1294" i="2"/>
  <c r="I1333" i="2"/>
  <c r="I1869" i="2"/>
  <c r="I2124" i="2"/>
  <c r="I2205" i="2"/>
  <c r="I2461" i="2"/>
  <c r="I3281" i="2"/>
  <c r="I4073" i="2"/>
  <c r="I4345" i="2"/>
  <c r="I4423" i="2"/>
  <c r="I4530" i="2"/>
  <c r="I4715" i="2"/>
  <c r="I4737" i="2"/>
  <c r="I121" i="2"/>
  <c r="I199" i="2"/>
  <c r="I258" i="2"/>
  <c r="I334" i="2"/>
  <c r="I399" i="2"/>
  <c r="I441" i="2"/>
  <c r="I442" i="2"/>
  <c r="I519" i="2"/>
  <c r="I720" i="2"/>
  <c r="I731" i="2"/>
  <c r="I827" i="2"/>
  <c r="I845" i="2"/>
  <c r="I931" i="2"/>
  <c r="I1119" i="2"/>
  <c r="I1152" i="2"/>
  <c r="I1154" i="2"/>
  <c r="I1178" i="2"/>
  <c r="I1179" i="2"/>
  <c r="I1180" i="2"/>
  <c r="I1271" i="2"/>
  <c r="I1713" i="2"/>
  <c r="I1752" i="2"/>
  <c r="I1839" i="2"/>
  <c r="I2055" i="2"/>
  <c r="I2101" i="2"/>
  <c r="I2107" i="2"/>
  <c r="I2137" i="2"/>
  <c r="I2138" i="2"/>
  <c r="I2232" i="2"/>
  <c r="I2286" i="2"/>
  <c r="I2291" i="2"/>
  <c r="I2343" i="2"/>
  <c r="I2361" i="2"/>
  <c r="I2393" i="2"/>
  <c r="I2498" i="2"/>
  <c r="I2601" i="2"/>
  <c r="I2895" i="2"/>
  <c r="I2896" i="2"/>
  <c r="I2993" i="2"/>
  <c r="I3005" i="2"/>
  <c r="I3062" i="2"/>
  <c r="I3085" i="2"/>
  <c r="I3103" i="2"/>
  <c r="I3164" i="2"/>
  <c r="I3197" i="2"/>
  <c r="I3211" i="2"/>
  <c r="I3305" i="2"/>
  <c r="I3338" i="2"/>
  <c r="I3343" i="2"/>
  <c r="I3377" i="2"/>
  <c r="I3472" i="2"/>
  <c r="I3495" i="2"/>
  <c r="I3603" i="2"/>
  <c r="I3622" i="2"/>
  <c r="I3689" i="2"/>
  <c r="I3704" i="2"/>
  <c r="I3729" i="2"/>
  <c r="I3792" i="2"/>
  <c r="I3831" i="2"/>
  <c r="I3934" i="2"/>
  <c r="I3986" i="2"/>
  <c r="I4056" i="2"/>
  <c r="I4075" i="2"/>
  <c r="I4182" i="2"/>
  <c r="I4210" i="2"/>
  <c r="I4215" i="2"/>
  <c r="I4320" i="2"/>
  <c r="I4321" i="2"/>
  <c r="I4341" i="2"/>
  <c r="I4424" i="2"/>
  <c r="I4506" i="2"/>
  <c r="I4587" i="2"/>
  <c r="I4748" i="2"/>
  <c r="I4902" i="2"/>
  <c r="I4933" i="2"/>
  <c r="I5210" i="2"/>
  <c r="I5294" i="2"/>
  <c r="I5343" i="2"/>
  <c r="I5488" i="2"/>
  <c r="I5512" i="2"/>
  <c r="I5586" i="2"/>
  <c r="I5821" i="2"/>
  <c r="I5862" i="2"/>
  <c r="I5922" i="2"/>
  <c r="I124" i="2"/>
  <c r="I146" i="2"/>
  <c r="I433" i="2"/>
  <c r="I516" i="2"/>
  <c r="I567" i="2"/>
  <c r="I680" i="2"/>
  <c r="I755" i="2"/>
  <c r="I953" i="2"/>
  <c r="I1252" i="2"/>
  <c r="I1368" i="2"/>
  <c r="I1438" i="2"/>
  <c r="I1528" i="2"/>
  <c r="I1553" i="2"/>
  <c r="I1566" i="2"/>
  <c r="I1730" i="2"/>
  <c r="I1769" i="2"/>
  <c r="I2338" i="2"/>
  <c r="I2542" i="2"/>
  <c r="I2632" i="2"/>
  <c r="I3491" i="2"/>
  <c r="I3730" i="2"/>
  <c r="I3806" i="2"/>
  <c r="I3948" i="2"/>
  <c r="I3896" i="2"/>
  <c r="I3944" i="2"/>
  <c r="I3987" i="2"/>
  <c r="I4014" i="2"/>
  <c r="I4164" i="2"/>
  <c r="I5225" i="2"/>
  <c r="I130" i="2"/>
  <c r="I166" i="2"/>
  <c r="I180" i="2"/>
  <c r="I215" i="2"/>
  <c r="I260" i="2"/>
  <c r="I308" i="2"/>
  <c r="I368" i="2"/>
  <c r="I446" i="2"/>
  <c r="I456" i="2"/>
  <c r="I477" i="2"/>
  <c r="I593" i="2"/>
  <c r="I607" i="2"/>
  <c r="I626" i="2"/>
  <c r="I695" i="2"/>
  <c r="I814" i="2"/>
  <c r="I915" i="2"/>
  <c r="I1190" i="2"/>
  <c r="I1415" i="2"/>
  <c r="I1417" i="2"/>
  <c r="I1537" i="2"/>
  <c r="I1538" i="2"/>
  <c r="I1554" i="2"/>
  <c r="I1555" i="2"/>
  <c r="I1630" i="2"/>
  <c r="I1704" i="2"/>
  <c r="I1770" i="2"/>
  <c r="I1811" i="2"/>
  <c r="I1837" i="2"/>
  <c r="I1870" i="2"/>
  <c r="I1912" i="2"/>
  <c r="I1923" i="2"/>
  <c r="I2006" i="2"/>
  <c r="I2010" i="2"/>
  <c r="I2071" i="2"/>
  <c r="I2104" i="2"/>
  <c r="I2175" i="2"/>
  <c r="I2269" i="2"/>
  <c r="I2287" i="2"/>
  <c r="I2321" i="2"/>
  <c r="I2345" i="2"/>
  <c r="I2358" i="2"/>
  <c r="I2479" i="2"/>
  <c r="I2579" i="2"/>
  <c r="I2602" i="2"/>
  <c r="I2626" i="2"/>
  <c r="I2681" i="2"/>
  <c r="I2682" i="2"/>
  <c r="I2921" i="2"/>
  <c r="I2956" i="2"/>
  <c r="I3153" i="2"/>
  <c r="I3156" i="2"/>
  <c r="I3269" i="2"/>
  <c r="I3322" i="2"/>
  <c r="I3337" i="2"/>
  <c r="I3341" i="2"/>
  <c r="I3378" i="2"/>
  <c r="I3394" i="2"/>
  <c r="I3422" i="2"/>
  <c r="I3442" i="2"/>
  <c r="I3443" i="2"/>
  <c r="I3554" i="2"/>
  <c r="I3559" i="2"/>
  <c r="I3747" i="2"/>
  <c r="I3748" i="2"/>
  <c r="I3829" i="2"/>
  <c r="I3853" i="2"/>
  <c r="I3879" i="2"/>
  <c r="I3897" i="2"/>
  <c r="I3910" i="2"/>
  <c r="I3966" i="2"/>
  <c r="I4118" i="2"/>
  <c r="I4136" i="2"/>
  <c r="I4139" i="2"/>
  <c r="I4156" i="2"/>
  <c r="I4198" i="2"/>
  <c r="I4253" i="2"/>
  <c r="I4342" i="2"/>
  <c r="I4384" i="2"/>
  <c r="I4400" i="2"/>
  <c r="I4442" i="2"/>
  <c r="I4588" i="2"/>
  <c r="I4610" i="2"/>
  <c r="I4611" i="2"/>
  <c r="I4639" i="2"/>
  <c r="I4679" i="2"/>
  <c r="I4710" i="2"/>
  <c r="I4789" i="2"/>
  <c r="I4834" i="2"/>
  <c r="I4918" i="2"/>
  <c r="I5132" i="2"/>
  <c r="I5288" i="2"/>
  <c r="I5295" i="2"/>
  <c r="I5428" i="2"/>
  <c r="I5496" i="2"/>
  <c r="I5619" i="2"/>
  <c r="I5649" i="2"/>
  <c r="I5719" i="2"/>
  <c r="I5734" i="2"/>
  <c r="I5810" i="2"/>
  <c r="I5823" i="2"/>
  <c r="I5957" i="2"/>
  <c r="I5958" i="2"/>
  <c r="I119" i="2"/>
  <c r="I127" i="2"/>
  <c r="I329" i="2"/>
  <c r="I600" i="2"/>
  <c r="I1066" i="2"/>
  <c r="I1135" i="2"/>
  <c r="I1164" i="2"/>
  <c r="I1272" i="2"/>
  <c r="I1293" i="2"/>
  <c r="I1507" i="2"/>
  <c r="I1825" i="2"/>
  <c r="I1924" i="2"/>
  <c r="I2102" i="2"/>
  <c r="I2153" i="2"/>
  <c r="I2188" i="2"/>
  <c r="I2189" i="2"/>
  <c r="I2270" i="2"/>
  <c r="I2426" i="2"/>
  <c r="I2603" i="2"/>
  <c r="I2874" i="2"/>
  <c r="I2939" i="2"/>
  <c r="I3006" i="2"/>
  <c r="I3154" i="2"/>
  <c r="I3238" i="2"/>
  <c r="I3323" i="2"/>
  <c r="I3404" i="2"/>
  <c r="I3604" i="2"/>
  <c r="I3705" i="2"/>
  <c r="I3749" i="2"/>
  <c r="I3883" i="2"/>
  <c r="I3967" i="2"/>
  <c r="I3968" i="2"/>
  <c r="I3969" i="2"/>
  <c r="I3988" i="2"/>
  <c r="I4015" i="2"/>
  <c r="I4048" i="2"/>
  <c r="I4070" i="2"/>
  <c r="I4343" i="2"/>
  <c r="I4356" i="2"/>
  <c r="I4606" i="2"/>
  <c r="I4631" i="2"/>
  <c r="I4785" i="2"/>
  <c r="I4844" i="2"/>
  <c r="I4845" i="2"/>
  <c r="I4903" i="2"/>
  <c r="I5037" i="2"/>
  <c r="I5050" i="2"/>
  <c r="I5129" i="2"/>
  <c r="I5211" i="2"/>
  <c r="I5232" i="2"/>
  <c r="I5353" i="2"/>
  <c r="I5518" i="2"/>
  <c r="I5549" i="2"/>
  <c r="I5560" i="2"/>
  <c r="I5568" i="2"/>
  <c r="I5762" i="2"/>
  <c r="I5800" i="2"/>
  <c r="I5856" i="2"/>
  <c r="I110" i="2"/>
  <c r="I275" i="2"/>
  <c r="I286" i="2"/>
  <c r="I474" i="2"/>
  <c r="I499" i="2"/>
  <c r="I635" i="2"/>
  <c r="I773" i="2"/>
  <c r="I783" i="2"/>
  <c r="I878" i="2"/>
  <c r="I904" i="2"/>
  <c r="I401" i="2"/>
  <c r="I1234" i="2"/>
  <c r="I1274" i="2"/>
  <c r="I1322" i="2"/>
  <c r="I1404" i="2"/>
  <c r="I1429" i="2"/>
  <c r="I1487" i="2"/>
  <c r="I2244" i="2"/>
  <c r="I2627" i="2"/>
  <c r="I2670" i="2"/>
  <c r="I2879" i="2"/>
  <c r="I3324" i="2"/>
  <c r="I3360" i="2"/>
  <c r="I3498" i="2"/>
  <c r="I3642" i="2"/>
  <c r="I4632" i="2"/>
  <c r="I4949" i="2"/>
  <c r="I5639" i="2"/>
  <c r="I91" i="2"/>
  <c r="C4" i="7"/>
  <c r="C5" i="7"/>
  <c r="C18" i="14"/>
  <c r="C17" i="14"/>
  <c r="C16" i="14"/>
  <c r="C15" i="14"/>
  <c r="B18" i="14"/>
  <c r="B17" i="14"/>
  <c r="B16" i="14"/>
  <c r="B15" i="14"/>
  <c r="C24" i="12"/>
  <c r="B24" i="12"/>
  <c r="C23" i="12"/>
  <c r="B23" i="12"/>
  <c r="C22" i="12"/>
  <c r="B22" i="12"/>
  <c r="B24" i="5"/>
  <c r="B23" i="5"/>
  <c r="B22" i="5"/>
  <c r="C6" i="7" l="1"/>
</calcChain>
</file>

<file path=xl/sharedStrings.xml><?xml version="1.0" encoding="utf-8"?>
<sst xmlns="http://schemas.openxmlformats.org/spreadsheetml/2006/main" count="89719" uniqueCount="5827">
  <si>
    <t>Agency County</t>
  </si>
  <si>
    <t>Agency Name</t>
  </si>
  <si>
    <t>Type of Tax/Debt</t>
  </si>
  <si>
    <t>Amount of Bond/Tax</t>
  </si>
  <si>
    <t>Purpose</t>
  </si>
  <si>
    <t>Measure</t>
  </si>
  <si>
    <t>% Yes</t>
  </si>
  <si>
    <t>% No</t>
  </si>
  <si>
    <t>Result (Pass/Fail)</t>
  </si>
  <si>
    <t>Threshold</t>
  </si>
  <si>
    <t>Election Year</t>
  </si>
  <si>
    <t>Election Type</t>
  </si>
  <si>
    <t>Election Date</t>
  </si>
  <si>
    <t>Los Angeles</t>
  </si>
  <si>
    <t>Los Angeles County Flood Control District</t>
  </si>
  <si>
    <t>PLF Debt</t>
  </si>
  <si>
    <t>Parcel Tax: Enact a rate of $.025/sq. ft. of land impermeable to water such as buildings, driveways, and concrete until ended by voters.</t>
  </si>
  <si>
    <t>Water Supply, Storage, Distribution</t>
  </si>
  <si>
    <t>W</t>
  </si>
  <si>
    <t>Pass</t>
  </si>
  <si>
    <t>two-thirds</t>
  </si>
  <si>
    <t>General</t>
  </si>
  <si>
    <t>Multiple</t>
  </si>
  <si>
    <t>State of California</t>
  </si>
  <si>
    <t>General Obligation Bond</t>
  </si>
  <si>
    <t>Prop. 3</t>
  </si>
  <si>
    <t>Fail</t>
  </si>
  <si>
    <t>Majority</t>
  </si>
  <si>
    <t>Culver City</t>
  </si>
  <si>
    <t>Parcel Tax: Impose a $99/single-family parcel, $69/unit on multi-family properties, and $1,096/acre of land on non-residential properties for water systems.</t>
  </si>
  <si>
    <t>CW</t>
  </si>
  <si>
    <t>Two-thirds</t>
  </si>
  <si>
    <t>Santa Cruz</t>
  </si>
  <si>
    <t>Santa Cruz County CFD No 2</t>
  </si>
  <si>
    <t>Parcel Tax: Increase parcel tax to $517 and $1034 for single and multi-service property.</t>
  </si>
  <si>
    <t>N</t>
  </si>
  <si>
    <t>Local</t>
  </si>
  <si>
    <t>Claremont</t>
  </si>
  <si>
    <t>Revenue Bond</t>
  </si>
  <si>
    <t>Prop 1</t>
  </si>
  <si>
    <t>Lake</t>
  </si>
  <si>
    <t>Lake County</t>
  </si>
  <si>
    <t>Sales Tax Revenue Bond</t>
  </si>
  <si>
    <t>Sales Tax: Impose 1/2% sales tax for 10 years.</t>
  </si>
  <si>
    <t>S</t>
  </si>
  <si>
    <t>Yolo</t>
  </si>
  <si>
    <t>Davis</t>
  </si>
  <si>
    <t>Water Rates: Repeal Ordinance No. 2405 adopted in March 2013 by the Davis City Council, which authorizes increases in water rates over the next 5 yrs.</t>
  </si>
  <si>
    <t>P</t>
  </si>
  <si>
    <t>Primary</t>
  </si>
  <si>
    <t>Sales Tax: Impose a one-half of one per cent sales tax to implement a Healthy Lake Tax for a maximum period of 10 yrs.</t>
  </si>
  <si>
    <t>L</t>
  </si>
  <si>
    <t>Santa Clara</t>
  </si>
  <si>
    <t>Santa Clara Valley Water District</t>
  </si>
  <si>
    <t>Parcel Tax: Renew Existing Parcel Tax for 15 Yrs: 7/1/2013 Through 6/30/2028</t>
  </si>
  <si>
    <t>B</t>
  </si>
  <si>
    <t>Colusa</t>
  </si>
  <si>
    <t>Walnut Ranch</t>
  </si>
  <si>
    <t>Property Tax: Levy tax of $687.57 on each parcel in the "Walnut Ranch unincorporated area" for two years.</t>
  </si>
  <si>
    <t>E</t>
  </si>
  <si>
    <t>Kern</t>
  </si>
  <si>
    <t>California City</t>
  </si>
  <si>
    <t>Parcel Tax: Levy Annual Parcel Tax of $120/Parcel for 10 Yrs Beginning 7/1/2011</t>
  </si>
  <si>
    <t>North Edwards Water District</t>
  </si>
  <si>
    <t>Parcel Tax: Levy Tax of $50/Parcel for 4 Fiscal Yrs Beginning 7/1/2012</t>
  </si>
  <si>
    <t>H</t>
  </si>
  <si>
    <t>Marin</t>
  </si>
  <si>
    <t>Muir Beach Community Services District</t>
  </si>
  <si>
    <t>Parcel Tax: Imposes An Annual Special Tax of $3,250 on Each Improved Commercially Zoned Parcel, $300 for Residential Parcels and $300 on All Other Parcels for 4 Yrs, Beginning Fiscal Year 2010-2011 and Ending Fiscal Year 2014- 2015</t>
  </si>
  <si>
    <t>San Bernardino</t>
  </si>
  <si>
    <t>San Bernardino County CSA 70 Cedar Glen</t>
  </si>
  <si>
    <t>Parcel Tax: $84 for 10 years.</t>
  </si>
  <si>
    <t>Not available</t>
  </si>
  <si>
    <t>Prop 84</t>
  </si>
  <si>
    <t>Parcel Tax: $50 Per Parcel</t>
  </si>
  <si>
    <t>Parcel  Tax: $3,250 Per Parcel for Improved Commercially Zoned Property, $300 Per Separate Habitable Structure on Parcels Containing Residential Property and $300 Per Parcel</t>
  </si>
  <si>
    <t>C</t>
  </si>
  <si>
    <t>Special</t>
  </si>
  <si>
    <t>O</t>
  </si>
  <si>
    <t>San Diego</t>
  </si>
  <si>
    <t>Rainbow Municipal Water District</t>
  </si>
  <si>
    <t>Bighorn-Desert View Water Agency</t>
  </si>
  <si>
    <t>Parcel Tax: $13.6811Per Acre</t>
  </si>
  <si>
    <t>San Francisco</t>
  </si>
  <si>
    <t>San Francisco City &amp; County</t>
  </si>
  <si>
    <t>Prop A</t>
  </si>
  <si>
    <t>Prop 50</t>
  </si>
  <si>
    <t>Lassen</t>
  </si>
  <si>
    <t>Spalding Community Services District</t>
  </si>
  <si>
    <t>Parcel Tax: Impose Special Property Tax</t>
  </si>
  <si>
    <t>F</t>
  </si>
  <si>
    <t>San Mateo</t>
  </si>
  <si>
    <t>Montara Sanitary District</t>
  </si>
  <si>
    <t>V</t>
  </si>
  <si>
    <t>Special Tax: $3250 per improved parcel, $300 per separate habitable structure containing residential property and $300 per parcel on all other parcels.</t>
  </si>
  <si>
    <t>J</t>
  </si>
  <si>
    <t>Water Tax: not to exceed 25% of the monthly billing for water service.</t>
  </si>
  <si>
    <t>K</t>
  </si>
  <si>
    <t>PROP 13</t>
  </si>
  <si>
    <t>PROP 15</t>
  </si>
  <si>
    <t>Siskiyou</t>
  </si>
  <si>
    <t>Lake Shastina Community Service District</t>
  </si>
  <si>
    <t>$40 Per Parcel Special Assessment Advisory Vote</t>
  </si>
  <si>
    <t>Pajaro Valley Water Management Agency</t>
  </si>
  <si>
    <t>Increase Aug Fee to $95</t>
  </si>
  <si>
    <t>Bear Valley Community Services District</t>
  </si>
  <si>
    <t>$90 Per Parcel</t>
  </si>
  <si>
    <t>A</t>
  </si>
  <si>
    <t>Sonoma</t>
  </si>
  <si>
    <t>Sweetwater Springs Water District</t>
  </si>
  <si>
    <t>$1000 commercial/ $150 residental for 5 years</t>
  </si>
  <si>
    <t>Ventura</t>
  </si>
  <si>
    <t>Oxnard</t>
  </si>
  <si>
    <t>Wastewater Rates: Repeal the city's increased wastewater rates adopted in January 2016 and return to the lower rates previously in effect.</t>
  </si>
  <si>
    <t>Wastewater Collection, Treatment</t>
  </si>
  <si>
    <t>M</t>
  </si>
  <si>
    <t>Placer</t>
  </si>
  <si>
    <t>Colfax</t>
  </si>
  <si>
    <t>Marijuana Tax: Repeal the ban on medical marijuana dispensaries, establish a 15% tax on marijuana/marijuana products for reducing sewer charges.</t>
  </si>
  <si>
    <t>Yucca Valley</t>
  </si>
  <si>
    <t>Sales Tax: Enact additional 0.5% sales tax for 10 years increasing total tax rate to 8.5% for sewer utility services.</t>
  </si>
  <si>
    <t>Z</t>
  </si>
  <si>
    <t>El Dorado</t>
  </si>
  <si>
    <t>Placerville</t>
  </si>
  <si>
    <t>Sales Tax: Adopt an Add-on Sales Tax of 1/4% for 30 Yrs</t>
  </si>
  <si>
    <t>Stones-Bengard Community Services District</t>
  </si>
  <si>
    <t>$100 Per Parcel for 3 Yrs</t>
  </si>
  <si>
    <t>Hidden Valley Lake Community Services District</t>
  </si>
  <si>
    <t>Parcel Tax: Extend existing $20 parcel tax per lot for 5 years.</t>
  </si>
  <si>
    <t>Sebastopol</t>
  </si>
  <si>
    <t>D</t>
  </si>
  <si>
    <t>Long Beach</t>
  </si>
  <si>
    <t>Transient Occupancy Tax: increase rate from 6% to 7%, paid for by hotel/motel guests, generating approximately $2.8 million dollars annually, until ended by voters</t>
  </si>
  <si>
    <t>Theatre/Arts/Museums</t>
  </si>
  <si>
    <t>Yreka</t>
  </si>
  <si>
    <t>Sales Tax: Increase sales tax by 1/4% for 6 years.</t>
  </si>
  <si>
    <t>I</t>
  </si>
  <si>
    <t>Mono</t>
  </si>
  <si>
    <t>Mammoth Lakes</t>
  </si>
  <si>
    <t>Utility Users Tax: No Increase to the Current Rate of 2.5%, Extend the Tax</t>
  </si>
  <si>
    <t>U</t>
  </si>
  <si>
    <t>Calaveras</t>
  </si>
  <si>
    <t>Appaloosa Road Community Services District</t>
  </si>
  <si>
    <t>Parcel Tax: $100/parcel apply to the 20 parcels on Pinto and Morgan roads, raising an additional $2,000 annually</t>
  </si>
  <si>
    <t>Street Construction and Improvements</t>
  </si>
  <si>
    <t>Ridgewood Avenue Permanent Road Division</t>
  </si>
  <si>
    <t>Parcel Tax: annual parcel tax of $1,620 per parcel for ten years, and an annual parcel tax of $200 per parcel thereafter, generating an estimated $35,640 per year for the first ten years, and $4,400 per year thereafter</t>
  </si>
  <si>
    <t>Sonoma County</t>
  </si>
  <si>
    <t>Sales Tax: extension of a 0.25% sales tax for 20 years, generating an estimated $26 million per year</t>
  </si>
  <si>
    <t>DD</t>
  </si>
  <si>
    <t>Nevada</t>
  </si>
  <si>
    <t>Nevada City</t>
  </si>
  <si>
    <t>Sales Tax: extending the 0.5% sales tax generating an estimated $550,000 per year</t>
  </si>
  <si>
    <t>Rincon Ranch Community Services District</t>
  </si>
  <si>
    <t>Parcel Tax: $6 per acre plus $170 per parcel</t>
  </si>
  <si>
    <t>Hickok Road Community Services District</t>
  </si>
  <si>
    <t>Parcel Tax: increase from $200 to $400 per parcel, thereby generating a maximum of $24,800 per year</t>
  </si>
  <si>
    <t>Mortara Circle Community Services District</t>
  </si>
  <si>
    <t>Parcel Tax: increase from $350 to $600 per parcel, thereby generating an estimated $18,600 per year</t>
  </si>
  <si>
    <t>Q</t>
  </si>
  <si>
    <t>Byers Lane Community Service District</t>
  </si>
  <si>
    <t>Parcel Tax: $300 per parcel to replace an existing parcel tax, thereby generating an estimated $19,200 per year</t>
  </si>
  <si>
    <t>Ojai</t>
  </si>
  <si>
    <t>Transient Occupancy Tax: increase from 10% to 15%</t>
  </si>
  <si>
    <t>El Dorado County CSA No 9 (Fernwood Cothrin Ranch Road)</t>
  </si>
  <si>
    <t>Parcel Tax: $450.00 on each parcel of land for an unlimited duration</t>
  </si>
  <si>
    <t>El Dorado County CSA No 9 (Gilmore Vista)</t>
  </si>
  <si>
    <t>Parcel Tax: $270 on each improved parcel of land and $120 on each unimproved parcel of land for an unlimited duration</t>
  </si>
  <si>
    <t>El Dorado County CSA No 9 (Lynx Trail)</t>
  </si>
  <si>
    <t>Parcel Tax: $500.00 on each parcel of real property for an unlimited duration</t>
  </si>
  <si>
    <t>Parcel Tax: $1,281 per parcel for 10 years</t>
  </si>
  <si>
    <t>Inverness Permanent Road Division No. 2</t>
  </si>
  <si>
    <t>Parcel Tax: Levy a tax of $1,147/ improved parcel annually for 10 yr.s and $708/unimproved parcel for 10 yrs. and $400 annually thereafter with a provision allowing for an annual increase based on State's Consumer Price Index.</t>
  </si>
  <si>
    <t>Parcel Tax: Increase tax from $75/yr. to $175/yr. for taxable parcels in the Appaloosa Zone to fund road improvements and to adjust for inflation.</t>
  </si>
  <si>
    <t>Marin County</t>
  </si>
  <si>
    <t>Sales Tax: Continue existing tax of .5% for 30 yrs.</t>
  </si>
  <si>
    <t>AA</t>
  </si>
  <si>
    <t>Humboldt</t>
  </si>
  <si>
    <t>Eureka</t>
  </si>
  <si>
    <t>Sales Tax: Increase city's sales tax by .25%.</t>
  </si>
  <si>
    <t>Solano</t>
  </si>
  <si>
    <t>Dixon</t>
  </si>
  <si>
    <t>Sales Tax: Impose tax of 1/2% for 10 yrs.</t>
  </si>
  <si>
    <t>n</t>
  </si>
  <si>
    <t>Transportation Tax: Repeals a 2017 transportation law's taxes and fees designated for road repairs and public transportation.</t>
  </si>
  <si>
    <t>Prop. 6</t>
  </si>
  <si>
    <t>Cameron Park Airport District</t>
  </si>
  <si>
    <t>Parcel Tax: Levy tax at annual rate of $600.airpark parcel.</t>
  </si>
  <si>
    <t>Parcel Tax: Levy a special tax override on taxable real property for repair and resurface of roads maintained by the District; tax not to exceed $6.92/acre, plus $199.50/parcel of land per year.</t>
  </si>
  <si>
    <t>RR</t>
  </si>
  <si>
    <t>Cameron Estates Community Services District</t>
  </si>
  <si>
    <t>Parcel Tax: Increase the tax rate from $250 to $595/parcel per yr.</t>
  </si>
  <si>
    <t>Parcel Tax: Increase annual Special Tax from $200 to $400/parcel per year.</t>
  </si>
  <si>
    <t>County Service Area 68 Zone A</t>
  </si>
  <si>
    <t>Parcel Tax:  Enact annual tax of $147/parcel for first 5 years, which would decrease to $117/parcel in the 6th year.</t>
  </si>
  <si>
    <t>Permanent Road Division Zone No. 117</t>
  </si>
  <si>
    <t>Parcel Tax: Levying tax up to $1,400/parcel for the first 10 years, and up to $500/parcel thereafter, to provide road maintenance services.</t>
  </si>
  <si>
    <t>Marble Mountain Community Services District</t>
  </si>
  <si>
    <t>Parcel Tax: Levy tax of up to $400/parcel for road maintenance.</t>
  </si>
  <si>
    <t>Copper Cove Rocky Road Community Services District</t>
  </si>
  <si>
    <t>Parcel Tax: Replace existing tax of $350/residential lot with a tax of $450/residential lot to maintain district roads.</t>
  </si>
  <si>
    <t>Mystic Mines Community Services District</t>
  </si>
  <si>
    <t>Parcel Tax: Impose annual tax of $200/parcel through 2021-2022 &amp; $250/parcel after 2022 for road maintenance and improvement.</t>
  </si>
  <si>
    <t>Clearlake</t>
  </si>
  <si>
    <t>Sales Tax: Impose additional 1% tax to fund road maintenance and improvement.</t>
  </si>
  <si>
    <t>Contra Costa</t>
  </si>
  <si>
    <t>Martinez</t>
  </si>
  <si>
    <t>Sales Tax: Increase tax by an additional 0.5% for 15 years to fund road projects.</t>
  </si>
  <si>
    <t>Placer County</t>
  </si>
  <si>
    <t>Sales Tax: Establish additional 0.5% tax, limited to 30 years, for highway/road modifications/maintenance.</t>
  </si>
  <si>
    <t>Parcel Tax: Levy tax $5.20/acre plus $150/parcel for road maintenance.</t>
  </si>
  <si>
    <t>KK</t>
  </si>
  <si>
    <t>Middle River Community Service District</t>
  </si>
  <si>
    <t>Parcel Tax: Increase parcel tax on developed parcels $100 - $200/parcel per year, and increase the parcel tax on undeveloped parcels $75 - $100/parcel per year.</t>
  </si>
  <si>
    <t>Parcel Tax: Increase the district's parcel tax by $150/parcel per year totaling $400 per year.</t>
  </si>
  <si>
    <t>Parcel Tax: Increase parcel tax by $100/parcel per year from $200 to $300 for maintaining, upgrading, and improving roads.</t>
  </si>
  <si>
    <t>Parcel Tax: Increase the district's parcel tax by $300/parcel per year, from $100 to $400.</t>
  </si>
  <si>
    <t>Sacramento</t>
  </si>
  <si>
    <t>Cosumnes Community Services District</t>
  </si>
  <si>
    <t>Parcel Tax: Increase parcel tax to $250 per year/ per parcel.</t>
  </si>
  <si>
    <t>Stanislaus</t>
  </si>
  <si>
    <t>Turlock</t>
  </si>
  <si>
    <t>Sales Tax: Establish 1/2% sales tax for 7 years.</t>
  </si>
  <si>
    <t>San Luis Obispo</t>
  </si>
  <si>
    <t>Atascadero</t>
  </si>
  <si>
    <t>Sales Tax: Increase tax 1/2% from 7.5% to 8% for 12 years.</t>
  </si>
  <si>
    <t>F-14</t>
  </si>
  <si>
    <t>Cameron Park Community Services District</t>
  </si>
  <si>
    <t>Parcel Tax: Levy tax of $100/year per parcel over and above the current rate, not to exceed $350/parcel per year.</t>
  </si>
  <si>
    <t>Grover Beach</t>
  </si>
  <si>
    <t>K-14</t>
  </si>
  <si>
    <t>El Matador Road Maintenance District</t>
  </si>
  <si>
    <t>Parcel Tax: Levy annual parcel tax of $750 for the first 3 years, $350 for the 4th year, and then increases by $10 in years 5 through 32 beginning 7/1/2015.</t>
  </si>
  <si>
    <t>R</t>
  </si>
  <si>
    <t>Parcel Tax: Levy an annual special tax override not to exceed $5.20/acre, plus $150/parcel with a provision for an annual increase not to exceed the annual engineering news record for the prior year.</t>
  </si>
  <si>
    <t>Orinda</t>
  </si>
  <si>
    <t>Grand Terrace</t>
  </si>
  <si>
    <t>Utility Users Tax: 5% utility tax for 6 years.</t>
  </si>
  <si>
    <t>Sunnyvale</t>
  </si>
  <si>
    <t>Transient Occupancy Tax: Increase TOT from 9.5% to 10.5%.</t>
  </si>
  <si>
    <t>San Bernardino County CSA 68 (Valley of the Moon)</t>
  </si>
  <si>
    <t>Parcel Tax: Levy a $125 per parcel per year with a 2.5% cost of living increase.</t>
  </si>
  <si>
    <t>Alameda</t>
  </si>
  <si>
    <t>Berkeley</t>
  </si>
  <si>
    <t>Sales Tax: Impose a 1› Sales Tax</t>
  </si>
  <si>
    <t>G</t>
  </si>
  <si>
    <t>Los Angeles County</t>
  </si>
  <si>
    <t>Sales Tax: Continue Voter-Approved 1/2› Traffic Relief Sales Tax for another 30 Yrs or Until Voters Decide to End It</t>
  </si>
  <si>
    <t>Napa</t>
  </si>
  <si>
    <t>Napa County</t>
  </si>
  <si>
    <t>Sales Tax: Increase Tax by 1/2› for 25 Yrs</t>
  </si>
  <si>
    <t>T</t>
  </si>
  <si>
    <t>Rio Dell</t>
  </si>
  <si>
    <t>Circle XX Community Service District</t>
  </si>
  <si>
    <t>Parcel Tax: Increase Tax from $300 to $400 Per Property for the Next 10 Yrs</t>
  </si>
  <si>
    <t>Portola Valley</t>
  </si>
  <si>
    <t>Parcel Tax: Increase Parcel Tax to $950</t>
  </si>
  <si>
    <t>X</t>
  </si>
  <si>
    <t>Prop B</t>
  </si>
  <si>
    <t>Lafayette</t>
  </si>
  <si>
    <t>Parcel Tax: Levy a $89 per year for 10 years.</t>
  </si>
  <si>
    <t>Vehicle Registration Fee: Authorize a $10 Fee on the Registration of Vehicles</t>
  </si>
  <si>
    <t>Prop AA</t>
  </si>
  <si>
    <t>Parcel Tax: Increase Annual Residential Parcel Tax by $125 Over the Current Assessment of $250.00 (Transient Occupancy Tax: $375), and Levy Annual Commercial Parcel Tax of $1,125</t>
  </si>
  <si>
    <t>Showcase Ranches Community Services District</t>
  </si>
  <si>
    <t>Parcel Tax: $125 a year.</t>
  </si>
  <si>
    <t>Parcel Tax: Repay Bonds Which the City Intends to Issue, Levy an Annual Parcel Tax of $120 Per Residential Unit to Be Adjusted Annually for Inflation</t>
  </si>
  <si>
    <t>Ridgecrest</t>
  </si>
  <si>
    <t>Sales Tax: Increase Tax by 3/4% for 10 Yrs</t>
  </si>
  <si>
    <t>Santa Barbara</t>
  </si>
  <si>
    <t>Santa Barbara County</t>
  </si>
  <si>
    <t>Sales Tax: Extend the Existing 1/2› Sales Tax Authorization for 30 Yrs Beginning 4/1/2010 to 3/31/2040</t>
  </si>
  <si>
    <t>A2008</t>
  </si>
  <si>
    <t>Parcel Tax: Levy Parcel Tax of $500/Yr Per Residential Parcel and a Maximum of $1,000/ Yr, Per Commercial Parcel</t>
  </si>
  <si>
    <t>Keyes Community Services District</t>
  </si>
  <si>
    <t>Parcel Tax: Levy a $20 Parcel Tax for 3 Yrs, Followed by an Increase to $25 for Each Parcel After the Initial 3 Yrs</t>
  </si>
  <si>
    <t>Butler-Kings Community Services District</t>
  </si>
  <si>
    <t>Parcel Tax: Levy a Parcel of $45 Per Parcel</t>
  </si>
  <si>
    <t>El Cerrito</t>
  </si>
  <si>
    <t>Sales Tax: Impose a 1/2› Sales Tax Used Exclusively for Street Improvements</t>
  </si>
  <si>
    <t>Fresno</t>
  </si>
  <si>
    <t>Fresno County</t>
  </si>
  <si>
    <t>Sales Tax: Continue Current 1/2› Sales Tax for 20 Yrs</t>
  </si>
  <si>
    <t>Grass Valley</t>
  </si>
  <si>
    <t>Sales Tax: Impose a 1/2› Sales Tax for 20 Yrs</t>
  </si>
  <si>
    <t>Kern County</t>
  </si>
  <si>
    <t>Sales Tax: Impose a 1/2› Tax for 20 Yrs</t>
  </si>
  <si>
    <t>Madera</t>
  </si>
  <si>
    <t>Madera County</t>
  </si>
  <si>
    <t>Sales Tax: Renew 1/2› Sales Tax for 20 Yrs</t>
  </si>
  <si>
    <t>Merced</t>
  </si>
  <si>
    <t>Merced County</t>
  </si>
  <si>
    <t>Sales Tax: Impose a 1/2› Tax to Expire In 30 Yrs</t>
  </si>
  <si>
    <t>San Joaquin</t>
  </si>
  <si>
    <t>San Joaquin County</t>
  </si>
  <si>
    <t>Sales Tax: Continue the Existing 1/2› Sales Tax for No Longer Than 30 Yrs to Relieve Traffic Congestion</t>
  </si>
  <si>
    <t>Orange</t>
  </si>
  <si>
    <t>Orange County</t>
  </si>
  <si>
    <t>Sales Tax: Continue the Existing 1% Retail Transaction and Use Tax for 30 Yrs from the Expiration of the Current Measure M on 4/1/2011</t>
  </si>
  <si>
    <t>Sales Tax: Extend for 30 Yrs the Existing 1/2› Sales Tax and Increase It by 1/4›</t>
  </si>
  <si>
    <t>D2006</t>
  </si>
  <si>
    <t>Stanislaus County</t>
  </si>
  <si>
    <t>Sales Tax: Impose a 1/2› Transportation Sales Tax for No Longer Than 30 Yrs to Relieve Traffic Congestion, Improve Safety</t>
  </si>
  <si>
    <t>Mill Valley</t>
  </si>
  <si>
    <t>Parcel Tax: $195 Per Occupied Dwelling of Single Family Residential Unit, $97 for Residential Second Unit</t>
  </si>
  <si>
    <t>Sales Tax: Increase Tax by 1/2›</t>
  </si>
  <si>
    <t>Parcel Tax: Increase Tax from $950 Per Parcel Per Year to $1200 Per Parcel Per Year</t>
  </si>
  <si>
    <t>Parcel Tax: Increase Tax from $10 to $19/Yr Per Parcel of Land within the District, Effective 1/1/2007</t>
  </si>
  <si>
    <t>Tulare</t>
  </si>
  <si>
    <t>Tulare County Transportation Authority</t>
  </si>
  <si>
    <t>Sales Tax: Enact a 1/2› Sales Tax Ordinance Which Automatically Expires In 30 Yrs</t>
  </si>
  <si>
    <t>Parcel Tax: Impose a Special Tax of $105 Per Parcel for the Next 5 Yrs Beginning 7/1/2007</t>
  </si>
  <si>
    <t>Butler-Keys Community Services District</t>
  </si>
  <si>
    <t>Parcel Tax: $45 Per Parcel</t>
  </si>
  <si>
    <t>Y</t>
  </si>
  <si>
    <t>Ivanhoe Public Utility District</t>
  </si>
  <si>
    <t>Parcel Tax: Levy a Parcel Tax of $2/Parcel Per Month for a Community Street Lighting Project</t>
  </si>
  <si>
    <t>Paradise Ranch Estates Permanent Road District</t>
  </si>
  <si>
    <t>Parcel Tax: $275 in the 1st Yr &amp; $185 Per Parcel Per Year for 9 Yrs</t>
  </si>
  <si>
    <t>Parcel Tax: Establish An Annual Special Tax for 10 Yrs on All Taxable Property within the Rincon Ranch Community Services District</t>
  </si>
  <si>
    <t>Springfield Meadow Community Services District</t>
  </si>
  <si>
    <t>Parcel Tax: Increase Tax to $150 Per Yr</t>
  </si>
  <si>
    <t>Big Bear Lake</t>
  </si>
  <si>
    <t>Sales Tax: Increase by 1/2› for 10 Yrs</t>
  </si>
  <si>
    <t>Albany</t>
  </si>
  <si>
    <t>Parcel Tax: $96.00 Per Equivalent Residential Unit</t>
  </si>
  <si>
    <t>Sales Tax: 1/2› Sales Tax for Roads</t>
  </si>
  <si>
    <t>Delano</t>
  </si>
  <si>
    <t>Sales Tax: Sales Tax Rate Increase of 1/2% to End After 20 Yrs</t>
  </si>
  <si>
    <t>Yuba</t>
  </si>
  <si>
    <t>Yuba County</t>
  </si>
  <si>
    <t>Resource Depletion Tax: 15›/Ton on Mined Material with a Cap on Administrative Costs at 3%</t>
  </si>
  <si>
    <t>McCloud Community Services District</t>
  </si>
  <si>
    <t>Parcel Tax: $42.20 Per Parcel Per Year and Fixed Annual 2% Increase</t>
  </si>
  <si>
    <t>Rosamond Community Services District</t>
  </si>
  <si>
    <t>Parcel Tax: $24 to be Increased by 7/1 Each Year, Not to Exceed 2%</t>
  </si>
  <si>
    <t>Petaluma</t>
  </si>
  <si>
    <t>Special Tax: 5% for five years then review and rate the tax annual, the tax will be in effect for 20 years.</t>
  </si>
  <si>
    <t>Utility User Tax: Levy utility user tax up to 5%.</t>
  </si>
  <si>
    <t>Mendocino</t>
  </si>
  <si>
    <t>Willits</t>
  </si>
  <si>
    <t>Sales Tax: Increase sales tax by 0.5 cent.</t>
  </si>
  <si>
    <t>Point Arena</t>
  </si>
  <si>
    <t>Santa Venetia Flood Control Zone 7</t>
  </si>
  <si>
    <t>Special Tax: $265.00 per living unit/per year for improved residential parcels; $300.00 per acre/per year for improved commercial parcels; $97.00 per acre/per year for unimproved parcels for 6 years.</t>
  </si>
  <si>
    <t>Golden West Community Services District</t>
  </si>
  <si>
    <t>Special Tax: Increase tax from $120 to $300 over 5 years.</t>
  </si>
  <si>
    <t>Shadow Lane Community Service District</t>
  </si>
  <si>
    <t>Parcel Tax: $200 per parcel.</t>
  </si>
  <si>
    <t>El Dorado County CSA No 9 (Tegra Rd Zone)</t>
  </si>
  <si>
    <t>Parcel Tax: $450 per parcel.</t>
  </si>
  <si>
    <t>El Dorado County CSA No 9 (Texas Hill Rd)</t>
  </si>
  <si>
    <t>Parcel Tax: $500 per parcel.</t>
  </si>
  <si>
    <t>Parcel Tax: $250 per parcel.</t>
  </si>
  <si>
    <t>South Pasadena</t>
  </si>
  <si>
    <t>Utility Users Tax: 4.8% for 10 years.</t>
  </si>
  <si>
    <t>Lakeview Community Services District</t>
  </si>
  <si>
    <t>Parcel Tax: Increase annual parcel tax from $60 to $120.</t>
  </si>
  <si>
    <t>Parcel Tax: Increase parcel tax to $900 a year then $600 a year once resurfacing of airpark is completed.</t>
  </si>
  <si>
    <t>Anderson Springs Lighting District</t>
  </si>
  <si>
    <t>Parcel Tax: $12 per year/per parcel.</t>
  </si>
  <si>
    <t>Parcel Tax: $75.00 per parcel for 3 years.</t>
  </si>
  <si>
    <t>Parcel Tax: $95 per parcel.</t>
  </si>
  <si>
    <t>Riverside</t>
  </si>
  <si>
    <t>Indio</t>
  </si>
  <si>
    <t>BB</t>
  </si>
  <si>
    <t>Sum of 20 Yr Tax = $769,400,000</t>
  </si>
  <si>
    <t>JJ</t>
  </si>
  <si>
    <t>Calaveras County</t>
  </si>
  <si>
    <t>Increase Transient Occupancy Tax from 6% to 8%</t>
  </si>
  <si>
    <t>Lakeport</t>
  </si>
  <si>
    <t>.75% Sales Tax</t>
  </si>
  <si>
    <t>Increase Utility Users Tax to 4%</t>
  </si>
  <si>
    <t>F98</t>
  </si>
  <si>
    <t>Monterey</t>
  </si>
  <si>
    <t>Monterey County Road Safety Authority</t>
  </si>
  <si>
    <t>.5% Sales Tax for 9 Yrs</t>
  </si>
  <si>
    <t>Maywood</t>
  </si>
  <si>
    <t>$96-$154 Res/$614-$1536 Commercial &lt;= 1 Acre/$1536 Per Acre Commercial&gt;= 1 Acre</t>
  </si>
  <si>
    <t>Northstar Community Services District</t>
  </si>
  <si>
    <t>$280 Per Parcel</t>
  </si>
  <si>
    <t>Raise from $120 to $240</t>
  </si>
  <si>
    <t>Loma Linda</t>
  </si>
  <si>
    <t>Utility Users Tax: Impose .75% Tax</t>
  </si>
  <si>
    <t>$30 Per Parcel for 4 Yrs</t>
  </si>
  <si>
    <t>Glenn</t>
  </si>
  <si>
    <t>Glenn County</t>
  </si>
  <si>
    <t>Use MVLF for Transit Purposes</t>
  </si>
  <si>
    <t>Vandenberg Village Community Services District</t>
  </si>
  <si>
    <t>Street Cleaning</t>
  </si>
  <si>
    <t>Anaheim</t>
  </si>
  <si>
    <t>Butte</t>
  </si>
  <si>
    <t>Chico</t>
  </si>
  <si>
    <t>Banning</t>
  </si>
  <si>
    <t>General Mining Tax: Establishing tax of 80› per ton upon excavating and processing rock material.</t>
  </si>
  <si>
    <t>Special Tax Fees/Levy</t>
  </si>
  <si>
    <t>Benicia</t>
  </si>
  <si>
    <t>Sales Tax: Impose 1› sales tax.</t>
  </si>
  <si>
    <t>Sales Tax: Impose a 1› per ounce general tax on the distribution of high-calorie, sugary drinks.</t>
  </si>
  <si>
    <t>Blue Lake</t>
  </si>
  <si>
    <t>Utility Users Tax: Impose 4% tax on all electricity &amp; gas usage in the City, effective 3/1/2015 for 5 years.</t>
  </si>
  <si>
    <t>Capitola</t>
  </si>
  <si>
    <t>Transient Occupancy Tax: Increase rate from 10% to 11%.</t>
  </si>
  <si>
    <t>Cathedral City</t>
  </si>
  <si>
    <t>Marijuana Tax: Tax each marijuana collectives and dispensaries at a rate of 15› for each $1 of proceeds.</t>
  </si>
  <si>
    <t>Concord</t>
  </si>
  <si>
    <t>Sales Tax: Renew 1/2› sales tax for 9 years.</t>
  </si>
  <si>
    <t>Desert Hot Springs</t>
  </si>
  <si>
    <t>Sales Tax: Increase sales tax by 1%.</t>
  </si>
  <si>
    <t>Medical Marijuana Tax: Impose monthly 10% tax on sales proceeds of marijuana for medical or casual use.</t>
  </si>
  <si>
    <t>II</t>
  </si>
  <si>
    <t>Medical Marijuana Cultivation Tax: Impose annual tax of $25/sq. ft. for the first 3,000 sq. ft. and then $10/sq. ft. for remaining space utilized in connection with the cultivation of marijuana for medical or casual recreation use.</t>
  </si>
  <si>
    <t>HH</t>
  </si>
  <si>
    <t>Sales Tax: Renew 1% sales tax for 12 years.</t>
  </si>
  <si>
    <t>Port Hueneme</t>
  </si>
  <si>
    <t>Business Tax: Eliminate taxes on home-based businesses to promote small business growth, and increase and/or impose new taxes on other businesses.</t>
  </si>
  <si>
    <t>Gilroy</t>
  </si>
  <si>
    <t>Sales Tax: Increase sales tax by 1/2% for 15 years.</t>
  </si>
  <si>
    <t>Half Moon Bay</t>
  </si>
  <si>
    <t>Sales Tax: Renew 1/2% tax for 3 years.</t>
  </si>
  <si>
    <t>Kings</t>
  </si>
  <si>
    <t>Hanford</t>
  </si>
  <si>
    <t>Sales Tax: Increase rate by 1% for 20 years.</t>
  </si>
  <si>
    <t>Oakdale</t>
  </si>
  <si>
    <t>Sales Tax: Extend existing 1/2% sales tax, set to expire 4/2015, for an additional 5 years.</t>
  </si>
  <si>
    <t>Humboldt County</t>
  </si>
  <si>
    <t>Sales Tax: Impose sales tax by 1/2% effective 4/1/2015 for 5 years.</t>
  </si>
  <si>
    <t>Transient Occupancy Tax: Establish tax at 13%.</t>
  </si>
  <si>
    <t>Norwalk</t>
  </si>
  <si>
    <t>Utility Users Tax: Adopt ordinance to change UUT without raising current tax rates.</t>
  </si>
  <si>
    <t>Sales Tax: Continue 1/2% sales tax for 5 years beginning 7/1/16.</t>
  </si>
  <si>
    <t>Marysville</t>
  </si>
  <si>
    <t>Sales Tax: Impose 1› sales tax to expire on 3/31/2025.</t>
  </si>
  <si>
    <t>Palm Desert</t>
  </si>
  <si>
    <t>Transient Occupancy Tax: Increase tax from 9% to 11%.</t>
  </si>
  <si>
    <t>Palo Alto</t>
  </si>
  <si>
    <t>Transient Occupancy Tax: Increase tax 2%.</t>
  </si>
  <si>
    <t>Utility User Tax: Reduce rate from 5% to 4.75%.</t>
  </si>
  <si>
    <t>Sales Tax: Impose 1% tax.</t>
  </si>
  <si>
    <t>Pismo Beach</t>
  </si>
  <si>
    <t>Sales Tax: Extend current 1/2› increase for 12 years.</t>
  </si>
  <si>
    <t>I-14</t>
  </si>
  <si>
    <t>Sales Tax: Impose 1/2› sales tax.</t>
  </si>
  <si>
    <t>Marina</t>
  </si>
  <si>
    <t>Sales Tax: Extend the temporary 1› tax until 3/31/2026.</t>
  </si>
  <si>
    <t>Transient Occupancy Tax: Increase rate from 10% to 12%.</t>
  </si>
  <si>
    <t>Paradise</t>
  </si>
  <si>
    <t>Sales Tax: Increase tax by of 1/2% for 6 years.</t>
  </si>
  <si>
    <t>Rialto</t>
  </si>
  <si>
    <t>Business License Tax: Establish annual $1/cu. ft. tax on wholesale liquid fuel storage facilities.</t>
  </si>
  <si>
    <t>Richmond</t>
  </si>
  <si>
    <t>Salinas</t>
  </si>
  <si>
    <t>Sales Tax: Impose a 1› tax.</t>
  </si>
  <si>
    <t>Utility Users Tax: Reduce tax on telecommunications and video users from 6% to 5%.</t>
  </si>
  <si>
    <t>Property Transfer Tax: Impose additional tax between 14% and 24% on the total sale price of certain multi-unit residential properties sold within 5 years of purchase or transfer.</t>
  </si>
  <si>
    <t>Prop G</t>
  </si>
  <si>
    <t>Sales Tax: Extend 1/2% tax for 8 years.</t>
  </si>
  <si>
    <t>G-14</t>
  </si>
  <si>
    <t>Santa Ana</t>
  </si>
  <si>
    <t>Utility Users Tax: Modernize the City’s UUT as it relates to telecommunications, reduce tax from 6% to 5 1/2% and eliminate exemptions.</t>
  </si>
  <si>
    <t>Transient Occupancy Tax: Increase tax from 10% to 12.5%.</t>
  </si>
  <si>
    <t>Cannabis Business Tax: Impose tax not more than 10% (7% when enacted) on gross receipts of medical marijuana businesses in the unincorporated county.</t>
  </si>
  <si>
    <t>Santa Cruz County</t>
  </si>
  <si>
    <t>Santa Maria</t>
  </si>
  <si>
    <t>Property Transfer Tax: Adopt ordinance that amends the real estate transfer tax for commercial and non-commercial real estate sold for $1,000,000 or more at a tax rate of $9 per $1,000 of sales price.</t>
  </si>
  <si>
    <t>Santa Rosa</t>
  </si>
  <si>
    <t>Utility Users Tax: Reduce the tax rate from 5% to 4.5%.</t>
  </si>
  <si>
    <t>Seal Beach</t>
  </si>
  <si>
    <t>Utility Users Tax: Modernize the City’s UUT as it relates to telecommunications; reduce tax from 11% to 10%.</t>
  </si>
  <si>
    <t>Utility Users Tax: Reduce tax from 4% to 3.75%.</t>
  </si>
  <si>
    <t>Blythe</t>
  </si>
  <si>
    <t>Transient Occupancy Tax: Increase tax by 3% to 13% for 5 years.</t>
  </si>
  <si>
    <t>Medical Cannabis Business Charge/Tax: Charge each medical cannabis business a maximum of $10,000/yr. for each business license issued and tax each medical cannabis business at the maximum rate of 15› for each $1 of proceeds collected and at a maximum monthly rate of $10/sq. ft. of cannabis cultivated.</t>
  </si>
  <si>
    <t>Sales Tax: Increase sales tax by 1/2% for 5 years.</t>
  </si>
  <si>
    <t>Coachella</t>
  </si>
  <si>
    <t>Sales Tax: Establish 1% tax.</t>
  </si>
  <si>
    <t>Ukiah</t>
  </si>
  <si>
    <t>Sales Tax: Extend 1/2% tax indefinitely.</t>
  </si>
  <si>
    <t>Union City</t>
  </si>
  <si>
    <t>Sales Tax: Extend the 1/2› sales tax for 10 years.</t>
  </si>
  <si>
    <t>Fortuna</t>
  </si>
  <si>
    <t>Sales Tax: Impose 1% sales tax.</t>
  </si>
  <si>
    <t>Newark</t>
  </si>
  <si>
    <t>Utility Users Tax: Extend tax for 5 years and decrease rate from 3.5% to 3.25%.</t>
  </si>
  <si>
    <t>Tustin</t>
  </si>
  <si>
    <t>Transient Occupancy Tax: Increase tax from 6% to 10%.</t>
  </si>
  <si>
    <t>National City</t>
  </si>
  <si>
    <t>Sales Tax: Continue existing 1› tax for 20 years.</t>
  </si>
  <si>
    <t>San Jacinto</t>
  </si>
  <si>
    <t>Utility Users Tax: Establish 6.5% tax for 10 years.</t>
  </si>
  <si>
    <t>CC</t>
  </si>
  <si>
    <t>San Benito</t>
  </si>
  <si>
    <t>Hollister</t>
  </si>
  <si>
    <t>Transient Occupancy Tax: Increase tax to 12%.</t>
  </si>
  <si>
    <t>Emeryville</t>
  </si>
  <si>
    <t>Property Transfer Tax Charter Amendment: Adopt a real property transfer tax paid by buyers &amp; sellers of property at the time of sale.</t>
  </si>
  <si>
    <t>Dunsmuir</t>
  </si>
  <si>
    <t>Sales Tax: Increase sales tax by 1/4% for 10 years.</t>
  </si>
  <si>
    <t>Adelanto</t>
  </si>
  <si>
    <t>Utility Users Tax: Impose 7.95% tax for 7 years.</t>
  </si>
  <si>
    <t>Sausalito</t>
  </si>
  <si>
    <t>Sales Tax: Impose a 1/2% special sales tax for 10 years.</t>
  </si>
  <si>
    <t>Antioch</t>
  </si>
  <si>
    <t>Business License Tax: Adopt residential landlord business license tax based on the type and number of units.</t>
  </si>
  <si>
    <t>Tehachapi</t>
  </si>
  <si>
    <t>Sales Tax: Increase rate by 1/2%.</t>
  </si>
  <si>
    <t>Cloverdale</t>
  </si>
  <si>
    <t>Utility Users Tax: Establish rate at 3% for 8 years.</t>
  </si>
  <si>
    <t>Guadalupe</t>
  </si>
  <si>
    <t>Sales Tax: Increase sales tax by 1/4%.</t>
  </si>
  <si>
    <t>Business Tax: Replace the city's flat rate business license fee with a business tax based on a percentage of gross revenue.</t>
  </si>
  <si>
    <t>Imperial</t>
  </si>
  <si>
    <t>Transient Occupancy Tax: Increase tax from 8% to 10% effective 1/1/2015.</t>
  </si>
  <si>
    <t>Isleton</t>
  </si>
  <si>
    <t>Business Tax: Impose a 1/10% tax on business revenues.</t>
  </si>
  <si>
    <t>Needles</t>
  </si>
  <si>
    <t>Transient Occupancy Tax: Increase tax from 10% to 12%.</t>
  </si>
  <si>
    <t>Sales Tax: Increase sales tax by 1% for 5 years.</t>
  </si>
  <si>
    <t>Weed</t>
  </si>
  <si>
    <t>San Benito County</t>
  </si>
  <si>
    <t>Transient Occupancy Tax: Increase tax from 8% to 12%.</t>
  </si>
  <si>
    <t>Mariposa</t>
  </si>
  <si>
    <t>Mariposa County</t>
  </si>
  <si>
    <t>Transient Occupancy Tax: Increase tax on lodgers who stay for 30 consecutive calendar days or less, from 10% to 11.25% effective 5/1/2015.</t>
  </si>
  <si>
    <t>Artesia</t>
  </si>
  <si>
    <t>Utility Users Tax: Enact 4.9% tax.</t>
  </si>
  <si>
    <t>Canyon Lake</t>
  </si>
  <si>
    <t>Utility Users Tax: Establish 3.95% tax for 6 years.</t>
  </si>
  <si>
    <t>Fountain Valley</t>
  </si>
  <si>
    <t>Transient Occupancy Tax: Increase tax from 9% to 10%.</t>
  </si>
  <si>
    <t>Pinole</t>
  </si>
  <si>
    <t>Sales Tax: Impose 1/2% sales tax.</t>
  </si>
  <si>
    <t>Tehama</t>
  </si>
  <si>
    <t>Red Bluff</t>
  </si>
  <si>
    <t>Sales Tax: Establish 1/4% sales tax for 6 years.</t>
  </si>
  <si>
    <t>Shasta</t>
  </si>
  <si>
    <t>Shasta Lake</t>
  </si>
  <si>
    <t>Sales Tax: Impose a 6% to 10% sales tax on the retail sale of medical marijuana.</t>
  </si>
  <si>
    <t>Rancho Cordova</t>
  </si>
  <si>
    <t>Sales Tax: Enact a 1/2› tax.</t>
  </si>
  <si>
    <t>Anaheim Public Utilities</t>
  </si>
  <si>
    <t>Utility User's Tax: Continue 4% tax.</t>
  </si>
  <si>
    <t>Anderson</t>
  </si>
  <si>
    <t>Sales Tax: Increase tax by 1/2›</t>
  </si>
  <si>
    <t>Transaction Occupancy Tax: Continue existing TOT of 12%.</t>
  </si>
  <si>
    <t>Sales Tax: Continue 1› sales tax with no rate increase.</t>
  </si>
  <si>
    <t>Sales Tax: Increase sales tax by 1/2› for 6 yrs.</t>
  </si>
  <si>
    <t>Hayward</t>
  </si>
  <si>
    <t>Sales Tax: Increase tax by 1/2 cent for 20 years.</t>
  </si>
  <si>
    <t>Woodland</t>
  </si>
  <si>
    <t>Sales Tax: Continue 1/4› sales tax with no rate increase.</t>
  </si>
  <si>
    <t>Cotati</t>
  </si>
  <si>
    <t>Sales Tax: Extend 1› sales tax for 9 yrs.</t>
  </si>
  <si>
    <t>Winters</t>
  </si>
  <si>
    <t>Transient Occupancy Tax: Increase tax 2% from 10% to 12%.</t>
  </si>
  <si>
    <t>Bellflower</t>
  </si>
  <si>
    <t>Utility Users Tax: Temporarily Increase Tax from 5% to 7% for 5 Years.</t>
  </si>
  <si>
    <t>Sales Tax: Enact a 1/2› Sales Tax to End After Eight Years</t>
  </si>
  <si>
    <t>Sales Tax: Increase Tax 1/4 of 1%</t>
  </si>
  <si>
    <t>Carmel-By-The-Sea</t>
  </si>
  <si>
    <t>Sales Tax: Increase Tax by 1% for 10 Yrs</t>
  </si>
  <si>
    <t>Utility Users Tax: Reduce Telephone Tax from 5% to 4.5%</t>
  </si>
  <si>
    <t>Coronado</t>
  </si>
  <si>
    <t>Transient Occupancy Tax: Increase Tax from 8% to 10%</t>
  </si>
  <si>
    <t>Del Mar</t>
  </si>
  <si>
    <t>Sales Tax: Impose a 2-1/2% Sales Tax on Medical Marijuana Sales, Which Would Be Reduced to 1% if a Statewide Tax is Imposed on Such Transactions</t>
  </si>
  <si>
    <t>Fairfield</t>
  </si>
  <si>
    <t>Sales Tax: Impose a 1› Tax for 5 Yrs</t>
  </si>
  <si>
    <t>Amador</t>
  </si>
  <si>
    <t>Plymouth</t>
  </si>
  <si>
    <t>Transient Occupancy Tax: Increase Tax from 6% to 10%</t>
  </si>
  <si>
    <t>Sales Tax: Impose a 1/2› Tax for 10 Yrs</t>
  </si>
  <si>
    <t>Sales Tax: Enact Temporary 1/2› Tax to Expire After 2 Yrs</t>
  </si>
  <si>
    <t>Healdsburg</t>
  </si>
  <si>
    <t>Sales Tax: Enact a 1/2% Tax to Automatically Expire In 10 Yrs</t>
  </si>
  <si>
    <t>Carpinteria</t>
  </si>
  <si>
    <t>Transient Occupancy Tax: Increase Tax from 10% to 12%</t>
  </si>
  <si>
    <t>E2012</t>
  </si>
  <si>
    <t>Sales Tax: Impose a 4% Sales Tax on the Sale of Medical Marijuana</t>
  </si>
  <si>
    <t>Pomona</t>
  </si>
  <si>
    <t>Real Property Transfer Tax: Increase In Tax Rate from $1.10 to $2.20 Per $500 of Property Value at Time of Sale</t>
  </si>
  <si>
    <t>Business Tax: Impose Tax on Businesses that Produce Petroleum Products</t>
  </si>
  <si>
    <t>Business License Tax: Impose a Business LicenseFee of $.01 Per Oz of Sugar-Sweetened Beverage Served, Provided, or Traded by Businesses in the City</t>
  </si>
  <si>
    <t>Sales Tax: Enact a 1/2› Sales Tax for 6 Yrs</t>
  </si>
  <si>
    <t>Sales Tax: Renew Existing 1/2› Sales Tax</t>
  </si>
  <si>
    <t>Gross Receipts Tax: Create Tax Designed to Eliminate/Reduce Tax on Payroll Costs and Increase Business Registration Fees.</t>
  </si>
  <si>
    <t>Prop E</t>
  </si>
  <si>
    <t>Utility Users Tax: Reduce Tax from 5% to 4.8%</t>
  </si>
  <si>
    <t>D-12</t>
  </si>
  <si>
    <t>San Mateo County</t>
  </si>
  <si>
    <t>Sales Tax: Levy a 1/2› Sales Tax for 10 Yrs</t>
  </si>
  <si>
    <t>Santa Clara County</t>
  </si>
  <si>
    <t>Sales Tax: Enact a 1/8› Sales Tax for 10 Yrs</t>
  </si>
  <si>
    <t>Transient Occupancy Tax: Impose an Additional Tax of 1%</t>
  </si>
  <si>
    <t>Transient Occupancy Tax: Impose an Additional Tax of 1.5%</t>
  </si>
  <si>
    <t>Sales Tax: Increase Tax by 1/2% for 8 Yrs</t>
  </si>
  <si>
    <t>Vacaville</t>
  </si>
  <si>
    <t>Sales Tax: Enact a 1/4› Tax for 5 Yrs</t>
  </si>
  <si>
    <t>Excise Tax: Continue Existing Tax for 25 Yrs Without Increasing Current Tax Rates</t>
  </si>
  <si>
    <t>Solvang</t>
  </si>
  <si>
    <t>Z2012</t>
  </si>
  <si>
    <t>El Monte</t>
  </si>
  <si>
    <t>Business License Fee: Implement a Business License Fee of $.01 Per Fl Oz of Sugar Sweetened Beverage Served/ Provided/Traded by Businesses in theCity</t>
  </si>
  <si>
    <t>Increase Statewide Sales Tax from 1/1/2013 Through 12/31/2016 and Increase Personal Income Tax on Income $250,000 and above from Tax Year 2012 through Tax Year 2018</t>
  </si>
  <si>
    <t>Prop 30</t>
  </si>
  <si>
    <t>Commerce</t>
  </si>
  <si>
    <t>El Paso De Robles</t>
  </si>
  <si>
    <t>Sales Tax: Enact a Temporary 1/2% Sales Tax to Expire In 12 Yrs</t>
  </si>
  <si>
    <t>E-12</t>
  </si>
  <si>
    <t>Downey</t>
  </si>
  <si>
    <t>Utility Users Tax: Reduce Tax on Telecommunication Services from 5% to 4.8%</t>
  </si>
  <si>
    <t>Sales Tax: Extend a 1› Tax for 5 Yrs</t>
  </si>
  <si>
    <t>La Mirada</t>
  </si>
  <si>
    <t>Sales Tax: Enact a 1› Sales Tax, for 5 Yrs</t>
  </si>
  <si>
    <t>Amador County</t>
  </si>
  <si>
    <t>Rio Vista</t>
  </si>
  <si>
    <t>Sales Tax: Impose a 3/4› Tax for 5 Yrs</t>
  </si>
  <si>
    <t>Menlo Park</t>
  </si>
  <si>
    <t>Transient Occupancy Tax: Increase Tax from 10% to 12% Effective 1/1/2013</t>
  </si>
  <si>
    <t>Garden Grove</t>
  </si>
  <si>
    <t>Transient Occupancy Tax: Increase Tax Rate from 13% to 14.5%</t>
  </si>
  <si>
    <t>Plumas</t>
  </si>
  <si>
    <t>Plumas County</t>
  </si>
  <si>
    <t>Transient Occupancy Tax: Increase Tax from 9% to 11%</t>
  </si>
  <si>
    <t>Sales Tax: Impose a 1/4› Sales Tax, Increasing the Rate from 7.25% to 7.5%</t>
  </si>
  <si>
    <t>Sales Tax: Impose a 3/8› Tax for 5 Yrs</t>
  </si>
  <si>
    <t>Sales Tax: Enact a 1/2› Sales Tax Effective 4/2013 and Automatically Expire In 2023</t>
  </si>
  <si>
    <t>Exeter</t>
  </si>
  <si>
    <t>Transient Occupancy Tax: Increase Tax from 4% to 8%</t>
  </si>
  <si>
    <t>Lathrop</t>
  </si>
  <si>
    <t>Sales Tax: Enact a 1› Sales Tax</t>
  </si>
  <si>
    <t>Maricopa</t>
  </si>
  <si>
    <t>Sales Tax: Impose an Additional Sales Tax Rate Increase of 1% to Expire In 10 Yrs</t>
  </si>
  <si>
    <t>Business Tax: Impose Tax Rate Up to 10% of Gross Receipts on Marijuana Businesses</t>
  </si>
  <si>
    <t>Utility Users Tax: Impose Tax Up to 2.5% and Reduce the "Franchise Fee" from 7.5% to 5%</t>
  </si>
  <si>
    <t>Trinidad</t>
  </si>
  <si>
    <t>Sales Tax: Levy 3/4› Sales Tax for 4 Yrs</t>
  </si>
  <si>
    <t>Williams</t>
  </si>
  <si>
    <t>Sales Tax: Extend 1/2› Sales Tax</t>
  </si>
  <si>
    <t>Willows</t>
  </si>
  <si>
    <t>Business Tax: Adopt Ordinance to Increase Existing Business License Tax Rate Schedules Based on Type/Size of Business, with No Rate Increase for Small Businesses with Gross Annual Receipts of Less Than $150,000 to Go Into Effect 1/1/2013</t>
  </si>
  <si>
    <t>Los Alamitos</t>
  </si>
  <si>
    <t>Utility Users Tax: Reduce the Existing Telecommunications Tax Rate from 6% to 5%</t>
  </si>
  <si>
    <t>Moraga</t>
  </si>
  <si>
    <t>Sales Tax: Enact a 1› Sales Tax for 20 Yrs</t>
  </si>
  <si>
    <t>Sales Tax: Enact a 1/2› Sales Tax for 20 Years</t>
  </si>
  <si>
    <t>Piedmont</t>
  </si>
  <si>
    <t>Parcel Tax: Continue to Authorize a Parcel Tax and Replace the Existing Municipal Services Tax</t>
  </si>
  <si>
    <t>Utility Users Tax: Continue Existing Tax of 8% for an Add'l 8 Yrs</t>
  </si>
  <si>
    <t>Transient Occupancy Tax: Impose Tax of 10%</t>
  </si>
  <si>
    <t>Santee</t>
  </si>
  <si>
    <t>Buellton</t>
  </si>
  <si>
    <t>D2012</t>
  </si>
  <si>
    <t>Arcata</t>
  </si>
  <si>
    <t>Utility Users Tax: Impose Electricity Users Tax of 45% on Residential Customers Whose Electricity Usage Exceeds 600% Over Baseline Allowance</t>
  </si>
  <si>
    <t>Cardroom Tax: Impose Annual Tax of 2% Beginning  1/1/2014; then Each Year thereafter, a Tax of 3% for Revenues Up to $5,000,000, and a Tax of 4% for Revenues Over $5,000,000</t>
  </si>
  <si>
    <t>Goleta</t>
  </si>
  <si>
    <t>H2012</t>
  </si>
  <si>
    <t>Hercules</t>
  </si>
  <si>
    <t>Sales Tax: Adopt an Add on Sales Tax of 1/2% for 4 Yrs</t>
  </si>
  <si>
    <t>Transient Occupancy Tax: Extend Tax of 12%</t>
  </si>
  <si>
    <t>Business License Tax: Continue 10% Existing Tax on Landfill Operators' Gross Receipts from Waste Disposal in Landfills</t>
  </si>
  <si>
    <t>Pittsburg</t>
  </si>
  <si>
    <t>Sales Tax: Adopt an Add-on Sales Tax of 1/2› for 5 Yrs, Reduced to 1/4› for 5 Yrs</t>
  </si>
  <si>
    <t>Transient Occupancy Tax: Extend Tax of 2% for North Lake Tahoe for 10 Yrs</t>
  </si>
  <si>
    <t>Sales Tax: Adopt a 3/4› Add-on Sales Tax for 5 Yrs</t>
  </si>
  <si>
    <t>Business License Tax: Levy 2.5% Tax on Gross Receipts of Operators of Vehicle Rental Businesses</t>
  </si>
  <si>
    <t>Transient Occupancy Tax: Increase the Transient Occupancy Tax from 10% to 12%</t>
  </si>
  <si>
    <t>Business License Tax: Levy a Tax of 8% on Gross Receipts on Operators of Commercial Parking Facilities</t>
  </si>
  <si>
    <t>San Pablo</t>
  </si>
  <si>
    <t>Sales Tax: Enact a 1/4› Add-on Sales Tax for 9 Yrs</t>
  </si>
  <si>
    <t>U2012</t>
  </si>
  <si>
    <t>Tuolumne</t>
  </si>
  <si>
    <t>Tuolumne County</t>
  </si>
  <si>
    <t>Transient Occupancy Tax: Expand Existing 10% Transient Occupancy Tax to Apply to RV Parks, Privately Owned Campgrounds and Houseboats</t>
  </si>
  <si>
    <t>Stanton</t>
  </si>
  <si>
    <t>Utility Users Tax: Increase Utility Users Tax to 7.5%</t>
  </si>
  <si>
    <t>Soledad</t>
  </si>
  <si>
    <t>Sales Tax: Adopt a 1% Add-on Sales Tax for 5 Yrs</t>
  </si>
  <si>
    <t>Greenfield</t>
  </si>
  <si>
    <t>Sales Tax: Adopt a 1› Add-on Sales Tax for 5 Yrs</t>
  </si>
  <si>
    <t>Sales Tax: Enact an Add-on 1/2› Sales Tax for 5 Yrs</t>
  </si>
  <si>
    <t>South Lake Tahoe</t>
  </si>
  <si>
    <t>Business License Tax: Reduce the Business License Tax on 95% of Businesses in the City of South Lake Tahoe by 5% and Increases the Maximum any Business Pays from $3,448 to $20,000 Based on the Tax Rate for Each Type of Business; the Tax Rate Per $1,000 of Gross Receipts and the Maximum Tax of $20,000 Shall Not be Increased for Inflation</t>
  </si>
  <si>
    <t>Alameda County</t>
  </si>
  <si>
    <t>Utility Users Tax: Temporarily Increase the Utility Users Tax by 2% to Expire In 5 Yrs</t>
  </si>
  <si>
    <t>Business License Tax: Authorize Tax on Medical Cannabis Businesses Not Exceeding $25 Per $1000 of Gross Receipts Phased In Over 2 Yrs; on Non-Profit Medical Cannabis Businesses Not Exceeding $25/Sq Ft for the First 3000 Sq Ft and $10 Per Foot Thereafter; and on Non-Medical Cannabis Businesses of $100 Per $1000 Gross Receipts</t>
  </si>
  <si>
    <t>Business License Tax: Authorize Tax on Cannabis Businesses $25 Per $1,000 of Gross Receipts a Non-Profit Organization That Operates a Cannabis Business Would Pay a Business License Tax of $25/Sq Ft</t>
  </si>
  <si>
    <t>Utility Users Tax: Reduce the Communications Portion of the Tax from 7% to 6.5%. This Measure Will Also Prohibit any Tax-Rate Increase w/out Voter Approval</t>
  </si>
  <si>
    <t>Campbell</t>
  </si>
  <si>
    <t>Business License Tax: Modify Existing Business License Tax with the Cost for Most Businesses Increasing $50 and Limiting Annual Cost-of-Living Adjustments to 2%</t>
  </si>
  <si>
    <t>Transient Occupancy Tax: Increase Existing Tax from 10% to 12%</t>
  </si>
  <si>
    <t>Chula Vista</t>
  </si>
  <si>
    <t>Utility Users Tax: Modernize the City's 1978 Telephone Users Tax to Revise the Method for Calculating and Collecting the Tax to Reflect Technological and Legal Changes. The Rate Will Not Change</t>
  </si>
  <si>
    <t>Sales Tax: Enact a 1/2› Sales Tax for 5 Yrs</t>
  </si>
  <si>
    <t>Novato</t>
  </si>
  <si>
    <t>Costa Mesa</t>
  </si>
  <si>
    <t>Transient Occupancy Tax: Increase Tax from 6% to 8%</t>
  </si>
  <si>
    <t>Sales Tax: Enact a 1/2› Sales Tax for 7 Yrs</t>
  </si>
  <si>
    <t>Utility Users Tax: Reduce the Tax Rate from 4% to 3.75%</t>
  </si>
  <si>
    <t>Huntington Beach</t>
  </si>
  <si>
    <t>Utility Users Tax: Reduce the Telephone and Video User Tax Rate from 5% to 4.9%</t>
  </si>
  <si>
    <t>Utility Users Tax: Increase Tax Rate from 3% to 6%</t>
  </si>
  <si>
    <t>Lake Elsinore</t>
  </si>
  <si>
    <t>Transient Occupancy Tax: Impose Tax Rate of 12% on Hotels and Campgrounds</t>
  </si>
  <si>
    <t>Lincoln</t>
  </si>
  <si>
    <t>Utility Users Tax: Impose Tax of 3.75% to Expire In 4 Yrs</t>
  </si>
  <si>
    <t>Business Tax: Impose15% Tax on Recreational Marijuana Businesses, If Legalized, and a $25 Tax on Cultivation Sites/Sq Ft</t>
  </si>
  <si>
    <t>Mendocino County</t>
  </si>
  <si>
    <t>Sales Tax: Impose Sales Tax of 1/2 of 1%</t>
  </si>
  <si>
    <t>Mountain View</t>
  </si>
  <si>
    <t>Utility Users Tax: Update the Tax to Ensure Equal Treatment of Taxpayers Regardless of Telecom Technology Used. The Rate Will Not Change</t>
  </si>
  <si>
    <t>Moreno Valley</t>
  </si>
  <si>
    <t>Transient Occupancy Tax: Increase Tax Rate from 8% to 11%</t>
  </si>
  <si>
    <t>Oakland</t>
  </si>
  <si>
    <t>Telephone Access Line Tax: Establish Tax at a Rate of $1.99 Per Month Per Access Line and $13 Per Month Per "Trunk Line</t>
  </si>
  <si>
    <t>Business Tax: Increase the Business Tax Rate for "Medical Cannabis Businesses" from $18 Per $1,000 of Gross Receipts to $50 Per $1,000 of Gross Receipts, and Create a New "Non-Medical Cannabis Business Tax" of $100 Per $1,000 of Gross Receipts</t>
  </si>
  <si>
    <t>Sales Tax: Impose a 1/2 of 1% Sales Tax to Expire After 5 Yrs</t>
  </si>
  <si>
    <t>Oroville</t>
  </si>
  <si>
    <t>Utility Users Tax: Reduce Tax for Telecommunications and Video Services from 5% to 4.5%</t>
  </si>
  <si>
    <t>Ontario</t>
  </si>
  <si>
    <t>Transient Occupancy Tax: Increase the Rate from 11.75% to 12.75%</t>
  </si>
  <si>
    <t>Placentia</t>
  </si>
  <si>
    <t>Utility Users Tax: Update the Utility Users Tax Ordinance Due to Significant Advances in Technology Since Its Adoption in 1970. The Rate is 3.5% and Will Not Change if the Measure is Passed</t>
  </si>
  <si>
    <t>Pleasant Hill</t>
  </si>
  <si>
    <t>Utility Users Tax: Expanding the Existing Tax to Additional Utilities, Capping the Rate at 1.5%.</t>
  </si>
  <si>
    <t>Utility Users Tax: Increase Tax by 2% for an Initial Period of 26 Months</t>
  </si>
  <si>
    <t>SP</t>
  </si>
  <si>
    <t>Sales Tax: Enact a 1% Sales Tax to Expire In 5 Yrs</t>
  </si>
  <si>
    <t>Transient Occupancy Tax: Increase Tax Rate from 10% to 12% for 5 Yrs After 5 Yrs, Tax Will Revert to 10%</t>
  </si>
  <si>
    <t>Redlands</t>
  </si>
  <si>
    <t>Sales Tax: Establish a 1/2› Sales Tax to Expire In 10 Yrs</t>
  </si>
  <si>
    <t>Business License Tax: Levy Business License Tax of 5% on Gross Receipts on Any One Engaged In a Marijuana Business</t>
  </si>
  <si>
    <t>Transient Occupancy Tax: Increase the Tax from 11% to 13% (Increase to Occur in Stages: an Increase to 12% in July 2012 and to 13% in July 2014)</t>
  </si>
  <si>
    <t>Business Tax: If Legalized, Tax Businesses for the Commercial Production and Sale of Marijuana 4% and 10%, Respectively</t>
  </si>
  <si>
    <t>Sales Tax: Impose a Temporary 1/2› Sales Tax for Up to 5 Yrs</t>
  </si>
  <si>
    <t>Transient Occupancy Tax: Increase the Tax Rate from 14% to 16% for the Next 2 Yrs</t>
  </si>
  <si>
    <t>Prop J</t>
  </si>
  <si>
    <t>Transient Occupancy Tax: Retain Tax Rate at 14%, Confirm That Hotel Room Renters Are Taxed, and Define "Permanent Resident" So That Only an Individual Could Qualify for the "Permanent Resident"</t>
  </si>
  <si>
    <t>Prop K</t>
  </si>
  <si>
    <t>Property Transfer Tax: Increase Tax Rate to 2.0% for Sales and Long-Term Leases of Real Property Valued at $5 Million to $10 Million and to 2.5% If Property Is Valued at $10 Million or More</t>
  </si>
  <si>
    <t>Prop N</t>
  </si>
  <si>
    <t>San Jose</t>
  </si>
  <si>
    <t>Business Tax: Impose Tax at a Rate of Up to 10% of Gross Receipts on Marijuana Businesses</t>
  </si>
  <si>
    <t>Vehicle Registration Fee: Authorize a $10 Fee on the Registration of Vehicles for 25 Yrs</t>
  </si>
  <si>
    <t>Utility Users Tax: Increase Tax by 1.5% and Broadened Tax Definition to Include Changes In Technology and Laws</t>
  </si>
  <si>
    <t>Santa Monica</t>
  </si>
  <si>
    <t>Sales Tax: Enact a 1/2% Sales Tax</t>
  </si>
  <si>
    <t>Sales Tax: Enact a 1/4› Sales Tax for 8 Yrs</t>
  </si>
  <si>
    <t>Stockton</t>
  </si>
  <si>
    <t>Business Tax: Establish Business Tax for the Following: (1) Permitted "Medical Cannabis Dispensaries" at a Tax Rate of $25.00 for Each $1,000.00 of Gross Receipts; and (2) Non-Medical "Marijuana Businesses" at a Tax Rate of $100.00 for Each $1,000.00 of Gross Receipts</t>
  </si>
  <si>
    <t>San Leandro</t>
  </si>
  <si>
    <t>Sales Tax: Enact a 1/4› Sales Tax for 7 Yrs</t>
  </si>
  <si>
    <t>Tracy</t>
  </si>
  <si>
    <t>Sales Tax: Enact a 1/2› Sales Tax to Expire In 5 Yrs</t>
  </si>
  <si>
    <t>Sales Tax: Enact a 1/2› Sales Tax That Will Expire in 4 Yrs from the Date It is First Collected</t>
  </si>
  <si>
    <t>Riverbank</t>
  </si>
  <si>
    <t>Transient Occupancy Tax: Increase Existing Tax from 4% to 9%</t>
  </si>
  <si>
    <t>Carson</t>
  </si>
  <si>
    <t>Sales Tax: Increase Sales Tax by 1›, to Expire After 5 Yrs</t>
  </si>
  <si>
    <t>El Segundo</t>
  </si>
  <si>
    <t>Utility Users Tax: Temporarily Increase Tax by 1%</t>
  </si>
  <si>
    <t>Utility Users Tax: Establish a 3.5% Tax for 5 Yrs</t>
  </si>
  <si>
    <t>Santa Fe Springs</t>
  </si>
  <si>
    <t>Utility Users Tax: Establish a 5% Tax</t>
  </si>
  <si>
    <t>Pacifica</t>
  </si>
  <si>
    <t>Transient Occupancy Tax: Increase the Tax Rate from 10% to 12%</t>
  </si>
  <si>
    <t>Sales Tax: Adopt a 1/2› Sales Tax to Expire In 8 Yrs</t>
  </si>
  <si>
    <t>Reedley</t>
  </si>
  <si>
    <t>Transient Occupancy Tax: Amend Ordinance to Make Existing 8% Tax Applicable to All Lodgings with Four or More Rooms and All Recreational Vehicle Campgrounds with Accommodations for Six or More Recreational Vehicles</t>
  </si>
  <si>
    <t>Utility Users Tax: Increase the from 5% to 7.5% for 6 Yrs</t>
  </si>
  <si>
    <t>P-2010</t>
  </si>
  <si>
    <t>St Helena</t>
  </si>
  <si>
    <t>Sales Tax: Increase Sales Tax by 0.5% for 5 Yrs</t>
  </si>
  <si>
    <t>Wheatland</t>
  </si>
  <si>
    <t>Sales Tax: Impose 1/2› Sales Tax</t>
  </si>
  <si>
    <t>Transient Occupancy Tax: Increase the Rate from 10% to 12%</t>
  </si>
  <si>
    <t>Siskiyou County</t>
  </si>
  <si>
    <t>La Palma</t>
  </si>
  <si>
    <t>Utility Users Tax: Reduce the  Rate from the Currently Allowed Reduction of Up to 1% to a New Reduction of Up to 4.75%</t>
  </si>
  <si>
    <t>La Puente</t>
  </si>
  <si>
    <t>Business License Tax: Impose An Annual Business License Tax on Medical Marijuana Cooperatives in the Amount of 10% Per $1,000 of Gross Receipts, or $100 Per Sq Ft on Premises if theCooperative Is Exempt Under California Constitution from Local Taxes Measured by Gross Receipts</t>
  </si>
  <si>
    <t>Business License Tax: Impose An Annual Business License Tax in the Amount of 10% Per $1,000 of Gross Receipts</t>
  </si>
  <si>
    <t>Utility Users Tax: Extend the Existing Tax of 8% for an Add'l 8 Yrs, Until 12/31/2020, and Include a New Utility Users Tax on Water Utility Services at the Existing Tax Rate</t>
  </si>
  <si>
    <t>South El Monte</t>
  </si>
  <si>
    <t>Sales Tax: Enact a 1/2› Sales Tax</t>
  </si>
  <si>
    <t>Business License Tax: Reduce the percetage of Taxes Paid on Gross Revenues and Increase the Not to Exceed Amount from $3,387 to $10,000 Per Calendar Year.</t>
  </si>
  <si>
    <t>American Canyon</t>
  </si>
  <si>
    <t>Transient Occupancy Tax: Increase Tax from 10% to 12%.</t>
  </si>
  <si>
    <t>Business Tax: Impose a $2 Cover Charge at American Canyon Card Rooms</t>
  </si>
  <si>
    <t>Parcel Tax: Levy a One-Time Special Tax of $140 on Each Parcel of Land</t>
  </si>
  <si>
    <t>Elk Grove</t>
  </si>
  <si>
    <t>Utility Users Tax: Reduce Existing Tax of 2.5% to 2.25%</t>
  </si>
  <si>
    <t>Santa Clara Valley Transportation Authority</t>
  </si>
  <si>
    <t>Cannabis Tax: Tax Individuals Cultivating Cannabis for Personal Use In an Amount Not to Exceed the Following: 1) for Indoor Cultivation, from $600 to $900/Yr for Each Sq Ft of Area Cultivated; and 2) for Outdoor Cultivation, from $600 to $900/Yr for Each 12.5 Sq Ft of Area Cultivated</t>
  </si>
  <si>
    <t>Business Tax: If Legalized, Tax Cannabis Businesses Ranging from $120 to $150 Per $1,000 of Gross Receipts or$100/Sq Ft of Space for Non-Profit Organizations</t>
  </si>
  <si>
    <t>Utility Users Tax: Continue the City of Rancho Cordova's Existing 2.5% Tax Rate on Telecommunication and Video Services</t>
  </si>
  <si>
    <t>Sonoma County Transportation Authority</t>
  </si>
  <si>
    <t>Sales Tax: Adopt a 1› Sales Tax to Expire In 5 Yrs</t>
  </si>
  <si>
    <t>Sales Tax: Continue to Collect a 1/2› Sales Tax Through 12/31/2016</t>
  </si>
  <si>
    <t>Transient Occupancy Tax: Impose Tax on Guests of Short-term Rentals (30 Days or Less)</t>
  </si>
  <si>
    <t>Sales Tax: Implement a 1/4› Sales Tax to Expire After 4 Yrs</t>
  </si>
  <si>
    <t>Rohnert Park</t>
  </si>
  <si>
    <t>Calexico</t>
  </si>
  <si>
    <t>Sales Tax: Enact a 1/2› Sales Tax for 20 Yrs</t>
  </si>
  <si>
    <t>Transient Occupancy Tax: Sustain the Current Tax Rate of 10% on Guests In Hotels Located only within the Unincorporated Area of Santa Barbara County</t>
  </si>
  <si>
    <t>K2010</t>
  </si>
  <si>
    <t>Utility Users Tax: Establish a 5% Tax on Telecommunications, Electricity, Gas, Water, Sewer, and Garbage Services</t>
  </si>
  <si>
    <t>Solana Beach</t>
  </si>
  <si>
    <t>Business Tax: Adopt an Ordinance to Implement a Business Tax</t>
  </si>
  <si>
    <t>Selma</t>
  </si>
  <si>
    <t>Transient Occupancy Tax: Increase the Transient Occupancy Tax from 6% to 12%</t>
  </si>
  <si>
    <t>Sonora</t>
  </si>
  <si>
    <t>Utility Users Tax: Increase Tax to 9.5%, Not to Exceed $450 Annually for Each Residential Unit</t>
  </si>
  <si>
    <t>Utility Users Tax: Impose Tax of 5.5% on Gas, Electricity, Video and Telecommunications Services, for 10 Yrs Only</t>
  </si>
  <si>
    <t>Palmdale</t>
  </si>
  <si>
    <t>Transient Occupancy Tax: Increase Tax from 7% to 10%</t>
  </si>
  <si>
    <t>Transaction and Use Tax: Adopt a 1› Sales Tax Expiring In 2016</t>
  </si>
  <si>
    <t>Real Property TransferTax: Increase the City Real Property Transfer Tax (Charged When a Property Is Sold) from $5.40 to $12.00 Per $1,000.00 of Value, Limited to 20 Years and Subject to Audits</t>
  </si>
  <si>
    <t>Transient Occupancy Tax: Increase Tax from 6% to 7% Beginning 1/1/2009, and 7% to 8% Beginning 1/1/2010</t>
  </si>
  <si>
    <t>Arvin</t>
  </si>
  <si>
    <t>Sales Tax: Increase Tax by 1›</t>
  </si>
  <si>
    <t>Sales Tax: Increase Tax by 1/4› to Begin 4/1/2009</t>
  </si>
  <si>
    <t>Sales Tax: Extend the 2004 Tax Increase of 1/4 of 1% Due to Expire in 2010, Until 12/31/2017</t>
  </si>
  <si>
    <t>Utility Users Tax: Levy 3% Tax</t>
  </si>
  <si>
    <t>Transient Occupancy Tax: Adopt an Ordinance to Increase Rate Up to 13%</t>
  </si>
  <si>
    <t>El Cajon</t>
  </si>
  <si>
    <t>Sales Tax: IncreaseTax by 1/2 of 1›, Effective No Sooner Than 4/1/2009, to Expire In 20 Yrs</t>
  </si>
  <si>
    <t>Sales Tax: Enact a 1/2› Tax</t>
  </si>
  <si>
    <t>Fremont</t>
  </si>
  <si>
    <t>Transient Occupancy Tax: Increase from 8% to 10%</t>
  </si>
  <si>
    <t>MM</t>
  </si>
  <si>
    <t>Hawthorne</t>
  </si>
  <si>
    <t>Utility Users Tax: Maintain the Rate of the Current Tax at 5% and Revise the Method for Calculating and Collecting the Tax</t>
  </si>
  <si>
    <t>Hemet</t>
  </si>
  <si>
    <t>Utility Users Tax: Establish 5% Tax</t>
  </si>
  <si>
    <t>Inglewood</t>
  </si>
  <si>
    <t>Utility Users Tax: Reduce the Existing Tax Rate on Cable/Telephone Services from 10% to 8%</t>
  </si>
  <si>
    <t>UUT</t>
  </si>
  <si>
    <t>Kerman</t>
  </si>
  <si>
    <t>Transient Occupancy Tax: Establish a Tax at the Rate of 8%</t>
  </si>
  <si>
    <t>La Habra</t>
  </si>
  <si>
    <t>Sales Tax: Increase Tax by 1/2› for 20 Yrs</t>
  </si>
  <si>
    <t>La Mesa</t>
  </si>
  <si>
    <t>Sales Tax: Increase Tax by 3/4% Effective 4/1/2009</t>
  </si>
  <si>
    <t>Utility Users Tax: Reduce Existing Utility Users Tax from 5% to 4.5%</t>
  </si>
  <si>
    <t>Utility Users Tax: Establish 5.75% Tax</t>
  </si>
  <si>
    <t>Sales Tax: Increase Sales Tax by 1/4%. If Approved, This Will Repeal the Existing 3% Utility Users Tax</t>
  </si>
  <si>
    <t>Transient Occupancy Tax: Increase Tax by 1%, from 9% to 10%</t>
  </si>
  <si>
    <t>Sales Tax: Increase Tax by 1/2 of 1%</t>
  </si>
  <si>
    <t>Sales Tax: Increase Tax by 1/2› for 20 Yrs Only</t>
  </si>
  <si>
    <t>Utility Users Tax: Temporarily Increase Tax 1.0% from 9.0% to 10% for 2 Yrs and 2 Months</t>
  </si>
  <si>
    <t>PC</t>
  </si>
  <si>
    <t>Utility Users Tax: Reduce Tax from 7.5% to 7.0%</t>
  </si>
  <si>
    <t>Real Estate Tax: Increase Transfer Tax on Sales of Real Estate Worth More Than $5 Million to 1.5% and Reduce the Tax by Up to 1/3 on Sales of Residences Where the Seller Installed Solar Energy Systems or Made Seismic Safety Improvements</t>
  </si>
  <si>
    <t>Payroll Tax: Levy the City's Payroll Expense Tax to Certain Partnerships and Other Businesses and Expand the Payroll Expense Tax Exemption for Small Businesses with Annual Payroll Expenses of $250,000 or Less</t>
  </si>
  <si>
    <t>Prop Q</t>
  </si>
  <si>
    <t>Utility Users Tax: Replace 911 Fee ($1.75) a Reduced Tax ($1.57)</t>
  </si>
  <si>
    <t>Utility Users Tax: Reduce Tax Rate from 5% to 4.5%</t>
  </si>
  <si>
    <t>Victorville</t>
  </si>
  <si>
    <t>Utility Users Tax: Reduce Tax from 6% to 5.75%</t>
  </si>
  <si>
    <t>G2008</t>
  </si>
  <si>
    <t>Utility Users Tax: Repeal Existing Emergency Response Fee on Telephone Land Lines and Replace the Fee with a Tax in the Same Amount for Land and Cellular Lines</t>
  </si>
  <si>
    <t>Utility Users Tax: Continue and Update Tax on Telecommunication Services</t>
  </si>
  <si>
    <t>SM</t>
  </si>
  <si>
    <t>Utility Users Tax: Establish Tax on Gas and Electric Service only, Not to Exceed 4% and Limited to 6 Yrs</t>
  </si>
  <si>
    <t>Sales Tax: Increase Sales Tax Rate 1% from 8.25% to 9.25%</t>
  </si>
  <si>
    <t>MC</t>
  </si>
  <si>
    <t>Utility Users Tax: Reduce Tax from 6% to 5.7% on Telecommunications and Video (Cable-Like) Services</t>
  </si>
  <si>
    <t>Watsonville</t>
  </si>
  <si>
    <t>Utility Users Tax: Replace Existing 911 Emergency Response Fee Telephone Land Lines with a General Tax in the Same Amount of $2.05 Per Month</t>
  </si>
  <si>
    <t>Transient Occupancy Tax: Increase Tax from 10% to 11%</t>
  </si>
  <si>
    <t>B2008</t>
  </si>
  <si>
    <t>Sales Tax: Establish a Temporary Sales Tax of 1/2 of 1% (1/2%) for a Period of 5 Yrs</t>
  </si>
  <si>
    <t>GG</t>
  </si>
  <si>
    <t>Morgan Hill</t>
  </si>
  <si>
    <t>Utility Users Tax: Levy 2% Tax to Be Reviewed by the City Council Every 2 Yrs and Terminated if Findings Determine That Tax Is Not Necessary for the City's Financial Health</t>
  </si>
  <si>
    <t>Transient Occupancy Tax: Increase from 6% to 10%</t>
  </si>
  <si>
    <t>Sales Tax: Repeal Existing 1% Tax</t>
  </si>
  <si>
    <t>West Sacramento</t>
  </si>
  <si>
    <t>Sales Tax: Continue 1/4› of the Existing 1/2› Tax</t>
  </si>
  <si>
    <t>Gustine</t>
  </si>
  <si>
    <t>Sales Tax: Increasing Tax by 3/4-Cent</t>
  </si>
  <si>
    <t>Sales Tax: Impose Tax of 1/4 of 1%</t>
  </si>
  <si>
    <t>Kingsburg</t>
  </si>
  <si>
    <t>Transient Occupancy Tax: Increase from 8% to 12%</t>
  </si>
  <si>
    <t>Sales Tax: Increase Sales by 0.75% for 4 Yrs from 4/1/2009 Through 3/31/2013</t>
  </si>
  <si>
    <t>Seaside</t>
  </si>
  <si>
    <t>Utility Users Tax: Repeal 6% Tax Effective 7/1/2009</t>
  </si>
  <si>
    <t>Lakewood</t>
  </si>
  <si>
    <t>Utility Users Tax: Adopt an Ordinance to Update and Continue the Telecommunications Portion of Lakewood?s Utility Users Tax</t>
  </si>
  <si>
    <t>Pico Rivera</t>
  </si>
  <si>
    <t>Sales Tax: Increase Sales Tax by 1›</t>
  </si>
  <si>
    <t>San Gabriel</t>
  </si>
  <si>
    <t>Utility Users Tax: Increase from 6% to 8%</t>
  </si>
  <si>
    <t>SG</t>
  </si>
  <si>
    <t>Windsor</t>
  </si>
  <si>
    <t>Truckee</t>
  </si>
  <si>
    <t>Sales Tax: Extend 1/2› Tax for a Period Not to Exceed 20 Yrs</t>
  </si>
  <si>
    <t>Sales Tax: IncreaseTax by 3/4%, from 7 1/4% to 8%</t>
  </si>
  <si>
    <t>Lynwood</t>
  </si>
  <si>
    <t>Utility Users Tax: Reduce Utility Users Tax from 10% to 9%</t>
  </si>
  <si>
    <t>Rossmoor</t>
  </si>
  <si>
    <t>Utility Users Tax: Levy 7% Tax</t>
  </si>
  <si>
    <t>U-B</t>
  </si>
  <si>
    <t>Utility Users Tax: Levy 9% Tax</t>
  </si>
  <si>
    <t>U-C</t>
  </si>
  <si>
    <t>Utility Users Tax: Approve Ordinance to Extend Existing Utlity Users Tax Until 6/30/2021, at the Rate of 6.5%</t>
  </si>
  <si>
    <t>Covina</t>
  </si>
  <si>
    <t>Utility Users Tax: Extend for 10 Years the Existing 6% Tax, with No Rate Increase</t>
  </si>
  <si>
    <t>Transient Occupancy Tax: Raise Tax Rate from 10% to 12% of the Room Rate</t>
  </si>
  <si>
    <t>Pacific Grove</t>
  </si>
  <si>
    <t>Transaction and Use Tax: Increase the City of Pismo Beach Sales Tax by 1/2› for a Period of 6.5 Yrs</t>
  </si>
  <si>
    <t>C-08</t>
  </si>
  <si>
    <t>Torrance</t>
  </si>
  <si>
    <t>Utility Users Tax: Adopt an Ordinance to Ratify and Update Torrance's Existing Telephone Utility Users Tax to Continue General Services Provided That the Present Tax Rate Will Not Change</t>
  </si>
  <si>
    <t>San Juan Bautista</t>
  </si>
  <si>
    <t>Transactions and Use Tax: Increase Sales Tax 1/2% to 8 1/2%</t>
  </si>
  <si>
    <t>Lindsay</t>
  </si>
  <si>
    <t>Transactions and Use Tax: Authorize a Sales Tax of 3/4 of a› (.75%) Operative No Sooner Than 10/1/2008</t>
  </si>
  <si>
    <t>McFarland</t>
  </si>
  <si>
    <t>Utility Users Tax: Adopt Ordinance to Establish Utility Users Tax</t>
  </si>
  <si>
    <t>Ross</t>
  </si>
  <si>
    <t>Parcel/Municipal Services Tax: Continue the Present $1,000 Maximum Annual Levy from 7/1/2008 Through 6/30/2012. the Council Sets the Actual Rate Each Year After Holding a Public Hearing (Rate Set in 2007 was $775 )</t>
  </si>
  <si>
    <t>Utility Users Tax: Reduce the Current Tax Rate on Utility Users from 5% to 4.75%</t>
  </si>
  <si>
    <t>Encinitas</t>
  </si>
  <si>
    <t>Transient Occupancy Tax: a Tax of 8% on Short-term Rental Units (for 30 Days or Less) Effective 1/1/2009</t>
  </si>
  <si>
    <t>South Gate</t>
  </si>
  <si>
    <t>Parcel Tax: Levy a $209.03 Parcel Tax, Beginning 7/1/2009</t>
  </si>
  <si>
    <t>Utility Users Tax: Reduce Tax on Communications Users from 10% to 9%</t>
  </si>
  <si>
    <t>Pasadena</t>
  </si>
  <si>
    <t>Utility Users Tax: Continue Existing 8.25% Utility Users Tax</t>
  </si>
  <si>
    <t>Utility Users Tax: Reduce the Rate of the City of Richmond's Telecommunications Users Tax from 10% to 9.5%</t>
  </si>
  <si>
    <t>Utility Users Tax: Reduce Tax from 7.83% to 7.75%</t>
  </si>
  <si>
    <t>Huntington Park</t>
  </si>
  <si>
    <t>Utility Users Tax: Reduce the Rate of Communications Users Tax from 7% to 6.5%</t>
  </si>
  <si>
    <t>Sales Tax: Increase by 1› for General City Services</t>
  </si>
  <si>
    <t>Utility Users Tax: Continue to Impose a 3% Utility Users Tax</t>
  </si>
  <si>
    <t>Business License Tax: Increase Tax from $30 Per Year to $50 Per Year</t>
  </si>
  <si>
    <t>Sales Tax: Impose 3/4% Sales Tax</t>
  </si>
  <si>
    <t>Sales Tax: Increase from 1/2› to 1›</t>
  </si>
  <si>
    <t>Compton</t>
  </si>
  <si>
    <t>Utility Users Tax: Reduce Tax from 10% to 8.5%</t>
  </si>
  <si>
    <t>Del Norte</t>
  </si>
  <si>
    <t>Del Norte County</t>
  </si>
  <si>
    <t>Transient Occupancy Tax: Expand Tax to Cover Recreational Vehicles at Campgrounds</t>
  </si>
  <si>
    <t>Utility Users Tax: Impose Tax of 4% for 6 Yrs</t>
  </si>
  <si>
    <t>Indian Wells</t>
  </si>
  <si>
    <t>Transient Occupancy Tax: Impose a 9.25% Tax on Condominium Hotel Guests</t>
  </si>
  <si>
    <t>IT</t>
  </si>
  <si>
    <t>Transient Occupancy Tax: Impose a 10% Tax</t>
  </si>
  <si>
    <t>Crescent City</t>
  </si>
  <si>
    <t>Transient Occupancy Tax: Increase from 10% to 12%</t>
  </si>
  <si>
    <t>Lodi</t>
  </si>
  <si>
    <t>Sales Tax: Effective 4/1/2007, Establish a 10 Year 1/4› Sales Tax.</t>
  </si>
  <si>
    <t>Utility Users Tax: Continue 3% Tax for Fours Years Until 6/30/2011</t>
  </si>
  <si>
    <t>Sales Tax: Impose a 1/2› Sales Tax to Help Preserve, Enhance and Improve the Infrastructure, Safety and Character of Pismo Beach</t>
  </si>
  <si>
    <t>CC-06</t>
  </si>
  <si>
    <t>Business License Tax: Levy New Tax on Manufacturing Equal to 1/8% of the Value of the Raw Materials Used in the Manufacturing Process Per Year, Increase Most Other Categories of Business Taxes by 10%, and Annually Tax Landlords Up to $90 Per Unit for Residential Non-Residential Property</t>
  </si>
  <si>
    <t>Sacramento County</t>
  </si>
  <si>
    <t>Sales Tax: Impose a 1/4% Sales Tax for 15 Yrs</t>
  </si>
  <si>
    <t>Sales Tax: Impose a 1/4› Sales Tax</t>
  </si>
  <si>
    <t>Parking Tax: Increase Parking Tax from 25% to 35% and Apply to Valet Parking Services</t>
  </si>
  <si>
    <t>Sales Tax: Increase the City Sales Tax by 1/2› for General Services for 8 Yrs</t>
  </si>
  <si>
    <t>Y-06</t>
  </si>
  <si>
    <t>Sales Tax: Increase Sales Tax from 1/4% to 1/2%.</t>
  </si>
  <si>
    <t>Morro Bay</t>
  </si>
  <si>
    <t>Sales Tax: Increase the City Sales Tax by 1/2› to Preserve Morro Bay's Safety and Character by Funding Essential General City Services</t>
  </si>
  <si>
    <t>Q-06</t>
  </si>
  <si>
    <t>Vista</t>
  </si>
  <si>
    <t>Sales Tax: Impose a 1/2% Sales Tax</t>
  </si>
  <si>
    <t>Sales Tax: Increase Sales Tax by 1/4%</t>
  </si>
  <si>
    <t>La Quinta</t>
  </si>
  <si>
    <t>Transient Occupancy Tax: Validate and Continue Current Tax of 10%</t>
  </si>
  <si>
    <t>Livingston</t>
  </si>
  <si>
    <t>Transient Occupancy Tax: Impose an 11% Tax</t>
  </si>
  <si>
    <t>Transient Occupancy Tax: Impose a Special Tax of 2% for Tourism and Lower the General Tax from 10% to 9%</t>
  </si>
  <si>
    <t>L2006</t>
  </si>
  <si>
    <t>Inyo</t>
  </si>
  <si>
    <t>Inyo County</t>
  </si>
  <si>
    <t>Transient Occupancy Tax: Increase Tax from 9% to 12%</t>
  </si>
  <si>
    <t>Daly City</t>
  </si>
  <si>
    <t>Utility Users Tax: Continue to Collect 5% Utility Users Tax for City Services Including Police, Fire, Parks, Libraries, and Recreation Programs (Low-Income Seniors, Blind and Disabled Persons Are Exempt)</t>
  </si>
  <si>
    <t>Utility Users Tax: Impose a 3.5% Utility Users Tax on Electricity, Natural Gas, and Water and a 2.5% Tax on Communications to Be Reviewed Every 2 Yrs and Terminated If No Longer Necessary</t>
  </si>
  <si>
    <t>Arroyo Grande</t>
  </si>
  <si>
    <t>Sales Tax: Impose 1/2› Sales Tax to Fund Community Needs</t>
  </si>
  <si>
    <t>O-06</t>
  </si>
  <si>
    <t>Del Rey Oaks</t>
  </si>
  <si>
    <t>Sales Tax: Impose a 1% Tax for a Period of Not More Than 5 Yrs</t>
  </si>
  <si>
    <t>Fowler</t>
  </si>
  <si>
    <t>Utility Users Tax: Continue Current Tax of 5% for Residential Users of Electricity and Gas, 3% for Commercial, Industrial, and Agricultural Users of Electricity and Gas, and 5% of the Base Service Rate Upon All Users of Telephone Service</t>
  </si>
  <si>
    <t>Hesperia</t>
  </si>
  <si>
    <t>Transient Occupancy Tax: Increasing Tax from 7% to 10%</t>
  </si>
  <si>
    <t>Sales Tax: Tax to Be Increased by 1/4 of 1%, Automatically Expiring In 10 Yrs</t>
  </si>
  <si>
    <t>Orland</t>
  </si>
  <si>
    <t>Utility Users Tax: Lowers the Existing 5.5% Utility Users Tax Levied on Telephone, Gas, Water, and Electricity to 4.5% for a Period of Three Years and Five Months Beginning 2/1/2007 Through 6/30/2010</t>
  </si>
  <si>
    <t>Sales Tax: Increase Sales Tax from 8.25% to 8.75%</t>
  </si>
  <si>
    <t>San Marino</t>
  </si>
  <si>
    <t>Utility Users Tax: Continue Current Tax of 5% on Electricity, Gas, Telephone Service, Cable TV, and Water</t>
  </si>
  <si>
    <t>Sales Tax: Increase the City Sales Tax by 1/2› for General Services</t>
  </si>
  <si>
    <t>X-06</t>
  </si>
  <si>
    <t>Transient Occupancy Tax: Increase from 7% to 10%</t>
  </si>
  <si>
    <t>Sales Tax: Impose a 1/2› Sales Tax for 30 Yrs</t>
  </si>
  <si>
    <t>Sales Tax Election</t>
  </si>
  <si>
    <t>Sales Tax: 1/2› Sales Tax Increase</t>
  </si>
  <si>
    <t>Sales Tax: Impose a 1% Tax for Up to 10 Yrs</t>
  </si>
  <si>
    <t>Transient Occupancy Tax: Increase from 5% to 10%</t>
  </si>
  <si>
    <t>Baldwin Park</t>
  </si>
  <si>
    <t>Transient Occupancy Tax: Increase from 10% to 11% As of 1/1/2006; and Be Increased from 11% to 12% As of 1/1/2008</t>
  </si>
  <si>
    <t>Sales Tax: An Ordinance to Be Adopted Increasing the City Sales Tax by 1/2› to Expire 6/30/2016</t>
  </si>
  <si>
    <t>Admissions Tax: Increase the Maximum Allowable Admission Tax from the Current 5% to 10%. The Admission Tax Would Remain 5% for Calendar Year 2006</t>
  </si>
  <si>
    <t>Sales Tax: Reduce the Tax from 6% to 4.5% on All Utilities, Maintain a 4.5% Rate on Electricity, Effective 7/1/2006. Also Extend the 4.5% Tax Rate for All Utilities Beyond the Current Termination Date 12/31/2007.</t>
  </si>
  <si>
    <t>Clayton</t>
  </si>
  <si>
    <t>Parcel Tax: Finance Public Services and Facilities Through Community Facilities District 2005-1 (Replacing Existing District 1997-1) in the Initial Annual Amount of $365 Per Residential Parcel and Non-Residential Acre (Subject to Annual CPI Increases), for Public Landscaping, Weed Abatement, Trails, Downtown Park, Fountain and Related Costs, and Issue No More Than $2,800,000 In Improvement Bonds</t>
  </si>
  <si>
    <t>Millbrae</t>
  </si>
  <si>
    <t>Parking Tax: A 10% Parking Tax on Fees Paid to Park Vehicles In Offstreet Private Parking Spaces</t>
  </si>
  <si>
    <t>Sales Tax: An Ordinance Amending the City of Richmond Transactions and Use Tax Ordinance to Increase the Tax Rate by 1/2%</t>
  </si>
  <si>
    <t>Sales Tax: Impose a Transactions and Use Tax of 1/2›, Which Would Sunset In 10 Yrs</t>
  </si>
  <si>
    <t>San Buenaventura</t>
  </si>
  <si>
    <t>Card Room Tax: 15% of the Gross Revenues Received by the License Holder from Card Play</t>
  </si>
  <si>
    <t>D5</t>
  </si>
  <si>
    <t>Sales Tax: Sales Tax Increase by a Maximum of 1/2 of 1›</t>
  </si>
  <si>
    <t>San Rafael</t>
  </si>
  <si>
    <t>Sales Tax: Transactions and UseTax Rate at 1/2 of 1% (0.50%)</t>
  </si>
  <si>
    <t>Scotts Valley</t>
  </si>
  <si>
    <t>Transactions and Use Tax: 5 Yr Temporary 1/2 of 1% Sales Tax Rate Increase Be Approved for the First Three Year Period and Then Reduced to 1/4 of 1% for the Final 2 Yrs</t>
  </si>
  <si>
    <t>Transient Occupancy Tax: The Tax Is 12% of the Rent Charged by the Operator of Any Hotel</t>
  </si>
  <si>
    <t>Business License Tax: Increase from Its Current Amount of $10 for Every Five Employees/ Rental Units, to $30 for One, $50 for Two to Five, and $50 for EachAdditional Group of Five Employees/ Rental Units, Up to $9,500 for Employeesand $4,250 for Rentals</t>
  </si>
  <si>
    <t>Transient Occupancy Tax: Increase the Transient Occupancy Tax, Which Is Charged only on Persons Who Occupy Hotel or Motel Rooms in the City for 30 Days or Less, from the Current 8.5% to 9.5% Over a 2 Yr Period</t>
  </si>
  <si>
    <t>Sales Tax: 1% Use and Transaction Fee</t>
  </si>
  <si>
    <t>Brawley</t>
  </si>
  <si>
    <t>Utility Users Tax: A 4.0% Utility Users Tax</t>
  </si>
  <si>
    <t>Sales Tax: Sales Taxby «› for Every Taxable Dollar Spent for Not More Than 20 Yrs</t>
  </si>
  <si>
    <t>Farmersville</t>
  </si>
  <si>
    <t>Utility Users Tax: A 4.0% Utility Users Tax within the City of Farmersville</t>
  </si>
  <si>
    <t>Utility Users Tax: Adjust Appropriations Limit Each Fiscal Year Commencing 7/1/2006 by the Amount of Money Collected from the Existing 5.5% Rate Not to Exceed Four Years from the End of Fiscal Year 2005/2006</t>
  </si>
  <si>
    <t>Utility Users Tax: Continue the 2% Utility Users Tax, for Open Space Purposes only, Commencing 7/1/2006, Not to Exceed 4 Yrs from the End of Fiscal Year 2005/2006</t>
  </si>
  <si>
    <t>Sierra</t>
  </si>
  <si>
    <t>Sierra County</t>
  </si>
  <si>
    <t>Transient Occupancy Tax: Extend 10% Tax to Campers on Federally Owned Land</t>
  </si>
  <si>
    <t>Cobb Area Water District</t>
  </si>
  <si>
    <t>Parcel Tax: Annual Tax of $55 Per Year Parcel</t>
  </si>
  <si>
    <t>Atwater</t>
  </si>
  <si>
    <t>Sales Tax: Establisha 1% Sales Tax for 4 Yrs</t>
  </si>
  <si>
    <t>Brea</t>
  </si>
  <si>
    <t>Business Tax: $30 Per Year to $70 for Small Businesses Over 2 Yrs</t>
  </si>
  <si>
    <t>Sales Tax: Impose a Five-Year 1/4% Tax Increase from 8% to 8.25%, Effective Immediately Through 6/30/2010</t>
  </si>
  <si>
    <t>TOT: Increase from 10%-11% on 1/1/2005; Increase from 11%-11.5% on 1/1/2006; Increase from 11.5%-12% on 1/1/2007</t>
  </si>
  <si>
    <t>Sales Tax: Temporary .5% Increase Ending In 10 Yrs</t>
  </si>
  <si>
    <t>Real Property Transfer Tax: Not to Exceed $6 Per $1,000 of Value on Sales and Transfers of Real Property</t>
  </si>
  <si>
    <t>Sales Tax: Increase Sales Tax .5%</t>
  </si>
  <si>
    <t>Utility Users Tax: 8%</t>
  </si>
  <si>
    <t>Transient Occupancy Tax: Impose 6% Transient Occupancy Tax to Expire 12/31/2011</t>
  </si>
  <si>
    <t>TOT: Increase from 7% to 10%</t>
  </si>
  <si>
    <t>Utility Users Tax: Continue 6% Utility Users Tax for 20 Years</t>
  </si>
  <si>
    <t>Sales Tax: Temporary 1% Increase Ending 6/30/09</t>
  </si>
  <si>
    <t>TOT: Increase from 10%-12%</t>
  </si>
  <si>
    <t>OO</t>
  </si>
  <si>
    <t>TOT: Institute 8%</t>
  </si>
  <si>
    <t>Manteca</t>
  </si>
  <si>
    <t>Sales Tax: .25% Transactions and Use (Sales) Tax Ordinance</t>
  </si>
  <si>
    <t>Sales Tax: 1/2›</t>
  </si>
  <si>
    <t>TOT: Increase by 1.5% from 10.5% to 12.5%</t>
  </si>
  <si>
    <t>TOT: Increase from 9% to 12%</t>
  </si>
  <si>
    <t>Palm Springs</t>
  </si>
  <si>
    <t>Utility Users Tax: 3% Increase for No Longer Than 3 Yrs</t>
  </si>
  <si>
    <t>Utility Users Tax: Periods Not to Exceed 2 Yrs, Amt Not to Exceed 5%,Tax May Be Overturned Any Time by Subsequent Referendum Vote and May Not be Imposed after 1/1/2011</t>
  </si>
  <si>
    <t>Sales Tax: Increase of 3/4 of 1%</t>
  </si>
  <si>
    <t>TOT: Increase from 10.5% to 13%</t>
  </si>
  <si>
    <t>Saratoga</t>
  </si>
  <si>
    <t>Utility Users Tax: Asses a 4% Tax on Users for 10 Yrs; 7/1/2005 Through 6/30/2015</t>
  </si>
  <si>
    <t>Sales Tax: Increase of .25% from 2.5% to2.75%</t>
  </si>
  <si>
    <t>Gross Receipts Tax: Create a Four Year 0.1% Tax on GrossReceipts from Buisnesses, Effective 2005 Through 12/31/2008</t>
  </si>
  <si>
    <t>TOT: Increase to 12%</t>
  </si>
  <si>
    <t>Utility Users Tax: Reduce from 8% to 7%</t>
  </si>
  <si>
    <t>San Ramon</t>
  </si>
  <si>
    <t>TOT: Increase In Steps Over 5 Years Beginning 1/1/05 from 7.25% to a Maximum of 10% on 1/1/09</t>
  </si>
  <si>
    <t>TOT/Hotel Vistor Tax (HVT): Increase from 9% to 11%</t>
  </si>
  <si>
    <t>TOT: Increase from 12% to 14%</t>
  </si>
  <si>
    <t>Sales Tax: Increase of 0.125%</t>
  </si>
  <si>
    <t>Sales Tax: Increase .25% to Expire In 5 Yrs</t>
  </si>
  <si>
    <t>Tehama County</t>
  </si>
  <si>
    <t>Sales Tax: 1/2% Increase from 7.25% to 7.75%</t>
  </si>
  <si>
    <t>Sales Tax: Impose a 1/4% Tax Increase from 8% to 8.25% Effective Immediately</t>
  </si>
  <si>
    <t>Transient Occupancy Tax: Establish a 9% Tax</t>
  </si>
  <si>
    <t>TOT: Increase by 3% (Up from 9% to 12%)</t>
  </si>
  <si>
    <t>Sales Tax: Increase 1/2%</t>
  </si>
  <si>
    <t>TOT: Increase from 10% Not to Exceed 12%</t>
  </si>
  <si>
    <t>Corte Madera</t>
  </si>
  <si>
    <t>Levy an Annual Tax of $26 Per Parcel</t>
  </si>
  <si>
    <t>Sales Tax: 1/4›</t>
  </si>
  <si>
    <t>Increase Annual Buisness License Tax from a Min. $50/Yr to $100; Increase of 30› Per $1,000 of Gross Receipts Greater Than $100,000; Effective 1/1/2005</t>
  </si>
  <si>
    <t>Transient Occupancy Tax: Increase Tax from 8% to 12%</t>
  </si>
  <si>
    <t>TOT: Increase TOT 6% to 10% Effective 1/1/05</t>
  </si>
  <si>
    <t>TOT: Increase from 8% to 12%</t>
  </si>
  <si>
    <t>Sales Tax:.25% Increase, Expires In 10 Yrs</t>
  </si>
  <si>
    <t>Utility Users Tax: 1.25% for All Utility Users, Reduced to .75% for Commercial Users, Expires In 10 Yrs</t>
  </si>
  <si>
    <t>Mission Viejo</t>
  </si>
  <si>
    <t>TOT: Increase from 8% to 10%</t>
  </si>
  <si>
    <t>Impose 1/2› Sales Tax</t>
  </si>
  <si>
    <t>Utility Users Tax: 4%</t>
  </si>
  <si>
    <t>Sales Tax: Increase 1/2›</t>
  </si>
  <si>
    <t>Patterson</t>
  </si>
  <si>
    <t>TOT: Increase to 8%</t>
  </si>
  <si>
    <t>Sand City</t>
  </si>
  <si>
    <t>Sales Tax: Increase 1/2 of 1% (0.50%)</t>
  </si>
  <si>
    <t>Excise Tax: 1% of the Total Valuation of Construction Work Authorized by the Building Permit for New/Expanded Houses and Other Bldgs/Structures</t>
  </si>
  <si>
    <t>Woodlake</t>
  </si>
  <si>
    <t>Impose 1/2› Sales Tax for 10 Yrs</t>
  </si>
  <si>
    <t>Colusa County</t>
  </si>
  <si>
    <t>Sales Tax: 1/2› for 3 Yrs</t>
  </si>
  <si>
    <t>TOT: 2% Increase, from 8%-10%</t>
  </si>
  <si>
    <t>Cudahy</t>
  </si>
  <si>
    <t>Utility Users Tax: Est.1991 Be Affirmed That the Residential Utility Users Tax Remain at 4% and the Commercial Utility Users Tax Be Set at 8%, Provided That Eligible Seniors 62 and Older Remain Exempt from the Tax</t>
  </si>
  <si>
    <t>East Palo Alto</t>
  </si>
  <si>
    <t>10% Gross Reciepts Tax Increase on Hazardous Waste Disposal Facilities from $1 for Every $1,000 Up to $10 Million; or $0.50 for Every $1,000 Over $10 Million</t>
  </si>
  <si>
    <t>Business Tax: Increase from $50/Yr to $75/Yr for Small Businesses</t>
  </si>
  <si>
    <t>Montclair</t>
  </si>
  <si>
    <t>Sales Tax: 0.25% Rate Increase</t>
  </si>
  <si>
    <t>Utility Users Tax: Extend 8% Utility Users Tax for Eight Years</t>
  </si>
  <si>
    <t>Sanger</t>
  </si>
  <si>
    <t>Sales Tax: Increase from 0.9600% to 1.46%</t>
  </si>
  <si>
    <t>Santa Paula</t>
  </si>
  <si>
    <t>Utility Users Tax: $6/Month Per Utility</t>
  </si>
  <si>
    <t>Sales Tax: Increase Sales Tax 1/2 of 1%</t>
  </si>
  <si>
    <t>Nisenan Recreation &amp; Park District</t>
  </si>
  <si>
    <t>Parcel Tax: $25 Fee</t>
  </si>
  <si>
    <t>San Juan</t>
  </si>
  <si>
    <t>Sales Tax: .75% Rate Increase</t>
  </si>
  <si>
    <t>San Juan Ridge Recreation and Park District</t>
  </si>
  <si>
    <t>Coalinga</t>
  </si>
  <si>
    <t>Sales Tax: .75% Tax for 10 Years</t>
  </si>
  <si>
    <t>Utility Users Tax: 8% for 10 Years</t>
  </si>
  <si>
    <t>TOT: 10% for 10 Years</t>
  </si>
  <si>
    <t>Colton</t>
  </si>
  <si>
    <t>Utility Users Tax: 4% for Residential, 6% for Commercial/Industrial</t>
  </si>
  <si>
    <t>Sales Tax: Increase by 1/2› from 7/1/2004 to 12/31/2010</t>
  </si>
  <si>
    <t>El Dorado County</t>
  </si>
  <si>
    <t>TOT: Increase to 10%</t>
  </si>
  <si>
    <t>TOT: Approve an Ordinance to Sustain 10% TOT</t>
  </si>
  <si>
    <t>Utility Users Tax: 7.5% Tax on Cell Phones</t>
  </si>
  <si>
    <t>TOT: Increase from 6% to 10%</t>
  </si>
  <si>
    <t>Sales Tax: Increase by 1/4 for 5 Yrs</t>
  </si>
  <si>
    <t>Susanville</t>
  </si>
  <si>
    <t>General Municipal Services Tax: Maximum of $1,000/Yr</t>
  </si>
  <si>
    <t>TOT: Increase by 2%</t>
  </si>
  <si>
    <t>Utility Users Tax: 3% Beginning 12/1/04 to Replace Utility Users Tax Which Expires 12/1/04</t>
  </si>
  <si>
    <t>Morongo Valley Community Services District</t>
  </si>
  <si>
    <t>Parcel Tax: $49.50 Per Year Per Parcel</t>
  </si>
  <si>
    <t>Business License Tax: Continue at Existing Rate</t>
  </si>
  <si>
    <t>TOT: Impose 10% Tax</t>
  </si>
  <si>
    <t>Barstow</t>
  </si>
  <si>
    <t>TOT: Increase to 12.5%</t>
  </si>
  <si>
    <t>Property Tax: Increase to 1.15%</t>
  </si>
  <si>
    <t>Transient Occupancy Tax: Increase Tax to 11%</t>
  </si>
  <si>
    <t>Utility Users Tax: Impose 4% Tax for 4 Yrs</t>
  </si>
  <si>
    <t>Whittier</t>
  </si>
  <si>
    <t>Utility Users Tax: Increase to 7.5%</t>
  </si>
  <si>
    <t>TOT: Increase to 10.5%</t>
  </si>
  <si>
    <t>Utility Users Tax: Continue 2% Tax</t>
  </si>
  <si>
    <t>Gardena</t>
  </si>
  <si>
    <t>TOT: Increase to 11%</t>
  </si>
  <si>
    <t>TOT: Continue 10%Tax</t>
  </si>
  <si>
    <t>Irvine</t>
  </si>
  <si>
    <t>Utility Users Tax: Repeal 1.5% Tax</t>
  </si>
  <si>
    <t>Utility Users Tax: Repeal 6% Tax</t>
  </si>
  <si>
    <t>Utility Users Tax: Increase to 8%</t>
  </si>
  <si>
    <t>TOT: Increase to 14%</t>
  </si>
  <si>
    <t>Parking Tax: 10% Surcharge for 5 Years</t>
  </si>
  <si>
    <t>Utility Users Tax: Reduce to 3%</t>
  </si>
  <si>
    <t>Utility Users Tax: Continue 3% Tax</t>
  </si>
  <si>
    <t>Utility Users Tax: Repeal 5% Tax</t>
  </si>
  <si>
    <t>Transient Occupancy Tax: Change Tax to 10-12.5% Variable</t>
  </si>
  <si>
    <t>Utility Users Tax: Increase to 5%</t>
  </si>
  <si>
    <t>Utility Users Tax: Increase to 10%</t>
  </si>
  <si>
    <t>Utility Users Tax: Impose 4% Tax</t>
  </si>
  <si>
    <t>Utility Users Tax: Reduce to 2.5% Over 4 Yrs</t>
  </si>
  <si>
    <t>Utility Users Tax: Continue 2.5% Tax</t>
  </si>
  <si>
    <t>TOT: Continue 12%Tax</t>
  </si>
  <si>
    <t>Utility Users Tax: Reduce to 3%, Repeal Tax by 2005</t>
  </si>
  <si>
    <t>TOT: Continue to Collect Tax</t>
  </si>
  <si>
    <t>Property Tax: Increase Tax to $7.50 Per $500 of Value</t>
  </si>
  <si>
    <t>Prop L</t>
  </si>
  <si>
    <t>King City</t>
  </si>
  <si>
    <t>Utility Users Tax: Repeal 2% Tax</t>
  </si>
  <si>
    <t>Utility Users Tax: Increase Tax Cap by $150/Yr</t>
  </si>
  <si>
    <t>Utility Users Tax: Repeal 7% Tax</t>
  </si>
  <si>
    <t>Utility Users Tax: Continue 4% Tax</t>
  </si>
  <si>
    <t>EE</t>
  </si>
  <si>
    <t>Sales Tax: Increase by 1/8%</t>
  </si>
  <si>
    <t>Utility Users Tax: Reduce to 2%</t>
  </si>
  <si>
    <t>TOT: Increase to 9.5%</t>
  </si>
  <si>
    <t>Poway</t>
  </si>
  <si>
    <t>Brentwood</t>
  </si>
  <si>
    <t>Business License Tax: $100 Per Business</t>
  </si>
  <si>
    <t>Ceres</t>
  </si>
  <si>
    <t>Utility Users Tax: Validate $500 Cap</t>
  </si>
  <si>
    <t>Jackson</t>
  </si>
  <si>
    <t>TOT: Impose 7% Tax</t>
  </si>
  <si>
    <t>K-02</t>
  </si>
  <si>
    <t>Sales Tax: Impose 1/2% Tax</t>
  </si>
  <si>
    <t>TOT: Increase to 13%</t>
  </si>
  <si>
    <t>Utility Users Tax: Extend for 4 Yrs</t>
  </si>
  <si>
    <t>Ripon</t>
  </si>
  <si>
    <t>Utility Users Tax: Reduce to 4% in 2003, 3% in 2004</t>
  </si>
  <si>
    <t>Utility Users Tax: Continue 5% Tax Until 2006</t>
  </si>
  <si>
    <t>Utility Users Tax: Continue 6% Tax</t>
  </si>
  <si>
    <t>Utility Users Tax: Continue 5% Tax</t>
  </si>
  <si>
    <t>TOT: Increase by $1 to $1.50 Per Room for 5 Years</t>
  </si>
  <si>
    <t>TOT: Increase to 9%</t>
  </si>
  <si>
    <t>Castro Valley</t>
  </si>
  <si>
    <t>Utility Users Tax/Transient Occupancy Tax: Impose .5%/10%</t>
  </si>
  <si>
    <t>Danville</t>
  </si>
  <si>
    <t>Business License Tax: Min. $100</t>
  </si>
  <si>
    <t>Sales Tax: Extend Current 0.5%</t>
  </si>
  <si>
    <t>Utility Users Tax: Partial Repeal of Exemption</t>
  </si>
  <si>
    <t>TOT: Maintain Tax of 10%</t>
  </si>
  <si>
    <t>Utility Users Tax: Continuation</t>
  </si>
  <si>
    <t>TOT: Continuation</t>
  </si>
  <si>
    <t>Utility Users Tax: Reduce from 8% to 6%</t>
  </si>
  <si>
    <t>Suisun City</t>
  </si>
  <si>
    <t>Ventura County</t>
  </si>
  <si>
    <t>Business License Tax: Continuation</t>
  </si>
  <si>
    <t>Cupertino</t>
  </si>
  <si>
    <t>Trinity</t>
  </si>
  <si>
    <t>Trinity County</t>
  </si>
  <si>
    <t>TOT: Increase from 5% to 10%</t>
  </si>
  <si>
    <t>Sutter Creek</t>
  </si>
  <si>
    <t>TOT: Increase from 7.25% to 10%</t>
  </si>
  <si>
    <t>Brooktrails Township Community Services District</t>
  </si>
  <si>
    <t>Special Assessment Bond</t>
  </si>
  <si>
    <t>Special Tax: Increase</t>
  </si>
  <si>
    <t>North Lake Tahoe</t>
  </si>
  <si>
    <t>Rim of the World</t>
  </si>
  <si>
    <t>Parcel Tax of $10</t>
  </si>
  <si>
    <t>Extend 5.5% Utility Tax</t>
  </si>
  <si>
    <t>Avenal</t>
  </si>
  <si>
    <t>Increase TOT from 6% to 10%</t>
  </si>
  <si>
    <t>Increase Business License Tax</t>
  </si>
  <si>
    <t>Increase TOT from 6% to 8%</t>
  </si>
  <si>
    <t>TOT: Increase from 12% to 13%</t>
  </si>
  <si>
    <t>Increase TOT from 9% to 10%</t>
  </si>
  <si>
    <t>5% Admissions Tax on Certain Events</t>
  </si>
  <si>
    <t>Increase TOT from 8% to 12%</t>
  </si>
  <si>
    <t>Yolo County</t>
  </si>
  <si>
    <t>Expand Utility Tax</t>
  </si>
  <si>
    <t>Admissions Tax Ranging from 3% to 7%</t>
  </si>
  <si>
    <t>Reduce Utility Tax</t>
  </si>
  <si>
    <t>2.4% Excise Tax on Gas and Electricity</t>
  </si>
  <si>
    <t>Milpitas</t>
  </si>
  <si>
    <t>Modesto</t>
  </si>
  <si>
    <t>TOT: Increase from 9% to 11%</t>
  </si>
  <si>
    <t>TOT: Increase Tax from 10.5% to 12%</t>
  </si>
  <si>
    <t>Sales Tax: Increase Tax from 7.25% to 7.5%</t>
  </si>
  <si>
    <t>Increasing Special Tax</t>
  </si>
  <si>
    <t>Business Tax Revision</t>
  </si>
  <si>
    <t>Prop I</t>
  </si>
  <si>
    <t>Utility Users Tax: Apply Tax to Cell Phones and Increase to 3%</t>
  </si>
  <si>
    <t>Increase TOT from 10% to 12%</t>
  </si>
  <si>
    <t>Increase TOT from 9% to 12%</t>
  </si>
  <si>
    <t>Increase Sales Tax by 0.125%</t>
  </si>
  <si>
    <t>TOT: Increase from 8% to 9%</t>
  </si>
  <si>
    <t>Repeal 0.6% Real Property Transfer Tax</t>
  </si>
  <si>
    <t>Repeal $13.50 Landfill Tax</t>
  </si>
  <si>
    <t>Increase TOT from 8% to 10%</t>
  </si>
  <si>
    <t>PROP 32</t>
  </si>
  <si>
    <t>Fees. Vote Requirements. Taxes.</t>
  </si>
  <si>
    <t>PROP 37</t>
  </si>
  <si>
    <t>School Facilities. 55% Local Vote.</t>
  </si>
  <si>
    <t>PROP 39</t>
  </si>
  <si>
    <t>10% Gross ReceiptsTax for Parking Services</t>
  </si>
  <si>
    <t>Impose a Transient Occupancy Tax</t>
  </si>
  <si>
    <t>Sutter</t>
  </si>
  <si>
    <t>Yuba City</t>
  </si>
  <si>
    <t>YY</t>
  </si>
  <si>
    <t>Sutter County</t>
  </si>
  <si>
    <t>XX</t>
  </si>
  <si>
    <t>Upland</t>
  </si>
  <si>
    <t>Impose a 4.25% Utility Users Tax</t>
  </si>
  <si>
    <t>Increase Utility Users Tax from 2% to 5%</t>
  </si>
  <si>
    <t>Utility Users Tax: Impose 2% Tax</t>
  </si>
  <si>
    <t>Increase TOT from 8% to 14%</t>
  </si>
  <si>
    <t>Impose Transient Occupancy Tax</t>
  </si>
  <si>
    <t>Increase TOT from 5% to 10%</t>
  </si>
  <si>
    <t>Increase TOT from 6% to 15%</t>
  </si>
  <si>
    <t>Chino Hills</t>
  </si>
  <si>
    <t>TOT: Establish 10% Tax</t>
  </si>
  <si>
    <t>Impose 3% Utility Users Tax</t>
  </si>
  <si>
    <t>Tehachapi Valley Healthcare District</t>
  </si>
  <si>
    <t>Impose Parcel Tax of $20 to $27/Yr (2 Yrs)</t>
  </si>
  <si>
    <t>Baker Community Services District</t>
  </si>
  <si>
    <t>Increase Sales Tax by 0.5%</t>
  </si>
  <si>
    <t>Camptonville</t>
  </si>
  <si>
    <t>Impose a Special Tax</t>
  </si>
  <si>
    <t>Loma Rica/Browns Valley Community Services District</t>
  </si>
  <si>
    <t>Tulare County Waterworks District</t>
  </si>
  <si>
    <t>Impose Parcel Tax of $120</t>
  </si>
  <si>
    <t>Twain-Harte Community Services District</t>
  </si>
  <si>
    <t>Increase Parcel Tax by $25</t>
  </si>
  <si>
    <t>$66 for Water Services</t>
  </si>
  <si>
    <t>TOT from 10% to 13%</t>
  </si>
  <si>
    <t>Wildomar</t>
  </si>
  <si>
    <t>Dissolve AD 68-4632</t>
  </si>
  <si>
    <t>Diablo Community Services District</t>
  </si>
  <si>
    <t>One-Time Special Tax of No More Than $75 Per Residental Property</t>
  </si>
  <si>
    <t>Continue 2% Utility Users Tax</t>
  </si>
  <si>
    <t>$.51 Per Sq Ft Charge on NPC</t>
  </si>
  <si>
    <t>Continue 3% Utility Users Tax</t>
  </si>
  <si>
    <t>Fontana</t>
  </si>
  <si>
    <t>Reaffirm 8% TOT Per Prop 62</t>
  </si>
  <si>
    <t>Increase TOT from 12% to 13%</t>
  </si>
  <si>
    <t>New 10% Motel Tax</t>
  </si>
  <si>
    <t>Lompoc</t>
  </si>
  <si>
    <t>Utility Users Tax: Impose New 2.5% Tax for 10 Yrs</t>
  </si>
  <si>
    <t>L98</t>
  </si>
  <si>
    <t>Sales Tax: Impose .5% Tax for 20 Yrs</t>
  </si>
  <si>
    <t>Continue .6% Electric Business Tax</t>
  </si>
  <si>
    <t>Holtville</t>
  </si>
  <si>
    <t>Eliminate 5% Utility Users Tax</t>
  </si>
  <si>
    <t>Roseville</t>
  </si>
  <si>
    <t>TOT: Raise Tax from 6% to10%</t>
  </si>
  <si>
    <t>Sales Tax: Impose .25% Tax for 6 Yrs</t>
  </si>
  <si>
    <t>Continue Bus License Tax</t>
  </si>
  <si>
    <t>$.25-$.75 Stadium Admission Tax</t>
  </si>
  <si>
    <t>Prop F</t>
  </si>
  <si>
    <t>2% Hotel Tax Surcharge</t>
  </si>
  <si>
    <t>Prop H</t>
  </si>
  <si>
    <t>Utility Users Tax: Continuation of 1% Increase</t>
  </si>
  <si>
    <t>Affirm 3% Business Tax Increase</t>
  </si>
  <si>
    <t>Extend 2.4% Utility Tax to Annexed Area</t>
  </si>
  <si>
    <t>Westminster</t>
  </si>
  <si>
    <t>.1% of Gross Receipts</t>
  </si>
  <si>
    <t>Fillmore</t>
  </si>
  <si>
    <t>New 4.5% Utility Users Tax</t>
  </si>
  <si>
    <t>Parlier</t>
  </si>
  <si>
    <t>Utility Users Tax: Impose New 4% Tax</t>
  </si>
  <si>
    <t>New 8% Transient Occupancy Tax</t>
  </si>
  <si>
    <t>Continue Bus License Fees</t>
  </si>
  <si>
    <t>Affirm TOT Increase to 10%</t>
  </si>
  <si>
    <t>TOT: Continuation of 10% Tax</t>
  </si>
  <si>
    <t>Mendota</t>
  </si>
  <si>
    <t>New 5% Transient Occupancy Tax</t>
  </si>
  <si>
    <t>H98</t>
  </si>
  <si>
    <t>Continue 2.4% Utility Users Tax</t>
  </si>
  <si>
    <t>J98</t>
  </si>
  <si>
    <t>New 5% Utility UsersTax on Residential</t>
  </si>
  <si>
    <t>Gridley</t>
  </si>
  <si>
    <t>New 6% Transient Occupancy Tax</t>
  </si>
  <si>
    <t>Loyalton</t>
  </si>
  <si>
    <t>Reinstate 6% TOT</t>
  </si>
  <si>
    <t>TOT: Increase Tax from 8% to 10%</t>
  </si>
  <si>
    <t>Re-Enact 7% Utility Users Tax for 5 Yrs</t>
  </si>
  <si>
    <t>New 12% Transient Occupancy Tax</t>
  </si>
  <si>
    <t>Highland</t>
  </si>
  <si>
    <t>$.06 Per Ton of Aggregate</t>
  </si>
  <si>
    <t>Utility Users Tax: Repeal 4.74% Tax</t>
  </si>
  <si>
    <t>Utility Users Tax: Re-Enact 8% Tax for 6 Yrs</t>
  </si>
  <si>
    <t>Twentynine Palms</t>
  </si>
  <si>
    <t>Increase Transient Occupancy Tax from 7% to 9%</t>
  </si>
  <si>
    <t>.25% Sales Tax for 10 Yrs</t>
  </si>
  <si>
    <t>Phone Issuer</t>
  </si>
  <si>
    <t>$.005 Sales Tax for 4 Yrs</t>
  </si>
  <si>
    <t>2.4% on Total Firearms Receipts</t>
  </si>
  <si>
    <t>5% Utility Users Tax (Continue)</t>
  </si>
  <si>
    <t>Utility Users Tax: Impose 11% Tax</t>
  </si>
  <si>
    <t>3% of Sales Plus $50Base Fee</t>
  </si>
  <si>
    <t>$50 Base Fee</t>
  </si>
  <si>
    <t>4% Utility Users Tax (Prop 62)</t>
  </si>
  <si>
    <t>7% Res Utility UsersTax/2% Non-Residential</t>
  </si>
  <si>
    <t>Raise Muni Services Tax from $5 to $10 (Monthly)</t>
  </si>
  <si>
    <t>5% Utility Users Tax</t>
  </si>
  <si>
    <t>Mono County</t>
  </si>
  <si>
    <t>TOT: Increase from 9% to10%</t>
  </si>
  <si>
    <t>Agoura Hills</t>
  </si>
  <si>
    <t>Raise TOT from 10% to 12%</t>
  </si>
  <si>
    <t>5.5% Utility Users Tax for 4 Yrs</t>
  </si>
  <si>
    <t>Raise TOT from 13% to 15%</t>
  </si>
  <si>
    <t>Avalon</t>
  </si>
  <si>
    <t>$120 Bus License Tax</t>
  </si>
  <si>
    <t>Raise TOT from 8.5% to 9.5%</t>
  </si>
  <si>
    <t>8% TOT (Continue)</t>
  </si>
  <si>
    <t>TOT: Increase Tax from 8% to10%</t>
  </si>
  <si>
    <t>$160 Single-Family Residential</t>
  </si>
  <si>
    <t>TOT: Increase from 8% to10%</t>
  </si>
  <si>
    <t>Escondido</t>
  </si>
  <si>
    <t>10% TOT (Continue)</t>
  </si>
  <si>
    <t>4% Utility Users Tax (Continue)</t>
  </si>
  <si>
    <t>10% Transient Occupancy Tax</t>
  </si>
  <si>
    <t>TOT: Raise Tax from 8% to10%</t>
  </si>
  <si>
    <t>TOT: Increase Tax from 6% to10%</t>
  </si>
  <si>
    <t>Utility Users Tax: Continue 3.5% Tax for 4 Yrs</t>
  </si>
  <si>
    <t>$.005 Sales Tax for 9 Yrs</t>
  </si>
  <si>
    <t>Raise Utility Tax from 5% to 6%</t>
  </si>
  <si>
    <t>TOT: Raise Tax from 9% to10%</t>
  </si>
  <si>
    <t>N96</t>
  </si>
  <si>
    <t>Utility Users Tax: Impose 7% Tax</t>
  </si>
  <si>
    <t>Orange Cove</t>
  </si>
  <si>
    <t>Utility Users Tax: Continue 7% Tax</t>
  </si>
  <si>
    <t>Raise TOT from 6% to10%</t>
  </si>
  <si>
    <t>Auburn</t>
  </si>
  <si>
    <t>Raise TOT from 8% to10%</t>
  </si>
  <si>
    <t>2% Utility Users Tax for 4 Yrs (Continue)</t>
  </si>
  <si>
    <t>Raise TOT from 6% to9%</t>
  </si>
  <si>
    <t>Rancho Palos Verdes</t>
  </si>
  <si>
    <t>3% Utility Users Tax (Continue)</t>
  </si>
  <si>
    <t>Rocklin</t>
  </si>
  <si>
    <t>TOT: Raise from 8% to10%</t>
  </si>
  <si>
    <t>Reduce Bus License Tax by 15%</t>
  </si>
  <si>
    <t>Raise TOT from 4% to10%</t>
  </si>
  <si>
    <t>7% Utility Users Tax</t>
  </si>
  <si>
    <t>L96</t>
  </si>
  <si>
    <t>$150 Weapon License</t>
  </si>
  <si>
    <t>TOT: Increase from 7% to10%</t>
  </si>
  <si>
    <t>$76 App/$125 1st Table/$60 Additional</t>
  </si>
  <si>
    <t>$100 Business Tax</t>
  </si>
  <si>
    <t>$1 Short-term Comm Parking</t>
  </si>
  <si>
    <t>Loomis</t>
  </si>
  <si>
    <t>Westmorland</t>
  </si>
  <si>
    <t>3.5% Utility Users Tax</t>
  </si>
  <si>
    <t>$.05 Per Ton Mining Business Tax</t>
  </si>
  <si>
    <t>2% Utility Users Tax (Continue)</t>
  </si>
  <si>
    <t>Business License CPI Adjustment</t>
  </si>
  <si>
    <t>Utility Users Tax: Continue 6% Tax for 10 Yrs</t>
  </si>
  <si>
    <t>Sierra Madre</t>
  </si>
  <si>
    <t>FF</t>
  </si>
  <si>
    <t>Berkeley Unified School District</t>
  </si>
  <si>
    <t>$9.50  Sq Ft Residential/$14.25 Sq Ft Commercial</t>
  </si>
  <si>
    <t>Repeal 5% Utility Tax (Advisory)</t>
  </si>
  <si>
    <t>Prop D</t>
  </si>
  <si>
    <t>$108 Per Yr</t>
  </si>
  <si>
    <t>Utility Users Tax: Impose 3.5% Tax for 6 1/2 Yrs</t>
  </si>
  <si>
    <t>1/2 of 1%</t>
  </si>
  <si>
    <t>Advisory Increase Utility Tax</t>
  </si>
  <si>
    <t>Corcoran Hospital District</t>
  </si>
  <si>
    <t>Bear Valley Community Healthcare District</t>
  </si>
  <si>
    <t>$20 Unimproved/$45 Improved for 5 Yrs</t>
  </si>
  <si>
    <t>Bolinas Fire Protection District</t>
  </si>
  <si>
    <t>$79 Per Resident/$98 Bus/$20 Unimproved</t>
  </si>
  <si>
    <t>$82.96/1 Yr</t>
  </si>
  <si>
    <t>Sacramento County Regional Park &amp; Open Space District</t>
  </si>
  <si>
    <t>$10 Per Resident</t>
  </si>
  <si>
    <t>Sutter County Transporation Authority</t>
  </si>
  <si>
    <t>1/2 of 1% for 20 Yrs</t>
  </si>
  <si>
    <t>Sewer Tax: Repeal Sewer Tax Increase from $24.90 Per Month Back to $15.35 Per Month</t>
  </si>
  <si>
    <t>Solid Waste Recovery Facilities</t>
  </si>
  <si>
    <t>Sewer Tax Increased Approx. $20 Month</t>
  </si>
  <si>
    <t>Castro Valley Sanitary District</t>
  </si>
  <si>
    <t>$15 Per Sq Ft for Residential</t>
  </si>
  <si>
    <t>Single-Family Housing</t>
  </si>
  <si>
    <t>Prop 41</t>
  </si>
  <si>
    <t>Prop 12</t>
  </si>
  <si>
    <t>PROP 16</t>
  </si>
  <si>
    <t>Real Property Transfer Tax: Change real property tax from flat rate of 1.5% to following tiered rates based on sale price: 1% for up to $300,000; 1.5% from $300,000 to $2,000,000; 1.75% from $2,000,000 to $5,000,000; 2.5% for over $5,000,000.</t>
  </si>
  <si>
    <t>Seismic Safety, Improvements, Repairs</t>
  </si>
  <si>
    <t>Conduit Revenue Bond</t>
  </si>
  <si>
    <t>No Reassessment of Property Tax Value for Construction to Seismically Retrofit Buildings</t>
  </si>
  <si>
    <t>Proposition 13</t>
  </si>
  <si>
    <t>San Francisco Bay Area Rapid Transit District</t>
  </si>
  <si>
    <t>San Joaquin Country Club Sanitary District</t>
  </si>
  <si>
    <t>Parcel Tax: $72 per residential unit/per year; $60 per residential unit/per year for apartments; $150 per unit/per year for commercial units, $20.00 per parcel per year for vacant commercial parcels, residential parcels and agricultural parcels.</t>
  </si>
  <si>
    <t>Prop C</t>
  </si>
  <si>
    <t>Oakland Unified School District</t>
  </si>
  <si>
    <t>San Anselmo</t>
  </si>
  <si>
    <t>Repeals Existing Law Which Allows Multi-Family State Businesses an Option to Choose a Tax Liability Formula That Provides Favorable Tax Treatment for Businesses with Property and Payroll Outside California</t>
  </si>
  <si>
    <t>Residential Energy Conservation, Improvement</t>
  </si>
  <si>
    <t>Prop 39</t>
  </si>
  <si>
    <t>Prop 10</t>
  </si>
  <si>
    <t>California Oil Producers Tax: Tax of 1.5% to 6% on Producers of Oil Extracted from California</t>
  </si>
  <si>
    <t>Prop 87</t>
  </si>
  <si>
    <t>Pleasanton</t>
  </si>
  <si>
    <t>Marinwood Community Service District</t>
  </si>
  <si>
    <t>Parcel Tax: $189.56 per unit.</t>
  </si>
  <si>
    <t>Redevelopment, Multiple Purposes</t>
  </si>
  <si>
    <t>Manhattan Beach</t>
  </si>
  <si>
    <t>Recreation and Sports Facilities</t>
  </si>
  <si>
    <t>UU</t>
  </si>
  <si>
    <t>Cutler-Orosi Joint Unified School District</t>
  </si>
  <si>
    <t>Parcel Tax: annual tax of $38.00 per parcel</t>
  </si>
  <si>
    <t>Transient Occupancy Tax: Increase tax from 10% to 12.5% for athletic/recreational fields and facilities.</t>
  </si>
  <si>
    <t>Transient Occupancy Tax: Increase tax by 2% to 14% in the city's redevelopment area &amp; 12% in other areas of the city.</t>
  </si>
  <si>
    <t>Newman Community Facilities District No 2016-1</t>
  </si>
  <si>
    <t>Other Debt</t>
  </si>
  <si>
    <t>Parcel Tax/GO Bond: Enact parcel tax for 30 years and issue a $6,500,000 GO bond for a pool and recreational opportunities.</t>
  </si>
  <si>
    <t>Stallion Springs Community Services District</t>
  </si>
  <si>
    <t>Parcel Tax: $50 per parcel.</t>
  </si>
  <si>
    <t>Whitehawk Ranch Community Service District</t>
  </si>
  <si>
    <t>Parcel Tax: Increase parcel tax to $200 per year/ per parcel.</t>
  </si>
  <si>
    <t>Sales Tax: Impose 1/4% tax for 7 years.</t>
  </si>
  <si>
    <t>Transient Occupancy Tax: Increase TOT from 6% to 12%.</t>
  </si>
  <si>
    <t>Strawberry Recreation District</t>
  </si>
  <si>
    <t>Parcel Tax: Levy Tax of $0.00779/Sq Ft of Improvements if GO Bond Measure is Approved</t>
  </si>
  <si>
    <t>Parcel Tax: Levy Annual Tax of $52 for Single-Family Homes and Specified Amounts for Multi-Family and Other Properties for 15 Yrs</t>
  </si>
  <si>
    <t>Truckee-Donner Recreation and Park District</t>
  </si>
  <si>
    <t>Mesa Park</t>
  </si>
  <si>
    <t>Parcel Tax: Levy a Special Tax of $49 Per Improved Parcel</t>
  </si>
  <si>
    <t>Parcel Tax: Extend for 6 Yrs the Existing Parcel Tax of $49.00/Year for Single-Family and Multi-Family-Family Residences, $20 for Group Living, $40 for 1,000 Sq Ft of Improved Commercial Building Space Up to a Maximum of 10,000 Sq Ft, $12.80 Per Industrial Employee Up to a Maximum of 30 Employees, $14.30 Per 1,000 Sq Ft of Improved Day Care Building Space Up to a Maximum of 10,000 Sq Ft</t>
  </si>
  <si>
    <t>Crockett Community Services District</t>
  </si>
  <si>
    <t>Parcel Tax: Increase Tax from $50.00  to $110.00 on Each Parcel within the District Annually</t>
  </si>
  <si>
    <t>Oak Tree Community Park &amp; Recreation District</t>
  </si>
  <si>
    <t>Parcel Tax: If Voters Approve Formation of the Oak Tree Community Park and Recreation District (Measure A), Levy Annual Tax of $27 Per Improved Parcel and $14 Per Unimproved Parcel</t>
  </si>
  <si>
    <t>Parcel Tax: Levy a Tax of $97/Parcel Annually</t>
  </si>
  <si>
    <t>Pleasant Hill Recreation &amp; Park District</t>
  </si>
  <si>
    <t>Marin County Service Area (Homestead Valley)</t>
  </si>
  <si>
    <t>Parcel Tax: $125 per year per improved parcel tax with annual inflation of 2%.</t>
  </si>
  <si>
    <t>Oroville Union High School District</t>
  </si>
  <si>
    <t>Greater Hayfork Valley Park and Recreation District</t>
  </si>
  <si>
    <t>Parcel Tax: Levy Tax of $20/Parcel In Addition to the $10 Tax Currently Imposed</t>
  </si>
  <si>
    <t>Honey Lake Valley Community Swimming Pool County Service</t>
  </si>
  <si>
    <t>Parcel Tax: Assess Tax of $25 Per Year on Each Inhabitable Dwelling Unit on Each Parcel of Real Property</t>
  </si>
  <si>
    <t>Weaverville/Douglas City Parks and Recreation District</t>
  </si>
  <si>
    <t>Parcel Tax: Impose an Annual Special Tax of .00015 of the Assessed Value of Each Parcel of Improved Property within the District Boundaries</t>
  </si>
  <si>
    <t>Transactions and UseTax: Increase Sales Tax by 1/2›</t>
  </si>
  <si>
    <t>Buttonwillow Recreation and Park District</t>
  </si>
  <si>
    <t>Spreckels Memorial District</t>
  </si>
  <si>
    <t>Parcel Tax: Impose Special Tax of Not More Than $95/Parcel Per Year Beginning FY 2009/2010</t>
  </si>
  <si>
    <t>Parcel Tax: $10-$45 Per Parcel for 15 Yrs</t>
  </si>
  <si>
    <t>Jenny Lind Veterans Memorial District</t>
  </si>
  <si>
    <t>Parcel Tax: $20 tax per improved parcel for 10 years.</t>
  </si>
  <si>
    <t>Rim of the World Recreation and Park District</t>
  </si>
  <si>
    <t>Special Tax: Increase special tax by $15 bringing total to $25 for each parcel annually.</t>
  </si>
  <si>
    <t>Parcel Tax: An Annual Tax Ranging from $16.39 Per Residential Parcel to $221.05 Per Downtown Core Parcels to Expire In10 Yrs</t>
  </si>
  <si>
    <t>Sales Tax: Enact a 1/8› Sales Tax to Support Parks and Recreation Services Provided by the Cities, the County, and Special Districts</t>
  </si>
  <si>
    <t>Parcel Tax: $67 Per Unit for Park and Recreation Services</t>
  </si>
  <si>
    <t>Parcel Tax: Extend $49/Year Parcel Tax for 6 Yrs</t>
  </si>
  <si>
    <t>Parcel Tax: $15 Per Parcel Per Year</t>
  </si>
  <si>
    <t>B5</t>
  </si>
  <si>
    <t>Parcel Tax: $10 Per Parcel</t>
  </si>
  <si>
    <t>North Lake Tahoe Recreation Community Facilities</t>
  </si>
  <si>
    <t>$22,230,000 of 30-Year Bonds/Levy aSpecial Tax to Escalate Annually at 2%</t>
  </si>
  <si>
    <t>Parcel Tax: $35 Per Parcel</t>
  </si>
  <si>
    <t>Burney Water District</t>
  </si>
  <si>
    <t>Special Tax: Increase existing pool fee from $2.00 to $4.00 per month.</t>
  </si>
  <si>
    <t>Parcel Tax: Increase Tax of $45 Per Parcel by No Greater Than the Percentage Increase of the CPI-U from the Prior Year</t>
  </si>
  <si>
    <t>Parcel Tax: $67 Per Year Per Parcel and Fixed Annual 3% Increase</t>
  </si>
  <si>
    <t>Pine Center Parks and Recreation District</t>
  </si>
  <si>
    <t>Parcel Tax: Not to Exceed $19 Per Assessor's Parcel Per Unit Per Year</t>
  </si>
  <si>
    <t>Parcel/Mobilehome Tax: Minimum $20</t>
  </si>
  <si>
    <t>Parcel Tax: $6 Per Parcel Per Month</t>
  </si>
  <si>
    <t>Parcel Tax: Impose Tax of $15</t>
  </si>
  <si>
    <t>Parcel Tax: Impose Assessment of $25</t>
  </si>
  <si>
    <t>Pajaro-Sunny Mesa Community Services District</t>
  </si>
  <si>
    <t>Parcel Tax: Impose Tax of $58.26</t>
  </si>
  <si>
    <t>Parcel Tax: Impose Tax of $36 for 4 Yrs</t>
  </si>
  <si>
    <t>South Sutter Recreation and Park District</t>
  </si>
  <si>
    <t>Parcel Tax: Impose Tax of $35</t>
  </si>
  <si>
    <t>Valley Center Parks and Recreation District</t>
  </si>
  <si>
    <t>Parcel Tax: Impose Tax of $14</t>
  </si>
  <si>
    <t>East Bay Regional Park District</t>
  </si>
  <si>
    <t>Parcel Tax of $8.28 to $12</t>
  </si>
  <si>
    <t>Parcel Tax: Continuation of $49 Tax</t>
  </si>
  <si>
    <t>Sales Tax: 0.1% Increase</t>
  </si>
  <si>
    <t>Parcel Tax of $15</t>
  </si>
  <si>
    <t>Parcel Tax of $25</t>
  </si>
  <si>
    <t>Weed Recreation and Parks District</t>
  </si>
  <si>
    <t>Parcel Tax of Minimum $36</t>
  </si>
  <si>
    <t>El Dorado County CFD No 2001-1</t>
  </si>
  <si>
    <t>Impose Parcel Tax</t>
  </si>
  <si>
    <t>Sales Tax: Increase by 0.25%</t>
  </si>
  <si>
    <t>$58.46 Single-Family $45.00 Multi-Family &amp; $410 Non-Residential Property Up to 20 Yrs</t>
  </si>
  <si>
    <t>$50 Single-Family/Apartments $25-75/Businesses $100-$500 Per Year for 10 Yrs</t>
  </si>
  <si>
    <t>California Infrastructure &amp; Economic Development Bank</t>
  </si>
  <si>
    <t>.25% Retail Sales Tax for 9 Yrs</t>
  </si>
  <si>
    <t>Templeton Community Services District</t>
  </si>
  <si>
    <t>$2 Per Month Per Residence</t>
  </si>
  <si>
    <t>$45 Per Parcel (Max)</t>
  </si>
  <si>
    <t>Morena Valley Community Services District</t>
  </si>
  <si>
    <t>Increase Zone Parcel Fee by $8</t>
  </si>
  <si>
    <t>$4.83 Sq Ft for Residential/$2.76 Mobilehome Max Tax (Adj for CPI)</t>
  </si>
  <si>
    <t>San Diego County CSA 135</t>
  </si>
  <si>
    <t>$4.97 Sq Ft for Residential/$2.84 Mobilehome Max Tax</t>
  </si>
  <si>
    <t>$7.84 Sq Ft for Residential/$4.48 Mobilehome Max Tax</t>
  </si>
  <si>
    <t>$4.13 Sq Ft for Residential/$2.36 Mobilehome Max Tax</t>
  </si>
  <si>
    <t>$7.21 Sq Ft for Residential/$4.12 Mobilehome Max Tax</t>
  </si>
  <si>
    <t>$5.68 Sq Ft for Residential/$3.24 Mobilehome Max Tax</t>
  </si>
  <si>
    <t>$6.16 Sq Ft for Residential/$3.52 Mobilehome Max Tax</t>
  </si>
  <si>
    <t>$15.75 Sq Ft/$9 Mobilehome Maximum Tax</t>
  </si>
  <si>
    <t>$17.50 Sq Ft for Residential/$10 Mobilehome Max Tax</t>
  </si>
  <si>
    <t>$24 Sq Ft Single Family/$10 Multi-Family/$5 Commercial for 10 Yrs (Advisory)</t>
  </si>
  <si>
    <t>$18.45-$161.48 Per Parcel for 30 Yrs</t>
  </si>
  <si>
    <t>3% Ticket Tax/$.25 Free Pass</t>
  </si>
  <si>
    <t>Folsom</t>
  </si>
  <si>
    <t>West Contra Costa Unified School District</t>
  </si>
  <si>
    <t>$72 Single-Family Unit</t>
  </si>
  <si>
    <t>San Lorenzo Valley Unified School District</t>
  </si>
  <si>
    <t>$49.70 Per Parcel (Advisory)</t>
  </si>
  <si>
    <t>Big Valley Recreation District</t>
  </si>
  <si>
    <t>$10 Per Landowner</t>
  </si>
  <si>
    <t>Southern Kern Unified School District</t>
  </si>
  <si>
    <t>Parcel Tax: $12 Per Parcel for 5 Yrs</t>
  </si>
  <si>
    <t>Midcoast Community Service District</t>
  </si>
  <si>
    <t>Advisory/Depends Upon Passage of Measure E</t>
  </si>
  <si>
    <t>Clovis</t>
  </si>
  <si>
    <t>Utility User Tax: Increase utility user tax by 1.0%.</t>
  </si>
  <si>
    <t>Walnut Creek</t>
  </si>
  <si>
    <t>Livermore Area Recreation and Park District</t>
  </si>
  <si>
    <t>Parcel Tax: $10 per parcel per year</t>
  </si>
  <si>
    <t>Ballpark Joint Powers Finance Authority</t>
  </si>
  <si>
    <t>Utility User Tax: Increase utility user tax by 1%.</t>
  </si>
  <si>
    <t>Carlsbad</t>
  </si>
  <si>
    <t>Transient Occupancy Tax: Increase TOT to 10%.</t>
  </si>
  <si>
    <t>Parcel Tax: $40 per dwelling unit.</t>
  </si>
  <si>
    <t>Public transit (OLD)</t>
  </si>
  <si>
    <t>Alameda County Transportation Commission</t>
  </si>
  <si>
    <t>Sales Tax: Renew the 1/2% sales tax approved in 2000 and increase the tax by 1/2% for 30 years.</t>
  </si>
  <si>
    <t>Imperial County</t>
  </si>
  <si>
    <t>Sales Tax: Extend the 1/2› Tax for 40 Yrs</t>
  </si>
  <si>
    <t>Alameda-Contra Costa Transit District</t>
  </si>
  <si>
    <t>Parcel Tax: Increase Existing Parcel Tax by $4/Parcel, Per Month for 10 Yrs</t>
  </si>
  <si>
    <t>VV</t>
  </si>
  <si>
    <t>Sales Tax: Levy a 1/4› Sales Tax for 20 Yrs</t>
  </si>
  <si>
    <t>Monterey County</t>
  </si>
  <si>
    <t>Sales Tax: Levy a 25-Yr 1/2% Sales Tax</t>
  </si>
  <si>
    <t>Sales Tax: Levy Tax of 1/2 of 1% for 20 Yrs</t>
  </si>
  <si>
    <t>Prop 1A</t>
  </si>
  <si>
    <t>Los Angeles County Metropolitan Transportation Authority</t>
  </si>
  <si>
    <t>Sales Tax: Increase Tax 1/2› for 30 Yrs</t>
  </si>
  <si>
    <t>Sales Tax: Enact a 1/8› Tax Limited to 30 Yrs</t>
  </si>
  <si>
    <t>Sonoma-Marin Area Rail Transit District</t>
  </si>
  <si>
    <t>Sales Tax: Levy 1/4› Sales Tax for 20 Yrs</t>
  </si>
  <si>
    <t>Sales Tax Increase of 1/2%</t>
  </si>
  <si>
    <t>Extend 0.5% Sales Tax</t>
  </si>
  <si>
    <t>Sales Tax: 1/2› Tax for 16 Yrs</t>
  </si>
  <si>
    <t>$8.50 Per Parcel for 6 Yrs</t>
  </si>
  <si>
    <t>Peninsula Corridor Joint Powers Board</t>
  </si>
  <si>
    <t>Sales Tax:  additional 0.125% for 30 years generating an estimated $100 million per year, thereby increasing the total sales tax rate from 8.5% to 8.625%</t>
  </si>
  <si>
    <t>Public Transit</t>
  </si>
  <si>
    <t>Contra Costa Transportation Authority</t>
  </si>
  <si>
    <t>Sales Tax: $0.005 for 35 years, to raise an estimated $103 million</t>
  </si>
  <si>
    <t>Sales Tax: extending the existing 0.25% through March 31, 2059, generating approximately $40,000,000 annually for an additional 30 years</t>
  </si>
  <si>
    <t>Metropolitan Transportation Commission</t>
  </si>
  <si>
    <t>Bridge Toll: Raise bridge tolls in the Bay Area (excluding the Golden Gate Bridge) by $3 over 6 years to fund the Bay Area Traffic Relief Plan.</t>
  </si>
  <si>
    <t>RM 3</t>
  </si>
  <si>
    <t>Contra Costa County</t>
  </si>
  <si>
    <t>Sales Tax: Increase sales tax by an additional 0.5% for 30 years.</t>
  </si>
  <si>
    <t>Sales Tax: Establish an additional half-cent sales tax for 20 years for transportation.</t>
  </si>
  <si>
    <t>Parcel Tax: Extend the district's parcel tax of $96 per parcel for 20 years.</t>
  </si>
  <si>
    <t>C1</t>
  </si>
  <si>
    <t>Sales Tax: Impose an additional 0.5% tax for transportation and indefinitely extend an existing 0.5% sales tax for transportation, originally set to expire in 2039.</t>
  </si>
  <si>
    <t>Sales Tax: Implement an additional 0.5% tax for 30 years for transportation improvements.</t>
  </si>
  <si>
    <t>Sales Tax: Increase tax by an additional 0.5% for transportation projects.</t>
  </si>
  <si>
    <t>San Luis Obispo County</t>
  </si>
  <si>
    <t>Sales Tax: Impose a 0.5% tax for 9 years for transportation improvements.</t>
  </si>
  <si>
    <t>Sales Tax: Impose  additional 0.5% tax for 30 years for transportation infrastructure maintenance and improvements.</t>
  </si>
  <si>
    <t>Sales Tax: Impose additional 0.5% tax for 25 years for transportation improvements.</t>
  </si>
  <si>
    <t>Sales Tax: Impose additional 0.5% tax for 30 years for transportation infrastructure projects.</t>
  </si>
  <si>
    <t>Monterey County Transportation Agency</t>
  </si>
  <si>
    <t>Sales Tax: Impose additional 0.375% tax for 30 years for transportation infrastructure projects.</t>
  </si>
  <si>
    <t>Sacramento CFD No 2015-01</t>
  </si>
  <si>
    <t>Parcel Tax: Not Available</t>
  </si>
  <si>
    <t>Yucca Valley Airport District</t>
  </si>
  <si>
    <t>Parcel Tax: Levy a parcel tax of $0.02 per square foot on all improved and unimproved property.</t>
  </si>
  <si>
    <t>B1</t>
  </si>
  <si>
    <t>Prop 1B</t>
  </si>
  <si>
    <t>Sales Tax: Impose a 1/4› Sales Tax for 20 Yrs to Construct, Operate, &amp; Maintain a Passenger Rail Project and Bicycle/ Pedestrian Pathway</t>
  </si>
  <si>
    <t>Sales Tax: 1/2› Increase for 30 Yrs</t>
  </si>
  <si>
    <t>Sales Tax: 1/2 of 1% for 14 Yrs</t>
  </si>
  <si>
    <t>Sales Tax: 1/2% Sales Tax for 30 Yrs Beginning 1/1/2007</t>
  </si>
  <si>
    <t>Transient Occupancy Tax: Increase from 10% to 13%</t>
  </si>
  <si>
    <t>Solano Transportation Authority</t>
  </si>
  <si>
    <t>Sales Tax: 1/2› for 30 Yrs</t>
  </si>
  <si>
    <t>Sales Tax: Continuation of the 1/2› Sales Tax for 25 Yrs Beginning 4/1/09 Through 3/31/34</t>
  </si>
  <si>
    <t>Parcel Tax: $48/Yr Per Parcel of Taxable Land for 10 Yrs,Effective 7/1/05 Through 6/30/15</t>
  </si>
  <si>
    <t>Sales Tax: Levy a 1/2› Tax</t>
  </si>
  <si>
    <t>San Bernardino County</t>
  </si>
  <si>
    <t>Transportation Tax: 1/2% Continuation of Existing Tax</t>
  </si>
  <si>
    <t>San Diego County</t>
  </si>
  <si>
    <t>Extend 1/2% Sales Tax for 40 Add'l Yrs Beginning 3/1/08</t>
  </si>
  <si>
    <t>Sales Tax: Extend Existing 1/2% Sales Tax for 25 Yrs, Effective 2008 Through 2034</t>
  </si>
  <si>
    <t>Sales Tax: 1/2› for No Longer Than 30 Yrs</t>
  </si>
  <si>
    <t>Sales Tax: 1/4% Increase from 7.5%-7.75%; Not to Exceeed 20 Yrs</t>
  </si>
  <si>
    <t>Sales Tax: Continue 0.5 cent sales tax.</t>
  </si>
  <si>
    <t>Sales Tax: Extend 1/2% Tax for 30 Yrs</t>
  </si>
  <si>
    <t>Parcel Tax: Impose Tax of $24 for 5 Yrs</t>
  </si>
  <si>
    <t>Sales Tax: Extend 1/2% Tax Until 2025</t>
  </si>
  <si>
    <t>Riverside County</t>
  </si>
  <si>
    <t>Sales Tax: Continue the 1/2% Tax for 30 Yrs</t>
  </si>
  <si>
    <t>Solano County</t>
  </si>
  <si>
    <t>Sales Tax: Increase by 1/2% for 20 Yrs</t>
  </si>
  <si>
    <t>Extend $0.05 Sales Tax</t>
  </si>
  <si>
    <t>Sales Tax: Increase sales tax by 1/2 of 1%.</t>
  </si>
  <si>
    <t>Direct Motor Vehicle Fee to CO</t>
  </si>
  <si>
    <t>Los Angeles County Transportation Commission</t>
  </si>
  <si>
    <t>Sales Tax: Increase sales tax by 1/2%.</t>
  </si>
  <si>
    <t>Orange County Local Transportation Authority</t>
  </si>
  <si>
    <t>1/2 of 1% $300,000,000</t>
  </si>
  <si>
    <t>Sales Tax: Increase 1/2 of 1%.</t>
  </si>
  <si>
    <t>Marin County Transportation Authority</t>
  </si>
  <si>
    <t>Transient Occupancy Tax: Increase TOT by 1%.</t>
  </si>
  <si>
    <t>Ventura County Transportation Commission</t>
  </si>
  <si>
    <t>Transient Occupancy Tax: Increase TOT by 1/2 of 1%.</t>
  </si>
  <si>
    <t>San Luis Obispo Area Coordinatitng Council</t>
  </si>
  <si>
    <t>Parcel Tax: $0.3321 per square foot on industrial property, generating an estimated $12,000,000 annually</t>
  </si>
  <si>
    <t>Public Safety</t>
  </si>
  <si>
    <t>PS</t>
  </si>
  <si>
    <t>Porterville</t>
  </si>
  <si>
    <t>Cannabis Tax: 10% of gross receipts or $25 per square foot</t>
  </si>
  <si>
    <t>Parcel Tax: renewing an existing annual parcel tax of $0.006 per sq. ft., thereby generating an estimated $45.5 million per year, until ended by voters</t>
  </si>
  <si>
    <t>Tulelake</t>
  </si>
  <si>
    <t>Parcel Tax: $60 per parcel, thereby generating an estimated $27,000 per year</t>
  </si>
  <si>
    <t>Sales Tax: renew and increase the tax for emergency services from 0.5% to 1.0%, thereby increasing the total rate in the city to 8.75%, providing approximately $4,000,000 annually, until ended by voters</t>
  </si>
  <si>
    <t>Parcel Tax: $168 per parcel for the most residential parcels and varying rates for other parcels</t>
  </si>
  <si>
    <t>Sales Tax: renew 0.5%</t>
  </si>
  <si>
    <t>Sales Tax: 1%, increasing the total tax rate in the city from 7.25% to 8.25%</t>
  </si>
  <si>
    <t>Shasta County</t>
  </si>
  <si>
    <t>Sales Tax: 1%</t>
  </si>
  <si>
    <t>Sales Tax: Enact sales tax of 1%.</t>
  </si>
  <si>
    <t>Oxnard CFD No 4</t>
  </si>
  <si>
    <t>Harbor Patrol Charge: To amend and limit charges for harbor patrol services to an amount no greater than the amount charged for harbor patrol services to Westport CFD No. 2.</t>
  </si>
  <si>
    <t>Sale Tax: Enact 1 cent sales tac for 10 yrs.</t>
  </si>
  <si>
    <t>Palos Verdes Estates</t>
  </si>
  <si>
    <t>Parcel Tax: Impose tax of $342/lot plus $0.20/sq. ft. of building improvements on every eligible parcel of property in the city to fund the police department for 9 yrs.</t>
  </si>
  <si>
    <t>Quincy Fire Protection District</t>
  </si>
  <si>
    <t>Parcel Tax:  Impose tax of $98.50/parcel within the district to fund fire services, emergency medical services, and emergency hazardous material responses.</t>
  </si>
  <si>
    <t>Parcel Tax:  Levy annual tax of $103/single-family parcel, $19.14/vacant residential unit, $267.60/acre for vacant commercial parcels, $5.42/acre for vacant industrial parcels, and $22.50/acre for vacant hotel parcels. The measure was designed to replace the city's expiring parcel tax.</t>
  </si>
  <si>
    <t>Utility User Tax:  Renew existing special UUT of 7% on telecommunications, water, sewer, electric, gas, and cable utilities services.</t>
  </si>
  <si>
    <t>Parcel Tax: Levy tax of $400/unit of multi-family residences, $500/unit of all other developed parcels, $100/unit of developed parcels for senior citizens, $50/unit of undeveloped parcels for senior citizens, &amp; $100/unit of all other undeveloped parcels.</t>
  </si>
  <si>
    <t>Sales Tax:  Increase tax from .980% to 1.980% for local law enforcement.</t>
  </si>
  <si>
    <t>Kings County</t>
  </si>
  <si>
    <t>Sales Tax: Impose an additional 0.25% tax to fund public safety services.</t>
  </si>
  <si>
    <t>Parcel Tax: Levy parcel tax from $260 to $360 per parcel for sheriff deputy patrol services.</t>
  </si>
  <si>
    <t>Sales Tax: Enact additional 0.25% sales tax for 15 years for restoration of Fire Engine 1 and expland gang prevention programs.</t>
  </si>
  <si>
    <t>Running Springs Water District</t>
  </si>
  <si>
    <t>Parcel Tax: Increase tax on improved parcels from $65 to $146/unit beginning in 2017.</t>
  </si>
  <si>
    <t>Parcel Tax: Extend an existing parcel tax of $123 per residential parcel for four years without increasing taxes.</t>
  </si>
  <si>
    <t>QQ</t>
  </si>
  <si>
    <t>Parcel Tax: Levy parcel tax for 5 years at an annual rate of $120/parcel for single-family residences and varying rates for other parcel types for police services.</t>
  </si>
  <si>
    <t>Sales Tax: Impose 0.375% tax for police and fire safety services.</t>
  </si>
  <si>
    <t>Parcel Tax: Replace expiring public safety parcel tax of $950/parcel with a tax of $970/parcel for 8 years.</t>
  </si>
  <si>
    <t>Sales Tax: Extend the 0.75% public safety sales tax for 10 years to expire on 6/30/2028 instead of 6/30/2018.</t>
  </si>
  <si>
    <t>Parcel Tax: Increase tax from $65/parcel to $110/parcel.</t>
  </si>
  <si>
    <t>Parcel Tax: Levy parcel tax for 10 years at a rate of $213/parcel for fire protection services.</t>
  </si>
  <si>
    <t>Sales Tax: Increase sales tax to 8.5%.</t>
  </si>
  <si>
    <t>Redding</t>
  </si>
  <si>
    <t>Sales Tax: Impose 1/4% sales tax.</t>
  </si>
  <si>
    <t>Fairfax, Town of</t>
  </si>
  <si>
    <t>Parcel Tax: Continue parcel tax of $195 for 5 years.</t>
  </si>
  <si>
    <t>Sales Tax: Impose 1/2› for 5 years.</t>
  </si>
  <si>
    <t>La Habra Heights</t>
  </si>
  <si>
    <t>Parcel Tax: Continue existing tax for fire safety and emergency medical services.</t>
  </si>
  <si>
    <t>Parcel Tax: Levy a $1,000 Tax Per Improved Parcel for 4 Yrs</t>
  </si>
  <si>
    <t>Sales Tax: Increase sales tax by 0.5% for 10 years.</t>
  </si>
  <si>
    <t>Parcel Tax: Levy a Parcel Tax of $360 Per Single Family Residential Unit Parcel Tax for 4.5 Years</t>
  </si>
  <si>
    <t>Burlingame</t>
  </si>
  <si>
    <t>Sales Tax: Impose a 1/2› Sales Tax for Public Safety Purposes</t>
  </si>
  <si>
    <t>Sales Tax: Increase the Sales Tax by 1/4%</t>
  </si>
  <si>
    <t>P6</t>
  </si>
  <si>
    <t>Parcel Tax: From $60 to $350 Per Year.</t>
  </si>
  <si>
    <t>Parcel Tax: Impose a 10-Year Parcel Tax of $75 on Single-Family Parcels, $40 for Occupied Rental Units, and an Equivalent Rate for Commercial and Industrial Properties</t>
  </si>
  <si>
    <t>Parcel Tax: $100 for a Single Family Residential Parcel and $75 for Each Unit in a Multi-Family Residential Parcel. Special Tax for Commercial and Industrial Parcels Would Vary Depending on the Frontage and Sq Ft of the Property. Owners of Undeveloped Parcels are Exempt from this Parcel Tax</t>
  </si>
  <si>
    <t>Julian Cuyamaca Fire Protection District</t>
  </si>
  <si>
    <t>Benefit (Parcel) Tax: Impose an Annual Special Benefit Tax of $50 on Residential Property and $5 on Vacant Property within the Julian Cuyamaca Fire Protection District for the Construction of a New Station and Future Maintenance of the Entire District?s Real Property</t>
  </si>
  <si>
    <t>Lake Forest Fire Protection District</t>
  </si>
  <si>
    <t>Parcel Tax: $100 Per Parcel Per Year</t>
  </si>
  <si>
    <t>Mt Shasta Fire Protection District</t>
  </si>
  <si>
    <t>Parcel Tax: $50 Unimproved Parcels, $100 on Improved Parcels and $150 on Commercial Parcels Per Yr</t>
  </si>
  <si>
    <t>Sales Tax: Increase Tax 1/2 of 1% (from 7.75% to 8.25%)</t>
  </si>
  <si>
    <t>Parcel Tax: $120 Per Year for Each Residential Dwelling Unit; $132 Per Parcel Contained within their Non-Residential Property Plus $0.06/Sq Ft of Bldg Square Footage Not to Exceed $15,000 Per Year. Tax Will Expire at the Close of FY 2012-2013</t>
  </si>
  <si>
    <t>Transient Occupancy Tax: Increase 3%</t>
  </si>
  <si>
    <t>Parcel Tax: $75 on Each Parcel of Land; with Future Increases Subject to Approval by Two-thirds of Voters in the District</t>
  </si>
  <si>
    <t>Hayfork Fire Protection District</t>
  </si>
  <si>
    <t>Parcel Tax: $100 Per Year Per Unimproved Parcel Not to Exceed $300/Yr</t>
  </si>
  <si>
    <t>Waterford</t>
  </si>
  <si>
    <t>Sales Tax: 1/2% Sales Tax for 20 Yrs</t>
  </si>
  <si>
    <t>Parcel Tax: Impose Tax of $100.00/Single-Family Residential Parcel, $75.00 for Each Unit In a Multi-Family Residential Parcel for Commercial and Industrial Parcels, the Parcel Tax Varies Depending on the Frontage and Size Area of the Property for 10 Yrs</t>
  </si>
  <si>
    <t>El Dorado County CSA No 7</t>
  </si>
  <si>
    <t>Special Tax: $5.00 annually per parcel.</t>
  </si>
  <si>
    <t>Property Tax: Tax Real Property Transfers 0.5% on Transfers for $600,000 or More and 1% on Transfers for $1,000,000 or More Through 12/31/10</t>
  </si>
  <si>
    <t>Sales Tax: Increase by 1/2›, Eff. 4/1/05. Sales Tax Increases from 8.25 to 8.75›</t>
  </si>
  <si>
    <t>Parcel and Parking Taxes: Parking Tax of 8 1/2% In Commercial Parking Lots in the City and a Parcel Tax Ranging from $45.07 to $88.00 to Expire on 12/31/2014</t>
  </si>
  <si>
    <t>Utility Users Tax: Phone, Electricity, Wtr, Gas, &amp; Cable TV Services from 2% to 4% During 1/1/2005 to 12/31/2006</t>
  </si>
  <si>
    <t>Utility Users Tax: Make Cell Ph Subject to Same Taxes As Telephone</t>
  </si>
  <si>
    <t>Sales Tax: Max Rateof 1/2 of 1%</t>
  </si>
  <si>
    <t>Sales Tax: Increase 1/2› for 20 Yrs</t>
  </si>
  <si>
    <t>Parcel Tax: Repeal the City's Street Lighting and Landscaping Assessment and Replace It with An Annual Charge from $20.24/Yr to $629.14</t>
  </si>
  <si>
    <t>Parcel Tax: $125 for 5 Yrs</t>
  </si>
  <si>
    <t>Parcel Tax: Various Amounts</t>
  </si>
  <si>
    <t>Parcel Tax: $270 to $8,100 Based on Parcel Type</t>
  </si>
  <si>
    <t>Parcel Tax: From $90 to $135 Depending on Type of Parcel</t>
  </si>
  <si>
    <t>Visalia</t>
  </si>
  <si>
    <t>Sales Tax: Enact a 1/4› Tax</t>
  </si>
  <si>
    <t>Parcel Tax: Minimum$120 for 3 Yrs</t>
  </si>
  <si>
    <t>Monterey Park</t>
  </si>
  <si>
    <t>Parcel Tax: Establish an Ordinance for a Parcel Tax from $70-$1500/Parcel</t>
  </si>
  <si>
    <t>Mosquito and Vector Control District</t>
  </si>
  <si>
    <t>Parcel Tax: 1.3›s/Sq Ft</t>
  </si>
  <si>
    <t>Sales Tax: Impose 1/4% Tax for 10 Yrs</t>
  </si>
  <si>
    <t>Buena Park</t>
  </si>
  <si>
    <t>Parcel Tax: Impose Tax of $19</t>
  </si>
  <si>
    <t>Parcel Tax: Continue Special Property Tax for 4 Yrs</t>
  </si>
  <si>
    <t>Sales Tax: Impose .25% Retail Sales Tax for 9 Yrs</t>
  </si>
  <si>
    <t>$65 Per Sq Ft Parcel for 4 Yrs</t>
  </si>
  <si>
    <t>$92 Per Parcel (Max) for 3 Yrs</t>
  </si>
  <si>
    <t>Sales Tax: Impose .25% Tax for 8 Yrs</t>
  </si>
  <si>
    <t>Murrieta</t>
  </si>
  <si>
    <t>$94.19 Per Equivalent Dwelling Unit</t>
  </si>
  <si>
    <t>$881 Res-1 Parcel Tax</t>
  </si>
  <si>
    <t>Utility Users Tax: Impose New 4.5% Tax</t>
  </si>
  <si>
    <t>$86.29 Sq Ft for Residential/$47.26 Multi-Family/$.052 Per Sq Ft Comm/$17.28 Per Vacant Acre</t>
  </si>
  <si>
    <t>Utility Users Tax: Impose 6% Tax</t>
  </si>
  <si>
    <t>Rancho Murieta Community Services District</t>
  </si>
  <si>
    <t>$4.73-19.62 Per Lot Res/$.011-$.175 Per Sq Ft Non-Res/$2.48-16.59 Undev (Monthly)</t>
  </si>
  <si>
    <t>Sales Tax: Impose .25% Tax</t>
  </si>
  <si>
    <t>Three Arch Bay Community Services District</t>
  </si>
  <si>
    <t>$150 Residential and Commercial/$100 Vacant for 5 Yrs</t>
  </si>
  <si>
    <t>Long Beach CFD No 4</t>
  </si>
  <si>
    <t>$12.35 Per Dwelling Unit</t>
  </si>
  <si>
    <t>$150 Per Yr</t>
  </si>
  <si>
    <t>Lake San Marcos Community Services District</t>
  </si>
  <si>
    <t>Form District/Levy Tax</t>
  </si>
  <si>
    <t>Altadena Library District</t>
  </si>
  <si>
    <t>Parcel Tax: $0.10 per square foot for single-family residential units, thereby generating an estimated $2.6 million per year</t>
  </si>
  <si>
    <t>Public Building</t>
  </si>
  <si>
    <t>Parcel Tax: Increase to $59 per parcel per year for 9 years.</t>
  </si>
  <si>
    <t>Parcel Tax: $286 per parcel for 40 years.</t>
  </si>
  <si>
    <t>Parcel Tax: Extend existing parcel tax for 8 years.</t>
  </si>
  <si>
    <t>Parcel Tax: Levy $42 parcel tax for the Pomona Public Library effective 7/1/2015 for 10 years.</t>
  </si>
  <si>
    <t>PPL</t>
  </si>
  <si>
    <t>Sales Tax: Impose 1/8› sales tax for 10 years.</t>
  </si>
  <si>
    <t>Parcel Tax: Continue to levy a special per parcel tax annually for 10 years.</t>
  </si>
  <si>
    <t>Parcel Tax: Impose $12 per yr single family residential parcel tax for 12 yrs.</t>
  </si>
  <si>
    <t>Parcel Tax: Continue existing library parcel tax for 25 yrs.</t>
  </si>
  <si>
    <t>Parcel Tax: Impose annual parcel tax of $54 with a 3% annual cost of living increase for 9 yrs.</t>
  </si>
  <si>
    <t>Kensington Police Protection and Community Services District</t>
  </si>
  <si>
    <t>Georgetown</t>
  </si>
  <si>
    <t>Parcel Tax: Levy annual $20 parcel tax per parcel (with annual inflation adjustment not to exceed 3%) within County Service Area No. 10 Georgetown Divide Zone of Benefit, Zone G, for 12 years commencing in FY 2015/16. Replaces expiring library special tax.</t>
  </si>
  <si>
    <t>Marin County Free Library District</t>
  </si>
  <si>
    <t>Parcel Tax: Extend the current approved 2010 parcel tax of $49 per parcel tax for 9 yrs with annual CPI adjustment.</t>
  </si>
  <si>
    <t>South Lake Tahoe Zone F CSA 10</t>
  </si>
  <si>
    <t>Parcel Tax: Levy annual $20 parcel tax per parcel (with annual inflation adjustment not to exceed 3%) within County Service Area No. 10 South Lake Tahoe Zone of Benefit, Zone F, for 12 years commencing in FY 2015/16. Replaces expiring library special tax.</t>
  </si>
  <si>
    <t>Sales Tax: Extend Existing 1/8› Sales Tax Which Has Been in Effect for 13 Yrs</t>
  </si>
  <si>
    <t>Parcel Tax: Adopt Special Parcel Tax of $38 Per Parcel and/or Residential Unit Beginning 7/1/2013</t>
  </si>
  <si>
    <t>Parcel Tax: Levy Annual Parcel Tax of $20 to All Parcels of Real Property for 8 Yrs</t>
  </si>
  <si>
    <t>I2012</t>
  </si>
  <si>
    <t>Parcel Tax: Levy Annual Tax of $12/Parcel Beginning FY 2012/2013</t>
  </si>
  <si>
    <t>Lassen Library District</t>
  </si>
  <si>
    <t>Parcel Tax: Levy Tax in the Amount of $28 to Go Into Effect 7/1/2013</t>
  </si>
  <si>
    <t>El Dorado County CSA No 10 (Georgetown Zone)</t>
  </si>
  <si>
    <t>Parcel Tax: FY 2013/14, Levy Base Tax of $17.58 Per Parcel: 80% of Tax Per Multi-Family Residential Dwelling Unit; 50% of Tax Per Mobilehome Parcel; 50% of Tax for Unimproved Parcels, and $1.00 Per Timeshare to Expire In 15 Yrs</t>
  </si>
  <si>
    <t>Sales Tax: Enact an Add-on 1/8› Sales Tax for 16 Yrs</t>
  </si>
  <si>
    <t>Sales Tax: Extend the Existing Add-on 1/8› Sales Tax for 5 Yrs</t>
  </si>
  <si>
    <t>Parcel Tax: Levy a $25 Parcel Tax for 10 Yrs</t>
  </si>
  <si>
    <t>Property Tax: Increase tax rate of 0.125% for 16 years.</t>
  </si>
  <si>
    <t>Parcel Tax: Extend existing $19 library parcel tax for 10 years.</t>
  </si>
  <si>
    <t>Parcel Tax: Impose Annual Tax at the Rate of $90 for All Parcel Owners As Well As $45 Per Multi-Family-Common Household Units</t>
  </si>
  <si>
    <t>Parcel Tax: Levy $49 Per Parcel Annually for 7 Yrs</t>
  </si>
  <si>
    <t>North County Library Authority</t>
  </si>
  <si>
    <t>Parcel Tax: Continue Annual Tax for 20 Years at Rate of $76/Parcel within Los Altos and Los Altos Hills</t>
  </si>
  <si>
    <t>Parcel Tax: Levy $49 Per Parcel Annually for 5 Yrs</t>
  </si>
  <si>
    <t>Parcel Tax: $96 tax on each parcel and $75 for each unit of a multi-family residential building.</t>
  </si>
  <si>
    <t>Parcel Tax: Extend pre-existing library tax for 5 years.</t>
  </si>
  <si>
    <t>Sales Tax: Increase the 1/8› Sales Tax to 1/4› Sales Tax for 16 Yrs</t>
  </si>
  <si>
    <t>Parcel Tax: Continue and Adjust the Existing Tax from $27 to $39 Per Year Per Residential Parcel or Equivalent Unit for the Orinda Library</t>
  </si>
  <si>
    <t>Santa Cruz County Library</t>
  </si>
  <si>
    <t>Transactions and Use Tax: Extend 1/4› Tax</t>
  </si>
  <si>
    <t>Monrovia</t>
  </si>
  <si>
    <t>Parcel Tax: $62 per parcel for single-family residences; $46 per unit for multi family properties; $8 per space for mobile home parks; 2.9 cents per sq. ft. of building for commercial and industrial properties; $17 per acre for vacant land.</t>
  </si>
  <si>
    <t>Parcel Tax: $22 Per Parcel Per Year for the Purpose of Funding Enhanced Library Services</t>
  </si>
  <si>
    <t>O2006</t>
  </si>
  <si>
    <t>Diamond Bar</t>
  </si>
  <si>
    <t>Springville Memorial District</t>
  </si>
  <si>
    <t>Parcel Tax: Levy a Special Tax at Rates of $8.50 Per Taxable Parcel Per Year</t>
  </si>
  <si>
    <t>Parcel Tax: $24 Per Equivalent Residential Unit</t>
  </si>
  <si>
    <t>Sales Tax: Increase 1/4 of 1%, to Expire After 8 Yrs</t>
  </si>
  <si>
    <t>Prop 81</t>
  </si>
  <si>
    <t>Parcel Tax: $20 Per Parcel - One Single Family Residence &amp; Per Condominium Residential Unit; $13 Per Residential Unit Per Parcel for All Other Residentially-Used or Designated Parcels; $50 Per Parcel of Non-Residentially Used or Designated Property in the City</t>
  </si>
  <si>
    <t>Placerville-Pollock Pines Area</t>
  </si>
  <si>
    <t>Parcel Tax: $15 Per Parcel of Improved Property (Excluding Churches, Cemeteries and Schools), Vacant Residential Property Up to 2.5 Acres, and Vacant Multi-Family Residential Property; $12 Per Residence for Parcels with Multi-Family Residences (Excluding Time Shares); $7.50 Per Mobilehome for Mobilehome Parks</t>
  </si>
  <si>
    <t>Increase Per Ft Tax Rate from $0.132172 to $0.1540 for Residential Property, $0.2001 to $0.2331 for Other Property; Change the Annual Inflation Adjustment to 5%; Increase the Expenditure Limitation Through FY 2008</t>
  </si>
  <si>
    <t>Sales Tax: 1/8 of 1%, Expires 3/31/2009</t>
  </si>
  <si>
    <t>Sales Tax: Increase 1/8 of 1%</t>
  </si>
  <si>
    <t>Sales Tax: 1/2›, Reduced to 1/4› In 5 Yrs, and Exp In 15 Yrs</t>
  </si>
  <si>
    <t>Utility Users Tax: From $2,000 to $4,000 Over 4 Yrs, Then by Inflation Index Thereafter</t>
  </si>
  <si>
    <t>Business License Tax: Bring Rates to the 1998 Level &amp; Remove the Exemption from Such Tax for Manufacturers, Agricultural, and Other Businesses</t>
  </si>
  <si>
    <t>Annual Parcel Tax of $25 for Single Family Residences and Proportional for Other Properties; 7/1/2005 Through 6/30/2015</t>
  </si>
  <si>
    <t>Sales Tax: Increase .25% County Wide Sales Tax</t>
  </si>
  <si>
    <t>L-04</t>
  </si>
  <si>
    <t>South San Francisco</t>
  </si>
  <si>
    <t>Transient Occupancy Tax: A 1% Increase from 8%-9%</t>
  </si>
  <si>
    <t>Gross Receipts Tax: 8% Buiness License Tax from Owners and Operators of Commercial Billboards</t>
  </si>
  <si>
    <t>Lemon Grove</t>
  </si>
  <si>
    <t>Continue to Levy Special Per Parcel Tax to Replace Library Funding</t>
  </si>
  <si>
    <t>El Dorado County Library Service Area 10</t>
  </si>
  <si>
    <t>Increase to $20 Apartment Instead of the Current Flat Tax of $25 Per Parcel</t>
  </si>
  <si>
    <t>Parcel Tax: Not to Exceed $25.26 Per Pacel the Initial Year</t>
  </si>
  <si>
    <t>San Fernando</t>
  </si>
  <si>
    <t>Parcel Tax: Continue Special Property Tax Until 2024</t>
  </si>
  <si>
    <t>Bell</t>
  </si>
  <si>
    <t>Montebello</t>
  </si>
  <si>
    <t>Bradbury</t>
  </si>
  <si>
    <t>Parcel Tax: $98 on Each Single Family Residential Parcel</t>
  </si>
  <si>
    <t>Parcel Tax: Minimum $35 for 40 Yrs</t>
  </si>
  <si>
    <t>Blanchard Community/Santa Paula Public Library District</t>
  </si>
  <si>
    <t>Parcel Tax: Increase Tax from $25 to $40 Per Yr</t>
  </si>
  <si>
    <t>B4</t>
  </si>
  <si>
    <t>Santa Clara County Library District</t>
  </si>
  <si>
    <t>Parcel Tax: $42 Per Parcel for 7 Yrs</t>
  </si>
  <si>
    <t>Stanislaus County Library</t>
  </si>
  <si>
    <t>Sales Tax: Extend the 1/8 of 1› Tax for Another 8 Yrs</t>
  </si>
  <si>
    <t>Burbank</t>
  </si>
  <si>
    <t>$14,000,000 (if city secures state funding for 65% of the cost for a new library).</t>
  </si>
  <si>
    <t>Parcel Tax: Impose Tax of $10 for 10 Yrs</t>
  </si>
  <si>
    <t>Nevada County</t>
  </si>
  <si>
    <t>Sales Tax: Continue 1/8% Tax for 15 Yrs</t>
  </si>
  <si>
    <t>Transient Occupancy Tax: Increase Tax to 14%</t>
  </si>
  <si>
    <t>Parcel Tax: Impose Tax of $50 for 5 Yrs</t>
  </si>
  <si>
    <t>Parcel Tax of $40</t>
  </si>
  <si>
    <t>Parcel Tax of $22</t>
  </si>
  <si>
    <t>El Dorado Hills</t>
  </si>
  <si>
    <t>Winters Branch Library Financing Authority</t>
  </si>
  <si>
    <t>Parcel Tax of $66</t>
  </si>
  <si>
    <t>Azusa</t>
  </si>
  <si>
    <t>Parcel Tax: $19.80 for single family residential units; $14.85 for multiple family units; $39.60 for non-residential parcels for 8 years.</t>
  </si>
  <si>
    <t>Parcel Tax: $20 per year/per parcel.</t>
  </si>
  <si>
    <t>San Bruno</t>
  </si>
  <si>
    <t>Parcel Tax: $27 per year/per residential parcel for 8 years.</t>
  </si>
  <si>
    <t>Belmont</t>
  </si>
  <si>
    <t>Extend Library Tax for 4 Years</t>
  </si>
  <si>
    <t>Increase Sales Tax by 0.125% for 8 Yrs</t>
  </si>
  <si>
    <t>Galt</t>
  </si>
  <si>
    <t>$22 Parcel Tax in Unincorporated Areas</t>
  </si>
  <si>
    <t>PROP 14</t>
  </si>
  <si>
    <t>.25% Retail Sales Tax</t>
  </si>
  <si>
    <t>Sales Tax: Impose .125% Tax for 7 Yrs</t>
  </si>
  <si>
    <t>$35 Per Sq Ft Parcel/$24 Per Multi-Family Unit</t>
  </si>
  <si>
    <t>.125% Sales Tax</t>
  </si>
  <si>
    <t>Sales Tax: Impose .125% Tax</t>
  </si>
  <si>
    <t>$59 Per Dwelling</t>
  </si>
  <si>
    <t>$22 Per Parcel for 10 Yrs (Confirm)</t>
  </si>
  <si>
    <t>$22 Sq Ft Parcel for10 Yrs</t>
  </si>
  <si>
    <t>$.0025 Sales Tax for 5 Yrs</t>
  </si>
  <si>
    <t>Sales Tax: Impose $.025 Tax for 16 Yrs</t>
  </si>
  <si>
    <t>Coalinga Huron Library District</t>
  </si>
  <si>
    <t>$12 Per Residential/$18 Commercial</t>
  </si>
  <si>
    <t>$12 Per Sq Ft for Residential/$18Commercial, Ind, Ag</t>
  </si>
  <si>
    <t>Mill Valley CFD No 1996-1</t>
  </si>
  <si>
    <t>$64 Per Dwelling Unit</t>
  </si>
  <si>
    <t>Placentia Library District</t>
  </si>
  <si>
    <t>$29 Sq Ft for Residential/$24 Apt Unit</t>
  </si>
  <si>
    <t>Susanville Library District</t>
  </si>
  <si>
    <t>$28 Inhabitable Dwelling Unit</t>
  </si>
  <si>
    <t>$30 Per Yr Resident/$15 Multi-Family for 5 Yrs</t>
  </si>
  <si>
    <t>San Dimas</t>
  </si>
  <si>
    <t>Advisory Library Benefit Ad</t>
  </si>
  <si>
    <t>$15 Per Parcel</t>
  </si>
  <si>
    <t>La Verne</t>
  </si>
  <si>
    <t>Support Proposal for Library Assessment</t>
  </si>
  <si>
    <t>$25 Per Parcel for 10 Yrs (Advisory)</t>
  </si>
  <si>
    <t>Sales Tax: Increase 1/4 of 1% Beginning in 1997</t>
  </si>
  <si>
    <t>Walnut</t>
  </si>
  <si>
    <t>$28 Per Yr</t>
  </si>
  <si>
    <t>$33 Per Parcel (Advisory)</t>
  </si>
  <si>
    <t>Parcel Tax: $19 per parcel</t>
  </si>
  <si>
    <t>Rockridge CFD No 1</t>
  </si>
  <si>
    <t>Parcel Tax: $25 per year.</t>
  </si>
  <si>
    <t>Fillmore-Piru Memorial District</t>
  </si>
  <si>
    <t>Sales Tax: Increase by 0.5%</t>
  </si>
  <si>
    <t>Prisons, Jails, Correctional Facilities</t>
  </si>
  <si>
    <t>Sales Tax: Levy a  1/2% Tax to Begin on 7/1/2011 and End on 6/30/2025</t>
  </si>
  <si>
    <t>S-2010</t>
  </si>
  <si>
    <t>Sales Tax: Increase Tax by 1/2›.</t>
  </si>
  <si>
    <t>Parcel Tax: Levy an Annual $36 Gang Prevention Tax on Each Real Property Parcel</t>
  </si>
  <si>
    <t>Utility Users Tax: Increase Tax 4%, from 5% to 9%</t>
  </si>
  <si>
    <t>Los Banos</t>
  </si>
  <si>
    <t>1/2› Sales Tax for 5 Yrs</t>
  </si>
  <si>
    <t>U2000</t>
  </si>
  <si>
    <t>Tiburon</t>
  </si>
  <si>
    <t>$1,925,000 Limited Tax Obligation Bond/Levy Tax $58 Single-Family/$35 Multi-Family/.044 Sq Ft Commercial</t>
  </si>
  <si>
    <t>Los Angeles County Regional Justice Facilities Finance Agency</t>
  </si>
  <si>
    <t>San Benito County Criminal Justice Facilities Authority</t>
  </si>
  <si>
    <t>Alhambra</t>
  </si>
  <si>
    <t>Prop 54</t>
  </si>
  <si>
    <t>Lassen County</t>
  </si>
  <si>
    <t>El Dorado County CSA No 9 (Georgetown Lighting &amp; Landscaping)</t>
  </si>
  <si>
    <t>Parcel Tax: $15 per parcel.</t>
  </si>
  <si>
    <t>Power Generation/Transmission</t>
  </si>
  <si>
    <t>Post Mountain Public Utilities District</t>
  </si>
  <si>
    <t>Parcel Tax: $177 per parcel per year.</t>
  </si>
  <si>
    <t>Transient Occupancy Tax: increase from 10% to 12% on the cost of rooms and expanding the applicability to online travel companies generating an estimated $2.8-5.6 million per year</t>
  </si>
  <si>
    <t>Parks, Open Space</t>
  </si>
  <si>
    <t>Parcel Tax: $37 per parcel, thereby generating an estimated $175,000 per year</t>
  </si>
  <si>
    <t>Santa Clara Valley Open Space Authority</t>
  </si>
  <si>
    <t>Parcel Tax: renewing an existing annual parcel tax of $24 per parcel, thereby generating an estimated $8 million per year, until ended by voters</t>
  </si>
  <si>
    <t>Sales Tax: 0.25%, thereby increasing the sales tax from 7.75% to 8%</t>
  </si>
  <si>
    <t>Parcel Tax: $148 per single-family parcels, $101.08 per unit for multi-unit parcels, and varying rates for other property types</t>
  </si>
  <si>
    <t>Chico Area Recreation and Park District</t>
  </si>
  <si>
    <t>Parcel Tax: $85 per parcel, raising an estimated $3 million per year</t>
  </si>
  <si>
    <t>Jurupa Area Recreation and Park District</t>
  </si>
  <si>
    <t>Parcel Tax: $30</t>
  </si>
  <si>
    <t>Parcel Tax: Extend parcel tax approved in 2000 that is set to expire 6/30/2020.</t>
  </si>
  <si>
    <t>Parcel Tax: Impose annual tax of $98 per residential unit or per 1,500 sq. ft. of non-residential use for 30 yrs.</t>
  </si>
  <si>
    <t>Mount Shasta Recreation and Parks District</t>
  </si>
  <si>
    <t>Parcel Tax: Levy tax of $75 for developed parcels and $40 for undeveloped parcels to fund park upgrades and improvements.</t>
  </si>
  <si>
    <t>Parcel Tax: Levy tax of an average rate of $69/single-family residence.</t>
  </si>
  <si>
    <t>Sales Tax: Impose 3/8 percent sales and use tax for 30 yrs.</t>
  </si>
  <si>
    <t>Sales Tax: Impose tax of 1/9 cent for 10 yrs.</t>
  </si>
  <si>
    <t>Parcel Tax: Levy tax of $10 to $30/yr. for 10 yrs. through 6/30/2029.</t>
  </si>
  <si>
    <t>Fair Oaks Recreation and Park District</t>
  </si>
  <si>
    <t>Tehachapi Valley Recreation and Park District</t>
  </si>
  <si>
    <t>Parcel Tax: Levy tax of $75 for developed parcels and $40 for undeveloped parcels for park upgrades and improvements for 25 yrs.</t>
  </si>
  <si>
    <t>Parcel Tax: Renew tax of $49/residential unit and other rates for commercial and industrial to fund park maintenance, recreational facilities, and open spaces for 20 years.</t>
  </si>
  <si>
    <t>Holiday Lake Community Services District</t>
  </si>
  <si>
    <t>Parcel Tax: Consolidate Resolution 88-01 and 2004-01 which currently equals $75/parcel annually into a single $150 tax, increasing the newly consolidated parcel tax to $300/yr. until rescinded totaling $18,600 annually.</t>
  </si>
  <si>
    <t>Parcel Tax: Levy tax of $119/improved land parcel and $99/unimproved land parcel, with 3% automatic annual increase, to fund parks and recreation in the district.</t>
  </si>
  <si>
    <t>Mesa Park Recreation District</t>
  </si>
  <si>
    <t>Parcel Tax:  Extend annual parcel tax of $49/parcel to fund the improvements and operation of Bolinas Community Parks for 4 years.</t>
  </si>
  <si>
    <t>Parcel Tax: Levy parcel tax at an annual rate of 1.5 cents/sq. ft. of improved property. This is a safe, clean neighborhood parks, open space, beaches, rivers protection, and water conservation measure.</t>
  </si>
  <si>
    <t>Sales Tax: Enact additional 0.125% sales tax for 15 years for park repairs and updates and riverbank erosion repairs.</t>
  </si>
  <si>
    <t>Sales Tax: Impose 0.25% tax for watershed and natural area preservation, wildfire risk reduction, and park maintenence.</t>
  </si>
  <si>
    <t>Sales Tax: Establish 1/2 cent sales tax for 10 years for Sonoma County parks.</t>
  </si>
  <si>
    <t>Hayward Area Recreation &amp; Park District</t>
  </si>
  <si>
    <t>F1</t>
  </si>
  <si>
    <t>Coalinga-Huron Recreation and Park District</t>
  </si>
  <si>
    <t>Arden Manor Recreation and Park District</t>
  </si>
  <si>
    <t>Parcel Tax: Implement tax for 20 years of $75/ single-family residential unit and varying rates for other parcel types.</t>
  </si>
  <si>
    <t>Mountains Recreation and Conservation Authority Area 1</t>
  </si>
  <si>
    <t>Parcel Tax: Impose annual parcel tax of $35/parcel primarily for the maintenance of natural areas.</t>
  </si>
  <si>
    <t>Mountains Recreation and Conservation Authority Area 2</t>
  </si>
  <si>
    <t>Parcel Tax: Impose annual parcel tax of $15/parcel primarily for the maintenance of natural areas.</t>
  </si>
  <si>
    <t>Monterey Peninsula Regional Park District</t>
  </si>
  <si>
    <t>Parcel Tax: Impose tax of $25.26/single-family residential unit, with varying rates for other parcel types, to fund parks and open space.</t>
  </si>
  <si>
    <t>Cordova Recreation and Park District CFD No. 2016-1</t>
  </si>
  <si>
    <t>Parcel Tax: Implement tax of $48.64/single-family residential unit and other rates varying according to parcel type.</t>
  </si>
  <si>
    <t>Ventura County CFD No. 2015-01</t>
  </si>
  <si>
    <t>Parcel Tax: $98.75 per year per single family residental unit.</t>
  </si>
  <si>
    <t>San Carlos</t>
  </si>
  <si>
    <t>Los Altos</t>
  </si>
  <si>
    <t>Rancho Cucamongs CFD No 1</t>
  </si>
  <si>
    <t>Parcel Tax: $44.50-$89 per unit/ per year for residential property, $44-$712 per unit/ per year for non-residential property, $89-$178 per unit/per year for sale of residential property.</t>
  </si>
  <si>
    <t>Parcel Tax: Increase tax rate from $0.1256/sq. ft. to $0.1466/sq. ft. and add an inflation factor.</t>
  </si>
  <si>
    <t>Parcel Tax: Renew tax of $19.03/single-family residential unit, higher rate for commercial parcels from FY 2017-18 through 2036-37.</t>
  </si>
  <si>
    <t>Santa Clara County Open Space Authority</t>
  </si>
  <si>
    <t>Parcel Tax: Levy annual tax of $24/parcel for 15 years.</t>
  </si>
  <si>
    <t>Midpeninsula Regional Open Space District</t>
  </si>
  <si>
    <t>Sales Tax: Increase tax by 0.25 percent to fund the maintenance, construction and upkeep of trails and natural, open-space areas.</t>
  </si>
  <si>
    <t>Santa Cruz Parks and Recreation District County Service Area 11</t>
  </si>
  <si>
    <t>Parcel Tax: Levy an annual tax of $8.50 per improved parcel, replacing an expiring service charge on residential units within the County's Park and Recreation District.</t>
  </si>
  <si>
    <t>Sales Tax: Increase sales tax by 0.5%</t>
  </si>
  <si>
    <t>Property Tax: Imposes a tax of $60-per-year on homeowners, and $120-per-year on commercial property.</t>
  </si>
  <si>
    <t>Parcel Tax: Levy a $49 parcel tax.</t>
  </si>
  <si>
    <t>Parcel Tax: Levy annual parcel tax of $2,000 per improved parcel. Tax would increase to $4,000 per year in 2020.</t>
  </si>
  <si>
    <t>Laguna Beach</t>
  </si>
  <si>
    <t>Parcel Tax: Levy Annual Tax of $120 Per Parcel</t>
  </si>
  <si>
    <t>Sales Tax: Enact a 1/4› Sales Tax</t>
  </si>
  <si>
    <t>Sales Tax: Impose a 1/2› Sales Tax</t>
  </si>
  <si>
    <t>Mountains Recreation and Conservation Authority</t>
  </si>
  <si>
    <t>Parcel Tax: Levy an Annual Tax of $19/Parcel for 10 Yrs</t>
  </si>
  <si>
    <t>Parcel Tax: Levy an Annual Tax of $24/Parcel for 10 Yrs</t>
  </si>
  <si>
    <t>Parcel Tax: Levy Annual Tax of $28 Per Parcel</t>
  </si>
  <si>
    <t>Parcel Tax: Levy a $28 per year parcel tax.</t>
  </si>
  <si>
    <t>Parcel Tax: $30 a year for single family homes; $20 a year for apartments/condos; $10 a year for mobile homes.</t>
  </si>
  <si>
    <t>Yolo County CSA (Wild Wings)</t>
  </si>
  <si>
    <t>Parcel Tax: $900 per parcel for one year then $1700 per parcel per year.</t>
  </si>
  <si>
    <t>WW</t>
  </si>
  <si>
    <t>Transaction and Use Tax: Levy a 1/8›Sales Tax for a Period of 25 Yrs with an Estimated Date of Commence-ment 10/1/2008. This Would Increase the Current Sales Tax from 8 1/4% to 8 3/8%</t>
  </si>
  <si>
    <t>Almanor Recreation and Park District</t>
  </si>
  <si>
    <t>Parcel Tax: $90 per year for each parcel of improved land and $23 per year for each parcel of unimproved land.</t>
  </si>
  <si>
    <t>Mesa Parks District</t>
  </si>
  <si>
    <t>Parcel Tax: $45 per year per improved parcel tax for 4 years.</t>
  </si>
  <si>
    <t>Sales Tax: Continue the Current 1/4› Sales Tax to Fund the Sonoma County Agricultural Preservation &amp; Open Space District for 20 Yrs After 3/31/2011</t>
  </si>
  <si>
    <t>Parcel Tax: $8.28 to $12.00, Effective 7/1/2005 Through 6/30/2020</t>
  </si>
  <si>
    <t>Sales Tax: .25% Increase for No Longer Than 10 Yrs</t>
  </si>
  <si>
    <t>Malibu</t>
  </si>
  <si>
    <t>Special Tax: $98 per unit/per year for single family residential; $98 per unit/per year for multi-family residential; $80 per 1,000 sq. ft. per year of improved building space up to a max of 10,000 sq. ft. for commercial buildings; $25.60 per employee/per year up to a max of 30 employees for industrial and $28.60 per 1,000 sq. ft. per year of improved building space up to a max of 10,000 sq. ft. for day care.</t>
  </si>
  <si>
    <t>Extend Parks Tax for 4 Years</t>
  </si>
  <si>
    <t>PROP 12</t>
  </si>
  <si>
    <t>$9.50 Per Sq Ft for Residential/$8.10 Per Multi-Family</t>
  </si>
  <si>
    <t>$47 Per Sq Ft Parcel</t>
  </si>
  <si>
    <t>Moorpark</t>
  </si>
  <si>
    <t>$79.80 Per Sq Ft/ $59.85 Per Multi-Family</t>
  </si>
  <si>
    <t>2% TOT Surcharge</t>
  </si>
  <si>
    <t>Big River Community Service District</t>
  </si>
  <si>
    <t>$36 Per Parcel (Max)</t>
  </si>
  <si>
    <t>$95/Parcel for 5 Yrs</t>
  </si>
  <si>
    <t>Continue $19.70 Per Residential Unit</t>
  </si>
  <si>
    <t>LL</t>
  </si>
  <si>
    <t>$5.44 Per Res Parcel (Continue)</t>
  </si>
  <si>
    <t>$69 Per Parcel (Advisory)</t>
  </si>
  <si>
    <t>Sales Tax: Impose .25% Tax for 10 Yrs</t>
  </si>
  <si>
    <t>Thousand Oaks</t>
  </si>
  <si>
    <t>Increase ConstructionTax</t>
  </si>
  <si>
    <t>Continue $10.89 Per Sq Ft/$7.41 MFR Per Unit</t>
  </si>
  <si>
    <t>$4.40 Sq Ft for Residential/$3.30 Apt (Advisory) for 4 Yrs</t>
  </si>
  <si>
    <t>$30 Single-Family Parcel</t>
  </si>
  <si>
    <t>Los Angeles County Regional Park and Open Space District</t>
  </si>
  <si>
    <t>54% Increase from 1992 Act for 22 Yrs</t>
  </si>
  <si>
    <t>$27 Equivalent Dwelling Unit</t>
  </si>
  <si>
    <t>$24 Improved Parcel for 2 Yrs</t>
  </si>
  <si>
    <t>Placer County (CSA  28 Zone 120)</t>
  </si>
  <si>
    <t>Parcel Tax: $134 Per Parcel for 4 Yrs</t>
  </si>
  <si>
    <t>West Gateway Regional Recreation and Park District</t>
  </si>
  <si>
    <t>Raise Parcel Tax from $7.95 to $12.95</t>
  </si>
  <si>
    <t>Excise Tax Acquire Property</t>
  </si>
  <si>
    <t>San Diego Open Space Park Facilities Dist No 1</t>
  </si>
  <si>
    <t>Approve Issuance of $100,000,000</t>
  </si>
  <si>
    <t>Parcel Tax: $6 improved/ $5 unimproved</t>
  </si>
  <si>
    <t>Approve Issuance of $5,900,000</t>
  </si>
  <si>
    <t>Beaumont-Cherry Valley Recreation Park District</t>
  </si>
  <si>
    <t>Sonoma County Open Space Authority</t>
  </si>
  <si>
    <t>Transient Occupancy Tax: Increase TOT by 1/4 of 1%.</t>
  </si>
  <si>
    <t>Isla Vista Recreation and Park District</t>
  </si>
  <si>
    <t>Fulton-El Camino Recreation and Park District</t>
  </si>
  <si>
    <t>Parcel Tax: $45 Per Year Per Improved Parcel, Beginning with FY 2008-2009 and Continuing for a Period of 4 Yrs for the Maintenance and Operation of a Public Park</t>
  </si>
  <si>
    <t>Parking</t>
  </si>
  <si>
    <t>Transient Occupancy Tax: Increase 2%</t>
  </si>
  <si>
    <t>Sales Tax: additional 0.25% for ten years generating an estimated $25 million per year, thereby increasing the total sales tax rate from 8.25% to 8.5%</t>
  </si>
  <si>
    <t>Other, Multiple Health Care Purposes (Equipment, etc.)</t>
  </si>
  <si>
    <t>Kern Valley Healthcare District</t>
  </si>
  <si>
    <t>Parcel Tax: Levy at an annual rate of $82/parcel for 40 yrs.</t>
  </si>
  <si>
    <t>Southern Humboldt Community Healthcare District</t>
  </si>
  <si>
    <t>Parcel Tax: Renew tax at the current rate of $125 on all qualified parcels for 10 yrs beginning July 1, 2018.</t>
  </si>
  <si>
    <t>Siskiyou County SA No 6</t>
  </si>
  <si>
    <t>Parcel Tax: $5 per legal secured parcel</t>
  </si>
  <si>
    <t>Parcel Tax: Impose parcel tax of $29 per single-family residential unit for 20 years.</t>
  </si>
  <si>
    <t>Soledad Community Health Care District</t>
  </si>
  <si>
    <t>Clio</t>
  </si>
  <si>
    <t>Parcel Tax: $95.24 per parcel.</t>
  </si>
  <si>
    <t>Eastern Plumas Health Care District</t>
  </si>
  <si>
    <t>Parcel Tax: $75 per year/per improved parcel; $50 per year/per unimproved parcel.</t>
  </si>
  <si>
    <t>$30 Living Unit/$30Per 1,500 Sq Ft for 4 Yrs</t>
  </si>
  <si>
    <t>Cannabis Tax: between 3.5% and 8% of gross receipts and $2.00 per sq. ft. of cultivation in order raise an estimated $250,000 per year</t>
  </si>
  <si>
    <t>Other, Multiple Educational Uses (Equipment, etc.)</t>
  </si>
  <si>
    <t>San Marino Unified School District</t>
  </si>
  <si>
    <t>Parcel Tax: Renew tax of $366/parcel for 6 yrs. to fund education programs, instruction, and staffing.</t>
  </si>
  <si>
    <t>Oakley</t>
  </si>
  <si>
    <t>Parcel Tax: $7.75 per month per parcel for 30 years.</t>
  </si>
  <si>
    <t>Sunnyvale School District</t>
  </si>
  <si>
    <t>Menlo Park City School District</t>
  </si>
  <si>
    <t>Campbell Union High School District</t>
  </si>
  <si>
    <t>Parcel Tax: Renew existing $85 annual parcel tax for 8 years.</t>
  </si>
  <si>
    <t>Kenwood Elementary School District</t>
  </si>
  <si>
    <t>Parcel Tax: Renew existing $52 a year parcel tax until 2017.</t>
  </si>
  <si>
    <t>Esparto Unified School District</t>
  </si>
  <si>
    <t>Parcel Tax: Levy a $100 per year parcel tax for 5 years.</t>
  </si>
  <si>
    <t>Fontana Unified School District</t>
  </si>
  <si>
    <t>Parcel Tax: Levy a $96 annual parcel tax for four years.</t>
  </si>
  <si>
    <t>Hollister School District</t>
  </si>
  <si>
    <t>Parcel Tax: Levy parcel tax of $96 per parcel.</t>
  </si>
  <si>
    <t>Jefferson Union High School District</t>
  </si>
  <si>
    <t>Parcel Tax: Levy $96 annual parcel tax for 4 years.</t>
  </si>
  <si>
    <t>Los Altos School District</t>
  </si>
  <si>
    <t>Parcel Tax: Additional $193 per parcel for 6 years.</t>
  </si>
  <si>
    <t>Pleasanton Unified School District</t>
  </si>
  <si>
    <t>Parcel Tax: Levy a $98 annual parcel tax for four years.</t>
  </si>
  <si>
    <t>Cupertino Union School District</t>
  </si>
  <si>
    <t>Parcel Tax: Additional $125 per parcel, on top of an existing $125 parcel tax, for six years.</t>
  </si>
  <si>
    <t>New Haven Unified School District</t>
  </si>
  <si>
    <t>Parcel Tax: Levy a $180 annual parcel tax for four years.</t>
  </si>
  <si>
    <t>Parcel Tax: Levy $59 per parcel for 7 years</t>
  </si>
  <si>
    <t>Ravenswood City School District</t>
  </si>
  <si>
    <t>Parcel Tax: Extends existing parcel of $98 and adds additional $98 parcel per year tax for the next 7 years.</t>
  </si>
  <si>
    <t>San Carlos School District</t>
  </si>
  <si>
    <t>Parcel Tax: Continue $110.60 per year/per parcel for 8 years.</t>
  </si>
  <si>
    <t>John Swett Unified School District</t>
  </si>
  <si>
    <t>Parcel Tax: Levy $60 per residential parcel for 4 years; commercial parcels $0.0085/sq. ft.</t>
  </si>
  <si>
    <t>Dixie School District</t>
  </si>
  <si>
    <t>Parcel Tax: Increase the current tax to $107 a year for 8 years</t>
  </si>
  <si>
    <t>Los Gatos-Saratoga Joint Union High School District</t>
  </si>
  <si>
    <t>Parcel Tax: $49 parcel tax for six years.</t>
  </si>
  <si>
    <t>Davis Joint Unified School District</t>
  </si>
  <si>
    <t>Special Tax: Levy emergency special tax of $200/year for 2 years. Tax rate per dwelling unit for multi-family parcels will be $20 per dwelling unit.</t>
  </si>
  <si>
    <t>Soledad Unified School District</t>
  </si>
  <si>
    <t>Parcel Tax: $176 annually for four years.</t>
  </si>
  <si>
    <t>Tahoe-Truckee Unified School District</t>
  </si>
  <si>
    <t>Parcel Tax: add $37 to pre-existing parcel tax for the next 7 years.</t>
  </si>
  <si>
    <t>Santa Clara Unified School District</t>
  </si>
  <si>
    <t>Levy of an annual tax of $19.00. Issue $788,000,000 in bonds for Community Facilities District No. 2011-1.</t>
  </si>
  <si>
    <t>Brisbane Elementary School District</t>
  </si>
  <si>
    <t>Increase parcel tax by $23/ year to $119 per parcel per year for another 5 years.</t>
  </si>
  <si>
    <t>Alameda Unified School District</t>
  </si>
  <si>
    <t>Parcel Tax: parcels with buildings $.32 cent per q. ft. with annual cap of $7,999. Parcels without buildings pay a minimum of $299/year.</t>
  </si>
  <si>
    <t>Transient Occupancy Tax: Increase from 11% to 14%.</t>
  </si>
  <si>
    <t>La Honda-Pescadero Unified School District</t>
  </si>
  <si>
    <t>Parcel Tax: Levy $100 Per Year Per Taxable Parcel for 7 Yrs</t>
  </si>
  <si>
    <t>Prop 47</t>
  </si>
  <si>
    <t>Sales Tax: extend 1¢ sales tax, raising approximately $12,000,000 annually</t>
  </si>
  <si>
    <t>Other Purpose</t>
  </si>
  <si>
    <t>TOT Tax: additional 1.5%, increasing the total hotel tax rate in Inglewood from 14% to 15.5% and generating an estimated $730,000</t>
  </si>
  <si>
    <t>Real Estate Tax: increase to 4.5% on amounts over $10,000,000, 3.5% on amounts between $2,500,000.01-$10,000,000, 1.75% on amounts between $1,100,000.01-$2,500,000, keeping the existing 0.055% rate for sales under $1,100,000.01, providing $3,500,000 annually</t>
  </si>
  <si>
    <t>Sales Tax: 1¢ sales tax, generating approximately $20,000,000 annually</t>
  </si>
  <si>
    <t>Utility Tax: increase the utility users tax on gas, electricity, and telephone from 7%-10% and initiating a use tax on water use at 10% to raise an estimated $346,832 annually</t>
  </si>
  <si>
    <t>Utility Tax: extend the utility user's tax at a rate of 4%, raising approximately $2.5 million per year</t>
  </si>
  <si>
    <t>Cannabis Tax: 0.5¢ per dollar to 2.5¢ per dollar, at half-cent increments, on five levels of Lompoc cannabis manufacturing/distribution operators' annual revenues ranging from $10,000,000 or less to over $55,000,000, estimated to collect $1,200,000 annually</t>
  </si>
  <si>
    <t>Sales Tax: extending a 6.5% sales tax until June 30, 2033, generating an estimated $12 million per year</t>
  </si>
  <si>
    <t>Sales Tax: additional 0.5% for 10 years generating an estimated $150 million per year</t>
  </si>
  <si>
    <t>Cannabis Tax: up to 10% on marijuana distribution facilities to provide an estimated $20,289-$405,790 per year</t>
  </si>
  <si>
    <t>Sales Tax: additional 0.75% generating an estimated $4.5 million per year, thereby increasing the total sales tax rate from 9.5% to 10.25%</t>
  </si>
  <si>
    <t>Transportation Sales Tax: Transportation Network Company trips of $0.50 per private trip and $0.25 per pooled trip for 20 years, generating an estimated $910,000 per year</t>
  </si>
  <si>
    <t>Utility Tax: increase from 7.5% to 10% on electricity and gas and a 2.5% increase to the gas users tax, generating an estimated $2.4 million per year</t>
  </si>
  <si>
    <t>Beverly Hills</t>
  </si>
  <si>
    <t>Sales Tax: additional 0.75% generating an estimated $28.06 million per year, thereby increasing the total sales tax rate from 9.5% to 10.25%</t>
  </si>
  <si>
    <t>RP</t>
  </si>
  <si>
    <t>Property Transfer Tax: increase from $11.50 to $15 per $1,000 purchased, generating an estimated $392,000 per year</t>
  </si>
  <si>
    <t>Utility Tax: increase from 7% to 9.5% and application of a 7.5% tax on water service, generating an estimated $675,000 per year</t>
  </si>
  <si>
    <t>Sales Tax: extension and increase to the current sales tax from 0.5% to 1% generating an estimated $27 million per year, thereby increasing the total sales tax rate from 8.75% to 9.25%</t>
  </si>
  <si>
    <t>Sales Tax: additional 0.5% for 20 years generating an estimated $81 million per year, thereby increasing the total sales tax rate from 8.25% to 8.75%</t>
  </si>
  <si>
    <t>Corona</t>
  </si>
  <si>
    <t>Sales Tax: additional 1% generating an estimated $30 million per year, thereby increasing the total sales tax rate from 7.75% to 8.75%</t>
  </si>
  <si>
    <t>Transient Occupancy Tax: 2% increase generating an estimated $400,000 per year</t>
  </si>
  <si>
    <t>Cannabis Tax: 4%-7% gross receipts tax on retail marijuana businesses generating an estimated $3 million per year</t>
  </si>
  <si>
    <t>Sales Tax: additional 1% generating an estimated $1.2 million per year, thereby increasing the total sales tax rate from 7.5% to 8.5%</t>
  </si>
  <si>
    <t>Cannabis Tax: 6% of gross receipts for retail businesses, 4% of gross receipts for other businesses, and $10 per square foot for cultivation generating an estimated $237,500 - $360,000 per year</t>
  </si>
  <si>
    <t>Cannabis Tax: 8% of gross receipts for retail businesses, 6% of gross receipts for other businesses, and $7 per square foot for commercial growth, generating an estimated $250,000 per year</t>
  </si>
  <si>
    <t>Transient Occupancy Tax: increase from 12% to 14% commencing July 1, 2021 and to 15% commencing July 1, 2022</t>
  </si>
  <si>
    <t>Cannabis Tax: 5% cannabis business tax on the gross receipts of cannabis businesses. This tax generates no revenue until marijuana businesses are permitted in Hawthorne.</t>
  </si>
  <si>
    <t>Utility Tax: 2.5% tax on utility bills generating an estimated $3.2 million per year</t>
  </si>
  <si>
    <t>Transient Occupancy Tax: increase from 8.5% to a maximum of 14% generating an estimated $3 million per year</t>
  </si>
  <si>
    <t>NN</t>
  </si>
  <si>
    <t>Sales Tax: extension of a 0.5% sales tax generating an estimated $2.1 million per year</t>
  </si>
  <si>
    <t>Sales Tax: extension to the current 0.25% sales tax for ten years generating an estimated $2.8 million per year, thereby leaving the existing total sales tax rate at 8%</t>
  </si>
  <si>
    <t>Imperial Beach</t>
  </si>
  <si>
    <t>Sales Tax: additional 1%, thereby increasing the total sales tax rate from 7.75% to 8.75%</t>
  </si>
  <si>
    <t>Cannabis Tax: authorizes permits for up to four marijuana delivery businesses and a gross receipts tax of up to 6% on commercial marijuana businesses generating an estimated $1-2 million per year</t>
  </si>
  <si>
    <t>Sales Tax: additional 1% generating an estimated $10 million per year, thereby increasing the total sales tax rate from 7.75% to 8.75%</t>
  </si>
  <si>
    <t>Lancaster</t>
  </si>
  <si>
    <t>Sales Tax: additional 0.75% generating an estimated $12 million per year, thereby increasing the total sales tax rate from 9.5% to 10.25%</t>
  </si>
  <si>
    <t>LC</t>
  </si>
  <si>
    <t>Sales Tax: additional 1% generating an estimated $1.3 million per year, thereby increasing the total sales tax rate from 7.5% to 8.5%</t>
  </si>
  <si>
    <t>Sales Tax: additional 1% generating an estimated $12 million, thereby increasing the total sales tax rate from 8.25% to 9.25%</t>
  </si>
  <si>
    <t>Sales Tax: 0.25% for eight years generating an estimated $6.5 million per year, thereby increasing the total sales tax rate in Milpitas from 9% to 9.25%</t>
  </si>
  <si>
    <t>Sales Tax: increase from 0.5% to 0.75% generating an estimated $1.1 million per year, thereby increasing the total sales tax rate from 10% to 10.25%</t>
  </si>
  <si>
    <t>SF</t>
  </si>
  <si>
    <t>Sales Tax: additional 0.75% generating an estimated $11 million per year, thereby increasing the total sales tax rate from 7.875% to 8.625%</t>
  </si>
  <si>
    <t>Sales Tax: increase from 1% to 1.5% generating an estimated $1 million per year, thereby increasing the total sales tax rate from 8.75% to 9.25%</t>
  </si>
  <si>
    <t>Sales Tax: additional 1.25%, generating an estimated $9.6 million per year, increasing the total sales tax rate from 8.5% to 9.25%. This tax would take effect on July 1, 2021 when the current 0.5% sales tax expires.</t>
  </si>
  <si>
    <t>Oceanside</t>
  </si>
  <si>
    <t>Cannabis Tax: not to exceed 6% of gross revenues for Cannabis Retailers, Manufacturers and Distributors and not to exceed 3.5% of gross revenues for Cannabis Cultivators to generate approximately $1,900,000 annually</t>
  </si>
  <si>
    <t>Cannabis Tax: 6% of gross receipts for retail, 4% of gross receipts for other marijuana businesses, and $10 per square foot for cultivation, generating an estimated $300,000 - $470,000 per year</t>
  </si>
  <si>
    <t>Sales Tax: additional 1.5% generating an estimated $40 million per year, thereby increasing the total sales tax rate from 7.75% to 9.25%</t>
  </si>
  <si>
    <t>Sales Tax: early termination of the sales tax established through Measure O in 2008 if street and alley work do not meet the Pavement Condition Index requirement</t>
  </si>
  <si>
    <t>AV</t>
  </si>
  <si>
    <t>Sales Tax: additional 1% generating an estimated $13.5 million per year, thereby increasing the total sales tax rate from 8.25% to 9.25%</t>
  </si>
  <si>
    <t>Transient Occupancy Tax: increase by 1%, generating approximately $1 million annually</t>
  </si>
  <si>
    <t>B-20</t>
  </si>
  <si>
    <t>Sales Tax: additional 0.75% for ten years generating an estimated $1 million per year, thereby increasing the total sales tax rate from 8.375% to 9.125</t>
  </si>
  <si>
    <t>Sales Tax: additional 1% generating an estimated $10.7 million per year, thereby increasing the total sales tax rate from 7.75% to 8.75%</t>
  </si>
  <si>
    <t>Transient Occupancy Tax: increase from 8% to 12%</t>
  </si>
  <si>
    <t>Business Tax: 0.06% to 5% of gross receipts, with higher rates being assigned to marijuana businesses, firearm businesses and big businesses, generating an estimated $9.5 million per year</t>
  </si>
  <si>
    <t>Sales Tax: extension of a 1% sales tax generating an estimated $2.2 million per year</t>
  </si>
  <si>
    <t>Sales Tax: additional 1%—to replace an existing tax of 0.25%—generating an estimated $40 million per year</t>
  </si>
  <si>
    <t>Cannabis Tax: 8% of gross receipts for retail marijuana businesses, 4% for other marijuana businesses and $10 per square foot for cultivation</t>
  </si>
  <si>
    <t>Real Estate Transfer Tax: an increase to the transfer tax rate on real estate sales and leases of 35 years or more, to 5.5% on transactions of $10 million to $25 million and to 6% on transactions of $25 million or more, generating an estimated $196 million per year</t>
  </si>
  <si>
    <t>Business Tax: additional 0.1%-0.6% of gross receipts or 0.4%-2.4% of payroll expenses for businesses in which the highest-paid managerial employee earns more than 100 times the median compensation of employees, generating an estimated $60-140 million per year</t>
  </si>
  <si>
    <t>Cannabis Tax: up to 5% of gross receipts on the retail sale of cannabis and cannabis products, including industrial hemp and hemp products, and up to 2% of gross receipts on the distribution of cannabis and cannabis products generated from outside King City, which is projected to generate approximately $150,000 annually</t>
  </si>
  <si>
    <t>Card Room Tax: increase its card room gross revenue tax from 15% to 16.5%; impose a tax on third party funding sources at 5%, 7.5%, or 10% depending on gross revenue; allowing up to 30 more card tables in the city (a maximum of 128 or 64 per card room); and thereby generate an estimated $15 million per year in general purpose revenue</t>
  </si>
  <si>
    <t>Sales Tax: extending a 1.5% sales tax, generating approximately $21.6 million annually</t>
  </si>
  <si>
    <t>G-20</t>
  </si>
  <si>
    <t>Transient Occupancy Tax: increase to 14%, generating an estimated $1 million per year</t>
  </si>
  <si>
    <t>Sales Tax: additional 0.5% for five years followed by a reduction to 0.25% for five years, generating an estimated $1.45 million per year for the first five years and $725,000 per year for the last five years, thereby increasing the total sales tax rate in San Pablo from 8.75% to 9.25% for five years, followed by a reduction to 9% for five years</t>
  </si>
  <si>
    <t>Sales Tax: additional 0.25% for nine years generating an estimated $3.4 million per year, thereby increasing the total sales tax rate from 9% to 9.25%</t>
  </si>
  <si>
    <t>Sales Tax: additional 1% generating an estimated $15 million per year, thereby increasing the total sales tax rate from 7.75% to 8.75%</t>
  </si>
  <si>
    <t>Transient Occupancy Tax: up to 4% generating up to $7 million per year, thereby increasing the total hotel tax rate in the city from 9.5% to up to 13.5%</t>
  </si>
  <si>
    <t>Property Transfer Tax: increase of $5 million or more by $3 per $1,000 of the sales price generating an estimated $3 million per year</t>
  </si>
  <si>
    <t>Sales Tax: extending a sales tax of 0.5% for ten years generating an estimated $18 million per year</t>
  </si>
  <si>
    <t>Sales Tax: increase by 1%, from 7.75% to 8.75%, generating approximately $2 million annually</t>
  </si>
  <si>
    <t>E-20</t>
  </si>
  <si>
    <t>Property Transfer Tax: increase from $6 to $11 per $1,000 of the price, generating an estimated $4 million per year</t>
  </si>
  <si>
    <t>Cannabis Tax: 6% of gross receipts for retail businesses, 4% of gross receipts for other businesses, and $12 per sq. ft. for canopy cultivation, thereby generate an estimated $350,000-$700,000 per year</t>
  </si>
  <si>
    <t>Transient Occupancy Tax: increase from 10% to 12%, generating an estimated $1.85 million per year</t>
  </si>
  <si>
    <t>Utility Tax: 5% utility users tax for eight years on gas, electricity, video and telecommunications generating an estimated $6.1 million per year</t>
  </si>
  <si>
    <t>Cannabis Tax: 6% of gross receipts for retail businesses, 4% of gross receipts for other businesses, and $10 per square foot for cultivation generating an estimated $400,000 - $600,000</t>
  </si>
  <si>
    <t>Vallejo</t>
  </si>
  <si>
    <t>Sales Tax: additional 0.75% generating an estimated $12 million per year, thereby increasing the total sales tax rate from 8.375% to 9.125%</t>
  </si>
  <si>
    <t>Cannabis Tax: authorizing marijuana cultivation and distribution with limitations of 500 acres for cultivation of general marijuana and 100 acres for indoor nurseries, permits for sales between distributors, and a tax of 4% of gross receipts on general cultivation and 1% of gross receipts on nursery cultivation</t>
  </si>
  <si>
    <t>Ventura Unified School District</t>
  </si>
  <si>
    <t>Parcel Tax: renewing an existing annual parcel tax of $59 per parcel for four years, thereby generating an estimated $2.2 million per year</t>
  </si>
  <si>
    <t>Sales Tax: additional 0.75%, generating an estimated $1.4 million per year. This tax is to continue for eight years beyond its current expiration date on March 31, 2025.</t>
  </si>
  <si>
    <t>Cannabis Tax:  citizen initiative to repeal the city's existing prohibitions on marijuana businesses and cultivation; permit two marijuana retail businesses located in non-residential zones; allow recreational and medical marijuana cultivation as permitted by state law; enact a tax on recreational marijuana sales of up to 1.25%; and establish other regulations including on the operation of marijuana businesses, personal and commercial cultivation, and application fees</t>
  </si>
  <si>
    <t>Sales Tax: additional 0.25% generating an estimated $8 million per year, thereby increasing the total sales tax rate from 10% to 10.25%</t>
  </si>
  <si>
    <t>VS</t>
  </si>
  <si>
    <t>Utility Tax: extension to the 3.25% utility users tax for nine years, generating an estimated $2.75 million per</t>
  </si>
  <si>
    <t>PP</t>
  </si>
  <si>
    <t>Cannabis Tax: business license tax up to 10% on gross receipts generating no revenue until marijuana businesses are permitted within the city</t>
  </si>
  <si>
    <t>Transient Occupancy Tax: increase from 12% to 14% generating an estimated $370,000 per year</t>
  </si>
  <si>
    <t>Gonzales</t>
  </si>
  <si>
    <t>Sales Tax: increase from 0.5% to 1% for 20 years generating an estimated additional $600,000 per year, thereby increasing the total sales tax rate from 8.25% to 8.75%</t>
  </si>
  <si>
    <t>Sales Tax: additional 1% generating an estimated $3.2 million per year, thereby increasing the total sales tax rate from 7.75% to 8.75%</t>
  </si>
  <si>
    <t>Cannabis Tax: marijuana cultivation at a rate of $15.44 per pound for flowers, $4.59 per pound for leaves, $2.16 per pound for fresh plants, and 2.5% of gross receipts for those with a marijuana retail license, maintaining a maximum tax rate of 25% for the first 100 pounds, 50% for 100-400 pounds, 75% for 400-1,000 pounds, and a tax at the full rate for more than 1,000 pounds</t>
  </si>
  <si>
    <t>Utility Tax: update the City’s utility tax  by extending the tax to cover cell phone, VoIP, IP-TV, text messaging, paging, and private communication services, subject to future council action to reduce said percentage, and which is projected to raise $1.9 million per year</t>
  </si>
  <si>
    <t>Sales Tax: additional 1.5% generating an estimated $200,000 per year, thereby increasing the total sales tax rate from 7.75% to 9.25%</t>
  </si>
  <si>
    <t>Sales Tax: additional 0.75% generating an estimated $3.8 million per year, thereby increasing the total sales tax rate from 9.5% to 10.25%</t>
  </si>
  <si>
    <t>DB</t>
  </si>
  <si>
    <t>Signal Hill</t>
  </si>
  <si>
    <t>Sales Tax: additional 0.75% generating an estimated $5 million per year, thereby increasing the total sales tax rate from 9.5% to 10.25%</t>
  </si>
  <si>
    <t>Calipatria</t>
  </si>
  <si>
    <t>Utility Tax: 5% utility users tax on phones, electricity, gas, water, trash, sewer and cable generating an estimated $348,078 per year</t>
  </si>
  <si>
    <t>Sales Tax: increase by 1%, from 7.75% to 8.75%, generating approximately $4.5 million annually</t>
  </si>
  <si>
    <t>D-20</t>
  </si>
  <si>
    <t>West Hollywood</t>
  </si>
  <si>
    <t>Sales Tax: additional 0.75% generating an estimated $11 million per year, thereby increasing the total sales tax rate from 9.5% to 10.25%</t>
  </si>
  <si>
    <t>Sales Tax: additional 0.5% generating an estimated $6 million per year, thereby increasing the total sales tax rate from 9.25% to 9.75%</t>
  </si>
  <si>
    <t>Sales Tax: additional 0.75% for five years generating an estimated $1.149 million - $1.344 million per year, thereby increasing the total sales tax rate from 8.125% to 8.875% beginning on April 1, 2022</t>
  </si>
  <si>
    <t>Cannabis Tax: marijuana activities tax, not exceeding $7.00 per square-foot for cultivation area and 8% of receipts for other marijuana activities, generating an estimated $1.5 - $3 million per year</t>
  </si>
  <si>
    <t>Fullerton</t>
  </si>
  <si>
    <t>Sales Tax: additional 1.25% generating an estimated $25 million per year, thereby increasing the total sales tax rate from 7.75% to 9%</t>
  </si>
  <si>
    <t>Cannabis Tax: 3% tax on marijuana businesses generating an estimated $465,000 - $1.55 million per year</t>
  </si>
  <si>
    <t>Cannabis Tax: 6% of gross receipts for retail businesses, 4% of gross receipts for other marijuana businesses, and no more than $10 per square foot for cultivation generating an estimated $720,000 - $1.08 million per year</t>
  </si>
  <si>
    <t>Cannabis Tax:  annual rates not to exceed 8% of gross receipts for retail cannabis businesses, and 4% for all other cannabis businesses; which is estimated to generate $560,000 to $1,120,000 annually</t>
  </si>
  <si>
    <t>Apple Valley</t>
  </si>
  <si>
    <t>Sales Tax: additional 1% generating an estimated $7 million per year, thereby increasing the total sales tax rate from 7.75% to 8.75%</t>
  </si>
  <si>
    <t>Sales Tax: additional 0.5% generating an estimated $900,000 per year, thereby increasing the total sales tax rate from 8.75% to 9.25%</t>
  </si>
  <si>
    <t>Bell Gardens</t>
  </si>
  <si>
    <t>Sales Tax: additional 0.75% generating an estimated $2.33 million per year, thereby increasing the total sales tax rate from 9.5% to 10.25%</t>
  </si>
  <si>
    <t>Sales Tax: continue a 0.75% sales tax for six years generating an estimated $1.1 million per year, thereby maintaining the total sales tax rate at 9.5% for six years</t>
  </si>
  <si>
    <t>Cannabis Tax: up to 15 cents per $1 of gross receipts</t>
  </si>
  <si>
    <t>Property Transfer Tax: increase to the established property transfer tax from a flat-rate of 0.45% to 0.45% on amounts of $1,499,999 or less, 1.5% on amounts of $1.5 million - $2,999,999, 3% on amounts of $3 million - $9,999,999, 4% on amounts of $10 million or more, and 0.45% on sales of 100% affordable housing, generating an estimated $6 million per year</t>
  </si>
  <si>
    <t>RE</t>
  </si>
  <si>
    <t>Alpine</t>
  </si>
  <si>
    <t>Alpine County</t>
  </si>
  <si>
    <t>Effluent Regulation Ordinance: an additional property tax of $150 per $100,000 in assessed value (1.5 mills) in 2021 and to increase that levy by up to $100 per $100,000 in assessed value (1 mill) every year to a maximum rate of $400 per $100,000 in assessed value (4 mills). Going into 2020, residential property was assessed at a rate of 7.15% of market value and non-residential property was assessed at 29% of market value. Under a 7.15% residential property tax assessment rate, a home with the median market value of about $470,000 would be assessed for taxes at $33,605, which means a 1 mill tax would be $33.6.</t>
  </si>
  <si>
    <t>Bishop</t>
  </si>
  <si>
    <t>Sales Tax: additional 1%, increasing the total sales tax rate from 7.75% to 8.75%</t>
  </si>
  <si>
    <t>Utility Tax: extending the 3% utility users tax generating an estimated $445,000 per year</t>
  </si>
  <si>
    <t>Sales Tax: additional 1% generating an estimated $800,000 per year, thereby increasing the total sales tax rate from 7.75% to 8.75%</t>
  </si>
  <si>
    <t>Transient Occupancy Tax: 10% generating an estimated $185,000 per hotel per year</t>
  </si>
  <si>
    <t>Sales Tax: additional 0.5%, generating between $83,726.06 and $106,858.02 annually, beginning April 1, 2022 for five years</t>
  </si>
  <si>
    <t>Sales Tax: extension of a 0.5% sales tax generating an estimated $2.58 million per year</t>
  </si>
  <si>
    <t>Cannabis Tax: 4% tax on gross receipts for marijuana businesses generating an estimated $200,000 per year</t>
  </si>
  <si>
    <t>Transient Occupancy Tax: increase from 10% to 12%, generating an estimated $80,000 per year</t>
  </si>
  <si>
    <t>Transient Occupancy Tax: increase from 10% to 12% for guests staying for 30 days or less, generating an estimated $55,000 per year</t>
  </si>
  <si>
    <t>Sales Tax: additional 0.75% to continue for four years from April 1, 2021 - March 31, 2025</t>
  </si>
  <si>
    <t>Transient Occupancy Tax: 8% generating an estimated $2,000 - $10,000 per year</t>
  </si>
  <si>
    <t>Sales Tax: additional 0.25% generating an estimated $260,000 per year, thereby increasing the total sales tax rate from 7.5% to 7.75%</t>
  </si>
  <si>
    <t>Sales Tax: extension to the current 0.5% sales tax for ten years generating an estimated $330,000 per year, thereby leaving the existing total sales tax rate at 7.75%</t>
  </si>
  <si>
    <t>Sales Tax: increase from 0.5% to 1%, thereby increasing the total sales tax rate from 7.75% to 8.25%</t>
  </si>
  <si>
    <t>Cannabis Tax: 15% of gross receipts and $20 per square foot for cultivation generating an estimated $200,000-400,000 per year</t>
  </si>
  <si>
    <t>Calabasas</t>
  </si>
  <si>
    <t>Cannabis Tax: 10% tax on marijuana businesses generating an estimated $10,000 per year</t>
  </si>
  <si>
    <t>Lomita</t>
  </si>
  <si>
    <t>Sales Tax: additional 0.75% generating an estimated $1.3 million per year, thereby increasing the total sales tax rate from 9.5% to 10.25%</t>
  </si>
  <si>
    <t>Sales Tax: additional 1.5% generating an estimated $4.1 million per year, thereby increasing the total sales tax rate from 7.75% to 9.25%</t>
  </si>
  <si>
    <t>Transient Occupancy Tax: increase from 12% to 15% generating an estimated $775,000 per year</t>
  </si>
  <si>
    <t>Sales Tax: additional sales tax of 1% generating an estimated $7 million per year</t>
  </si>
  <si>
    <t>Sales Tax: increase to the current sales tax from 0.5% to 1% for 20 years, generating an estimated $2.4 million per year, thereby increasing the total sales tax rate from 8.75% to 9.25%</t>
  </si>
  <si>
    <t>TT</t>
  </si>
  <si>
    <t>Property Transfer Tax: increase from $13 to $17.50 per $1,000 of the price, generating an estimated $948,462 per year</t>
  </si>
  <si>
    <t>Sales Tax: additional 0.25% generating an estimated $1 million per year, thereby increasing the total sales tax rate from 10% to 10.25%</t>
  </si>
  <si>
    <t>ES</t>
  </si>
  <si>
    <t>Sales Tax: additional 1% generating an estimated $5.4 million per year, thereby increasing the total sales tax rate from 7.75% to 8.75%</t>
  </si>
  <si>
    <t>Utility Tax: extend the Utility User Tax at its current rate of 7.5% for all utilities</t>
  </si>
  <si>
    <t>Transient Occupancy Tax: increase from 10% to 12% generating an estimated $260,000 per year</t>
  </si>
  <si>
    <t>Transient Occupancy Tax: increase of 2% for 20 years generating an estimated $700,000 per year</t>
  </si>
  <si>
    <t>Utility Tax: 0.75% increase to the utility users tax for ten years</t>
  </si>
  <si>
    <t>PA</t>
  </si>
  <si>
    <t>Hospital Tax: 3% tax on gross receipts for all for-profit hospitals</t>
  </si>
  <si>
    <t>LH</t>
  </si>
  <si>
    <t>Sales Tax: additional 0.5%, raising $8,000,000 annually, thereby increasing the total sales tax rate from 8.25% to 8.75%</t>
  </si>
  <si>
    <t>Sales Tax: increase by 1%, from 7.75% to 8.75%, generating approximately $1.8 million</t>
  </si>
  <si>
    <t>F-20</t>
  </si>
  <si>
    <t>Citrus Heights</t>
  </si>
  <si>
    <t>Sales Tax: additional 1%, generating $12,000,000 annually, thereby increasing the total sales tax rate from 7.75% to 8.75%</t>
  </si>
  <si>
    <t>Yountville</t>
  </si>
  <si>
    <t>Cannabis Tax: authorizing a marijuana business to exist in Yountville for retail, delivery and on-site consumption and establishing regulations, fees, permits, operation conditions and a 3% tax on gross receipts, generating an estimated $30,000 - $100,000 per year</t>
  </si>
  <si>
    <t>Paso Robles</t>
  </si>
  <si>
    <t>Sales Tax: increase by 1%, from 7.75% to 8.75%, generating approximately $10 million annually</t>
  </si>
  <si>
    <t>J-20</t>
  </si>
  <si>
    <t>Menifee</t>
  </si>
  <si>
    <t>Sales Tax: repeal a 1% sales tax that generates an estimated $10 million per year, thereby reducing the total sales tax rate from 8.75% to 7.75%</t>
  </si>
  <si>
    <t>Jurupa Valley</t>
  </si>
  <si>
    <t>Cannabis Tax: replaces existing regulations on marijuana businesses and increases taxes on marijuana businesses - impose gross receipts taxes at 6% for retailers, 2% for distributors, 2.5% for manufacturing, and 1% for testing laboratories and a tax on indoor cultivation businesses at a rate of $10 per square foot</t>
  </si>
  <si>
    <t>Sales Tax: additional 1% sales tax, thereby increasing the total sales tax rate in the city from 7.75% to 8.75% and generating an estimated $1.144 million per year in general fund revenue</t>
  </si>
  <si>
    <t>Transient Occupancy Tax: 2% hotel tax, thereby increasing the hotel tax rate in the city from 7% to 9% and generating an estimated $642,537.23 per year</t>
  </si>
  <si>
    <t>Vernon</t>
  </si>
  <si>
    <t>Sales Tax: 0.75% sales tax, increasing the total sales tax rate in the city from 9.5% to 10.25% and generating an estimated $6,000,000 per year in general fund revenue</t>
  </si>
  <si>
    <t>Sales Tax: additional 0.75% sales tax</t>
  </si>
  <si>
    <t>AL</t>
  </si>
  <si>
    <t>Sales Tax: additional 0.25%, increasing the total sales tax rate from 10% to 10.25%</t>
  </si>
  <si>
    <t>SS</t>
  </si>
  <si>
    <t>Sales Tax: additional 0.75%, increasing the total sales tax rate from 9.5% to 10.25%</t>
  </si>
  <si>
    <t>Cannabis Tax: 15% on cannabis businesses gross receipts and on property used for cultivation</t>
  </si>
  <si>
    <t>Sales Tax: increasing the city's sales tax from 1% to 1.5% for 20 years</t>
  </si>
  <si>
    <t>Sales Tax: additional 0.75%, increasing the total sales tax rate in the city to 10.25% and generating an estimated $4.7 million in annual general fund revenue</t>
  </si>
  <si>
    <t>SD</t>
  </si>
  <si>
    <t>Sales Tax: additional 0.75%, increasing the total sales tax rate in the city to 10.25% and generating an estimated $6.375 million in annual general fund revenue</t>
  </si>
  <si>
    <t>Sales Tax: extending the city's 1% tax beyond December 31, 2020</t>
  </si>
  <si>
    <t>Duarte</t>
  </si>
  <si>
    <t>Sales Tax: additional 0.75%, thereby increasing the total sales tax rate to 10.25%</t>
  </si>
  <si>
    <t>Hawaiian Gardens</t>
  </si>
  <si>
    <t>Sales Tax: additional 0.75%, thereby increasing the total sales tax rate from 9.5% to 10.25%</t>
  </si>
  <si>
    <t>HG</t>
  </si>
  <si>
    <t>Cannabis Tax: 3.75% special business tax per every $1,000 of gross income</t>
  </si>
  <si>
    <t>Cannabis Tax: 3.5% special business tax per every $1,000 of gross income</t>
  </si>
  <si>
    <t>LV</t>
  </si>
  <si>
    <t>Sales Tax: increase by 1% for 15 years</t>
  </si>
  <si>
    <t>I2020</t>
  </si>
  <si>
    <t>Sales Tax: continue an additional sales tax beyond the existing expiration date of 2027 and adjust the existing scheduled tax rates to be 1% through 2023, 0.75% from 2023 through 2027, and 1% thereafter, thereby generating an estimated $60 million in general fund revenue</t>
  </si>
  <si>
    <t>Transient Occupancy Tax: impose a 10% tax on visitors staying in private campgrounds or recreational vehicle parks located in unincorporated areas of the county</t>
  </si>
  <si>
    <t>Sales Tax: additional 0.75%, increasing the total sales tax rate from 9.5% to 10.25%, generating an estimated $7 million in annual general fund revenue</t>
  </si>
  <si>
    <t>Transient Occupancy Tax: increase the tax levied on overnight lodging guests with a tiered range from 1.25% to 3.25%</t>
  </si>
  <si>
    <t>Parcel Tax: vacant property tax on ground floor commercial space in certain commercial districts, rates of between $250 and $1,000 per street-facing foot, starting January 1, 2021 and without any expiration date</t>
  </si>
  <si>
    <t>Sales Tax: 1.25%, thereby increasing the total tax rate to 9.75%</t>
  </si>
  <si>
    <t>Sales Tax: increasing the city's sales tax by 0.5 percentage points for nine years</t>
  </si>
  <si>
    <t>Sales Tax: 1% for a period of 10 years</t>
  </si>
  <si>
    <t>Sales Tax: additional 0.75%, increasing the total sales tax rate in the city to 10.25% and generating an estimated $30 million in annual general fund revenue</t>
  </si>
  <si>
    <t>Sales Tax: additional 1% in unincorporated areas of the county, thereby increasing the total sales tax rate in the county from 7.25% to 8.25% and generating an estimated $4.5 million per year</t>
  </si>
  <si>
    <t>Transient Occupancy Tax: increase from 10% to 12%, generating an estimated $1.85 million in general fund revenue</t>
  </si>
  <si>
    <t>West Covina</t>
  </si>
  <si>
    <t>Sales Tax: additional 0.75%, increasing the total sales tax rate in the city to 10.25% and generating an estimated $9.7 million in annual general fund revenue</t>
  </si>
  <si>
    <t>WC</t>
  </si>
  <si>
    <t>Cannabis Tax: 9% for retail sales, 6% for cultivation and manufacture, and 5% for distribution and testing</t>
  </si>
  <si>
    <t>Cannabis Tax: $0.85 per square for cultivation areas that are 2500 square feet or less; $1.45 per square foot for cultivation areas that are 2501 square feet or greater; a gross proceeds tax of 7% on the manufacturing of cultivated cannabis; and a gross proceeds tax of 7% on medicinal or legal cannabis storefronts and collectives</t>
  </si>
  <si>
    <t>Sales Tax: additional 0.75%, increasing the total sales tax rate to 10.25%, generating an estimated $6 million per year</t>
  </si>
  <si>
    <t>Paramount</t>
  </si>
  <si>
    <t>Sales Tax: additional 0.75%, increasing the total sales tax rate in the city from 9.5% to 10.25% and generating an estimated $4.5 million in annual general fund revenue</t>
  </si>
  <si>
    <t>Sales Tax: 0.75%, raising the total sales tax in the city to 8.5%</t>
  </si>
  <si>
    <t>Sales Tax: 0.5% for 10 years, thereby extending the existing 0.5% tax set to expire in 2023 and keeping the total sales tax rate in the city at 10.25% until 2033</t>
  </si>
  <si>
    <t>Transactions and Use Tax: extend indefinitely the existing 1% transactions and use tax that provides approximately $600,000 annually in revenue</t>
  </si>
  <si>
    <t>Yucaipa</t>
  </si>
  <si>
    <t>Sales Tax: increase by 0.5%, increasing the total rate to 8.25%</t>
  </si>
  <si>
    <t>Sales Tax: additional 0.75%, increasing the total sales tax rate to 10.25%</t>
  </si>
  <si>
    <t>Transient Occupancy Tax: increase the local hotel tax rate from 12.5% to 15%</t>
  </si>
  <si>
    <t>Cerritos</t>
  </si>
  <si>
    <t>Sales Tax: additional 0.75%, increasing the total sales tax rate from 9.5% to 10.25%, raising an estimated $4 million in general fund revenue</t>
  </si>
  <si>
    <t>Parcel Tax: initial rates between $551 and $930 per parcel for single family residences, $930 to $1,395 per developed commercial parcel, $383 per dwelling unit for multi-family residences, or $565 per parcel for parcels divided by tax code area line</t>
  </si>
  <si>
    <t>Sales Tax: additional 0.75%, increasing the total sales tax rate in the city to 10.25% and generating an estimated $3 million in annual general fund revenue</t>
  </si>
  <si>
    <t>Kelsey Cemetery District</t>
  </si>
  <si>
    <t>Parcel Tax: annual rate not to exceed $8.00 per district parcel per year for 10 years</t>
  </si>
  <si>
    <t>El Dorado County CSA No 3 (S Lake Tahoe Snow Removal Zone)</t>
  </si>
  <si>
    <t>Parcel Tax: $80.00 for 20 years on improved parcels</t>
  </si>
  <si>
    <t>Brisbane</t>
  </si>
  <si>
    <t>Business Tax: Revise the city's liquid storage facility tax to allow a tax of up to $0.06/barrel capped at $400,000/yr. and resolving a civil suit by Kinder Morgan against the city.</t>
  </si>
  <si>
    <t>Cannabis Tax: Impose a cannabis business tax up to 6% of gross receipts, with actual rates set by the city council depending on the type of business.</t>
  </si>
  <si>
    <t>Transient Occupancy Tax: Increase existing tax from 12% to 14%.</t>
  </si>
  <si>
    <t>Sales Tax: Enact a 0.75% sales tax, increasing tax rate from 9.5% to 10.25%.</t>
  </si>
  <si>
    <t>CR</t>
  </si>
  <si>
    <t>Sales Tax: Extend the 0.5% tax for an additional 11 yrs.</t>
  </si>
  <si>
    <t>Irwindale</t>
  </si>
  <si>
    <t>Sales Tax: Enact tax of 0.75%, increasing tax rate from 9.5% to 10.25%.</t>
  </si>
  <si>
    <t>Transportation Tax:  Enact tax on ride-share companies at a rate of 1.5% of total fares on shared rides and rides in zero-emission vehicles; 3.25% on private rides, to improve and maintain Muni services and improve pedestrian and bicycle infrastructure.</t>
  </si>
  <si>
    <t>Sales Tax: Enact tax of 1% ($1 per $100), increasing tax rate from 7.975% to 8.975%.</t>
  </si>
  <si>
    <t>Sales Tax: Levy an additional sales tax of 0.5%, increasing the total sales tax rate in the city from 9.25% to 9.75%.</t>
  </si>
  <si>
    <t>Cannabis Tax: Impose tax on  future cannabis or hemp businesses to at the following rates: $12/sq. ft. used for cultivation, 6% of all retail sales, and 4% on all other cannabis or hemp businesses.</t>
  </si>
  <si>
    <t>Transient Occupancy Tax: Increase existing tax from 8% to 12%.</t>
  </si>
  <si>
    <t>Hermosa Beach</t>
  </si>
  <si>
    <t>Transient Occupancy Tax: Increase tax from 12% to 14% for guests staying 30 days or less.</t>
  </si>
  <si>
    <t>Sales Tax: Enact tax of 0.75%.</t>
  </si>
  <si>
    <t>Sales Tax: Increase tax by 0.75%.</t>
  </si>
  <si>
    <t>Sales Tax: Remove sunset provision from Measure PS of 2016 to allow tax rate to remain 10.25%.</t>
  </si>
  <si>
    <t>Angels Camp</t>
  </si>
  <si>
    <t>Transient Occupancy Tax: Increase tax from 10% up to 12%.</t>
  </si>
  <si>
    <t>Arcadia</t>
  </si>
  <si>
    <t>Sales Tax: Enact a 0.75% tax to fund general municipal services.</t>
  </si>
  <si>
    <t>Transient Occupancy Tax: Increase tax from 10% up to 14%.</t>
  </si>
  <si>
    <t>Marijuana Tax: Impose tax of 7.5% on marijuana businesses on annual gross receipts.</t>
  </si>
  <si>
    <t>Glendora</t>
  </si>
  <si>
    <t>Sales Tax: Enact a 0.75% tax to fund general city services.</t>
  </si>
  <si>
    <t>Sales Tax: Enact .5% sales tax from a rate of 9.25% to a rate of 9.75%.</t>
  </si>
  <si>
    <t>Marijuana Tax: Impose 15% on business.</t>
  </si>
  <si>
    <t>Transient Occupancy Tax: Increase tax from 8% to 10%.</t>
  </si>
  <si>
    <t>Bakersfield</t>
  </si>
  <si>
    <t>Sales Tax: Increase sales tax within city from 7.25% to 8.25%.</t>
  </si>
  <si>
    <t>Marijuana Tax: Impose tax of 7.5% until repealed by voters on medical marijuana store front dispensaries, cultivation sites, manufacturers, distributors, and delivery operations with a valid permit.</t>
  </si>
  <si>
    <t>Marijuana Tax: Impose tax on marijuana businesses for cultivation at $15/sq. ft. of canopy space, potentially increasing to $25/sq. ft., and up to 10% of gross receipts of cannabis manufacturing and testing laboratory facilities.</t>
  </si>
  <si>
    <t>Marijuana Tax: Impose tax on marijuana businesses of 10% of gross receipts of cannabis sales, potentially increasing to 15%.</t>
  </si>
  <si>
    <t>Sales Tax: Increase tax by 1%.</t>
  </si>
  <si>
    <t>Marijuana Tax: Impose annual tax on marijuana businesses not to exceed $10/canopy sq. ft. for commercial marijuana cultivation (adjustable for inflation) and 6% of gross receipts for all other marijuana businesses.</t>
  </si>
  <si>
    <t>Real Property Transfer Tax: Increase tax from 1.5% to 2.5% for properties that are transferred for over $1,500,000.</t>
  </si>
  <si>
    <t>Transient Occupancy Tax: Impose 10% tax.</t>
  </si>
  <si>
    <t>Sales Tax: Impose .75% tax.</t>
  </si>
  <si>
    <t>Sales Tax: Renew existing .5% sales tax, maintaining current rate at 9.75%.</t>
  </si>
  <si>
    <t>Utility Users Tax: Enact tax of 7% on phone, video, electricity, and gas services.</t>
  </si>
  <si>
    <t>Marijuana Tax: Impose tax on businesses at rates between 2% and 6% on retail and processing businesses and between $4 and $6/sq. ft. for cultivation.</t>
  </si>
  <si>
    <t>Marijuana Tax: Impose tax of no more than 7% on marijuana businesses in the city.</t>
  </si>
  <si>
    <t>Marijuana Tax: Impose a business license tax of at least 5% up to 15%, of gross receipts on marijuana businesses, and at least $5/sq. ft., and up to $25/sq. ft. of space dedicated to marijuana cultivation.</t>
  </si>
  <si>
    <t>Sales Tax: Impose rate of 1% for 10 yrs.</t>
  </si>
  <si>
    <t>Marijuana Tax: Impose tax on marijuana businesses up to $25/sq. ft. of space utilized for cannabis cultivation/processing, and up to 10% of gross receipts from the sale of marijuana and related products.</t>
  </si>
  <si>
    <t>Marijuana Tax: Tax businesses at rates up to $7/canopy sq. ft. for cultivation (adjustable for inflation) and up to 4% of gross receipts for all other cannabis businesses including retailers until repealed by voters or Board of Supervisors.</t>
  </si>
  <si>
    <t>Sales Tax: Increase tax rate by 0.75%.</t>
  </si>
  <si>
    <t>Marijuana Tax: Impose tax rate of 2-6% of gross receipts for non-medicinal retail; 1-3% of gross receipts for manufacturers; $1/sq. ft. for outdoor cultivation; and $3/sq. ft. for indoor cultivation.</t>
  </si>
  <si>
    <t>Transient Occupancy Tax: Raise the tax rate from 8% to 10%.</t>
  </si>
  <si>
    <t>Transient Occupancy Tax: INcrease current tax rate from 10% of rent to 12% in the unincorporated area of the County.</t>
  </si>
  <si>
    <t>Marijuana Tax: Tax businesses at $30/sq/ ft/ or 15% for cultivation; 10% for distribution, manufacturing, and retail; and 5% for testing.</t>
  </si>
  <si>
    <t>Foster City</t>
  </si>
  <si>
    <t>Transient Occupancy Tax: Increase tax from 9.5% to 11% effective 1/1/2019 through 6/30/2019, increasing to 12% 7/1/2019.</t>
  </si>
  <si>
    <t>Marijuana Tax: Tax businesses at rates up to $12/canopy sq. ft. and up to 10% gross receipts for medical dispensaries and other businesses.</t>
  </si>
  <si>
    <t>Glendale</t>
  </si>
  <si>
    <t>Sales Tax: Impose .75% tax with no expiration.</t>
  </si>
  <si>
    <t>Marijuana Tax: Impose annual tax on any cannabis business operating within the City not to exceed $2 to $10/ sq. ft. for cultivation (inflation adjustable), 6% of gross receipts for retail, 2.5% for testing, 3% for distribution, and 4% for manufacturing.</t>
  </si>
  <si>
    <t>Real Property Transfer Tax: Increase rate of real property transfer tax, collected once upon purchase of real estate from $4.50 to $8.50 per $1,000 of value until modification or repeal.</t>
  </si>
  <si>
    <t>Marijuana Tax: Impose business license tax up to 15% of gross receipts on marijuana businesses and dispensaries.</t>
  </si>
  <si>
    <t>Marijuana Tax: Impose tax on cannabis businesses of $10/sq. ft. of space used for commercial cannabis activity.</t>
  </si>
  <si>
    <t>Marijuana Tax: Impose tax on cannabis businesses at the maximum rates of 25% of gross revenues or $30/sq. ft. of cultivation space.</t>
  </si>
  <si>
    <t>Sales Tax: Continue county's existing sales tax rate of 0.5%</t>
  </si>
  <si>
    <t>Transient Occupancy Tax: Increase tax from 11.25 to 12.25%.</t>
  </si>
  <si>
    <t>Sales Tax: Enact 1% general sales tax with no expiration date.</t>
  </si>
  <si>
    <t>Sales Tax: Impose 1% tax on retail sales in unincorporated areas of county.</t>
  </si>
  <si>
    <t>Marijuana Tax: Impose perpetual tax of 7.5% on the adjusted gross income on commercial, medical marijuana and retain the ban on commercial adult-use cannabis activity.</t>
  </si>
  <si>
    <t>Marijuana Tax: Impose tax of 5% of gross receipts for medical or recreational marijuana.</t>
  </si>
  <si>
    <t>Marijuana Tax: Impose a marijuana business tax at annual rates not to exceed $10/sq. ft. of canopy space for cultivation and 6% of gross receipts for all other businesses.</t>
  </si>
  <si>
    <t>Marijuana Tax: Impose tax of 6 cents per $1 of non-medical retail sales proceeds, 1 cent per $1 of cultivation proceeds, flat $15,000 for net income less than $2,000,000 and $30,000 for net income of $2,000,000 and more of manufacturing/distribution proceeds, and a total aggregate tax of 6 cents per $1 of microbusinesses proceeds.</t>
  </si>
  <si>
    <t>D2018</t>
  </si>
  <si>
    <t>Transient Occupancy Tax: Increase tax from 9% to 12%.</t>
  </si>
  <si>
    <t>Sales Tax: Continue hlaf cent tax.</t>
  </si>
  <si>
    <t>Marijuana Tax: Impose annual tax on marijuana businesses not to exceed $10/canopy sq. ft. for cultivation (adjustable for inflation); 6% of gross receipts for retail marijuana businesses; and 4% for all other marijuana businesses.</t>
  </si>
  <si>
    <t>Transient Occupancy Tax: Increase tax from 10% to as much as 14%.</t>
  </si>
  <si>
    <t>Sales Tax: Renew local 0.5% tax with no expiration date.</t>
  </si>
  <si>
    <t>Marijuana Tax: Impose tax of 3.5% to 8% of gross receipts, with an additional $2/sq. ft. of cultivation space, Consumer Price Index (CPI) annual adjustment for early childhood education, drug prevention, literacy , and other programs for children and youth; public health; public safety and enforcement of cannabis laws.</t>
  </si>
  <si>
    <t>Business Tax: Impose business license tax of between $8 and $149 per employee on average, with larger companies paying more per employee.</t>
  </si>
  <si>
    <t>Marijuana Tax: Impose tax up to 9% of gross receipts of cannabis businesses providing about $1 million/yr.</t>
  </si>
  <si>
    <t>Transient Occupancy Tax: Increase tax rate from 12% to 13%.</t>
  </si>
  <si>
    <t>Marijuana Tax: Impose tax of $10/sq. ft. or $8/oz. for cultivation businesses and/or up to 10% gross receipts for all businesses in unincorporated Nevada County.</t>
  </si>
  <si>
    <t>Marijuana Tax: Impose tax on marijuana businesses not to exceed 8% of gross receipts and $15/sq. ft. for cultivation.</t>
  </si>
  <si>
    <t>Sales Tax: Impose a one and one-quarter cent tax.</t>
  </si>
  <si>
    <t>X2018</t>
  </si>
  <si>
    <t>Parcel Tax: Enact tax on property that is used for fewer than 50 days a year at annual rates of $6,000/parcel and $3,000 for condominium units.</t>
  </si>
  <si>
    <t>Sales Tax: Impose tax of one-half of percent (.5%) for 7 yrs.</t>
  </si>
  <si>
    <t>Marijuana Tax: Impose annual gross receipt tax of up to 10% for marijuana businesses, with initial rates of 5% on retailers and manufacturers, 4% on cultivators, 3% on distributors, 2% on nurseries, 0% on testing laboratories, and 7% on microbusiness until repealed by voters.</t>
  </si>
  <si>
    <t>Marijuana Tax: Impose tax of the following on marijuana businesses not to exceed $10/sq. ft. for cultivation; 6% of gross receipts for retail; and 4% of gross receipts for all other businesses.</t>
  </si>
  <si>
    <t>Marijuana Tax: Impose tax on marijuana businesses for cultivation at $20/sq. ft., up to 3% of gross receipts for cannabis manufacturing, and up to 15% of gross receipts for retail sales and delivery.</t>
  </si>
  <si>
    <t>Perris</t>
  </si>
  <si>
    <t>Marijuana Tax: Impose tax of 10 cents for each $1 of proceeds from commercial marijuana distribution and manufacturing operations.</t>
  </si>
  <si>
    <t>Sales Tax: Impose a 1% general sales tax.</t>
  </si>
  <si>
    <t>Marijuana Tax: Tax businesses at rates of $10/sq. ft. for cultivation, 8% of gross receipts for retail businesses, and 4% of gross receipts for other marijuana businesses until repealed by voters or City Council.</t>
  </si>
  <si>
    <t>Marijuana Tax: Impose rates of $10/canopy sq. ft. for cultivation businesses, 6% of gross receipts for retail businesses, and 4% for other businesses.</t>
  </si>
  <si>
    <t>Marijuana Tax: Tax businesses at rates of $10/canopy sq. ft. for cultivation and up to 6% of gross receipts for all other businesses.</t>
  </si>
  <si>
    <t>Sales Tax: Impose .75% tax for 10 yrs.</t>
  </si>
  <si>
    <t>PG</t>
  </si>
  <si>
    <t>Marijuana Tax: Impose tax on marijuana cultivation businesses up to $25/sq. ft. of cultivation area and on manufacturing, processing, laboratory testing, delivery, storage, distribution, and retail sale up to 10% of gross receipts.</t>
  </si>
  <si>
    <t>Marijuana Tax: Tax businesses at rates of up to 5% of gross receipts.</t>
  </si>
  <si>
    <t>Sales Tax: Increase 1% to 1.5% for 15 yrs.</t>
  </si>
  <si>
    <t>Sales Tax: Continue ecisting temoirary .5% sales tax for another 10 yrs. to 3/31/2031.</t>
  </si>
  <si>
    <t>PAss</t>
  </si>
  <si>
    <t>Redwood City</t>
  </si>
  <si>
    <t>Sales Tax: IMpose .5% sales tax.</t>
  </si>
  <si>
    <t>Marijuana Tax: Impose annual tax on all marijuana businesses not to exceed 10% of gross receipts of each business.</t>
  </si>
  <si>
    <t>Sales Tax: Impose 1 cent tax.</t>
  </si>
  <si>
    <t>Real Property Transfer Tax: Change Tax Rate  of 0.7% to 1.25% for sale prices of properties between $1 million and $3 million; 0.7% to 2.5% for sale prices of properties between $3 million and $10 million; and 0.7% to 3% for sale prices of properties over $10 million.</t>
  </si>
  <si>
    <t>Sales Tax: Impose a half cent for general government purposes.</t>
  </si>
  <si>
    <t>Sales Tax: Impose $.01 tax for general government purposes.</t>
  </si>
  <si>
    <t>Marijuana Tax: Impose marijuana business tax up to $10/sq. ft. for cultivators and up to 6% of gross receipts on other businesses operating.</t>
  </si>
  <si>
    <t>Marijuana Tax: Impose tax on businesses at rates of up to $25/sq. ft. for cultivation and up to 15% of gross receipts for sales.</t>
  </si>
  <si>
    <t>Business Tax: Impose additional business taxes of .175% to .69% of gross receipts over $50 million and another tax of 1.5% on certain administrative offices' payroll expense for homeless people and prevent homelessness.</t>
  </si>
  <si>
    <t>Sales Tax: Increase tax from .5%to 1% for 10 yrs.</t>
  </si>
  <si>
    <t>Marijuana Tax: Impose up to 10% of gross receipts for retail and businesses and up to $10/canopy sq. ft. for cultivation.</t>
  </si>
  <si>
    <t>F-18</t>
  </si>
  <si>
    <t>Sales Tax: Impose tax of 1.5% for 10 yrs. (through 2029), reducing the rate to 1% for an additional 10 yrs. (through 2039).</t>
  </si>
  <si>
    <t>Marijuana Tax: Impose tax on marijuana businesses at rates of $.25 to $35 for gross square footage and up to 10% for cultivating, manufacturing, distributing, selling, or testing.</t>
  </si>
  <si>
    <t>Marijuana Tax: Impose tax on commercial cannabis up to 10% of gross receipts and up to $25/sq. ft. for cultivation.</t>
  </si>
  <si>
    <t>Sales Tax: Continue the 1/8 cent sales tax.</t>
  </si>
  <si>
    <t>Sales Tax: Increase tax by one-half cent for 12 yrs.</t>
  </si>
  <si>
    <t>Sales Tax: Extend Measure U at the 1 cent tax rate until ended by voters.</t>
  </si>
  <si>
    <t>U2018</t>
  </si>
  <si>
    <t>Sales Tax: Impose tax of 1/4 cent for 6 yrs.</t>
  </si>
  <si>
    <t>Transient Occupancy Tax: Increase tax from 10% to 11%.</t>
  </si>
  <si>
    <t>Sales Tax: Impose 1/2% tax for 10 yrs.</t>
  </si>
  <si>
    <t>Sales Tax: Repeal the sunset date and continue the .5% tax increase.</t>
  </si>
  <si>
    <t>Marijuana Tax: Impose maximum tax of 10 cents per $1 of proceeds of commercial cannabis operations, annual maximum tax of $25/sq. ft. of commercial cultivation area (CPI adjustments), no sunset clause.</t>
  </si>
  <si>
    <t>D-18</t>
  </si>
  <si>
    <t>Simi Valley</t>
  </si>
  <si>
    <t>Transient Occupancy Tax: Increase tax rate from 12% to 14%.</t>
  </si>
  <si>
    <t>Marijuana Tax: Impose ongoing business license tax on all cannabis businesses of no more than 5% of gross receipts to vary by each type of permitted business.</t>
  </si>
  <si>
    <t>Transient Occupancy Tax: Increase tax from 10% to 12% with a 1% increase each subsequent year up to a maximum rate of 14%.</t>
  </si>
  <si>
    <t>Los Gatos</t>
  </si>
  <si>
    <t>Sales Tax: Impose a 1/8 cent sales tax for 20 yrs.</t>
  </si>
  <si>
    <t>Marijuana Tax: Tax businesses at rate of 10% gross receipts.</t>
  </si>
  <si>
    <t>CT</t>
  </si>
  <si>
    <t>Marijuana Tax: Impose tax on marijuana businesses not to exceed 15% of gross receipts and $25/sq. ft. of space used for commercial marijuana activities.</t>
  </si>
  <si>
    <t>Marijuana Tax: Impose annual tax not to exceed $12/canopy sq. ft. for cultivation (adjusted for inflation), 6% of gross receipts for retail marijuana businesses, and 4% for all other businesses.</t>
  </si>
  <si>
    <t>Marijuana Tax: Impose tax of the following rates: commercial cultivation - 0% to 15% of gross receipts or from $0 to $15/sq. ft.; other commercial marijuana businesses - 0% to 15% percent of gross receipts.</t>
  </si>
  <si>
    <t>Limited Tax Obligation Bond (Special Tax Bonds)</t>
  </si>
  <si>
    <t>Marijuana Tax: Impose tax on marijuana businesses of $12/sq. ft. for cultivation and 6% of gross receipts for other businesses.</t>
  </si>
  <si>
    <t>Real Property Transfer Tax: Establish tax of $10 per $1,000 until ended by voters, paid only by property buyers/sellers.</t>
  </si>
  <si>
    <t>Marijuana Tax: Impose business license tax up to 10% of gross receipts on marijuana businesses and dispensaries.</t>
  </si>
  <si>
    <t>b</t>
  </si>
  <si>
    <t>Marijuana Tax: Impose tax on marijuana cultivation at $14/sq. ft.;  gross receipts of marijuana businesses at rates not exceeding 8% on manufacturing and distribution; 10% on medicinal retail; 12% on adult-use retail; and 3.5% on testing.</t>
  </si>
  <si>
    <t>Transient Occupancy Tax: Increase tax by 1%.</t>
  </si>
  <si>
    <t>Marijuana Tax: Impose cannabis business tax of gross receipts of cannabis businesses from the sale of cannabis and cannabis products, at a rate not to exceed 10%, with initial rate of 5% and a maximum annual increase of 1% up to the maximum rate.</t>
  </si>
  <si>
    <t>F2018</t>
  </si>
  <si>
    <t>Utility User Tax: Enact 4% tax on electric, natural gas, and telecommunication services with no expiration date.</t>
  </si>
  <si>
    <t>Fort Bragg</t>
  </si>
  <si>
    <t>Sales Tax: Impose 3/8th or 0.375% tax for 15 yrs.</t>
  </si>
  <si>
    <t>Marijuana Tax: Impose annual tax on marijuana businesses not to exceed $15/canopy sq. ft. for cultivation (adjustable for inflation) and up to 10% of gross receipts for all other marijuana businesses.</t>
  </si>
  <si>
    <t>Colma</t>
  </si>
  <si>
    <t>Transient Occupancy Tax: Impose 12% tax.</t>
  </si>
  <si>
    <t>Marijuana Tax: Impose tax at the following rates: $3-$12/sq. ft.; between .5% and 8% for distributors; between 2% and 8% for manufacturers; between 3% and 10% for retailers; between 1% and 5% for testing laboratories; and between 2% and 8% for microbusinesses.</t>
  </si>
  <si>
    <t>Transient Occupancy Tax: Increase tax from 10% to 12% with a .5% increase each subsequent year up to a maximum rate of 14%.</t>
  </si>
  <si>
    <t>Marijuana Tax: Impose tax on any cannabis business up to 10% of gross receipts of each business.</t>
  </si>
  <si>
    <t>Norco</t>
  </si>
  <si>
    <t>Sales Tax: Impose $0.01 tax for general government purposes.</t>
  </si>
  <si>
    <t>Sales Tax: Impose 1% tax for 10 yrs.</t>
  </si>
  <si>
    <t>Transient Occupancy Tax: Increase tax from 10.5% to 12.5%.</t>
  </si>
  <si>
    <t>Transient Occupancy Tax: Increase tax from 10% to 13%.</t>
  </si>
  <si>
    <t>San Clemente</t>
  </si>
  <si>
    <t>Transient Occupancy Tax: Increase tax from 10% to 12.5%; expand scope of tax to include additional short-term rentals; and allow the city council to alter tax law as long as changes do not increase or extend tax.</t>
  </si>
  <si>
    <t>Marijuana Tax: Impose tax on marijuana businesses at annual rates not to exceed 10/canopy sq. ft. for cultivation (adjustable for inflation), 6% of gross receipts for retail cannabis businesses, and 4% for all other cannabis businesses.</t>
  </si>
  <si>
    <t>Sales Tax: Impose .5% tax.</t>
  </si>
  <si>
    <t>Marijuana Tax: Enact a rate of 6% of gross receipts.</t>
  </si>
  <si>
    <t>Marijuana Tax: Impose tax of $3.50/dry-weight oz. of marijuana and up to 10% of gross receipts per quarter on marijuana businesses.</t>
  </si>
  <si>
    <t>Transient Occupancy Tax: Increase tax from 10% to 14% with no expiration date.</t>
  </si>
  <si>
    <t>Mount Shasta</t>
  </si>
  <si>
    <t>Marijuana Tax: Impose tax on marijuana businesses on commercial cultivation, manufacturing, processing, storing, laboratory testing, labeling, packaging, distributing, or sale of cannabis and cannabis products to raise approximately $130,000/yr.</t>
  </si>
  <si>
    <t>s</t>
  </si>
  <si>
    <t>gENERAL</t>
  </si>
  <si>
    <t>Marijuana Tax: Impose tax on marijuana businesses up to $5/sq. ft. of space utilized for cannabis cultivation and nurseries, and up to 5% of gross receipts from the sale, delivery, manufacturing, processing, testing and distribution of marijuana and related products.</t>
  </si>
  <si>
    <t>Angels</t>
  </si>
  <si>
    <t>Sales Tax: Impose a sales tac rate of .5%.</t>
  </si>
  <si>
    <t>Marijuana Tax: Tax businesses at rates of $1/sq. ft. for nurseries and cultivators and 2.5% of gross receipts on manufacturing, processing, transportation, distribution or other type of businesses.</t>
  </si>
  <si>
    <t>Marijuana Tax: Impose tax at annual rates not to exceed $10/canopy sq. ft. for cultivation (adjustable for inflation), 10% of gross receipts for retail cannabis businesses, and 6% of gross receipts for all other cannabis businesses.</t>
  </si>
  <si>
    <t>E-18</t>
  </si>
  <si>
    <t>Business License Tax: Update license rates to $125/businesses and between $1 and $3 per $1,000 of gross receipts.</t>
  </si>
  <si>
    <t>Business Tax: Increase tax up to .05%, with a minimum of $110 per business.</t>
  </si>
  <si>
    <t>Transient Occupancy Tax: Increase tax up to 3%.</t>
  </si>
  <si>
    <t>Marijuana Tax: Impose up to a 10% tax on the gross receipts of all cannibis/marijuana businesses in Daly City if any cannabis/marijuana businesses are allowed in the city in the future.</t>
  </si>
  <si>
    <t>Sales tax: Renew 1% on retail sales, expiring in 20 yrs.</t>
  </si>
  <si>
    <t>Lawndale</t>
  </si>
  <si>
    <t>Sales Tax: Enact tax of .25%.</t>
  </si>
  <si>
    <t>Marijuana Tax: Tax businesses at rates of $1/sq. ft. for nurseries and cultivators and between 2.5% of gross receipts on manufacturing, processing, transportation, distribution or other type of businesses.</t>
  </si>
  <si>
    <t>Sales Tax: Impose a 1% tax to fund general municipal purposes.</t>
  </si>
  <si>
    <t>Sales Tax: Raise tax rate from .98% 5o 1.98%.</t>
  </si>
  <si>
    <t>Sales Tax: Increase tax by 0.25% until ended by voters.</t>
  </si>
  <si>
    <t>Sales Tax: Enact 1% sales tax from 7.975% to 8.975% with no expiration date.</t>
  </si>
  <si>
    <t>Marijuana Tax: Impose a permanent tax of 1% to 6% of revenues on all commercial cannabis businesses, excepting cultivation, and a tax up to $15/sq. ft. of space used for commercial cannabis cultivation per fiscal year.</t>
  </si>
  <si>
    <t>Marijuana Tax: Tax businesses at rates of $10/sq. ft. for cultivation, 6% of gross receipts for retail businesses, and 4% for other businesses.</t>
  </si>
  <si>
    <t>Marijuana Tax: Impose tax up to $25. sq. ft. or up to 10% of gross receipts.</t>
  </si>
  <si>
    <t>Utility Users Tax: Tax users at rate of 5% for phone, electric, natural gas, water, sewer, cable television, and trash services for 10 yrs.</t>
  </si>
  <si>
    <t>Transient  Occupancy Tax: Increase tax rate from 10% to 12%.</t>
  </si>
  <si>
    <t>Sales Tax: Continue existing 1% city sales tax for another 5 yrs.</t>
  </si>
  <si>
    <t>Public Lease Revenue Bond</t>
  </si>
  <si>
    <t>Transient Occupancy Tax: Increase tax by 2% on 1/1/2019, and an additional 1% increase by 1/1/2024.</t>
  </si>
  <si>
    <t>Marijuana Tax: Impose tax up to 15% on gross receipts to fund general city purposes.</t>
  </si>
  <si>
    <t>Business Tax: Enact tax at the following rates: $118/business in addition to $.10/ton of mineral depletion for mining businesses, and either $30 or $118 per business in addition to between $.66 and $7.80 per employee depending on the type of business.</t>
  </si>
  <si>
    <t>Transient Occupancy Tax: Increase tax up 12%.</t>
  </si>
  <si>
    <t>Utility Users Tax: Continue existing 3.95% tax for general government purposes.</t>
  </si>
  <si>
    <t>Casino Tax: Increase casino license tax and other gambling operations to 15% of total monthly gross gaming revenues with a required minimum license fee of $10,000/mo. to raise a minimum of $120,000/yr. or more depending on the level of gross gaming revenues.</t>
  </si>
  <si>
    <t>Parcel Tax: Impose annual tax of $2.50/sq. ft. on commercial office space over 25,000 sq. ft.</t>
  </si>
  <si>
    <t>Sales Tax: Increase tax by 0.5% until ended by voters.</t>
  </si>
  <si>
    <t>LP</t>
  </si>
  <si>
    <t>Marijuana Tax: Authorize sale of recreational marijuana and impose a tax at rate of 2.5% of gross receipts recreational marijuana sale.</t>
  </si>
  <si>
    <t>Utility Users Tax: Continue existing tax rate of 8% until voters decide otherwise.</t>
  </si>
  <si>
    <t>Sales Tax: Extend tax of .25% until 3/31/2031.</t>
  </si>
  <si>
    <t>Marijuana Tax: Impose tax on marijuana businesses up to $25/sq. ft. of space used for cultivation/processing, and up to 10% of gross receipts from sales and related products.</t>
  </si>
  <si>
    <t>Utility User Tax: Continue existing tax of 7.5% on water, gas. Electricity, telephone, and cable television services.</t>
  </si>
  <si>
    <t>Parcel Tax: Removes certain transfer requirements for homeowners over 55, severely disabled homeowners, and contaminated or disaster-destroyed property.</t>
  </si>
  <si>
    <t>Prop. 5</t>
  </si>
  <si>
    <t>Transient Occupancy Tax: Increase tax from 11% to 14%.</t>
  </si>
  <si>
    <t>Transient Occupancy Tax: Increase tax 1.5%.</t>
  </si>
  <si>
    <t>L-18</t>
  </si>
  <si>
    <t>Business Tax: Increase the business tax certificate rate from $55 to a range of $60 to $950 based on building square footage and a separate flat rate of $60 for businesses located outside Grover Beach.</t>
  </si>
  <si>
    <t>M-18</t>
  </si>
  <si>
    <t>Marijuana Tax: Impose tax of gross receipts of cannabis businesses from the sale of cannabis and related products at a rate not to exceed 10%, with initial rates of 5% (retailers), 2% (manufacturers), 4% (cultivators), and 1% (distributors and nurseries).</t>
  </si>
  <si>
    <t>Z2018</t>
  </si>
  <si>
    <t>Marijuana Tax: Impose tax on cannabis-related activities up to $20/sq. ft. for cultivation/processing; up to 10% of gross receipts for transportation; up to 15% of gross receipts for manufacturing, testing, and distribution; and up to 10% of gross receipts for dispensaries.</t>
  </si>
  <si>
    <t>I-18</t>
  </si>
  <si>
    <t>Sales Tax: Impose tax of one-half of 1% for 6 yrs.</t>
  </si>
  <si>
    <t>K-18</t>
  </si>
  <si>
    <t>Marijuana Tax: Impose annual tax on marijuana businesses up to $25/sq. ft. of space used for retail cannabis sales and up to $3/sq. ft. for space used for other commercial cannabis activity.</t>
  </si>
  <si>
    <t>La Selva Beach Recreation District</t>
  </si>
  <si>
    <t>Parcel Tax: Levy temporary annual tax on properties in the District, $50/yr. for 7 yrs.</t>
  </si>
  <si>
    <t>Shasta Valley Cemetery District</t>
  </si>
  <si>
    <t>Parcel Tax: Levy tax of $7/improved parcel for operating and maintaining district cemeteries.</t>
  </si>
  <si>
    <t>Sales Tax: impose tax of .5% for childcare, preschool programs, homeless programs, and other programs for children for 30 yrs</t>
  </si>
  <si>
    <t>Utility User Tax: Continue fee in electric rates to fund the transfer of up to 7% of Burbank Water and Power’s (BWP) gross annual sales of electricity to the city’s general fund.</t>
  </si>
  <si>
    <t>Sales Tax: Impose a half-cent (0.5%) sales tax on retail sales to fund general city purposes.</t>
  </si>
  <si>
    <t>SC</t>
  </si>
  <si>
    <t>Parcel Tax: Levy tax of $99/residential unit &amp; other rates for commercial and industrial to fund the maintenance of streets and bike paths, with the possibility of an annual 2% increase for 10 years.</t>
  </si>
  <si>
    <t>Sales Tax: Increase rate under Measure N (2012) from $0.005 to $0.01, repealing expiration date of 2023.</t>
  </si>
  <si>
    <t>Marijuana Tax: Impose tax on marijuana business in unincorporated areas of the county at a rate between 1% and 15% of gross receipts, with initial rates of 4% for cultivation and 5% for other businesses and with the ability to increase or decrease the tax by up to 2% each year</t>
  </si>
  <si>
    <t>Transient Occupancy Tax: Amend Chapter 5.20 to collect tax on short-term visitor accommodations of 30 days or less in private campgrounds and recreational parks.</t>
  </si>
  <si>
    <t>Parcel Tax: Impose tax of $75/single family residential parcels and $51.24/multiple unit residential parcels. For nonresidential parcels, tax imposed will be based on frontage and sq. ft. Hotels' taxes dependent on transient occupancy.</t>
  </si>
  <si>
    <t>Marijuana Tax: Impose tax of $10/canopy sq. ft. for cultivation, 6% of gross receipts for retail cannabis business, and 4% for all other cannabis businesses.</t>
  </si>
  <si>
    <t>Marijuana Tax: Impose tax on gross receipts of marijuana business beginning at 4% to increase annually to a maximum of 10% for general revenue purposes.</t>
  </si>
  <si>
    <t>B-18</t>
  </si>
  <si>
    <t>Marijuana Tax: Levy a tax of up to 8% on marijuana businesses' gross receipts in city until repealed.</t>
  </si>
  <si>
    <t>Marijuana Tax: Impose an operations tax on marijuana operators' gross receipts at the following rates: 1% on nurseries and districutors, 3% on manufacturers, 4% on cultivators, and 6$ on retailers and microbusinesses.</t>
  </si>
  <si>
    <t>T-2018</t>
  </si>
  <si>
    <t>Sales Tax:  Impose tax of .25 percent (a quarter-cent) raising tax rate to 9.25% on retail sales to fund general city purposes.</t>
  </si>
  <si>
    <t>Marijuana Tax: Impose tax up to $3/sq. ft. of cultivation, up to 2% of gross receipts, and a $5,000 annual business license fee on commercial marijuana businesses.</t>
  </si>
  <si>
    <t>Marijuana Tax: Impose 1% tax on marijuana testing laboratory gross receipts, impose a 2% tax on marijuana cultivation, distribution, and manufacturing businesses, impose a 4% tax on gross receipts of marijuana retail businesses and adopt regulatory provisions defining, conducting audits about, and establishing an appeal procedure for the marijuana tax.</t>
  </si>
  <si>
    <t>Prop. 68</t>
  </si>
  <si>
    <t>Parcel Tax: Exclude newly constructed rain-capture systems from property tax reassessment requirement.</t>
  </si>
  <si>
    <t>Prop. 72</t>
  </si>
  <si>
    <t>Utility User Tax: Impose 4% tax on electric, natural gas, and telecommunications services.</t>
  </si>
  <si>
    <t>Marijuana Tax: Impose tax of $25/canopy sq. ft. for cultivation or 10% of gross receipts until ended by voters.</t>
  </si>
  <si>
    <t>Sales Tax: Increase by an additional 0.75%</t>
  </si>
  <si>
    <t>Sales Tax: Increase current sales tax rate by $0.01.</t>
  </si>
  <si>
    <t>Marijuana Tax: Impose rates of $7/canopy sq. ft. for cultivation (adjustable for inflation), 8% of gross receipts for retail marijuana businesses, and 6% for all other cannabis businesses.</t>
  </si>
  <si>
    <t>Rolling Hills Estates</t>
  </si>
  <si>
    <t>Business License Tax: Eliminate the 30 categories of business license taxes to 15 and taxing businesses at a flat rate or between 0.05% and 0.4% of gross receipts.</t>
  </si>
  <si>
    <t>Marijuana Tax: Impose tax on marijuana businesses in the following amounts: $10/sq. ft. of outdoor grow area, $18/sq. ft. of grow area using natural &amp; artificial light, $26/sq. ft. of indoor grow area, or 10% yearly gross receipts</t>
  </si>
  <si>
    <t>Marijuana Tax: For marijuana commercial cultivation, impose tax ranging from $0.50 and $2.50/yr. depending on square footage of plant canopy. For non-cultivation commercial marijuana business activity, impose a tax ranging from 1% to 4% of gross receipts depending on type of business activity.</t>
  </si>
  <si>
    <t>Transient Occupancy Tax: Increase current transient occupancy tax from 10% to 12%, paid only by visitors to the City.</t>
  </si>
  <si>
    <t>Parcel Tax: Increase library parcel tax to $69/parcel annually from $39/parcel so that the amended tax raises a total of $514,000 annually.</t>
  </si>
  <si>
    <t>Utility User Tax: Extend existing 8% utility user tax with exemptions for low-income households and individuals 65 years old or older.</t>
  </si>
  <si>
    <t>Parcel Tax: Increase from $28 to $52/yr. effective 2018-19 fiscal yr.</t>
  </si>
  <si>
    <t>Isla Vista Community Services District</t>
  </si>
  <si>
    <t>Utility User Tax: Impose tax of 8% on gas, water, electricity, sewer, and garbage disposal services.</t>
  </si>
  <si>
    <t>R-2018</t>
  </si>
  <si>
    <t>Sales Tax: Impose tax of three-quarter (3/4) cent.</t>
  </si>
  <si>
    <t>Utility User Tax: Impose tax of 6%.</t>
  </si>
  <si>
    <t>Marijuana Tax:  Impose tax $12/sq. ft. for marijuana commercial cultivation, no more than 1.5% on marijuana business receipts, 6% for manufacturing/distributing, 8% for medical retail, and 10% for adult use.</t>
  </si>
  <si>
    <t>Utility User Tax: Repeal 10% tax that was approved by voters in April 2016.</t>
  </si>
  <si>
    <t>Southern Inyo Healthcare District</t>
  </si>
  <si>
    <t>Parcel Tax: Adopt tax at annual rate of $215/parcel to pay off debt and to fund future facilities and operations in the district for 15 yrs.</t>
  </si>
  <si>
    <t>Parcel Tax: Impose annual tax of $662.26/improved parcel, $128.06/unimproved parcel, &amp; $23,444.68 for Diablo Country Club parcels to fund police services and maintenance of roads, bridges, culverts, and trails.</t>
  </si>
  <si>
    <t>Marijuana Tax: Impose tax up to 5% of gross receipts &amp; $10/sq. ft. of canopy on marijuana in indoor facilities. Also, allow marijuana businesses to operate in Compton's limited commercial and commercial manufacturing zones. This measure competes with Measure C and only one measure can be approved. The measure that receives the most yes votes supersedes the other measure.</t>
  </si>
  <si>
    <t>Marijuana Tax: Impose tax up to 10% of gross receipts. Also, allow commercial indoor cultivation of marijuana only in Compton's commercial manufacturing zones, require a business permit, prohibit other indoor and outdoor cultivation, and regulate indoor cultivation. This measure competes with Measure I and only one measure can be approved. The measure that receives the most yes votes supersedes the other measure.</t>
  </si>
  <si>
    <t>Business License Tax: Soil recycling business license tax up to 20% of their gross receipts or $200,000, whichever is higher.</t>
  </si>
  <si>
    <t>Business License Tax: Increase maximum cap on annual business license taxes for recycling businesses from $3,000,000 to $4,000,000 per year.</t>
  </si>
  <si>
    <t>Sales Tax: Impose additional sales tax of 0.25% to fund general city services.</t>
  </si>
  <si>
    <t>Sales Tax:  Levy an additional 1% sales tax.</t>
  </si>
  <si>
    <t>Sales Tax: Impose additional sales tax of 0.75% to fund general city services.</t>
  </si>
  <si>
    <t>Marijuana Tax: Levy tax on marijuana businesses a maximum rate of 10% for general city services.</t>
  </si>
  <si>
    <t>Sales Tax:  Levy additional tax of 0.5% (1/2-cent) for general city services.</t>
  </si>
  <si>
    <t>Marijuana Tax: Update existing gross tax receipts on medical marijuana collectives to all marijuana businesses, apart from cultivation businesses, up to $10/sq. ft.</t>
  </si>
  <si>
    <t>Marijuana Tax: Levy additional tax on the sole marijuana dispensary allowed in the city and any other marijuana businesses authorized in the future.</t>
  </si>
  <si>
    <t>Sales Tax: Levy additional tax of 1% (one-cent) for the city's general fund.</t>
  </si>
  <si>
    <t>Sales Tax: Continue to levy tax of 0.125 percent (1/8-cent) for 12 years to fund library services.</t>
  </si>
  <si>
    <t>Sales Tax: Renew tax of 0.5% (1/2-cent) for 10 years to fund general city services.</t>
  </si>
  <si>
    <t>EM</t>
  </si>
  <si>
    <t>Marijuana Tax:  Business tax for marijuana operations at an initial rate of 6% of gross receipts not to exceed 10% to fund general city purposes.</t>
  </si>
  <si>
    <t>Utility User Tax: Extend 4% tax for 5 years.</t>
  </si>
  <si>
    <t>Sales Tax: Enact sales tax of .75% to fund general city services.</t>
  </si>
  <si>
    <t>Larkspur</t>
  </si>
  <si>
    <t>Sales Tax: Increase existing 0.5% sales tax to 0.75% (3/4-cent) until ended by voters to fund general city services.</t>
  </si>
  <si>
    <t>Atherton</t>
  </si>
  <si>
    <t>Parcel Tax: Extend existing tax for 3 years for police services, road maintenance, and drainage maintenance.</t>
  </si>
  <si>
    <t>Sales Tax: Levy additional tax of 0.5% (1/2-cent) for general city services.</t>
  </si>
  <si>
    <t>Marijuana Tax: Levy tax on marijuana businesses a maximum rate of 10% of gross receipts or $25/sq. ft. for general city services.</t>
  </si>
  <si>
    <t>Marijuana Tax:  Tax on commercial cannabis cultivation.</t>
  </si>
  <si>
    <t>Sales Tax: Levy additional tax of 1% (one-cent) for general city services.</t>
  </si>
  <si>
    <t>Crescent Mills Lighting District</t>
  </si>
  <si>
    <t>Parcel Tax: Levy annual tax of $45.95/parcel for 1 year &amp; $40.49/parcel each year following 6/30/2019 to fund street lighting maintenance and improvement and to increase the district's appropriations limit (Gann override) for 4 years to allow the tax revenue to be spent.</t>
  </si>
  <si>
    <t>Quincy Lighting District</t>
  </si>
  <si>
    <t>Parcel Tax: Levy annual tax of $31.34/parcel for 1 year &amp; $18.56/parcel each year following 7/1/2019 to fund street lighting maintenance and improvement and to increase the district's appropriations limit (Gann override) for 4 years to allow the tax revenue to be spent.</t>
  </si>
  <si>
    <t>Marijuana Tax: Extend cannabis business tax to include cultivation up to $26/sq. ft., manufacturing up to $25/sq. ft., and other cannabis businesses up to 12% gross receipts for law enforcement and code enforcement.</t>
  </si>
  <si>
    <t>Corcoran</t>
  </si>
  <si>
    <t>Sales Tax: Increase tax 1% from 7.25% to 8.25% to maintain essential city services.</t>
  </si>
  <si>
    <t>Marijuana Tax: Impose tax on marijuana cultivation businesses up to $25/sq. ft. &amp; marijuana manufacturing, distribution, and dispensary businesses up to 8% of gross receipts.</t>
  </si>
  <si>
    <t>Marijuana Tax: Enact tax on marijuana businesses up to $7.00/sq. ft. of cultivation or 6% of gross receipts.</t>
  </si>
  <si>
    <t>Sales Tax:  Enact 1% tax to fund public safety services, maintain essential infrastructure, and protect general services.</t>
  </si>
  <si>
    <t>Sales Tax: Increase of 1/2 cent in the sales tax from 8.75% to 9.25% to maintain city services.</t>
  </si>
  <si>
    <t>Marijuana Tax: Authorize tax on marijuana businesses up to 10% of gross receipts to fund city services.</t>
  </si>
  <si>
    <t>Parcel Tax: Levy tax of $.07185/sq. ft. for non-residential units &amp; $28.75/bedroom for 10 years.</t>
  </si>
  <si>
    <t>O2017</t>
  </si>
  <si>
    <t>Marin County Service Area No 16</t>
  </si>
  <si>
    <t>Parcel Tax: Increase annual tax from $150 to $300 for maintenance of landscaped medians.</t>
  </si>
  <si>
    <t>Saddle Creek Community Services District</t>
  </si>
  <si>
    <t>Parcel Tax: Replace existing district property tax with a new tax that would provide $1.2 million annually.</t>
  </si>
  <si>
    <t>Greater Vallejo Recreation District</t>
  </si>
  <si>
    <t>Parcel Tax: Renew tax to $48/parcel for 15 years.</t>
  </si>
  <si>
    <t>Marijuana Tax: Impose tax on marijuana-related businesses at an initial rate of 7%, which could be increased to 15%.</t>
  </si>
  <si>
    <t>Marijuana Tax: Impose tax on cannabis related businesses from $2.00/sq. ft. (nurseries) to $15/sq. ft. (commercial non-nurseries) per fiscal year beginning 7/1/2017 with increases beginning 7/1/2020 of $1.50/sq. ft. (nursies) and $$2.50/sq. ft. per fiscal year.</t>
  </si>
  <si>
    <t>Utility User Tax: Renew utility user tax of 6% for 10 years.</t>
  </si>
  <si>
    <t>Marijuana Tax: Taxation and regulation ordinance as well as impose new business taxes, effective 1/1/2018, ranging from $10 to $100 per each $1,000 gross receipts depending on type of sale and manufacturing, cultivation or other commercialization of cannabis.</t>
  </si>
  <si>
    <t>Marijuana Tax: Impose a tax of $80 per each $1,000 of gross receipts from adult use marijuana sales if state law changes to allow non-medical adult use of marijuana.</t>
  </si>
  <si>
    <t>Sales Tax: Impose a 0.25 percent sales tax for 10 years in order to fund homeless services and prevention.</t>
  </si>
  <si>
    <t>Marijuana Tax: Impose tax on commercial marijuana operations in unincorporated county areas of 10% of gross receipts or between $10 and $38/sq. ft. for cultivation businesses &amp; 10% of gross receipts for other commercial marijuana operations.</t>
  </si>
  <si>
    <t>Parcel Tax: Extend tax of $25/single-family units, $50/parcel for multi-family units, and $75/parcel for commercial and industrial property to fund library services for 20 years. The tax was set to expire in 2018.</t>
  </si>
  <si>
    <t>Sonoma Valley Health Care District</t>
  </si>
  <si>
    <t>Parcel Tax: Renew expiring annual tax of $250/parcel for 5 years.</t>
  </si>
  <si>
    <t>Utility Users Tax: Continue annual transfer of $3,700,000 from Alameda Municipal Power to the city and to update the utility users tax to include modern technologies.</t>
  </si>
  <si>
    <t>K1</t>
  </si>
  <si>
    <t>Medical Marijuana Initiative: Permit medical marijuana sales/cultivation, require a $10,000 license fee for marijuana businesses, and tax all medical marijuana sales at 12%.</t>
  </si>
  <si>
    <t>Business Tax: Permanent increase gross receipts tax on owners of five or more residential rental units from 1.081% to 2.880%.</t>
  </si>
  <si>
    <t>U1</t>
  </si>
  <si>
    <t>Business License Tax: Increase gross receipts tax on owners of three or more residential rental units from 1.081% to 1.5%. This measure competes with Measure U1.</t>
  </si>
  <si>
    <t>Soda/Sugary Beverage Tax: Enact a permanent $0.01/oz. tax on the distribution of sugar-sweetened beverages and the added-calorie sweeteners used to make them. Tax would be payable by the distributor, not the customer.</t>
  </si>
  <si>
    <t>O1</t>
  </si>
  <si>
    <t>Sales Tax: Renew expiring general purpose 0.25% tax for 10 years.</t>
  </si>
  <si>
    <t>Marijuana Tax: Amend tax to $25/sq. ft. of cultivation space, $1/gram of cannabis concentrate and per unit of cannabis-infused product and apply the tax to recreational marijuana and medical marijuana upon the legalization of recreational marijuana.</t>
  </si>
  <si>
    <t>Sales Tax: Impose 0.5% tax for 10 years increasing total tax to 8.5%.</t>
  </si>
  <si>
    <t>Marijuana Tax: Establish a general tax of 10% of gross receipts for cannabis distribution and use. This measure also will authorize one marijuana dispensary.</t>
  </si>
  <si>
    <t>Marijuana Tax: Implement annual tax (for general fund) of $25/sq. ft. for the first 3,000 sq. ft. and $10/sq. ft. for the remaining space for commercial marijuana operations.</t>
  </si>
  <si>
    <t>Sales Tax: Extend the 1% sales tax for an additional 10 years for general city services.</t>
  </si>
  <si>
    <t>Sales Tax: Impose 1% tax increasing total tax to 8.5%.</t>
  </si>
  <si>
    <t>Sales Tax: Extend existing 1% tax for 15 years.</t>
  </si>
  <si>
    <t>Marijuana Tax: Establish a general tax of no more than 15% of gross receipts for cannabis distribution and use.</t>
  </si>
  <si>
    <t>Sales Tax: Impose 1% tax for 10 years for general city services.</t>
  </si>
  <si>
    <t>Sales Tax: Extend 0.5% tax for 12 years to 2030.</t>
  </si>
  <si>
    <t>Marijuana Tax: Establish a marijuana cultivation tax of $1 to $3 per sq. ft. for county services.</t>
  </si>
  <si>
    <t>Sales Tax: Impose 1% for 20 years for general city services.</t>
  </si>
  <si>
    <t>Transient Occupancy Tax: Increase tax rate from 10% to 12%.</t>
  </si>
  <si>
    <t>Marijuana Tax: Impose tax on gross receipts of 6% to 8% for medical marijuana dispensaries, 10% to 12% for non-medical dispensaries, 6% to 8% on marijuana manufacturers, and tax of $12 to $15 per sq. ft. for marijuana cultivation.</t>
  </si>
  <si>
    <t>MA</t>
  </si>
  <si>
    <t>Marijuana Tax: Impose tax of 6% of gross receipts on dispensaries, $10/sq. ft. on cultivators, and $1,000/year on all other marijuana businesses.</t>
  </si>
  <si>
    <t>Utility Users Tax: Increase sewer rates for all customer classes by 5% per year for the next three fiscal years.</t>
  </si>
  <si>
    <t>Sales Tax:  Enact additional 0.25% tax for 9 years for children's education and healthcare services.</t>
  </si>
  <si>
    <t>Marijuana Tax: Establish tax of not more than 10% of gross receipts for cannabis cultivation and distribution to fund county services.</t>
  </si>
  <si>
    <t>AI</t>
  </si>
  <si>
    <t>Marijuana Tax: Impose $25/sq. ft. tax on marijuana cultivators, $5/sq. ft. tax on marijuana nurseries, 10% tax on gross receipts of marijuana businesses in unincorporated areas of the county.</t>
  </si>
  <si>
    <t>Sales Tax: Increase tax from 0.125% to 0.25% for 15 years for library services.</t>
  </si>
  <si>
    <t>Transient Occupancy Tax: Increase tax rate from 8% to 13%.</t>
  </si>
  <si>
    <t>Soda/Sugary Beverage Tax: Establish a $.01/oz. tax on sugar sweetened beverages.</t>
  </si>
  <si>
    <t>Admission Tax: Impose 5% tax to enter or attend events or facilities in the city.</t>
  </si>
  <si>
    <t>Sales Tax: Implement additional 1% sales tax, increasing the city sales tax rate to 8.5%.</t>
  </si>
  <si>
    <t>Marijuana Tax: Impose a cannabis business tax up to 15% of gross receipts.</t>
  </si>
  <si>
    <t>Marijuana Tax: Impose $25/sq. ft. tax on marijuana cultivators and 10% tax on revenue for medical marijuana dispensaries, effective if ban of medical marijuana is lifted.</t>
  </si>
  <si>
    <t>Marijuana Business Tax: Establish a 10% tax on the gross receipts of marijuana businesses for general city services.</t>
  </si>
  <si>
    <t>Sales Tax: Implement a 0.5% sales tax for 20 years for general city services.</t>
  </si>
  <si>
    <t>Sales Tax: Increase tax by 0.5% to 7.75% for 10 years.</t>
  </si>
  <si>
    <t>Business License Tax: Eliminate the current business tax structure with widely varying rates and implement a flat 0.2% tax on gross receipts for all businesses.</t>
  </si>
  <si>
    <t>Real Estate Transfer Tax: Increase tax from 0.7% to 1% for property sold for less than $400,000 and 1.5% for property sold for $400,000 or more for general city services.</t>
  </si>
  <si>
    <t>Sales Tax: Enact a 1% sales tax for 8 years for general city services.</t>
  </si>
  <si>
    <t>Sales Tax: Impose 1% tax for 20 years for general city services.</t>
  </si>
  <si>
    <t>Marijuana Tax: Impose $25/sq. ft. tax on marijuana cultivators and 10% tax on annual gross receipts of marijuana dispensaries, manufacturers, and delicery operations.</t>
  </si>
  <si>
    <t>Sales Tax: Establish additional 0.5% tax for 25 years.</t>
  </si>
  <si>
    <t>Marijuana Tax: Impose tax, from 5% to 15%, on the gross receipts of non-medical marijuana businesses.</t>
  </si>
  <si>
    <t>Sales Tax: Adopt 0.5% tax for transportation repairs, public transit expansion, and open space preservation, increasing total tax rate to 8.5%.</t>
  </si>
  <si>
    <t>Sales Tax: Increase tax an additional 0.75% for 25 years increasing total tax of 9.25%.</t>
  </si>
  <si>
    <t>Soda/Sugary Beverage Tax: Impose tax on all soda and sugary beverages at a rate of 1 cent per ounce.</t>
  </si>
  <si>
    <t>Prop V</t>
  </si>
  <si>
    <t>Real Estate Transfer Tax: Increase tax on house/property sales from 2% to 2.25% for properties sold between $5 million through $10 million; from 2.5% to 2.75% for properties sold between $10 million through $25 million; from 2.5% to 3% for properties sold for $25 million or more.</t>
  </si>
  <si>
    <t>Prop W</t>
  </si>
  <si>
    <t>Marijuana Tax: Impose annual tax of $25/sq. ft. on the first 5,000 sq. ft. and $10/sq. ft. thereafter on marijuana cultivators, and $5/sq. ft. tax on nurseries and a $30,000 annual fee for testing and manufacturing facilities.</t>
  </si>
  <si>
    <t>Business Tax: Increase base tax from $150 to $195 and increase the maximum cap on business taxes from $25,000  to $150,000/year.</t>
  </si>
  <si>
    <t>Sales Tax: Continue 0.5% tax for county services.</t>
  </si>
  <si>
    <t>B2016</t>
  </si>
  <si>
    <t>Marijuana Tax: Impose tax up to 20% of gross receipts on all marijuana businesses.</t>
  </si>
  <si>
    <t>D2016</t>
  </si>
  <si>
    <t>Sales Tax: Impose additional 0.5% tax for general city services.</t>
  </si>
  <si>
    <t>GSH</t>
  </si>
  <si>
    <t>Sales Tax: Extend a 1/4 cent sales tax for another 8 years.</t>
  </si>
  <si>
    <t>Sales Tax: Enact an additional 0.25% tax.</t>
  </si>
  <si>
    <t>Marijuana Tax: Establish tax of 15% of annual gross receipts on marijuana businesses.</t>
  </si>
  <si>
    <t>Marijuana Tax: Impose 15% tax on the gross receipts on marijuana businesses and dispensaries.</t>
  </si>
  <si>
    <t>Transient Occupancy Tax: Increase tax from 9% to 12% until repealed.</t>
  </si>
  <si>
    <t>Utility Users Tax: Extend the city's telephone users tax to wireless, internet, and other modern communications.</t>
  </si>
  <si>
    <t>Business License Tax: Impose minimum tax of $26/year plus 0.15% of gross receipts over $25,000 and repeal the city's business tax system, which varies widely according to the type and size of businesses.</t>
  </si>
  <si>
    <t>Sales Tax: Enact additional 0.25% tax for 16 years for library and recreation services.</t>
  </si>
  <si>
    <t>Marijuana Tax: Increase tax on medical marijuana businesses to a minimum of $35 and maximum of $50 per $1,000 of annual gross receipts, amounting to tax from 3.5% and 5% on marijuana businesses revenue.</t>
  </si>
  <si>
    <t>Sales Tax: Extend existing 1% tax for 10 years.</t>
  </si>
  <si>
    <t>Marijuana Tax: Establish a general tax up to 10% of gross receipts for cannabis distribution and use.</t>
  </si>
  <si>
    <t>Parking Lot and Business Tax: Establish 10% tax on gross receipts for parking lots and a business tax of $100/1,000 sq. ft. of warehouse.</t>
  </si>
  <si>
    <t>Transient Occupancy Tax: Increase tax from 10% to 14%.</t>
  </si>
  <si>
    <t>Sales Tax: Impose additional 0.5% tax for 20 years.</t>
  </si>
  <si>
    <t>Marijuana Tax: Impose tax of $15/sq. ft. on cultivation and manufacturing facilities, 6% of revenue on marijuana sales and apply tax to medical and recreational marijuana.</t>
  </si>
  <si>
    <t>Sales Tax: Implement 0.5% tax increasing total sales tax to 8.625% for city services.</t>
  </si>
  <si>
    <t>Sales Tax: Impose additional 0.75% tax for 20 years.</t>
  </si>
  <si>
    <t>Sales Tax: Extend existing 1% tax indefinitely by removing the 3/31/2022 termination date.</t>
  </si>
  <si>
    <t>Sales Tax: Impose additional 0.5% tax for 30 years.</t>
  </si>
  <si>
    <t>Sales Tax: Enact additional 0.5% tax for general city services.</t>
  </si>
  <si>
    <t>Transient Occupancy Tax:  Increase tax from 10% to 11%.</t>
  </si>
  <si>
    <t>Utility Users Tax: Decrease tax from 6% to 5.5% and amend the city's utility tax ordinance to make tax applicable to modern technology.</t>
  </si>
  <si>
    <t>Marijuana Tax: Impose tax of $20/sq. ft. per year of canopy area and 2.5% on gross receipts.</t>
  </si>
  <si>
    <t>Sales Tax: Establish a $0.75 sales tax for 8 years for city services.</t>
  </si>
  <si>
    <t>Marijuana Tax: Enact a permanent $30/sq. ft. tax on space used for the cultivation of marijuana with annual CPI increases.</t>
  </si>
  <si>
    <t>Marijuana Tax: Enact a permanent 15% tax on the proceeds of all marijuana sales.</t>
  </si>
  <si>
    <t>Requires statewide voter approval before any revenue bonds can be issued or sold by the state for certain projects if the bond amount exceeds $2 billion.</t>
  </si>
  <si>
    <t>Extends by twelve years the temporary personal income tax increases enacted in 2012 on earnings over $250,000, with revenues allocated to K–12 schools, California Community Colleges, and, in certain years, healthcare.</t>
  </si>
  <si>
    <t>Increases cigarette tax by $2.00 per pack, with equivalent increase on other tobacco products and electronic cigarettes containing nicotine.</t>
  </si>
  <si>
    <t>Legalize marijuana for adults 21 or older and impose state taxes on sales and cultivation.</t>
  </si>
  <si>
    <t>Would require grocery/retail stores to deposit bag sale proceeds in a new state fund to support certain environmental programs.</t>
  </si>
  <si>
    <t>Marijuana Tax: Impose a marijuana cultivation tax of $25/sq. ft. and 18% of gross proceeds on all business activities.</t>
  </si>
  <si>
    <t>Sales Tax: Establish a one half-cent sales tax to fund general city services.</t>
  </si>
  <si>
    <t>Sales Tax: Increase sales tax by an additional 1% for 29 years.</t>
  </si>
  <si>
    <t>Utility Users Tax: Apply the city's 2% tax to all telephone services, including cell phone services, other wireless service, private networks, long distance calls, and other modern technology.</t>
  </si>
  <si>
    <t>Utility Users Tax: Increase tax on telecommunications, electricity, gas, and cable television to 3% in 2017 and 6% in 2018.</t>
  </si>
  <si>
    <t>Marijuana Tax: Impose $25/sq. ft. tax on marijuana cultivators and 15% tax on gross receipts of marijuana manufacturers.</t>
  </si>
  <si>
    <t>Transient Occupancy Tax: Increase tax rate from 10% to 13%.</t>
  </si>
  <si>
    <t>Marijuana Tax: Impose tax to $50/sq. ft. of cultivation space, 15% on gross receipts upon the legalization of marijuana.</t>
  </si>
  <si>
    <t>Sales Tax: Increase tax by 0.5% for 20 years for general municipal services.</t>
  </si>
  <si>
    <t>Transient Occupancy Tax: Applying tax to home-sharing units (ex: AirBnB, VRBO, and Homeaway) and increase tax from 8% to 10%.</t>
  </si>
  <si>
    <t>Sales Tax: Extend 1% tax for 20 years for general city services.</t>
  </si>
  <si>
    <t>Marijuana Tax: Adopt a commercial marijuana activity excise tax of up to 5% of revenue.</t>
  </si>
  <si>
    <t>Business Tax: Adopt tax up to 0.05% of revenue.</t>
  </si>
  <si>
    <t>Wasco</t>
  </si>
  <si>
    <t>Sales Tax: Enact an additional 1% sales tax for general city services.</t>
  </si>
  <si>
    <t>Marijuana Tax: Impose a marijuana cultivation tax of $1/sq. ft. for outdoor, $2/sq. ft. for mixed light, and $3/sq. ft. for indoor for general county services.</t>
  </si>
  <si>
    <t>Marijuana Tax:  Impose tax of 5% of gross receipts on commercial marijuana businesses within the unincorporated areas of the county, with a minimum tax of $1,250 per year for marijuana cultivators and the authority to increase the tax rate to as much as 12.5%.</t>
  </si>
  <si>
    <t>El Centro</t>
  </si>
  <si>
    <t>Sales Tax: Establish an additional 0.5% sales tax for general city services.</t>
  </si>
  <si>
    <t>Transient Occupancy Tax: Increase tax from 10% to 13% for general city services.</t>
  </si>
  <si>
    <t>Sales Tax: Extend existing 0.75% tax for 5 years.</t>
  </si>
  <si>
    <t>Marijuana Tax: Impose tax of $2/sq. ft. (increasing to $45/lb. of dried flower and $10/lb. of dried trim at a later date) and of $5/sq. ft. (increasing to $70/lb. of dried flower and $15/lb. of dried trim at a later date) on outdoor marijuana cultivators; and a 7% tax on gross proceeds of marijuana manufacturers and dispensaries.</t>
  </si>
  <si>
    <t>Sales Tax: Impose 0.25% tax for general city services.</t>
  </si>
  <si>
    <t>Sales Tax: Repeal tax which reduces the rate from 9% to 8%.</t>
  </si>
  <si>
    <t>Sales Tax: Impose 0.5% tax for general city services.</t>
  </si>
  <si>
    <t>Parcel Tax: Levy parcel tax at a rate of $266/first residential unit and other rates for secondary residential units, commercial properties or other parcel types for street/road repairs and fire suppression activities.</t>
  </si>
  <si>
    <t>Marijuana Tax: Impose $25/sq. ft. tax on marijuana cultivators and 10% tax on annual gross receipts of other marijuana activities.</t>
  </si>
  <si>
    <t>Marijuana Tax: Impose tax up to 10% on gross receipts of all cannabis businesses, with no sunset date.</t>
  </si>
  <si>
    <t>Sales Tax: Increase tax from 7.5% to 8.25% for 7 years.</t>
  </si>
  <si>
    <t>Marijuana Tax: Impose 10% tax on gross receipts of marijuana businesses.</t>
  </si>
  <si>
    <t>Sales Tax: Extend the city's additional 1% tax for 5 years.</t>
  </si>
  <si>
    <t>Sales Tax: Continue existing tax of 0.5% and enact an additional tax of 0.25% amounting to 0.75% for 10 years to fund city services.</t>
  </si>
  <si>
    <t>Firebaugh</t>
  </si>
  <si>
    <t>Utility Users Tax: Modify existing tax to add a 5% tax on wireless communication devices for general government purposes.</t>
  </si>
  <si>
    <t>Sales Tax: Increase tax by an additional 0.5% for general city services.</t>
  </si>
  <si>
    <t>Sales Tax: Impose additional 1% tax to fund general city services.</t>
  </si>
  <si>
    <t>Sales Tax: Enact additional 0.25% tax for 10 years for general city services.</t>
  </si>
  <si>
    <t>AC</t>
  </si>
  <si>
    <t>Marijuana Tax: Implement tax of no more than 7 cents/each dollar of proceeds for recreational marijuana and cannabis businesses as well as a tax of no more than 3 cents/each dollar of proceeds for medical marijuana and cannabis businesses.</t>
  </si>
  <si>
    <t>AE</t>
  </si>
  <si>
    <t>Temecula</t>
  </si>
  <si>
    <t>Sales Tax: Impose 1% tax for general city services.</t>
  </si>
  <si>
    <t>Sales Tax: Continue a $0.75 sales tax for 4 years for city services starting on 4/1/2017.</t>
  </si>
  <si>
    <t>Sales Tax: Increase tax an additional 0.5% increasing total tax to 8%.</t>
  </si>
  <si>
    <t>Sales Tax: Increase tax an additional 0.25%.</t>
  </si>
  <si>
    <t>Business License Tax: Enact 1.5% tax on the gross receipts of landlords renting out more than five residential units.</t>
  </si>
  <si>
    <t>Sales Tax:  Establish additional 1% percent sales tax to fund city services, increasing the total rate to 9%.</t>
  </si>
  <si>
    <t>Sales Tax: Adopt additional 1% tax to improve police and fire services.</t>
  </si>
  <si>
    <t>Sales Tax: Increase tax from 0.5% to 1% for purpose determined by companion advisory vote.</t>
  </si>
  <si>
    <t>Sales Tax: Enact additional 0.5% sales tax for 10 years increasing total tax rate to 8.5%.</t>
  </si>
  <si>
    <t>Utility Users Tax: Continue 3% tax for 8 years for general city services.</t>
  </si>
  <si>
    <t>Sales Tax: Impose additional tax of 1% increasing the total combined sales tax rate in Lynwood from 9% to 10% for 10 years.</t>
  </si>
  <si>
    <t>Utility Users Tax: Establish a 3.5% tax on electricity, water, sewer, gas, and cable-television services for general city services.</t>
  </si>
  <si>
    <t>Transient Occupancy Tax: Increase tax from 6% to 10% for general city services.</t>
  </si>
  <si>
    <t>Marijuana Tax: Impose tax on commercial marijuana operations of $25/sq. ft. for the first 5,000 sq. ft., $10/sq. ft. after the first 5,000 sq. ft., with a tax on revenue of 5% for medical marijuana and 10% for recreational marijuana.</t>
  </si>
  <si>
    <t>Marin County Service Area No  29 (Paradise Cay)</t>
  </si>
  <si>
    <t>Parcel Tax: Increase existing parcel tax for 10 years from $1,200 to $1,500 per original lot for waterways maintenance and dredging.</t>
  </si>
  <si>
    <t>Sales Tax: Impose 1% tax increasing rate from 8% to 9%.</t>
  </si>
  <si>
    <t>Marin County Service Area 17-1</t>
  </si>
  <si>
    <t>Parcel Tax: Levy parcel tax of $100/parcel in FY 2016-17 and $11/parcel thereafter for license plate readers.</t>
  </si>
  <si>
    <t>Lockeford Recreation and Park Services District</t>
  </si>
  <si>
    <t>Parcel Tax: Impose tax of $30/residential property, commercial property, or unimproved land for recreation and park services.</t>
  </si>
  <si>
    <t>Utility Users Tax: Impose 8% tax on utility services in the district for various purposes, provided voters approve Measure E2016, authorizing the formation of the district.</t>
  </si>
  <si>
    <t>F2016</t>
  </si>
  <si>
    <t>Sales Tax: Increase by 1%.</t>
  </si>
  <si>
    <t>Transient Occupancy Tax: Increase TOT to 12%</t>
  </si>
  <si>
    <t>Business License Tax: Up to 10% on gross receipts of marijuana businesses</t>
  </si>
  <si>
    <t>Utility User Tax: Repeal UUT</t>
  </si>
  <si>
    <t>Parcel Tax: Extend and increase parcel tax to $60 per parcel for 10 years.</t>
  </si>
  <si>
    <t>Transaction and Use Tax: Increase tax by 1/8% for 8 years.</t>
  </si>
  <si>
    <t>Sales Tax: Increase sales tax by 1% for 6 years.</t>
  </si>
  <si>
    <t>Sales Tax: Increase by 1% for 10 years.</t>
  </si>
  <si>
    <t>Sales Tax: Increase sales tax by 0.25% for 15 years</t>
  </si>
  <si>
    <t>Sales Tax: Increase 1/2 of 1% for 5 years</t>
  </si>
  <si>
    <t>Utility User Tax: Extend 2% UUT for 7 years.</t>
  </si>
  <si>
    <t>Moreland School District</t>
  </si>
  <si>
    <t>Parcel Tax: Extend and increase parcel tax to $142 a year.</t>
  </si>
  <si>
    <t>Modoc</t>
  </si>
  <si>
    <t>Alturas</t>
  </si>
  <si>
    <t>Business Tax: Levy 10% tax on gross receipts for marijuana collective or cooperative</t>
  </si>
  <si>
    <t>Sales Tax: Impose an additional sales tax of 1/2% for 30 years for road repair/maintenance, relieve congestion, improve traffic flow, bicycle/pedestrian safety, transit for youth/seniors/disabled.</t>
  </si>
  <si>
    <t>Live Oak School District</t>
  </si>
  <si>
    <t>Parcel Tax: $98 per parcel for 12 years</t>
  </si>
  <si>
    <t>Parcel Tax: Extend city's library parcel tax for 10 years at an initial rate of $31.53 per parcel and remove cap.</t>
  </si>
  <si>
    <t>Marijuana Cultivation Tax: Increasing tax from 4% to 5%.</t>
  </si>
  <si>
    <t>Pacifica School District</t>
  </si>
  <si>
    <t>Parcel Tax: Increase parcel tax to $118 per parcel for 10 years.</t>
  </si>
  <si>
    <t>San Francisco Bay Restoration Authority</t>
  </si>
  <si>
    <t>Parcel Tax: $12 per year per parcel for 20 years.</t>
  </si>
  <si>
    <t>Clayton CFD No 2007-1</t>
  </si>
  <si>
    <t>Parcel Tax: $234.84 per year per parcel for 10 years</t>
  </si>
  <si>
    <t>Santa Cruz CFD No 2016-1</t>
  </si>
  <si>
    <t>General Obligation Bond: $67,000,000. Parcel Tax: $49.50 per residential unit and $86 per commercial, agricultural and recreational parcel for 30 years.</t>
  </si>
  <si>
    <t>Sales Tax: Extend and decrease sales tax from 0.5% and 0.25%</t>
  </si>
  <si>
    <t>Sales Tax: Increase sales tax by 0.5%.</t>
  </si>
  <si>
    <t>Sales Tax: Continue 0.5% sales tax.</t>
  </si>
  <si>
    <t>Utility User Tax: Continue utility user tax of 8% for 10 years.</t>
  </si>
  <si>
    <t>Sales Tax: Increase sales tax by 0.5% for 8 years.</t>
  </si>
  <si>
    <t>Sales Tax: Continue 0.25% sales tax for 30 years.</t>
  </si>
  <si>
    <t>Sales Tax: Increase sales tax by 0.5% for 30 years.</t>
  </si>
  <si>
    <t>Sales Tax: Continue 1% sales tax.</t>
  </si>
  <si>
    <t>Sales Tax: Increase sales tax by 0.75%.</t>
  </si>
  <si>
    <t>Ferndale</t>
  </si>
  <si>
    <t>Transient Occupancy Tax: Increase TOT from 8% to 10%.</t>
  </si>
  <si>
    <t>Transient Occupancy Tax: Increase TOT from 10% to 12%.</t>
  </si>
  <si>
    <t>Utility User Tax: Continue utility user tax for 10 years and decrease rate from 6% to 5%.</t>
  </si>
  <si>
    <t>Consumnes River Community Service District</t>
  </si>
  <si>
    <t>Parcel Tax: Increase parcel tax to $250 per year/ per parcel</t>
  </si>
  <si>
    <t>Transient Occupancy Tax: Increase TOT from 7.5% to 10%.</t>
  </si>
  <si>
    <t>Utility User Tax: Extend 2% utility user tax.</t>
  </si>
  <si>
    <t>Utility User Tax: 5.5% utility user tax.</t>
  </si>
  <si>
    <t>Sales Tax: Increase sales tax by 0.25%.</t>
  </si>
  <si>
    <t>Stinson Beach Flood Control Zone No 5</t>
  </si>
  <si>
    <t>Parcel Tax: $250 a year for improved parcel and $50 for unimproved parcel per parcel/ per year for 20 years.</t>
  </si>
  <si>
    <t>Water Rates: Continue supplemental charge of $1.50 per meter to minimum water rates effective 12/1/2014.</t>
  </si>
  <si>
    <t>Charter Amendment: Require 2/3 vote for all taxes, assessments and fees; expiration of taxes and fees within 10 yrs, assessments within 20 yrs; require bond repayment in 20 yrs.</t>
  </si>
  <si>
    <t>Special Tax: Increase annual business license tax for liquid storage facilities to $115.28 per 1,000 cubic feet.</t>
  </si>
  <si>
    <t>Sales Tax: Increase sales tax by one cent.</t>
  </si>
  <si>
    <t>Business License Tax: Increase business licenses to $200 in 2016 for general contractors and $100 for other businesses.</t>
  </si>
  <si>
    <t>Sales Tax: Increase sales tax by 1.0%.</t>
  </si>
  <si>
    <t>General Tax: Levy tax of 15 cent per $1.00 on cannabis or marijuana collectives.</t>
  </si>
  <si>
    <t>General Tax: annual 5% tax towards annual gross gaming revenues.</t>
  </si>
  <si>
    <t>Sales Tax: Extend 0.5% sales tax and increase rate by 0.25%.</t>
  </si>
  <si>
    <t>Sales Tax: Raise sales tax 0.75%.</t>
  </si>
  <si>
    <t>City Service Tax: Renew 1/2 % transaction and use tax for 5 years.</t>
  </si>
  <si>
    <t>Oil Tax: Increase oil tax charged per barrel of oil drilled from $0.20 per barrel to a minimum of $0.41 and a maximum of $0.52 per barrel.</t>
  </si>
  <si>
    <t>Sales Tax: 0.5% sales tax increase.</t>
  </si>
  <si>
    <t>Sales Tax: increase sales tax by 0.5% for next 6 years.</t>
  </si>
  <si>
    <t>Sales Tax: 0.5% sales tax increase for 5 years.</t>
  </si>
  <si>
    <t>Sales Tax: 0.5% sales tax increase for 10 years.</t>
  </si>
  <si>
    <t>Utility User Tax: Lowers commercial utility tax from 10 percent to 7.5 percent; lowers residential rate to the same level in July 2019. Eliminates existing $500 cap.</t>
  </si>
  <si>
    <t>Utility User Tax: Extends the utility users tax to cell phones and Internet phone service.</t>
  </si>
  <si>
    <t>Utility Tax: Increased utility tax to 8% for 5 years.</t>
  </si>
  <si>
    <t>Sales Tax: New tax of $60 per $1,000 Of Marijuana sold.</t>
  </si>
  <si>
    <t>Utility User Tax: $10-$15 per year for local residents, tax would be break on trash and sewer services to low income seniors and disabled residents.</t>
  </si>
  <si>
    <t>Business License Tax: Increase tax rate of the city's existing business license tax.</t>
  </si>
  <si>
    <t>Parcel Tax: Imposes parcel tax on non-residential parcels for 10 years at the tax rate of $0.03 per square foot.</t>
  </si>
  <si>
    <t>Utility User Tax: Imposes utility user tax for 10 years at a rate of 1%.</t>
  </si>
  <si>
    <t>Transient Occupancy Tax: Increase TOT from 8% to 12%.</t>
  </si>
  <si>
    <t>Sales Tax: Increased sales tax by 0.5%.</t>
  </si>
  <si>
    <t>Oil/Gas Tax: Per barrel tax of $0.25 cent to $0.60; natural gas tax from $0.05 per 1,000 cubic feet of volume to $0.10; storage of gas removal tax from $0.03 cent per 1,000 cubic feet to $0.06.</t>
  </si>
  <si>
    <t>LHH-B</t>
  </si>
  <si>
    <t>Transient Occupancy Tax: Increase TOT by 2%.</t>
  </si>
  <si>
    <t>Business Tax: Increase the business tax large recycling establishments, up to $3 million per year.</t>
  </si>
  <si>
    <t>Transient Occupancy Tax: increase TOT from 8% to 9.5%</t>
  </si>
  <si>
    <t>Sales Tax: Increase sales tax by 0.5% for 3 years.</t>
  </si>
  <si>
    <t>Transient Occupancy Tax: Increase TOT from 9.25% to 11.25%</t>
  </si>
  <si>
    <t>Utility Tax: Decrease rate to 5.8% but applied to additional utility services.</t>
  </si>
  <si>
    <t>Utility Users Tax: Reduce the utility tax by 1% every year for 5 years until it is eliminated.</t>
  </si>
  <si>
    <t>Utility User Tax: Reduce the utility user tax by 0.5 percent for three years. Then, the city council would consider whether it can be reduced more.</t>
  </si>
  <si>
    <t>Utility User Tax: Extend 5% utility user tax, with a five-year sunset clause.</t>
  </si>
  <si>
    <t>Transient Occupancy Tax: Increase TOT to 12%.</t>
  </si>
  <si>
    <t>Business License Tax: Increase $21 plus $15 per employee.</t>
  </si>
  <si>
    <t>Sales Tax: Increase sales tax on goods and services by 0.5%.</t>
  </si>
  <si>
    <t>Business Tax: Marijuana businesses will be taxed at a 10% rate on gross receipts with a minimum base tax of $500.</t>
  </si>
  <si>
    <t>Sales Tax: Sales tax increase from 7.375% to 8.375%.</t>
  </si>
  <si>
    <t>Sales Tax: Increase sales tax 0.75% for five years</t>
  </si>
  <si>
    <t>Utility User Tax: Continue user utility tax for 5 years not to exceed 4%.</t>
  </si>
  <si>
    <t>Business Tax: Impose a business tax of 0.10%.</t>
  </si>
  <si>
    <t>Business Tax: Increased maximum annual business tax to $300,000 a year.</t>
  </si>
  <si>
    <t>Sales Tax: Imposes an additional 1/2 cent sales tax for five years.</t>
  </si>
  <si>
    <t>Business License Tax: Increase business license tax for nightspots that serve liquor, stay open late and are clustered near similar establishments from $2,268 to more than $100,000.</t>
  </si>
  <si>
    <t>Utility Tax: Reduces utility tax from 8% to 7.5% for 10 years.</t>
  </si>
  <si>
    <t>UT</t>
  </si>
  <si>
    <t>Sales Tax: Extend existing 1% sales tax for 5 more years.</t>
  </si>
  <si>
    <t>Sales Tax: Levy an additional 0.25% sales tax.</t>
  </si>
  <si>
    <t>Oil/Gas Tax: $2,000 flat tax plus 2.5% of the cost of each barrel of oil or unit of natural gas.</t>
  </si>
  <si>
    <t>Business Tax: Impose a $50 business tax per $1000 of gross receipts at each marijuana dispensary in the city.</t>
  </si>
  <si>
    <t>Oil Tax: $1.44 for each barrel of oil extracted from land in Los Angeles.</t>
  </si>
  <si>
    <t>General Tax: Imposed a 7% tax on advertising revenue received from the lease of any billboard, video sign tall wall or other off-site advertising sign.</t>
  </si>
  <si>
    <t>WH-A</t>
  </si>
  <si>
    <t>Special Tax: Restore the Rate of the Special Tax Imposed in 1958 to Fund City Contributions to the Public Employee Retirement System for City Employees</t>
  </si>
  <si>
    <t>Business Tax: Adopt an Ordinance to Increase the Cardroom Tax Rate on Gross Revenues from 13% to 15%</t>
  </si>
  <si>
    <t>Mosquito Abatement Tax: $1.50 Per Water Meter Through 6/30/2014</t>
  </si>
  <si>
    <t>Berkeley Community Facilities District No 2</t>
  </si>
  <si>
    <t>$22,500,000 GO Bond for Pools; Levy Special Tax Not to Exceed $0.0258/Sq Ft of Building Area to Finance; Not to Exceed $0.0126 to Maintain Pools and Operate Aquatics Programs</t>
  </si>
  <si>
    <t>Transient Occupancy Tax: TOT of 10%.</t>
  </si>
  <si>
    <t>Utility Users Tax: Broaden existing utility users tax to include changes in technology and maintain 7.5% tax rate.</t>
  </si>
  <si>
    <t>Utility Users Tax: Extend the utility user tax to more services, lower the rate of taxation from 5% to 4.5%, replaced city $1.13 per month emergency response flat fee with a tax at same cost.</t>
  </si>
  <si>
    <t>Business Tax:  Additional $75 a year plus an extra $35 to $75 for each new additional employee.</t>
  </si>
  <si>
    <t>Property Tax: Charge $135.88 to every owner of single- family home and owners of nonresidential parcels would pay a maximum of $543 for every four-acre area.</t>
  </si>
  <si>
    <t>Utility Users Tax: Expand the types of telecommunications included in the utility user tax and maintain 9% tax rate.</t>
  </si>
  <si>
    <t>Sales Tax: Increase sales tax by 1/2 cent for four years.</t>
  </si>
  <si>
    <t>Utility User Tax: Reduce the maximum utility user tax rate from 7% to 6%.</t>
  </si>
  <si>
    <t>Sales Tax: Enact one-quarter cent sales tax for eight years.</t>
  </si>
  <si>
    <t>Transient Occupancy Tax: Increase TOT from 9% to 10%.</t>
  </si>
  <si>
    <t>Transient Occupancy Tax: Increase TOT from 10% to 13%.</t>
  </si>
  <si>
    <t>Utility Users Tax: Levy a 5% utility user tax.</t>
  </si>
  <si>
    <t>Utility User Tax: Decrease utility user tax from 7.5% to 7.3% and to expand new services covered under utility user tax.</t>
  </si>
  <si>
    <t>Sweetwater Union High School District CFD No 4</t>
  </si>
  <si>
    <t>Business Tax: Increase annual tax rate of $37 per business plus $24 per full time employee to $43 per business plus $28 per full-time employee.</t>
  </si>
  <si>
    <t>Utility Users Tax: Levy a 3.9% utility user tax for size years.</t>
  </si>
  <si>
    <t>Sales Tax: Impose an one-half cent sales tax.</t>
  </si>
  <si>
    <t>Transient Occupancy Tax: Increase TOT from 8% to 11%.</t>
  </si>
  <si>
    <t>Utility Tax: Extend existing utility tax to additional range of services and maintain 2.4% tax rate.</t>
  </si>
  <si>
    <t>TOT</t>
  </si>
  <si>
    <t>Utility User Tax: Increase existing utility user tax by 2.75%.</t>
  </si>
  <si>
    <t>Sales Tax: Raise sales tax by half-cent.</t>
  </si>
  <si>
    <t>Business Tax: Renew business tax.</t>
  </si>
  <si>
    <t>Utility User Tax: Decrease utility user tax to 4.5% for four years.</t>
  </si>
  <si>
    <t>Transient Occupancy Tax: Increase TOT from 6% to 12.5%.</t>
  </si>
  <si>
    <t>Utility Users Tax: Reduce utility user tax by 0.5% and extended tax to apply to more utilities and services.</t>
  </si>
  <si>
    <t>TR</t>
  </si>
  <si>
    <t>Redondo Beach</t>
  </si>
  <si>
    <t>Utility User Tax: Remove exclusion for electrical plant to pay no utility user tax on natural gas and maintain 4.75% tax rate.</t>
  </si>
  <si>
    <t>Transient Occupancy Tax: Impose TOT of 10%.</t>
  </si>
  <si>
    <t>Lagunitas School District</t>
  </si>
  <si>
    <t>Parcel Tax: $325 annual parcel tax with a 6.5% increase each year for 8 years.</t>
  </si>
  <si>
    <t>Sales Tax: Increase sales tax from 8.25% to 8.75%.</t>
  </si>
  <si>
    <t>Water Rate Increase: Increase water rates by 33%.</t>
  </si>
  <si>
    <t>Business Tax: Impose a 1.8% tax on gross receipts of "cannabis business</t>
  </si>
  <si>
    <t>Mosquito Abatement Tax:  $9.80 a year for single family residence; agricultural property assessed by acre; irrigation parcel taxed highest.</t>
  </si>
  <si>
    <t>Utility Users Tax: Broaden types of services for utility users tax.</t>
  </si>
  <si>
    <t>Sales Tax: Add one cent sales tax on purchases for 10 years.</t>
  </si>
  <si>
    <t>Utility Tax: Reduce current tax rate of 7% to 6.5% and apply to older and newer telecommunication technology.</t>
  </si>
  <si>
    <t>Utility User Tax: Extend utility user tax without increasing taxes.</t>
  </si>
  <si>
    <t>Oil/Business Tax: Eliminate flat rate per barrel of oil; link the tax to the price of oil. Modified flat fee paid by businesses related to the number of people a given business employs; Taxes for businesses headquartered in Beverly Hills would have been based on gross payroll rather than number of employees.</t>
  </si>
  <si>
    <t>Sales Tax: Increase sales tax by one cent for 10 years.</t>
  </si>
  <si>
    <t>Utility User Tax: Extend utility user tax without increasing taxes and includes addition form of telecommunication.</t>
  </si>
  <si>
    <t>Utility User Tax: 2% for 7 years.</t>
  </si>
  <si>
    <t>Transient Occupancy Tax: Increase TOT to 9% effective January 1, 2010 then increase to 10% effective January 1, 2013.</t>
  </si>
  <si>
    <t>Utility Tax: Decrease utility tax rate from 4% to 3.75%.</t>
  </si>
  <si>
    <t>Palo Verde Cemetery Financing Authority</t>
  </si>
  <si>
    <t>Parcel Tax: Levy an Annual Property Tax of $100 Per Parcel</t>
  </si>
  <si>
    <t>Utility User Tax: Decrease utility user tax from 4% to 3.5%. Expanded utility user tax to cover additional forms of telecommunication.</t>
  </si>
  <si>
    <t>Special Tax: Increase from $42 to $88 per parcel and 2% per year.</t>
  </si>
  <si>
    <t>Sales Tax: Increase sales tax by 1% for ten years.</t>
  </si>
  <si>
    <t>Water Fee: Decrease water fees by 2%.</t>
  </si>
  <si>
    <t>Utility Tax: Decrease user utility tax from 5% to 4.5%. Expanded utility user tax to cover additional forms of telecommunication.</t>
  </si>
  <si>
    <t>Parcel Tax: $120 per parcel/per year.</t>
  </si>
  <si>
    <t>Business License Tax: Eliminate the $3000 business license tax limit for six years.</t>
  </si>
  <si>
    <t>Sales Tax: Add 0.5% sales tax for five years.</t>
  </si>
  <si>
    <t>Business License Tax: Increase for warehouse and distribution centers to $0.035 sq. ft.; annual adjustments not to extend $0.05 sq. ft.</t>
  </si>
  <si>
    <t>Utility User Tax: Lower utility user tax from 5% to 4%. Expanded utility user tax to cover additional forms of telecommunication.</t>
  </si>
  <si>
    <t>Utility User Tax: Keep user utility tax at 8% but expand utility user taxes to cover wireless telecommunications.</t>
  </si>
  <si>
    <t>Utility User Tax: Changes 5% telephone and cable television tax to 4.5% communications user tax.</t>
  </si>
  <si>
    <t>C7</t>
  </si>
  <si>
    <t>Sales Tax: Increase sales tax by 1/2 percent for 15 years.</t>
  </si>
  <si>
    <t>Property Tax: Extend property tax of 2.5 cents for every $100 collected for 15 years for library funding.</t>
  </si>
  <si>
    <t>Business License Tax: Increase annual business license tax by increasing tax by $10 per employee annually.</t>
  </si>
  <si>
    <t>Parking Tax: Levy an 8% tax on commercial parking.</t>
  </si>
  <si>
    <t>Utility User Tax: Reduce utility user tax from 7% to 6.5%. Expanded utility user tax to cover additional forms of telecommunication.</t>
  </si>
  <si>
    <t>Sales Tax: Raise local sales tax from 8% to 8.5%.</t>
  </si>
  <si>
    <t>Sales Tax: Increase 1/2 cent sales tax.</t>
  </si>
  <si>
    <t>Sales Tax: Increase sales tax by 1/2 cent for 10 years.</t>
  </si>
  <si>
    <t>Sales Tax: Increase sales tax by $0.01 for five years.</t>
  </si>
  <si>
    <t>Utility User Tax: Expanded utility user tax to cover additional forms of telecommunication and keep utility user tax at 5.5%.</t>
  </si>
  <si>
    <t>Utility Tax: Decrease user utility tax from 3.5% to 3.2%. Expanded utility user tax to cover additional forms of telecommunication.</t>
  </si>
  <si>
    <t>Storm Drain Fee: Shorten duration of storm drain fee from 30 years to 10 years.</t>
  </si>
  <si>
    <t>Storm Drain Fee: Repeal storm drain user fee.</t>
  </si>
  <si>
    <t>Utility Tax: Reduce telephone/cable tax rate from 6% to 5.5% and add new communication technology under the tax.</t>
  </si>
  <si>
    <t>Utility User Tax: If utility user tax 3% is approved 65% funds should be spent on infrastructure improvements and 35% of funds on employee salaries.</t>
  </si>
  <si>
    <t>Utility User Tax: Increase utility user tax by 3%. Expanded utility user tax to cover additional forms of telecommunication.</t>
  </si>
  <si>
    <t>Utility Tax: Extend utility tax at 6% for ten years.</t>
  </si>
  <si>
    <t>Parcel Tax: Increase property parcel tax for single family by $4.25; apartment by $3.00 and business; non residential use by $30.</t>
  </si>
  <si>
    <t>Parcel Tax: Increase tax rate from $75 to $100 per parcel for 5 years.</t>
  </si>
  <si>
    <t>Utility User Tax: Extend 5% utility user tax for eight years.</t>
  </si>
  <si>
    <t>Property Tax: Cap the Retirement Tax Rate at 7.7› Per $100 of Assessed Value, Effective 7/1/07, if 1/4% Sales Tax is Approved</t>
  </si>
  <si>
    <t>Mosquito Abatement Tax: Increase the Monthly Water Bill from $.50 Per Month to $1 Per Month</t>
  </si>
  <si>
    <t>General Tax: Replace franchise fee and property tax fee with a general tax.</t>
  </si>
  <si>
    <t>Ponderosa Community Services District</t>
  </si>
  <si>
    <t>Special Tax: Increase annual snow removal fee.</t>
  </si>
  <si>
    <t>Heffernan Memorial Hospital District</t>
  </si>
  <si>
    <t>Sales Tax: Continue 1/2 cent sales tax.</t>
  </si>
  <si>
    <t>Transient Occupancy Tax: Increase TOT from 9% to 12%.</t>
  </si>
  <si>
    <t>Parcel Tax: $59 for 5 years.</t>
  </si>
  <si>
    <t>Business License Tax: Amend business license tax for annual adjustments of consumer price index.</t>
  </si>
  <si>
    <t>Utility User Tax: Levy a utility user tax of 5% until July 1. 2010.</t>
  </si>
  <si>
    <t>Special Tax: Extend the special library tax for 6 years at the rate of $24.00 for single family residences less than 2,000 sq. ft., $36.00 for residences between 2,001-4,000 sq. ft., $48.00 for residences over 4,000 sq. ft., $12.00 per parcel on multi-family residential units, $24.00 on non residential parcels one-quarter acre or less, $48 per parcel between one quarter acre and one half an acre, $72.00 per parcel between half an acre and three-quarters acre, $96.00 per parcel if more than three-quarters acre.</t>
  </si>
  <si>
    <t>Special Tax: $15.00 special library tax for 10 years with annual adjustments not exceeding 4% annually or $5.00 for the life of the tax.</t>
  </si>
  <si>
    <t>El Dorado County CSA No 10 Zone H</t>
  </si>
  <si>
    <t>Special Tax: $15.00 special library tax for 10 years with annual adjustments not exceeding 3% annually or $5.00 for the life of the tax.</t>
  </si>
  <si>
    <t>El Dorado County CSA No 10 Library Zone F</t>
  </si>
  <si>
    <t>TOT: 2% Increase from 10%-12%</t>
  </si>
  <si>
    <t>Tahoe City Cemetery District</t>
  </si>
  <si>
    <t>Parcel Tax: $.0125 Per $100 Per Taxable Real Property</t>
  </si>
  <si>
    <t>Transient Occupancy Tax: Increase TOT tax by 1%.</t>
  </si>
  <si>
    <t>Transient Occupancy Tax: Increase TOT by 2% which brings the total to 10%.</t>
  </si>
  <si>
    <t>Utility User Tax: 5% utility user tax.</t>
  </si>
  <si>
    <t>Utility User Tax: Levy a 8% utility user tax.</t>
  </si>
  <si>
    <t>Parking Tax: Increase parking tax from 10% to 12%.</t>
  </si>
  <si>
    <t>Residential tax/Commercial Tax: Reduce existing residential tax from 5% to 4% and increasing the existing commercial tax from 5% to 8%.</t>
  </si>
  <si>
    <t>Rancho Mirage</t>
  </si>
  <si>
    <t>Transient Occupancy Tax: Continues the TOT.</t>
  </si>
  <si>
    <t>Utility User Tax: Repeal the 5% utility user tax.</t>
  </si>
  <si>
    <t>Utility User Tax: Increase utility user tax by 0.5% for residential users, 2% by commercial and industrial users and maximum rate of 7.5% got commercial and industrial users.</t>
  </si>
  <si>
    <t>Parcel Tax: Impose Tax of $3.89/Parcel</t>
  </si>
  <si>
    <t>Business License Tax: Increase business license tax from $50  to $100 per year.</t>
  </si>
  <si>
    <t>Business License Tax: Establish a business license tax of 5% on gross receipts.</t>
  </si>
  <si>
    <t>Bel Marin Keys Community Services District</t>
  </si>
  <si>
    <t>Parcel Tax: $510 to each taxable parcel with a 2% increase.</t>
  </si>
  <si>
    <t>Transient Occupancy Tax: Increase hotel/motel bed tax from 8% to 12%.</t>
  </si>
  <si>
    <t>Water Tax: Increase water tax by 2%.</t>
  </si>
  <si>
    <t>Parking Tax: Increase tax from 4% to 8% on gross receipts for parking facility business license tax.</t>
  </si>
  <si>
    <t>Transient Occupancy Tax: Impose hotel/motel tax from 7.5% to 10%</t>
  </si>
  <si>
    <t>Adopt the rates for Business Registration Tax which consists of a minimum annual fee of $180 and no more than $1373.</t>
  </si>
  <si>
    <t>Transient Occupancy Tax: Impose uniform transient occupancy tax from 10% to 12%.</t>
  </si>
  <si>
    <t>Transient Occupancy Tax: Impose 12% occupancy tax plus 0.08% of all other gross receipts from lodging business service.</t>
  </si>
  <si>
    <t>Transient Occupany Tax: Increase TOT up to 11%.</t>
  </si>
  <si>
    <t>Transient Occupancy Tax: Increase TOT from 6% to 10%.</t>
  </si>
  <si>
    <t>Golf Tax: Continue the 10% golf tax.</t>
  </si>
  <si>
    <t>Westlake Village</t>
  </si>
  <si>
    <t>Transient Occupancy Tax: Maintain 10% increase of TOT.</t>
  </si>
  <si>
    <t>Transient Occupancy Tax: Increase TOT from 10% to 14%.</t>
  </si>
  <si>
    <t>Utility User Tax: Continue utility user tax of 5%.</t>
  </si>
  <si>
    <t>Utility Users Tax: Impose 2% utility user tax for 4 years.</t>
  </si>
  <si>
    <t>Utility User Tax: Repeal of city's utility user tax.</t>
  </si>
  <si>
    <t>Bel Marin Keys Community Services District CFD No 2001-2</t>
  </si>
  <si>
    <t>Bel Marin Keys Community Services District CFD No 2001-1</t>
  </si>
  <si>
    <t>Parcel Tax: $925 per lot/per year for 10 years.</t>
  </si>
  <si>
    <t>Special Tax: Increase special tax of $150 to $225 per parcel/per year.</t>
  </si>
  <si>
    <t>Special Tax: $450 for dwelling on a parcel less than 1/4 acre; $225 for unimproved parcel less than 1/4 acre; $570 for dwelling on a parcel between 1/4 and 1/2 acre; $285 for unimproved parcel between 1/4 and 1/2 acre; $750 for each dwelling on a parcel between 1/2 and 2 acres; $375 for unimproved parcel between 1/2 and 2 acres; $960 for dwelling on a parcel of 2 acres or more; $480 on unimproved parcel of 2 acres or more; $10,000 for each private club; $450 for each parcel available for tax owned by a utility which serves the Atherton Community; $750 for each parcel available for tax owned by a utility which does not directly serve the Atherton Community.</t>
  </si>
  <si>
    <t>Transient Occupancy Tax: Impose a 9% tax for people staying in hotels, motels and similar lodging for less than 30 days.</t>
  </si>
  <si>
    <t>1A</t>
  </si>
  <si>
    <t>Transient Occupancy Tax: Increase uniform transient occupancy tax from 8% to 10%.</t>
  </si>
  <si>
    <t>Entertainment Tax: Impose 5% tax on sport and entrainment events.</t>
  </si>
  <si>
    <t>Sales Tax: Levy a 1/2 sales tax increase for eight years.</t>
  </si>
  <si>
    <t>Utility User Tax: 2.5% utlity user tax.</t>
  </si>
  <si>
    <t>Special Tax: Decrease tax rate from $1,239.91 to $500.01 with annual increase of 2%.</t>
  </si>
  <si>
    <t>local</t>
  </si>
  <si>
    <t>$15 Per Parcel (Max)</t>
  </si>
  <si>
    <t>H-1</t>
  </si>
  <si>
    <t>H-2</t>
  </si>
  <si>
    <t>H-3</t>
  </si>
  <si>
    <t>H-4</t>
  </si>
  <si>
    <t>H-5</t>
  </si>
  <si>
    <t>H-6</t>
  </si>
  <si>
    <t>H-7</t>
  </si>
  <si>
    <t>H-8</t>
  </si>
  <si>
    <t>$2.50 Per Parcel (Max)</t>
  </si>
  <si>
    <t>Placer County Mosquito Abatement District</t>
  </si>
  <si>
    <t>$12.55 Per Parcel</t>
  </si>
  <si>
    <t>Use/Trans Tax</t>
  </si>
  <si>
    <t>Transaction/Use Tax</t>
  </si>
  <si>
    <t>Continue Tax Now Due to Expire</t>
  </si>
  <si>
    <t>Embarcadero Municipal Improvement District</t>
  </si>
  <si>
    <t>Restricts Sale of GO Bonds Authorized In L94</t>
  </si>
  <si>
    <t>K94</t>
  </si>
  <si>
    <t>Kentfield Fire Protection District</t>
  </si>
  <si>
    <t>$12 Per Parcel/$46.84 El Granada</t>
  </si>
  <si>
    <t>Sleepy Hollow Fire Protection District</t>
  </si>
  <si>
    <t>Sale of Revenue Bond without Voter Approval</t>
  </si>
  <si>
    <t>Share Sales Tax Revenues</t>
  </si>
  <si>
    <t>Parcel Tax: $59.32 per unit</t>
  </si>
  <si>
    <t>Transient Occupancy Tax: Increases TOT from 8% to 10%.</t>
  </si>
  <si>
    <t>Parcel Tax: $55 per unit</t>
  </si>
  <si>
    <t>Transient Occupancy Tax: Increase TOT from 7% to 10%.</t>
  </si>
  <si>
    <t>Increase business tax to $100</t>
  </si>
  <si>
    <t>Parcel Tax: $0.97 per 100 square feet</t>
  </si>
  <si>
    <t>Excise/$60 per residental/ $44 multihousing/ $38 apartments/ $0.01 per square feet</t>
  </si>
  <si>
    <t>Transient Occupancy Tax: Increases TOT from 7% to 9%.</t>
  </si>
  <si>
    <t>Parcel Tax: $29.52 per unit per year for 4 years</t>
  </si>
  <si>
    <t>Utility User Tax: Increase utility user tax by 2.5%</t>
  </si>
  <si>
    <t>Transient Occupancy Tax: Increase TOT from 10% to 11%</t>
  </si>
  <si>
    <t>Utility User Tax: Increase utility user tax by 3%.</t>
  </si>
  <si>
    <t>$8 per benefit unit</t>
  </si>
  <si>
    <t>Business License Tax</t>
  </si>
  <si>
    <t>Increase $0.20 gallon beer wine/ $3.30 gallon liquor</t>
  </si>
  <si>
    <t>Sales Tax: Increase sales tax by 1/2 cent for 4 years.</t>
  </si>
  <si>
    <t>$0.05 per drink</t>
  </si>
  <si>
    <t>Approval of General/Special Tax Measures</t>
  </si>
  <si>
    <t>$3 Zone Stamp/ $3 Permit Fees</t>
  </si>
  <si>
    <t>Transient Occupancy Tax: Increase TOT from 6.5% to 7.5%.</t>
  </si>
  <si>
    <t>Business License Fee</t>
  </si>
  <si>
    <t>Utility User Tax: Increase utility user tax by 2.4%</t>
  </si>
  <si>
    <t>Parcel Tax: $53 per parcel per year for 4 years.</t>
  </si>
  <si>
    <t>Carmel Valley Fire Protection District</t>
  </si>
  <si>
    <t>Parcel Tax: $3.75 per unit per year</t>
  </si>
  <si>
    <t>Parcel Tax: $36 per parcel per year</t>
  </si>
  <si>
    <t>$1.50 per square feet new construction tax</t>
  </si>
  <si>
    <t>Repeal Code Denying Lease-Back Financing/Muni Corp</t>
  </si>
  <si>
    <t>Various per unit</t>
  </si>
  <si>
    <t>Groveland Community Services District</t>
  </si>
  <si>
    <t>$10 times benefit units</t>
  </si>
  <si>
    <t>Parcel Tax: $48 residental/ $96 non residental/ $48 unimproved/ etc</t>
  </si>
  <si>
    <t>Parcel Tax: $28 improved/ $15 unimproved/ etc</t>
  </si>
  <si>
    <t>Marin County Service Area 13 (Lucas Valley)</t>
  </si>
  <si>
    <t>$35 per living unit per year</t>
  </si>
  <si>
    <t>Penn Valley Fire Protection District</t>
  </si>
  <si>
    <t>Parcel Tax: $90 residental, $45 unimproved, $45 1000 square feet comm/indus per year</t>
  </si>
  <si>
    <t>Deerhorn Valley Community Rural Fire Protection District</t>
  </si>
  <si>
    <t>Parcel Tax:  $66 single family/ $120 comm</t>
  </si>
  <si>
    <t>Descanso Community Rural Fire Protection District</t>
  </si>
  <si>
    <t>Parcel Tax: $50 single family/ $75 apt/ $100 comm indus</t>
  </si>
  <si>
    <t>Potrero Community Rural Fire Protection District</t>
  </si>
  <si>
    <t>Mountain Ranch Fire Protection District</t>
  </si>
  <si>
    <t>Parcel Tax: $35 per parcel.</t>
  </si>
  <si>
    <t>Lookout Fire Protection District</t>
  </si>
  <si>
    <t>Parcel Tax: $25 per landowner unit per year.</t>
  </si>
  <si>
    <t>Moorpark Paramedic &amp; Ambulance District</t>
  </si>
  <si>
    <t>N/A</t>
  </si>
  <si>
    <t>Santa Paula Union High School Public Library District</t>
  </si>
  <si>
    <t>Parcel Tax: $15 per parcel per year</t>
  </si>
  <si>
    <t>Lassen County Anti-Crime Authority</t>
  </si>
  <si>
    <t>Parcel Tax: $10 per year per unit</t>
  </si>
  <si>
    <t>Transient Occupancy Tax: Increase TOT to 8%.</t>
  </si>
  <si>
    <t>10% sanitary landfill/ $100,000</t>
  </si>
  <si>
    <t>Business license fee surcharge</t>
  </si>
  <si>
    <t>Admission Tax/ Swap Meet/ Other Events</t>
  </si>
  <si>
    <t>Business License mining/ wood production/ excavation</t>
  </si>
  <si>
    <t>Business License Motion pic</t>
  </si>
  <si>
    <t>10% multiuser hazardous waste</t>
  </si>
  <si>
    <t>Beaumont</t>
  </si>
  <si>
    <t>Utility User Tax: Extend UUT of 3% for 2 years.</t>
  </si>
  <si>
    <t>Parcel Tax: $0.072 presidental and $0.109 commerical square feet</t>
  </si>
  <si>
    <t>Transient Occupancy Tax: Extend existing TOT tax of 11%.</t>
  </si>
  <si>
    <t>Butte County</t>
  </si>
  <si>
    <t>Transient Occupancy Tax: Increase TOT to 9%</t>
  </si>
  <si>
    <t>Utility User Tax: Increase UUT to 6%.</t>
  </si>
  <si>
    <t>Transient Occupancy Tax: Increase TOT to 7.0%</t>
  </si>
  <si>
    <t>Utility User Tax: Increase UUT to 5%</t>
  </si>
  <si>
    <t>Transient Occupancy Tax: Increase TOT to 10%</t>
  </si>
  <si>
    <t>General tax residental commerical and industry</t>
  </si>
  <si>
    <t>New construction and building permit</t>
  </si>
  <si>
    <t>Transient Occupancy Tax: Increase TOT to 9%.</t>
  </si>
  <si>
    <t>Transient Occupancy Tax: Increase TOT to 10.5%</t>
  </si>
  <si>
    <t>variable rate/ short term financing</t>
  </si>
  <si>
    <t>Transient Occupancy Tax: Incraese TOT to 10%</t>
  </si>
  <si>
    <t>Extend existing business license tax</t>
  </si>
  <si>
    <t>Utility User tax: Increase UUT by 3%.</t>
  </si>
  <si>
    <t>Prohibit City Utility Tax</t>
  </si>
  <si>
    <t>Transient Occupancy Tax: Extend existing TOT in unincorp</t>
  </si>
  <si>
    <t>Transient Occupancy Tax: Extend existing TOT of 8%</t>
  </si>
  <si>
    <t>Increase business license tax.</t>
  </si>
  <si>
    <t>Transient Occupancy Tax: Extend existing TOT of 8%.</t>
  </si>
  <si>
    <t>Transient Occupancy Tax: Continue existing TOT of 10%.</t>
  </si>
  <si>
    <t>Transient Occupany Tax: Increase TOT to 9%.</t>
  </si>
  <si>
    <t>Utility User Tax: Increase UUT to 10%.</t>
  </si>
  <si>
    <t>Santa Monica-Malibu Unified School District</t>
  </si>
  <si>
    <t>Parcel Tax: Extend existing parcel tax of $58 per parcel for 6 years.</t>
  </si>
  <si>
    <t>Transient Occupancy Tax: Extend existing TOT to 10%.</t>
  </si>
  <si>
    <t>Transient Occupancy Tax: Increase TOT to 6%.</t>
  </si>
  <si>
    <t>Parcel Tax: $150 improved and $125 per unimproved parcel</t>
  </si>
  <si>
    <t>Riverside County Transportation Commission</t>
  </si>
  <si>
    <t>Exist TOT</t>
  </si>
  <si>
    <t>Extend existing business license</t>
  </si>
  <si>
    <t>Extend existing utility user tax</t>
  </si>
  <si>
    <t>Corning</t>
  </si>
  <si>
    <t>Transient Occupancy Tax: Increase TOT to 6.5%.</t>
  </si>
  <si>
    <t>Parcel Tax: $1.50 per month on residental, commerical and industry properties.</t>
  </si>
  <si>
    <t>Transient Occupancy Tax: Continue existing TOT of 8%.</t>
  </si>
  <si>
    <t>Utility User Tax: Lower Utility Tax to 4%</t>
  </si>
  <si>
    <t>Transient Occupancy Tax: Increase TOT to 8%</t>
  </si>
  <si>
    <t>Transient Occupancy Tax: Extend TOT to 6%.</t>
  </si>
  <si>
    <t>Utility User Tax. Increase UUT to 6.2%</t>
  </si>
  <si>
    <t>exist lic/fees/ TOT 8%</t>
  </si>
  <si>
    <t>Extend existing admission tax of 6%.</t>
  </si>
  <si>
    <t>Muni ser dev/undev 4 year</t>
  </si>
  <si>
    <t>Telephone Tax $7 per household</t>
  </si>
  <si>
    <t>Parcel Tax: $5 per parcel for 4 years.</t>
  </si>
  <si>
    <t>Gravenstein Union Elementary School District</t>
  </si>
  <si>
    <t>Parcel Tax: $35 per parcel per year</t>
  </si>
  <si>
    <t>Shoreline Unified School District</t>
  </si>
  <si>
    <t>Parcel Tax: Extend existing $80 per year per unit.</t>
  </si>
  <si>
    <t>Telephone tax 10%.</t>
  </si>
  <si>
    <t>Sacramento Transportation Authority</t>
  </si>
  <si>
    <t>$1 bridge toll</t>
  </si>
  <si>
    <t>REGNL #1</t>
  </si>
  <si>
    <t>Public Lease Revenue Bond: $140,000,000</t>
  </si>
  <si>
    <t>Other Bond</t>
  </si>
  <si>
    <t>Allows refunding of revenue bonds without voter approval</t>
  </si>
  <si>
    <t>Prop 55</t>
  </si>
  <si>
    <t>Prop 56</t>
  </si>
  <si>
    <t>Other Housing</t>
  </si>
  <si>
    <t>Transient Occupancy Tax: increase from 12% to 13% on January 1, 2022 and to 14% on January 1, 2023, generating an estimated $195,000 the first year and $390,000 per year thereafter</t>
  </si>
  <si>
    <t>Calistoga</t>
  </si>
  <si>
    <t>Tranient Occupancy Tax: Continue to levy tax at 1%.</t>
  </si>
  <si>
    <t>Prop. 1</t>
  </si>
  <si>
    <t>Transient Occupancy Tax: Increase  tax rate from 12% to 13%.</t>
  </si>
  <si>
    <t>Prop. 2</t>
  </si>
  <si>
    <t>A1</t>
  </si>
  <si>
    <t>Transient Occupancy Tax: Levy 2% tax which increases maximum tax rate from 12% to 14% for affordable housing services and programs.</t>
  </si>
  <si>
    <t>HHH</t>
  </si>
  <si>
    <t>Sales Tax: Eliminate parcel tax of $98/residential unit or per 1,000 commercial square feet AND extend existing $0.005 at a rate of $0.0075 until ended by voters.</t>
  </si>
  <si>
    <t>Other Capital Improvements, Public Works</t>
  </si>
  <si>
    <t>Parcel Tax: Establish an annual $38.65/parcel tax for 10 years to fund sidewalk maintenance.</t>
  </si>
  <si>
    <t>P1</t>
  </si>
  <si>
    <t>Sales Tax: Extend 0.5% tax for 18 years.</t>
  </si>
  <si>
    <t>Parcel Tax: $84 per parcel for residential units, $504 per acre commercial and professional property, $42 per acre undeveloped property zone for single-family use, $252 per acre undeveloped property zone for multi-family use and non-residential.</t>
  </si>
  <si>
    <t>El Dorado County CSA No 9 (Many Oaks Lane Zone)</t>
  </si>
  <si>
    <t>Parcel Tax: $250 per year/ per parcel</t>
  </si>
  <si>
    <t>San Luis Obispo County Service Area No 21</t>
  </si>
  <si>
    <t>Parcel Tax: $1,815 per year/ per parcel.</t>
  </si>
  <si>
    <t>Sales Tax: Impose 1/2% sales tax for 5 years.</t>
  </si>
  <si>
    <t>Abandoned Vehicle Abatement Tax: Renew tax of $1 per vehicle and an additional $2 for certain commercial vehicles for 10 yrs.</t>
  </si>
  <si>
    <t>Fresno Chaffee Zoo</t>
  </si>
  <si>
    <t>Sales Tax: Extend 1/10 of 1% sales tax for 10 years.</t>
  </si>
  <si>
    <t>Abandoned Vehicle Abatement Tax: Renew tax of $1 per vehicle and an additional $2 for certain commercial vehicles for 10 yrs beginning 7/1/2014.</t>
  </si>
  <si>
    <t>Parking Tax: Repeal of paid parking program.</t>
  </si>
  <si>
    <t>Utility Users Tax: 6.5% utility tax on telecommunication services.</t>
  </si>
  <si>
    <t>Parcel Tax: Extend $740 parcel tax  and $960 parcel tax charges for homes on parcels larger than two acres.</t>
  </si>
  <si>
    <t>Utility Users Tax: Reduce utility user tax from 5.5% to 4.5% for next 4 years.</t>
  </si>
  <si>
    <t>Utility Tax: Extend utility user tax for 5 years.</t>
  </si>
  <si>
    <t>Utility Tax: Amend city's telephone utility tax code without changing the rate of tax to reflex changes in electronic communication equipment, methods and regulations.</t>
  </si>
  <si>
    <t>MP-DD</t>
  </si>
  <si>
    <t>Parcel Tax: Levy Tax of $12 Per Parcel Annually for Residential Parcels and Comparable Commercial/Industrial Rates</t>
  </si>
  <si>
    <t>Abandoned Vehicle Abatement Tax: Renew Tax of $1 Per Vehicle and an Additional $2 for Certain Commercial Vehicles for 10 Years</t>
  </si>
  <si>
    <t>Parcel Tax: Levy Tax of $171 Per Taxable Parcel Beginning 7/1/2013</t>
  </si>
  <si>
    <t>Abandoned Vehicle Abatement Tax: Renew Tax of $1 Per Vehicle and an Additional $2 for Certain Commercial Vehicles for 10 Yrs</t>
  </si>
  <si>
    <t>Vehicle Registration Fee: Renew for Ten Years $1 Fee for Every Vehicle Registered in the County and an Additional $2 Fee for Certain Commercial Vehicles Registered in the County</t>
  </si>
  <si>
    <t>Bethel Island Municipal Improvement District</t>
  </si>
  <si>
    <t>Parcel Tax: Levy Annual Tax of $252.29 to All Taxable Parcels (Excludes Legal Parcels That Are Entirely Underwater) for 10 FYs Beginning 7/1/2011</t>
  </si>
  <si>
    <t>Parcel Tax: Levy Tax of $28 for Single-Family Parcels, $94 for Other Developed Parcels, and $10 for Undeveloped Parcels</t>
  </si>
  <si>
    <t>Transient Occupancy Tax: Levy 2% Tax on Short-term Vacation Rental Units (Less Than 30 Days)</t>
  </si>
  <si>
    <t>Transient Occupancy Tax: A Tax of 2% on Short-term Rental Units (for 30 Days or Less) Effective 1/1/2009</t>
  </si>
  <si>
    <t>Special Tax: Levy a tax of no more than $95 per parcel per year for no more than 5 years.</t>
  </si>
  <si>
    <t>Parcel Tax: Increase from $925 to $1200 for 10 years.</t>
  </si>
  <si>
    <t>Parcel Tax: An Annual Tax of $84 Per Parcel</t>
  </si>
  <si>
    <t>Transient Occupancy Tax: Increase from 10% to 13% Over a Three-Year Period; 2/3 of the Increased Tax Revenue to Be Allocated to Sand Replenishment/Retention and Coastal Access Capital Projects, and 1/3 of the Increased Tax Revenue to Be Allocated to Coastal Area Business/Visitor Assistance and Enhancements</t>
  </si>
  <si>
    <t>Amador County Vector Control District</t>
  </si>
  <si>
    <t>Parcel Tax: $11 Per Parcel Beginning FY 2007-08. This Parcel Tax Is Subject to an Inflation Adjustment Not to Exceed 5% Annually</t>
  </si>
  <si>
    <t>Parcel Tax: $20 Special Tax to be Replaced by a $40 Annual Special Tax Upon All Improved Parcels, with Specified Exceptions, Subject to An Annual Inflation Adjustment Not to Exceed 3%</t>
  </si>
  <si>
    <t>South Shore County Service Area 3</t>
  </si>
  <si>
    <t>Parcel Tax: $20 Annual Assessment to Be Replaced by a $50 Special Tax to Be Imposed Annually Upon All Improved Parcels, with Specified Exceptions, within the Zone Commencing in FY 2006/2007</t>
  </si>
  <si>
    <t>Parcel Tax: Renew current parcel tax.</t>
  </si>
  <si>
    <t>Sales Tax: 1/10 of 1%for 10 Yrs</t>
  </si>
  <si>
    <t>Parcel Tax: $12.00</t>
  </si>
  <si>
    <t>Hotel Tax: Collect 15% of Money Raised from 6%"Surcharge" Tax</t>
  </si>
  <si>
    <t>Pro Rate Basis Parcel Tax</t>
  </si>
  <si>
    <t>Rossmoor Community Services District</t>
  </si>
  <si>
    <t>$24 Per Parcel for 20 Yrs</t>
  </si>
  <si>
    <t>$15 Per Yr</t>
  </si>
  <si>
    <t>$5 Per Parcel/Per Yr (Advisory)</t>
  </si>
  <si>
    <t>$72 Single-Family/$30 Mobilehome/$60 Unimproved</t>
  </si>
  <si>
    <t>San Leandro Unified School District</t>
  </si>
  <si>
    <t>Albany Unified School District</t>
  </si>
  <si>
    <t>$117 Per Utility Hookup Per Yr</t>
  </si>
  <si>
    <t>$15 Per Parcel for 6 Yrs</t>
  </si>
  <si>
    <t>Paradise Unified School District</t>
  </si>
  <si>
    <t>$1.33 Per Mo/Max $4.00</t>
  </si>
  <si>
    <t>L94</t>
  </si>
  <si>
    <t>San Bernardino County CSA 38</t>
  </si>
  <si>
    <t>$15 Improved Parcel/Per Yr</t>
  </si>
  <si>
    <t>Transient Occupancy Tax: Increase TOT to 2% for excise residental, commerical and industries properties.</t>
  </si>
  <si>
    <t>Parcel Tax: $50 - $600 per acre on vacant parcels, thereby generating an estimated $6.2 million per year</t>
  </si>
  <si>
    <t>Multiple Capital Improvements, Public Works</t>
  </si>
  <si>
    <t>Sales Tax: $0.75</t>
  </si>
  <si>
    <t>Sales Tax: Impsoe 1/2 cent tax for 30 yrs. Effective 7/1/2019 through 6/30/2049.</t>
  </si>
  <si>
    <t>Sales Tax: Increase tax by 1% to 8.25% for roads and transportation.</t>
  </si>
  <si>
    <t>Otay Mesa Enhanced Infrastructure Financing District</t>
  </si>
  <si>
    <t>Tax Allocation Bond</t>
  </si>
  <si>
    <t>Parcel Tax: Reduce the maximum special tax by 17% on developed properties located within CFD No. 4.</t>
  </si>
  <si>
    <t>Parcel Tax: Form the Los Olivos Community Services District and impose tax of no more than $200,000 the first year to fund collection, treatment, and disposal of sewage, wastewater, recycled water, and storm water in the district.</t>
  </si>
  <si>
    <t>P2018</t>
  </si>
  <si>
    <t>T1</t>
  </si>
  <si>
    <t>Sales Tax: Implement addition 0.75% special sales tax for 15 years, increasing the rate to 8.975%.</t>
  </si>
  <si>
    <t>Sales Tax: Increase tax by 0.5% for 20 years.</t>
  </si>
  <si>
    <t>Parcel Tax: Impose $23 special property tax.</t>
  </si>
  <si>
    <t>North San Joaquin Water Conservation District</t>
  </si>
  <si>
    <t>Groundwater Charge: Impose and Collect Groundwater Charge Beginning in the Fiscal Year Following the Adoption of his Measure, and In Future Years</t>
  </si>
  <si>
    <t>Business License Tax: Levy Tax for Capital Improvements on Any Business Having Gross Receipts In Excess of $10,000,000, at a Rate of 7 1/2› Per $100 of Gross Receipts</t>
  </si>
  <si>
    <t>May Not Exceed the Total Amt of Expenditures Necessary for Municipal Services and Capital Improvements After Deducting the Projected Revenue to Be Gathered from Sources Other Than the Special Tax</t>
  </si>
  <si>
    <t>Transient Occupancy Tax: Increase by 2.5%</t>
  </si>
  <si>
    <t>Parcel Tax: $200 per parcel; $130 per vacant parcel.</t>
  </si>
  <si>
    <t>Parcel Tax: annual rates of $72 per residential unit; $60 per residential unit for apartments; $150 per unit for commercial units; $20,00 per parcel for vacant commercial parcels, residential parcels and agricultural parcels.</t>
  </si>
  <si>
    <t>Impose Parcel Tax from $0.26 to $1.04</t>
  </si>
  <si>
    <t>Increase Parcel Tax to $0.089/Sq Ft</t>
  </si>
  <si>
    <t>Beyers Lane Community Service District</t>
  </si>
  <si>
    <t>$100 Per Parcel</t>
  </si>
  <si>
    <t>$95 Per Parcel, Not to Exceed 5 Years</t>
  </si>
  <si>
    <t>1/2› Sales Tax for 6 Yrs</t>
  </si>
  <si>
    <t>Safe &amp; Healthy Communities Initiative</t>
  </si>
  <si>
    <t>Special Tax to Finance Municipal Services</t>
  </si>
  <si>
    <t>Utility Users Tax: Impose 10% Tax</t>
  </si>
  <si>
    <t>Advisory to Spend New Sales Taxes</t>
  </si>
  <si>
    <t>$.005 Sales Tax for 15 Yrs</t>
  </si>
  <si>
    <t>$49 Sq Ft/$20 Grp/$40 Per 1,000 Sq Ft Comm/$12.80 Per Employee Ind</t>
  </si>
  <si>
    <t>Advisory Vote for Measure L Proceeds</t>
  </si>
  <si>
    <t>$75 Per Parcel for 3 Yrs</t>
  </si>
  <si>
    <t>$0-$36 Plus CPI Per Landowner</t>
  </si>
  <si>
    <t>$72 Single-Family Unit (Continue)</t>
  </si>
  <si>
    <t>Los Angeles Community College District</t>
  </si>
  <si>
    <t>$12 Per Parcel (Advisory)</t>
  </si>
  <si>
    <t>$77.18 Per Parcel (Continue)</t>
  </si>
  <si>
    <t>$57-$107 Per Sq Ft (Continue)</t>
  </si>
  <si>
    <t>$53 Per Sq Ft (Continue)</t>
  </si>
  <si>
    <t>Frazier Park Public Utility District</t>
  </si>
  <si>
    <t>$5 Sq Ft (Advisory)</t>
  </si>
  <si>
    <t>$250 Per Parcel for 4 Yrs</t>
  </si>
  <si>
    <t>Redlands Landscape and Street Light District 1</t>
  </si>
  <si>
    <t>$6 Lndscp/$5.47+ UOB Light</t>
  </si>
  <si>
    <t>Tahoe City Public Utility District CFD No 1996-1</t>
  </si>
  <si>
    <t>$15 Per Parcel/$1,400,000 Bonds</t>
  </si>
  <si>
    <t>Tahoe City Public Utility District CFD No 1996-2</t>
  </si>
  <si>
    <t>Advisory</t>
  </si>
  <si>
    <t>Lake County Veterans Memorial District</t>
  </si>
  <si>
    <t>$6.27 Improved/$3.24 Unimproved</t>
  </si>
  <si>
    <t>Sales Tax: 1/2 of 1% Authorize $33,500,000 in COP</t>
  </si>
  <si>
    <t>Property Transfer Tax: 0.75% for property valued between $2 million and $5 million, 1.0% for property valued between $5,000,000.01 and $10 million, and 1.5% for property valued over $10 million</t>
  </si>
  <si>
    <t>Multifamily Housing</t>
  </si>
  <si>
    <t>Prop 1C</t>
  </si>
  <si>
    <t>Property Tax: 0.5% on All Transfers of Real Property</t>
  </si>
  <si>
    <t>Prop 46</t>
  </si>
  <si>
    <t>Medical Research/Institute</t>
  </si>
  <si>
    <t>Prop. 14</t>
  </si>
  <si>
    <t>Berryessa Union School District</t>
  </si>
  <si>
    <t>Parcel Tax: $79 per parcel for 8 years, generating an estimated $1,800,000 per year</t>
  </si>
  <si>
    <t>K-12 School Facility</t>
  </si>
  <si>
    <t>Los Gatos Union School District</t>
  </si>
  <si>
    <t>Parcel Tax: $335 per parcel to replace an existing parcel tax, generating an estimated $3,200,000 per year for eight years</t>
  </si>
  <si>
    <t>Menlo Park City Elementary School District (CSCRPA)</t>
  </si>
  <si>
    <t>Parcel Tax: $598 per parcel, expiring after 12 years, providing $4,600,000 annually</t>
  </si>
  <si>
    <t>Parcel Tax: renew the $968 education parcel tax for six years, raising approximately $4 million annually</t>
  </si>
  <si>
    <t>Parcel Tax: $398 per parcel for eight years to replace the existing $250 parcel tax and generate an estimated $14 million per year</t>
  </si>
  <si>
    <t>San Rafael City Elementary School District</t>
  </si>
  <si>
    <t>Parcel Tax: renewing funding at the current $287 rate and adding $36 per parcel, providing $5,000,000 annually for 8 years</t>
  </si>
  <si>
    <t>San Rafael City High School District</t>
  </si>
  <si>
    <t>Parcel Tax: renewing funding at the current $196 rate and adding $36 per parcel, providing $5,400,000 annually for 8 years</t>
  </si>
  <si>
    <t>Portola Valley School District</t>
  </si>
  <si>
    <t>Parcel Tax: $471 per parcel for eight years, raising an estimated $997,000 per year in revenue and replacing the existing $581 parcel tax set to expire on June 30, 2021</t>
  </si>
  <si>
    <t>Parcel Tax: annual parcel tax of $968, generating an estimated $4 million per year with annual inflation adjustments</t>
  </si>
  <si>
    <t>West Sonoma County Union High School District</t>
  </si>
  <si>
    <t>Parcel Tax: $48 per parcel for three years, thereby generating an estimated $1,150,000 per year</t>
  </si>
  <si>
    <t>Stanislaus Union School District</t>
  </si>
  <si>
    <t>Calaveras Unified School District</t>
  </si>
  <si>
    <t>Goleta Union School District</t>
  </si>
  <si>
    <t>M2020</t>
  </si>
  <si>
    <t>Inglewood Unified School District</t>
  </si>
  <si>
    <t>Salida Union School District</t>
  </si>
  <si>
    <t>Los Angeles Unified School District</t>
  </si>
  <si>
    <t>Cajon Valley Union School District</t>
  </si>
  <si>
    <t>Fremont Union High School District</t>
  </si>
  <si>
    <t>Parcel Tax: renewing an existing annual parcel tax of $98 per parcel for eight years, thereby generating an estimated $5 million per year</t>
  </si>
  <si>
    <t>Ojai Unified School District</t>
  </si>
  <si>
    <t>Pasadena Unified School District</t>
  </si>
  <si>
    <t>Salinas Union High School District</t>
  </si>
  <si>
    <t>Duarte Unified School District</t>
  </si>
  <si>
    <t>Franklin-McKinley School District</t>
  </si>
  <si>
    <t>Parcel Tax: an annual parcel tax of $72 per parcel for five years, thereby generating an estimated $1.2 million per year</t>
  </si>
  <si>
    <t>Sanger Unified School District</t>
  </si>
  <si>
    <t>Palo Alto Unified School District</t>
  </si>
  <si>
    <t>Parcel Tax: renewing an existing annual parcel tax of $836 per parcel for six years, with 2% annual adjustments, thereby generating an estimated $16 million per year</t>
  </si>
  <si>
    <t>San Francisco Unified School District</t>
  </si>
  <si>
    <t>Parcel Tax: $288 per parcel, adjusted for inflation each year, to replace an existing parcel tax, thereby generating an estimated $48.1 million per year for 17 years</t>
  </si>
  <si>
    <t>Bassett Unified School District</t>
  </si>
  <si>
    <t>Clovis Unified School District</t>
  </si>
  <si>
    <t>Loma Prieta Joint Union Elementary School District</t>
  </si>
  <si>
    <t>Parcel Tax: $164 per parcel per year for seven years, thereby generating an estimated $328,000 per year</t>
  </si>
  <si>
    <t>Whittier Union High School District</t>
  </si>
  <si>
    <t>Woodland Joint Unified School District</t>
  </si>
  <si>
    <t>Mammoth Unified School District</t>
  </si>
  <si>
    <t>Parcel Tax: renewing an existing annual parcel tax of $59 per parcel for five years, thereby generating an estimated $620,000 per year</t>
  </si>
  <si>
    <t>Greenfield Union School District (Kern County)</t>
  </si>
  <si>
    <t>Wasco Union School District</t>
  </si>
  <si>
    <t>Romoland School District</t>
  </si>
  <si>
    <t>Shandon Joint Unified School District</t>
  </si>
  <si>
    <t>Atascadero Unified School District</t>
  </si>
  <si>
    <t>C-20</t>
  </si>
  <si>
    <t>La Mesa Spring Valley School District</t>
  </si>
  <si>
    <t>Calexico Unified School District</t>
  </si>
  <si>
    <t>Central Unified School District</t>
  </si>
  <si>
    <t>San Mateo-Foster City School District</t>
  </si>
  <si>
    <t>Property Tax: Net increase in annual property tax revenues of $7.5 billion to $12 billion in most years, depending on the strength of real estate markets</t>
  </si>
  <si>
    <t>Prop. 15</t>
  </si>
  <si>
    <t>Tamalpais Union High School District</t>
  </si>
  <si>
    <t>Parcel Tax: renewing an existing annual parcel tax of $469 per parcel for nine years, thereby generating an estimated $16.8 million per year</t>
  </si>
  <si>
    <t>Parcel Tax: renewing an existing parcel tax of $212 per parcel for eight years, thereby generating an estimated $1 million per year</t>
  </si>
  <si>
    <t>Manteca Unified School District</t>
  </si>
  <si>
    <t>Cold Spring (Elementary) School District</t>
  </si>
  <si>
    <t>L2020</t>
  </si>
  <si>
    <t>Parcel Tax: $85 per parcel, thereby generating an estimated $4,814,485 per year</t>
  </si>
  <si>
    <t>Newman-Crows Landing Unified School District</t>
  </si>
  <si>
    <t>Sebastopol Union School District</t>
  </si>
  <si>
    <t>Parcel Tax: $76 per parcel for eight years, thereby generating an estimated $331,000 per year</t>
  </si>
  <si>
    <t>Winters Joint Unified School District</t>
  </si>
  <si>
    <t>Aromas-San Juan Unified School District</t>
  </si>
  <si>
    <t>Dehesa School District</t>
  </si>
  <si>
    <t>Oceanside Unified School District</t>
  </si>
  <si>
    <t>Citrus Community College District</t>
  </si>
  <si>
    <t>River Delta Unified School District</t>
  </si>
  <si>
    <t>Waterford Unified School District</t>
  </si>
  <si>
    <t>Riverdale Joint Unified School District</t>
  </si>
  <si>
    <t>South Bay Union Elementary School District</t>
  </si>
  <si>
    <t>Willits Unified School District</t>
  </si>
  <si>
    <t>Le Grand Union High School District</t>
  </si>
  <si>
    <t>Gonzales Unified School District</t>
  </si>
  <si>
    <t>San Miguel Joint Union School District</t>
  </si>
  <si>
    <t>Scotts Valley Unified School District</t>
  </si>
  <si>
    <t>Maricopa Unified School District</t>
  </si>
  <si>
    <t>Sausalito Marin City School District</t>
  </si>
  <si>
    <t>Siskiyou Union High School District</t>
  </si>
  <si>
    <t>Cambrian School District</t>
  </si>
  <si>
    <t>Fort Ross Elementary School District</t>
  </si>
  <si>
    <t>Parcel Tax: $48 per parcel for eight years, thereby generating an estimated $34,000 per year</t>
  </si>
  <si>
    <t>Washington Unified School District</t>
  </si>
  <si>
    <t>Vallecito Union School District</t>
  </si>
  <si>
    <t>Evergreen Elementary School District-Evergreen School District</t>
  </si>
  <si>
    <t>Sunnyside Union Elementary School District</t>
  </si>
  <si>
    <t>Mount Pleasant Elementary School District</t>
  </si>
  <si>
    <t>Antioch Unified School District</t>
  </si>
  <si>
    <t>Parcel Tax: $0.091 per square foot on improvements and $20 per parcel on unimproved parcels for 10 years</t>
  </si>
  <si>
    <t>Parcel Tax: $0.124 per square foot on improvements and $25 per parcel on unimproved parcels for 12 years</t>
  </si>
  <si>
    <t>Brea Olinda Unified School District</t>
  </si>
  <si>
    <t>Capistrano Unified School District</t>
  </si>
  <si>
    <t>Coachella Valley Unified School District</t>
  </si>
  <si>
    <t>East Side Union High School District</t>
  </si>
  <si>
    <t>Fremont Unified School District</t>
  </si>
  <si>
    <t>Parcel Tax: $296 per parcel for nine years</t>
  </si>
  <si>
    <t>Fresno Unified School District</t>
  </si>
  <si>
    <t>Fullerton Joint Union High School District</t>
  </si>
  <si>
    <t>Fullerton School District</t>
  </si>
  <si>
    <t>La Canada Unified School District</t>
  </si>
  <si>
    <t>Parcel Tax: continue an expiring annual parcel tax of $450 per parcel until ended by voters</t>
  </si>
  <si>
    <t>Las Virgenes Unified School District</t>
  </si>
  <si>
    <t>Eureka City School District</t>
  </si>
  <si>
    <t>Oak Grove School District</t>
  </si>
  <si>
    <t>Parcel Tax: $132 per parcel for nine years, providing $3.4 million ongoing annually</t>
  </si>
  <si>
    <t>Moorpark Unified School District</t>
  </si>
  <si>
    <t>Sulphur Springs Union School District</t>
  </si>
  <si>
    <t>US</t>
  </si>
  <si>
    <t>Sacramento City Unified School District</t>
  </si>
  <si>
    <t>Saddleback Valley Unified School District</t>
  </si>
  <si>
    <t>Washington Unified School District (Fresno County)</t>
  </si>
  <si>
    <t>Imperial Unified School District</t>
  </si>
  <si>
    <t>Tustin Unified School District</t>
  </si>
  <si>
    <t>Ukiah Unified School District</t>
  </si>
  <si>
    <t>McFarland Unified School District</t>
  </si>
  <si>
    <t>Parcel Tax: $125 per parcel for five years, generating an estimated $4.3 million per year in revenue</t>
  </si>
  <si>
    <t>Castro Valley Unified School District</t>
  </si>
  <si>
    <t>Parcel Tax: $96 per parcel per year for six years</t>
  </si>
  <si>
    <t>Poway Unified School District</t>
  </si>
  <si>
    <t>Burbank Unified School District</t>
  </si>
  <si>
    <t>Parcel Tax: levy for 12 years an annual parcel tax of $0.10 per square foot of improved property, thereby raising an estimated $9.1 million in revenue</t>
  </si>
  <si>
    <t>Victor Elementary School District</t>
  </si>
  <si>
    <t>Palos Verdes Peninsula Unified School District</t>
  </si>
  <si>
    <t>PV</t>
  </si>
  <si>
    <t>Lemoore Union High School District</t>
  </si>
  <si>
    <t>Burlingame Elementary School District</t>
  </si>
  <si>
    <t>Escondido Union School District</t>
  </si>
  <si>
    <t>Jurupa Unified School District</t>
  </si>
  <si>
    <t>Keppel Union School District</t>
  </si>
  <si>
    <t>Western Placer Unified School District</t>
  </si>
  <si>
    <t>Eureka Union School District</t>
  </si>
  <si>
    <t>Dublin Unified School District</t>
  </si>
  <si>
    <t>San Mateo Union High School District</t>
  </si>
  <si>
    <t>Parcel Tax: increase from $246.60 to $334.60 per parcel for eight years</t>
  </si>
  <si>
    <t>Parcel Tax: $318 annual parcel tax, adding $130 annually, for six years</t>
  </si>
  <si>
    <t>Beaumont Unified School District</t>
  </si>
  <si>
    <t>Rim of the World Unified School District</t>
  </si>
  <si>
    <t>Chula Vista Elementary School District</t>
  </si>
  <si>
    <t>Rescue Union School District</t>
  </si>
  <si>
    <t>Novato Unified School District</t>
  </si>
  <si>
    <t>Parcel Tax: extending the district's existing $251 annual parcel tax through June 30, 2028, and adding $125 per parcel, for a new total annual parcel tax of $376 per parcel</t>
  </si>
  <si>
    <t>Soquel Union Elementary School District</t>
  </si>
  <si>
    <t>Parcel Tax: $96 per parcel for school funding for six years</t>
  </si>
  <si>
    <t>Terra Bella Union Elementary School District</t>
  </si>
  <si>
    <t>Val Verde Unified School District</t>
  </si>
  <si>
    <t>Morgan Hill Unified School District</t>
  </si>
  <si>
    <t>Roseland Elementary School District</t>
  </si>
  <si>
    <t>El Dorado Union High School District</t>
  </si>
  <si>
    <t>Hanford Elementary School District</t>
  </si>
  <si>
    <t>Evergreen School District</t>
  </si>
  <si>
    <t>Parlier Unified School District</t>
  </si>
  <si>
    <t>Parcel Tax: $581 per parcel with a 3% increase every year</t>
  </si>
  <si>
    <t>Campbell Union School District</t>
  </si>
  <si>
    <t>Parcel Tax: $98 per parcel for nine years, generating an estimated $2.36 million per year in revenue</t>
  </si>
  <si>
    <t>Prop 13</t>
  </si>
  <si>
    <t>Moraga School District</t>
  </si>
  <si>
    <t>Parcel Tax: $192 per parcel</t>
  </si>
  <si>
    <t>Lone Pine Unified School District</t>
  </si>
  <si>
    <t>Lawndale Elementary School District</t>
  </si>
  <si>
    <t>Parcel Tax: extending the district's existing $455 annual parcel tax through July 2030, and adding $190 per parcel, for a new total annual parcel tax of $645 per parcel</t>
  </si>
  <si>
    <t>El Nido Elementary School District</t>
  </si>
  <si>
    <t>King City Union School District</t>
  </si>
  <si>
    <t>Pacific Grove Unified School District</t>
  </si>
  <si>
    <t>San Benito High School District</t>
  </si>
  <si>
    <t>Parcel Tax: increase from $100 per parcel to $130 per parcel for seven years</t>
  </si>
  <si>
    <t>Parcel Tax: $298 per parcel for eight years, generating an estimated $16,600,000 per year</t>
  </si>
  <si>
    <t>Chatom Union School District</t>
  </si>
  <si>
    <t>Patterson Joint Unified School District</t>
  </si>
  <si>
    <t>Geyserville Unified School District</t>
  </si>
  <si>
    <t>Wheatland Union High School District</t>
  </si>
  <si>
    <t>Parcel Tax: $198, adjusted annually for inflation, raising approximately $3,000,000 per year</t>
  </si>
  <si>
    <t>Hope Elementary School District</t>
  </si>
  <si>
    <t>J2020</t>
  </si>
  <si>
    <t>Anaheim Union High School District</t>
  </si>
  <si>
    <t>m</t>
  </si>
  <si>
    <t>Emery Unified School District</t>
  </si>
  <si>
    <t>Parcel Tax: $0.12 per square foot of building area for nine years</t>
  </si>
  <si>
    <t>Lakeside Union School District</t>
  </si>
  <si>
    <t>San Ysidro School District</t>
  </si>
  <si>
    <t>Lafayette Elementary School District</t>
  </si>
  <si>
    <t>Parcel Tax: $290 per parcel for seven years, providing $3,011,360 annually</t>
  </si>
  <si>
    <t>Parcel Tax: $79.00 for eight years</t>
  </si>
  <si>
    <t>Wasco Union High School District</t>
  </si>
  <si>
    <t>Santa Cruz City Elementary School District</t>
  </si>
  <si>
    <t>Parcel Tax: renew the annual $208 per parcel</t>
  </si>
  <si>
    <t>Santa Cruz City High School District</t>
  </si>
  <si>
    <t>Parcel Tax: $110 per parcel for school funding</t>
  </si>
  <si>
    <t>Kingsburg Joint Union High School District</t>
  </si>
  <si>
    <t>Mendocino Unified School District</t>
  </si>
  <si>
    <t>Sunol Glen Unified School District</t>
  </si>
  <si>
    <t>Union School District</t>
  </si>
  <si>
    <t>Parcel Tax: $149 per parcel for six years, generating an estimated $1.9 million per year in revenue</t>
  </si>
  <si>
    <t>Fort Bragg Unified School District</t>
  </si>
  <si>
    <t>Parcel Tax: levying $0.265 per building area square foot (capped at $7,999 per parcel) and $299 per vacant parcel annually for seven years</t>
  </si>
  <si>
    <t>Mountain View-Whisman School District</t>
  </si>
  <si>
    <t>Williams Unified School District</t>
  </si>
  <si>
    <t>West Contra Costa County Unified School District</t>
  </si>
  <si>
    <t>Morongo Unified School District</t>
  </si>
  <si>
    <t>Plumas Lake Elementary School District</t>
  </si>
  <si>
    <t>Black Oak Mine Unified School District</t>
  </si>
  <si>
    <t>Porterville Unified School Facilities Improvement District</t>
  </si>
  <si>
    <t>Gerber Union Elementary School District</t>
  </si>
  <si>
    <t>Bellevue Union School District</t>
  </si>
  <si>
    <t>Colfax Elementary School District</t>
  </si>
  <si>
    <t>Mountain View School District</t>
  </si>
  <si>
    <t>Local Public Schools Funding Authority</t>
  </si>
  <si>
    <t>Brisbane School District</t>
  </si>
  <si>
    <t>Bridgeville Elementary School District</t>
  </si>
  <si>
    <t>West Side Union Elementary School District</t>
  </si>
  <si>
    <t>Waukena Joint Union School District</t>
  </si>
  <si>
    <t>Cuddeback Union School District</t>
  </si>
  <si>
    <t>Raymond-Knowles Union School District</t>
  </si>
  <si>
    <t>Trinity Alps Unified School District</t>
  </si>
  <si>
    <t>Lassen View Union Elementary School District</t>
  </si>
  <si>
    <t>Cabrillo Unified School District</t>
  </si>
  <si>
    <t>Parcel Tax: Impose annual tax of $150/parcel for 8 yrs.</t>
  </si>
  <si>
    <t>Redwood City School District</t>
  </si>
  <si>
    <t>Parcel Tax: Impose annual tax of $149/parcel for 12 yrs.</t>
  </si>
  <si>
    <t>Piedmont Unified School District</t>
  </si>
  <si>
    <t>Parcel Tax: Enact tax of $0.25/sq. ft. of building improvements through 6/30/2028.</t>
  </si>
  <si>
    <t>Parcel Tax: Extend the district's parcel tax through 6/30/2028.</t>
  </si>
  <si>
    <t>Reed Union School District</t>
  </si>
  <si>
    <t>Parcel Tax: Renew existing $589 tax for 12 yrs. with a 3% increase per yr.</t>
  </si>
  <si>
    <t>Bolinas-Stinson Union School District</t>
  </si>
  <si>
    <t>Parcel Tax: Levy for 5 yrs an annual parcel tax of $318/parcel.</t>
  </si>
  <si>
    <t>Parcel Tax: Levy a parcel tax for 12 years at the rate of $0.16/sq ft of building improvements to fund educational improvements, instruction, and programs.</t>
  </si>
  <si>
    <t>Saratoga Union School District</t>
  </si>
  <si>
    <t>Parcel Tax: Renew district's tax of $68/parcel for 8 yrs. to fund instruction and educational programs.</t>
  </si>
  <si>
    <t>Atwater Elementary School District</t>
  </si>
  <si>
    <t>Hemet Unified School District</t>
  </si>
  <si>
    <t>Parcel Tax: Levy annual tax of $58/parcel for 10 yrs. effective 7/1/2019 through 6/30/2029.</t>
  </si>
  <si>
    <t>Parcel Tax: Amend tax at rate of $198/parcel for 30 years.</t>
  </si>
  <si>
    <t>Palo Verde Unified School District</t>
  </si>
  <si>
    <t>Perris Union High School District</t>
  </si>
  <si>
    <t>Pittsburg Unified School District</t>
  </si>
  <si>
    <t>Placer Union High School District</t>
  </si>
  <si>
    <t>San Diego Unified School District</t>
  </si>
  <si>
    <t>Hayward Unified School District</t>
  </si>
  <si>
    <t>Parcel Tax: Levy tax of $39/parcel</t>
  </si>
  <si>
    <t>San Lorenzo Unified School District</t>
  </si>
  <si>
    <t>Parcel Tax: Levy tax of $99/parcel for 8 yrs.</t>
  </si>
  <si>
    <t>Parcel Tax: Renew tax and increase rate from $135/parcel to $148/parcel for 9 yrs.</t>
  </si>
  <si>
    <t>Brawley Union High School District</t>
  </si>
  <si>
    <t>Sweetwater Union High School District</t>
  </si>
  <si>
    <t>Pine Ridge Elementary School District</t>
  </si>
  <si>
    <t>Carlsbad Unified School District</t>
  </si>
  <si>
    <t>Ripon Unified School District</t>
  </si>
  <si>
    <t>Milpitas Unified School District</t>
  </si>
  <si>
    <t>Visalia Unified School District</t>
  </si>
  <si>
    <t>Santee School District</t>
  </si>
  <si>
    <t>Arvin Union School District</t>
  </si>
  <si>
    <t>Mt Diablo Unified School District</t>
  </si>
  <si>
    <t>SMS</t>
  </si>
  <si>
    <t>Parcel Tax: Levy tax at annual rate of $0.10/sq. ft. of improved property.</t>
  </si>
  <si>
    <t>QS</t>
  </si>
  <si>
    <t>Marysville Joint Unified School District</t>
  </si>
  <si>
    <t>Santa Ana Unified School District</t>
  </si>
  <si>
    <t>Culver City Unified School District</t>
  </si>
  <si>
    <t>Parcel Tax: Levy tax at annual rate of $189/parcel for 7 yrs.</t>
  </si>
  <si>
    <t>Wilsona School District</t>
  </si>
  <si>
    <t>WE</t>
  </si>
  <si>
    <t>Mt San Antonio Community College District</t>
  </si>
  <si>
    <t>GO</t>
  </si>
  <si>
    <t>Baldwin Park Unified School District</t>
  </si>
  <si>
    <t>Martinez Unified School District</t>
  </si>
  <si>
    <t>Parcel Tax: Continue annual tax and increase rate from $50 to $75/parcel for 5 yrs.</t>
  </si>
  <si>
    <t>Lompoc Unified School District</t>
  </si>
  <si>
    <t>E2018</t>
  </si>
  <si>
    <t>Parcel Tax: Renew existing tax of $125/parcel fpr 7 yrs.</t>
  </si>
  <si>
    <t>Enterprise Elementary School District</t>
  </si>
  <si>
    <t>Madera Unified School District</t>
  </si>
  <si>
    <t>Parcel Tax: Levy tax of $96/parcel for 6 yrs.</t>
  </si>
  <si>
    <t>Vista Unified School District</t>
  </si>
  <si>
    <t>Los Alamitos Unified School District</t>
  </si>
  <si>
    <t>Modesto City Schools</t>
  </si>
  <si>
    <t>Panama-Buena Vista Union School District</t>
  </si>
  <si>
    <t>Old Adobe Union School District</t>
  </si>
  <si>
    <t>San Bruno Park School District</t>
  </si>
  <si>
    <t>Lowell Joint School District</t>
  </si>
  <si>
    <t>Monroe Elementary School District</t>
  </si>
  <si>
    <t>Robla School District</t>
  </si>
  <si>
    <t>Buellton Union Elementary School District</t>
  </si>
  <si>
    <t>Parcel Tax: Levy annual tax of $99/parcel for 8 yrs.</t>
  </si>
  <si>
    <t>A2018</t>
  </si>
  <si>
    <t>Parcel Tax: Levy tax of $298/parcel adjusted annually for inflation for 9 yrs. effective 7/1/2019 through 6/30/2028.</t>
  </si>
  <si>
    <t>Rio Elementary School District</t>
  </si>
  <si>
    <t>Vallejo City Unified School District</t>
  </si>
  <si>
    <t>Vallecito Union Elementary School District</t>
  </si>
  <si>
    <t>ABC Unified School District</t>
  </si>
  <si>
    <t>Natomas Unified School District</t>
  </si>
  <si>
    <t>Amador County Unified School District</t>
  </si>
  <si>
    <t>Orinda Union School District</t>
  </si>
  <si>
    <t>Parcel Tax: Levy tax of $149/residential unit for 4 yrs.</t>
  </si>
  <si>
    <t>Hilmar Unified School District</t>
  </si>
  <si>
    <t>Escalon Unified School District</t>
  </si>
  <si>
    <t>Linden Unified School District</t>
  </si>
  <si>
    <t>Luther Burbank School District</t>
  </si>
  <si>
    <t>Mt Pleasant Elementary School District</t>
  </si>
  <si>
    <t>Cloverdale Unified School District</t>
  </si>
  <si>
    <t>El Monte Union High School District</t>
  </si>
  <si>
    <t>HS</t>
  </si>
  <si>
    <t>Mountain Empire Unified School District</t>
  </si>
  <si>
    <t>Durham Unified School District</t>
  </si>
  <si>
    <t>El Segundo Unified School District</t>
  </si>
  <si>
    <t>Heber Elementary School District</t>
  </si>
  <si>
    <t>Northern Humboldt Union High School District</t>
  </si>
  <si>
    <t>Del Mar Union School District</t>
  </si>
  <si>
    <t>Upper Lake Union High School District</t>
  </si>
  <si>
    <t>Red Bluff Union Elementary School District</t>
  </si>
  <si>
    <t>Parcel Tax: Levy annual tax of $108/parcel for 5 yrs.</t>
  </si>
  <si>
    <t>Jefferson Elementary School District</t>
  </si>
  <si>
    <t>Holtville Unified School District</t>
  </si>
  <si>
    <t>Mesa Union School District</t>
  </si>
  <si>
    <t>Thermalito Union School District</t>
  </si>
  <si>
    <t>Riverbank Unified School District</t>
  </si>
  <si>
    <t>Acton-Agua Dulce Unified School District</t>
  </si>
  <si>
    <t>CK</t>
  </si>
  <si>
    <t>Middletown Unified School District</t>
  </si>
  <si>
    <t>Stone Corral Elementary School District</t>
  </si>
  <si>
    <t>Hamilton Unified School District</t>
  </si>
  <si>
    <t>South Monterey County Joint Union High School District</t>
  </si>
  <si>
    <t>Ducor Union Elementary School District</t>
  </si>
  <si>
    <t>Round Valley Unified School District</t>
  </si>
  <si>
    <t>Oak Grove Elementary School District</t>
  </si>
  <si>
    <t>Three Rivers Union School District</t>
  </si>
  <si>
    <t>Bonsall Unified School District</t>
  </si>
  <si>
    <t>Monte Rio Union School District</t>
  </si>
  <si>
    <t>Alpine County Unified School District</t>
  </si>
  <si>
    <t>Cutten School District</t>
  </si>
  <si>
    <t>Westside Elementary School District</t>
  </si>
  <si>
    <t>Parcel Tax: Levy tax at the annual rate of $49/parcel to fund high school programs for 7 years.</t>
  </si>
  <si>
    <t>Millbrae School District</t>
  </si>
  <si>
    <t>Parcel Tax: Levy tax for 5 years at annual rate of $97/parcel to fund academic programs, instruction, and technology in district schools.</t>
  </si>
  <si>
    <t>Oxnard Union High School District</t>
  </si>
  <si>
    <t>Pleasant Valley School District</t>
  </si>
  <si>
    <t>El Tejon Unified School District</t>
  </si>
  <si>
    <t>Monterey Peninsula Unified School District</t>
  </si>
  <si>
    <t>Mountain View-Los Altos Union High School District</t>
  </si>
  <si>
    <t>Hawthorne School District</t>
  </si>
  <si>
    <t>HSD</t>
  </si>
  <si>
    <t>Q-2018</t>
  </si>
  <si>
    <t>Parcel Tax: Renew existing parcel tax at annual rate of $196/parcel for 8 yrs. to fund academic programs, safety, technology, and instruction.</t>
  </si>
  <si>
    <t>Little Lake City School District</t>
  </si>
  <si>
    <t>Parcel Tax: Renew parcel tax at exisitng rate of $48 for 5 yrs with independent oversight.</t>
  </si>
  <si>
    <t>Redding School District</t>
  </si>
  <si>
    <t>Utility User Tax: Reduce tax on telephone, gas, water and electricity from 5.5% to 4.5% for 5 years.</t>
  </si>
  <si>
    <t>Alexander Valley Union School District</t>
  </si>
  <si>
    <t>Beverly Hills Unified School District</t>
  </si>
  <si>
    <t>BH</t>
  </si>
  <si>
    <t>Laton Joint Unified School District</t>
  </si>
  <si>
    <t>Owens Valley Unified School District</t>
  </si>
  <si>
    <t>Wiseburn Unified School District</t>
  </si>
  <si>
    <t>Parcel Tax: Continue parcel tax and increase the tax rate from $352/parcel to $470/parcel for 12 yrs.</t>
  </si>
  <si>
    <t>Los Banos Unified School District</t>
  </si>
  <si>
    <t>Parcel Tax: Renew existing tax at annual rate of $166/parcel (a $10 increase) for 8 years to fund programs, instruction, libraries, and technology in district schools.</t>
  </si>
  <si>
    <t>Las Lomitas Elementary School District</t>
  </si>
  <si>
    <t>Manhattan Beach Unified School District</t>
  </si>
  <si>
    <t>Parcel Tax: Levy $225/parcel annually for 6 yrs., exempting seniors, independent oversight/audits, no money for administrators, and all funds staying local.</t>
  </si>
  <si>
    <t>MB</t>
  </si>
  <si>
    <t>Belmont-Redwood Shores School District</t>
  </si>
  <si>
    <t>Parcel Tax: Levy tax for 5 years at the annual rate of $118/parcel to fund academic programs, instruction, and libraries in district schools.</t>
  </si>
  <si>
    <t>Brittan Elementary School District</t>
  </si>
  <si>
    <t>Ross Valley School District</t>
  </si>
  <si>
    <t>Parcel Tax: Levy $621.66/parcel beginning July 1, 2020, and increasing by 3% each yr. for 8 yrs.</t>
  </si>
  <si>
    <t>Parcel Tax: Levy $621.66/parcel beginning July 1st, 2020, and increaseing by 3% each yr for 8 yrs.</t>
  </si>
  <si>
    <t>Election</t>
  </si>
  <si>
    <t>Pacific Union School District</t>
  </si>
  <si>
    <t>Cambrian Elementary School District</t>
  </si>
  <si>
    <t>Parcel Tax: Levy tax at the annual rate of $84/parcel to fund school programs for 8 years.</t>
  </si>
  <si>
    <t>Fortuna Elementary School District</t>
  </si>
  <si>
    <t>Happy Valley Union Elementary School District</t>
  </si>
  <si>
    <t>Parcel Tax: Levy parcel tax at annual rate of $99/parcel to fund academic programs, instruction, and technology for 6 years.</t>
  </si>
  <si>
    <t>Hueneme Elementary School District</t>
  </si>
  <si>
    <t>Harmony Union School District</t>
  </si>
  <si>
    <t>Hope School District</t>
  </si>
  <si>
    <t>Parcel Tax: Impose tax of $79/parcel for safe facilities, Science, Technology, Engineering, and Math (STEM) programs and protect art/music programs for 5 years.</t>
  </si>
  <si>
    <t>S-2018</t>
  </si>
  <si>
    <t>Freshwater School District</t>
  </si>
  <si>
    <t>Loma Prieta Joint Union School District</t>
  </si>
  <si>
    <t>Rio Dell School District</t>
  </si>
  <si>
    <t>Grass Valley School District</t>
  </si>
  <si>
    <t>Mountain Elementary School District</t>
  </si>
  <si>
    <t>Kentfield School District</t>
  </si>
  <si>
    <t>Parcel Tax: Continue tax and increase tax rate by $355, from $1,143/parcel to $1,498/parcel for 10 yrs.</t>
  </si>
  <si>
    <t>South Pasadena Unified School District</t>
  </si>
  <si>
    <t>Parcel Tax: Impose parcel tax of $386 per parcel for 7 yrs.</t>
  </si>
  <si>
    <t>LCF</t>
  </si>
  <si>
    <t>North Monterey County Unified School District</t>
  </si>
  <si>
    <t>Parcel Tax: Levy annual parcel tax of $535, with an annual 6.5% cost of living adjustment, for 8 years.</t>
  </si>
  <si>
    <t>Wilmar Union School District</t>
  </si>
  <si>
    <t>Parcel Tax: Levy annual tax of $65/parcel for 8 years.</t>
  </si>
  <si>
    <t>Glendora Unified School District</t>
  </si>
  <si>
    <t>Mountain Valley Unified School District</t>
  </si>
  <si>
    <t>Parcel Tax: Renew existing tax from $39 per year to $78 per year for 14 years.</t>
  </si>
  <si>
    <t>Oak Park Unified School District</t>
  </si>
  <si>
    <t>Parcel Tax: Renew existing annual $197 tax for 8 years.</t>
  </si>
  <si>
    <t>Parcel Tax: Increase annual tax to $88/parcel for 12 years.</t>
  </si>
  <si>
    <t>Parcel Tax: Supplement existing special tax with additional $290/parcel tax for 8 years.</t>
  </si>
  <si>
    <t>Parcel Tax: Increase tax to $191/parcel for 8 years.</t>
  </si>
  <si>
    <t>Woodside Elementary School District</t>
  </si>
  <si>
    <t>Parcel Tax:  Impose tax of $290/parcel for 7 years to replace the existing $242/parcel tax set to expire on 6/30/2017.</t>
  </si>
  <si>
    <t>Parcel Tax: Renew expiring annual tax of $209.92/parcel for 9 years.</t>
  </si>
  <si>
    <t>Arcadia Unified School District</t>
  </si>
  <si>
    <t>Parcel Tax: Extend expiring parcel tax of $288/parcel for 18 years.</t>
  </si>
  <si>
    <t>Parcel Tax: Impose annual tax of $360/parcel for 7 years to replace the district's $207 parcel tax, which was set to expire on 6/30/2017.</t>
  </si>
  <si>
    <t>Lakeside Joint School District</t>
  </si>
  <si>
    <t>Parcel Tax: Levy annual tax of $647/parcel for 8 years.</t>
  </si>
  <si>
    <t>Plumas Unified School District</t>
  </si>
  <si>
    <t>Parcel Tax: Replace an expired parcel tax w/an annual tax of $.37/sq. ft. for taxable buildings for eight years.</t>
  </si>
  <si>
    <t>E1</t>
  </si>
  <si>
    <t>Menifee Union School District</t>
  </si>
  <si>
    <t>Earlimart Elementary School District</t>
  </si>
  <si>
    <t>Claremont Unified School District</t>
  </si>
  <si>
    <t>Riverside Unified School District</t>
  </si>
  <si>
    <t>Elk Grove Unified School District</t>
  </si>
  <si>
    <t>Fillmore Unified School District</t>
  </si>
  <si>
    <t>Grossmont Union High School District</t>
  </si>
  <si>
    <t>Transient Occupancy Tax: Increase tax from 11.25% to 12.25% to fund the operations, maintenance, and improvement of the Indian Wells Golf Resort.</t>
  </si>
  <si>
    <t>Kern High School District</t>
  </si>
  <si>
    <t>Long Beach Unified School District</t>
  </si>
  <si>
    <t>Firebaugh-Las Deltas Unified School District</t>
  </si>
  <si>
    <t>Parcel Tax: Levy tax for 9 years of $132/parcel for school funding.</t>
  </si>
  <si>
    <t>Parcel Tax: Renew expiring tax for 8 years of $223/parcel for school funding.</t>
  </si>
  <si>
    <t>I1</t>
  </si>
  <si>
    <t>Parcel Tax: Implement tax for 6 years of $75/parcel for tutoring and training for teachers.</t>
  </si>
  <si>
    <t>Ocean View School District (Ventura Co)</t>
  </si>
  <si>
    <t>Orange Unified School District</t>
  </si>
  <si>
    <t>Chico Unified School District</t>
  </si>
  <si>
    <t>Oxnard School District</t>
  </si>
  <si>
    <t>Palm Springs Unified School District</t>
  </si>
  <si>
    <t>Parcel Tax: Establish annual parcel tax of $91/parcel, adjusted for inflation, for 7 years to fund art, music, athletics, and attract teachers and staff.</t>
  </si>
  <si>
    <t>Liberty Union High School District</t>
  </si>
  <si>
    <t>Parcel Tax: Renew tax for 14 years of $85/parcel.</t>
  </si>
  <si>
    <t>San Juan Unified School District</t>
  </si>
  <si>
    <t>J1</t>
  </si>
  <si>
    <t>Santa Maria Joint Union High School District</t>
  </si>
  <si>
    <t>H2016</t>
  </si>
  <si>
    <t>Simi Valley Unified School District</t>
  </si>
  <si>
    <t>Parcel Tax: Renew expiring tax for 9 years of $72/parcel for school funding.</t>
  </si>
  <si>
    <t>Parcel Tax: Renew tax for 4 years at a rate of $59/parcel.</t>
  </si>
  <si>
    <t>Walnut Valley Unified School District</t>
  </si>
  <si>
    <t>WV</t>
  </si>
  <si>
    <t>West Covina Unified School District</t>
  </si>
  <si>
    <t>Westminster School District</t>
  </si>
  <si>
    <t>Orcutt Union School District</t>
  </si>
  <si>
    <t>G2016</t>
  </si>
  <si>
    <t>Parcel Tax: $120 per parcel for 12 years.</t>
  </si>
  <si>
    <t>G1</t>
  </si>
  <si>
    <t>Bakersfield City School District</t>
  </si>
  <si>
    <t>Lynwood Unified School District</t>
  </si>
  <si>
    <t>Jacoby Creek School District</t>
  </si>
  <si>
    <t>Cotati-Rohnert Park Unified School District</t>
  </si>
  <si>
    <t>Nevada Joint Union High School District</t>
  </si>
  <si>
    <t>Sonoma Valley Unified School District</t>
  </si>
  <si>
    <t>Pomona Unified School District</t>
  </si>
  <si>
    <t>Etiwanda School District</t>
  </si>
  <si>
    <t>Galt Joint Union Elementary School District</t>
  </si>
  <si>
    <t>Galt Joint Union High School District</t>
  </si>
  <si>
    <t>Lucia Mar Unified School District</t>
  </si>
  <si>
    <t>Huntington Beach City School District</t>
  </si>
  <si>
    <t>H1</t>
  </si>
  <si>
    <t>East Whittier City School District</t>
  </si>
  <si>
    <t>Fountain Valley School District</t>
  </si>
  <si>
    <t>L2016</t>
  </si>
  <si>
    <t>Reef-Sunset Unified School District</t>
  </si>
  <si>
    <t>Lake Elsinore Unified School District</t>
  </si>
  <si>
    <t>Red Bluff Joint Union High School District</t>
  </si>
  <si>
    <t>Lodi Unified School District</t>
  </si>
  <si>
    <t>Pioneer Union Elementary School District</t>
  </si>
  <si>
    <t>Anaheim Elementary School District</t>
  </si>
  <si>
    <t>Alisal Union School District</t>
  </si>
  <si>
    <t>Hacienda La Puente Unified School District</t>
  </si>
  <si>
    <t>Parcel Tax: Renew existing tax for 7 years of $59/parcel for school funding beginning 1/1/2018.</t>
  </si>
  <si>
    <t>Fruitvale School District</t>
  </si>
  <si>
    <t>Centralia Elementary School District</t>
  </si>
  <si>
    <t>San Jacinto Unified School District</t>
  </si>
  <si>
    <t>Ontario-Montclair School District</t>
  </si>
  <si>
    <t>Selma Unified School District</t>
  </si>
  <si>
    <t>Garvey School District</t>
  </si>
  <si>
    <t>GA</t>
  </si>
  <si>
    <t>Barstow Unified School District</t>
  </si>
  <si>
    <t>Oakley Union Elementary School District</t>
  </si>
  <si>
    <t>Roseville Joint Union High School District</t>
  </si>
  <si>
    <t>Coalinga-Huron Joint Unified School District</t>
  </si>
  <si>
    <t>Dixon Unified School District</t>
  </si>
  <si>
    <t>Lost Hills Union School District</t>
  </si>
  <si>
    <t>Measure R</t>
  </si>
  <si>
    <t>Santa Ynez Valley Union High School District</t>
  </si>
  <si>
    <t>K2016</t>
  </si>
  <si>
    <t>Rincon Valley Union School District</t>
  </si>
  <si>
    <t>Parcel Tax: Renew tax for 12 years at a rate of $96/parcel with annual increases of $3.</t>
  </si>
  <si>
    <t>Mountain View School District (Los Angeles County)</t>
  </si>
  <si>
    <t>Muroc Joint Unified School District</t>
  </si>
  <si>
    <t>El Rancho Unified School District</t>
  </si>
  <si>
    <t>ER</t>
  </si>
  <si>
    <t>Parcel Tax: Levy parcel tax of $99/parcel for music education.</t>
  </si>
  <si>
    <t>El Centro Elementary School District</t>
  </si>
  <si>
    <t>Burton School District</t>
  </si>
  <si>
    <t>San Jose Unified School District</t>
  </si>
  <si>
    <t>Parcel Tax: Levy additional tax for 8 years of $72/parcel for school funding.</t>
  </si>
  <si>
    <t>Mariposa County Unified School District</t>
  </si>
  <si>
    <t>Parcel Tax: Extend the district's parcel tax at 7.2 cents per sq. ft. for 8 additional years to provide funding for schools.</t>
  </si>
  <si>
    <t>San Pasqual Valley Unified School District</t>
  </si>
  <si>
    <t>Brawley Elementary School District</t>
  </si>
  <si>
    <t>Mill Valley School District</t>
  </si>
  <si>
    <t>Parcel Tax: Levy parcel tax for 12 years of $980/parcel including a 5% annual increase for education.</t>
  </si>
  <si>
    <t>Paramount Unified School District</t>
  </si>
  <si>
    <t>Delhi Unified School District</t>
  </si>
  <si>
    <t>Fallbrook Union High School District</t>
  </si>
  <si>
    <t>Garden Grove Unified School District (Orange Co)</t>
  </si>
  <si>
    <t>Guerneville School District</t>
  </si>
  <si>
    <t>Fowler Unified School District</t>
  </si>
  <si>
    <t>Kerman Unified School District</t>
  </si>
  <si>
    <t>Konocti Unified School District</t>
  </si>
  <si>
    <t>Chowchilla Elementary School District</t>
  </si>
  <si>
    <t>Measure J</t>
  </si>
  <si>
    <t>Parcel Tax: Levy parcel tax for 10 years of $1,600/parcel for education.</t>
  </si>
  <si>
    <t>Bayshore Elementary School District</t>
  </si>
  <si>
    <t>Shasta Union High School District</t>
  </si>
  <si>
    <t>Parcel Tax: Levy tax for 9 years of $75/parcel.</t>
  </si>
  <si>
    <t>Parcel Tax: Replace expiring tax for 8 years at a rate of $620/parcel.</t>
  </si>
  <si>
    <t>Lucerne Elementary School District</t>
  </si>
  <si>
    <t>Windsor Unified School District</t>
  </si>
  <si>
    <t>Palmdale Elementary School District</t>
  </si>
  <si>
    <t>PSD</t>
  </si>
  <si>
    <t>Cardiff School District</t>
  </si>
  <si>
    <t>National School District</t>
  </si>
  <si>
    <t>Solana Beach School District</t>
  </si>
  <si>
    <t>Banning Unified School District</t>
  </si>
  <si>
    <t>Healdsburg Unified School District</t>
  </si>
  <si>
    <t>Meadows Union Elementary School District</t>
  </si>
  <si>
    <t>South Whittier School District</t>
  </si>
  <si>
    <t>Arcata Elementary School District</t>
  </si>
  <si>
    <t>Parcel Tax: Levy parcel tax for 8 years at an annual rate of $59/parcel for education funding.</t>
  </si>
  <si>
    <t>Ferndale Unified School District</t>
  </si>
  <si>
    <t>Greenfield Union School District (Monterey County)</t>
  </si>
  <si>
    <t>Hanford Joint Union High School District</t>
  </si>
  <si>
    <t>Paso Robles Joint Unified School District</t>
  </si>
  <si>
    <t>Chino Valley Unified School District</t>
  </si>
  <si>
    <t>Parcel Tax: Continue the district's parcel tax at 32 cents/building sq. ft. (NTE $7,999 per parcel).</t>
  </si>
  <si>
    <t>Pierce Joint Unified School District</t>
  </si>
  <si>
    <t>Parcel Tax: Levy tax of $68/parcel for school funding.</t>
  </si>
  <si>
    <t>Armona Union Elementary School District</t>
  </si>
  <si>
    <t>Live Oak Unified School District</t>
  </si>
  <si>
    <t>Hughson Unified School District</t>
  </si>
  <si>
    <t>Alhambra Unified School District</t>
  </si>
  <si>
    <t>Turlock Unified School District</t>
  </si>
  <si>
    <t>Santa Barbara Unified School District</t>
  </si>
  <si>
    <t>I2016</t>
  </si>
  <si>
    <t>Cascade Union Elementary School District</t>
  </si>
  <si>
    <t>Corning Union High School District</t>
  </si>
  <si>
    <t>Caruthers Unified School District</t>
  </si>
  <si>
    <t>Standard School District</t>
  </si>
  <si>
    <t>Exeter Unified School District</t>
  </si>
  <si>
    <t>General Shafter School District</t>
  </si>
  <si>
    <t>South Bay Union School District (Humboldt County)</t>
  </si>
  <si>
    <t>Guadalupe Union School District</t>
  </si>
  <si>
    <t>M2016</t>
  </si>
  <si>
    <t>N2016</t>
  </si>
  <si>
    <t>Mattole Unified School District</t>
  </si>
  <si>
    <t>Seeley Union Elementary School District</t>
  </si>
  <si>
    <t>San Ardo Union Elementary School District</t>
  </si>
  <si>
    <t>Alta Loma School District</t>
  </si>
  <si>
    <t>Santa Barbara Unified School District Elementary Schools Facilities Improvement District No. 1</t>
  </si>
  <si>
    <t>J2016</t>
  </si>
  <si>
    <t>Hughson Unified School District School Facilities Improvement District No 1</t>
  </si>
  <si>
    <t>Evergreen Union School District</t>
  </si>
  <si>
    <t>Local Public Schools Funding Authority SFID No 2016-1</t>
  </si>
  <si>
    <t>Fairfield-Suisun Unified School District</t>
  </si>
  <si>
    <t>Parcel Tax: $73 per parcel per year for 9 years.</t>
  </si>
  <si>
    <t>Livermore Valley Joint Unified School District</t>
  </si>
  <si>
    <t>Beardsley School District</t>
  </si>
  <si>
    <t>Alum Rock Union Elementary School District</t>
  </si>
  <si>
    <t>Napa Valley Unified School District</t>
  </si>
  <si>
    <t>Parcel Tax: Extend $59 parcel tax for 5 years.</t>
  </si>
  <si>
    <t>Montebello Unified School District</t>
  </si>
  <si>
    <t>GS</t>
  </si>
  <si>
    <t>Kings Canyon Joint Unified School District</t>
  </si>
  <si>
    <t>Brentwood Union School District</t>
  </si>
  <si>
    <t>Gilroy Unified School District</t>
  </si>
  <si>
    <t>Mother Lode Union Elementary School District</t>
  </si>
  <si>
    <t>Walnut Creek School District</t>
  </si>
  <si>
    <t>Ballico-Cressey Elementary School District</t>
  </si>
  <si>
    <t>Parcel Tax: $820 per parcel for 10 years.</t>
  </si>
  <si>
    <t>Kelseyville Unified School District</t>
  </si>
  <si>
    <t>Central Union High School District</t>
  </si>
  <si>
    <t>Klamath-Trinity Joint Unified School District</t>
  </si>
  <si>
    <t>Fairfax Elementary School District</t>
  </si>
  <si>
    <t>Hermosa Beach City School District</t>
  </si>
  <si>
    <t>Kingsburg Elementary Charter School District</t>
  </si>
  <si>
    <t>Lammersville Joint Unified School District</t>
  </si>
  <si>
    <t>Cuyama Joint Unified School District</t>
  </si>
  <si>
    <t>Pope Valley Union Elementary School District</t>
  </si>
  <si>
    <t>Camino Union School District</t>
  </si>
  <si>
    <t>Black Butte Union Elementary School District</t>
  </si>
  <si>
    <t>Junction Elementary School District</t>
  </si>
  <si>
    <t>Santa Paula Unified School District</t>
  </si>
  <si>
    <t>Burton Elementary School District</t>
  </si>
  <si>
    <t>San Antonio Union School District</t>
  </si>
  <si>
    <t>Parcel Tax: $105 per parcel for 8 years.</t>
  </si>
  <si>
    <t>Parcel Tax: $72 per parcel for 8 years.</t>
  </si>
  <si>
    <t>Parcel Tax: $98 per parcel for 12 years.</t>
  </si>
  <si>
    <t>Parcel Tax: $89 per parcel.</t>
  </si>
  <si>
    <t>Compton Unified School District</t>
  </si>
  <si>
    <t>Placerville Union School District</t>
  </si>
  <si>
    <t>Parcel Tax: Continue existing parcel tax for 4 years.</t>
  </si>
  <si>
    <t>Union Elementary School District</t>
  </si>
  <si>
    <t>Parcel Tax: $96 per parcel/per year for 10 years.</t>
  </si>
  <si>
    <t>Potter Valley Community Unified School District</t>
  </si>
  <si>
    <t>San Ramon Valley Unified School District</t>
  </si>
  <si>
    <t>Parcel Tax: Extend parcel tax of $144 per year/ per parcel for nine years.</t>
  </si>
  <si>
    <t>Parcel Tax: Increase parcel tax by $120 per year/per parcel for six years.</t>
  </si>
  <si>
    <t>Parcel Tax: Increase and combine parcel tax to $246.60</t>
  </si>
  <si>
    <t>Parcel Tax: $49 per year/ per parcel for eight years.</t>
  </si>
  <si>
    <t>Nicasio Elementary School District</t>
  </si>
  <si>
    <t>Parcel Tax: Increase parcel tax to $573.46 per year/ per parcel for ten years.</t>
  </si>
  <si>
    <t>Mountain View School Facilities Improvement District No 2</t>
  </si>
  <si>
    <t>Parcel Tax: Extend pre-existing parcel tax for six more years at $330 a year.</t>
  </si>
  <si>
    <t>Parcel Tax: Extend $865 per year/per parcel for six years.</t>
  </si>
  <si>
    <t>Central School District</t>
  </si>
  <si>
    <t>Conejo Valley Unified School District</t>
  </si>
  <si>
    <t>Corona-Norco Unified School District</t>
  </si>
  <si>
    <t>Desert Sands Unified School District</t>
  </si>
  <si>
    <t>Folsom-Cordova Unified School District</t>
  </si>
  <si>
    <t>Parcel Tax: Renews existing parcel tax of $98 for 6 additional years beginning 7/1/2016.</t>
  </si>
  <si>
    <t>Santa Maria-Bonita School District</t>
  </si>
  <si>
    <t>T-14</t>
  </si>
  <si>
    <t>Torrance Unified School District</t>
  </si>
  <si>
    <t>Rosemead School District</t>
  </si>
  <si>
    <t>RS</t>
  </si>
  <si>
    <t>Parcel Tax: Levy annual parcel tax of $120 per unit of property for 10 years.</t>
  </si>
  <si>
    <t>Moreno Valley Unified School District</t>
  </si>
  <si>
    <t>Saugus Union School District</t>
  </si>
  <si>
    <t>El Monte City School District</t>
  </si>
  <si>
    <t>Hesperia Unified School District</t>
  </si>
  <si>
    <t>Murrieta Valley Unified School District</t>
  </si>
  <si>
    <t>San Luis Coastal Unified School District</t>
  </si>
  <si>
    <t>D-14</t>
  </si>
  <si>
    <t>Vacaville Unified School District</t>
  </si>
  <si>
    <t>Azusa Unified School District</t>
  </si>
  <si>
    <t>Parcel Tax: Consolidate and renew two parcel taxes totaling $256/parcel for 14 years.</t>
  </si>
  <si>
    <t>Ramona Unified School District</t>
  </si>
  <si>
    <t>Parcel Tax: Levy parcel tax of $278 per residential unit per year for 6 years. This tax would replace an expiring parcel tax of $159 per parcel per year.</t>
  </si>
  <si>
    <t>Stockton Unified School District</t>
  </si>
  <si>
    <t>Mendota Unified School District</t>
  </si>
  <si>
    <t>B-14</t>
  </si>
  <si>
    <t>Oak Grove Union Elementary School District</t>
  </si>
  <si>
    <t>Washington Unified School District (Yolo County)</t>
  </si>
  <si>
    <t>Mojave Unified School District</t>
  </si>
  <si>
    <t>Santa Rosa High School District</t>
  </si>
  <si>
    <t>Snowline Joint Unified School District</t>
  </si>
  <si>
    <t>Lakeside Union Elementary School District</t>
  </si>
  <si>
    <t>Farmersville Unified School District</t>
  </si>
  <si>
    <t>Alum Rock Unified School District</t>
  </si>
  <si>
    <t>Parcel Tax: Renew expiring parcel tax of $176.42 for 7 years.</t>
  </si>
  <si>
    <t>Downey Unified School District</t>
  </si>
  <si>
    <t>Los Nietos School District</t>
  </si>
  <si>
    <t>Parcel Tax: Renew annual parcel tax of $102.94 per taxable land parcel for 8 years.</t>
  </si>
  <si>
    <t>Carpinteria Unified School District</t>
  </si>
  <si>
    <t>Cinnabar Elementary School District</t>
  </si>
  <si>
    <t>Parcel Tax: Renew parcel tax of 15›/sq. ft. of building area for 20 years.</t>
  </si>
  <si>
    <t>Columbia Elementary School District</t>
  </si>
  <si>
    <t>Lemon Grove School District</t>
  </si>
  <si>
    <t>Vallecitos School District</t>
  </si>
  <si>
    <t>Lakeport Unified School District</t>
  </si>
  <si>
    <t>Montecito Union School District</t>
  </si>
  <si>
    <t>Santa Rosa Elementary School District</t>
  </si>
  <si>
    <t>Gustine Unified School District</t>
  </si>
  <si>
    <t>Briggs Elementary School District</t>
  </si>
  <si>
    <t>Colusa Unified School District</t>
  </si>
  <si>
    <t>East Nicolaus Joint Union High School District</t>
  </si>
  <si>
    <t>Laytonville Unified School District</t>
  </si>
  <si>
    <t>Eureka City Schools</t>
  </si>
  <si>
    <t>Porterville Unified School District</t>
  </si>
  <si>
    <t>Golden Plains Unified School District</t>
  </si>
  <si>
    <t>Norwalk-La Mirada Unified School District</t>
  </si>
  <si>
    <t>College Elementary School District</t>
  </si>
  <si>
    <t>Ross Elementary School District</t>
  </si>
  <si>
    <t>Parcel Tax: Impose $184 parcel tax for 8 years.</t>
  </si>
  <si>
    <t>Southern Humboldt Joint Unified School District</t>
  </si>
  <si>
    <t>Tipton Elementary School District</t>
  </si>
  <si>
    <t>McCabe Union Elementary School District</t>
  </si>
  <si>
    <t>Parcel Tax: Renew expiring $150 education parcel tax for 5 yrs.</t>
  </si>
  <si>
    <t>Parcel Tax:  Levy annual tax of $138 per parcel for seven years.</t>
  </si>
  <si>
    <t>Sequoia Union High School District</t>
  </si>
  <si>
    <t>Benicia Unified School District</t>
  </si>
  <si>
    <t>Parcel Tax: Renew expiring $84 education parcel tax for 8 yrs.</t>
  </si>
  <si>
    <t>Parcel Tax: Renew tax at $100 per parcel for 5 yrs.</t>
  </si>
  <si>
    <t>Perris Elementary School District</t>
  </si>
  <si>
    <t>Petaluma City Elementary School District</t>
  </si>
  <si>
    <t>Petaluma Joint Union High School District</t>
  </si>
  <si>
    <t>Planada Elementary School District</t>
  </si>
  <si>
    <t>Willows Unified School District</t>
  </si>
  <si>
    <t>Merced City School District</t>
  </si>
  <si>
    <t>Merced River School District</t>
  </si>
  <si>
    <t>Parcel Tax: Renew expiring $95 parcel tax for 7 yrs.</t>
  </si>
  <si>
    <t>Pixley Union Elementary School District</t>
  </si>
  <si>
    <t>Coronado Unified School District</t>
  </si>
  <si>
    <t>Buena Park School District</t>
  </si>
  <si>
    <t>Elk Hills Elementary School District</t>
  </si>
  <si>
    <t>Larkspur-Corte Madera School District</t>
  </si>
  <si>
    <t>Hydesville Elementary School District</t>
  </si>
  <si>
    <t>Springville Union Elementary School District</t>
  </si>
  <si>
    <t>Princeton Joint Unified School District</t>
  </si>
  <si>
    <t>Tracy Unified School District Facilities Improvement District 3</t>
  </si>
  <si>
    <t>Parcel Tax: Authorized annual school parcel tax of $164 per parcel for 7 years.</t>
  </si>
  <si>
    <t>Parcel Tax: Levy parcel tax of $192 per parcel for 6 years.</t>
  </si>
  <si>
    <t>Levy a parcel tax of $42 a year for 5 years.</t>
  </si>
  <si>
    <t>Calipatria Unified School District</t>
  </si>
  <si>
    <t>Parcel Tax: Renewed and continue an existing parcel tax of $174/year for 10 years.</t>
  </si>
  <si>
    <t>Semitropic Elementary School District</t>
  </si>
  <si>
    <t>Parcel Tax: Levy special tax assessment of $300 per year per parcel for six years.</t>
  </si>
  <si>
    <t>Parcel Tax: Levy a parcel tax of $90 per year per parcel.</t>
  </si>
  <si>
    <t>Parcel Tax: Increase pre- existing parcel tax amount by 5% every year.</t>
  </si>
  <si>
    <t>Parcel Tax: Extend existing parcel tax for 8 years at the increase rate of an additional $123 per year per parcel.</t>
  </si>
  <si>
    <t>Parcel Tax: Extend existing parcel tax of $100 a year for 7 years.</t>
  </si>
  <si>
    <t>Parcel Tax: 17 parcels transfer from Lakeside Joint Union School District to Loma Prieta Joint Union School District.</t>
  </si>
  <si>
    <t>Parcel Tax: Extend parcel tax of $290 a year for 8 years.</t>
  </si>
  <si>
    <t>Parcel Tax: Levy a parcel tax of $2,406 per parcel per year for eight years.</t>
  </si>
  <si>
    <t>Parcel Tax: Extended and authorized an increase tax from $288 to $386 per parcel per year for 4 years.</t>
  </si>
  <si>
    <t>Covina-Valley Unified School District</t>
  </si>
  <si>
    <t>La Habra City School District</t>
  </si>
  <si>
    <t>Prop Z</t>
  </si>
  <si>
    <t>Parcel Tax: Levy Annual Tax of $39 on Single Family Homes and Rates on Commercial/Other Types of Parcels, for 5 Yrs</t>
  </si>
  <si>
    <t>Santa Barbara Elementary School District</t>
  </si>
  <si>
    <t>Parcel Tax: Levy Annual Tax of $48 Per Parcel for 4 Yrs</t>
  </si>
  <si>
    <t>B2012</t>
  </si>
  <si>
    <t>Parcel Tax: Levy Annual Tax of $59 Per Parcel for 4 Yrs</t>
  </si>
  <si>
    <t>Increase Personal Income Tax Rate on Annual Earnings Over $7,316 from 2013 Through 2024</t>
  </si>
  <si>
    <t>Prop 38</t>
  </si>
  <si>
    <t>Chaffey Joint Union High School District</t>
  </si>
  <si>
    <t>Pajaro Valley Unified School District</t>
  </si>
  <si>
    <t>Westside Union School District</t>
  </si>
  <si>
    <t>Parcel Tax: Levy Annual Tax of $96 Per Parcel for 4 Yrs</t>
  </si>
  <si>
    <t>WP</t>
  </si>
  <si>
    <t>WR</t>
  </si>
  <si>
    <t>Parcel Tax: Levy Annual Tax of $50 Per Parcel for 5 Yrs</t>
  </si>
  <si>
    <t>Templeton Unified School District</t>
  </si>
  <si>
    <t>H-12</t>
  </si>
  <si>
    <t>Lancaster School District</t>
  </si>
  <si>
    <t>Rowland Unified School District</t>
  </si>
  <si>
    <t>San Bernardino City Unified School District</t>
  </si>
  <si>
    <t>Temecula Valley Unified School District</t>
  </si>
  <si>
    <t>Parcel Tax: Levy Annual Tax of $48 Per Parcel for 5 Yrs</t>
  </si>
  <si>
    <t>Standard Elementary School District</t>
  </si>
  <si>
    <t>L2012</t>
  </si>
  <si>
    <t>Parcel Tax: Levy Annual Tax of $42 for 5 Yrs</t>
  </si>
  <si>
    <t>Parcel Tax: Continue the Expiring Annual Tax of $79 Per Parcel Tax for 8 Yrs</t>
  </si>
  <si>
    <t>Parcel Tax: Levy Annual Tax of $199 Per Parcel for 5 Yrs</t>
  </si>
  <si>
    <t>Nuview Union School District</t>
  </si>
  <si>
    <t>South Bay Union School District (San Diego Co)</t>
  </si>
  <si>
    <t>Anderson Union High School District</t>
  </si>
  <si>
    <t>Castaic Union Elementary School District</t>
  </si>
  <si>
    <t>Yucaipa-Calimesa Joint Unified School District</t>
  </si>
  <si>
    <t>San Dieguito Union High School District</t>
  </si>
  <si>
    <t>Public Enterprise Revenue Bond</t>
  </si>
  <si>
    <t>Parcel Tax: Renew Existing Parcel Tax for 5 Yrs</t>
  </si>
  <si>
    <t>Spreckels Union School District</t>
  </si>
  <si>
    <t>Parcel Tax: Levy Annual Tax of $196 Per Parcel for 8 Yrs</t>
  </si>
  <si>
    <t>Parcel Tax: Extend Existing Annual Tax of $184.70 Per Parcel, Increasing Annually at 2%, for No More Than 8Yrs</t>
  </si>
  <si>
    <t>Weaver Union Elementary School District</t>
  </si>
  <si>
    <t>Parcel Tax: Levy $65 Per Parcel for 5 Yrs</t>
  </si>
  <si>
    <t>St Helena Unified School District</t>
  </si>
  <si>
    <t>Parcel Tax: Levy Annual Tax of $76 Per Parcel for 8 Yrs</t>
  </si>
  <si>
    <t>Lindsay Unified School District</t>
  </si>
  <si>
    <t>Sonora Union High School District</t>
  </si>
  <si>
    <t>Summerville Union High School District</t>
  </si>
  <si>
    <t>Parcel Tax: Continue Tax for 4 Yrs from $20 to $204 Per Parcel, and Levy Up to an Additional $242 to Cover State Funding Shortfalls Only If the November 2012 Temporary Taxes to Fund Education Initiative Does Not Pass</t>
  </si>
  <si>
    <t>Parcel Tax: Levy Annual Tax of $48 Per Parcel for 8 Yrs</t>
  </si>
  <si>
    <t>Alvord Unified School District</t>
  </si>
  <si>
    <t>Redondo Beach Unified School District</t>
  </si>
  <si>
    <t>Temple City Unified School District</t>
  </si>
  <si>
    <t>Parcel Tax: Levy Tax of $49 Per Parcel for 5 Yrs</t>
  </si>
  <si>
    <t>Gridley Unified School District</t>
  </si>
  <si>
    <t>Fortuna Union High School District</t>
  </si>
  <si>
    <t>Bellflower Unified School District</t>
  </si>
  <si>
    <t>K2012</t>
  </si>
  <si>
    <t>Whittier City School District</t>
  </si>
  <si>
    <t>Knightsen School District</t>
  </si>
  <si>
    <t>Pacific Elementary School District</t>
  </si>
  <si>
    <t>Somis Union Elementary School District</t>
  </si>
  <si>
    <t>Measure S</t>
  </si>
  <si>
    <t>Butteville Union Elementary School District</t>
  </si>
  <si>
    <t>Pleasant Ridge Union School District</t>
  </si>
  <si>
    <t>Parcel Tax: Levy Tax of $92 Per Parcel</t>
  </si>
  <si>
    <t>Parcel Tax: Levy Annual Tax of $60 Per Parcel</t>
  </si>
  <si>
    <t>Local Classrooms Funding Authority</t>
  </si>
  <si>
    <t>Parcel Tax: Levy a Special Tax of $.02 Per Sq. Ft. of Lot for Residential Property, and $0.075 Per Sq. Ft. for Other Property Types</t>
  </si>
  <si>
    <t>CL</t>
  </si>
  <si>
    <t>Santa Barbara High School District</t>
  </si>
  <si>
    <t>Parcel Tax: Levy an Annual $45 Per Parcel Secondary Tax for 4 Yrs</t>
  </si>
  <si>
    <t>A2012</t>
  </si>
  <si>
    <t>Norris School District</t>
  </si>
  <si>
    <t>Parcel Tax: Levy a $48 Parcel Tax for 4 Yrs</t>
  </si>
  <si>
    <t>Parcel Tax: Levy a $67 Parcel Tax for 5 Yrs</t>
  </si>
  <si>
    <t>Parcel Tax: Levy a Parcel Tax of $58 on Each Parcel within the District Annually for a Period of 5 Yrs</t>
  </si>
  <si>
    <t>Parcel Tax: Levy a $54 Parcel Tax Annually for 4 Yrs</t>
  </si>
  <si>
    <t>X2012</t>
  </si>
  <si>
    <t>Charter Oak Unified School District</t>
  </si>
  <si>
    <t>CO</t>
  </si>
  <si>
    <t>Parcel Tax: Levy a $89 Parcel Tax Annually for 5 Yrs</t>
  </si>
  <si>
    <t>Parcel Tax: Levy a Parcel Tax of $180 on Each Parcel within the District Annually for 4 Yrs</t>
  </si>
  <si>
    <t>V2012</t>
  </si>
  <si>
    <t>Wright Elementary School District</t>
  </si>
  <si>
    <t>Sierra Unified School District</t>
  </si>
  <si>
    <t>$5,400,000 (Refunding Existing GO Bond Debt)</t>
  </si>
  <si>
    <t>Parcel Tax: Increase Existing Parcel Tax by $.03/Sq Ft of Building Area or $3/Vacant Parcel for 5 Yrs</t>
  </si>
  <si>
    <t>Biggs Unified School District</t>
  </si>
  <si>
    <t>Lincoln Unified School District</t>
  </si>
  <si>
    <t>Corcoran Joint Unified School District</t>
  </si>
  <si>
    <t>Alpine Union School District</t>
  </si>
  <si>
    <t>Parcel Tax: Renew $85 Parcel Tax Annually for 8 Yrs</t>
  </si>
  <si>
    <t>Parcel Tax: Renew $38 Parcel Tax Annually for 8 Yrs</t>
  </si>
  <si>
    <t>Parcel Tax: Renew ItsExisting Parcel Tax for 8 Yrs, Increasing by $149</t>
  </si>
  <si>
    <t>Trinidad Union School District (HCS)</t>
  </si>
  <si>
    <t>Parcel Tax: Renew $48 Parcel Tax Annually for 3 Yrs</t>
  </si>
  <si>
    <t>Taft City School District</t>
  </si>
  <si>
    <t>Savanna Elementary School District</t>
  </si>
  <si>
    <t>Sulphur Springs Union Elementary School District</t>
  </si>
  <si>
    <t>Southern Trinity Joint Unified School District</t>
  </si>
  <si>
    <t>Pollock Pines Elementary School District</t>
  </si>
  <si>
    <t>W2012</t>
  </si>
  <si>
    <t>Parcel Tax: Levy $95 per year for 8 years.</t>
  </si>
  <si>
    <t>Newark Unified School District</t>
  </si>
  <si>
    <t>San Mateo County Community College District</t>
  </si>
  <si>
    <t>Newhall School District</t>
  </si>
  <si>
    <t>NSD-E</t>
  </si>
  <si>
    <t>Parcel Tax: $374 per parcel per year.</t>
  </si>
  <si>
    <t>Parcel Tax: Levy $76 per parcel per year for 4 years.</t>
  </si>
  <si>
    <t>Parcel Tax: Extends $59 per year parcel tax for 5 years.</t>
  </si>
  <si>
    <t>Parcel Tax: Renew existing tax of $237.78 and increase to $245.94 for next 10 years.</t>
  </si>
  <si>
    <t>Parcel Tax: $60 per parcel for 4 years.</t>
  </si>
  <si>
    <t>Bradley Union School District</t>
  </si>
  <si>
    <t>Parcel Tax: Extend and increase the parcel tax of $96 a year to $118 a year for 5 more years.</t>
  </si>
  <si>
    <t>Glendale Unified School District</t>
  </si>
  <si>
    <t>Parcel Tax: ContinueAnnual Parcel Tax of 6.31›/Sq Ft on All Residential Improvements; 9.46›/Sq Ft on All Commercial Improvements; and $20 on Unimproved Parcels for 10 Yrs Beginning 7/1/2013</t>
  </si>
  <si>
    <t>Baker Valley Unified School District</t>
  </si>
  <si>
    <t>San Marcos Unified School District</t>
  </si>
  <si>
    <t>Parcel Tax: Levy an Annual Parcel Tax of $98 for 6 Yrs</t>
  </si>
  <si>
    <t>Parcel Tax: Levy Parcel Tax of $53 Per Parcel Annually for 5 Years</t>
  </si>
  <si>
    <t>Parcel Tax: Levy an Annual Parcel Tax of $96 for 4 Yrs</t>
  </si>
  <si>
    <t>Rialto Unified School District</t>
  </si>
  <si>
    <t>Parcel Tax: Levy an Annual Emergency Parcel Tax of $98 Per Single Family Residence and Taxes on Other Types of Parcels to Expire in 5 Yrs</t>
  </si>
  <si>
    <t>R-2010</t>
  </si>
  <si>
    <t>South San Francisco Unified School District</t>
  </si>
  <si>
    <t>Parcel Tax: Levy Annual Parcel Tax of No More Than $96/ Parcel for 4 Yrs,Beginning 7/1/2011</t>
  </si>
  <si>
    <t>Parcel Tax: Levy Parcel Tax  of $195 Per Parcel Annually for 10 Years</t>
  </si>
  <si>
    <t>Parcel Tax: Impose Annual Parcel Tax of $96 for Single-Family Residential Properties, $192 for Multi-Family-Family Properties with Two to Four Units, and $480 for Properties with 5 or More Units</t>
  </si>
  <si>
    <t>Encinitas Union School District</t>
  </si>
  <si>
    <t>Auburn Union School District</t>
  </si>
  <si>
    <t>Parcel Tax: Will be $59 Per Parcel Every Year for 5 Yrs</t>
  </si>
  <si>
    <t>Travis Unified School District</t>
  </si>
  <si>
    <t>Parcel Tax: Levy an Annual Tax of $250 Per Parcel for 2 Yrs</t>
  </si>
  <si>
    <t>Parcel Tax: Levy an Annual Tax of $58 Per Residence and $58 Per Commercial or Industrial Property for 6 Yrs</t>
  </si>
  <si>
    <t>Parcel Tax: Levy Annual Tax of 7.2›/Sq Ft of Building Area or $7.20 Per Vacant Parcel for 5 Yrs</t>
  </si>
  <si>
    <t>Parcel Tax: Levy a Special Tax of $96 Per Parcel; Industrial/Commercial Parcels Levied at $0.015/Sq Ft</t>
  </si>
  <si>
    <t>Calistoga Joint Unified School District</t>
  </si>
  <si>
    <t>Jefferson School District</t>
  </si>
  <si>
    <t>Sonora Elementary School District</t>
  </si>
  <si>
    <t>Julian Union High School District</t>
  </si>
  <si>
    <t>Parcel Tax: Levy an Annual Emergency Parcel Tax Not to Exceed $96 to Expire in 4 Yrs Beginning 7/1/2011</t>
  </si>
  <si>
    <t>Centinela Valley Union High School District</t>
  </si>
  <si>
    <t>CV</t>
  </si>
  <si>
    <t>Magnolia School District</t>
  </si>
  <si>
    <t>Parcel Tax: Levy an Annual Parcel Tax of $96 for 6 Yrs</t>
  </si>
  <si>
    <t>Forestville Union School District</t>
  </si>
  <si>
    <t>Parcel Tax: Levy an Annual Parcel Tax of $89 Per Parcel with Cost of Living Adjustments</t>
  </si>
  <si>
    <t>Twin Hills Union School District</t>
  </si>
  <si>
    <t>Piner-Olivet Union School District</t>
  </si>
  <si>
    <t>Bennett Valley Union School District</t>
  </si>
  <si>
    <t>Sierra Plumas Joint Unified School District</t>
  </si>
  <si>
    <t>Parcel Tax: Levy Annual Parcel Tax of $56 Per Parcel for 5 Yrs with Cost of Living Adjustments</t>
  </si>
  <si>
    <t>Q-2010</t>
  </si>
  <si>
    <t>Parcel Tax: Levy a Tax of $150 Per Parcel for 5 Yrs</t>
  </si>
  <si>
    <t>Parcel Tax: Levy a Temporary $100 Annual Education Parcel Tax Ending After 4 Yrs</t>
  </si>
  <si>
    <t>Parcel Tax: Continue Existing Special Tax of $68 Per Parcel for 4 Yrs</t>
  </si>
  <si>
    <t>Parcel Tax: Levy of An Annual Parcel Tax Not to Exceed $32.20 Per Parcel for Single Family Residential and Nonresidential Parcels and $16.10 Per Dwelling Unit for Mixed Use and Multi-Family Residential Parcels</t>
  </si>
  <si>
    <t>Parcel Tax: Extend and Increase the Parcel Tax by $48 Per Parcel to a Total of $160.16 Per Parcel Beginning 7/1/2010 for 5 Yrs</t>
  </si>
  <si>
    <t>Parcel Tax: Levy Tax of $84 Per Parcel for 5 Yrs</t>
  </si>
  <si>
    <t>Lucerne Valley Unified School District</t>
  </si>
  <si>
    <t>Mark West Union School District</t>
  </si>
  <si>
    <t>Big Pine Unified School District</t>
  </si>
  <si>
    <t>Parcel Tax: Levy an Annual Tax of $95 Per Parcel for 5 Yrs</t>
  </si>
  <si>
    <t>L2010</t>
  </si>
  <si>
    <t>Parcel Tax: Levy an Annual Parcel Tax of $0.0375 Per Sq. Ft. of Building Space Per Each Assessor's Parcel for 4 Yrs</t>
  </si>
  <si>
    <t>Arcohe Union Elementary School District (CSCRPA)</t>
  </si>
  <si>
    <t>Anderson Valley Unified School District</t>
  </si>
  <si>
    <t>Blue Lake Union Elementary School District</t>
  </si>
  <si>
    <t>Rohnerville School District</t>
  </si>
  <si>
    <t>Parcel Tax: $92 per parcel per year.</t>
  </si>
  <si>
    <t>Parcel Tax: extension of $98 annual tax; adjusted annually for inflation.</t>
  </si>
  <si>
    <t>Parcel Tax: $99 annual tax per parcel for 4 years.</t>
  </si>
  <si>
    <t>Parcel Tax: $96 per year for 5 years.</t>
  </si>
  <si>
    <t>Acalanes Union High School District</t>
  </si>
  <si>
    <t>Parcel Tax: $189 per year tax indefinitely.</t>
  </si>
  <si>
    <t>Parcel Tax: $138 parcel tax.</t>
  </si>
  <si>
    <t>Parcel Tax: Combined three existing parcel taxes into one parcel tax of $555 a year for residential units and $0.11 cents per sq. ft. on nonresidential parcels.</t>
  </si>
  <si>
    <t>Parcel Tax: $149 per year on residential units; $.03 sq. ft. on non-residential parcels, for 5 years and increase annual depending on inflation.</t>
  </si>
  <si>
    <t>Business License Tax: Increase business license tax based on annual gross receipts.</t>
  </si>
  <si>
    <t>Dinuba</t>
  </si>
  <si>
    <t>Utility User Tax: Extend existing utility user tax of 7%.</t>
  </si>
  <si>
    <t>Parcel Tax: Renew the existing $82 a year parcel tax.</t>
  </si>
  <si>
    <t>Larkspur School District</t>
  </si>
  <si>
    <t>Parcel Tax: Extend annual $368.88 parcel tax for 8 years with possibility of  an increase of 5% each year.</t>
  </si>
  <si>
    <t>Parcel Tax: $150 per year tax for 5 years.</t>
  </si>
  <si>
    <t>Parcel Tax: $120 annually for 5 years.</t>
  </si>
  <si>
    <t>Parcel Tax: $165 in addition to current tax of $209 for 4 years.</t>
  </si>
  <si>
    <t>Parcel Tax: $288 for single parcels; $95 for each unit in four flex parcels for 4 years.</t>
  </si>
  <si>
    <t>Parcel Tax: $233 annually for 4 years.</t>
  </si>
  <si>
    <t>Parcel Tax: $91 annual education parcel tax for 5 years.</t>
  </si>
  <si>
    <t>Parcel Tax: Continue parcel tax up to the amount specified for 4 years. Amount will vary from year to year.</t>
  </si>
  <si>
    <t>Parcel Tax: Increase parcel tax by $96 for 6 years.</t>
  </si>
  <si>
    <t>Parcel Tax: Levy Annual Tax of $99 Per Parcel</t>
  </si>
  <si>
    <t>Parcel Tax: $242 education parcel tax for 8 years.</t>
  </si>
  <si>
    <t>Parcel Tax: $144 annual education parcel tax for 7 years.</t>
  </si>
  <si>
    <t>Parcel Tax: $125 parcel tax for 6 years.</t>
  </si>
  <si>
    <t>Parcel Tax: $95 annually for eight years.</t>
  </si>
  <si>
    <t>Parcel Tax: $78 annual education parcel tax for 6 years.</t>
  </si>
  <si>
    <t>Parcel Tax: $795 annual education parcel for 6 years.</t>
  </si>
  <si>
    <t>Parcel Tax: $85 a year for 7 years.</t>
  </si>
  <si>
    <t>Parcel Tax: $124 per parcel per year.</t>
  </si>
  <si>
    <t>Parcel Tax: $250 per parcel per year for five years.</t>
  </si>
  <si>
    <t>Gravenstein Union School District</t>
  </si>
  <si>
    <t>Parcel Tax: $36.00 for 8 years.</t>
  </si>
  <si>
    <t>Bonita Unified School District</t>
  </si>
  <si>
    <t>AB</t>
  </si>
  <si>
    <t>Parcel Tax: Extend Expiring Parcel Tax for 5 Years at $11.50/Month Per Parcel</t>
  </si>
  <si>
    <t>Parcel Tax: Levy a Tax of $89/Parcel Annually for 7 Yrs</t>
  </si>
  <si>
    <t>Parcel Tax: Levy an Annual Parcel Tax of $60 Per Parcel for 7 Years Beginning 7/1/2009, with An Annual Inflation Adjustment of $6</t>
  </si>
  <si>
    <t>Prop S</t>
  </si>
  <si>
    <t>Parcel Tax: Levy a $27 Annual Parcel Tax for 4 Yrs</t>
  </si>
  <si>
    <t>I2008</t>
  </si>
  <si>
    <t>William S Hart Union High School District</t>
  </si>
  <si>
    <t>SA</t>
  </si>
  <si>
    <t>Parcel Tax: Assess Tax of $72 Per Parcel Annually for 9 Yrs</t>
  </si>
  <si>
    <t>Santa Paula Union High School District</t>
  </si>
  <si>
    <t>Parcel Tax: Levy $10 Per Parcel Per Month ($120 Per Year) for 10 Yrs</t>
  </si>
  <si>
    <t>Susanville School District</t>
  </si>
  <si>
    <t>KC</t>
  </si>
  <si>
    <t>Del Norte County Unified School District</t>
  </si>
  <si>
    <t>WS</t>
  </si>
  <si>
    <t>Escondido Union High School District</t>
  </si>
  <si>
    <t>Parcel Tax: Levy an Annual Parcel Tax of $50 Per Parcel Not to Exceed 5 Yrs</t>
  </si>
  <si>
    <t>Colton Joint Unified School District</t>
  </si>
  <si>
    <t>Parcel Tax: Levy Tax of $90 Per Parcel Annually for 5 Yrs</t>
  </si>
  <si>
    <t>Wheatland School District</t>
  </si>
  <si>
    <t>Parcel Tax: Levy $96 Per Parcel Annually for 5 Yrs</t>
  </si>
  <si>
    <t>Parcel Tax: Replace Existing Special Tax by Increasing the Rate by $75 to $185/Year Per Parcel Beginning 7/1/2009</t>
  </si>
  <si>
    <t>Victor Valley Union High School District</t>
  </si>
  <si>
    <t>Lake Tahoe Unified School District</t>
  </si>
  <si>
    <t>Cypress Elementary School District</t>
  </si>
  <si>
    <t>Parcel Tax: Levy Tax of $79 Per Parcel Annually for 5 Yrs</t>
  </si>
  <si>
    <t>Center Joint Unified School District</t>
  </si>
  <si>
    <t>Merced Union High School District</t>
  </si>
  <si>
    <t>Parcel Tax: Levy Tax of $84 Per Parcel Annually for 9 Yrs</t>
  </si>
  <si>
    <t>Bishop Union Elementary School District</t>
  </si>
  <si>
    <t>Parcel Tax: Renew the Existing Parcel Tax for 5 Years Beginning 7/1/2009 and Ending 6/30/2014</t>
  </si>
  <si>
    <t>Parcel Tax: Increase Existing Tax by $193 to $663.38 Beginning 7/1/2009, Expiring 6/30/2018, with 5% Annual Rate Increases Beginning 6/1/2010</t>
  </si>
  <si>
    <t>Savanna School District</t>
  </si>
  <si>
    <t>Bret Harte Union High School District</t>
  </si>
  <si>
    <t>Gold Oak Union School District</t>
  </si>
  <si>
    <t>Parcel Tax: Levy Tax of $35 Per Parcel for 5 Yrs</t>
  </si>
  <si>
    <t>Parcel Tax: Levy Tax of $96 Beginning 7/1/2009, Extending for 6 Years with Annual Adjustment for Inflation</t>
  </si>
  <si>
    <t>C2008</t>
  </si>
  <si>
    <t>Parcel Tax: Renew Existing $85 Annual Assessment for 5 Yrs</t>
  </si>
  <si>
    <t>Parcel Tax: Levy Annual Tax from $50 to $120 for 3 Yrs</t>
  </si>
  <si>
    <t>Parcel Tax: Levy an Annual Education Parcel Tax of $78 for 7 Years</t>
  </si>
  <si>
    <t>Ceres Unified School District</t>
  </si>
  <si>
    <t>Gateway Unified School District</t>
  </si>
  <si>
    <t>Richland School District</t>
  </si>
  <si>
    <t>CF</t>
  </si>
  <si>
    <t>Pacheco Union School District</t>
  </si>
  <si>
    <t>Helendale School District</t>
  </si>
  <si>
    <t>Alta-Dutch Flat Union School District</t>
  </si>
  <si>
    <t>Parcel Tax: Levy Tax of $45/Parcel for 4 Years Beginning 7/1/2009</t>
  </si>
  <si>
    <t>Parcel Tax: Levy a $23 Annual Parcel Tax for 4 Yrs</t>
  </si>
  <si>
    <t>H2008</t>
  </si>
  <si>
    <t>Parcel Tax: Levy a  Parcel Tax of $78 Per Year Per Parcel for 5 Yrs</t>
  </si>
  <si>
    <t>Parcel Tax: Renew Existing Annual $197 Parcel Tax for 8 Yrs Beginning 7/1/2009 (Current Parcel Tax Expires 6/30/2009)</t>
  </si>
  <si>
    <t>Parcel Tax: Levy a  Parcel Tax of $198 Per Parcel of Taxable Property in the City Beginning 7/1/2008 Until 7/1/2028</t>
  </si>
  <si>
    <t>Parcel Tax: An Annual Tax of $166 Per Taxable Parcel for 7 Yrs, Beginning 7/1/2008, with an Annual Inflation Adjustment Limited to $8</t>
  </si>
  <si>
    <t>Parcel Tax: Levy a Special Tax of $45/Yr on Each Parcel of Taxable Real Property in the District for No More Than 8 Years, Beginning 7/1/2009, After the Expiration of the Existing Parcel Tax</t>
  </si>
  <si>
    <t>Salinas City Elementary School District</t>
  </si>
  <si>
    <t>Parcel Tax: Renew Expiring Parcel Tax of $290/Yr Per Parcel, for 6 Yrs, Without Increase</t>
  </si>
  <si>
    <t>Parcel Tax: Levy an Annual Tax of $88 Per Taxable Parcel for 7 Yrs Only, Beginning 7/1/2008</t>
  </si>
  <si>
    <t>Sutter Union High School District</t>
  </si>
  <si>
    <t>Needles Unified School District</t>
  </si>
  <si>
    <t>Parcel Tax: Implement a Parcel Tax of $375.00 Per Parcel, with a 4% Annual Cost of Living Adjustment for Each Year thereafter Beginning 7/1/2008 for a Period of 8 Yrs</t>
  </si>
  <si>
    <t>Parcel Tax: Levy a Parcel Tax at $.04 Per Square Foot for 9 Yrs</t>
  </si>
  <si>
    <t>Parcel Tax: Levy a Temporary, 4 Year Emergency Tax of $120 Per Residential Parcel and 15› Per Square Foot for Commercial/Industrial Parcels Beginning 7/1/2008</t>
  </si>
  <si>
    <t>Parcel Tax: Increase and Extend a Parcel Tax Between $127 and $1,016, Depending on Sq. Footage, on Parcels Located within the District. Tax to Expire In 8 Yrs</t>
  </si>
  <si>
    <t>Parcel Tax: Levy a Parcel Tax for $257 Per Assessor Parcel Per Year, Not to Exceed a 5% Annual Increase, for 5 Yrs</t>
  </si>
  <si>
    <t>Kernville Union School District</t>
  </si>
  <si>
    <t>Pacifica School District (CSCRPA)</t>
  </si>
  <si>
    <t>Parcel Tax: Levy a Parcel Tax for a Period of 5 Yrs Beginning 7/1/2008 and Ending 6/30/2013. Tax Shall Not to Exceed $96 Per Year Per Parcel on All Taxable Parcels in the District.</t>
  </si>
  <si>
    <t>McKinleyville Union School District</t>
  </si>
  <si>
    <t>Oak View Union Elementary School District</t>
  </si>
  <si>
    <t>Leggett Valley Unified School District</t>
  </si>
  <si>
    <t>Parcel Tax: Levy special tax up to the amounts specified in the voter pamphlet (avg. of $249 per parcel) for 3 years.</t>
  </si>
  <si>
    <t>Rancho Santa Fe School District</t>
  </si>
  <si>
    <t>Parcel Tax: Continue Levy of $195 Per Parcel Beginning July1, 2009</t>
  </si>
  <si>
    <t>Redlands Unified School District</t>
  </si>
  <si>
    <t>Parcel Tax: Tax for Each Parcel of Real Property Shall Not Exceed the Minimumof $346 Per Year Adjusted Annually for Inflation by the Consumer Price Index</t>
  </si>
  <si>
    <t>Parcel Tax: Continue Existing Parcel Tax of $150 Per Parcel for 4 Yrs (7/1/2008 to 6/30/2012)</t>
  </si>
  <si>
    <t>Parcel Tax: Annual Parcel Tax of $98 for 5 Years, Beginning 7/1/2009</t>
  </si>
  <si>
    <t>Evergreen Union Elementary School District</t>
  </si>
  <si>
    <t>Placentia-Yorba Linda Unified School District</t>
  </si>
  <si>
    <t>Upland Unified School District</t>
  </si>
  <si>
    <t>Rio Bravo-Greeley Union Elementary School District</t>
  </si>
  <si>
    <t>San Gabriel Unified School District</t>
  </si>
  <si>
    <t>Parcel Tax: Continue Existing Assessments, at $773.94 Per Year for Parcels Containing One Single-Family Residence, and at Rates Specified in the Sample Ballot for All Other Parcels, and Increase Rates by 5% Per Year</t>
  </si>
  <si>
    <t>R2008</t>
  </si>
  <si>
    <t>Woodlake Union High School District</t>
  </si>
  <si>
    <t>Dry Creek Joint Elementary School District</t>
  </si>
  <si>
    <t>Parcel Tax: Continue Expiring Parcel Tax for 9 Yrs at An Annual Rate of $105Per Parcel</t>
  </si>
  <si>
    <t>Caruthers Unified School District (CSCRPA)</t>
  </si>
  <si>
    <t>Orland Joint Unified School District</t>
  </si>
  <si>
    <t>Loomis Unified School District</t>
  </si>
  <si>
    <t>Poway Unified School Facilities Improvement District 2007-1</t>
  </si>
  <si>
    <t>Parcel Tax: Extend $98 per year per parcel for 8 years.</t>
  </si>
  <si>
    <t>Parcel Tax: $91 per taxable parcel for 6 years.</t>
  </si>
  <si>
    <t>Parcel Tax: $59.</t>
  </si>
  <si>
    <t>Lennox School District</t>
  </si>
  <si>
    <t>Parcel Tax: $319.00 per parcel per year with 3% yearly adjustments for 8 years.</t>
  </si>
  <si>
    <t>Denair Unified School District</t>
  </si>
  <si>
    <t>Hart-Ransom Union School District</t>
  </si>
  <si>
    <t>Parcel Tax: Renew tax of $200 a year on single family homes.</t>
  </si>
  <si>
    <t>Parcel Tax: Extend $132 per year per parcel for 7 years with a 3% increase yearly.</t>
  </si>
  <si>
    <t>Antelope Valley Joint Union High School District</t>
  </si>
  <si>
    <t>Parcel Tax: Extend parcel tax at $0.15 sq. ft. of improved property for 10 years.</t>
  </si>
  <si>
    <t>Vineland Elementary School District</t>
  </si>
  <si>
    <t>--</t>
  </si>
  <si>
    <t>Special Tax: $78 per year per parcel for 5 years.</t>
  </si>
  <si>
    <t>Parcel Tax: Extend $75 annual parcel tax.</t>
  </si>
  <si>
    <t>Parcel Tax: Extend $50 annual parcel tax.</t>
  </si>
  <si>
    <t>Special Tax: $96 per year per parcel for 5 years.</t>
  </si>
  <si>
    <t>Parcel Tax: Extend parcel tax at $295 per parcel for 6 years.</t>
  </si>
  <si>
    <t>Parcel Tax: Increase current parcel tax from $196 to $311.</t>
  </si>
  <si>
    <t>Parcel Tax: Extend parcel tax at $626.98 the first year and increase it annually by 3% for cost of living adjustments.</t>
  </si>
  <si>
    <t>Sylvan Union School District</t>
  </si>
  <si>
    <t>Parcel Tax: An Annual Tax for 10 Yrs 22.80›/Sq Ft for Residential Buildings, 34.36›/Sq Ft for Commercial/ Industrial/Institutional Buildings and $50 for Unimproved Parcels</t>
  </si>
  <si>
    <t>Exeter Union High School District</t>
  </si>
  <si>
    <t>H6</t>
  </si>
  <si>
    <t>M6</t>
  </si>
  <si>
    <t>Prop O</t>
  </si>
  <si>
    <t>Parcel Tax: $50 Tax on Each Real Property Parcel</t>
  </si>
  <si>
    <t>Prop 88</t>
  </si>
  <si>
    <t>Loomis Union School District</t>
  </si>
  <si>
    <t>Buckeye Union School District</t>
  </si>
  <si>
    <t>Rio Linda Union Elementary School District</t>
  </si>
  <si>
    <t>Parcel Tax: Impose a $151.82 Per Year Parcel Tax toIncrease Annually at 4% for No More than 6 Years.</t>
  </si>
  <si>
    <t>Santa Rita Union Elementary School District</t>
  </si>
  <si>
    <t>K2006</t>
  </si>
  <si>
    <t>Los Olivos School District</t>
  </si>
  <si>
    <t>N2006</t>
  </si>
  <si>
    <t>Ocean View School District (Orange Co)</t>
  </si>
  <si>
    <t>J6</t>
  </si>
  <si>
    <t>Dinuba Unified School District</t>
  </si>
  <si>
    <t>Oakdale Joint Unified School District</t>
  </si>
  <si>
    <t>Parcel Tax: Levy Tax of $100 Per Parcel for 10 Yrs</t>
  </si>
  <si>
    <t>Cayucos Elementary School District</t>
  </si>
  <si>
    <t>Z-06</t>
  </si>
  <si>
    <t>Parcel Tax: Impose $52 Per Year Per Taxable Parcel for 4 Yrs Beginning 7/1/2007</t>
  </si>
  <si>
    <t>Measure A</t>
  </si>
  <si>
    <t>Parcel Tax: $175 on Improved Parcels, $30 a Year on Unimproved Parcels for 5 Yrs</t>
  </si>
  <si>
    <t>Antelope Valley Union High School District</t>
  </si>
  <si>
    <t>E/E-1</t>
  </si>
  <si>
    <t>G/G6</t>
  </si>
  <si>
    <t>B6</t>
  </si>
  <si>
    <t>C6</t>
  </si>
  <si>
    <t>Income Tax: 1.7% Tax for Individual Incomes Above $400,000 and for Couples Above $800,000 for Pre-School Education</t>
  </si>
  <si>
    <t>Prop 82</t>
  </si>
  <si>
    <t>Parcel Tax: $254 Per Parcel Per Year for 5 Yrs</t>
  </si>
  <si>
    <t>Sierra Sands Unified School District</t>
  </si>
  <si>
    <t>Grant Joint Union High School District</t>
  </si>
  <si>
    <t>North County Joint Union School District</t>
  </si>
  <si>
    <t>Monrovia Unified School District</t>
  </si>
  <si>
    <t>North Sacramento School District</t>
  </si>
  <si>
    <t>Scotts Valley Fire Protection District</t>
  </si>
  <si>
    <t>Parcel Tax: $96 Per Parcel Per Year for 5 Yrs Beginning 7/1/2006</t>
  </si>
  <si>
    <t>Parcel Tax: $96 Per Parcel Per Year</t>
  </si>
  <si>
    <t>Byron Union School District</t>
  </si>
  <si>
    <t>Parcel Tax: $70 Per Year on Each Parcel of Taxable Real Property in the District; $170 Per Acre of Heavy Industrial Property for 5 Yrs</t>
  </si>
  <si>
    <t>Golden Valley Unified School District</t>
  </si>
  <si>
    <t>Solvang School District</t>
  </si>
  <si>
    <t>J2006</t>
  </si>
  <si>
    <t>Bass Lake Joint Union Elementary School District</t>
  </si>
  <si>
    <t>Oroville City Elementary School District</t>
  </si>
  <si>
    <t>Tracy Unified School District</t>
  </si>
  <si>
    <t>Franklin Elementary School District</t>
  </si>
  <si>
    <t>Kings River Union Elementary School District</t>
  </si>
  <si>
    <t>Parcel Tax: $52 Per Year Per Parcel for 4 Yrs Beginning 7/1/2005</t>
  </si>
  <si>
    <t>Weaver School District</t>
  </si>
  <si>
    <t>Carmel Unified School District</t>
  </si>
  <si>
    <t>Newport-Mesa Unified School District</t>
  </si>
  <si>
    <t>Delano Joint Union High School District</t>
  </si>
  <si>
    <t>Parcel Tax: 7 Yrs at the Annual Rate of $250 Per Residential Unit and $.05/Sq Ftfor Non-Residential Parcels, Exempting Low Income Homeowners and Renters and Homeowners 65+</t>
  </si>
  <si>
    <t>Bonsall Union School District</t>
  </si>
  <si>
    <t>Parcel Tax: Increase Its Existing Assessment of $70/Year Per Parcel for 7 Yrs, Beginning 7/1/2006, Exempting Parcels Owned/ Occupied by Seniors (65+)</t>
  </si>
  <si>
    <t>Parcel Tax: Renew $28/Yr Parcel Tax for 7 Yrs, Beginning 1/1/2006, Exempting Parcels Owned/ Occupied by Seniors (65+)</t>
  </si>
  <si>
    <t>Livingston Union School District</t>
  </si>
  <si>
    <t>Big Oak Flat-Groveland Unified School District</t>
  </si>
  <si>
    <t>Howell Mountain Elementary School District</t>
  </si>
  <si>
    <t>Chawanakee Unified School District</t>
  </si>
  <si>
    <t>Latrobe School District</t>
  </si>
  <si>
    <t>Redwood Shores School Facilities Improvement District</t>
  </si>
  <si>
    <t>Special Tax: Renew and levy special taxes ranging from $1141 to $1937 annually depending on parcel size for 4 years.</t>
  </si>
  <si>
    <t>Special Tax: Levy special tax ranging from $418 to $710 annually for 4 years.</t>
  </si>
  <si>
    <t>Parcel Tax: $26 per parcel per year.</t>
  </si>
  <si>
    <t>Parcel Tax: Increase parcel tax to $189 for 7 years.</t>
  </si>
  <si>
    <t>Parcel Tax: $52 per parcel per year.</t>
  </si>
  <si>
    <t>Parcel Tax: Renew and increase parcel tax by $99 for a total of $573.46 and apply a 3% annual increase each year for 10 years.</t>
  </si>
  <si>
    <t>Parcel Tax: $85 per parcel tax for 5 years.</t>
  </si>
  <si>
    <t>Parcel Tax: Continue $98 per taxable parcel per year for 7 years.</t>
  </si>
  <si>
    <t>Parcel Tax: $97 annual parcel tax for 4 years.</t>
  </si>
  <si>
    <t>Parcel Tax: Replace current parcel tax with $189 per taxable parcel for 6 years.</t>
  </si>
  <si>
    <t>Parcel Tax: $52 per parcel for 8 years.</t>
  </si>
  <si>
    <t>Parcel Tax: $75 per parcel for 4 years</t>
  </si>
  <si>
    <t>Parcel Tax: Replace existing parcel tax with $82 parcel tax for 6 years.</t>
  </si>
  <si>
    <t>Parcel Tax: $96 annually.</t>
  </si>
  <si>
    <t>Keyes Union School District</t>
  </si>
  <si>
    <t>Parcel Tax: $52 per year/per parcel for 8 years.</t>
  </si>
  <si>
    <t>Parcel Tax: Renew and increase parcel tax to $26 a year for 8 years.</t>
  </si>
  <si>
    <t>Parcel Tax: Renew and increase parcel tax to $76.34 a year for 8 years.</t>
  </si>
  <si>
    <t>Parcel Tax: $72 per parcel per year for 6 years.</t>
  </si>
  <si>
    <t>Parcel Tax: $52 for 8 years.</t>
  </si>
  <si>
    <t>Parcel Tax: Renew and increase parcel tax to $52 a year for 8 years.</t>
  </si>
  <si>
    <t>Parcel Tax: $50 Per Unimproved Parcel for 2 Yrs Beginning 7/1/05</t>
  </si>
  <si>
    <t>Parcel Tax: Levy an Annual Tax of $50 Per Parcel</t>
  </si>
  <si>
    <t>Parcel Tax: $120/Yr on Each Parcel of Taxable Real Property in the District for 5 Yrs, Beginning 7/1/05</t>
  </si>
  <si>
    <t>Parcel Tax: Annual Tax of $98 Per Parcel for 6 Yrs Beginning 7/1/2005</t>
  </si>
  <si>
    <t>Chowchilla Union High School District</t>
  </si>
  <si>
    <t>C2004</t>
  </si>
  <si>
    <t>Parcel Tax: $60 Per Year Per Residential Parcel; $400 Per Yr Per Non-Residential Parcel</t>
  </si>
  <si>
    <t>Parcel Tax: Annual Tax of $98 Per Parcel for 6 Yrs</t>
  </si>
  <si>
    <t>Parcel Tax: Increase by $19 Per Parcel Per Month for 8 Yrs</t>
  </si>
  <si>
    <t>Parcel Tax: Extend Tax of $104 Per Parcel from 7/1/05 to6/30/11 without Increase</t>
  </si>
  <si>
    <t>Parcel Tax: Annual Tax of $94 Per Parcel for 4 Yrs</t>
  </si>
  <si>
    <t>Yuba City Unified School District</t>
  </si>
  <si>
    <t>Parcel Tax: $185.00 Per Parcel for 8 Fiscal Yrs, Beginning 7/1/2005</t>
  </si>
  <si>
    <t>Parcel Tax: $50 Annually for 4 Yrs Beginning 7/1/2005</t>
  </si>
  <si>
    <t>Sales Tax: Increase 1/4%</t>
  </si>
  <si>
    <t>Parcel Tax: Annual Tax of $100 Per Parcel for 5 Yrs</t>
  </si>
  <si>
    <t>Parcel Tax: Levy a Special Tax for 8 Years Beginning 7/1/06. The Renewed Special Tax Will Increase 5% from the Existing Level on 7/1/2006, and 5% Annually Until the New Expiration Date of 6/30/2014</t>
  </si>
  <si>
    <t>Parcel Tax: Annual Tax of $85 Per Parcel for 5 Yrs; Beginning 7/1/2005</t>
  </si>
  <si>
    <t>Liberty Elementary School District</t>
  </si>
  <si>
    <t>Konocti Unified School District (CSCRPA)</t>
  </si>
  <si>
    <t>Mission Union Elementary School District</t>
  </si>
  <si>
    <t>Traver Joint Elementary School District</t>
  </si>
  <si>
    <t>Z2004</t>
  </si>
  <si>
    <t>P-04</t>
  </si>
  <si>
    <t>Fall River Joint Unified School District</t>
  </si>
  <si>
    <t>Graves Elementary School District</t>
  </si>
  <si>
    <t>Big Creek Elementary School District</t>
  </si>
  <si>
    <t>Loleta Union Elementary School District</t>
  </si>
  <si>
    <t>Eastern Sierra Unified School District</t>
  </si>
  <si>
    <t>Manchester Union Elementary School District</t>
  </si>
  <si>
    <t>Redwood Shores Elementary School District</t>
  </si>
  <si>
    <t>Sales Tax: $96/Year Per Parcel, Extending 7/1/2005 Through 6/30/2015</t>
  </si>
  <si>
    <t>Edison Elementary School District</t>
  </si>
  <si>
    <t>Huntington Beach Union High School District</t>
  </si>
  <si>
    <t>Parcel Tax: $400 Per Year Per Taxable Parcel for 3 Yrs</t>
  </si>
  <si>
    <t>Parcel Tax: $98 Per Parcel for 4 Yrs</t>
  </si>
  <si>
    <t>Parcel Tax: $197 Per Parcel Annually for 5 Yrs</t>
  </si>
  <si>
    <t>D4</t>
  </si>
  <si>
    <t>V2004/B-04</t>
  </si>
  <si>
    <t>C4</t>
  </si>
  <si>
    <t>Parcel Tax: $148 for 6 Yrs</t>
  </si>
  <si>
    <t>Parcel Tax: Increase from $123/Yr to $195 Annually for 5 Yrs</t>
  </si>
  <si>
    <t>Parcel Tax: $60 Per Residential &amp; $400 Per Commercial Parcel for 5 Yrs.</t>
  </si>
  <si>
    <t>Parcel Tax: $85 for 5 Yrs, Beginning 7/1/2004</t>
  </si>
  <si>
    <t>A-04</t>
  </si>
  <si>
    <t>Parcel Tax: Continue Existing Tax of $150 for 4 Yrs from 7/1/2004 to 6/30/2008</t>
  </si>
  <si>
    <t>Apple Valley Unified School District</t>
  </si>
  <si>
    <t>Parcel Tax: $75 Per Year Parcel Tax for a Maximum of 5 Yrs</t>
  </si>
  <si>
    <t>Parcel Tax: $180 for 7 Years, Increasing Annually at 2%</t>
  </si>
  <si>
    <t>Parcel Tax: $98 Per Parcel Per Yr for 5 Yrs Ending 6/30/2009</t>
  </si>
  <si>
    <t>Washington Union School District</t>
  </si>
  <si>
    <t>Parcel Tax: $10.00 Per Month for 7 Yrs Beginning 7/1/2004</t>
  </si>
  <si>
    <t>Parcel Tax: $55 for 4 Years, Beginning 7/1/2004</t>
  </si>
  <si>
    <t>Parcel Tax: $195 Per Parcel for 4 Yrs</t>
  </si>
  <si>
    <t>Midway Elementary School District</t>
  </si>
  <si>
    <t>Parcel Tax: $75 for 4 Years, Beginning 7/1/2004</t>
  </si>
  <si>
    <t>U2004</t>
  </si>
  <si>
    <t>Sales Tax: New Tax 1/4% for 4 Yrs</t>
  </si>
  <si>
    <t>Parcel Tax: 6.8›s/Sq Ft or $6.80 Per Vacant Parcel for 5 Yrs</t>
  </si>
  <si>
    <t>Parcel Tax: Not to Exceed $290 Per Parcel Per Yr for 10 Yrs Ending 6/30/14</t>
  </si>
  <si>
    <t>Mark Twain Union Elementary School District</t>
  </si>
  <si>
    <t>Parcel Tax: $325 Per Year Per Taxable Parcel of Real Property</t>
  </si>
  <si>
    <t>Lemoore Union Elementary School District</t>
  </si>
  <si>
    <t>Lassen Union High School District</t>
  </si>
  <si>
    <t>Valley Home Joint School District</t>
  </si>
  <si>
    <t>Parcel Tax: $45 for 4 Yrs, Beginning 7/1/2004</t>
  </si>
  <si>
    <t>Tulare Joint Union High School District</t>
  </si>
  <si>
    <t>McSwain Union Elementary School District</t>
  </si>
  <si>
    <t>Parcel Tax: $75-$600 Per Parcel (Depending on Sq Ft of Parcel)</t>
  </si>
  <si>
    <t>Parcel Tax Continuation</t>
  </si>
  <si>
    <t>Grant Elementary School District</t>
  </si>
  <si>
    <t>Washington Colony Elementary School District</t>
  </si>
  <si>
    <t>Chualar Union School District</t>
  </si>
  <si>
    <t>Parcel Tax: $75 Per Yr for 6 Yrs</t>
  </si>
  <si>
    <t>Parcel Tax: $90 parcel tax.</t>
  </si>
  <si>
    <t>Parcel Tax: $48 per parcel for 4 years.</t>
  </si>
  <si>
    <t>Parcel Tax: $245 parcel tax for 8 years with 3% annual cost of living adjustments.</t>
  </si>
  <si>
    <t>Parcel Tax: $35 per parcel tax for 5 years.</t>
  </si>
  <si>
    <t>Special Tax: $97 per year and adjustment annually for Consumer Price Index changes.</t>
  </si>
  <si>
    <t>Special Tax: $73 a year with annual adjustments for Consumer Price Index.</t>
  </si>
  <si>
    <t>Parcel Tax: $166 per parcel.</t>
  </si>
  <si>
    <t>Cottonwood Union Elementary School District</t>
  </si>
  <si>
    <t>Arena Union Elementary School District</t>
  </si>
  <si>
    <t>Parcel Tax: $30 parcel tax.</t>
  </si>
  <si>
    <t>Special Tax: $198 annual tax for 5 years.</t>
  </si>
  <si>
    <t>Parcel Tax: $58 per year/per parcel for 4 years.</t>
  </si>
  <si>
    <t>Q2003</t>
  </si>
  <si>
    <t>Property Tax: $250 each parcel for 5 years.</t>
  </si>
  <si>
    <t>Parcel Tax: $150 tax per parcel.</t>
  </si>
  <si>
    <t>Parcel Tax: $96 per parcel.</t>
  </si>
  <si>
    <t>Parcel Tax: $225 per parcel for 6 years.</t>
  </si>
  <si>
    <t>Parcel Tax: $173 annually for 5 years.</t>
  </si>
  <si>
    <t>Parcel Tax: $76 per parcel for 8 years.</t>
  </si>
  <si>
    <t>Parcel Tax: $59 per year/per parcel for 4 years.</t>
  </si>
  <si>
    <t>3A</t>
  </si>
  <si>
    <t>Parcel Tax: $98 per parcel for 8 years with 3% increase annually due to Consumer Price Index.</t>
  </si>
  <si>
    <t>Parcel Tax: $98 per parcel.</t>
  </si>
  <si>
    <t>Parcel Tax: $75 per year/per taxable parcel for 7 years.</t>
  </si>
  <si>
    <t>Parcel Tax: $180 per parcel.</t>
  </si>
  <si>
    <t>Parcel Tax: $108 annual tax for 5 years.</t>
  </si>
  <si>
    <t>Parcel Tax: $135 per parcel.</t>
  </si>
  <si>
    <t>Parcel Tax: $81 per parcel.</t>
  </si>
  <si>
    <t>Parcel Tax: $75 per parcel.</t>
  </si>
  <si>
    <t>Property Tax: $0.05 per sq. ft.</t>
  </si>
  <si>
    <t>Parcel Tax: $75 parcel tax.</t>
  </si>
  <si>
    <t>Parcel Tax: $248 per parcel.</t>
  </si>
  <si>
    <t>Property Tax:  $250 each parcel for 5 years.</t>
  </si>
  <si>
    <t>Measure B</t>
  </si>
  <si>
    <t>Parcel Tax: $181 per parcel.</t>
  </si>
  <si>
    <t>Parcel Tax: $385 per parcel.</t>
  </si>
  <si>
    <t>Parcel Tax: $275 per parcel.</t>
  </si>
  <si>
    <t>Columbia Union School District</t>
  </si>
  <si>
    <t>Parcel Tax: Increase Tax by $49.75/Yr</t>
  </si>
  <si>
    <t>Parcel Tax: Increase Tax by $333/Yr</t>
  </si>
  <si>
    <t>Parcel Tax: Impose Tax of $300 for 12 Yrs</t>
  </si>
  <si>
    <t>Roseville City School District</t>
  </si>
  <si>
    <t>Gold Trail Union School District</t>
  </si>
  <si>
    <t>Hillsborough City School District</t>
  </si>
  <si>
    <t>Paradise School District</t>
  </si>
  <si>
    <t>Fallbrook Union Elementary School District</t>
  </si>
  <si>
    <t>Parcel Tax: Impose Tax of $126 for 10 Years</t>
  </si>
  <si>
    <t>M-02</t>
  </si>
  <si>
    <t>N-02</t>
  </si>
  <si>
    <t>Dos Palos-Oro Loma Joint Unified School District</t>
  </si>
  <si>
    <t>Buttonwillow Union School District</t>
  </si>
  <si>
    <t>Elverta Joint Elementary School District</t>
  </si>
  <si>
    <t>Bear Valley Unified School District</t>
  </si>
  <si>
    <t>Soulsbyville Elementary School District</t>
  </si>
  <si>
    <t>Banta Elementary School District</t>
  </si>
  <si>
    <t>Linns Valley-Poso Flat Union Elementary School District</t>
  </si>
  <si>
    <t>Parcel Tax: Impose Tax of $75 for 7 Yrs</t>
  </si>
  <si>
    <t>Etna Union High School District</t>
  </si>
  <si>
    <t>Salinas Middle School District</t>
  </si>
  <si>
    <t>Parcel Tax of $75</t>
  </si>
  <si>
    <t>Saratoga Unified School District</t>
  </si>
  <si>
    <t>Rocklin Unified School District</t>
  </si>
  <si>
    <t>Parcel Tax of $385</t>
  </si>
  <si>
    <t>Coast Unified School District</t>
  </si>
  <si>
    <t>Parcel Tax of $70</t>
  </si>
  <si>
    <t>Parcel Tax of $28</t>
  </si>
  <si>
    <t>Corning Union Elementary School District</t>
  </si>
  <si>
    <t>Kentwood District</t>
  </si>
  <si>
    <t>Parcel Tax of $550</t>
  </si>
  <si>
    <t>La Mesa-Spring Valley</t>
  </si>
  <si>
    <t>Penryn Elementary School District</t>
  </si>
  <si>
    <t>Palmdale School District</t>
  </si>
  <si>
    <t>Modesto High School District</t>
  </si>
  <si>
    <t>Parcel Tax: Increase $75 annual parcel tax to $123 annual for 5 years.</t>
  </si>
  <si>
    <t>Modesto City School District</t>
  </si>
  <si>
    <t>Parcel Tax: Increase parcel tax from $193 to $297 per year with cost of living adjustment of not more than 4% a year.</t>
  </si>
  <si>
    <t>Orchard School District</t>
  </si>
  <si>
    <t>Portola Valley Elementary School District (San Mateo Co School Districts)</t>
  </si>
  <si>
    <t>Parcel Tax: $197 per parcel/per year with 6.5% cost of living adjustments for 8 years.</t>
  </si>
  <si>
    <t>Special Tax: $196 per year for 6 years.</t>
  </si>
  <si>
    <t>Parcel Tax: $109 for five years.</t>
  </si>
  <si>
    <t>Peninsula Union Elementary School District</t>
  </si>
  <si>
    <t>Strathmore Union High School District</t>
  </si>
  <si>
    <t>Empire Union School District</t>
  </si>
  <si>
    <t>$15,000,00</t>
  </si>
  <si>
    <t>Laguna Beach Unified School District</t>
  </si>
  <si>
    <t>Parcel Tax: $293 per parcel for 5 years.</t>
  </si>
  <si>
    <t>Parcel Tax: $2.74 per month with an annual increase of 2%.</t>
  </si>
  <si>
    <t>Parcel Tax: $150 per parcel for 9 years at a rate of 3.5% compounded.</t>
  </si>
  <si>
    <t>Parcel Tax: $92 a year for 10 years.</t>
  </si>
  <si>
    <t>Mountain View School District (San Bernardino Co)</t>
  </si>
  <si>
    <t>Parcel Tax: $80 per parcel/per year for 4 years.</t>
  </si>
  <si>
    <t>Special Tax: Levy special tax up to the amounts specified in voter information pamphlet for five years.  No other information available.</t>
  </si>
  <si>
    <t>Parcel Tax: Renew $85 per taxable parcel/per year for 6 years.</t>
  </si>
  <si>
    <t>Special Tax: $365 per year with annual increases due to the Consumer Price Index.</t>
  </si>
  <si>
    <t>Special Tax: $196 for 8 years with annual increases due to the Consumer Price Index.</t>
  </si>
  <si>
    <t>Parcel Tax: $25.50 up to 10 years.</t>
  </si>
  <si>
    <t>Parcel Tax: $48.00 per year for 5 years.</t>
  </si>
  <si>
    <t>Parcel Tax: $41 per year for 8 years.</t>
  </si>
  <si>
    <t>Parcel Tax: $63 per parcel with annual adjustments in the Consumer Price Index.</t>
  </si>
  <si>
    <t>Parcel Tax: $36 per year for 8 years.</t>
  </si>
  <si>
    <t>Parcel Tax: Impose Tax from $0.045 to $0.0675</t>
  </si>
  <si>
    <t>Parcel Tax: Extend $264 Parcel Tax for 4 Yrs</t>
  </si>
  <si>
    <t>Delano Union Elementary School District</t>
  </si>
  <si>
    <t>Impose Special Tax</t>
  </si>
  <si>
    <t>Renew Annual $120 Parcel Tax</t>
  </si>
  <si>
    <t>Fieldbrook Elementary School District</t>
  </si>
  <si>
    <t>Santa Paula Elementary School District</t>
  </si>
  <si>
    <t>X2000</t>
  </si>
  <si>
    <t>Santa Marie Jr Unified High School District</t>
  </si>
  <si>
    <t>W2000</t>
  </si>
  <si>
    <t>Soquel Unified Elementary School District</t>
  </si>
  <si>
    <t>V2000</t>
  </si>
  <si>
    <t>Increase Arms Tax to $150 Per $1,000</t>
  </si>
  <si>
    <t>N98</t>
  </si>
  <si>
    <t>San Pasqual Union School District</t>
  </si>
  <si>
    <t>G98</t>
  </si>
  <si>
    <t>$20 Semi-Annual for 4 Yrs</t>
  </si>
  <si>
    <t>I98</t>
  </si>
  <si>
    <t>D-98</t>
  </si>
  <si>
    <t>Paso Robles Joint Union High School District</t>
  </si>
  <si>
    <t>C-98</t>
  </si>
  <si>
    <t>Woodlake Union School District</t>
  </si>
  <si>
    <t>Sundale Union Elementary School District</t>
  </si>
  <si>
    <t>Buena Vista Elementary School District</t>
  </si>
  <si>
    <t>Yosemite Union High School District (CSCRPA)</t>
  </si>
  <si>
    <t>Woodlake Unified School District</t>
  </si>
  <si>
    <t>Kerman Unified School District CFD No 89-1</t>
  </si>
  <si>
    <t>$255 Per Sq Ft Residential</t>
  </si>
  <si>
    <t>Yajaro Valley Unified School District</t>
  </si>
  <si>
    <t>M96</t>
  </si>
  <si>
    <t>$75 Per Parcel for 5 Yrs</t>
  </si>
  <si>
    <t>Chino Unified School District</t>
  </si>
  <si>
    <t>$120 Per Parcel for 4 Yrs</t>
  </si>
  <si>
    <t>O96</t>
  </si>
  <si>
    <t>Horicon Elementary School District</t>
  </si>
  <si>
    <t>K96</t>
  </si>
  <si>
    <t>$30 Per Parcel (Continue)</t>
  </si>
  <si>
    <t>P96</t>
  </si>
  <si>
    <t>Hemet Unified School District Idylwild CFD</t>
  </si>
  <si>
    <t>$45 Per Parcel/$3,500,000 Bonds</t>
  </si>
  <si>
    <t>Whittier Schools CFD</t>
  </si>
  <si>
    <t>$22.50 Per Parcel for 40 Yrs</t>
  </si>
  <si>
    <t>$24.43 Per Parcel for 3 Yrs</t>
  </si>
  <si>
    <t>Healdsburg Union High School District</t>
  </si>
  <si>
    <t>$68 Per Parcel for 6 Yrs</t>
  </si>
  <si>
    <t>Scotts Valley Union Elementary School District</t>
  </si>
  <si>
    <t>Victor Valley Elementary School District</t>
  </si>
  <si>
    <t>San Mateo City School District</t>
  </si>
  <si>
    <t>Parcel Tax: $55 per parcel per year.</t>
  </si>
  <si>
    <t>B-B</t>
  </si>
  <si>
    <t>Authorizes Additional Uses of Existing Tax</t>
  </si>
  <si>
    <t>Paso Robles Union School District</t>
  </si>
  <si>
    <t>Richgrove School District</t>
  </si>
  <si>
    <t>Parcel Tax: $55 per parcel for 5 years</t>
  </si>
  <si>
    <t>Oakdale Union Elementary School District CFD No 1990-1</t>
  </si>
  <si>
    <t>Parcel Tax: Levy tax/authorized issuance of $9,800,000</t>
  </si>
  <si>
    <t>Yuba City Unified School District CFD No 2</t>
  </si>
  <si>
    <t>Parcel Tax: Levy tax/authorized issuance of $61,000,000</t>
  </si>
  <si>
    <t>Dublin Joint Unified School District</t>
  </si>
  <si>
    <t>Mt Diablo Unified School District CFD No 1</t>
  </si>
  <si>
    <t>Special Tax Authorize $90 million</t>
  </si>
  <si>
    <t>Calexico Unified School District CFD No 1</t>
  </si>
  <si>
    <t>Special Tax to authorize $10.65 million.</t>
  </si>
  <si>
    <t>Prop 53</t>
  </si>
  <si>
    <t>Parcel Tax: $250 per parcel per year for ten years, raising an estimated $3.8 million annually</t>
  </si>
  <si>
    <t>Hospital</t>
  </si>
  <si>
    <t>Traveler and Boat Mooring Tax: $2.00 for cruise ship, ferry, or aircraft passengers and $1.00 per day per vessel renting moorings generating an estimated $1.2 million per year</t>
  </si>
  <si>
    <t>Sales Tax: additional 1% generating an estimated $2.6 million per year, thereby increasing the total sales tax rate from 7.75% to 8.75%</t>
  </si>
  <si>
    <t>Washington Township Health Care District</t>
  </si>
  <si>
    <t>Parcel Tax: ranging from $40 to $200 per parcel</t>
  </si>
  <si>
    <t>Prop. 4</t>
  </si>
  <si>
    <t>Mendocino Coast Health Care District</t>
  </si>
  <si>
    <t>Parcel Tax: Levy an annual tax of $144/parcel for 12 yrs.</t>
  </si>
  <si>
    <t>Traveler Tax: Levy tax of $1 tax on passengers arriving in or departing from the city by cruise ship, ferry, or aircraft to fund improvements/replacement of the Catalina Island Medical Center as well as administration costs.</t>
  </si>
  <si>
    <t>Parcel Tax: Establish tax of $98/year to fund the Kern Valley Hospital.</t>
  </si>
  <si>
    <t>Parcel Tax: Extend existing special parcel tax of $70/residential unit for 10 years for Orchard Hospital.</t>
  </si>
  <si>
    <t>M1</t>
  </si>
  <si>
    <t>Extends indefinitely an existing statute that imposes fees on hospitals to fund Medi-Cal health care services, care for uninsured patients, and children’s health coverage.</t>
  </si>
  <si>
    <t>Biggs</t>
  </si>
  <si>
    <t>M2</t>
  </si>
  <si>
    <t>M3</t>
  </si>
  <si>
    <t>Mountain Communities Healthcare District</t>
  </si>
  <si>
    <t>Parcel Tax: Continue expiring tax for 5 years at a reduced rate of $30/undeveloped parcel and $144/dwelling unit.</t>
  </si>
  <si>
    <t>Parcel Tax: Continue parcel tax of $75 per parcel unit for 4 years.</t>
  </si>
  <si>
    <t>Lone Pine Fire Protection District</t>
  </si>
  <si>
    <t>Parcel Tax: Levy $100 parcel tax for 10 years.</t>
  </si>
  <si>
    <t>Sales Tax: Increase sales tax by 1/4 percent to fund the creation of an Emergency Medical Services Squad.</t>
  </si>
  <si>
    <t>Parcel Tax: Extend expiring parcel tax ($20 for un improved parcels, $45 for improved) for 10 yrs.</t>
  </si>
  <si>
    <t>Parcel Tax: Levy Annual Tax of $70 Per Parcel</t>
  </si>
  <si>
    <t>West Contra Costa County</t>
  </si>
  <si>
    <t>Parcel Tax: $47 per year for single -family residents; Multiunit residential properties $94 per parcel; Small commercial and industrial property owners $282; Medium commercial and industrial property owners $470 and large commercial and industrial parcels $940.</t>
  </si>
  <si>
    <t>Trinity Hospital District</t>
  </si>
  <si>
    <t>Property Tax: Continue $118 per dwelling and $32 per undeveloped parcel for 5 more years.</t>
  </si>
  <si>
    <t>Surprise Valley Health Care District</t>
  </si>
  <si>
    <t>Parcel Tax: Levy a Tax of $225 Per Residential Parcel</t>
  </si>
  <si>
    <t>San Bernardino Mountains Community Hospital District</t>
  </si>
  <si>
    <t>Parcel Tax: Extend existing parcel tax of $80 per home; $40 for a vacant lot; $200 for a business.</t>
  </si>
  <si>
    <t>Fire and Disaster Tax: Special Tax of $.04083/Sq Ft of Improvements In Dwelling Units and $.06179/Sq Ft on All Other Improvements</t>
  </si>
  <si>
    <t>Utility Users Tax: Replace the Emergency Response Fee with an Access Line Tax at the Same Rates, with the Same Exemptions, and Revise the Telephone Users Tax</t>
  </si>
  <si>
    <t>Prop 3</t>
  </si>
  <si>
    <t>San Francisco General Hospital and Trauma Center</t>
  </si>
  <si>
    <t>Transactions and UseTax: Increase Sales Tax by 1/2%, Automatically Expiring In 5 Yrs</t>
  </si>
  <si>
    <t>South County Ambulance Zone</t>
  </si>
  <si>
    <t>Parcel Tax: Levy an Additional $20/Yr (from $50 to $70) for 5 Yrs to Keep Ambulance Services in the Southern Part of the County from Being Downgraded</t>
  </si>
  <si>
    <t>Parcel Tax: $24/Year on Each Residential Parcel, $100/Year onSmall Non-Residential Real Property, or $250/Year on Large Non-Residential Parcels to Begin 7/1/2008 for 35 Years</t>
  </si>
  <si>
    <t>Parcel Tax: $24/Year on Each Residential Parcel, $100/Year on Small Non-Residential Real Property, or $250/Year on Large Non-Residential Parcels to Begin 7/1/2008 for 35 Years</t>
  </si>
  <si>
    <t>Parcel Tax: Impose Tax of $35.15 Per Parcel on All Real Property Parcels</t>
  </si>
  <si>
    <t>S2008</t>
  </si>
  <si>
    <t>Parcel Tax: $195 a year parcel tax for 5 years.</t>
  </si>
  <si>
    <t>Parcel Tax: $70 Per Residential Equivalent Unit/Yr for10 Yrs</t>
  </si>
  <si>
    <t>C2</t>
  </si>
  <si>
    <t>C3</t>
  </si>
  <si>
    <t>Sierra Kings Health Care District</t>
  </si>
  <si>
    <t>Mountain Community Medical Services District</t>
  </si>
  <si>
    <t>Parcel Tax: Impose Parcel Tax of $118 Per Parcel</t>
  </si>
  <si>
    <t>Tri-City Healthcare District</t>
  </si>
  <si>
    <t>Grossmont Healthcare District</t>
  </si>
  <si>
    <t>Cambria Community Healthcare District</t>
  </si>
  <si>
    <t>Parcel Tax: Assessment Increase from $7 to $25 Per Unimproved Parcel Per Year and from $20 to $85 Per Improved Parcel Per Year, on All Real Property (Except That of Federal, State, or Local Governmental Agency) within the Boundaries of the Tri-City Health Care District</t>
  </si>
  <si>
    <t>F06</t>
  </si>
  <si>
    <t>Cloverdale Health Care District</t>
  </si>
  <si>
    <t>Parcel Tax: Increase the Levy of a Special Tax on Each Assessor's Parcel of Real Property Within the District to $36 Per Parcel Per Year from the Current $18 Beginning 7/1/2006</t>
  </si>
  <si>
    <t>Parcel Tax: Hospital Parcel Tax</t>
  </si>
  <si>
    <t>Palomar Pomerado Health</t>
  </si>
  <si>
    <t>Service Tax: 3% Surcharge on Telephone Calls Made within the State</t>
  </si>
  <si>
    <t>Palm Drive Health Care District</t>
  </si>
  <si>
    <t>Parcel Tax: Max $155 Per Parcel Per Year, Excluding Low Value Parcels</t>
  </si>
  <si>
    <t>John C Fremont Healthcare District</t>
  </si>
  <si>
    <t>Sales Tax: 5› Increase</t>
  </si>
  <si>
    <t>Parcel Tax: $20 Per Parcel Until 2/31/2014</t>
  </si>
  <si>
    <t>Special Tax: Increase of Various Amounts</t>
  </si>
  <si>
    <t>Parcel Tax: Increase to $57.53</t>
  </si>
  <si>
    <t>Parcel Tax: 3›/ Sq Ft</t>
  </si>
  <si>
    <t>Parcel Tax: Increase $61 for 4 Yrs</t>
  </si>
  <si>
    <t>Parcel Tax: Continue Tax of $30 for 4 Yrs</t>
  </si>
  <si>
    <t>Parcel Tax: ContinueTax of $30 for 4 Yrs</t>
  </si>
  <si>
    <t>Parcel Tax: Repeal and Replace ExistingTax</t>
  </si>
  <si>
    <t>Parcel Tax: ContinueTax of $30 for 4 Years</t>
  </si>
  <si>
    <t>Parcel Tax: Increase to $61</t>
  </si>
  <si>
    <t>Lucas Valley County CSA No 13</t>
  </si>
  <si>
    <t>Parcel Tax: Impose Tax of $61 for 4 Years</t>
  </si>
  <si>
    <t>Santa Venetia-Bayside Acres Fire Protection District</t>
  </si>
  <si>
    <t>Increase Parcel Tax $18</t>
  </si>
  <si>
    <t>$12 Special Assessment</t>
  </si>
  <si>
    <t>$5 Special Assessment</t>
  </si>
  <si>
    <t>$2 Per Month for Paramedic Program</t>
  </si>
  <si>
    <t>$.008 Per Sq Ft</t>
  </si>
  <si>
    <t>$53 Per Living Unit for 4 Yrs</t>
  </si>
  <si>
    <t>$30 Per Living Unit for 4 Yrs</t>
  </si>
  <si>
    <t>Marin County Service Area 19</t>
  </si>
  <si>
    <t>$260 Sq Ft for Residential/$120+$.10 Sq Ft Commercial</t>
  </si>
  <si>
    <t>$125 Sq Ft</t>
  </si>
  <si>
    <t>Marin Municipal Water District</t>
  </si>
  <si>
    <t>$75 Parcel for 15 Yrs (Advisory)</t>
  </si>
  <si>
    <t>$63.28 Sq Ft for Residential for 5 Yrs</t>
  </si>
  <si>
    <t>Utility Users Tax: 1.25% Tax</t>
  </si>
  <si>
    <t>$22.94 Sq Ft for Single Family/$16.00 Apt Unit</t>
  </si>
  <si>
    <t>Repeal $.005 Sales Tax When Bonds Repaid</t>
  </si>
  <si>
    <t>$37 Avg Per Parcel for 7 Yrs</t>
  </si>
  <si>
    <t>3% Utility Users Tax for 6 Yrs</t>
  </si>
  <si>
    <t>$10 Per Sq Ft for 5 Yrs</t>
  </si>
  <si>
    <t>$21.09 Per Improved Parcel/$19 Unimproved Parcel</t>
  </si>
  <si>
    <t>Branciforte Fire Protection District</t>
  </si>
  <si>
    <t>$60 Sq Ft for Residential/$300Business for 6 Yrs</t>
  </si>
  <si>
    <t>Nevada County Consolidated Fire District</t>
  </si>
  <si>
    <t>$30 Sq Ft for Residential/$50 Commercial</t>
  </si>
  <si>
    <t>Placer Hills Fire Protection District</t>
  </si>
  <si>
    <t>Increase $45 Sq Ft Dwelling by CPI</t>
  </si>
  <si>
    <t>Northern Inyo County Local Hospital District</t>
  </si>
  <si>
    <t>Lassen Community Hospital District</t>
  </si>
  <si>
    <t>Parcel Tax: $85 per year for 5 years.</t>
  </si>
  <si>
    <t>Sales Tax: 0.5% for 20 years</t>
  </si>
  <si>
    <t>Health Care Facilities</t>
  </si>
  <si>
    <t>Antelope Valley Healthcare District</t>
  </si>
  <si>
    <t>Parcel Tax: Levy annual tax of $35.04/parcel with cost of living adjustments for 6 yrs.</t>
  </si>
  <si>
    <t>C-18</t>
  </si>
  <si>
    <t>Sales Tax: Impose additional 0.5% tax for 5 years and a 0.125% tax after that to fund mental health services.</t>
  </si>
  <si>
    <t>Parcel Tax: Replace expiring tax of $195 with a new parcel tax of $250 to offset reductions in reimbursements from federal and state health insurance programs.</t>
  </si>
  <si>
    <t>Parcel Tax: Levy annual tax of $170/parcel annually for 45 years to provide healthcare services.</t>
  </si>
  <si>
    <t>Sales Tax: Implement a temporary half-cent tax for mental health facilities.</t>
  </si>
  <si>
    <t>AG</t>
  </si>
  <si>
    <t>Sugar-Sweetened Beverages Tax: Impose 2›/oz. tax on distributors of sugar-sweetened beverages.</t>
  </si>
  <si>
    <t>Sales Tax: Extend 1/2 cent sales tax until 2034.</t>
  </si>
  <si>
    <t>Mayers Memorial Hospital District</t>
  </si>
  <si>
    <t>Parcel Tax: Enact An Annual $29 Parcel Tax for 10 Yrs</t>
  </si>
  <si>
    <t>Cigarette Tax: $2.60 Per Pack</t>
  </si>
  <si>
    <t>Prop 86</t>
  </si>
  <si>
    <t>Parcel Tax: Impose an Assessment Increase of $7 to $25 Flat Rate Per Unimproved Parcel and from $20 to $85 Flat Rate Per Improved Parcel Per Year, on All Real Property to Improve Paramedic Staffing and Upgrade General Operations</t>
  </si>
  <si>
    <t>AA-06</t>
  </si>
  <si>
    <t>Water Meter Rate: Supplemental Charge on Water Rates of $1 for Mosquito Abatement</t>
  </si>
  <si>
    <t>Parcel Tax: $225 Per Year, an Increase of $75 Per Year</t>
  </si>
  <si>
    <t>Palo Verde Health Care District</t>
  </si>
  <si>
    <t>Parcel Tax: Levy an Annual Property Tax of $32 Per Parcel with All Revenues Going for Emergency and Health Care Services and Facilities</t>
  </si>
  <si>
    <t>Income Tax: 1% on Taxable Income Over $1,000,000</t>
  </si>
  <si>
    <t>Freemont Health Care District</t>
  </si>
  <si>
    <t>Sales Tax: Continue 1/2% for 4 Yrs</t>
  </si>
  <si>
    <t>Sales Tax: 0.5% Increase</t>
  </si>
  <si>
    <t>Parcel Tax of Minimum $85</t>
  </si>
  <si>
    <t>Sierra Kings Hospital District</t>
  </si>
  <si>
    <t>Parcel Tax of Minimum $50</t>
  </si>
  <si>
    <t>Novato Fire Protection District</t>
  </si>
  <si>
    <t>Special Tax: Increase of $.02</t>
  </si>
  <si>
    <t>Mokelumne Rural Fire Protection District</t>
  </si>
  <si>
    <t>Parcel Tax of Various Amounts</t>
  </si>
  <si>
    <t>Sonoma County Health Care District</t>
  </si>
  <si>
    <t>Parcel Tax of $130</t>
  </si>
  <si>
    <t>Extend EMS Tax for 4 Years</t>
  </si>
  <si>
    <t>Extend Transient Occupancy Tax to Cover Campgrounds</t>
  </si>
  <si>
    <t>Seneca Healthcare District</t>
  </si>
  <si>
    <t>$120/Yr Improved Parcel, $60 Unimproved Parcel</t>
  </si>
  <si>
    <t>Mariposa County Healthcare Authority</t>
  </si>
  <si>
    <t>Sales Tax: Increase Tax by 1/2%</t>
  </si>
  <si>
    <t>M98</t>
  </si>
  <si>
    <t>Parcel Tax: $52 Per Parcel for 4 Yrs</t>
  </si>
  <si>
    <t>Sierra Valley Hospital District</t>
  </si>
  <si>
    <t>$150 Per Parcel for 4 Yrs</t>
  </si>
  <si>
    <t>Coalinga Hospital District</t>
  </si>
  <si>
    <t>Parcel Tax: annual parcel tax of $297 per taxable parcel for seven years, generating an estimated $196,000 per year</t>
  </si>
  <si>
    <t>Flood Control, Storm Drainage</t>
  </si>
  <si>
    <t>Marin County Flood Control District Zone No 1</t>
  </si>
  <si>
    <t>Parcel Tax: Impose tax of $47 per single-family parcel, $47-$481 per multi-family parcel (depending on acreage), $67-$1,254 per commercial/industrial parcel (depending on acreage), &amp; $30/ per unimproved/agricultural parcel for 18 years.</t>
  </si>
  <si>
    <t>Parcel Tax: Levy a Special Tax for 10 Years in the Amount of $530 Per Parcel Per Year for Improved Residential Parcels, $4,000 Per Acre Per Year for Multi-Family Residential Parcels with Five or More Living Units and Improved Commercial Parcels, and $800 Per Acre Per Year for Unimproved Parcels</t>
  </si>
  <si>
    <t>Storm Fee: Impose a storm fee rate of 4.192 cent per sq. ft.</t>
  </si>
  <si>
    <t>StormDrain</t>
  </si>
  <si>
    <t>Prop 1E</t>
  </si>
  <si>
    <t>Bel Aire Flood Control Zone</t>
  </si>
  <si>
    <t>Parcel Tax: ImposeTax of $220</t>
  </si>
  <si>
    <t>Impose Parcel Tax of $39</t>
  </si>
  <si>
    <t>Marin County Flood Control District No 7</t>
  </si>
  <si>
    <t>$20/Month Per Living Unit, $144 Per Acre</t>
  </si>
  <si>
    <t>San Luis Obispo County Flood Control &amp; Water Conservation District</t>
  </si>
  <si>
    <t>Eliminate Storm Utility Fee</t>
  </si>
  <si>
    <t>Sutter County Flood Protection Authority</t>
  </si>
  <si>
    <t>0.5% Sales Tax for 30 Yrs</t>
  </si>
  <si>
    <t>$2.30-$3.45 Per Residential Lot/$0-$18.36 Per Acre Non-Res (Monthly)</t>
  </si>
  <si>
    <t>.5% Sales Tax</t>
  </si>
  <si>
    <t>Sonoma County Water Agency</t>
  </si>
  <si>
    <t>Continue $10 Per Sq Ft for 10 Yrs</t>
  </si>
  <si>
    <t>$10 Per Parcel for 10 Yrs</t>
  </si>
  <si>
    <t>Cypress</t>
  </si>
  <si>
    <t>Deer Springs Fire Protection District</t>
  </si>
  <si>
    <t>Parcel Tax: $33 residental/ $200 community building/ $6.66-$9.99 per acre</t>
  </si>
  <si>
    <t>Parcel Tax: Up to $26 per year</t>
  </si>
  <si>
    <t>Marin County Flood Zone No 7</t>
  </si>
  <si>
    <t>Parcel Tax: $12 resi agri/ $12 multi/ $80 comm</t>
  </si>
  <si>
    <t>Sales Tax: 1/2 percent transactions and use tax for a period of 5 years commencing on April 1, 2022, that is projected to provide $83,726.06 and $106,858.02 of revenue annually</t>
  </si>
  <si>
    <t>Fire, Police Protection/Emergency Medical</t>
  </si>
  <si>
    <t>Parcel Tax: up to $219 per parcel per year for 10 years, providing $450,000 annually</t>
  </si>
  <si>
    <t>Long Valley Community Services District</t>
  </si>
  <si>
    <t>Parcel Tax: $170 for each taxable parcel of real property increasing annually by an amount not to exceed 2%, with the annual proceeds estimated to be $39,780</t>
  </si>
  <si>
    <t>Kenwood Fire Protection District</t>
  </si>
  <si>
    <t>Parcel Tax: $0.12 per square foot for residential and commercial properties, and $16.00 per acre for agricultural land, raising approximately $300,000.00 annually</t>
  </si>
  <si>
    <t>Truckee Fire Protection District (CSCDA)</t>
  </si>
  <si>
    <t>Parcel Tax: $179 per parcel for eight years, providing $3,700,000 annually</t>
  </si>
  <si>
    <t>Parcel Tax: extending the existing parcel tax of $120 per residential parcel and varying rates for other property types</t>
  </si>
  <si>
    <t>Tuolumne County Fire Authority</t>
  </si>
  <si>
    <t>Parcel Tax:  $75 per unimproved parcel and $150 per improved residential or commercial parcel, with a 2% annual inflation adjustment, providing $4,184,471 annually</t>
  </si>
  <si>
    <t>Hamilton Branch Fire Protetion District</t>
  </si>
  <si>
    <t>Parcel Tax: increase annual parcel tax by $175 per parcel from $108 to $283</t>
  </si>
  <si>
    <t>West Point Fire Protection District</t>
  </si>
  <si>
    <t>Parcel Tax: $180.00 per year on 1,952 currently taxed District parcels, raising an additional $351,360 each year</t>
  </si>
  <si>
    <t>Northern Sonoma County Fire Protection District</t>
  </si>
  <si>
    <t>Parcel Tax: $400 per occupied residential parcel, $400 per parcel with Commercial Recreational uses, and $50 per vacant parcel, with estimated annual revenue of $50,000, for an eight fiscal year period (2021/2022-2028/2029)</t>
  </si>
  <si>
    <t>San Andreas Fire Protection District</t>
  </si>
  <si>
    <t>Parcel Tax: annual tax of $165 per improved property, $66 per unit for apartments and manufactured homes in mobile home parks, and $41.24 for unimproved properties, generating approximately $250,000 in revenue annually</t>
  </si>
  <si>
    <t>Contra Costa County Service Area P-2 Zone B</t>
  </si>
  <si>
    <t>Parcel Tax: increase to $67 per parcel for residential property and $200 per parcel for commercial/industrial/institutional property</t>
  </si>
  <si>
    <t>Parcel Tax: $36 parcel tax for each single-family residential and agricultural parcel; $25 each multifamily unit; $180 each commercial parcel; $275 each industrial parcel, raising about $98,000 annually for four years</t>
  </si>
  <si>
    <t>West County Transient Occupancy Tax Area</t>
  </si>
  <si>
    <t>TOT Tax: additional 4% transient occupancy tax for hotels and short-term rentals</t>
  </si>
  <si>
    <t>Parcel Tax: $0.1047 per square foot per parcel, thereby generating an estimated $8.5 million per year</t>
  </si>
  <si>
    <t>Parcel Tax: $68 per residential unit to replace an existing parcel tax, thereby generating an additional estimated $359,600 per year</t>
  </si>
  <si>
    <t>Oil Barrel Production Tax: increase from $0.15 to up to $0.30 per barrel generating an estimated $1.6 million per year in addition to the city's special-purpose oil production tax of $0.33 per barrel</t>
  </si>
  <si>
    <t>Parcel Tax: $120 per single-family residential unit, $95 per unit for multi-family residential parcels, $975 per commercial parcel, $1200 per industrial parcel, $120 per agricultural parcel, and $100 per mobile home parcel</t>
  </si>
  <si>
    <t>Sales Tax: additional 0.5%, thereby increasing the total sales tax rate from 7.25% to 7.75%</t>
  </si>
  <si>
    <t>Sales Tax: additional 1% for 7 years generating an estimated $2.56 million per year, thereby increasing the total sales tax rate from 7.25% to 8.25%</t>
  </si>
  <si>
    <t>Sales Tax: additional 0.75% generating an estimated $850,000 per year, thereby increasing the total sales tax rate from 7.25% to 8%</t>
  </si>
  <si>
    <t>Transient Occupancy Tax: increase from 10% to 12.5%</t>
  </si>
  <si>
    <t>Lemoore</t>
  </si>
  <si>
    <t>Sales Tax: additional 1% for seven years generating an estimated $1.8 million per year, thereby increasing the total sales tax rate from 7.25% to 8.25%</t>
  </si>
  <si>
    <t>Lakeside Fire Protection District</t>
  </si>
  <si>
    <t>Parcel Tax:  replace a $10 annual charge with an annual parcel tax of $25 per benefit unit ($100 per single-family parcel or farm parcel, $50 per acre for unimproved property, $75 per multi-family dwelling, $250 per commercial parcel, and $500 per industrial parcel) with 2% annual adjustments to generate an estimated $2.8 million in revenue per year</t>
  </si>
  <si>
    <t>Parcel Tax: $68 per parcel, thereby generating an estimated $1.94 million per year for 10 years</t>
  </si>
  <si>
    <t>El Medio Fire Protection District</t>
  </si>
  <si>
    <t>Parcel tax: $60.00 per single-family residential unit, $60.00 per unit for mobile homes on separate parcels, $60.00 per other residential dwelling unit, $200.00 per commercial/industrial unit, $50.00 per agricultural/vacant unit up to five acres and $10.00 for every five acres after that, and $75.00 per institutional/miscellaneous unit.</t>
  </si>
  <si>
    <t>Happy Camp Fire Protection District</t>
  </si>
  <si>
    <t>Parcel Tax: $39 per improved parcel and $12 per unimproved parcel, thereby generating an estimated $19,434.62 per year</t>
  </si>
  <si>
    <t>Parcel Tax: $80 per improved parcel and $65 per unimproved parcel to replace an existing parcel tax, thereby generating an estimated $271,240 per year</t>
  </si>
  <si>
    <t>Valley Center Fire Protection District</t>
  </si>
  <si>
    <t>Parcel Tax: $0.06 per residential sq. ft., $0.18 per commercial and industrial sq. ft., and $49 per unimproved parcel, thereby generating an estimated $820,000 per year</t>
  </si>
  <si>
    <t>Arcata Fire Protection District</t>
  </si>
  <si>
    <t>Parcel Tax: $118 per single-family residential parcel, $309 per multi-family residential parcels (2-4 units), $388 per multi-family residential parcels (5-9 units), $465 per multi-family residential parcels (10+ units), $30 per vacant parcel, $192 per rural residential parcel, $546 per commercial parcel, $910 per industrial parcel, $910 per retail parcel of 10,000 square feet or more, and $90 per mobile home parcel to replace an existing parcel tax, generating an estimated $2.2 million per year, until 2030</t>
  </si>
  <si>
    <t>Burbank-Paradise Fire Protection District</t>
  </si>
  <si>
    <t>Parcel Tax: $250 per residential unit, thereby generating an estimated $615,000 per year</t>
  </si>
  <si>
    <t>Downieville Fire Protection District</t>
  </si>
  <si>
    <t>Parcel Tax: $60 per parcel, thereby generating an estimated $18,000 per year</t>
  </si>
  <si>
    <t>Hughson Fire Protection District</t>
  </si>
  <si>
    <t>Parcel Tax: $39.75 per residential unit for 12 years, thereby generating an estimated $167,000 per year</t>
  </si>
  <si>
    <t>Sierra City Fire District</t>
  </si>
  <si>
    <t>Parcel Tax: $60 per parcel, thereby generating an estimated $28,000 per year</t>
  </si>
  <si>
    <t>Orland Fire Protection District</t>
  </si>
  <si>
    <t>Parcel Tax: $45 per parcel to replace an existing parcel tax of $20 per parcel and $0.05 per acre, thereby generating an estimated $113,000 per year</t>
  </si>
  <si>
    <t>Alameda County Fire Department</t>
  </si>
  <si>
    <t>Contra Costa County Service Area No. P-2 Zone A (Blackhawk)</t>
  </si>
  <si>
    <t>Parcel Tax: increase to $395 per residential unit, $2,370 per parcel for property designated as commercial/industrial/institutional property, and $11,852 per parcel for property designated as commercial/theater and allowing for 3% annual increases</t>
  </si>
  <si>
    <t>Parcel Tax: increase rate to between $160 and $240 for residential parcel depending on size and to $0.11 per sq. ft. for non-residential buildings, $54 per building for agricultural structures, and $170 for every vacant parcel or parcel above 20 acres; allow for inflation adjustments; and increase the districts spending limit by the amount of the tax revenue (an estimated $650,000 per year)</t>
  </si>
  <si>
    <t>San Mateo County Service Area No. 1</t>
  </si>
  <si>
    <t>Parcel Tax: renew for four years $65 per parcel</t>
  </si>
  <si>
    <t>San Bernardino County Fire Protection District</t>
  </si>
  <si>
    <t>Parcel Tax: repeal parcel tax of $157.26 per parcel, resulting in approximately $41.5 million less in revenue per year</t>
  </si>
  <si>
    <t>Woodbridge Rural County Fire Protection District</t>
  </si>
  <si>
    <t>Parcel Tax: $0.08 per square foot of building space and $45 per unimproved parcel, thereby generating an estimated $1.2 million per year for the district</t>
  </si>
  <si>
    <t>Timber Cove Fire Protection District</t>
  </si>
  <si>
    <t>Parcel Tax: $185 per parcel for 15 years, thereby generating an estimated $92,500 per year</t>
  </si>
  <si>
    <t>Trinity Life Support Community Services District</t>
  </si>
  <si>
    <t>Parcel Tax: $45 per parcel, thereby generating an estimated $258,000 per year</t>
  </si>
  <si>
    <t>Siskiyou County Service Area No 4 (Greater McCloud Fire and Emergency Response Zone)</t>
  </si>
  <si>
    <t>Parcel Tax: $93.79 per improved parcel, $66.20 per first two unimproved parcels, $24.83 per third and fourth unimproved parcels, and $8.28 per fifth or more unimproved parcels, thereby generating an estimated $86,158.14 per year</t>
  </si>
  <si>
    <t>Coast Life Support District</t>
  </si>
  <si>
    <t>Parcel Tax: increase to $61 per unit of benefit (ranging from $61 to $1,220 per year depending on the property type), thereby generating an estimated $1.18 million per year in revenue</t>
  </si>
  <si>
    <t>Parcel Tax: increase by $175 per parcel by replacing the existing rate of $108 per parcel with a rate of $283 per parcel</t>
  </si>
  <si>
    <t>Sales Tax: 0.5%, in addition to the existing sales tax</t>
  </si>
  <si>
    <t>Parcel Tax: $36 annual parcel tax</t>
  </si>
  <si>
    <t>Parcel Tax: $83 for each improved parcel and $48 for each unimproved parcel</t>
  </si>
  <si>
    <t>Sales Tax: 0.25%, beginning July 1, 2020</t>
  </si>
  <si>
    <t>Escalon</t>
  </si>
  <si>
    <t>Sales Tax: 0.5% for ten years, generating approximately $280,000 annually</t>
  </si>
  <si>
    <t>Sales Tax: increase from 0.5% to 0.75%, thereby increasing the total sales tax rate from 8.75% to 9.0%</t>
  </si>
  <si>
    <t>Transient Occupancy Tax: also known as the hotel tax, from 8% to 12%</t>
  </si>
  <si>
    <t>Lake Valley Fire Protection District (CSCDA)</t>
  </si>
  <si>
    <t>Parcel Tax: $52 per parcel</t>
  </si>
  <si>
    <t>Burney Fire Protection District</t>
  </si>
  <si>
    <t>Parcel Tax: ranging from $29 per unimproved property, $46 per residential property, $104 per commercial property, and $304 per industrial property, raising approximately $103,372.00 annually</t>
  </si>
  <si>
    <t>Higgins Fire Protection District</t>
  </si>
  <si>
    <t>Parcel Tax: replacing the district's existing annual parcel tax of $25 with a parcel tax of $240</t>
  </si>
  <si>
    <t>Clements Rural Fire Protection District</t>
  </si>
  <si>
    <t>Parcel Tax: $40 per parcel and special rates for residential and commercial property</t>
  </si>
  <si>
    <t>Parcel Tax: annual tax of $118 for single-family residential homes for 10 years</t>
  </si>
  <si>
    <t>Parcel Tax: between $150 and $500, depending on the type of parcel</t>
  </si>
  <si>
    <t>Mammoth Lakes Fire Protection District</t>
  </si>
  <si>
    <t>Parcel Tax: annual tax of $85 per residential unit, $20 per vacant parcel, and $34 per 0.1 acres for other improved property</t>
  </si>
  <si>
    <t>Telegraph Ridge Fire Protection District</t>
  </si>
  <si>
    <t>Parcel Tax: annual tax of $55 for single-family residential homes for 5 years</t>
  </si>
  <si>
    <t>Los Angeles County Consolidated Fire Protection District</t>
  </si>
  <si>
    <t>Parcel Tax: $0.06 per square foot of structural improvements on property up to 100,000 square feet and excluding parking areas</t>
  </si>
  <si>
    <t>FD</t>
  </si>
  <si>
    <t>Marin Wildfire Prevention Authority</t>
  </si>
  <si>
    <t>Parcel Tax: $75 per multifamily unit for 10 years</t>
  </si>
  <si>
    <t>Big Bear Fire Authority CFD No 2019-1</t>
  </si>
  <si>
    <t>Parcel Tax: $0.06 per square foot per parcel and other certain rates for other types of land as described by the ordinance</t>
  </si>
  <si>
    <t>Oceano Community Services District</t>
  </si>
  <si>
    <t>Parcel Tax: $180</t>
  </si>
  <si>
    <t>A-20</t>
  </si>
  <si>
    <t>Occidental Community Services District</t>
  </si>
  <si>
    <t>Parcel Tax: impose annual parcel tax at the following rates: $200/parcel for residential use plus an additional $100 per additional residential unit on the parcel; $300/parcel for lodging parcels plus $50 per additional unit; $300/commercial, industrial, and warehouse parcel plus $0.14/sq ft of building space; and $100/parcel for other land.</t>
  </si>
  <si>
    <t>Parcel Tax: Extend tax of $195 in the 1st yr., increasing $5 annually to a maximum of $250 for each business occupancy and dwelling unit for 11 yrs.</t>
  </si>
  <si>
    <t>Parcel Tax: Extend tax, which was first enacted in 1980, until 2025.</t>
  </si>
  <si>
    <t>Salton Community Services District</t>
  </si>
  <si>
    <t>Parcel Tax: Impose tax of $10 for unimproved property and $75 for improved property per taxable parcel to help fund the fire department for 10 yrs.</t>
  </si>
  <si>
    <t>Graton Fire Protection District</t>
  </si>
  <si>
    <t>Parcel Tax: Impose annual tax at the following rates: $250/parcel for residential use plus an additional $100 per additional residential unit on the parcel; $250/parcel for agricultural parcels; $300/commercial, industrial, and warehouse parcel plus $0.14/sq ft  of building space; and $100/parcel for other land.</t>
  </si>
  <si>
    <t>Gold Ridge Fire Protection District</t>
  </si>
  <si>
    <t>Parcel Tax: Impose annual tax at the following rates: $200/parcel for residential and lodging use plus an additional $100 per additional unit on the parcel; $50/parcel of pasture land; $300/commercial, industrial, and warehouse parcel plus $0.14/sq. ft. of building space; and $100/parcel for agricultural or vacant parcels.</t>
  </si>
  <si>
    <t>Northshore Fire Protection District</t>
  </si>
  <si>
    <t>Parcel Tax: Impose annual  tax of $126/parcel for emergency medical and fire services until ended by voters.</t>
  </si>
  <si>
    <t>Parcel Tax: District to levy a parcel tax of $180/parcel annually until ended by voters, subject to annual Consumer Price Index adjustments.</t>
  </si>
  <si>
    <t>A-19</t>
  </si>
  <si>
    <t>Ebbetts Pass Fire Protection District</t>
  </si>
  <si>
    <t>Parcel Tax: Levy tax of $43/unimproved property with a $2.42 annual increase for the first 10 yrs. and $134/improved property with a $6.28 annual increase for the first 10 yrs. to fund Paramedic Engine and Station 3 Ambulance programs.</t>
  </si>
  <si>
    <t>Foresthill Fire Protection District</t>
  </si>
  <si>
    <t>Parcel Tax: Levy annual tax of $240.38/parcel to fund emergency medical response and fire protection through December 2034.</t>
  </si>
  <si>
    <t>Parcel Tax: Levy annual tax of $185/parcel to fund paramedic and fire response, firefighter staffing, and emergency response equipment.</t>
  </si>
  <si>
    <t>Contra Costa County Service Area P-5</t>
  </si>
  <si>
    <t>Parcel Tax: Increase Service Area P-5 parcel tax by $140/parcel dedicating funds to police salary, benefits, equipment, and other expenses.</t>
  </si>
  <si>
    <t>West Almanor Community Services District</t>
  </si>
  <si>
    <t>Parcel Tax: Extend existing tax of $198/yr. (previously $195) for 4 yrs. with funds dedicated to emergency medical and hazardous material response and fire protection services.</t>
  </si>
  <si>
    <t>Waterloo Morada Rural County Fire Protection District</t>
  </si>
  <si>
    <t>Parcel Tax: Levy annual tax of $0.07/sq. ft. for residential units; $0.10/sq. ft. for commercial buildings; $12/parcel for vacant and agricultural; and other rates for other land uses for 9 yrs. to fund emergency response services, reopening a second fire station, and replacing outdated equipment.</t>
  </si>
  <si>
    <t>Lakeport Fire Protection District</t>
  </si>
  <si>
    <t>Parcel Tax: Levy annual tax of $6.14/benefit unit to fund fire station staffing and equipment updates.</t>
  </si>
  <si>
    <t>Mosquito Fire Protection District</t>
  </si>
  <si>
    <t>Parcel Tax: Levy annual tax of $266/parcel to fund fire protection and emergency response services.</t>
  </si>
  <si>
    <t>Parcel Tax: Extend an existing tax of $12/yr. ($1/mo) per single-family parcel and $8.28/yr. ($0.69/mo) for multi-family units expiring in 20 yrs.</t>
  </si>
  <si>
    <t>Real Property Transfer Tax: Continue tax rate of $12 per $1,000 paid by buyers or sellers of property.</t>
  </si>
  <si>
    <t>Glen Ellen Fire Protection District</t>
  </si>
  <si>
    <t>Parcel Tax: Lecy tax of $200/residential property; $100 for agricultural land; and $.10/sq. ft. for commercial properties.</t>
  </si>
  <si>
    <t>Sales Tax: Impose a 1% tax for 25 years to fund emergency response services and fire safety measures, including moving overhead wires underground on Laguna Canyon Road and evacuation routes.</t>
  </si>
  <si>
    <t>Sales Tax: Impose tax at rate of .5% for 15 yrs.</t>
  </si>
  <si>
    <t>Chowchilla</t>
  </si>
  <si>
    <t>Sales Tax: Impose 1% tax for 8 yrs.</t>
  </si>
  <si>
    <t>Parcel Tax: Renew tax at rate of $79.50 in the first yr. and increasing $4 annually up to $91.50/taxable living unit or 1,500 sq. ft. of structure on a developed parcel in nonresidential use.</t>
  </si>
  <si>
    <t>Transient Occupancy Tax: Increase tax from 6% to 12%.</t>
  </si>
  <si>
    <t>Parcel Tax: Renew existing tax at rate of $79.50 in the first yr. and increasing $4 annually up to $91.50/taxable living unit or 1,500 sq. ft. of structure on a developed parcel in nonresidential use.</t>
  </si>
  <si>
    <t>Parcel Tax: Enact taxes at $343 annually/parcel for single family residential, $556 annually/dwelling unit for multi-family, and $3,500 to $112,000 annually per parcel for other parcels for 10 yrs.</t>
  </si>
  <si>
    <t>CS</t>
  </si>
  <si>
    <t>Parcel Tax: Continue existing tax of $75/residence/1,000 sq. ft. of floor area for nonresidential uses.</t>
  </si>
  <si>
    <t>Schell-Vista Fire Protection District CFD No 1</t>
  </si>
  <si>
    <t>Parcel Tax: Levy tax of $300/assessor's parcel number a maximum rate of $200 for residential properties, $0.14 per square foot for commercial properties, and $100 for other parcels.</t>
  </si>
  <si>
    <t>Borrego Springs Fire Protection District</t>
  </si>
  <si>
    <t>Parcel Tax: Increase tax maximum rate to $225/yr. for single-family residences and in other amounts for other property.</t>
  </si>
  <si>
    <t>Parcel Tax: Levy annual tax of $240.37/parcel, with an annual adjustment equal to the increase in the CPI-West Region.</t>
  </si>
  <si>
    <t>Central Calaveras Fire &amp; Rescue Protection District</t>
  </si>
  <si>
    <t>Parcel Tax: Increase tax to $150/parcel, except for adjoining or contiguous parcels or parcels having a value less than $2,000, with no expiration date.</t>
  </si>
  <si>
    <t>Parcel Tax: Repeal the current Benefit Fee and replace it with a new annual Benefit Fee, subject to an annual cost-of-living increase.</t>
  </si>
  <si>
    <t>Little Lake Fire Protection District</t>
  </si>
  <si>
    <t>Parcel Tax: Levy a tax of $39/unit.</t>
  </si>
  <si>
    <t>Monte Rio Fire Protection District</t>
  </si>
  <si>
    <t>Parcel Tax: Levy tax of $200/residential property; $50 for each campsite; $400 for commercial properties; and $100 plus $1 per acre for timberland.</t>
  </si>
  <si>
    <t>Rancho Abode Fire Protection District</t>
  </si>
  <si>
    <t>Parcel Tax: Repeal existing tax and levy an annual special tax of $300/assessor's parcel number for an indefinite period.</t>
  </si>
  <si>
    <t>Valley of the Moon Fire Protection District</t>
  </si>
  <si>
    <t>Parcel Tax: Levy tax of $200/residential property; $100 for agricultural land; and $.10/sq. ft. for commercial properties.</t>
  </si>
  <si>
    <t>y</t>
  </si>
  <si>
    <t>Parcel Tax: Levy annual tax of $180/parcel for fire protection/emergency medical services; reduce fire/9-1-1 response times; recruit/retain qualified firefighters/paramedics and personnel, provide living wages; replace aging, lifesaving equipment; build a fire station.</t>
  </si>
  <si>
    <t>Shasta Lake Fire Protection District</t>
  </si>
  <si>
    <t>Parcel Tax: Levy tax of $50/yr. for the first residential unit, $40 for each additional residential unit, $20/vacant parcel, and $.05/building sq. ft. for commercial.</t>
  </si>
  <si>
    <t>d</t>
  </si>
  <si>
    <t>County Service Area No 27</t>
  </si>
  <si>
    <t>North County Fire Protection District</t>
  </si>
  <si>
    <t>Parcel Tax: Levy tax at rates of $39/residential unit, $63.75/unimproved lot/agricultural parcel, and $0.10/sq. ft. for commercial/industrial building with a minimum of $39.</t>
  </si>
  <si>
    <t>Parcel Tax: Replace existing annual property tax of $20 and an annual property tax at the following rates: Residential - $30/habitable dwelling and $0.25/acre; commercial/industrial - $100/building less than 999 sq. ft. and $200/building over 999 sq. ft. and $0.25/acre.</t>
  </si>
  <si>
    <t>South Lake County Fire Protection District</t>
  </si>
  <si>
    <t>Parcel Tax: Tax at maximum of $10/benefit unit and increasing the District's appropriations limit to permit spending of the revenue raised by the special tax.</t>
  </si>
  <si>
    <t>Southern Marin Fire Protection District</t>
  </si>
  <si>
    <t>Parcel Tax: Levy a tax at the rate of $200/parcel.</t>
  </si>
  <si>
    <t>West Marin</t>
  </si>
  <si>
    <t>Transient Occupancy Tax: Increase tax rate from 10% to 14% for guests at hotels and short-term rentals and establishing a 4% tax for campground guests.</t>
  </si>
  <si>
    <t>Parcel Tax: Repeal 1985 tax rate of $30/residential parcels, $75/vacant parcels, $150/agricultural parcels, $180/residential parcels (more than five acres), and $195 for commercial, industrial, institutional, or recreational parcels for fire/emergency medical services.</t>
  </si>
  <si>
    <t>Cambria Community Services District</t>
  </si>
  <si>
    <t>Parcel Tax: Impose tax of $62.15/parcel to fund 3 full-time firefighters for fire prevention and protection services.</t>
  </si>
  <si>
    <t>A-18</t>
  </si>
  <si>
    <t>Monterey County Regional Fire District</t>
  </si>
  <si>
    <t>Marijuana Tax: Impose a rate of $0.18/sq. ft. on marijuana cultivation, $0.10/sq. ft. on marijuana nurseries, and $1/sq. ft. on marijuana manufacturing and retailers, adjusting all rates annually based on the Consumer Price Index.</t>
  </si>
  <si>
    <t>Fallen Leaf Lake Community Services District</t>
  </si>
  <si>
    <t>Parcel Tax: Extend parcel tax of $660/unit for another 4 yrs.</t>
  </si>
  <si>
    <t>Fort Bragg Rural Fire Protection District</t>
  </si>
  <si>
    <t>Parcel Tax: Replace current special tax of $18.75/unit of ownership in designated subdivisions, industrial parks, or shopping centers to $25/unit.</t>
  </si>
  <si>
    <t>Parcel Tax: Increase to special tax from a maximum of $732/parcel for recreational purposes, and $330/parcel for all other parcels to $812/parcel for all parcels, with annual CPI adjustments, to provide additional funding for police protection services.</t>
  </si>
  <si>
    <t>Parcel Tax: Levy tax of $100/parcel for paramedic and emergency medical services in tandem with the Sierra City Fire District.</t>
  </si>
  <si>
    <t>Parcel Tax: Levy tax at various rates: $130/parcel of single family residential, $650/per parcel for multi-family residential parcels of less than 10 units, $1,950/parcel for multi-family resudential parcels of 10 or more units, $162.50/parcel for duplex/triplex residential structures, $250/unit for senior nursing facilities, or $0.05 to $0.13/sq. ft. for commercial or industrial structures.</t>
  </si>
  <si>
    <t>Parcel Tax:  Impose tax of $100 for the first parcel, $75 for each additional residential parcel, and $25 for each vacant parcel, as well as a tax of $0.07/sq. ft. of commercial parcels.</t>
  </si>
  <si>
    <t>Parcel Tax: Levy tax of $100/parcel for paramedic and emergency medical services in tandem with the Downieville Fire Protection District.</t>
  </si>
  <si>
    <t>South County Ambulance Zone of County Service Area No. 21</t>
  </si>
  <si>
    <t>Parcel Tax: Renew and raise existing tax from $70/parcel to $90/parcel tax for emergency medical services for 5 years.</t>
  </si>
  <si>
    <t>Parcel Tax: Impose a flat parcel tax of $79 on all taxable parcels in fiscal year 2018-2019, and then adjusted in following years based on the Bureau of Labor Statistics Consumer Price Index.</t>
  </si>
  <si>
    <t>Parcel Tax: Renew existing tax not to exceed rate of $150/parcel.</t>
  </si>
  <si>
    <t>Parcel Tax: Replace existing special property tax for Lucerne, Nice, Upper Lake Fire and Clearlake Oaks Fire with a special property tax of $4 per benefit unit per year.</t>
  </si>
  <si>
    <t>Sales Tax: Levy additional tax of 0.5% (1/2-cent) for fire protection and paramedic services.</t>
  </si>
  <si>
    <t>Sales Tax: Levy additional tax of 0.5% (1/2-cent) for fire and police services.</t>
  </si>
  <si>
    <t>Humboldt County Resort Improvement District No 1</t>
  </si>
  <si>
    <t>Parcel Tax: Increase annual parcel tax by the following amounts: $74/vacant parcel, $100/private residential parcel, &amp; $225/commercial parcel to fund the Shelter Cove Fire Dept.</t>
  </si>
  <si>
    <t>Parcel Tax: Levy an annual tax of $75 per parcel to fund fire services and EMS.</t>
  </si>
  <si>
    <t>Blue Lake Fire Protection District</t>
  </si>
  <si>
    <t>Parcel Tax: Levy increased annual tax of $75/vacant parcel, $125/single-family residential parcel, $175/rural residential parcels, between $250 &amp; $300/multi-family parcels, $300/commercial parcel, &amp; $400/industrial parcel for the Blue Lake Fire Protection District.</t>
  </si>
  <si>
    <t>Eastern Plumas Rural Fire Protection District</t>
  </si>
  <si>
    <t>Parcel Tax: Levy annual tax of $65/parcel, adjusted according to the consumer price index.</t>
  </si>
  <si>
    <t>River Delta Fire Protection District</t>
  </si>
  <si>
    <t>Parcel Tax: Levy an annual tax of $85/residential unit indefinitely.</t>
  </si>
  <si>
    <t>Parcel Tax:  Impose annual tax of $180/parcel to maintain emergency response and fire protection.</t>
  </si>
  <si>
    <t>Penryn Fire Protection Distirct</t>
  </si>
  <si>
    <t>Parcel Tax: Impose annual tax of $240/residential unit, $75/vacant parcel, and $0.10/commercial building sq. ft.</t>
  </si>
  <si>
    <t>Parcel Tax: Extend existing tax for another 3 years.</t>
  </si>
  <si>
    <t>Portola</t>
  </si>
  <si>
    <t>Parcel Tax: Repeal existing special fire protection tax &amp; establish new annual parcel tax to fund fire protection and emergency response services.</t>
  </si>
  <si>
    <t>Parcel Tax: Adopt tax without expiration to ensure fire and emergency medical services for the community.</t>
  </si>
  <si>
    <t>Sales Tax: Impose sales tax of 1% in unincorporated areas of the county for public safety services for 20 years.</t>
  </si>
  <si>
    <t>Parcel Tax: Impose tax of $139/parcel for single-family &amp; unimproved property, $181/multi-family units, &amp; from $1,550 to $49,600/parcel for industrial and commercial property for 5 years to fund police protection services.</t>
  </si>
  <si>
    <t>Parcel Tax:  Extend an expiring parcel tax of $342.34/parcel plus $0.196073/sq. ft. of building improvement for fire and paramedic services for 12 years. The measure also allows for annual adjustments of up to 6.2%.</t>
  </si>
  <si>
    <t>Lake County Fire Protection District</t>
  </si>
  <si>
    <t>Parcel Tax: Repealing the Lakeshore District's and the Lower Lake district's parcel tax, and replace with an annual parcel tax of $4/unit of benefit, amounting to $120/year for single-family houses.</t>
  </si>
  <si>
    <t>Peninsula Fire Protection District</t>
  </si>
  <si>
    <t>Parcel Tax: Renew annual parcel tax of $280/unimproved parcel &amp; $295/improved parcel indefinitely to eliminate the tax from expiring on 6/30/2017.</t>
  </si>
  <si>
    <t>Parcel Tax: Adopt tax for 5 years of $162/parcel for police and fire departments.</t>
  </si>
  <si>
    <t>Zayante Fire Protection District</t>
  </si>
  <si>
    <t>Parcel Tax: Replace the district's $35/parcel tax with $68/parcel tax.</t>
  </si>
  <si>
    <t>Apple Valley Fire Protection District</t>
  </si>
  <si>
    <t>Parcel Tax: Continue and increase tax for 20 years of $126.90/residential unit and varying rates for vacant and commercial properties.</t>
  </si>
  <si>
    <t>Idyllwild Fire Protection District</t>
  </si>
  <si>
    <t>Parcel Tax: Impose tax of $130/parcel with annual increases up to 3% for cost of living adjustments.</t>
  </si>
  <si>
    <t>Rodeo-Hercules Fire Protection District</t>
  </si>
  <si>
    <t>Parcel Tax: Replace an expiring property assessment with an $18 monthly parcel tax.</t>
  </si>
  <si>
    <t>Cottonwood Fire Protection District</t>
  </si>
  <si>
    <t>Southern Inyo Fire Protection District</t>
  </si>
  <si>
    <t>Parcel Tax: Levy tax ranging from $3.70 to $1,000 depending on the property, on taxable property to fund fire and medical services, with an annual cost of living increase.</t>
  </si>
  <si>
    <t>Calaveras Consolidated Fire Protection District</t>
  </si>
  <si>
    <t>Parcel Tax: Impose parcel tax of $96/residential unit for fire protection and emergency services.</t>
  </si>
  <si>
    <t>Aromas Tri-County Fire Protection District</t>
  </si>
  <si>
    <t>Parcel Tax: Impose tax at a rate of $230/improved parcel to fund paramedic services.</t>
  </si>
  <si>
    <t>Boulder Creek Fire Protection District</t>
  </si>
  <si>
    <t>Parcel Tax: Impose tax for 30 years of $35/parcel.</t>
  </si>
  <si>
    <t>Utility User Tax: Renew existing UTT of 5.5% for 20 years.</t>
  </si>
  <si>
    <t>Sales tax: Impose 1% sales tax for 10 years.</t>
  </si>
  <si>
    <t>Sales Tax: Increase sales tax by 0.25%</t>
  </si>
  <si>
    <t>Parcel Tax: Extend parcel tax of $65 per parcel for 4 years.</t>
  </si>
  <si>
    <t>Sales Tax: Increase 1/2 of 1%</t>
  </si>
  <si>
    <t>Sales Tax: Increase sales tax by 1/2 % for 5 years.</t>
  </si>
  <si>
    <t>Parcel Tax: Increase in maximum parcel tax.</t>
  </si>
  <si>
    <t>Parcel Tax: $247 per parcel</t>
  </si>
  <si>
    <t>Cayucos Fire Protection District</t>
  </si>
  <si>
    <t>Parcel Tax: Increase parcel tax to $125 per unit.</t>
  </si>
  <si>
    <t>C-16</t>
  </si>
  <si>
    <t>Parcel Tax: Replace the district's 3% benefit assessment property tax with an annual $350 parcel tax beginning 2016-2017 to continue indefinitely.</t>
  </si>
  <si>
    <t>Parcel Tax: Up to $158 per parcel/per year by 2018.</t>
  </si>
  <si>
    <t>Hotel Tax: Increase hotel tax to 10%.</t>
  </si>
  <si>
    <t>Parcel Tax: Increase parcel tax to $38.64 plus $1.50 per acre for single- family residential parcel.</t>
  </si>
  <si>
    <t>Parcel Tax: $24 per unit.</t>
  </si>
  <si>
    <t>Parcel Tax: $25 per year/ per parcel.</t>
  </si>
  <si>
    <t>Greenfield Fire Protection District</t>
  </si>
  <si>
    <t>Parcel Tax: $73 per year/ per parcel.</t>
  </si>
  <si>
    <t>Parcel Tax: $10 per year for unstable lots, $25 per year for vacant residential lots, $50 per year / per parcel for miscellaneous city property.</t>
  </si>
  <si>
    <t>Southern Cascades Community Service District</t>
  </si>
  <si>
    <t>Parcel Tax: $65 per year/ per parcel</t>
  </si>
  <si>
    <t>Carpinteria-Summerland Fire Protection District</t>
  </si>
  <si>
    <t>Elkhorn Fire Protection District</t>
  </si>
  <si>
    <t>Parcel Tax: $2.50 per year/ per acre.</t>
  </si>
  <si>
    <t>Utility Users Tax: Enact a tax of 5.5%.</t>
  </si>
  <si>
    <t>Parcel Tax and Parking Tax: Renew parcel tax ranging between $51.09 and $99.77 per property unit for 10 years and continue to impose a parking tax of 8.5% for 10 years.</t>
  </si>
  <si>
    <t>Parcel Tax: Levy parcel tax as set forth in Council Resolution 2014-44 for 5 years</t>
  </si>
  <si>
    <t>Parcel Tax: Increase tax from $18 to $22 per unit and extend tax for 10 years.</t>
  </si>
  <si>
    <t>Parcel Tax: Levy annual $95 parcel tax for single-family homes and specified amounts for multifamily, commercial, agricultural, and industrial parcels.</t>
  </si>
  <si>
    <t>Sales Tax: Imposing 1% sales tax.</t>
  </si>
  <si>
    <t>Parcel Tax: Replace the existing special tax with tax of $120.00 per parcel (with annual inflation adjustment not to exceed 3%).</t>
  </si>
  <si>
    <t>Parcel Tax: Impose $65 special property tax.</t>
  </si>
  <si>
    <t>Albion Little River Fire Protection District</t>
  </si>
  <si>
    <t>Parcel Tax: Increase tax from $40 to $75 per unit.</t>
  </si>
  <si>
    <t>Parcel Tax: Impose annual parcel tax of $39 per improved parcel and $12 per unimproved parcel for 5 years.</t>
  </si>
  <si>
    <t>Parcel Tax: Impose tax from $197 to $500 on parcels with an existing structure and from $9.50 to $43 on vacant parcels.</t>
  </si>
  <si>
    <t>Marin County Service Area No 27</t>
  </si>
  <si>
    <t>Parcel Tax: Levy parcel tax: $60-single family residential properties; $39-campsites, mobile home spaces, multi-family residential units and vacant parcels; and $1/acre for timberland; maximum rates from $.04 to $.09 per sq. ft. for lodging, commercial and industrial properties.</t>
  </si>
  <si>
    <t>Olivehurst Public Utilities Fire Service Area</t>
  </si>
  <si>
    <t>Parcel Tax: Levy tax of $120/parcel</t>
  </si>
  <si>
    <t>Paradise Fire Protection District</t>
  </si>
  <si>
    <t>Parcel Tax: Increase parcel tax for FY 2015-16: improved residential: $100 to $240; unimproved: $36 to $86; unimproved commercial: $257 to $617. Rates to either increase or decrease in future fiscal years based on the consumer price index rate changes.</t>
  </si>
  <si>
    <t>Parcel Tax: Increase existing parcel tax on vacant land to $372.68 per parcel.</t>
  </si>
  <si>
    <t>Sales Tax: Enact a 1/2› cent sales tax for 7 yrs.</t>
  </si>
  <si>
    <t>Parcel Tax: Levy a parcel tax for 5 yrs.</t>
  </si>
  <si>
    <t>Parcel Tax: Continue current fire suppression special tax until 6/30/2034, while upwardly adjusting its rate on dwelling units and other properties by $1.99/month.</t>
  </si>
  <si>
    <t>Parcel Tax: Amend Ordinance Nos. 29 and 126 to increase the special tax for fire protection and prevention beginning with FY starting 7/1/2014. Parcel tax to range from $99 to $300 per parcel.</t>
  </si>
  <si>
    <t>North San Juan Volunteer Fire Department</t>
  </si>
  <si>
    <t>Parcel Tax: Impose a parcel tax of $61.50 per year per single-family residential unit commencing with the 2014/15 tax year.</t>
  </si>
  <si>
    <t>Parcel Tax:  Impose parcel tax not to exceed $660 per unit, subject to maximum inflation adjustment of 1.5% per year, and extend annual appropriations limit for four years.</t>
  </si>
  <si>
    <t>Kneeland Fire Protection District</t>
  </si>
  <si>
    <t>Parcel Tax: Levy annual $80 per improved parcel and $60 unimproved parcel for fire protection.</t>
  </si>
  <si>
    <t>Parcel Tax: Replace existing police and fire special taxes with a public safety tax of $124 per parcel annually, subject to yearly adjustment for 6 yrs.</t>
  </si>
  <si>
    <t>Big Valley</t>
  </si>
  <si>
    <t>Parcel Tax: Impose tax of $65 per parcel annually depending on the passage of Measure X to form a community services district. (Measure X did not pass.)</t>
  </si>
  <si>
    <t>Huron</t>
  </si>
  <si>
    <t>Service Sales Tax: Levy 1 cent sales tax.</t>
  </si>
  <si>
    <t>Special Tax: Levy special tax of $204 per parcel with annual increases of up to 7% for a maximum of 5 years.</t>
  </si>
  <si>
    <t>Parcel Tax: Levy a $55 parcel tax for 10 years.</t>
  </si>
  <si>
    <t>Parcel Tax: Increase parcel tax from $.06 cent to $.10 cent per building square foot.</t>
  </si>
  <si>
    <t>Special Tax: Levy special tax of $14.00 per unit .</t>
  </si>
  <si>
    <t>Fieldbrook Glendale Community Services District</t>
  </si>
  <si>
    <t>Parcel Tax: Levy parcel tax for $75 per assessor's parcel in Zone two for 10 years.</t>
  </si>
  <si>
    <t>Marin Healthcare District</t>
  </si>
  <si>
    <t>Sales Tax: Levy tax of $280 per year on each unimproved parcels and $295 per year on each improved parcel of real property for 3 years.</t>
  </si>
  <si>
    <t>Parcel Tax: Levy annual parcel up to $120 per parcel.</t>
  </si>
  <si>
    <t>Parcel Tax: Levy parcel tax of $98.50 per year for four years.</t>
  </si>
  <si>
    <t>Parcel Tax: Special property tax imposed on taxable real property for 10 years for reopening closed District fire stations and/or funding emergency medical services.</t>
  </si>
  <si>
    <t>Parcel Tax: Replace Prior Municipal Services Tax with a Special Tax for Four Years at a Lower Maximum Rate of $950 Per Dwelling Unit for Single Family Residences and $950 Per Parcel for All Other Uses</t>
  </si>
  <si>
    <t>Contra Costa County Fire Protection District</t>
  </si>
  <si>
    <t>Parcel Tax: Establish An Annual Parcel Tax of $75 Per Single Family Home, with Tiered Rates for Commercial and Industrial Property, for 7 Yrs</t>
  </si>
  <si>
    <t>Parcel Tax: Repeal 1998 Parcel Tax and Replace It with An Annual Tax of $134 Per Improved Parcel and $44 Per Unimproved Parcel</t>
  </si>
  <si>
    <t>Parcel Tax: Repeal the Current 1982 Special Tax and Impose a New $25 Per Parcel Special Tax</t>
  </si>
  <si>
    <t>C-12</t>
  </si>
  <si>
    <t>Utility Users Tax: Increase the Current Rate by 1.75% for 10 Yrs</t>
  </si>
  <si>
    <t>Newcastle Fire Protection District</t>
  </si>
  <si>
    <t>Parcel Tax: Reduce Tax from $146.46 Per Taxable Parcel to $30 Per Parcel</t>
  </si>
  <si>
    <t>Black Mountain Fire &amp; Emergency Response Zone</t>
  </si>
  <si>
    <t>Parcel Tax: Levy Annual Tax of $30 Per Improved Parcel, with Lower Amounts for Unimproved Parcels and Add'l Parcels Beyond the First Parcel Beginning FY 2013/2014</t>
  </si>
  <si>
    <t>Parcel Tax: Levy an Additional Annual Maximum Tax of $60 Per Parcel for a Maximum of 8 Yrs</t>
  </si>
  <si>
    <t>Sales Tax: Adopt an Add-on Sales Tax of 1/2% for 30 Years</t>
  </si>
  <si>
    <t>Utility Users Tax: Establish a 5% Tax.</t>
  </si>
  <si>
    <t>A-12</t>
  </si>
  <si>
    <t>Belvedere</t>
  </si>
  <si>
    <t>Parcel Tax: Extend the Existing Parcel Tax Levy of $605 Per Residential Dwelling Unit, $690 Per Occupancy In Commercial Structures, and a $122 Per Vacant Parcel from 7/1/2012 Through 6/30/2016</t>
  </si>
  <si>
    <t>Parcel Tax: Levy the Following Parcel Tax - Single Family Residence $100, Duplex $150, Triplex $200, Fourplex $250, Multi-Familyplex $275, and  Commercial Use $300, Hotel-Motel $300, and Vacant Parcels $100</t>
  </si>
  <si>
    <t>Parcel Tax: Levy a $107 Annual Parcel Tax on Improved Property and a $53 Annual Parcel Tax on Unimproved Property in the District</t>
  </si>
  <si>
    <t>East Contra Costa Fire Protection District</t>
  </si>
  <si>
    <t>Parcel Tax: Levy a Parcel Tax of $197 on Each Parcel within the District with An Annual Cost of Living Adjustment Not to Exceed 3% and Terminating on 6/30/2023</t>
  </si>
  <si>
    <t>Parcel Tax: Increase Parcel Tax to $125 on Each Parcel within the District</t>
  </si>
  <si>
    <t>Parcel Tax: Levy a $200 Tax Per Parcel Annually for 4 Yrs</t>
  </si>
  <si>
    <t>Placer County Fire Protection District</t>
  </si>
  <si>
    <t>Parcel Tax: Increase Parcel Tax by $40 Per Unit for Residential Development, $20 for Mobilehome Units and by $0.046 Per Sq Ft for Commercial/Industrial Development</t>
  </si>
  <si>
    <t>Parcel Tax: Levy a Parcel Tax of an Estimated $79 Per Home</t>
  </si>
  <si>
    <t>San Mateo County Fire Service Area 1</t>
  </si>
  <si>
    <t>Parcel Tax: Renew $65 Tax Per Parcel for 4 Yrs</t>
  </si>
  <si>
    <t>Parcel Tax: $80 per parcel per year for 5 years.</t>
  </si>
  <si>
    <t>Property Tax: Tax will increase from $85 a year to $95 a year for each residential unit; non-residential builds will increase from $0.11 to $0.132 sq. ft. Both phased in over 4 years.</t>
  </si>
  <si>
    <t>Property Tax: $60 per residence and $60 per 1,000 sq. ft. floor area for non residential property; allows a $5 increase per year with a cap of $75 per year.</t>
  </si>
  <si>
    <t>Parcel Tax: Imposed $150 per year per parcel for 10 years.</t>
  </si>
  <si>
    <t>Parcel Tax: Levy $85 per parcel per year on property owners for 5 years.</t>
  </si>
  <si>
    <t>Parcel Tax: Tax rate ranges from low $395 to $1071 per parcel; extended for 4 years.</t>
  </si>
  <si>
    <t>Property Tax: Continue to increase from $85 a year to $95 a year for each residential unit; Tax from non residential builds will increase from $0.11 to $0.132 per sq. ft.; both phased in over 4 years.</t>
  </si>
  <si>
    <t>Property Tax: Increase tax from $0.18 to $0.28 sq. ft. of residential and commercial space; unimproved land will increase from $60 to $90 per acre.</t>
  </si>
  <si>
    <t>Special tax would increase from $85 to $95 per year for each unit and from 11 cent to 13.2 cent per square foot in structures for non residential structure.</t>
  </si>
  <si>
    <t>Pioneer Fire Protection District</t>
  </si>
  <si>
    <t>Parcel Tax: $85 per year per parcel.</t>
  </si>
  <si>
    <t>Prattville/Almanor Fire Protection District</t>
  </si>
  <si>
    <t>Parcel Tax: $75.00 per year parcel tax for 10 years.</t>
  </si>
  <si>
    <t>Parcel Tax: Increase from $90 a year to $200 a year.</t>
  </si>
  <si>
    <t>Parcel Tax: $78.50 per parcel per year.</t>
  </si>
  <si>
    <t>Stand by Charge: Increase stand by charge not to exceed $130.00 per unit.</t>
  </si>
  <si>
    <t>Parcel Tax: Levy $30 per year subject to cost of living adjustment not to exceed 4% in any year.</t>
  </si>
  <si>
    <t>Parcel Tax: Levy $204/year on improved parcels and $96/year on unimproved parcels for 5 years.</t>
  </si>
  <si>
    <t>Columbia Fire Protection District</t>
  </si>
  <si>
    <t>Property Tax: $80 a year per single family home and $40 per mobile home and other amounts depending on type and size of property.</t>
  </si>
  <si>
    <t>Parcel Tax: Increase the Tax Beginning Fiscal Year 2011-12 in Accordance with the CPI for the Greater San Francisco Area</t>
  </si>
  <si>
    <t>Parcel Tax: Amend San Rafael Municipal Code Chapter 3.28 to Permit Phased Increases, Up to $23 Annually Above the Current Rate, on Residential Units, and Up to $.03/Sq Ft Annually above the Current Rate on Non-Residential Structures</t>
  </si>
  <si>
    <t>Parcel Tax: Continue a Special Tax for 4 Additional Yrs at a Rate of $60 Per Residence and $60/1,000 Sq Ft of Floor Area for Non-Residential Uses for FY 2011-2012, Increasing $5/Yr to $75/Residence and $75/1,000 Sq Ft of Floor Area for Non-residential Uses in FY 2014-2015</t>
  </si>
  <si>
    <t>Parcel Tax: Continue Parcel Tax of $42.50 Not Exceeding $51.50 in the 4th Yr</t>
  </si>
  <si>
    <t>Forestville Fire Protection District</t>
  </si>
  <si>
    <t>Parcel Tax: Levy a Parcel of $75 Per Improved Parcel of Real Property</t>
  </si>
  <si>
    <t>McCloud Fire Department</t>
  </si>
  <si>
    <t>Parcel Tax: Levy an Annual Parcel Tax at an Initial Amount of $76.50 Per Parcel</t>
  </si>
  <si>
    <t>Parcel Tax: Increase Up to $23 Annually the Current Rate on Residential Units, and Up to $.03/Sq Ft Annually the Current Rate on Non-Residential Structures</t>
  </si>
  <si>
    <t>Parcel Tax: Increase Existing Tax by Up to $23 for a Maximum of Up to $108 Per Residential Unit, and Up to $.03 for a Maximum of Up to $.14/Sq Ft on Non-Residential Structures</t>
  </si>
  <si>
    <t>Ross Valley Paramedic Authority County Service</t>
  </si>
  <si>
    <t>Parcel Tax: Continue Parcel Tax of $42 Not Exceeding $51 in the 4th Yr</t>
  </si>
  <si>
    <t>Susan River Fire Protection District</t>
  </si>
  <si>
    <t>Parcel Tax: Levy Annual Tax of $79 Per Parcel on Non-Agricultural Parcels and $19 Per Parcels on Agricultural Parcels</t>
  </si>
  <si>
    <t>West Marin Paramedic County Service Area 28</t>
  </si>
  <si>
    <t>Parcel Tax: Increase Tax $24 Annually Above the Current Rate on Residential Units</t>
  </si>
  <si>
    <t>Marin County Service Area 31</t>
  </si>
  <si>
    <t>Parcel Tax: IncreaseTax $38 AnnuallyAbove the Current Rate on Living Units, $19 Annually Above the Current Rate on Unimproved Parcels, and $57 Above the Current Rate for Improved Commercial or Industrial Parcels</t>
  </si>
  <si>
    <t>Parcel Tax: Renew the Existing Annual Public Safety Parcel Tax Rates for 10 Yrs</t>
  </si>
  <si>
    <t>A-10</t>
  </si>
  <si>
    <t>Parcel Tax: Impose a Parcel Tax Not to Exceed $200 for Single Family Residential Parcels Beginning FY 2010/11</t>
  </si>
  <si>
    <t>Russian River Fire Protection District</t>
  </si>
  <si>
    <t>Parcel Tax: Levy a Special Tax Ranging from $70 to $350 Per Parcel</t>
  </si>
  <si>
    <t>Contra Costa County CSA P-6</t>
  </si>
  <si>
    <t>Parcel Tax: Levy Parcel Tax in the Unincorporated Area of El Sobrante, at an Initial Annual Amount of $38 Per Parcel for Single-Family, Residential Parcels Beginning 7/1/2010, and Ending 6/30/2015</t>
  </si>
  <si>
    <t>Business License Tax: Increase business license tax on card rooms from 9% to 10% of gross receipts or $1,000 per table.</t>
  </si>
  <si>
    <t>Parcel Tax: extend for 4 years.</t>
  </si>
  <si>
    <t>Property Tax: Increase by $7.50 per service unit per year.</t>
  </si>
  <si>
    <t>Utility Users Tax: Increase Rate, Which Will Sunset After 11 Yrs, from 5% to 7%</t>
  </si>
  <si>
    <t>Transaction and UseTax: Impose 1/2› Sales Tax for 20 Yrs</t>
  </si>
  <si>
    <t>Arbuckle-College City Fire Protection District</t>
  </si>
  <si>
    <t>Parcel Tax: $79.19 annually.</t>
  </si>
  <si>
    <t>Sales Tax: Enact a 3/4› Tax</t>
  </si>
  <si>
    <t>Parcel Tax: Authorization of a Parcel Tax to Fund the Cost of Additional Police Officers and Police Services Technicians, and a Crime Data Management System for Crime Analysis</t>
  </si>
  <si>
    <t>Parcel Tax: Levy from $52/Parcel Per Year to $1,000/Year Beginning 2009-2010 for 30 Yrs</t>
  </si>
  <si>
    <t>911 Emergency Communication System Access Tax: Convert Existing 911 Emergency Communication System Access Fee Ordinance Into an Emergency Communication System Access Tax (No Tax Rate Increase)</t>
  </si>
  <si>
    <t>Parcel Tax: Levy a Parcel Tax for 4 Yrs In An Annual Amount from $3 to $48, Depending on Type of Parcel, for Police Services</t>
  </si>
  <si>
    <t>Public Safety Services Tax: Continue Existing Tax Set to Expire on 4/23/2009 for an Add'l 8 Yrs, Beginning 4/24/2009, to Fund Essential Police and Fire Protection Services, and Youth Violence Prevention and Intervention Programs</t>
  </si>
  <si>
    <t>Parcel Tax: Levy a Parcel Tax of $300 Per Year for Residential Parcels, $480 Per Year for Commercial Parcels, $1,200 Per Year for Industrial Parcels and Other Amounts for Government-Owned and Other Parcels</t>
  </si>
  <si>
    <t>Sales Tax: Impose 1/2› Tax</t>
  </si>
  <si>
    <t>Parcel Tax: Levy Tax of $152.98 Beginning Fiscal Year 2009/2010</t>
  </si>
  <si>
    <t>Arrowbear Park County Water District</t>
  </si>
  <si>
    <t>Parcel Tax: Levy Tax of $45/Parcel Per Year for a Max of 30 Yrs</t>
  </si>
  <si>
    <t>Parcel Tax: Levy an Annual Parcel Tax from $58-$200</t>
  </si>
  <si>
    <t>Twin Cities Police Authority</t>
  </si>
  <si>
    <t>Parcel Tax: Levy Tax of $45 on All Improved Parcels of Real Property</t>
  </si>
  <si>
    <t>Parcel Tax: Levy Tax of $97/Parcel Per Year Beginning 1/1/2009</t>
  </si>
  <si>
    <t>Mi-Wuk Sugar Pine Fire Protection District</t>
  </si>
  <si>
    <t>Parcel Tax: Levy Annual Tax from $80 to $290 Per Parcel (Depending on Type of Parcel) from 2009 Through 6/30/2019</t>
  </si>
  <si>
    <t>Scott Valley Fire &amp; Emergency Response Zone of County Service Area No 4</t>
  </si>
  <si>
    <t>Parcel Tax: Levy Tax for Improved Parcels $25-$40, Unimproved $4-15 Per Parcel Per Year with an Escalation Clause That Increases Not to Exceed 4% In Any 1 Yr</t>
  </si>
  <si>
    <t>Pine Mountain Club Zone of Benefit 1 CSA 40</t>
  </si>
  <si>
    <t>Parcel Tax: Levy Tax of $70 Per Improved or Unimproved Parcel of Real Property to Begin 1/1/2009</t>
  </si>
  <si>
    <t>Parcel Tax: Levy a Parcel Tax at an Initial Annual Amount of $108 Per Parcel for Single-Family, Residential Parcels, with Higher Amounts for Properties In Other Use Categories</t>
  </si>
  <si>
    <t>Public Safety Services Tax: Extend and Enhance Tax Set to Expire In 20 Years, with Adjusted Tax Rates and an Annual Adjustment Cap of 3%</t>
  </si>
  <si>
    <t>Parcel Tax: Continue Adjusting the Appropriation Limit forFire Protection and Emergency Medical Services Levy from 7/1/2008 Through 6/30/2012. Current Levy Is $548 for Residential, $625 for Commercial Structures, and $110 Per Vacant Parcel</t>
  </si>
  <si>
    <t>Ben Lomond Fire Protection District</t>
  </si>
  <si>
    <t>Sales Tax: Increase Current Sales Tax by 1/2%</t>
  </si>
  <si>
    <t>T2008</t>
  </si>
  <si>
    <t>Parcel Tax: Continuing Levy of Special Tax for Four Years at a Maximum Rate of $65 Per Parcel Per Year</t>
  </si>
  <si>
    <t>Sales Tax: Impose a 3/4› Sales Tax</t>
  </si>
  <si>
    <t>Parcel Tax: Impose a Yearly Special Tax for 4 Yrs Beginning Fiscal Year 2008-2009 and Terminating in FY2012-2013 in the Amount of $200.00 Per Parcel</t>
  </si>
  <si>
    <t>Sales Tax: Increase sales tax by half a cent.</t>
  </si>
  <si>
    <t>Sales Tax: Increase up to 1/2%.</t>
  </si>
  <si>
    <t>Fire Services Tax:  at $300 per parcel annually for 15 years.</t>
  </si>
  <si>
    <t>Sierra Valley Fire Protection District</t>
  </si>
  <si>
    <t>Parcel Tax: $60 per parcel with a primary residence and $100 per parcel with a commercial structure annually.</t>
  </si>
  <si>
    <t>Colma Fire Protection District</t>
  </si>
  <si>
    <t>Parcel Tax: Increase tax to $150 on single family residence, $300 on duplex, $450 on triplex, $600 on four plex, $150 on condominium, $150 on apartment complex with 5 or more units $75.00 for each dwelling unit, $75 on unimproved residential property, $0.13 per square foot on commercial building, $75.00 on unimproved commercial property, $150 per board at board and care homes.</t>
  </si>
  <si>
    <t>Parcel Tax: $108.00 per year per parcel tax.</t>
  </si>
  <si>
    <t>Special Tax: $182 per year for each unimproved parcel and $197 for each improved parcel for 3 years.</t>
  </si>
  <si>
    <t>Parcel Tax: $99 per year for improved parcel and $94 per year for open land parcels.</t>
  </si>
  <si>
    <t>Parcel Tax: Raise to $622 sq. ft. per parcel.</t>
  </si>
  <si>
    <t>Special Tax: Extend and increase rate special tax from $16 to $32 per unit per year.</t>
  </si>
  <si>
    <t>Denair Fire Protection District</t>
  </si>
  <si>
    <t>Special Tax: $48 per year.</t>
  </si>
  <si>
    <t>Sales Tax: Temporary Increase of 1/2› for 10 Yrs</t>
  </si>
  <si>
    <t>Parcel Tax: Increase Special Tax $24 Above the Current Rate on Residential Units, and Up to $.03 Per Sq. Ft. Above the Current Rate on Non-Residential Structures</t>
  </si>
  <si>
    <t>Parcel Tax: Impose a Parcel Tax of $64 Per Year Per Residential Equivalent Unit for 5 Yrs</t>
  </si>
  <si>
    <t>Parcel Tax: An Annual Tax of $45 Per Residence and $45 Per 1,000 Sq. Ft. of Floor Area for Nonresidential Uses for Fiscal Year 2007-2008, Increasing $5 Yrly</t>
  </si>
  <si>
    <t>Parcel Tax: Increase the Special Tax for Paramedic Services for an Add'l 4 Yrs to a Maximum Amount of $48 Per Residential Unit in the 4th Yr, and $48 Per 1500 Sq Ft of Commercial in the 4th Yr</t>
  </si>
  <si>
    <t>Parcel Tax: Annual Tax of $39 Increasing by $3 Per Year Not to Exceed $48 for Each Living Unit, and $39 Increasing by $3 Per Year Per 1,500 Sq. Ft. of Structure of Each Developed Parcel In Nonresidential Use</t>
  </si>
  <si>
    <t>Parcel Tax: Impose a Special Tax of $39 for the Next 4 Yrs for Paramedic Services to Increase by $3 Per Year, but Not to Exceed $48 for Each Unit, and in the Amount of $39 to Increase by $3 Per Yr Per 1,500 Sq. Ft. of Structure of Each Developed Parcel In Nonresidential Use</t>
  </si>
  <si>
    <t>Parcel Tax: $39 Increasing by $3 Per Year Not to Exceed $48 for Each Living Unit, and in the Amount of $39 Increasing by $3 Per Year Per 1,500 Sq. Ft. of Structure of Each Developed Parcel In Nonresidential Use</t>
  </si>
  <si>
    <t>Parcel Tax: Continue Special Tax for Police, Paramedic, and Fire Services</t>
  </si>
  <si>
    <t>Parcel Tax: From $65.50 to $786 Per Yr</t>
  </si>
  <si>
    <t>Parcel Tax: Impose and Levy a Parcel Tax with a Maximum Rate of $40 Per First Dwelling and $20 Per Additional Dwelling for Residential Property and $80 Per First Business and $40 Per Additional Business for Commercial Property.</t>
  </si>
  <si>
    <t>Lucas Valley County Service Area 14</t>
  </si>
  <si>
    <t>Parcel Tax: Increase Tax from $61/Yr to a Maximum of $85/Yrfor Each Living Unit, and from $0.08 to $0.11 Per Sq Ft of Structure of Each Non-Residential Structure</t>
  </si>
  <si>
    <t>Parcel Tax: Levy a Maximum Special Tax of $6.25 Per Unit of Risk Each Year for 15 Years (Through FY 2021-22) to Repay Bonds Issued for Its Community Facilities District No. 2006-1 to Finance, Purchase and for Rehabilitation of Fire Equipment and Facilities, and Issue a Maximum Bond Amount and Appropriations Limit of $2,100,000</t>
  </si>
  <si>
    <t>Parcel Tax: Impose Tax of $39/Yr Increasing by $3/Yr Not to Exceed $48 for Each Living Unit, and in the Amount of $39 Increasing by $3/Yr Per 1,500 Sq. Ft. of Structure of Each Developed Parcel In Non-Residential Use</t>
  </si>
  <si>
    <t>South Coast Fire Protection District</t>
  </si>
  <si>
    <t>Parcel Tax: Replace Existing Annual Parcel Tax of $40 with An Annual Parcel Tax of $75 Per Year</t>
  </si>
  <si>
    <t>West Patton Village Community Service District</t>
  </si>
  <si>
    <t>Parcel Tax: AnnualTax of $213 Per Residential Parcel and $319 Per Commercial Parcel</t>
  </si>
  <si>
    <t>Windsor Fire Protection District</t>
  </si>
  <si>
    <t>Parcel Tax: Levy an Additional Special Tax with a Maximum Rate of $.04/Sq. Ft. for Residential Properties, from $.05 to $.09/Sq. Ft. for Commercial and Industrial Properties, and $36 for Mobilehome Spaces and Vacant Parcels</t>
  </si>
  <si>
    <t>Woodlake Fire Protection District</t>
  </si>
  <si>
    <t>Parcel Tax: Increase Parcel Tax by $22.60 Per Year Per Single Family Dwelling During the First Year. The Special Tax Increase May Be Adjusted Each Fiscal Year</t>
  </si>
  <si>
    <t>Sales Tax: Sales Tax Be Increased by 1/2›</t>
  </si>
  <si>
    <t>Utility Users Tax: Raise the Tax Rate on Telephone, Electricity, Water, Gas, and Cable Television Services to the Statewide Average of 6% from 2%</t>
  </si>
  <si>
    <t>Sales Tax: 3% Tax on Charges for Electric, Gas, Water and Other Utility Services (with Exemptions for Seniors and Low Income Households) for a Period of No More Than 15 Yrs</t>
  </si>
  <si>
    <t>Sales Tax: A 3/4› Sales Tax within the City of Dinuba</t>
  </si>
  <si>
    <t>Utility Users Tax: On Cell Phones and Similar Communications Technology at 5% Adopted by the Voters In November 2002 Removes the 2006 Expiration Making It Permanent</t>
  </si>
  <si>
    <t>Municipal Services Tax: Tax of $250 Per Year Per Living Unit and Per 1500 Sq Ft of Nonresidential Use, for 4 Yrs</t>
  </si>
  <si>
    <t>Parcel Tax: a Charge Up to $140 Plus $.06/Sq Ft of Buildings Annually Per Parcel. Each Year, the Council Would Be Required to Adopt a Public Safety Budget and to Hold Public Hearings Before Setting a Rate at or Below This Ceiling. The Ceiling Would Increase Annually by the Smaller of 5% or the Consumer Price Index Increase</t>
  </si>
  <si>
    <t>Pleasant Valley</t>
  </si>
  <si>
    <t>Parcel Tax: 1st Parcel: Improved $28 Each, Unimproved $22Each; 2nd Parcel: Improved $14 Each, Unimproved $11 Each;3rd Parcel: Improved $7 Each, Unimproved $5 Each; 4th Parcel &amp; Up: Improved $3 Each, Unimproved $1.00 Each</t>
  </si>
  <si>
    <t>Parcel Tax: $100 Per Year on Each Legal Parcel with a Primary Residence and $200/Yr on Each Legal Parcel with a Commercial Structure, Under Certain Conditions</t>
  </si>
  <si>
    <t>Parcel Tax: An Increase by $22.60/Yr Which Equates to $1.88 Per Month for a Single Unit Dwelling and Which Shall Increase Annually Thereafter in the Same Percentage as the Consumer Price Index</t>
  </si>
  <si>
    <t>Increase the Tax Rate from $0.02626 to $0.041634/Sq Ft for Improvements to Real Property</t>
  </si>
  <si>
    <t>Utility Users Tax: Temporary Increase from 7.5% to 9.0% for  Calendar Years 2005-08</t>
  </si>
  <si>
    <t>Parcel Tax: Assess Commercial and Industrial Properties One Equivalent Residential Unit for Every 1200 Sq Ft of Developed Land</t>
  </si>
  <si>
    <t>Sales Tax: 1/2› for 10 Yrs; Beginning 4/1/2005</t>
  </si>
  <si>
    <t>Utility Users Tax: Not to Exceed 6%</t>
  </si>
  <si>
    <t>Hotel Tax: Increase from 10% to 12%; Effective 7/1/05</t>
  </si>
  <si>
    <t>Parcel Tax: Annual $49/Year (Residential); $79/Year (Retail)</t>
  </si>
  <si>
    <t>Utility Users Tax: Remove the $2,000 Max Utility Users Tax Payable on Phone, Electricity, Wtr, Gas, &amp; Cable TV Services in any One Calendar Year</t>
  </si>
  <si>
    <t>Sales Tax: a 1/4% Tax Increase for No Longer Than 20 Yrs</t>
  </si>
  <si>
    <t>Parcel Tax: $78: Single-Family Residences; $46.80: Multi-Family Unit; and $16 Per 1,000 Sq Ft Indust/Comml Properties</t>
  </si>
  <si>
    <t>Parcel Tax: $18 Per Parcel</t>
  </si>
  <si>
    <t>Utility Users Tax: Raise by 3%</t>
  </si>
  <si>
    <t>Parcel Tax: $60/Single Family Per Year; $75/Non-Residential Unit Per Year</t>
  </si>
  <si>
    <t>Parcel Tax: $221-$806 Depending on Parcel Size and Type Beginning 7/1/05</t>
  </si>
  <si>
    <t>Parcel Tax: $32.16 Per Parcel and Fixed Annual Increase of 3% Per Yr</t>
  </si>
  <si>
    <t>Westwood Community Services District</t>
  </si>
  <si>
    <t>Parcel Tax: $100 Annually on All Taxable Parcels Commencing 7/1/05</t>
  </si>
  <si>
    <t>Parcel Tax: Increase to $25-$200</t>
  </si>
  <si>
    <t>Parcel Tax: Not to Exceed $75 Per Residential Parcel and $150 Per Non-Residential Parcel</t>
  </si>
  <si>
    <t>Parcel Tax: $96 Per Parcel; $384 Per Commercial/Industrial Parcel</t>
  </si>
  <si>
    <t>Parcel Tax: $40 Per Parcel Per Year; $20 Per Additional Parcel; $80 Per First Buisness; $40 Per Additional Business</t>
  </si>
  <si>
    <t>Hallelujah Junction Fire Protection District</t>
  </si>
  <si>
    <t>Parcel Tax: Starting from $161.54 to $250.63 Until FY 2010-2011 then Lowered to 137.34 to $250.63 FY 2011-2012</t>
  </si>
  <si>
    <t>Parcel Tax: $10/Mo on Improved Parcels; $6.25/Mo on Unimproved Parcels</t>
  </si>
  <si>
    <t>Parcel Tax: Increase to 6›/Sq Ft with a Cap of $200/Building with a Minimum Charge of $24 Per Structure</t>
  </si>
  <si>
    <t>Parcel Tax: $.10 Per Sq Ft for Commercial Maximum of $600; $.05 Per Sq Ft for Non-Rentable Portion of Hotel (No Max)</t>
  </si>
  <si>
    <t>Oakdale Rural Fire District</t>
  </si>
  <si>
    <t>Parcel Tax: $165 Per Residential Parcel Per Year; $.09 Per Sq Ft for Commercial; $35 for Poultry Houses; $20 Per Mobilehome</t>
  </si>
  <si>
    <t>Parcel Tax: 95/Parcel $75 Per Living Unit</t>
  </si>
  <si>
    <t>Parcel Tax: $50 Per Residential Parcel; $40 Per Mobile Parcel; $.04 Per Sq Ft for Commercial Parcel</t>
  </si>
  <si>
    <t>Pine Valley Fire Protection District</t>
  </si>
  <si>
    <t>Parcel Tax: Not to Exceed $200 Per Residential Parcel and $300 Per Non-Residential Parcel</t>
  </si>
  <si>
    <t>Placer Consolidated Fire Protection District</t>
  </si>
  <si>
    <t>Parcel Tax: $55 Per Year Per Parcel; $84 For Duplexes; $128 for Triplexes; $170 for Fourplexes</t>
  </si>
  <si>
    <t>Maximum of $112 Per Unit of Risk Per Year</t>
  </si>
  <si>
    <t>Parcel Tax: $65 Per Parcel Per Yr for 4 Yrs Ending 6/30/2008</t>
  </si>
  <si>
    <t>Twentynine Palms Water District</t>
  </si>
  <si>
    <t>Special Tax: Increased to $80 Plus Yrly Increases of 2%</t>
  </si>
  <si>
    <t>Sales Tax: .75%</t>
  </si>
  <si>
    <t>Parcel Tax: $38 Per Parcel Per Month</t>
  </si>
  <si>
    <t>Parcel Tax: $85 Per Lot or Parcel for 5 FYs Beginning 7/1/2004</t>
  </si>
  <si>
    <t>Clearlake Oaks Fire Protection District</t>
  </si>
  <si>
    <t>Parcel Tax: $2.00 Per Unit</t>
  </si>
  <si>
    <t>Palomar Mountain Volunteer Fire Department</t>
  </si>
  <si>
    <t>El Dorado County Fire Protection District</t>
  </si>
  <si>
    <t>Parcel Tax: Up to $60 Per Parcel Per Year</t>
  </si>
  <si>
    <t>Hamilton City Fire Protection District</t>
  </si>
  <si>
    <t>Mokelumne Hill Fire Protection District</t>
  </si>
  <si>
    <t>Parcel Tax: $75 Per Improvement Parcel</t>
  </si>
  <si>
    <t>Mount Shasta Fire Protection District</t>
  </si>
  <si>
    <t>Parcel Tax: $42 Per Assessor's Parcel for 10 Yrs</t>
  </si>
  <si>
    <t>Parcel Tax: $120 Per Parcel Beginning 7/1/2004</t>
  </si>
  <si>
    <t>Boulevard Fire Protection District CSA 111</t>
  </si>
  <si>
    <t>Parcel Tax: $50 Per Residential, Commercial, Recreational, Agricultural</t>
  </si>
  <si>
    <t>Campo Fire Prevention District CSA 112</t>
  </si>
  <si>
    <t>Parcel Tax: $20 per parcel/per year for single family residence and per residential unit in a condominium project; $13 per residential unit/per parcel for all other residentially-used or designated parcels; $50 per parcel of non-residentially-used or designated property in the city for 10 years.</t>
  </si>
  <si>
    <t>Special Tax: public safety tax for  five years; maximum rate for the end of the 5 years would be $389 for single family residences; $380 for multi-family residences; $157 for undeveloped property; $4,663 for commercial property under 90,000 sq. ft.; $20,365 for commercial property over 90,000 sq. ft.</t>
  </si>
  <si>
    <t>Bodega Bay Fire Protection District</t>
  </si>
  <si>
    <t>Special Tax: $130 per unit.</t>
  </si>
  <si>
    <t>Special Tax: Increase special tax from $0.12 to $0.18 sq. ft. for living or working area, for unimproved acreage increase tax from $40 to $60 per acre.</t>
  </si>
  <si>
    <t>Parcel Tax: Levy a $49.50 parcel tax.</t>
  </si>
  <si>
    <t>South County Fire Protection Authority Paramedic &amp; Fire Fighting CFD 2003-1</t>
  </si>
  <si>
    <t>Special Tax: $88 per dwelling unit; $0.11 per sq. ft. for 7 years.</t>
  </si>
  <si>
    <t>Riverside County CSA No 152D</t>
  </si>
  <si>
    <t>Parcel Tax: $54.99 per parcel.</t>
  </si>
  <si>
    <t>Parcel Tax: $41.31 per parcel.</t>
  </si>
  <si>
    <t>Parcel Tax: Impose Tax of $85</t>
  </si>
  <si>
    <t>Parcel Tax: Increase to $25 Per Parcel</t>
  </si>
  <si>
    <t>O-02</t>
  </si>
  <si>
    <t>Parcel Tax: Increase to $24 Per Parcel</t>
  </si>
  <si>
    <t>Hesperia Fire Protection District</t>
  </si>
  <si>
    <t>Parcel Tax: Impose Tax of $20</t>
  </si>
  <si>
    <t>Parcel Tax: Repeal and Replace Existing Tax</t>
  </si>
  <si>
    <t>East County Fire Protection District (CSCDA)</t>
  </si>
  <si>
    <t>Parcel Tax: Impose Tax of $49</t>
  </si>
  <si>
    <t>Parcel Tax: Impose Tax of $45</t>
  </si>
  <si>
    <t>Mendocino Fire Protection District</t>
  </si>
  <si>
    <t>Parcel Tax: Adopt Special Fire and Rescue Tax</t>
  </si>
  <si>
    <t>Pajaro Valley Fire Protection District</t>
  </si>
  <si>
    <t>Moraga-Orinda Fire Protection District</t>
  </si>
  <si>
    <t>Parcel Tax: Increase to 18›</t>
  </si>
  <si>
    <t>Parcel Tax: Impose Tax of $60</t>
  </si>
  <si>
    <t>Garden Valley Fire Protection District</t>
  </si>
  <si>
    <t>Parcel Tax: Increase to $80 Per Parcel</t>
  </si>
  <si>
    <t>Bennett Valley Fire Protection District</t>
  </si>
  <si>
    <t>Copperopolis Fire Protection District</t>
  </si>
  <si>
    <t>Parcel Tax: Impose Tax of $75</t>
  </si>
  <si>
    <t>Cordelia Fire Protection District</t>
  </si>
  <si>
    <t>Parcel Tax: Impose Tax of $260</t>
  </si>
  <si>
    <t>Diamond Springs</t>
  </si>
  <si>
    <t>Parcel Tax: Increase to $60 Per Parcel</t>
  </si>
  <si>
    <t>Dobbins/Oregan House Fire Protection District</t>
  </si>
  <si>
    <t>Parcel Tax: Increase to $12.50 Per Unit of Benefit</t>
  </si>
  <si>
    <t>Parcel Tax: Increase to $18.75 Per Unit of Benefit</t>
  </si>
  <si>
    <t>Forty-Niner Fire Protection District</t>
  </si>
  <si>
    <t>Parcel Tax: Increase to $113 Per Parcel</t>
  </si>
  <si>
    <t>Galt Fire Protection District</t>
  </si>
  <si>
    <t>Parcel Tax: Impose Tax of $72</t>
  </si>
  <si>
    <t>Parcel Tax: Increase to $75 Per Parcel</t>
  </si>
  <si>
    <t>Hopland Fire Protection District</t>
  </si>
  <si>
    <t>Parcel Tax: Increase to $55 Per Unit of Benefit</t>
  </si>
  <si>
    <t>Jenny Lind Fire Protection District</t>
  </si>
  <si>
    <t>Parcel Tax: Increase to $30 Per Unit of Benefit</t>
  </si>
  <si>
    <t>Lockwood Fire Protection District</t>
  </si>
  <si>
    <t>Parcel Tax: Impose Tax of $113.82</t>
  </si>
  <si>
    <t>Parcel Tax: Increase to $50 Per Parcel</t>
  </si>
  <si>
    <t>Parcel Tax: Increase to 10›/Sq Ft</t>
  </si>
  <si>
    <t>Ophir Hill Fire Protection District</t>
  </si>
  <si>
    <t>Parcel Tax: Impose Tax of $65</t>
  </si>
  <si>
    <t>Parcel Tax: Increase to $200 Per Parcel</t>
  </si>
  <si>
    <t>Parcel Tax: Impose Tax of $30</t>
  </si>
  <si>
    <t>Rough &amp; Ready Fire Protection District</t>
  </si>
  <si>
    <t>Parcel Tax: Increase to $85 Per Parcel</t>
  </si>
  <si>
    <t>San Diego County Rural Fire Protection District</t>
  </si>
  <si>
    <t>Parcel Tax: Impose Tax of $100</t>
  </si>
  <si>
    <t>Parcel Tax: Impose Tax of $101</t>
  </si>
  <si>
    <t>Ukiah Valley Fire Protection District</t>
  </si>
  <si>
    <t>Parcel Tax: Impose Tax of $12 Per Single Family Home</t>
  </si>
  <si>
    <t>Parcel Tax: ImposeTax of $25</t>
  </si>
  <si>
    <t>Parcel Tax: Impose Tax of $50</t>
  </si>
  <si>
    <t>Parcel Tax: $51 per year for single-family residences; $45 per year for multi-family unit; $102 per year for commercial building smaller than 10,000 sq. ft.; $0.02 per additional sq. ft. for property larger than 10,000 sq. ft.; $25 a year for undeveloped or vacant property.</t>
  </si>
  <si>
    <t>Parcel Tax: $27 per single family residential unit and vacant parcel; $55 per parcel improved with two residential units; $120 per parcel improved with three or more residential unit; $55 per parcel that is 0.14 acres or less; $250 per parcel with 0.14 acres or more.</t>
  </si>
  <si>
    <t>Special Tax: $9.00 per acre of vacant property the 1st year then increase by $4 a year for a maximum rate of $21 per acre; $20 per residential dwelling unit for the 1st year then increase by $6 each year to a maximum of $38; $130 base rate for commercial property for the 1st year then increase by $6 a year to a maximum of $148.</t>
  </si>
  <si>
    <t>Southern Mono Healthcare District</t>
  </si>
  <si>
    <t>Parcel Tax: $75 per year/per improved parcel; $50 per year/per unimproved parcel for 3 years.</t>
  </si>
  <si>
    <t>Parcel Tax: $35 per improved parcel and $20 per unimproved parcel until 2008 then $70.00 per improved parcel/$40 per unimproved parcel.</t>
  </si>
  <si>
    <t>Special Tax: $0.03 sq. ft. for residential dwellings; $0.04 sq. ft. for commercial residential; $0.02 sq. ft. for agriculture building; $0.04 sq. ft. for commercial buildings;  $50 per fiscal year for vacant residential lots; $30 per fiscal year for vacant commercial lots; $30 per space/per year for trailer parks; $50 per fiscal year for vacant industrial lands less than 10 acres; $75 per fiscal year for vacant industrial lands between 10.1 to 20 acres; $125 per fiscal year for vacant industrial lands more than 20 acres; $100 per fiscal year for gas wells; $40 per acre unit per fiscal year for State Board of Equalization; $0.015 sq. ft. per year for poultry buildings and nurseries; $3 per acre unit/per fiscal year for dry farm and dry graze land; $2 per acre unit/per fiscal year for irrigated land; $5 per acre unit/per fiscal year for waste lands.</t>
  </si>
  <si>
    <t>Special Tax: $28 plus $1 per acre or part thereof for residential; $28 plus $1 per acre or part thereof for mobile home; $18 plus $1 per acre or part thereof for travel trailer; $28 per residence plus $1 per acre or part thereof for multiple residence; $15 per mobile home space $10 per RV space; $18 plus $1 per acre or part thereof for accessory residential; $18 plus $1 per acre or part thereof for vacant parcels; $500 for multiple commercial and residential; $1per acre or part thereof for mineral production and processing and $15 per motel room; $10 per RV space plus $1.00 per acre or part thereof for a resort.</t>
  </si>
  <si>
    <t>Alpine Fire Protection District</t>
  </si>
  <si>
    <t>Special Tax: $15 per unit per year.</t>
  </si>
  <si>
    <t>Indian Valley Hospital District</t>
  </si>
  <si>
    <t>Parcel Tax: $75 per year/per parcel for 4 years.</t>
  </si>
  <si>
    <t>Parcel Tax: Levy and increase parcel tax to $90 to each condominium unit and majority of parcels for next 10 years.</t>
  </si>
  <si>
    <t>Parcel Tax: $144 annually.</t>
  </si>
  <si>
    <t>Parcel Tax: $30 per year on single family parcels.</t>
  </si>
  <si>
    <t>Collegeville Rural Fire Protection District</t>
  </si>
  <si>
    <t>Special Tax: $0.03 sq. ft. for residential dwellings; $0.05 sq. ft. for commercial residential; $0.04 sq. ft. for agriculture; $0.02 sq. ft. for poultry containment building; $0.06 sq. ft. for commercial; $0.08 sq. ft. for industrial; $12 per fiscal year for vacant residential lots; $35 per fiscal year for vacant commercial lots; $250 per fiscal year for vacant industrial lots; $10 per fiscal year for wells; $10 per acre unit per fiscal year for State Board of Equalization Properties; $12 per fiscal year for mobile home residential lots; $25 per fiscal year for loafing barns.</t>
  </si>
  <si>
    <t>Parcel Tax: $330 per parcel/per year except for parcels with commercial recreational purposes.</t>
  </si>
  <si>
    <t>Marin County Service Area No 17</t>
  </si>
  <si>
    <t>Parcel Tax: Increase tax from $195 to $260 per living units annually.</t>
  </si>
  <si>
    <t>El Dorado County CSA No 3 (Tahoe West Shore Area)</t>
  </si>
  <si>
    <t>Special Tax: $50 per year for single family residential unit.</t>
  </si>
  <si>
    <t>Increase Parcel Tax from $18 to $54</t>
  </si>
  <si>
    <t>Increase Parcel Tax by $30</t>
  </si>
  <si>
    <t>$51 Per "Service Unit</t>
  </si>
  <si>
    <t>American River Fire Protection District</t>
  </si>
  <si>
    <t>$100 Parcel Tax</t>
  </si>
  <si>
    <t>Increase Parcel Tax</t>
  </si>
  <si>
    <t>Redwood Valley-Calpella Fire District</t>
  </si>
  <si>
    <t>Increase Parcel Tax from $16.30 to $35</t>
  </si>
  <si>
    <t>Increase Tax on Business to $.010/Sq Ft</t>
  </si>
  <si>
    <t>Kentwood Police Protection District</t>
  </si>
  <si>
    <t>Increase Tax from $195 to $260</t>
  </si>
  <si>
    <t>Repeal Earlier Tax and Adopt $96 Per Parcel</t>
  </si>
  <si>
    <t>$80 Parcel Tax</t>
  </si>
  <si>
    <t>Rincon Valley Fire Protection District</t>
  </si>
  <si>
    <t>Impose Parcel Tax of $36</t>
  </si>
  <si>
    <t>Impose Parcel Tax of $25 to $50/Yr</t>
  </si>
  <si>
    <t>Westwood Sanitation District</t>
  </si>
  <si>
    <t>$32 Per Parcel</t>
  </si>
  <si>
    <t>Increase Special Taxes by $12/Home</t>
  </si>
  <si>
    <t>$3 Per Unit Tax</t>
  </si>
  <si>
    <t>San Diego County Service Area 111</t>
  </si>
  <si>
    <t>$75 Special Tax</t>
  </si>
  <si>
    <t>San Diego County Service Area 112</t>
  </si>
  <si>
    <t>$65 Special Tax</t>
  </si>
  <si>
    <t>San Diego County Service Area 109</t>
  </si>
  <si>
    <t>$25 Special Tax</t>
  </si>
  <si>
    <t>Rate No &gt; $65 Per Parcel Per Year</t>
  </si>
  <si>
    <t>Grenada Fire Protection District</t>
  </si>
  <si>
    <t>Prop. 4 Increased $50,000 for 4 Yrs</t>
  </si>
  <si>
    <t>$16-$24 Parcel Property/$100-$500Comm/Indus</t>
  </si>
  <si>
    <t>Annual Rate Not to Exceed $100 Per Parcel</t>
  </si>
  <si>
    <t>Mission-Soledad Rural Fire District</t>
  </si>
  <si>
    <t>Northwest Lassen Fire Protection District</t>
  </si>
  <si>
    <t>Assessed $50 Per Residence/$100 Per Business</t>
  </si>
  <si>
    <t>Residential &amp; Agricultural $96 Per Parcel/Comm/Indus $5.75 Per 100 Sq Ft/Unimprov Parcels $48</t>
  </si>
  <si>
    <t>$60 Per Parcel (Max)</t>
  </si>
  <si>
    <t>Downieville</t>
  </si>
  <si>
    <t>$56 Per Sq Ft Parcel/$42 Per Multi-Family Unit</t>
  </si>
  <si>
    <t>$11 Unimproved Parcel/$39 Improved Parcel</t>
  </si>
  <si>
    <t>$60 Per Single Family Parcel</t>
  </si>
  <si>
    <t>$40 Per Parcel for 9 Yrs</t>
  </si>
  <si>
    <t>Inyo Fire Protection District</t>
  </si>
  <si>
    <t>$100 Per Residential Parcel</t>
  </si>
  <si>
    <t>$70 Improved Residential Lots/$400 Improved Commercial</t>
  </si>
  <si>
    <t>Placer County (CSA 28 Ben 149)</t>
  </si>
  <si>
    <t>$65 Per Parcel</t>
  </si>
  <si>
    <t>Placer County (CSA 28 Ben 150)</t>
  </si>
  <si>
    <t>$10 Per Unit (Max)</t>
  </si>
  <si>
    <t>San Diego County CSA 112</t>
  </si>
  <si>
    <t>$65 Per Single Dwelling &amp; Multi-Family Unit</t>
  </si>
  <si>
    <t>Valley Center Fire Protection District CFD No 98-1</t>
  </si>
  <si>
    <t>$24.87 Per Benefit Unit</t>
  </si>
  <si>
    <t>Hillsborough</t>
  </si>
  <si>
    <t>$496  Improved/$190 Unimproved Parcel</t>
  </si>
  <si>
    <t>Tax Based on Property Class and Use</t>
  </si>
  <si>
    <t>Coachella Fire Protection District</t>
  </si>
  <si>
    <t>$52 Per Parcel (Max Tax)</t>
  </si>
  <si>
    <t>Clear Creek Community Service District</t>
  </si>
  <si>
    <t>$40 Per Parcel for 9Yrs</t>
  </si>
  <si>
    <t>Loleta Fire Protection District</t>
  </si>
  <si>
    <t>$50 Res/$100 Comm</t>
  </si>
  <si>
    <t>$40 Max Per Sq Ft Dwelling</t>
  </si>
  <si>
    <t>$65 Single-Family/ $97.50 Multi-Family/ $130 Commercial (Advisory)</t>
  </si>
  <si>
    <t>$60 Single-Family for 3Yrs</t>
  </si>
  <si>
    <t>$52.66 Single-Family/ $35.50 Multi-Family for 2 Yrs</t>
  </si>
  <si>
    <t>Freedom Fire Protection District</t>
  </si>
  <si>
    <t>$40 Per Parcel</t>
  </si>
  <si>
    <t>Adjust Existing Tax Annually to CPI Change (Advisory)</t>
  </si>
  <si>
    <t>User Utility Tax: Increase user utility tax to 6%.</t>
  </si>
  <si>
    <t>Property Tax repay $67 million.</t>
  </si>
  <si>
    <t>Tax Unincorporated</t>
  </si>
  <si>
    <t>Parcel Tax: $1 AC, $15 residental and $30 commerical</t>
  </si>
  <si>
    <t>Parcel Tax: $0.04 acre, $30 residental and $60 commerical</t>
  </si>
  <si>
    <t>Parcel Tax: $50 residental and $500 community</t>
  </si>
  <si>
    <t>Crescent Fire Protection District</t>
  </si>
  <si>
    <t>Exist Tax</t>
  </si>
  <si>
    <t>Timber Cove CFD No 1</t>
  </si>
  <si>
    <t>Parcel Tax: $15 per year per benefit unit.</t>
  </si>
  <si>
    <t>Increase tax in service areas</t>
  </si>
  <si>
    <t>San Diego Unified Port District</t>
  </si>
  <si>
    <t>Certificate of Participation/Leases</t>
  </si>
  <si>
    <t>Convention Center</t>
  </si>
  <si>
    <t>San Jose-Evergreen Community College District</t>
  </si>
  <si>
    <t>Parcel Tax:  an annual parcel tax of $18 per parcel for nine years, thereby generating an estimated $4.5 million per year</t>
  </si>
  <si>
    <t>College, University Housing</t>
  </si>
  <si>
    <t>Monterey Peninsula Community College District</t>
  </si>
  <si>
    <t>College, University Facility</t>
  </si>
  <si>
    <t>Rancho Santiago Community College District</t>
  </si>
  <si>
    <t>Riverside Community College District</t>
  </si>
  <si>
    <t>Yuba Community College District</t>
  </si>
  <si>
    <t>Foothill De-Anza Community College District</t>
  </si>
  <si>
    <t>Parcel Tax: $48 per parcel for five years</t>
  </si>
  <si>
    <t>San Francisco Community College District</t>
  </si>
  <si>
    <t>Los Rios Community College District</t>
  </si>
  <si>
    <t>Cabrillo Community College District</t>
  </si>
  <si>
    <t>Merced Community College District</t>
  </si>
  <si>
    <t>Gavilan Joint Community College District</t>
  </si>
  <si>
    <t>San Bernardino Community College District</t>
  </si>
  <si>
    <t>Allan Hancock Joint Community College District</t>
  </si>
  <si>
    <t>Y2018</t>
  </si>
  <si>
    <t>West Valley-Mission Community College District</t>
  </si>
  <si>
    <t>Peralta Community College District</t>
  </si>
  <si>
    <t>Parcel Tax: Renew existing tax of $48/parcel for another 8 yrs.</t>
  </si>
  <si>
    <t>Chaffey Community College District</t>
  </si>
  <si>
    <t>West Kern Community College District</t>
  </si>
  <si>
    <t>Sierra Joint Community College District</t>
  </si>
  <si>
    <t>Kern Community College District</t>
  </si>
  <si>
    <t>Hartnell Community College District</t>
  </si>
  <si>
    <t>Miracosta Community College District</t>
  </si>
  <si>
    <t>Grossmont-Cuyamaca Community College District</t>
  </si>
  <si>
    <t>Desert Community College District (Riverside &amp; Imperial Co)</t>
  </si>
  <si>
    <t>Santa Monica Community College District</t>
  </si>
  <si>
    <t>Glendale Community College District</t>
  </si>
  <si>
    <t>GC</t>
  </si>
  <si>
    <t>Parcel Tax: Renew tax for $15 years of $99/parcel.</t>
  </si>
  <si>
    <t>Shasta-Tehama-Trinity Joint Community College District</t>
  </si>
  <si>
    <t>Southwestern Community College District</t>
  </si>
  <si>
    <t>Butte-Glenn Community College District</t>
  </si>
  <si>
    <t>Antelope Valley Community College District</t>
  </si>
  <si>
    <t>Chabot-Las Positas Community College District</t>
  </si>
  <si>
    <t>Long Beach Community College District</t>
  </si>
  <si>
    <t>LB</t>
  </si>
  <si>
    <t>State Center Community College District</t>
  </si>
  <si>
    <t>Santa Clarita Community College District</t>
  </si>
  <si>
    <t>Marin Community College District</t>
  </si>
  <si>
    <t>Lake Tahoe Community College District</t>
  </si>
  <si>
    <t>Napa Valley Community College District</t>
  </si>
  <si>
    <t>San Luis Obispo County Community College District</t>
  </si>
  <si>
    <t>Palo Verde Community College District</t>
  </si>
  <si>
    <t>Santa Barbara Community College District</t>
  </si>
  <si>
    <t>North Orange County Community College District</t>
  </si>
  <si>
    <t>Mt San Jacinto Community College District</t>
  </si>
  <si>
    <t>West Hills Community College District</t>
  </si>
  <si>
    <t>Compton Community College District</t>
  </si>
  <si>
    <t>Sonoma County Community College District (CCCFA)</t>
  </si>
  <si>
    <t>Contra Costa Community College District</t>
  </si>
  <si>
    <t>Coast Community College District</t>
  </si>
  <si>
    <t>Parcel Tax: Levy Tax of $11 Per Parcel Annually for 6 Yrs</t>
  </si>
  <si>
    <t>Solano Community College District</t>
  </si>
  <si>
    <t>Parcel Tax: Levy Annual Tax of $79/Parcel for 8 Yrs</t>
  </si>
  <si>
    <t>Cerritos Community College District</t>
  </si>
  <si>
    <t>Parcel Tax: Levy Annual Tax of $28/Parcel for 6 Years</t>
  </si>
  <si>
    <t>El Camino Community College District</t>
  </si>
  <si>
    <t>Parcel Tax: Levy a Parcel Tax of $48 on Each Parcel within the District Annually for a Period of 8 Yrs</t>
  </si>
  <si>
    <t>Parcel Tax: Levy an Annual Parcel Tax of $69 Per Parcel 6 Yrs</t>
  </si>
  <si>
    <t>Imperial Community College District</t>
  </si>
  <si>
    <t>Ohlone Community College District</t>
  </si>
  <si>
    <t>Parcel Tax: Levy a Tax of $34 Per Parcel for 4 Yrs</t>
  </si>
  <si>
    <t>RR/CC</t>
  </si>
  <si>
    <t>Victor Valley Community College District</t>
  </si>
  <si>
    <t>College of the Sequoias Community College District</t>
  </si>
  <si>
    <t>Prop 1D</t>
  </si>
  <si>
    <t>San Diego Community College District</t>
  </si>
  <si>
    <t>Palomar Community College District</t>
  </si>
  <si>
    <t>Prop M</t>
  </si>
  <si>
    <t>Mendocino-Lake Community College District</t>
  </si>
  <si>
    <t>G/G06</t>
  </si>
  <si>
    <t>I06</t>
  </si>
  <si>
    <t>B/E</t>
  </si>
  <si>
    <t>Sierra College School Facilities Improvement District No 3</t>
  </si>
  <si>
    <t>Siskiyou Joint Community College District</t>
  </si>
  <si>
    <t>Redwoods Community College District</t>
  </si>
  <si>
    <t>Yosemite Community College District</t>
  </si>
  <si>
    <t>Parcel Tax: Levy aSpecial Tax for 7 Yrs Beginning 7/1/05. The Amt of the Special Tax Shall Begin at the Level of the Existing Parcel Tax, Plus An Annual 3% Increase, Which Equals $199.97 for Tax Year 2005-2006</t>
  </si>
  <si>
    <t>Copper Mountain Community College District</t>
  </si>
  <si>
    <t>Sierra College - Nevada Campus</t>
  </si>
  <si>
    <t>Sierra College - Tahoe-Truckee Campus</t>
  </si>
  <si>
    <t>Rio Hondo Community College District</t>
  </si>
  <si>
    <t>San Joaquin Delta Community College District</t>
  </si>
  <si>
    <t>Ventura County Community College District</t>
  </si>
  <si>
    <t>Pasadena Area Community College District</t>
  </si>
  <si>
    <t>Fremont-Newark Community College District</t>
  </si>
  <si>
    <t>G/I</t>
  </si>
  <si>
    <t>Bridges and Highways</t>
  </si>
  <si>
    <t>Parcel Tax: Levy an $80 Tax on Each Parcel within the District</t>
  </si>
  <si>
    <t>Increase Bonded Indebtedness from $500 Million Approved In 2002 (Measure A) to $975 Million</t>
  </si>
  <si>
    <t>Calaveras County Bar XX CSA No 2</t>
  </si>
  <si>
    <t>Parcel Tax: $1816 per parcel for ten years.</t>
  </si>
  <si>
    <t>Sales Tax: Impose 1/2› Tax for 8 Yrs</t>
  </si>
  <si>
    <t>Sales Tax: .5% Tax for 10 Yrs</t>
  </si>
  <si>
    <t>Parcel Tax: increase from $300 to $1,200 per parcel, thereby generating an estimated $157,600 per year</t>
  </si>
  <si>
    <t>Airport</t>
  </si>
  <si>
    <t>Los Carneros Water District</t>
  </si>
  <si>
    <t>None</t>
  </si>
  <si>
    <t>Count of Agency County</t>
  </si>
  <si>
    <t>Row Labels</t>
  </si>
  <si>
    <t>Grand Total</t>
  </si>
  <si>
    <t>Count of Type of Tax/Debt</t>
  </si>
  <si>
    <t>Count of Purpose</t>
  </si>
  <si>
    <t>Count of Result (Pass/Fail)</t>
  </si>
  <si>
    <t>Percentage</t>
  </si>
  <si>
    <t>Count of Election Year</t>
  </si>
  <si>
    <t>Count of Election Type</t>
  </si>
  <si>
    <t>Sum of Pass</t>
  </si>
  <si>
    <t>Sum of Fail</t>
  </si>
  <si>
    <t>Total Number of Passes</t>
  </si>
  <si>
    <t>Total Number of Fails</t>
  </si>
  <si>
    <t>Categories</t>
  </si>
  <si>
    <t>Infrastructure</t>
  </si>
  <si>
    <t>Hospital/Health Care Facilities, Medical Research</t>
  </si>
  <si>
    <t>Other</t>
  </si>
  <si>
    <t xml:space="preserve">Prisons, Jails, Correctional Facilities </t>
  </si>
  <si>
    <t xml:space="preserve">Recreation &amp; Sports Facilities </t>
  </si>
  <si>
    <t>Street Construction</t>
  </si>
  <si>
    <t>Safety, Fire, Police Protection/Emergency Medical</t>
  </si>
  <si>
    <t>Total</t>
  </si>
  <si>
    <t>K-12 or College/University Facility</t>
  </si>
  <si>
    <t>Sorted:</t>
  </si>
  <si>
    <t xml:space="preserve">Sum of Total </t>
  </si>
  <si>
    <t>Special Assessment Bond/Other</t>
  </si>
  <si>
    <t>Type</t>
  </si>
  <si>
    <t>Other/Blank</t>
  </si>
  <si>
    <t>Mean</t>
  </si>
  <si>
    <t>Median</t>
  </si>
  <si>
    <t>Standard Deviation</t>
  </si>
  <si>
    <t>Minimum</t>
  </si>
  <si>
    <t>Maximum</t>
  </si>
  <si>
    <t>Count</t>
  </si>
  <si>
    <t>Missing Observations</t>
  </si>
  <si>
    <t>Percents</t>
  </si>
  <si>
    <t>Figure 2. "% Yes" Descriptive Statistics</t>
  </si>
  <si>
    <t>Figure 3. "% No" Descriptive Statistics</t>
  </si>
  <si>
    <t>Figure 4. "Election Year" Descriptive Statistics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</si>
</sst>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0.0"/>
  </numFmts>
  <fonts count="7" x14ac:knownFonts="1">
    <font>
      <sz val="12"/>
      <color theme="1"/>
      <name val="Calibri"/>
      <family val="2"/>
      <scheme val="minor"/>
    </font>
    <font>
      <sz val="12"/>
      <color theme="1"/>
      <name val="Calibri"/>
      <family val="2"/>
      <scheme val="minor"/>
    </font>
    <font>
      <b/>
      <sz val="10"/>
      <color rgb="FF000000"/>
      <name val="Helvetica Neue"/>
      <family val="2"/>
    </font>
    <font>
      <sz val="10"/>
      <color rgb="FF000000"/>
      <name val="Helvetica Neue"/>
      <family val="2"/>
    </font>
    <font>
      <sz val="12"/>
      <color theme="1"/>
      <name val="Helvetica"/>
      <family val="2"/>
    </font>
    <font>
      <i/>
      <sz val="12"/>
      <color theme="1"/>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2" fillId="0" borderId="0" xfId="0" applyFont="1"/>
    <xf numFmtId="0" fontId="3" fillId="0" borderId="0" xfId="0" applyFont="1"/>
    <xf numFmtId="22" fontId="3" fillId="0" borderId="0" xfId="0" applyNumberFormat="1" applyFont="1"/>
    <xf numFmtId="8" fontId="3" fillId="0" borderId="0" xfId="0" applyNumberFormat="1" applyFont="1"/>
    <xf numFmtId="4" fontId="3" fillId="0" borderId="0" xfId="0" applyNumberFormat="1" applyFont="1"/>
    <xf numFmtId="9" fontId="3" fillId="0" borderId="0" xfId="0" applyNumberFormat="1" applyFont="1"/>
    <xf numFmtId="0" fontId="4" fillId="0" borderId="0" xfId="0" applyFont="1"/>
    <xf numFmtId="3" fontId="3" fillId="0" borderId="0" xfId="0" applyNumberFormat="1" applyFont="1"/>
    <xf numFmtId="16" fontId="3" fillId="0" borderId="0" xfId="0" applyNumberFormat="1" applyFont="1"/>
    <xf numFmtId="0" fontId="0" fillId="0" borderId="0" xfId="0" pivotButton="1"/>
    <xf numFmtId="0" fontId="0" fillId="0" borderId="0" xfId="0" applyAlignment="1">
      <alignment horizontal="left"/>
    </xf>
    <xf numFmtId="9" fontId="0" fillId="0" borderId="0" xfId="1" applyFont="1"/>
    <xf numFmtId="0" fontId="0" fillId="0" borderId="1" xfId="0" applyBorder="1"/>
    <xf numFmtId="0" fontId="5" fillId="0" borderId="2" xfId="0" applyFont="1" applyBorder="1" applyAlignment="1">
      <alignment horizontal="centerContinuous"/>
    </xf>
    <xf numFmtId="164" fontId="0" fillId="0" borderId="0" xfId="0" applyNumberFormat="1"/>
    <xf numFmtId="1" fontId="0" fillId="0" borderId="0" xfId="0" applyNumberFormat="1"/>
    <xf numFmtId="0" fontId="6" fillId="0" borderId="0" xfId="0" applyFont="1"/>
    <xf numFmtId="9" fontId="0" fillId="0" borderId="0" xfId="1" applyFont="1" applyAlignment="1">
      <alignment horizontal="left"/>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Tax/Debt vs. Election Results</a:t>
            </a:r>
            <a:r>
              <a:rPr lang="en-US" baseline="0"/>
              <a:t> (Pass/Fail)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'Tax Type vs. Result'!$B$21</c:f>
              <c:strCache>
                <c:ptCount val="1"/>
                <c:pt idx="0">
                  <c:v>Total Number of Passes</c:v>
                </c:pt>
              </c:strCache>
            </c:strRef>
          </c:tx>
          <c:spPr>
            <a:solidFill>
              <a:schemeClr val="accent1"/>
            </a:solidFill>
            <a:ln>
              <a:noFill/>
            </a:ln>
            <a:effectLst/>
          </c:spPr>
          <c:invertIfNegative val="0"/>
          <c:cat>
            <c:strRef>
              <c:f>'Tax Type vs. Result'!$A$22:$A$25</c:f>
              <c:strCache>
                <c:ptCount val="4"/>
                <c:pt idx="0">
                  <c:v>PLF Debt</c:v>
                </c:pt>
                <c:pt idx="1">
                  <c:v>General Obligation Bond</c:v>
                </c:pt>
                <c:pt idx="2">
                  <c:v>Sales Tax Revenue Bond</c:v>
                </c:pt>
                <c:pt idx="3">
                  <c:v>Special Assessment Bond/Other</c:v>
                </c:pt>
              </c:strCache>
            </c:strRef>
          </c:cat>
          <c:val>
            <c:numRef>
              <c:f>'Tax Type vs. Result'!$B$22:$B$25</c:f>
              <c:numCache>
                <c:formatCode>General</c:formatCode>
                <c:ptCount val="4"/>
                <c:pt idx="0">
                  <c:v>1985</c:v>
                </c:pt>
                <c:pt idx="1">
                  <c:v>1655</c:v>
                </c:pt>
                <c:pt idx="2">
                  <c:v>191</c:v>
                </c:pt>
                <c:pt idx="3">
                  <c:v>53</c:v>
                </c:pt>
              </c:numCache>
            </c:numRef>
          </c:val>
          <c:extLst>
            <c:ext xmlns:c16="http://schemas.microsoft.com/office/drawing/2014/chart" uri="{C3380CC4-5D6E-409C-BE32-E72D297353CC}">
              <c16:uniqueId val="{00000000-B2AB-E84F-8ADB-AF187C87C887}"/>
            </c:ext>
          </c:extLst>
        </c:ser>
        <c:ser>
          <c:idx val="1"/>
          <c:order val="1"/>
          <c:tx>
            <c:strRef>
              <c:f>'Tax Type vs. Result'!$C$21</c:f>
              <c:strCache>
                <c:ptCount val="1"/>
                <c:pt idx="0">
                  <c:v>Total Number of Fails</c:v>
                </c:pt>
              </c:strCache>
            </c:strRef>
          </c:tx>
          <c:spPr>
            <a:solidFill>
              <a:schemeClr val="accent2"/>
            </a:solidFill>
            <a:ln>
              <a:noFill/>
            </a:ln>
            <a:effectLst/>
          </c:spPr>
          <c:invertIfNegative val="0"/>
          <c:cat>
            <c:strRef>
              <c:f>'Tax Type vs. Result'!$A$22:$A$25</c:f>
              <c:strCache>
                <c:ptCount val="4"/>
                <c:pt idx="0">
                  <c:v>PLF Debt</c:v>
                </c:pt>
                <c:pt idx="1">
                  <c:v>General Obligation Bond</c:v>
                </c:pt>
                <c:pt idx="2">
                  <c:v>Sales Tax Revenue Bond</c:v>
                </c:pt>
                <c:pt idx="3">
                  <c:v>Special Assessment Bond/Other</c:v>
                </c:pt>
              </c:strCache>
            </c:strRef>
          </c:cat>
          <c:val>
            <c:numRef>
              <c:f>'Tax Type vs. Result'!$C$22:$C$25</c:f>
              <c:numCache>
                <c:formatCode>General</c:formatCode>
                <c:ptCount val="4"/>
                <c:pt idx="0">
                  <c:v>1319</c:v>
                </c:pt>
                <c:pt idx="1">
                  <c:v>591</c:v>
                </c:pt>
                <c:pt idx="2">
                  <c:v>148</c:v>
                </c:pt>
                <c:pt idx="3">
                  <c:v>29</c:v>
                </c:pt>
              </c:numCache>
            </c:numRef>
          </c:val>
          <c:extLst>
            <c:ext xmlns:c16="http://schemas.microsoft.com/office/drawing/2014/chart" uri="{C3380CC4-5D6E-409C-BE32-E72D297353CC}">
              <c16:uniqueId val="{00000001-B2AB-E84F-8ADB-AF187C87C887}"/>
            </c:ext>
          </c:extLst>
        </c:ser>
        <c:dLbls>
          <c:showLegendKey val="0"/>
          <c:showVal val="0"/>
          <c:showCatName val="0"/>
          <c:showSerName val="0"/>
          <c:showPercent val="0"/>
          <c:showBubbleSize val="0"/>
        </c:dLbls>
        <c:gapWidth val="219"/>
        <c:overlap val="-27"/>
        <c:axId val="797141839"/>
        <c:axId val="797143567"/>
      </c:barChart>
      <c:catAx>
        <c:axId val="797141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Type of Tax/Debt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143567"/>
        <c:crosses val="autoZero"/>
        <c:auto val="1"/>
        <c:lblAlgn val="ctr"/>
        <c:lblOffset val="100"/>
        <c:noMultiLvlLbl val="0"/>
      </c:catAx>
      <c:valAx>
        <c:axId val="797143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Elections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14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Results</a:t>
            </a:r>
            <a:r>
              <a:rPr lang="en-US" baseline="0"/>
              <a:t> of Bond and Tax Elections for Each Purpose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'Purpose vs. Result'!$G$4</c:f>
              <c:strCache>
                <c:ptCount val="1"/>
                <c:pt idx="0">
                  <c:v>Total Number of Passes</c:v>
                </c:pt>
              </c:strCache>
            </c:strRef>
          </c:tx>
          <c:spPr>
            <a:solidFill>
              <a:schemeClr val="accent1"/>
            </a:solidFill>
            <a:ln>
              <a:noFill/>
            </a:ln>
            <a:effectLst/>
          </c:spPr>
          <c:invertIfNegative val="0"/>
          <c:cat>
            <c:strRef>
              <c:f>'Purpose vs. Result'!$F$5:$F$15</c:f>
              <c:strCache>
                <c:ptCount val="11"/>
                <c:pt idx="0">
                  <c:v>K-12 or College/University Facility</c:v>
                </c:pt>
                <c:pt idx="1">
                  <c:v>Other</c:v>
                </c:pt>
                <c:pt idx="2">
                  <c:v>Special Tax Fees/Levy</c:v>
                </c:pt>
                <c:pt idx="3">
                  <c:v>Safety, Fire, Police Protection/Emergency Medical</c:v>
                </c:pt>
                <c:pt idx="4">
                  <c:v>Infrastructure</c:v>
                </c:pt>
                <c:pt idx="5">
                  <c:v>Hospital/Health Care Facilities, Medical Research</c:v>
                </c:pt>
                <c:pt idx="6">
                  <c:v>Public Building</c:v>
                </c:pt>
                <c:pt idx="7">
                  <c:v>Parks, Open Space</c:v>
                </c:pt>
                <c:pt idx="8">
                  <c:v>Street Construction</c:v>
                </c:pt>
                <c:pt idx="9">
                  <c:v>Recreation &amp; Sports Facilities </c:v>
                </c:pt>
                <c:pt idx="10">
                  <c:v>Prisons, Jails, Correctional Facilities </c:v>
                </c:pt>
              </c:strCache>
            </c:strRef>
          </c:cat>
          <c:val>
            <c:numRef>
              <c:f>'Purpose vs. Result'!$G$5:$G$15</c:f>
              <c:numCache>
                <c:formatCode>General</c:formatCode>
                <c:ptCount val="11"/>
                <c:pt idx="0">
                  <c:v>1819</c:v>
                </c:pt>
                <c:pt idx="1">
                  <c:v>783</c:v>
                </c:pt>
                <c:pt idx="2">
                  <c:v>455</c:v>
                </c:pt>
                <c:pt idx="3">
                  <c:v>299</c:v>
                </c:pt>
                <c:pt idx="4">
                  <c:v>191</c:v>
                </c:pt>
                <c:pt idx="5">
                  <c:v>102</c:v>
                </c:pt>
                <c:pt idx="6">
                  <c:v>75</c:v>
                </c:pt>
                <c:pt idx="7">
                  <c:v>56</c:v>
                </c:pt>
                <c:pt idx="8">
                  <c:v>54</c:v>
                </c:pt>
                <c:pt idx="9">
                  <c:v>42</c:v>
                </c:pt>
                <c:pt idx="10">
                  <c:v>8</c:v>
                </c:pt>
              </c:numCache>
            </c:numRef>
          </c:val>
          <c:extLst>
            <c:ext xmlns:c16="http://schemas.microsoft.com/office/drawing/2014/chart" uri="{C3380CC4-5D6E-409C-BE32-E72D297353CC}">
              <c16:uniqueId val="{00000000-6D29-3F43-826D-14375456BB9B}"/>
            </c:ext>
          </c:extLst>
        </c:ser>
        <c:ser>
          <c:idx val="1"/>
          <c:order val="1"/>
          <c:tx>
            <c:strRef>
              <c:f>'Purpose vs. Result'!$H$4</c:f>
              <c:strCache>
                <c:ptCount val="1"/>
                <c:pt idx="0">
                  <c:v>Total Number of Fails</c:v>
                </c:pt>
              </c:strCache>
            </c:strRef>
          </c:tx>
          <c:spPr>
            <a:solidFill>
              <a:schemeClr val="accent2"/>
            </a:solidFill>
            <a:ln>
              <a:noFill/>
            </a:ln>
            <a:effectLst/>
          </c:spPr>
          <c:invertIfNegative val="0"/>
          <c:cat>
            <c:strRef>
              <c:f>'Purpose vs. Result'!$F$5:$F$15</c:f>
              <c:strCache>
                <c:ptCount val="11"/>
                <c:pt idx="0">
                  <c:v>K-12 or College/University Facility</c:v>
                </c:pt>
                <c:pt idx="1">
                  <c:v>Other</c:v>
                </c:pt>
                <c:pt idx="2">
                  <c:v>Special Tax Fees/Levy</c:v>
                </c:pt>
                <c:pt idx="3">
                  <c:v>Safety, Fire, Police Protection/Emergency Medical</c:v>
                </c:pt>
                <c:pt idx="4">
                  <c:v>Infrastructure</c:v>
                </c:pt>
                <c:pt idx="5">
                  <c:v>Hospital/Health Care Facilities, Medical Research</c:v>
                </c:pt>
                <c:pt idx="6">
                  <c:v>Public Building</c:v>
                </c:pt>
                <c:pt idx="7">
                  <c:v>Parks, Open Space</c:v>
                </c:pt>
                <c:pt idx="8">
                  <c:v>Street Construction</c:v>
                </c:pt>
                <c:pt idx="9">
                  <c:v>Recreation &amp; Sports Facilities </c:v>
                </c:pt>
                <c:pt idx="10">
                  <c:v>Prisons, Jails, Correctional Facilities </c:v>
                </c:pt>
              </c:strCache>
            </c:strRef>
          </c:cat>
          <c:val>
            <c:numRef>
              <c:f>'Purpose vs. Result'!$H$5:$H$15</c:f>
              <c:numCache>
                <c:formatCode>General</c:formatCode>
                <c:ptCount val="11"/>
                <c:pt idx="0">
                  <c:v>635</c:v>
                </c:pt>
                <c:pt idx="1">
                  <c:v>280</c:v>
                </c:pt>
                <c:pt idx="2">
                  <c:v>318</c:v>
                </c:pt>
                <c:pt idx="3">
                  <c:v>341</c:v>
                </c:pt>
                <c:pt idx="4">
                  <c:v>132</c:v>
                </c:pt>
                <c:pt idx="5">
                  <c:v>64</c:v>
                </c:pt>
                <c:pt idx="6">
                  <c:v>84</c:v>
                </c:pt>
                <c:pt idx="7">
                  <c:v>56</c:v>
                </c:pt>
                <c:pt idx="8">
                  <c:v>86</c:v>
                </c:pt>
                <c:pt idx="9">
                  <c:v>70</c:v>
                </c:pt>
                <c:pt idx="10">
                  <c:v>22</c:v>
                </c:pt>
              </c:numCache>
            </c:numRef>
          </c:val>
          <c:extLst>
            <c:ext xmlns:c16="http://schemas.microsoft.com/office/drawing/2014/chart" uri="{C3380CC4-5D6E-409C-BE32-E72D297353CC}">
              <c16:uniqueId val="{00000001-6D29-3F43-826D-14375456BB9B}"/>
            </c:ext>
          </c:extLst>
        </c:ser>
        <c:dLbls>
          <c:showLegendKey val="0"/>
          <c:showVal val="0"/>
          <c:showCatName val="0"/>
          <c:showSerName val="0"/>
          <c:showPercent val="0"/>
          <c:showBubbleSize val="0"/>
        </c:dLbls>
        <c:gapWidth val="219"/>
        <c:overlap val="-27"/>
        <c:axId val="271310688"/>
        <c:axId val="271312768"/>
      </c:barChart>
      <c:catAx>
        <c:axId val="271310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Purpose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12768"/>
        <c:crosses val="autoZero"/>
        <c:auto val="1"/>
        <c:lblAlgn val="ctr"/>
        <c:lblOffset val="100"/>
        <c:noMultiLvlLbl val="0"/>
      </c:catAx>
      <c:valAx>
        <c:axId val="27131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Elections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1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Election Type vs. Result (Pass/Fail)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'Election Type vs. Result'!$B$14</c:f>
              <c:strCache>
                <c:ptCount val="1"/>
                <c:pt idx="0">
                  <c:v>Total Number of Passes</c:v>
                </c:pt>
              </c:strCache>
            </c:strRef>
          </c:tx>
          <c:spPr>
            <a:solidFill>
              <a:schemeClr val="accent1"/>
            </a:solidFill>
            <a:ln>
              <a:noFill/>
            </a:ln>
            <a:effectLst/>
          </c:spPr>
          <c:invertIfNegative val="0"/>
          <c:cat>
            <c:strRef>
              <c:f>'Election Type vs. Result'!$A$15:$A$19</c:f>
              <c:strCache>
                <c:ptCount val="5"/>
                <c:pt idx="0">
                  <c:v>General</c:v>
                </c:pt>
                <c:pt idx="1">
                  <c:v>Primary</c:v>
                </c:pt>
                <c:pt idx="2">
                  <c:v>Local</c:v>
                </c:pt>
                <c:pt idx="3">
                  <c:v>Special</c:v>
                </c:pt>
                <c:pt idx="4">
                  <c:v>Other/Blank</c:v>
                </c:pt>
              </c:strCache>
            </c:strRef>
          </c:cat>
          <c:val>
            <c:numRef>
              <c:f>'Election Type vs. Result'!$B$15:$B$19</c:f>
              <c:numCache>
                <c:formatCode>General</c:formatCode>
                <c:ptCount val="5"/>
                <c:pt idx="0">
                  <c:v>2353</c:v>
                </c:pt>
                <c:pt idx="1">
                  <c:v>836</c:v>
                </c:pt>
                <c:pt idx="2">
                  <c:v>632</c:v>
                </c:pt>
                <c:pt idx="3">
                  <c:v>62</c:v>
                </c:pt>
                <c:pt idx="4">
                  <c:v>2</c:v>
                </c:pt>
              </c:numCache>
            </c:numRef>
          </c:val>
          <c:extLst>
            <c:ext xmlns:c16="http://schemas.microsoft.com/office/drawing/2014/chart" uri="{C3380CC4-5D6E-409C-BE32-E72D297353CC}">
              <c16:uniqueId val="{00000000-A6FE-1D4C-83D0-3D32E6532380}"/>
            </c:ext>
          </c:extLst>
        </c:ser>
        <c:ser>
          <c:idx val="1"/>
          <c:order val="1"/>
          <c:tx>
            <c:strRef>
              <c:f>'Election Type vs. Result'!$C$14</c:f>
              <c:strCache>
                <c:ptCount val="1"/>
                <c:pt idx="0">
                  <c:v>Total Number of Fails</c:v>
                </c:pt>
              </c:strCache>
            </c:strRef>
          </c:tx>
          <c:spPr>
            <a:solidFill>
              <a:schemeClr val="accent2"/>
            </a:solidFill>
            <a:ln>
              <a:noFill/>
            </a:ln>
            <a:effectLst/>
          </c:spPr>
          <c:invertIfNegative val="0"/>
          <c:cat>
            <c:strRef>
              <c:f>'Election Type vs. Result'!$A$15:$A$19</c:f>
              <c:strCache>
                <c:ptCount val="5"/>
                <c:pt idx="0">
                  <c:v>General</c:v>
                </c:pt>
                <c:pt idx="1">
                  <c:v>Primary</c:v>
                </c:pt>
                <c:pt idx="2">
                  <c:v>Local</c:v>
                </c:pt>
                <c:pt idx="3">
                  <c:v>Special</c:v>
                </c:pt>
                <c:pt idx="4">
                  <c:v>Other/Blank</c:v>
                </c:pt>
              </c:strCache>
            </c:strRef>
          </c:cat>
          <c:val>
            <c:numRef>
              <c:f>'Election Type vs. Result'!$C$15:$C$19</c:f>
              <c:numCache>
                <c:formatCode>General</c:formatCode>
                <c:ptCount val="5"/>
                <c:pt idx="0">
                  <c:v>1232</c:v>
                </c:pt>
                <c:pt idx="1">
                  <c:v>515</c:v>
                </c:pt>
                <c:pt idx="2">
                  <c:v>309</c:v>
                </c:pt>
                <c:pt idx="3">
                  <c:v>30</c:v>
                </c:pt>
                <c:pt idx="4">
                  <c:v>2</c:v>
                </c:pt>
              </c:numCache>
            </c:numRef>
          </c:val>
          <c:extLst>
            <c:ext xmlns:c16="http://schemas.microsoft.com/office/drawing/2014/chart" uri="{C3380CC4-5D6E-409C-BE32-E72D297353CC}">
              <c16:uniqueId val="{00000001-A6FE-1D4C-83D0-3D32E6532380}"/>
            </c:ext>
          </c:extLst>
        </c:ser>
        <c:dLbls>
          <c:showLegendKey val="0"/>
          <c:showVal val="0"/>
          <c:showCatName val="0"/>
          <c:showSerName val="0"/>
          <c:showPercent val="0"/>
          <c:showBubbleSize val="0"/>
        </c:dLbls>
        <c:gapWidth val="219"/>
        <c:overlap val="-27"/>
        <c:axId val="668877727"/>
        <c:axId val="668705839"/>
      </c:barChart>
      <c:catAx>
        <c:axId val="6688777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Election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05839"/>
        <c:crosses val="autoZero"/>
        <c:auto val="1"/>
        <c:lblAlgn val="ctr"/>
        <c:lblOffset val="100"/>
        <c:noMultiLvlLbl val="0"/>
      </c:catAx>
      <c:valAx>
        <c:axId val="668705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Elections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7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[Project1.xlsx]Agency County!PivotTable1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Bond</a:t>
            </a:r>
            <a:r>
              <a:rPr lang="en-US" baseline="0"/>
              <a:t> and Tax </a:t>
            </a:r>
            <a:r>
              <a:rPr lang="en-US"/>
              <a:t>Elections per Agency County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'Agency County'!$B$3</c:f>
              <c:strCache>
                <c:ptCount val="1"/>
                <c:pt idx="0">
                  <c:v>Total</c:v>
                </c:pt>
              </c:strCache>
            </c:strRef>
          </c:tx>
          <c:spPr>
            <a:solidFill>
              <a:schemeClr val="accent1"/>
            </a:solidFill>
            <a:ln>
              <a:noFill/>
            </a:ln>
            <a:effectLst/>
          </c:spPr>
          <c:invertIfNegative val="0"/>
          <c:cat>
            <c:strRef>
              <c:f>'Agency County'!$A$4:$A$64</c:f>
              <c:strCache>
                <c:ptCount val="60"/>
                <c:pt idx="0">
                  <c:v>Los Angeles</c:v>
                </c:pt>
                <c:pt idx="1">
                  <c:v>Alameda</c:v>
                </c:pt>
                <c:pt idx="2">
                  <c:v>Multiple</c:v>
                </c:pt>
                <c:pt idx="3">
                  <c:v>San Mateo</c:v>
                </c:pt>
                <c:pt idx="4">
                  <c:v>Santa Clara</c:v>
                </c:pt>
                <c:pt idx="5">
                  <c:v>Marin</c:v>
                </c:pt>
                <c:pt idx="6">
                  <c:v>San Diego</c:v>
                </c:pt>
                <c:pt idx="7">
                  <c:v>Contra Costa</c:v>
                </c:pt>
                <c:pt idx="8">
                  <c:v>Sonoma</c:v>
                </c:pt>
                <c:pt idx="9">
                  <c:v>Riverside</c:v>
                </c:pt>
                <c:pt idx="10">
                  <c:v>San Bernardino</c:v>
                </c:pt>
                <c:pt idx="11">
                  <c:v>Monterey</c:v>
                </c:pt>
                <c:pt idx="12">
                  <c:v>Kern</c:v>
                </c:pt>
                <c:pt idx="13">
                  <c:v>Fresno</c:v>
                </c:pt>
                <c:pt idx="14">
                  <c:v>Orange</c:v>
                </c:pt>
                <c:pt idx="15">
                  <c:v>Santa Cruz</c:v>
                </c:pt>
                <c:pt idx="16">
                  <c:v>Ventura</c:v>
                </c:pt>
                <c:pt idx="17">
                  <c:v>Sacramento</c:v>
                </c:pt>
                <c:pt idx="18">
                  <c:v>Santa Barbara</c:v>
                </c:pt>
                <c:pt idx="19">
                  <c:v>Humboldt</c:v>
                </c:pt>
                <c:pt idx="20">
                  <c:v>El Dorado</c:v>
                </c:pt>
                <c:pt idx="21">
                  <c:v>Stanislaus</c:v>
                </c:pt>
                <c:pt idx="22">
                  <c:v>State of California</c:v>
                </c:pt>
                <c:pt idx="23">
                  <c:v>San Luis Obispo</c:v>
                </c:pt>
                <c:pt idx="24">
                  <c:v>Tulare</c:v>
                </c:pt>
                <c:pt idx="25">
                  <c:v>Placer</c:v>
                </c:pt>
                <c:pt idx="26">
                  <c:v>San Francisco</c:v>
                </c:pt>
                <c:pt idx="27">
                  <c:v>San Joaquin</c:v>
                </c:pt>
                <c:pt idx="28">
                  <c:v>Mendocino</c:v>
                </c:pt>
                <c:pt idx="29">
                  <c:v>Imperial</c:v>
                </c:pt>
                <c:pt idx="30">
                  <c:v>Siskiyou</c:v>
                </c:pt>
                <c:pt idx="31">
                  <c:v>Solano</c:v>
                </c:pt>
                <c:pt idx="32">
                  <c:v>Yolo</c:v>
                </c:pt>
                <c:pt idx="33">
                  <c:v>Nevada</c:v>
                </c:pt>
                <c:pt idx="34">
                  <c:v>Merced</c:v>
                </c:pt>
                <c:pt idx="35">
                  <c:v>Butte</c:v>
                </c:pt>
                <c:pt idx="36">
                  <c:v>Calaveras</c:v>
                </c:pt>
                <c:pt idx="37">
                  <c:v>Lake</c:v>
                </c:pt>
                <c:pt idx="38">
                  <c:v>Shasta</c:v>
                </c:pt>
                <c:pt idx="39">
                  <c:v>Lassen</c:v>
                </c:pt>
                <c:pt idx="40">
                  <c:v>Napa</c:v>
                </c:pt>
                <c:pt idx="41">
                  <c:v>Plumas</c:v>
                </c:pt>
                <c:pt idx="42">
                  <c:v>Tuolumne</c:v>
                </c:pt>
                <c:pt idx="43">
                  <c:v>Kings</c:v>
                </c:pt>
                <c:pt idx="44">
                  <c:v>Yuba</c:v>
                </c:pt>
                <c:pt idx="45">
                  <c:v>Madera</c:v>
                </c:pt>
                <c:pt idx="46">
                  <c:v>San Benito</c:v>
                </c:pt>
                <c:pt idx="47">
                  <c:v>Mono</c:v>
                </c:pt>
                <c:pt idx="48">
                  <c:v>Glenn</c:v>
                </c:pt>
                <c:pt idx="49">
                  <c:v>Inyo</c:v>
                </c:pt>
                <c:pt idx="50">
                  <c:v>Trinity</c:v>
                </c:pt>
                <c:pt idx="51">
                  <c:v>Tehama</c:v>
                </c:pt>
                <c:pt idx="52">
                  <c:v>Sutter</c:v>
                </c:pt>
                <c:pt idx="53">
                  <c:v>Del Norte</c:v>
                </c:pt>
                <c:pt idx="54">
                  <c:v>Colusa</c:v>
                </c:pt>
                <c:pt idx="55">
                  <c:v>Amador</c:v>
                </c:pt>
                <c:pt idx="56">
                  <c:v>Mariposa</c:v>
                </c:pt>
                <c:pt idx="57">
                  <c:v>Modoc</c:v>
                </c:pt>
                <c:pt idx="58">
                  <c:v>Sierra</c:v>
                </c:pt>
                <c:pt idx="59">
                  <c:v>Alpine</c:v>
                </c:pt>
              </c:strCache>
            </c:strRef>
          </c:cat>
          <c:val>
            <c:numRef>
              <c:f>'Agency County'!$B$4:$B$64</c:f>
              <c:numCache>
                <c:formatCode>General</c:formatCode>
                <c:ptCount val="60"/>
                <c:pt idx="0">
                  <c:v>628</c:v>
                </c:pt>
                <c:pt idx="1">
                  <c:v>314</c:v>
                </c:pt>
                <c:pt idx="2">
                  <c:v>313</c:v>
                </c:pt>
                <c:pt idx="3">
                  <c:v>286</c:v>
                </c:pt>
                <c:pt idx="4">
                  <c:v>269</c:v>
                </c:pt>
                <c:pt idx="5">
                  <c:v>267</c:v>
                </c:pt>
                <c:pt idx="6">
                  <c:v>234</c:v>
                </c:pt>
                <c:pt idx="7">
                  <c:v>225</c:v>
                </c:pt>
                <c:pt idx="8">
                  <c:v>207</c:v>
                </c:pt>
                <c:pt idx="9">
                  <c:v>205</c:v>
                </c:pt>
                <c:pt idx="10">
                  <c:v>177</c:v>
                </c:pt>
                <c:pt idx="11">
                  <c:v>166</c:v>
                </c:pt>
                <c:pt idx="12">
                  <c:v>154</c:v>
                </c:pt>
                <c:pt idx="13">
                  <c:v>150</c:v>
                </c:pt>
                <c:pt idx="14">
                  <c:v>139</c:v>
                </c:pt>
                <c:pt idx="15">
                  <c:v>111</c:v>
                </c:pt>
                <c:pt idx="16">
                  <c:v>102</c:v>
                </c:pt>
                <c:pt idx="17">
                  <c:v>101</c:v>
                </c:pt>
                <c:pt idx="18">
                  <c:v>100</c:v>
                </c:pt>
                <c:pt idx="19">
                  <c:v>97</c:v>
                </c:pt>
                <c:pt idx="20">
                  <c:v>94</c:v>
                </c:pt>
                <c:pt idx="21">
                  <c:v>93</c:v>
                </c:pt>
                <c:pt idx="22">
                  <c:v>88</c:v>
                </c:pt>
                <c:pt idx="23">
                  <c:v>86</c:v>
                </c:pt>
                <c:pt idx="24">
                  <c:v>84</c:v>
                </c:pt>
                <c:pt idx="25">
                  <c:v>84</c:v>
                </c:pt>
                <c:pt idx="26">
                  <c:v>78</c:v>
                </c:pt>
                <c:pt idx="27">
                  <c:v>76</c:v>
                </c:pt>
                <c:pt idx="28">
                  <c:v>70</c:v>
                </c:pt>
                <c:pt idx="29">
                  <c:v>65</c:v>
                </c:pt>
                <c:pt idx="30">
                  <c:v>62</c:v>
                </c:pt>
                <c:pt idx="31">
                  <c:v>61</c:v>
                </c:pt>
                <c:pt idx="32">
                  <c:v>58</c:v>
                </c:pt>
                <c:pt idx="33">
                  <c:v>53</c:v>
                </c:pt>
                <c:pt idx="34">
                  <c:v>51</c:v>
                </c:pt>
                <c:pt idx="35">
                  <c:v>49</c:v>
                </c:pt>
                <c:pt idx="36">
                  <c:v>44</c:v>
                </c:pt>
                <c:pt idx="37">
                  <c:v>43</c:v>
                </c:pt>
                <c:pt idx="38">
                  <c:v>42</c:v>
                </c:pt>
                <c:pt idx="39">
                  <c:v>37</c:v>
                </c:pt>
                <c:pt idx="40">
                  <c:v>31</c:v>
                </c:pt>
                <c:pt idx="41">
                  <c:v>31</c:v>
                </c:pt>
                <c:pt idx="42">
                  <c:v>29</c:v>
                </c:pt>
                <c:pt idx="43">
                  <c:v>29</c:v>
                </c:pt>
                <c:pt idx="44">
                  <c:v>28</c:v>
                </c:pt>
                <c:pt idx="45">
                  <c:v>27</c:v>
                </c:pt>
                <c:pt idx="46">
                  <c:v>26</c:v>
                </c:pt>
                <c:pt idx="47">
                  <c:v>23</c:v>
                </c:pt>
                <c:pt idx="48">
                  <c:v>21</c:v>
                </c:pt>
                <c:pt idx="49">
                  <c:v>21</c:v>
                </c:pt>
                <c:pt idx="50">
                  <c:v>19</c:v>
                </c:pt>
                <c:pt idx="51">
                  <c:v>19</c:v>
                </c:pt>
                <c:pt idx="52">
                  <c:v>18</c:v>
                </c:pt>
                <c:pt idx="53">
                  <c:v>18</c:v>
                </c:pt>
                <c:pt idx="54">
                  <c:v>17</c:v>
                </c:pt>
                <c:pt idx="55">
                  <c:v>15</c:v>
                </c:pt>
                <c:pt idx="56">
                  <c:v>14</c:v>
                </c:pt>
                <c:pt idx="57">
                  <c:v>11</c:v>
                </c:pt>
                <c:pt idx="58">
                  <c:v>11</c:v>
                </c:pt>
                <c:pt idx="59">
                  <c:v>2</c:v>
                </c:pt>
              </c:numCache>
            </c:numRef>
          </c:val>
          <c:extLst>
            <c:ext xmlns:c16="http://schemas.microsoft.com/office/drawing/2014/chart" uri="{C3380CC4-5D6E-409C-BE32-E72D297353CC}">
              <c16:uniqueId val="{00000000-A296-F549-A459-E17D10F86045}"/>
            </c:ext>
          </c:extLst>
        </c:ser>
        <c:dLbls>
          <c:showLegendKey val="0"/>
          <c:showVal val="0"/>
          <c:showCatName val="0"/>
          <c:showSerName val="0"/>
          <c:showPercent val="0"/>
          <c:showBubbleSize val="0"/>
        </c:dLbls>
        <c:gapWidth val="219"/>
        <c:overlap val="-27"/>
        <c:axId val="1090381904"/>
        <c:axId val="687159648"/>
      </c:barChart>
      <c:catAx>
        <c:axId val="1090381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Agency County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159648"/>
        <c:crosses val="autoZero"/>
        <c:auto val="1"/>
        <c:lblAlgn val="ctr"/>
        <c:lblOffset val="100"/>
        <c:noMultiLvlLbl val="0"/>
      </c:catAx>
      <c:valAx>
        <c:axId val="687159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Elections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38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Bond and Tax Elections per Type of Tax/Debt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'Type of Tax or Debt'!$B$21</c:f>
              <c:strCache>
                <c:ptCount val="1"/>
                <c:pt idx="0">
                  <c:v>Total</c:v>
                </c:pt>
              </c:strCache>
            </c:strRef>
          </c:tx>
          <c:spPr>
            <a:solidFill>
              <a:schemeClr val="accent1"/>
            </a:solidFill>
            <a:ln>
              <a:noFill/>
            </a:ln>
            <a:effectLst/>
          </c:spPr>
          <c:invertIfNegative val="0"/>
          <c:cat>
            <c:strRef>
              <c:f>'Type of Tax or Debt'!$A$22:$A$25</c:f>
              <c:strCache>
                <c:ptCount val="4"/>
                <c:pt idx="0">
                  <c:v>PLF Debt</c:v>
                </c:pt>
                <c:pt idx="1">
                  <c:v>General Obligation Bond</c:v>
                </c:pt>
                <c:pt idx="2">
                  <c:v>Sales Tax Revenue Bond</c:v>
                </c:pt>
                <c:pt idx="3">
                  <c:v>Special Assessment Bond/Other</c:v>
                </c:pt>
              </c:strCache>
            </c:strRef>
          </c:cat>
          <c:val>
            <c:numRef>
              <c:f>'Type of Tax or Debt'!$B$22:$B$25</c:f>
              <c:numCache>
                <c:formatCode>General</c:formatCode>
                <c:ptCount val="4"/>
                <c:pt idx="0">
                  <c:v>3304</c:v>
                </c:pt>
                <c:pt idx="1">
                  <c:v>2246</c:v>
                </c:pt>
                <c:pt idx="2">
                  <c:v>339</c:v>
                </c:pt>
                <c:pt idx="3">
                  <c:v>82</c:v>
                </c:pt>
              </c:numCache>
            </c:numRef>
          </c:val>
          <c:extLst>
            <c:ext xmlns:c16="http://schemas.microsoft.com/office/drawing/2014/chart" uri="{C3380CC4-5D6E-409C-BE32-E72D297353CC}">
              <c16:uniqueId val="{00000000-C542-274E-B77B-15BA415B9171}"/>
            </c:ext>
          </c:extLst>
        </c:ser>
        <c:dLbls>
          <c:showLegendKey val="0"/>
          <c:showVal val="0"/>
          <c:showCatName val="0"/>
          <c:showSerName val="0"/>
          <c:showPercent val="0"/>
          <c:showBubbleSize val="0"/>
        </c:dLbls>
        <c:gapWidth val="219"/>
        <c:overlap val="-27"/>
        <c:axId val="784582687"/>
        <c:axId val="784577311"/>
      </c:barChart>
      <c:catAx>
        <c:axId val="784582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Type of Tax/Debt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577311"/>
        <c:crosses val="autoZero"/>
        <c:auto val="1"/>
        <c:lblAlgn val="ctr"/>
        <c:lblOffset val="100"/>
        <c:noMultiLvlLbl val="0"/>
      </c:catAx>
      <c:valAx>
        <c:axId val="784577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Elections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58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Bond and Tax Elections for each Purpose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1"/>
              <c:pt idx="0">
                <c:v>K-12 or College/University Facility</c:v>
              </c:pt>
              <c:pt idx="1">
                <c:v>Other</c:v>
              </c:pt>
              <c:pt idx="2">
                <c:v>Special Tax Fees/Levy</c:v>
              </c:pt>
              <c:pt idx="3">
                <c:v>Safety, Fire, Police Protection/Emergency Medical</c:v>
              </c:pt>
              <c:pt idx="4">
                <c:v>Infrastructure</c:v>
              </c:pt>
              <c:pt idx="5">
                <c:v>Hospital/Health Care Facilities, Medical Research</c:v>
              </c:pt>
              <c:pt idx="6">
                <c:v>Public Building</c:v>
              </c:pt>
              <c:pt idx="7">
                <c:v>Street Construction</c:v>
              </c:pt>
              <c:pt idx="8">
                <c:v>Recreation &amp; Sports Facilities </c:v>
              </c:pt>
              <c:pt idx="9">
                <c:v>Parks, Open Space</c:v>
              </c:pt>
              <c:pt idx="10">
                <c:v>Prisons, Jails, Correctional Facilities </c:v>
              </c:pt>
            </c:strLit>
          </c:cat>
          <c:val>
            <c:numLit>
              <c:formatCode>General</c:formatCode>
              <c:ptCount val="11"/>
              <c:pt idx="0">
                <c:v>2454</c:v>
              </c:pt>
              <c:pt idx="1">
                <c:v>1063</c:v>
              </c:pt>
              <c:pt idx="2">
                <c:v>773</c:v>
              </c:pt>
              <c:pt idx="3">
                <c:v>640</c:v>
              </c:pt>
              <c:pt idx="4">
                <c:v>323</c:v>
              </c:pt>
              <c:pt idx="5">
                <c:v>166</c:v>
              </c:pt>
              <c:pt idx="6">
                <c:v>159</c:v>
              </c:pt>
              <c:pt idx="7">
                <c:v>140</c:v>
              </c:pt>
              <c:pt idx="8">
                <c:v>112</c:v>
              </c:pt>
              <c:pt idx="9">
                <c:v>112</c:v>
              </c:pt>
              <c:pt idx="10">
                <c:v>30</c:v>
              </c:pt>
            </c:numLit>
          </c:val>
          <c:extLst>
            <c:ext xmlns:c16="http://schemas.microsoft.com/office/drawing/2014/chart" uri="{C3380CC4-5D6E-409C-BE32-E72D297353CC}">
              <c16:uniqueId val="{00000000-DF59-7B40-A706-B894D68EE5A2}"/>
            </c:ext>
          </c:extLst>
        </c:ser>
        <c:dLbls>
          <c:showLegendKey val="0"/>
          <c:showVal val="0"/>
          <c:showCatName val="0"/>
          <c:showSerName val="0"/>
          <c:showPercent val="0"/>
          <c:showBubbleSize val="0"/>
        </c:dLbls>
        <c:gapWidth val="219"/>
        <c:overlap val="-27"/>
        <c:axId val="282820544"/>
        <c:axId val="282822192"/>
      </c:barChart>
      <c:catAx>
        <c:axId val="282820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Purpose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822192"/>
        <c:crosses val="autoZero"/>
        <c:auto val="1"/>
        <c:lblAlgn val="ctr"/>
        <c:lblOffset val="100"/>
        <c:noMultiLvlLbl val="0"/>
      </c:catAx>
      <c:valAx>
        <c:axId val="282822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Elections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82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[Project1.xlsx]Result (Pass or Fail)!PivotTable4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Passes/Fails</a:t>
            </a:r>
            <a:r>
              <a:rPr lang="en-US" baseline="0"/>
              <a:t> for All Bond and Tax Elections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 (Pass or Fail)'!$B$3</c:f>
              <c:strCache>
                <c:ptCount val="1"/>
                <c:pt idx="0">
                  <c:v>Total</c:v>
                </c:pt>
              </c:strCache>
            </c:strRef>
          </c:tx>
          <c:spPr>
            <a:solidFill>
              <a:schemeClr val="accent1"/>
            </a:solidFill>
            <a:ln>
              <a:noFill/>
            </a:ln>
            <a:effectLst/>
          </c:spPr>
          <c:invertIfNegative val="0"/>
          <c:cat>
            <c:strRef>
              <c:f>'Result (Pass or Fail)'!$A$4:$A$6</c:f>
              <c:strCache>
                <c:ptCount val="2"/>
                <c:pt idx="0">
                  <c:v>Pass</c:v>
                </c:pt>
                <c:pt idx="1">
                  <c:v>Fail</c:v>
                </c:pt>
              </c:strCache>
            </c:strRef>
          </c:cat>
          <c:val>
            <c:numRef>
              <c:f>'Result (Pass or Fail)'!$B$4:$B$6</c:f>
              <c:numCache>
                <c:formatCode>General</c:formatCode>
                <c:ptCount val="2"/>
                <c:pt idx="0">
                  <c:v>3885</c:v>
                </c:pt>
                <c:pt idx="1">
                  <c:v>2088</c:v>
                </c:pt>
              </c:numCache>
            </c:numRef>
          </c:val>
          <c:extLst>
            <c:ext xmlns:c16="http://schemas.microsoft.com/office/drawing/2014/chart" uri="{C3380CC4-5D6E-409C-BE32-E72D297353CC}">
              <c16:uniqueId val="{00000000-2051-1D45-9C76-7DE40F3E7E64}"/>
            </c:ext>
          </c:extLst>
        </c:ser>
        <c:dLbls>
          <c:showLegendKey val="0"/>
          <c:showVal val="0"/>
          <c:showCatName val="0"/>
          <c:showSerName val="0"/>
          <c:showPercent val="0"/>
          <c:showBubbleSize val="0"/>
        </c:dLbls>
        <c:gapWidth val="219"/>
        <c:overlap val="-27"/>
        <c:axId val="735887696"/>
        <c:axId val="735218432"/>
      </c:barChart>
      <c:catAx>
        <c:axId val="7358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Result (Pass/Fail)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218432"/>
        <c:crosses val="autoZero"/>
        <c:auto val="1"/>
        <c:lblAlgn val="ctr"/>
        <c:lblOffset val="100"/>
        <c:noMultiLvlLbl val="0"/>
      </c:catAx>
      <c:valAx>
        <c:axId val="735218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Elections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8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[Project1.xlsx]Election Year!PivotTable5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Elections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'Election Year'!$B$3</c:f>
              <c:strCache>
                <c:ptCount val="1"/>
                <c:pt idx="0">
                  <c:v>Total</c:v>
                </c:pt>
              </c:strCache>
            </c:strRef>
          </c:tx>
          <c:spPr>
            <a:solidFill>
              <a:schemeClr val="accent1"/>
            </a:solidFill>
            <a:ln>
              <a:noFill/>
            </a:ln>
            <a:effectLst/>
          </c:spPr>
          <c:invertIfNegative val="0"/>
          <c:cat>
            <c:strRef>
              <c:f>'Election Year'!$A$4:$A$32</c:f>
              <c:strCache>
                <c:ptCount val="28"/>
                <c:pt idx="0">
                  <c:v>1986</c:v>
                </c:pt>
                <c:pt idx="1">
                  <c:v>1988</c:v>
                </c:pt>
                <c:pt idx="2">
                  <c:v>1990</c:v>
                </c:pt>
                <c:pt idx="3">
                  <c:v>1994</c:v>
                </c:pt>
                <c:pt idx="4">
                  <c:v>1996</c:v>
                </c:pt>
                <c:pt idx="5">
                  <c:v>1998</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strCache>
            </c:strRef>
          </c:cat>
          <c:val>
            <c:numRef>
              <c:f>'Election Year'!$B$4:$B$32</c:f>
              <c:numCache>
                <c:formatCode>General</c:formatCode>
                <c:ptCount val="28"/>
                <c:pt idx="0">
                  <c:v>22</c:v>
                </c:pt>
                <c:pt idx="1">
                  <c:v>138</c:v>
                </c:pt>
                <c:pt idx="2">
                  <c:v>144</c:v>
                </c:pt>
                <c:pt idx="3">
                  <c:v>92</c:v>
                </c:pt>
                <c:pt idx="4">
                  <c:v>150</c:v>
                </c:pt>
                <c:pt idx="5">
                  <c:v>266</c:v>
                </c:pt>
                <c:pt idx="6">
                  <c:v>204</c:v>
                </c:pt>
                <c:pt idx="7">
                  <c:v>153</c:v>
                </c:pt>
                <c:pt idx="8">
                  <c:v>391</c:v>
                </c:pt>
                <c:pt idx="9">
                  <c:v>94</c:v>
                </c:pt>
                <c:pt idx="10">
                  <c:v>405</c:v>
                </c:pt>
                <c:pt idx="11">
                  <c:v>134</c:v>
                </c:pt>
                <c:pt idx="12">
                  <c:v>314</c:v>
                </c:pt>
                <c:pt idx="13">
                  <c:v>84</c:v>
                </c:pt>
                <c:pt idx="14">
                  <c:v>369</c:v>
                </c:pt>
                <c:pt idx="15">
                  <c:v>109</c:v>
                </c:pt>
                <c:pt idx="16">
                  <c:v>257</c:v>
                </c:pt>
                <c:pt idx="17">
                  <c:v>93</c:v>
                </c:pt>
                <c:pt idx="18">
                  <c:v>328</c:v>
                </c:pt>
                <c:pt idx="19">
                  <c:v>86</c:v>
                </c:pt>
                <c:pt idx="20">
                  <c:v>344</c:v>
                </c:pt>
                <c:pt idx="21">
                  <c:v>70</c:v>
                </c:pt>
                <c:pt idx="22">
                  <c:v>524</c:v>
                </c:pt>
                <c:pt idx="23">
                  <c:v>96</c:v>
                </c:pt>
                <c:pt idx="24">
                  <c:v>505</c:v>
                </c:pt>
                <c:pt idx="25">
                  <c:v>52</c:v>
                </c:pt>
                <c:pt idx="26">
                  <c:v>513</c:v>
                </c:pt>
                <c:pt idx="27">
                  <c:v>36</c:v>
                </c:pt>
              </c:numCache>
            </c:numRef>
          </c:val>
          <c:extLst>
            <c:ext xmlns:c16="http://schemas.microsoft.com/office/drawing/2014/chart" uri="{C3380CC4-5D6E-409C-BE32-E72D297353CC}">
              <c16:uniqueId val="{00000000-BC80-3943-B116-CA9BC52FBF2E}"/>
            </c:ext>
          </c:extLst>
        </c:ser>
        <c:dLbls>
          <c:showLegendKey val="0"/>
          <c:showVal val="0"/>
          <c:showCatName val="0"/>
          <c:showSerName val="0"/>
          <c:showPercent val="0"/>
          <c:showBubbleSize val="0"/>
        </c:dLbls>
        <c:gapWidth val="219"/>
        <c:overlap val="-27"/>
        <c:axId val="818703376"/>
        <c:axId val="818705024"/>
      </c:barChart>
      <c:catAx>
        <c:axId val="818703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705024"/>
        <c:crosses val="autoZero"/>
        <c:auto val="1"/>
        <c:lblAlgn val="ctr"/>
        <c:lblOffset val="100"/>
        <c:noMultiLvlLbl val="0"/>
      </c:catAx>
      <c:valAx>
        <c:axId val="818705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Elections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70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[Project1.xlsx]Election Type!PivotTable6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Elections per Election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'Election Type'!$B$3</c:f>
              <c:strCache>
                <c:ptCount val="1"/>
                <c:pt idx="0">
                  <c:v>Total</c:v>
                </c:pt>
              </c:strCache>
            </c:strRef>
          </c:tx>
          <c:spPr>
            <a:solidFill>
              <a:schemeClr val="accent1"/>
            </a:solidFill>
            <a:ln>
              <a:noFill/>
            </a:ln>
            <a:effectLst/>
          </c:spPr>
          <c:invertIfNegative val="0"/>
          <c:cat>
            <c:strRef>
              <c:f>'Election Type'!$A$4:$A$8</c:f>
              <c:strCache>
                <c:ptCount val="4"/>
                <c:pt idx="0">
                  <c:v>General</c:v>
                </c:pt>
                <c:pt idx="1">
                  <c:v>Primary</c:v>
                </c:pt>
                <c:pt idx="2">
                  <c:v>Local</c:v>
                </c:pt>
                <c:pt idx="3">
                  <c:v>Special</c:v>
                </c:pt>
              </c:strCache>
            </c:strRef>
          </c:cat>
          <c:val>
            <c:numRef>
              <c:f>'Election Type'!$B$4:$B$8</c:f>
              <c:numCache>
                <c:formatCode>General</c:formatCode>
                <c:ptCount val="4"/>
                <c:pt idx="0">
                  <c:v>3585</c:v>
                </c:pt>
                <c:pt idx="1">
                  <c:v>1351</c:v>
                </c:pt>
                <c:pt idx="2">
                  <c:v>941</c:v>
                </c:pt>
                <c:pt idx="3">
                  <c:v>92</c:v>
                </c:pt>
              </c:numCache>
            </c:numRef>
          </c:val>
          <c:extLst>
            <c:ext xmlns:c16="http://schemas.microsoft.com/office/drawing/2014/chart" uri="{C3380CC4-5D6E-409C-BE32-E72D297353CC}">
              <c16:uniqueId val="{00000000-4207-F94E-B4A4-61E07DB378AA}"/>
            </c:ext>
          </c:extLst>
        </c:ser>
        <c:dLbls>
          <c:showLegendKey val="0"/>
          <c:showVal val="0"/>
          <c:showCatName val="0"/>
          <c:showSerName val="0"/>
          <c:showPercent val="0"/>
          <c:showBubbleSize val="0"/>
        </c:dLbls>
        <c:gapWidth val="219"/>
        <c:overlap val="-27"/>
        <c:axId val="742303344"/>
        <c:axId val="742296848"/>
      </c:barChart>
      <c:catAx>
        <c:axId val="742303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Election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96848"/>
        <c:crosses val="autoZero"/>
        <c:auto val="1"/>
        <c:lblAlgn val="ctr"/>
        <c:lblOffset val="100"/>
        <c:noMultiLvlLbl val="0"/>
      </c:catAx>
      <c:valAx>
        <c:axId val="742296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Number of Elections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30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823310</xdr:colOff>
      <xdr:row>1</xdr:row>
      <xdr:rowOff>177580</xdr:rowOff>
    </xdr:from>
    <xdr:to>
      <xdr:col>10</xdr:col>
      <xdr:colOff>218965</xdr:colOff>
      <xdr:row>23</xdr:row>
      <xdr:rowOff>21896</xdr:rowOff>
    </xdr:to>
    <xdr:graphicFrame macro="">
      <xdr:nvGraphicFramePr>
        <xdr:cNvPr id="3" name="Chart 2">
          <a:extLst>
            <a:ext uri="{FF2B5EF4-FFF2-40B4-BE49-F238E27FC236}">
              <a16:creationId xmlns:a16="http://schemas.microsoft.com/office/drawing/2014/main" id="{37D0F183-B89B-9DED-2290-94493A712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31750</xdr:colOff>
      <xdr:row>16</xdr:row>
      <xdr:rowOff>19050</xdr:rowOff>
    </xdr:from>
    <xdr:to>
      <xdr:col>9</xdr:col>
      <xdr:colOff>355600</xdr:colOff>
      <xdr:row>37</xdr:row>
      <xdr:rowOff>114300</xdr:rowOff>
    </xdr:to>
    <xdr:graphicFrame macro="">
      <xdr:nvGraphicFramePr>
        <xdr:cNvPr id="3" name="Chart 2">
          <a:extLst>
            <a:ext uri="{FF2B5EF4-FFF2-40B4-BE49-F238E27FC236}">
              <a16:creationId xmlns:a16="http://schemas.microsoft.com/office/drawing/2014/main" id="{0C284D99-150E-F997-08AB-2D778906B3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12700</xdr:colOff>
      <xdr:row>2</xdr:row>
      <xdr:rowOff>6350</xdr:rowOff>
    </xdr:from>
    <xdr:to>
      <xdr:col>11</xdr:col>
      <xdr:colOff>12700</xdr:colOff>
      <xdr:row>21</xdr:row>
      <xdr:rowOff>139700</xdr:rowOff>
    </xdr:to>
    <xdr:graphicFrame macro="">
      <xdr:nvGraphicFramePr>
        <xdr:cNvPr id="2" name="Chart 1">
          <a:extLst>
            <a:ext uri="{FF2B5EF4-FFF2-40B4-BE49-F238E27FC236}">
              <a16:creationId xmlns:a16="http://schemas.microsoft.com/office/drawing/2014/main" id="{362F4952-1042-D110-D13A-F440BF42E1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xdr:colOff>
      <xdr:row>5</xdr:row>
      <xdr:rowOff>25400</xdr:rowOff>
    </xdr:from>
    <xdr:to>
      <xdr:col>12</xdr:col>
      <xdr:colOff>660400</xdr:colOff>
      <xdr:row>32</xdr:row>
      <xdr:rowOff>38100</xdr:rowOff>
    </xdr:to>
    <xdr:graphicFrame macro="">
      <xdr:nvGraphicFramePr>
        <xdr:cNvPr id="2" name="Chart 1">
          <a:extLst>
            <a:ext uri="{FF2B5EF4-FFF2-40B4-BE49-F238E27FC236}">
              <a16:creationId xmlns:a16="http://schemas.microsoft.com/office/drawing/2014/main" id="{75ADD9F3-3021-082D-8AA6-C51C898F1A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330200</xdr:colOff>
      <xdr:row>2</xdr:row>
      <xdr:rowOff>25400</xdr:rowOff>
    </xdr:from>
    <xdr:to>
      <xdr:col>11</xdr:col>
      <xdr:colOff>355600</xdr:colOff>
      <xdr:row>25</xdr:row>
      <xdr:rowOff>0</xdr:rowOff>
    </xdr:to>
    <xdr:graphicFrame macro="">
      <xdr:nvGraphicFramePr>
        <xdr:cNvPr id="3" name="Chart 2">
          <a:extLst>
            <a:ext uri="{FF2B5EF4-FFF2-40B4-BE49-F238E27FC236}">
              <a16:creationId xmlns:a16="http://schemas.microsoft.com/office/drawing/2014/main" id="{819EF4A2-AFB2-27D0-2C8E-2E90F9AB0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16933</xdr:colOff>
      <xdr:row>16</xdr:row>
      <xdr:rowOff>67733</xdr:rowOff>
    </xdr:from>
    <xdr:to>
      <xdr:col>10</xdr:col>
      <xdr:colOff>50800</xdr:colOff>
      <xdr:row>40</xdr:row>
      <xdr:rowOff>152400</xdr:rowOff>
    </xdr:to>
    <xdr:graphicFrame macro="">
      <xdr:nvGraphicFramePr>
        <xdr:cNvPr id="3" name="Chart 2">
          <a:extLst>
            <a:ext uri="{FF2B5EF4-FFF2-40B4-BE49-F238E27FC236}">
              <a16:creationId xmlns:a16="http://schemas.microsoft.com/office/drawing/2014/main" id="{8E977A18-EBD8-874A-8EA8-07B88F459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774700</xdr:colOff>
      <xdr:row>2</xdr:row>
      <xdr:rowOff>6350</xdr:rowOff>
    </xdr:from>
    <xdr:to>
      <xdr:col>10</xdr:col>
      <xdr:colOff>736600</xdr:colOff>
      <xdr:row>20</xdr:row>
      <xdr:rowOff>114300</xdr:rowOff>
    </xdr:to>
    <xdr:graphicFrame macro="">
      <xdr:nvGraphicFramePr>
        <xdr:cNvPr id="2" name="Chart 1">
          <a:extLst>
            <a:ext uri="{FF2B5EF4-FFF2-40B4-BE49-F238E27FC236}">
              <a16:creationId xmlns:a16="http://schemas.microsoft.com/office/drawing/2014/main" id="{75E66BC6-F6E9-0159-06D7-2070BC5064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12699</xdr:colOff>
      <xdr:row>2</xdr:row>
      <xdr:rowOff>19049</xdr:rowOff>
    </xdr:from>
    <xdr:to>
      <xdr:col>12</xdr:col>
      <xdr:colOff>700689</xdr:colOff>
      <xdr:row>30</xdr:row>
      <xdr:rowOff>58390</xdr:rowOff>
    </xdr:to>
    <xdr:graphicFrame macro="">
      <xdr:nvGraphicFramePr>
        <xdr:cNvPr id="2" name="Chart 1">
          <a:extLst>
            <a:ext uri="{FF2B5EF4-FFF2-40B4-BE49-F238E27FC236}">
              <a16:creationId xmlns:a16="http://schemas.microsoft.com/office/drawing/2014/main" id="{D50CEA20-746F-9CF2-6564-B9B208EE2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12700</xdr:colOff>
      <xdr:row>1</xdr:row>
      <xdr:rowOff>196850</xdr:rowOff>
    </xdr:from>
    <xdr:to>
      <xdr:col>11</xdr:col>
      <xdr:colOff>63500</xdr:colOff>
      <xdr:row>20</xdr:row>
      <xdr:rowOff>76200</xdr:rowOff>
    </xdr:to>
    <xdr:graphicFrame macro="">
      <xdr:nvGraphicFramePr>
        <xdr:cNvPr id="2" name="Chart 1">
          <a:extLst>
            <a:ext uri="{FF2B5EF4-FFF2-40B4-BE49-F238E27FC236}">
              <a16:creationId xmlns:a16="http://schemas.microsoft.com/office/drawing/2014/main" id="{028C5FE0-9554-108F-7327-C7268FC35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0.90123275463" createdVersion="8" refreshedVersion="8" minRefreshableVersion="3" recordCount="5982" xr:uid="{F596E207-5A89-B74E-97BA-F4C8E5331F56}">
  <cacheSource type="worksheet">
    <worksheetSource ref="A1:A1048576" sheet="Data"/>
  </cacheSource>
  <cacheFields count="1">
    <cacheField name="Agency County" numFmtId="0">
      <sharedItems containsBlank="1" count="61">
        <s v="Fresno"/>
        <s v="Humboldt"/>
        <s v="Lake"/>
        <s v="Riverside"/>
        <s v="Placer"/>
        <s v="Multiple"/>
        <s v="Santa Clara"/>
        <s v="Tehama"/>
        <s v="Sonoma"/>
        <s v="Los Angeles"/>
        <s v="San Diego"/>
        <s v="San Bernardino"/>
        <s v="Imperial"/>
        <s v="Sacramento"/>
        <s v="Monterey"/>
        <s v="Nevada"/>
        <s v="Contra Costa"/>
        <s v="San Mateo"/>
        <s v="San Joaquin"/>
        <s v="Kern"/>
        <s v="Siskiyou"/>
        <s v="Calaveras"/>
        <s v="Butte"/>
        <s v="State of California"/>
        <s v="El Dorado"/>
        <s v="Shasta"/>
        <s v="Madera"/>
        <s v="Plumas"/>
        <s v="Santa Cruz"/>
        <s v="Marin"/>
        <s v="Del Norte"/>
        <s v="San Francisco"/>
        <s v="San Luis Obispo"/>
        <s v="Santa Barbara"/>
        <s v="Alameda"/>
        <s v="Lassen"/>
        <s v="Yuba"/>
        <s v="Stanislaus"/>
        <s v="Glenn"/>
        <s v="Yolo"/>
        <s v="Tulare"/>
        <s v="Tuolumne"/>
        <s v="Solano"/>
        <s v="Mendocino"/>
        <s v="Ventura"/>
        <s v="Orange"/>
        <s v="Sierra"/>
        <s v="Colusa"/>
        <s v="San Benito"/>
        <s v="Mariposa"/>
        <s v="Merced"/>
        <s v="Napa"/>
        <s v="Trinity"/>
        <s v="Amador"/>
        <s v="Inyo"/>
        <s v="Sutter"/>
        <s v="Kings"/>
        <s v="Mono"/>
        <s v="Modoc"/>
        <s v="Alpin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0.914913310182" createdVersion="8" refreshedVersion="8" minRefreshableVersion="3" recordCount="5982" xr:uid="{46831068-78A0-414E-B4DA-EF87D1866F09}">
  <cacheSource type="worksheet">
    <worksheetSource ref="C1:C1048576" sheet="Data"/>
  </cacheSource>
  <cacheFields count="1">
    <cacheField name="Type of Tax/Debt" numFmtId="0">
      <sharedItems containsBlank="1" count="15">
        <s v="PLF Debt"/>
        <s v="Sales Tax Revenue Bond"/>
        <s v="Conduit Revenue Bond"/>
        <s v="General Obligation Bond"/>
        <s v="Special Assessment Bond"/>
        <s v="Revenue Bond"/>
        <s v="Sales Tax Election"/>
        <s v="Other Debt"/>
        <m/>
        <s v="Public Lease Revenue Bond"/>
        <s v="Certificate of Participation/Leases"/>
        <s v="Limited Tax Obligation Bond (Special Tax Bonds)"/>
        <s v="Other Bond"/>
        <s v="Tax Allocation Bond"/>
        <s v="Public Enterprise Revenue Bond"/>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0.916252314812" createdVersion="8" refreshedVersion="8" minRefreshableVersion="3" recordCount="5982" xr:uid="{3D24B3CA-B50B-8D43-B8A7-74979CCE5E84}">
  <cacheSource type="worksheet">
    <worksheetSource ref="E1:E1048576" sheet="Data"/>
  </cacheSource>
  <cacheFields count="1">
    <cacheField name="Purpose" numFmtId="0">
      <sharedItems containsBlank="1" count="38">
        <s v="Multiple Capital Improvements, Public Works"/>
        <s v="Other Purpose"/>
        <s v="Other Capital Improvements, Public Works"/>
        <s v="Public Building"/>
        <s v="K-12 School Facility"/>
        <s v="Special Tax Fees/Levy"/>
        <s v="Public Safety"/>
        <s v="Fire, Police Protection/Emergency Medical"/>
        <s v="Parks, Open Space"/>
        <s v="Water Supply, Storage, Distribution"/>
        <s v="Recreation and Sports Facilities"/>
        <s v="Street Construction and Improvements"/>
        <s v="Hospital"/>
        <s v="Other, Multiple Health Care Purposes (Equipment, etc.)"/>
        <s v="Prisons, Jails, Correctional Facilities"/>
        <s v="Flood Control, Storm Drainage"/>
        <s v="Other, Multiple Educational Uses (Equipment, etc.)"/>
        <s v="Public Transit"/>
        <s v="College, University Facility"/>
        <s v="Theatre/Arts/Museums"/>
        <s v="Seismic Safety, Improvements, Repairs"/>
        <s v="Residential Energy Conservation, Improvement"/>
        <s v="Public transit (OLD)"/>
        <s v="Power Generation/Transmission"/>
        <s v="Health Care Facilities"/>
        <s v="Multifamily Housing"/>
        <s v="Bridges and Highways"/>
        <s v="Wastewater Collection, Treatment"/>
        <s v="Medical Research/Institute"/>
        <s v="Single-Family Housing"/>
        <s v="Other Housing"/>
        <s v="Solid Waste Recovery Facilities"/>
        <s v="Redevelopment, Multiple Purposes"/>
        <s v="College, University Housing"/>
        <s v="Convention Center"/>
        <s v="Airport"/>
        <s v="Parking"/>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0.918302893515" createdVersion="8" refreshedVersion="8" minRefreshableVersion="3" recordCount="5982" xr:uid="{43121AAA-5960-D14E-9C80-598BA94AC2A7}">
  <cacheSource type="worksheet">
    <worksheetSource ref="H1:H1048576" sheet="Data"/>
  </cacheSource>
  <cacheFields count="1">
    <cacheField name="Result (Pass/Fail)" numFmtId="0">
      <sharedItems containsBlank="1" count="3">
        <s v="Fail"/>
        <s v="Pass"/>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0.921067824071" createdVersion="8" refreshedVersion="8" minRefreshableVersion="3" recordCount="5982" xr:uid="{1B2DC945-39AB-344E-B17A-58A6010D39F8}">
  <cacheSource type="worksheet">
    <worksheetSource ref="K1:K1048576" sheet="Data"/>
  </cacheSource>
  <cacheFields count="1">
    <cacheField name="Election Year" numFmtId="0">
      <sharedItems containsString="0" containsBlank="1" containsNumber="1" containsInteger="1" minValue="1986" maxValue="2021" count="29">
        <n v="2000"/>
        <n v="1988"/>
        <n v="1994"/>
        <n v="2008"/>
        <n v="1996"/>
        <n v="2020"/>
        <n v="2013"/>
        <n v="2018"/>
        <n v="2016"/>
        <n v="2011"/>
        <n v="2006"/>
        <n v="2004"/>
        <n v="2009"/>
        <n v="2002"/>
        <n v="1998"/>
        <n v="2015"/>
        <n v="2012"/>
        <n v="2001"/>
        <n v="2010"/>
        <n v="1990"/>
        <n v="2017"/>
        <n v="2005"/>
        <n v="2014"/>
        <n v="2021"/>
        <n v="2003"/>
        <n v="2019"/>
        <n v="2007"/>
        <n v="1986"/>
        <m/>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0.922839004626" createdVersion="8" refreshedVersion="8" minRefreshableVersion="3" recordCount="5982" xr:uid="{6934034A-8914-E34C-86B5-8A5B56EC53AB}">
  <cacheSource type="worksheet">
    <worksheetSource ref="L1:L1048576" sheet="Data"/>
  </cacheSource>
  <cacheFields count="1">
    <cacheField name="Election Type" numFmtId="0">
      <sharedItems containsBlank="1" count="8">
        <s v="Primary"/>
        <s v="General"/>
        <s v="Local"/>
        <s v="Special"/>
        <s v="Majority"/>
        <s v="Fail"/>
        <s v="Election"/>
        <m/>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1.473735185187" createdVersion="8" refreshedVersion="8" minRefreshableVersion="3" recordCount="5975" xr:uid="{40A1B997-8BE2-EA44-B2B4-0FA21AEBAA19}">
  <cacheSource type="worksheet">
    <worksheetSource ref="C1:J1048576" sheet="Data"/>
  </cacheSource>
  <cacheFields count="8">
    <cacheField name="Type of Tax/Debt" numFmtId="0">
      <sharedItems containsBlank="1" count="15">
        <s v="PLF Debt"/>
        <s v="General Obligation Bond"/>
        <s v="Sales Tax Revenue Bond"/>
        <s v="Special Assessment Bond"/>
        <s v="Limited Tax Obligation Bond (Special Tax Bonds)"/>
        <s v="Public Enterprise Revenue Bond"/>
        <m/>
        <s v="Sales Tax Election"/>
        <s v="Revenue Bond"/>
        <s v="Certificate of Participation/Leases"/>
        <s v="Tax Allocation Bond"/>
        <s v="Public Lease Revenue Bond"/>
        <s v="Other Bond"/>
        <s v="Other Debt"/>
        <s v="Conduit Revenue Bond"/>
      </sharedItems>
    </cacheField>
    <cacheField name="Amount of Bond/Tax" numFmtId="0">
      <sharedItems containsBlank="1" containsMixedTypes="1" containsNumber="1" containsInteger="1" minValue="65000" maxValue="19925000000" longText="1"/>
    </cacheField>
    <cacheField name="Purpose" numFmtId="0">
      <sharedItems containsBlank="1" count="38">
        <s v="Public Safety"/>
        <s v="Special Tax Fees/Levy"/>
        <s v="Other Capital Improvements, Public Works"/>
        <s v="Other Purpose"/>
        <s v="Hospital"/>
        <s v="K-12 School Facility"/>
        <s v="Fire, Police Protection/Emergency Medical"/>
        <s v="Seismic Safety, Improvements, Repairs"/>
        <s v="Prisons, Jails, Correctional Facilities"/>
        <s v="Multifamily Housing"/>
        <s v="Public Building"/>
        <s v="College, University Facility"/>
        <s v="Recreation and Sports Facilities"/>
        <s v="Multiple Capital Improvements, Public Works"/>
        <s v="Solid Waste Recovery Facilities"/>
        <s v="Parks, Open Space"/>
        <s v="Residential Energy Conservation, Improvement"/>
        <s v="Other Housing"/>
        <s v="Health Care Facilities"/>
        <s v="Other, Multiple Educational Uses (Equipment, etc.)"/>
        <s v="Public Transit"/>
        <s v="Public transit (OLD)"/>
        <s v="Street Construction and Improvements"/>
        <s v="Bridges and Highways"/>
        <s v="Water Supply, Storage, Distribution"/>
        <s v="Flood Control, Storm Drainage"/>
        <s v="Power Generation/Transmission"/>
        <s v="Airport"/>
        <s v="Wastewater Collection, Treatment"/>
        <s v="Other, Multiple Health Care Purposes (Equipment, etc.)"/>
        <s v="Theatre/Arts/Museums"/>
        <s v="Redevelopment, Multiple Purposes"/>
        <s v="Parking"/>
        <s v="Medical Research/Institute"/>
        <m/>
        <s v="Convention Center"/>
        <s v="College, University Housing"/>
        <s v="Single-Family Housing"/>
      </sharedItems>
    </cacheField>
    <cacheField name="% Yes" numFmtId="0">
      <sharedItems containsString="0" containsBlank="1" containsNumber="1" minValue="5.8" maxValue="100"/>
    </cacheField>
    <cacheField name="% No" numFmtId="0">
      <sharedItems containsString="0" containsBlank="1" containsNumber="1" minValue="0" maxValue="332.3"/>
    </cacheField>
    <cacheField name="Result (Pass/Fail)" numFmtId="0">
      <sharedItems containsBlank="1"/>
    </cacheField>
    <cacheField name="Pass" numFmtId="0">
      <sharedItems containsBlank="1" containsMixedTypes="1" containsNumber="1" containsInteger="1" minValue="1" maxValue="1" count="3">
        <s v=""/>
        <n v="1"/>
        <m/>
      </sharedItems>
    </cacheField>
    <cacheField name="Fail" numFmtId="0">
      <sharedItems containsBlank="1" containsMixedTypes="1" containsNumber="1" containsInteger="1" minValue="1" maxValue="1" count="3">
        <n v="1"/>
        <s v=""/>
        <m/>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1.559994907409" createdVersion="8" refreshedVersion="8" minRefreshableVersion="3" recordCount="11" xr:uid="{78548751-E941-8241-B18B-0322C896944F}">
  <cacheSource type="worksheet">
    <worksheetSource ref="D3:G14" sheet="Purpose"/>
  </cacheSource>
  <cacheFields count="4">
    <cacheField name="Categories" numFmtId="0">
      <sharedItems count="11">
        <s v="K-12 or College/University Facility"/>
        <s v="Other"/>
        <s v="Special Tax Fees/Levy"/>
        <s v="Safety, Fire, Police Protection/Emergency Medical"/>
        <s v="Infrastructure"/>
        <s v="Hospital/Health Care Facilities, Medical Research"/>
        <s v="Public Building"/>
        <s v="Parks, Open Space"/>
        <s v="Street Construction"/>
        <s v="Recreation &amp; Sports Facilities "/>
        <s v="Prisons, Jails, Correctional Facilities "/>
      </sharedItems>
    </cacheField>
    <cacheField name="Total Number of Passes" numFmtId="0">
      <sharedItems containsSemiMixedTypes="0" containsString="0" containsNumber="1" containsInteger="1" minValue="8" maxValue="1819"/>
    </cacheField>
    <cacheField name="Total Number of Fails" numFmtId="0">
      <sharedItems containsSemiMixedTypes="0" containsString="0" containsNumber="1" containsInteger="1" minValue="22" maxValue="635"/>
    </cacheField>
    <cacheField name="Total " numFmtId="0">
      <sharedItems containsSemiMixedTypes="0" containsString="0" containsNumber="1" containsInteger="1" minValue="30" maxValue="2454"/>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3.437154629632" createdVersion="8" refreshedVersion="8" minRefreshableVersion="3" recordCount="5974" xr:uid="{7C360A92-7017-B248-88A7-0C71824EF6F5}">
  <cacheSource type="worksheet">
    <worksheetSource ref="A1:M1048576" sheet="Data"/>
  </cacheSource>
  <cacheFields count="13">
    <cacheField name="Agency County" numFmtId="0">
      <sharedItems containsBlank="1"/>
    </cacheField>
    <cacheField name="Agency Name" numFmtId="0">
      <sharedItems containsBlank="1"/>
    </cacheField>
    <cacheField name="Type of Tax/Debt" numFmtId="0">
      <sharedItems containsBlank="1"/>
    </cacheField>
    <cacheField name="Amount of Bond/Tax" numFmtId="0">
      <sharedItems containsBlank="1" containsMixedTypes="1" containsNumber="1" containsInteger="1" minValue="65000" maxValue="19925000000" longText="1"/>
    </cacheField>
    <cacheField name="Purpose" numFmtId="0">
      <sharedItems containsBlank="1"/>
    </cacheField>
    <cacheField name="% Yes" numFmtId="0">
      <sharedItems containsString="0" containsBlank="1" containsNumber="1" minValue="5.8" maxValue="100"/>
    </cacheField>
    <cacheField name="% No" numFmtId="0">
      <sharedItems containsString="0" containsBlank="1" containsNumber="1" minValue="0" maxValue="332.3"/>
    </cacheField>
    <cacheField name="Result (Pass/Fail)" numFmtId="0">
      <sharedItems containsBlank="1"/>
    </cacheField>
    <cacheField name="Pass" numFmtId="0">
      <sharedItems containsBlank="1" containsMixedTypes="1" containsNumber="1" containsInteger="1" minValue="1" maxValue="1"/>
    </cacheField>
    <cacheField name="Fail" numFmtId="0">
      <sharedItems containsBlank="1" containsMixedTypes="1" containsNumber="1" containsInteger="1" minValue="1" maxValue="1"/>
    </cacheField>
    <cacheField name="Election Year" numFmtId="0">
      <sharedItems containsString="0" containsBlank="1" containsNumber="1" containsInteger="1" minValue="1986" maxValue="2021"/>
    </cacheField>
    <cacheField name="Election Type" numFmtId="0">
      <sharedItems containsBlank="1" count="8">
        <s v="General"/>
        <s v="Primary"/>
        <s v="Local"/>
        <s v="Special"/>
        <s v="Majority"/>
        <s v="Election"/>
        <s v="Fail"/>
        <m/>
      </sharedItems>
    </cacheField>
    <cacheField name="Pass2"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2">
  <r>
    <x v="0"/>
  </r>
  <r>
    <x v="0"/>
  </r>
  <r>
    <x v="1"/>
  </r>
  <r>
    <x v="2"/>
  </r>
  <r>
    <x v="0"/>
  </r>
  <r>
    <x v="3"/>
  </r>
  <r>
    <x v="4"/>
  </r>
  <r>
    <x v="5"/>
  </r>
  <r>
    <x v="6"/>
  </r>
  <r>
    <x v="7"/>
  </r>
  <r>
    <x v="8"/>
  </r>
  <r>
    <x v="9"/>
  </r>
  <r>
    <x v="10"/>
  </r>
  <r>
    <x v="0"/>
  </r>
  <r>
    <x v="9"/>
  </r>
  <r>
    <x v="9"/>
  </r>
  <r>
    <x v="11"/>
  </r>
  <r>
    <x v="12"/>
  </r>
  <r>
    <x v="13"/>
  </r>
  <r>
    <x v="14"/>
  </r>
  <r>
    <x v="15"/>
  </r>
  <r>
    <x v="6"/>
  </r>
  <r>
    <x v="9"/>
  </r>
  <r>
    <x v="16"/>
  </r>
  <r>
    <x v="9"/>
  </r>
  <r>
    <x v="9"/>
  </r>
  <r>
    <x v="9"/>
  </r>
  <r>
    <x v="8"/>
  </r>
  <r>
    <x v="17"/>
  </r>
  <r>
    <x v="10"/>
  </r>
  <r>
    <x v="11"/>
  </r>
  <r>
    <x v="12"/>
  </r>
  <r>
    <x v="18"/>
  </r>
  <r>
    <x v="11"/>
  </r>
  <r>
    <x v="5"/>
  </r>
  <r>
    <x v="9"/>
  </r>
  <r>
    <x v="19"/>
  </r>
  <r>
    <x v="20"/>
  </r>
  <r>
    <x v="21"/>
  </r>
  <r>
    <x v="14"/>
  </r>
  <r>
    <x v="22"/>
  </r>
  <r>
    <x v="23"/>
  </r>
  <r>
    <x v="24"/>
  </r>
  <r>
    <x v="0"/>
  </r>
  <r>
    <x v="25"/>
  </r>
  <r>
    <x v="14"/>
  </r>
  <r>
    <x v="26"/>
  </r>
  <r>
    <x v="9"/>
  </r>
  <r>
    <x v="9"/>
  </r>
  <r>
    <x v="9"/>
  </r>
  <r>
    <x v="27"/>
  </r>
  <r>
    <x v="0"/>
  </r>
  <r>
    <x v="19"/>
  </r>
  <r>
    <x v="10"/>
  </r>
  <r>
    <x v="20"/>
  </r>
  <r>
    <x v="9"/>
  </r>
  <r>
    <x v="28"/>
  </r>
  <r>
    <x v="29"/>
  </r>
  <r>
    <x v="30"/>
  </r>
  <r>
    <x v="21"/>
  </r>
  <r>
    <x v="9"/>
  </r>
  <r>
    <x v="3"/>
  </r>
  <r>
    <x v="31"/>
  </r>
  <r>
    <x v="6"/>
  </r>
  <r>
    <x v="3"/>
  </r>
  <r>
    <x v="11"/>
  </r>
  <r>
    <x v="11"/>
  </r>
  <r>
    <x v="32"/>
  </r>
  <r>
    <x v="32"/>
  </r>
  <r>
    <x v="11"/>
  </r>
  <r>
    <x v="11"/>
  </r>
  <r>
    <x v="23"/>
  </r>
  <r>
    <x v="9"/>
  </r>
  <r>
    <x v="16"/>
  </r>
  <r>
    <x v="3"/>
  </r>
  <r>
    <x v="3"/>
  </r>
  <r>
    <x v="13"/>
  </r>
  <r>
    <x v="9"/>
  </r>
  <r>
    <x v="11"/>
  </r>
  <r>
    <x v="4"/>
  </r>
  <r>
    <x v="3"/>
  </r>
  <r>
    <x v="7"/>
  </r>
  <r>
    <x v="4"/>
  </r>
  <r>
    <x v="12"/>
  </r>
  <r>
    <x v="33"/>
  </r>
  <r>
    <x v="9"/>
  </r>
  <r>
    <x v="23"/>
  </r>
  <r>
    <x v="34"/>
  </r>
  <r>
    <x v="34"/>
  </r>
  <r>
    <x v="9"/>
  </r>
  <r>
    <x v="0"/>
  </r>
  <r>
    <x v="10"/>
  </r>
  <r>
    <x v="14"/>
  </r>
  <r>
    <x v="11"/>
  </r>
  <r>
    <x v="23"/>
  </r>
  <r>
    <x v="14"/>
  </r>
  <r>
    <x v="35"/>
  </r>
  <r>
    <x v="9"/>
  </r>
  <r>
    <x v="16"/>
  </r>
  <r>
    <x v="34"/>
  </r>
  <r>
    <x v="23"/>
  </r>
  <r>
    <x v="29"/>
  </r>
  <r>
    <x v="26"/>
  </r>
  <r>
    <x v="36"/>
  </r>
  <r>
    <x v="23"/>
  </r>
  <r>
    <x v="19"/>
  </r>
  <r>
    <x v="2"/>
  </r>
  <r>
    <x v="6"/>
  </r>
  <r>
    <x v="37"/>
  </r>
  <r>
    <x v="38"/>
  </r>
  <r>
    <x v="13"/>
  </r>
  <r>
    <x v="34"/>
  </r>
  <r>
    <x v="37"/>
  </r>
  <r>
    <x v="39"/>
  </r>
  <r>
    <x v="9"/>
  </r>
  <r>
    <x v="20"/>
  </r>
  <r>
    <x v="16"/>
  </r>
  <r>
    <x v="40"/>
  </r>
  <r>
    <x v="12"/>
  </r>
  <r>
    <x v="13"/>
  </r>
  <r>
    <x v="41"/>
  </r>
  <r>
    <x v="0"/>
  </r>
  <r>
    <x v="1"/>
  </r>
  <r>
    <x v="39"/>
  </r>
  <r>
    <x v="42"/>
  </r>
  <r>
    <x v="43"/>
  </r>
  <r>
    <x v="44"/>
  </r>
  <r>
    <x v="45"/>
  </r>
  <r>
    <x v="34"/>
  </r>
  <r>
    <x v="38"/>
  </r>
  <r>
    <x v="9"/>
  </r>
  <r>
    <x v="9"/>
  </r>
  <r>
    <x v="14"/>
  </r>
  <r>
    <x v="34"/>
  </r>
  <r>
    <x v="16"/>
  </r>
  <r>
    <x v="23"/>
  </r>
  <r>
    <x v="9"/>
  </r>
  <r>
    <x v="34"/>
  </r>
  <r>
    <x v="46"/>
  </r>
  <r>
    <x v="3"/>
  </r>
  <r>
    <x v="11"/>
  </r>
  <r>
    <x v="45"/>
  </r>
  <r>
    <x v="41"/>
  </r>
  <r>
    <x v="0"/>
  </r>
  <r>
    <x v="3"/>
  </r>
  <r>
    <x v="13"/>
  </r>
  <r>
    <x v="23"/>
  </r>
  <r>
    <x v="0"/>
  </r>
  <r>
    <x v="4"/>
  </r>
  <r>
    <x v="9"/>
  </r>
  <r>
    <x v="47"/>
  </r>
  <r>
    <x v="6"/>
  </r>
  <r>
    <x v="48"/>
  </r>
  <r>
    <x v="17"/>
  </r>
  <r>
    <x v="10"/>
  </r>
  <r>
    <x v="19"/>
  </r>
  <r>
    <x v="9"/>
  </r>
  <r>
    <x v="31"/>
  </r>
  <r>
    <x v="9"/>
  </r>
  <r>
    <x v="18"/>
  </r>
  <r>
    <x v="19"/>
  </r>
  <r>
    <x v="30"/>
  </r>
  <r>
    <x v="44"/>
  </r>
  <r>
    <x v="16"/>
  </r>
  <r>
    <x v="49"/>
  </r>
  <r>
    <x v="16"/>
  </r>
  <r>
    <x v="48"/>
  </r>
  <r>
    <x v="32"/>
  </r>
  <r>
    <x v="4"/>
  </r>
  <r>
    <x v="34"/>
  </r>
  <r>
    <x v="9"/>
  </r>
  <r>
    <x v="26"/>
  </r>
  <r>
    <x v="20"/>
  </r>
  <r>
    <x v="9"/>
  </r>
  <r>
    <x v="3"/>
  </r>
  <r>
    <x v="50"/>
  </r>
  <r>
    <x v="44"/>
  </r>
  <r>
    <x v="5"/>
  </r>
  <r>
    <x v="51"/>
  </r>
  <r>
    <x v="4"/>
  </r>
  <r>
    <x v="28"/>
  </r>
  <r>
    <x v="28"/>
  </r>
  <r>
    <x v="24"/>
  </r>
  <r>
    <x v="32"/>
  </r>
  <r>
    <x v="9"/>
  </r>
  <r>
    <x v="11"/>
  </r>
  <r>
    <x v="4"/>
  </r>
  <r>
    <x v="14"/>
  </r>
  <r>
    <x v="7"/>
  </r>
  <r>
    <x v="4"/>
  </r>
  <r>
    <x v="8"/>
  </r>
  <r>
    <x v="3"/>
  </r>
  <r>
    <x v="11"/>
  </r>
  <r>
    <x v="4"/>
  </r>
  <r>
    <x v="11"/>
  </r>
  <r>
    <x v="40"/>
  </r>
  <r>
    <x v="9"/>
  </r>
  <r>
    <x v="9"/>
  </r>
  <r>
    <x v="1"/>
  </r>
  <r>
    <x v="17"/>
  </r>
  <r>
    <x v="14"/>
  </r>
  <r>
    <x v="52"/>
  </r>
  <r>
    <x v="14"/>
  </r>
  <r>
    <x v="9"/>
  </r>
  <r>
    <x v="11"/>
  </r>
  <r>
    <x v="45"/>
  </r>
  <r>
    <x v="38"/>
  </r>
  <r>
    <x v="11"/>
  </r>
  <r>
    <x v="45"/>
  </r>
  <r>
    <x v="22"/>
  </r>
  <r>
    <x v="44"/>
  </r>
  <r>
    <x v="2"/>
  </r>
  <r>
    <x v="19"/>
  </r>
  <r>
    <x v="20"/>
  </r>
  <r>
    <x v="8"/>
  </r>
  <r>
    <x v="9"/>
  </r>
  <r>
    <x v="14"/>
  </r>
  <r>
    <x v="15"/>
  </r>
  <r>
    <x v="31"/>
  </r>
  <r>
    <x v="16"/>
  </r>
  <r>
    <x v="0"/>
  </r>
  <r>
    <x v="23"/>
  </r>
  <r>
    <x v="9"/>
  </r>
  <r>
    <x v="17"/>
  </r>
  <r>
    <x v="38"/>
  </r>
  <r>
    <x v="5"/>
  </r>
  <r>
    <x v="14"/>
  </r>
  <r>
    <x v="6"/>
  </r>
  <r>
    <x v="19"/>
  </r>
  <r>
    <x v="9"/>
  </r>
  <r>
    <x v="0"/>
  </r>
  <r>
    <x v="19"/>
  </r>
  <r>
    <x v="45"/>
  </r>
  <r>
    <x v="9"/>
  </r>
  <r>
    <x v="19"/>
  </r>
  <r>
    <x v="4"/>
  </r>
  <r>
    <x v="13"/>
  </r>
  <r>
    <x v="23"/>
  </r>
  <r>
    <x v="27"/>
  </r>
  <r>
    <x v="19"/>
  </r>
  <r>
    <x v="5"/>
  </r>
  <r>
    <x v="23"/>
  </r>
  <r>
    <x v="53"/>
  </r>
  <r>
    <x v="19"/>
  </r>
  <r>
    <x v="3"/>
  </r>
  <r>
    <x v="0"/>
  </r>
  <r>
    <x v="16"/>
  </r>
  <r>
    <x v="27"/>
  </r>
  <r>
    <x v="11"/>
  </r>
  <r>
    <x v="11"/>
  </r>
  <r>
    <x v="8"/>
  </r>
  <r>
    <x v="19"/>
  </r>
  <r>
    <x v="15"/>
  </r>
  <r>
    <x v="40"/>
  </r>
  <r>
    <x v="32"/>
  </r>
  <r>
    <x v="44"/>
  </r>
  <r>
    <x v="3"/>
  </r>
  <r>
    <x v="3"/>
  </r>
  <r>
    <x v="35"/>
  </r>
  <r>
    <x v="12"/>
  </r>
  <r>
    <x v="31"/>
  </r>
  <r>
    <x v="3"/>
  </r>
  <r>
    <x v="1"/>
  </r>
  <r>
    <x v="11"/>
  </r>
  <r>
    <x v="6"/>
  </r>
  <r>
    <x v="21"/>
  </r>
  <r>
    <x v="4"/>
  </r>
  <r>
    <x v="45"/>
  </r>
  <r>
    <x v="9"/>
  </r>
  <r>
    <x v="54"/>
  </r>
  <r>
    <x v="11"/>
  </r>
  <r>
    <x v="36"/>
  </r>
  <r>
    <x v="30"/>
  </r>
  <r>
    <x v="12"/>
  </r>
  <r>
    <x v="19"/>
  </r>
  <r>
    <x v="0"/>
  </r>
  <r>
    <x v="3"/>
  </r>
  <r>
    <x v="35"/>
  </r>
  <r>
    <x v="47"/>
  </r>
  <r>
    <x v="27"/>
  </r>
  <r>
    <x v="5"/>
  </r>
  <r>
    <x v="36"/>
  </r>
  <r>
    <x v="9"/>
  </r>
  <r>
    <x v="3"/>
  </r>
  <r>
    <x v="6"/>
  </r>
  <r>
    <x v="28"/>
  </r>
  <r>
    <x v="45"/>
  </r>
  <r>
    <x v="18"/>
  </r>
  <r>
    <x v="33"/>
  </r>
  <r>
    <x v="19"/>
  </r>
  <r>
    <x v="23"/>
  </r>
  <r>
    <x v="34"/>
  </r>
  <r>
    <x v="8"/>
  </r>
  <r>
    <x v="34"/>
  </r>
  <r>
    <x v="34"/>
  </r>
  <r>
    <x v="35"/>
  </r>
  <r>
    <x v="25"/>
  </r>
  <r>
    <x v="45"/>
  </r>
  <r>
    <x v="14"/>
  </r>
  <r>
    <x v="24"/>
  </r>
  <r>
    <x v="5"/>
  </r>
  <r>
    <x v="42"/>
  </r>
  <r>
    <x v="10"/>
  </r>
  <r>
    <x v="28"/>
  </r>
  <r>
    <x v="44"/>
  </r>
  <r>
    <x v="34"/>
  </r>
  <r>
    <x v="9"/>
  </r>
  <r>
    <x v="5"/>
  </r>
  <r>
    <x v="3"/>
  </r>
  <r>
    <x v="33"/>
  </r>
  <r>
    <x v="20"/>
  </r>
  <r>
    <x v="10"/>
  </r>
  <r>
    <x v="2"/>
  </r>
  <r>
    <x v="15"/>
  </r>
  <r>
    <x v="8"/>
  </r>
  <r>
    <x v="10"/>
  </r>
  <r>
    <x v="9"/>
  </r>
  <r>
    <x v="9"/>
  </r>
  <r>
    <x v="14"/>
  </r>
  <r>
    <x v="14"/>
  </r>
  <r>
    <x v="10"/>
  </r>
  <r>
    <x v="9"/>
  </r>
  <r>
    <x v="45"/>
  </r>
  <r>
    <x v="39"/>
  </r>
  <r>
    <x v="8"/>
  </r>
  <r>
    <x v="31"/>
  </r>
  <r>
    <x v="9"/>
  </r>
  <r>
    <x v="33"/>
  </r>
  <r>
    <x v="40"/>
  </r>
  <r>
    <x v="22"/>
  </r>
  <r>
    <x v="9"/>
  </r>
  <r>
    <x v="11"/>
  </r>
  <r>
    <x v="24"/>
  </r>
  <r>
    <x v="17"/>
  </r>
  <r>
    <x v="19"/>
  </r>
  <r>
    <x v="6"/>
  </r>
  <r>
    <x v="20"/>
  </r>
  <r>
    <x v="20"/>
  </r>
  <r>
    <x v="47"/>
  </r>
  <r>
    <x v="37"/>
  </r>
  <r>
    <x v="30"/>
  </r>
  <r>
    <x v="55"/>
  </r>
  <r>
    <x v="0"/>
  </r>
  <r>
    <x v="37"/>
  </r>
  <r>
    <x v="17"/>
  </r>
  <r>
    <x v="5"/>
  </r>
  <r>
    <x v="48"/>
  </r>
  <r>
    <x v="4"/>
  </r>
  <r>
    <x v="3"/>
  </r>
  <r>
    <x v="7"/>
  </r>
  <r>
    <x v="30"/>
  </r>
  <r>
    <x v="4"/>
  </r>
  <r>
    <x v="20"/>
  </r>
  <r>
    <x v="23"/>
  </r>
  <r>
    <x v="6"/>
  </r>
  <r>
    <x v="16"/>
  </r>
  <r>
    <x v="19"/>
  </r>
  <r>
    <x v="29"/>
  </r>
  <r>
    <x v="44"/>
  </r>
  <r>
    <x v="33"/>
  </r>
  <r>
    <x v="35"/>
  </r>
  <r>
    <x v="35"/>
  </r>
  <r>
    <x v="8"/>
  </r>
  <r>
    <x v="48"/>
  </r>
  <r>
    <x v="43"/>
  </r>
  <r>
    <x v="14"/>
  </r>
  <r>
    <x v="20"/>
  </r>
  <r>
    <x v="31"/>
  </r>
  <r>
    <x v="51"/>
  </r>
  <r>
    <x v="18"/>
  </r>
  <r>
    <x v="31"/>
  </r>
  <r>
    <x v="11"/>
  </r>
  <r>
    <x v="45"/>
  </r>
  <r>
    <x v="34"/>
  </r>
  <r>
    <x v="37"/>
  </r>
  <r>
    <x v="51"/>
  </r>
  <r>
    <x v="11"/>
  </r>
  <r>
    <x v="7"/>
  </r>
  <r>
    <x v="56"/>
  </r>
  <r>
    <x v="50"/>
  </r>
  <r>
    <x v="29"/>
  </r>
  <r>
    <x v="10"/>
  </r>
  <r>
    <x v="34"/>
  </r>
  <r>
    <x v="24"/>
  </r>
  <r>
    <x v="20"/>
  </r>
  <r>
    <x v="19"/>
  </r>
  <r>
    <x v="9"/>
  </r>
  <r>
    <x v="28"/>
  </r>
  <r>
    <x v="19"/>
  </r>
  <r>
    <x v="11"/>
  </r>
  <r>
    <x v="13"/>
  </r>
  <r>
    <x v="1"/>
  </r>
  <r>
    <x v="20"/>
  </r>
  <r>
    <x v="40"/>
  </r>
  <r>
    <x v="3"/>
  </r>
  <r>
    <x v="9"/>
  </r>
  <r>
    <x v="4"/>
  </r>
  <r>
    <x v="5"/>
  </r>
  <r>
    <x v="11"/>
  </r>
  <r>
    <x v="0"/>
  </r>
  <r>
    <x v="45"/>
  </r>
  <r>
    <x v="29"/>
  </r>
  <r>
    <x v="3"/>
  </r>
  <r>
    <x v="9"/>
  </r>
  <r>
    <x v="23"/>
  </r>
  <r>
    <x v="9"/>
  </r>
  <r>
    <x v="11"/>
  </r>
  <r>
    <x v="45"/>
  </r>
  <r>
    <x v="23"/>
  </r>
  <r>
    <x v="9"/>
  </r>
  <r>
    <x v="37"/>
  </r>
  <r>
    <x v="23"/>
  </r>
  <r>
    <x v="5"/>
  </r>
  <r>
    <x v="22"/>
  </r>
  <r>
    <x v="11"/>
  </r>
  <r>
    <x v="0"/>
  </r>
  <r>
    <x v="22"/>
  </r>
  <r>
    <x v="27"/>
  </r>
  <r>
    <x v="45"/>
  </r>
  <r>
    <x v="37"/>
  </r>
  <r>
    <x v="23"/>
  </r>
  <r>
    <x v="47"/>
  </r>
  <r>
    <x v="6"/>
  </r>
  <r>
    <x v="9"/>
  </r>
  <r>
    <x v="5"/>
  </r>
  <r>
    <x v="16"/>
  </r>
  <r>
    <x v="47"/>
  </r>
  <r>
    <x v="43"/>
  </r>
  <r>
    <x v="41"/>
  </r>
  <r>
    <x v="9"/>
  </r>
  <r>
    <x v="0"/>
  </r>
  <r>
    <x v="3"/>
  </r>
  <r>
    <x v="0"/>
  </r>
  <r>
    <x v="34"/>
  </r>
  <r>
    <x v="4"/>
  </r>
  <r>
    <x v="40"/>
  </r>
  <r>
    <x v="4"/>
  </r>
  <r>
    <x v="40"/>
  </r>
  <r>
    <x v="3"/>
  </r>
  <r>
    <x v="12"/>
  </r>
  <r>
    <x v="44"/>
  </r>
  <r>
    <x v="0"/>
  </r>
  <r>
    <x v="15"/>
  </r>
  <r>
    <x v="4"/>
  </r>
  <r>
    <x v="11"/>
  </r>
  <r>
    <x v="10"/>
  </r>
  <r>
    <x v="9"/>
  </r>
  <r>
    <x v="10"/>
  </r>
  <r>
    <x v="44"/>
  </r>
  <r>
    <x v="5"/>
  </r>
  <r>
    <x v="28"/>
  </r>
  <r>
    <x v="9"/>
  </r>
  <r>
    <x v="54"/>
  </r>
  <r>
    <x v="38"/>
  </r>
  <r>
    <x v="27"/>
  </r>
  <r>
    <x v="19"/>
  </r>
  <r>
    <x v="33"/>
  </r>
  <r>
    <x v="20"/>
  </r>
  <r>
    <x v="21"/>
  </r>
  <r>
    <x v="16"/>
  </r>
  <r>
    <x v="36"/>
  </r>
  <r>
    <x v="34"/>
  </r>
  <r>
    <x v="9"/>
  </r>
  <r>
    <x v="3"/>
  </r>
  <r>
    <x v="4"/>
  </r>
  <r>
    <x v="26"/>
  </r>
  <r>
    <x v="49"/>
  </r>
  <r>
    <x v="16"/>
  </r>
  <r>
    <x v="31"/>
  </r>
  <r>
    <x v="9"/>
  </r>
  <r>
    <x v="10"/>
  </r>
  <r>
    <x v="44"/>
  </r>
  <r>
    <x v="19"/>
  </r>
  <r>
    <x v="45"/>
  </r>
  <r>
    <x v="24"/>
  </r>
  <r>
    <x v="11"/>
  </r>
  <r>
    <x v="5"/>
  </r>
  <r>
    <x v="16"/>
  </r>
  <r>
    <x v="9"/>
  </r>
  <r>
    <x v="19"/>
  </r>
  <r>
    <x v="12"/>
  </r>
  <r>
    <x v="33"/>
  </r>
  <r>
    <x v="29"/>
  </r>
  <r>
    <x v="19"/>
  </r>
  <r>
    <x v="21"/>
  </r>
  <r>
    <x v="10"/>
  </r>
  <r>
    <x v="10"/>
  </r>
  <r>
    <x v="7"/>
  </r>
  <r>
    <x v="12"/>
  </r>
  <r>
    <x v="47"/>
  </r>
  <r>
    <x v="20"/>
  </r>
  <r>
    <x v="6"/>
  </r>
  <r>
    <x v="36"/>
  </r>
  <r>
    <x v="5"/>
  </r>
  <r>
    <x v="14"/>
  </r>
  <r>
    <x v="9"/>
  </r>
  <r>
    <x v="19"/>
  </r>
  <r>
    <x v="10"/>
  </r>
  <r>
    <x v="34"/>
  </r>
  <r>
    <x v="11"/>
  </r>
  <r>
    <x v="10"/>
  </r>
  <r>
    <x v="6"/>
  </r>
  <r>
    <x v="16"/>
  </r>
  <r>
    <x v="28"/>
  </r>
  <r>
    <x v="3"/>
  </r>
  <r>
    <x v="24"/>
  </r>
  <r>
    <x v="45"/>
  </r>
  <r>
    <x v="3"/>
  </r>
  <r>
    <x v="3"/>
  </r>
  <r>
    <x v="6"/>
  </r>
  <r>
    <x v="41"/>
  </r>
  <r>
    <x v="24"/>
  </r>
  <r>
    <x v="30"/>
  </r>
  <r>
    <x v="40"/>
  </r>
  <r>
    <x v="8"/>
  </r>
  <r>
    <x v="38"/>
  </r>
  <r>
    <x v="9"/>
  </r>
  <r>
    <x v="5"/>
  </r>
  <r>
    <x v="37"/>
  </r>
  <r>
    <x v="21"/>
  </r>
  <r>
    <x v="17"/>
  </r>
  <r>
    <x v="3"/>
  </r>
  <r>
    <x v="9"/>
  </r>
  <r>
    <x v="3"/>
  </r>
  <r>
    <x v="30"/>
  </r>
  <r>
    <x v="1"/>
  </r>
  <r>
    <x v="20"/>
  </r>
  <r>
    <x v="14"/>
  </r>
  <r>
    <x v="5"/>
  </r>
  <r>
    <x v="47"/>
  </r>
  <r>
    <x v="8"/>
  </r>
  <r>
    <x v="9"/>
  </r>
  <r>
    <x v="17"/>
  </r>
  <r>
    <x v="10"/>
  </r>
  <r>
    <x v="34"/>
  </r>
  <r>
    <x v="10"/>
  </r>
  <r>
    <x v="5"/>
  </r>
  <r>
    <x v="0"/>
  </r>
  <r>
    <x v="8"/>
  </r>
  <r>
    <x v="42"/>
  </r>
  <r>
    <x v="16"/>
  </r>
  <r>
    <x v="54"/>
  </r>
  <r>
    <x v="24"/>
  </r>
  <r>
    <x v="10"/>
  </r>
  <r>
    <x v="34"/>
  </r>
  <r>
    <x v="1"/>
  </r>
  <r>
    <x v="0"/>
  </r>
  <r>
    <x v="52"/>
  </r>
  <r>
    <x v="22"/>
  </r>
  <r>
    <x v="14"/>
  </r>
  <r>
    <x v="10"/>
  </r>
  <r>
    <x v="11"/>
  </r>
  <r>
    <x v="19"/>
  </r>
  <r>
    <x v="9"/>
  </r>
  <r>
    <x v="56"/>
  </r>
  <r>
    <x v="3"/>
  </r>
  <r>
    <x v="11"/>
  </r>
  <r>
    <x v="4"/>
  </r>
  <r>
    <x v="3"/>
  </r>
  <r>
    <x v="41"/>
  </r>
  <r>
    <x v="10"/>
  </r>
  <r>
    <x v="34"/>
  </r>
  <r>
    <x v="14"/>
  </r>
  <r>
    <x v="23"/>
  </r>
  <r>
    <x v="26"/>
  </r>
  <r>
    <x v="16"/>
  </r>
  <r>
    <x v="37"/>
  </r>
  <r>
    <x v="9"/>
  </r>
  <r>
    <x v="24"/>
  </r>
  <r>
    <x v="34"/>
  </r>
  <r>
    <x v="18"/>
  </r>
  <r>
    <x v="12"/>
  </r>
  <r>
    <x v="3"/>
  </r>
  <r>
    <x v="3"/>
  </r>
  <r>
    <x v="9"/>
  </r>
  <r>
    <x v="3"/>
  </r>
  <r>
    <x v="3"/>
  </r>
  <r>
    <x v="10"/>
  </r>
  <r>
    <x v="16"/>
  </r>
  <r>
    <x v="57"/>
  </r>
  <r>
    <x v="19"/>
  </r>
  <r>
    <x v="12"/>
  </r>
  <r>
    <x v="9"/>
  </r>
  <r>
    <x v="52"/>
  </r>
  <r>
    <x v="5"/>
  </r>
  <r>
    <x v="44"/>
  </r>
  <r>
    <x v="9"/>
  </r>
  <r>
    <x v="13"/>
  </r>
  <r>
    <x v="0"/>
  </r>
  <r>
    <x v="39"/>
  </r>
  <r>
    <x v="55"/>
  </r>
  <r>
    <x v="10"/>
  </r>
  <r>
    <x v="19"/>
  </r>
  <r>
    <x v="42"/>
  </r>
  <r>
    <x v="44"/>
  </r>
  <r>
    <x v="43"/>
  </r>
  <r>
    <x v="35"/>
  </r>
  <r>
    <x v="9"/>
  </r>
  <r>
    <x v="56"/>
  </r>
  <r>
    <x v="21"/>
  </r>
  <r>
    <x v="20"/>
  </r>
  <r>
    <x v="3"/>
  </r>
  <r>
    <x v="50"/>
  </r>
  <r>
    <x v="18"/>
  </r>
  <r>
    <x v="13"/>
  </r>
  <r>
    <x v="33"/>
  </r>
  <r>
    <x v="22"/>
  </r>
  <r>
    <x v="22"/>
  </r>
  <r>
    <x v="45"/>
  </r>
  <r>
    <x v="20"/>
  </r>
  <r>
    <x v="23"/>
  </r>
  <r>
    <x v="37"/>
  </r>
  <r>
    <x v="9"/>
  </r>
  <r>
    <x v="19"/>
  </r>
  <r>
    <x v="19"/>
  </r>
  <r>
    <x v="11"/>
  </r>
  <r>
    <x v="1"/>
  </r>
  <r>
    <x v="4"/>
  </r>
  <r>
    <x v="10"/>
  </r>
  <r>
    <x v="1"/>
  </r>
  <r>
    <x v="44"/>
  </r>
  <r>
    <x v="20"/>
  </r>
  <r>
    <x v="26"/>
  </r>
  <r>
    <x v="19"/>
  </r>
  <r>
    <x v="35"/>
  </r>
  <r>
    <x v="10"/>
  </r>
  <r>
    <x v="36"/>
  </r>
  <r>
    <x v="37"/>
  </r>
  <r>
    <x v="34"/>
  </r>
  <r>
    <x v="18"/>
  </r>
  <r>
    <x v="17"/>
  </r>
  <r>
    <x v="45"/>
  </r>
  <r>
    <x v="16"/>
  </r>
  <r>
    <x v="3"/>
  </r>
  <r>
    <x v="19"/>
  </r>
  <r>
    <x v="45"/>
  </r>
  <r>
    <x v="21"/>
  </r>
  <r>
    <x v="9"/>
  </r>
  <r>
    <x v="53"/>
  </r>
  <r>
    <x v="37"/>
  </r>
  <r>
    <x v="45"/>
  </r>
  <r>
    <x v="12"/>
  </r>
  <r>
    <x v="24"/>
  </r>
  <r>
    <x v="9"/>
  </r>
  <r>
    <x v="21"/>
  </r>
  <r>
    <x v="11"/>
  </r>
  <r>
    <x v="14"/>
  </r>
  <r>
    <x v="9"/>
  </r>
  <r>
    <x v="24"/>
  </r>
  <r>
    <x v="52"/>
  </r>
  <r>
    <x v="16"/>
  </r>
  <r>
    <x v="5"/>
  </r>
  <r>
    <x v="18"/>
  </r>
  <r>
    <x v="50"/>
  </r>
  <r>
    <x v="4"/>
  </r>
  <r>
    <x v="11"/>
  </r>
  <r>
    <x v="35"/>
  </r>
  <r>
    <x v="27"/>
  </r>
  <r>
    <x v="1"/>
  </r>
  <r>
    <x v="6"/>
  </r>
  <r>
    <x v="3"/>
  </r>
  <r>
    <x v="45"/>
  </r>
  <r>
    <x v="5"/>
  </r>
  <r>
    <x v="20"/>
  </r>
  <r>
    <x v="3"/>
  </r>
  <r>
    <x v="24"/>
  </r>
  <r>
    <x v="42"/>
  </r>
  <r>
    <x v="31"/>
  </r>
  <r>
    <x v="23"/>
  </r>
  <r>
    <x v="41"/>
  </r>
  <r>
    <x v="10"/>
  </r>
  <r>
    <x v="9"/>
  </r>
  <r>
    <x v="34"/>
  </r>
  <r>
    <x v="10"/>
  </r>
  <r>
    <x v="0"/>
  </r>
  <r>
    <x v="14"/>
  </r>
  <r>
    <x v="4"/>
  </r>
  <r>
    <x v="45"/>
  </r>
  <r>
    <x v="51"/>
  </r>
  <r>
    <x v="31"/>
  </r>
  <r>
    <x v="6"/>
  </r>
  <r>
    <x v="22"/>
  </r>
  <r>
    <x v="3"/>
  </r>
  <r>
    <x v="54"/>
  </r>
  <r>
    <x v="47"/>
  </r>
  <r>
    <x v="42"/>
  </r>
  <r>
    <x v="24"/>
  </r>
  <r>
    <x v="5"/>
  </r>
  <r>
    <x v="11"/>
  </r>
  <r>
    <x v="32"/>
  </r>
  <r>
    <x v="44"/>
  </r>
  <r>
    <x v="19"/>
  </r>
  <r>
    <x v="19"/>
  </r>
  <r>
    <x v="27"/>
  </r>
  <r>
    <x v="45"/>
  </r>
  <r>
    <x v="30"/>
  </r>
  <r>
    <x v="3"/>
  </r>
  <r>
    <x v="10"/>
  </r>
  <r>
    <x v="19"/>
  </r>
  <r>
    <x v="33"/>
  </r>
  <r>
    <x v="37"/>
  </r>
  <r>
    <x v="45"/>
  </r>
  <r>
    <x v="19"/>
  </r>
  <r>
    <x v="47"/>
  </r>
  <r>
    <x v="10"/>
  </r>
  <r>
    <x v="0"/>
  </r>
  <r>
    <x v="4"/>
  </r>
  <r>
    <x v="11"/>
  </r>
  <r>
    <x v="42"/>
  </r>
  <r>
    <x v="3"/>
  </r>
  <r>
    <x v="11"/>
  </r>
  <r>
    <x v="46"/>
  </r>
  <r>
    <x v="25"/>
  </r>
  <r>
    <x v="45"/>
  </r>
  <r>
    <x v="40"/>
  </r>
  <r>
    <x v="3"/>
  </r>
  <r>
    <x v="5"/>
  </r>
  <r>
    <x v="31"/>
  </r>
  <r>
    <x v="8"/>
  </r>
  <r>
    <x v="11"/>
  </r>
  <r>
    <x v="40"/>
  </r>
  <r>
    <x v="9"/>
  </r>
  <r>
    <x v="8"/>
  </r>
  <r>
    <x v="23"/>
  </r>
  <r>
    <x v="10"/>
  </r>
  <r>
    <x v="0"/>
  </r>
  <r>
    <x v="16"/>
  </r>
  <r>
    <x v="5"/>
  </r>
  <r>
    <x v="31"/>
  </r>
  <r>
    <x v="19"/>
  </r>
  <r>
    <x v="9"/>
  </r>
  <r>
    <x v="28"/>
  </r>
  <r>
    <x v="19"/>
  </r>
  <r>
    <x v="13"/>
  </r>
  <r>
    <x v="16"/>
  </r>
  <r>
    <x v="34"/>
  </r>
  <r>
    <x v="45"/>
  </r>
  <r>
    <x v="32"/>
  </r>
  <r>
    <x v="9"/>
  </r>
  <r>
    <x v="1"/>
  </r>
  <r>
    <x v="13"/>
  </r>
  <r>
    <x v="26"/>
  </r>
  <r>
    <x v="0"/>
  </r>
  <r>
    <x v="4"/>
  </r>
  <r>
    <x v="32"/>
  </r>
  <r>
    <x v="12"/>
  </r>
  <r>
    <x v="16"/>
  </r>
  <r>
    <x v="0"/>
  </r>
  <r>
    <x v="1"/>
  </r>
  <r>
    <x v="18"/>
  </r>
  <r>
    <x v="41"/>
  </r>
  <r>
    <x v="22"/>
  </r>
  <r>
    <x v="3"/>
  </r>
  <r>
    <x v="45"/>
  </r>
  <r>
    <x v="42"/>
  </r>
  <r>
    <x v="9"/>
  </r>
  <r>
    <x v="15"/>
  </r>
  <r>
    <x v="49"/>
  </r>
  <r>
    <x v="33"/>
  </r>
  <r>
    <x v="9"/>
  </r>
  <r>
    <x v="23"/>
  </r>
  <r>
    <x v="17"/>
  </r>
  <r>
    <x v="12"/>
  </r>
  <r>
    <x v="19"/>
  </r>
  <r>
    <x v="43"/>
  </r>
  <r>
    <x v="9"/>
  </r>
  <r>
    <x v="56"/>
  </r>
  <r>
    <x v="36"/>
  </r>
  <r>
    <x v="4"/>
  </r>
  <r>
    <x v="3"/>
  </r>
  <r>
    <x v="19"/>
  </r>
  <r>
    <x v="45"/>
  </r>
  <r>
    <x v="10"/>
  </r>
  <r>
    <x v="32"/>
  </r>
  <r>
    <x v="17"/>
  </r>
  <r>
    <x v="57"/>
  </r>
  <r>
    <x v="16"/>
  </r>
  <r>
    <x v="9"/>
  </r>
  <r>
    <x v="36"/>
  </r>
  <r>
    <x v="58"/>
  </r>
  <r>
    <x v="17"/>
  </r>
  <r>
    <x v="37"/>
  </r>
  <r>
    <x v="35"/>
  </r>
  <r>
    <x v="16"/>
  </r>
  <r>
    <x v="12"/>
  </r>
  <r>
    <x v="17"/>
  </r>
  <r>
    <x v="24"/>
  </r>
  <r>
    <x v="27"/>
  </r>
  <r>
    <x v="5"/>
  </r>
  <r>
    <x v="11"/>
  </r>
  <r>
    <x v="22"/>
  </r>
  <r>
    <x v="28"/>
  </r>
  <r>
    <x v="9"/>
  </r>
  <r>
    <x v="45"/>
  </r>
  <r>
    <x v="42"/>
  </r>
  <r>
    <x v="9"/>
  </r>
  <r>
    <x v="34"/>
  </r>
  <r>
    <x v="29"/>
  </r>
  <r>
    <x v="3"/>
  </r>
  <r>
    <x v="18"/>
  </r>
  <r>
    <x v="23"/>
  </r>
  <r>
    <x v="4"/>
  </r>
  <r>
    <x v="15"/>
  </r>
  <r>
    <x v="29"/>
  </r>
  <r>
    <x v="9"/>
  </r>
  <r>
    <x v="42"/>
  </r>
  <r>
    <x v="11"/>
  </r>
  <r>
    <x v="4"/>
  </r>
  <r>
    <x v="23"/>
  </r>
  <r>
    <x v="44"/>
  </r>
  <r>
    <x v="32"/>
  </r>
  <r>
    <x v="4"/>
  </r>
  <r>
    <x v="20"/>
  </r>
  <r>
    <x v="5"/>
  </r>
  <r>
    <x v="35"/>
  </r>
  <r>
    <x v="16"/>
  </r>
  <r>
    <x v="19"/>
  </r>
  <r>
    <x v="17"/>
  </r>
  <r>
    <x v="45"/>
  </r>
  <r>
    <x v="22"/>
  </r>
  <r>
    <x v="5"/>
  </r>
  <r>
    <x v="12"/>
  </r>
  <r>
    <x v="14"/>
  </r>
  <r>
    <x v="23"/>
  </r>
  <r>
    <x v="47"/>
  </r>
  <r>
    <x v="19"/>
  </r>
  <r>
    <x v="33"/>
  </r>
  <r>
    <x v="9"/>
  </r>
  <r>
    <x v="13"/>
  </r>
  <r>
    <x v="8"/>
  </r>
  <r>
    <x v="24"/>
  </r>
  <r>
    <x v="9"/>
  </r>
  <r>
    <x v="19"/>
  </r>
  <r>
    <x v="19"/>
  </r>
  <r>
    <x v="40"/>
  </r>
  <r>
    <x v="34"/>
  </r>
  <r>
    <x v="3"/>
  </r>
  <r>
    <x v="14"/>
  </r>
  <r>
    <x v="57"/>
  </r>
  <r>
    <x v="40"/>
  </r>
  <r>
    <x v="24"/>
  </r>
  <r>
    <x v="54"/>
  </r>
  <r>
    <x v="5"/>
  </r>
  <r>
    <x v="11"/>
  </r>
  <r>
    <x v="9"/>
  </r>
  <r>
    <x v="48"/>
  </r>
  <r>
    <x v="11"/>
  </r>
  <r>
    <x v="13"/>
  </r>
  <r>
    <x v="16"/>
  </r>
  <r>
    <x v="37"/>
  </r>
  <r>
    <x v="6"/>
  </r>
  <r>
    <x v="34"/>
  </r>
  <r>
    <x v="11"/>
  </r>
  <r>
    <x v="14"/>
  </r>
  <r>
    <x v="23"/>
  </r>
  <r>
    <x v="23"/>
  </r>
  <r>
    <x v="6"/>
  </r>
  <r>
    <x v="11"/>
  </r>
  <r>
    <x v="14"/>
  </r>
  <r>
    <x v="18"/>
  </r>
  <r>
    <x v="11"/>
  </r>
  <r>
    <x v="33"/>
  </r>
  <r>
    <x v="23"/>
  </r>
  <r>
    <x v="32"/>
  </r>
  <r>
    <x v="37"/>
  </r>
  <r>
    <x v="22"/>
  </r>
  <r>
    <x v="58"/>
  </r>
  <r>
    <x v="5"/>
  </r>
  <r>
    <x v="36"/>
  </r>
  <r>
    <x v="11"/>
  </r>
  <r>
    <x v="3"/>
  </r>
  <r>
    <x v="28"/>
  </r>
  <r>
    <x v="9"/>
  </r>
  <r>
    <x v="56"/>
  </r>
  <r>
    <x v="14"/>
  </r>
  <r>
    <x v="48"/>
  </r>
  <r>
    <x v="5"/>
  </r>
  <r>
    <x v="27"/>
  </r>
  <r>
    <x v="16"/>
  </r>
  <r>
    <x v="14"/>
  </r>
  <r>
    <x v="5"/>
  </r>
  <r>
    <x v="24"/>
  </r>
  <r>
    <x v="11"/>
  </r>
  <r>
    <x v="13"/>
  </r>
  <r>
    <x v="0"/>
  </r>
  <r>
    <x v="23"/>
  </r>
  <r>
    <x v="18"/>
  </r>
  <r>
    <x v="9"/>
  </r>
  <r>
    <x v="0"/>
  </r>
  <r>
    <x v="38"/>
  </r>
  <r>
    <x v="9"/>
  </r>
  <r>
    <x v="45"/>
  </r>
  <r>
    <x v="12"/>
  </r>
  <r>
    <x v="12"/>
  </r>
  <r>
    <x v="45"/>
  </r>
  <r>
    <x v="29"/>
  </r>
  <r>
    <x v="50"/>
  </r>
  <r>
    <x v="14"/>
  </r>
  <r>
    <x v="5"/>
  </r>
  <r>
    <x v="16"/>
  </r>
  <r>
    <x v="36"/>
  </r>
  <r>
    <x v="43"/>
  </r>
  <r>
    <x v="16"/>
  </r>
  <r>
    <x v="3"/>
  </r>
  <r>
    <x v="22"/>
  </r>
  <r>
    <x v="56"/>
  </r>
  <r>
    <x v="19"/>
  </r>
  <r>
    <x v="16"/>
  </r>
  <r>
    <x v="9"/>
  </r>
  <r>
    <x v="0"/>
  </r>
  <r>
    <x v="44"/>
  </r>
  <r>
    <x v="53"/>
  </r>
  <r>
    <x v="37"/>
  </r>
  <r>
    <x v="9"/>
  </r>
  <r>
    <x v="32"/>
  </r>
  <r>
    <x v="17"/>
  </r>
  <r>
    <x v="32"/>
  </r>
  <r>
    <x v="23"/>
  </r>
  <r>
    <x v="1"/>
  </r>
  <r>
    <x v="1"/>
  </r>
  <r>
    <x v="9"/>
  </r>
  <r>
    <x v="45"/>
  </r>
  <r>
    <x v="22"/>
  </r>
  <r>
    <x v="9"/>
  </r>
  <r>
    <x v="19"/>
  </r>
  <r>
    <x v="37"/>
  </r>
  <r>
    <x v="18"/>
  </r>
  <r>
    <x v="40"/>
  </r>
  <r>
    <x v="24"/>
  </r>
  <r>
    <x v="6"/>
  </r>
  <r>
    <x v="7"/>
  </r>
  <r>
    <x v="48"/>
  </r>
  <r>
    <x v="21"/>
  </r>
  <r>
    <x v="9"/>
  </r>
  <r>
    <x v="9"/>
  </r>
  <r>
    <x v="28"/>
  </r>
  <r>
    <x v="32"/>
  </r>
  <r>
    <x v="14"/>
  </r>
  <r>
    <x v="14"/>
  </r>
  <r>
    <x v="11"/>
  </r>
  <r>
    <x v="47"/>
  </r>
  <r>
    <x v="17"/>
  </r>
  <r>
    <x v="10"/>
  </r>
  <r>
    <x v="9"/>
  </r>
  <r>
    <x v="36"/>
  </r>
  <r>
    <x v="24"/>
  </r>
  <r>
    <x v="24"/>
  </r>
  <r>
    <x v="9"/>
  </r>
  <r>
    <x v="41"/>
  </r>
  <r>
    <x v="20"/>
  </r>
  <r>
    <x v="9"/>
  </r>
  <r>
    <x v="13"/>
  </r>
  <r>
    <x v="5"/>
  </r>
  <r>
    <x v="33"/>
  </r>
  <r>
    <x v="43"/>
  </r>
  <r>
    <x v="49"/>
  </r>
  <r>
    <x v="38"/>
  </r>
  <r>
    <x v="20"/>
  </r>
  <r>
    <x v="29"/>
  </r>
  <r>
    <x v="6"/>
  </r>
  <r>
    <x v="23"/>
  </r>
  <r>
    <x v="0"/>
  </r>
  <r>
    <x v="37"/>
  </r>
  <r>
    <x v="34"/>
  </r>
  <r>
    <x v="45"/>
  </r>
  <r>
    <x v="42"/>
  </r>
  <r>
    <x v="52"/>
  </r>
  <r>
    <x v="9"/>
  </r>
  <r>
    <x v="24"/>
  </r>
  <r>
    <x v="43"/>
  </r>
  <r>
    <x v="11"/>
  </r>
  <r>
    <x v="10"/>
  </r>
  <r>
    <x v="54"/>
  </r>
  <r>
    <x v="5"/>
  </r>
  <r>
    <x v="14"/>
  </r>
  <r>
    <x v="3"/>
  </r>
  <r>
    <x v="0"/>
  </r>
  <r>
    <x v="37"/>
  </r>
  <r>
    <x v="45"/>
  </r>
  <r>
    <x v="43"/>
  </r>
  <r>
    <x v="9"/>
  </r>
  <r>
    <x v="45"/>
  </r>
  <r>
    <x v="32"/>
  </r>
  <r>
    <x v="5"/>
  </r>
  <r>
    <x v="56"/>
  </r>
  <r>
    <x v="11"/>
  </r>
  <r>
    <x v="49"/>
  </r>
  <r>
    <x v="25"/>
  </r>
  <r>
    <x v="17"/>
  </r>
  <r>
    <x v="6"/>
  </r>
  <r>
    <x v="10"/>
  </r>
  <r>
    <x v="29"/>
  </r>
  <r>
    <x v="57"/>
  </r>
  <r>
    <x v="3"/>
  </r>
  <r>
    <x v="11"/>
  </r>
  <r>
    <x v="0"/>
  </r>
  <r>
    <x v="11"/>
  </r>
  <r>
    <x v="24"/>
  </r>
  <r>
    <x v="4"/>
  </r>
  <r>
    <x v="19"/>
  </r>
  <r>
    <x v="5"/>
  </r>
  <r>
    <x v="11"/>
  </r>
  <r>
    <x v="34"/>
  </r>
  <r>
    <x v="45"/>
  </r>
  <r>
    <x v="12"/>
  </r>
  <r>
    <x v="1"/>
  </r>
  <r>
    <x v="48"/>
  </r>
  <r>
    <x v="5"/>
  </r>
  <r>
    <x v="52"/>
  </r>
  <r>
    <x v="38"/>
  </r>
  <r>
    <x v="45"/>
  </r>
  <r>
    <x v="2"/>
  </r>
  <r>
    <x v="9"/>
  </r>
  <r>
    <x v="0"/>
  </r>
  <r>
    <x v="34"/>
  </r>
  <r>
    <x v="9"/>
  </r>
  <r>
    <x v="32"/>
  </r>
  <r>
    <x v="57"/>
  </r>
  <r>
    <x v="33"/>
  </r>
  <r>
    <x v="9"/>
  </r>
  <r>
    <x v="18"/>
  </r>
  <r>
    <x v="9"/>
  </r>
  <r>
    <x v="19"/>
  </r>
  <r>
    <x v="19"/>
  </r>
  <r>
    <x v="34"/>
  </r>
  <r>
    <x v="17"/>
  </r>
  <r>
    <x v="32"/>
  </r>
  <r>
    <x v="11"/>
  </r>
  <r>
    <x v="56"/>
  </r>
  <r>
    <x v="46"/>
  </r>
  <r>
    <x v="5"/>
  </r>
  <r>
    <x v="26"/>
  </r>
  <r>
    <x v="9"/>
  </r>
  <r>
    <x v="0"/>
  </r>
  <r>
    <x v="48"/>
  </r>
  <r>
    <x v="34"/>
  </r>
  <r>
    <x v="0"/>
  </r>
  <r>
    <x v="9"/>
  </r>
  <r>
    <x v="20"/>
  </r>
  <r>
    <x v="42"/>
  </r>
  <r>
    <x v="33"/>
  </r>
  <r>
    <x v="33"/>
  </r>
  <r>
    <x v="11"/>
  </r>
  <r>
    <x v="30"/>
  </r>
  <r>
    <x v="21"/>
  </r>
  <r>
    <x v="2"/>
  </r>
  <r>
    <x v="17"/>
  </r>
  <r>
    <x v="55"/>
  </r>
  <r>
    <x v="5"/>
  </r>
  <r>
    <x v="9"/>
  </r>
  <r>
    <x v="34"/>
  </r>
  <r>
    <x v="5"/>
  </r>
  <r>
    <x v="10"/>
  </r>
  <r>
    <x v="0"/>
  </r>
  <r>
    <x v="17"/>
  </r>
  <r>
    <x v="8"/>
  </r>
  <r>
    <x v="9"/>
  </r>
  <r>
    <x v="17"/>
  </r>
  <r>
    <x v="39"/>
  </r>
  <r>
    <x v="9"/>
  </r>
  <r>
    <x v="25"/>
  </r>
  <r>
    <x v="5"/>
  </r>
  <r>
    <x v="12"/>
  </r>
  <r>
    <x v="19"/>
  </r>
  <r>
    <x v="42"/>
  </r>
  <r>
    <x v="18"/>
  </r>
  <r>
    <x v="22"/>
  </r>
  <r>
    <x v="16"/>
  </r>
  <r>
    <x v="17"/>
  </r>
  <r>
    <x v="11"/>
  </r>
  <r>
    <x v="34"/>
  </r>
  <r>
    <x v="26"/>
  </r>
  <r>
    <x v="34"/>
  </r>
  <r>
    <x v="10"/>
  </r>
  <r>
    <x v="5"/>
  </r>
  <r>
    <x v="35"/>
  </r>
  <r>
    <x v="34"/>
  </r>
  <r>
    <x v="11"/>
  </r>
  <r>
    <x v="9"/>
  </r>
  <r>
    <x v="10"/>
  </r>
  <r>
    <x v="1"/>
  </r>
  <r>
    <x v="3"/>
  </r>
  <r>
    <x v="45"/>
  </r>
  <r>
    <x v="26"/>
  </r>
  <r>
    <x v="16"/>
  </r>
  <r>
    <x v="9"/>
  </r>
  <r>
    <x v="9"/>
  </r>
  <r>
    <x v="19"/>
  </r>
  <r>
    <x v="5"/>
  </r>
  <r>
    <x v="5"/>
  </r>
  <r>
    <x v="3"/>
  </r>
  <r>
    <x v="34"/>
  </r>
  <r>
    <x v="29"/>
  </r>
  <r>
    <x v="9"/>
  </r>
  <r>
    <x v="34"/>
  </r>
  <r>
    <x v="0"/>
  </r>
  <r>
    <x v="17"/>
  </r>
  <r>
    <x v="10"/>
  </r>
  <r>
    <x v="5"/>
  </r>
  <r>
    <x v="28"/>
  </r>
  <r>
    <x v="46"/>
  </r>
  <r>
    <x v="28"/>
  </r>
  <r>
    <x v="9"/>
  </r>
  <r>
    <x v="9"/>
  </r>
  <r>
    <x v="4"/>
  </r>
  <r>
    <x v="0"/>
  </r>
  <r>
    <x v="9"/>
  </r>
  <r>
    <x v="23"/>
  </r>
  <r>
    <x v="33"/>
  </r>
  <r>
    <x v="0"/>
  </r>
  <r>
    <x v="12"/>
  </r>
  <r>
    <x v="40"/>
  </r>
  <r>
    <x v="33"/>
  </r>
  <r>
    <x v="35"/>
  </r>
  <r>
    <x v="4"/>
  </r>
  <r>
    <x v="5"/>
  </r>
  <r>
    <x v="56"/>
  </r>
  <r>
    <x v="45"/>
  </r>
  <r>
    <x v="37"/>
  </r>
  <r>
    <x v="22"/>
  </r>
  <r>
    <x v="39"/>
  </r>
  <r>
    <x v="53"/>
  </r>
  <r>
    <x v="34"/>
  </r>
  <r>
    <x v="14"/>
  </r>
  <r>
    <x v="3"/>
  </r>
  <r>
    <x v="28"/>
  </r>
  <r>
    <x v="19"/>
  </r>
  <r>
    <x v="48"/>
  </r>
  <r>
    <x v="42"/>
  </r>
  <r>
    <x v="5"/>
  </r>
  <r>
    <x v="0"/>
  </r>
  <r>
    <x v="4"/>
  </r>
  <r>
    <x v="21"/>
  </r>
  <r>
    <x v="5"/>
  </r>
  <r>
    <x v="8"/>
  </r>
  <r>
    <x v="9"/>
  </r>
  <r>
    <x v="27"/>
  </r>
  <r>
    <x v="18"/>
  </r>
  <r>
    <x v="11"/>
  </r>
  <r>
    <x v="1"/>
  </r>
  <r>
    <x v="45"/>
  </r>
  <r>
    <x v="5"/>
  </r>
  <r>
    <x v="14"/>
  </r>
  <r>
    <x v="3"/>
  </r>
  <r>
    <x v="21"/>
  </r>
  <r>
    <x v="0"/>
  </r>
  <r>
    <x v="48"/>
  </r>
  <r>
    <x v="0"/>
  </r>
  <r>
    <x v="40"/>
  </r>
  <r>
    <x v="14"/>
  </r>
  <r>
    <x v="40"/>
  </r>
  <r>
    <x v="33"/>
  </r>
  <r>
    <x v="20"/>
  </r>
  <r>
    <x v="3"/>
  </r>
  <r>
    <x v="9"/>
  </r>
  <r>
    <x v="9"/>
  </r>
  <r>
    <x v="39"/>
  </r>
  <r>
    <x v="4"/>
  </r>
  <r>
    <x v="5"/>
  </r>
  <r>
    <x v="51"/>
  </r>
  <r>
    <x v="5"/>
  </r>
  <r>
    <x v="3"/>
  </r>
  <r>
    <x v="9"/>
  </r>
  <r>
    <x v="23"/>
  </r>
  <r>
    <x v="43"/>
  </r>
  <r>
    <x v="24"/>
  </r>
  <r>
    <x v="10"/>
  </r>
  <r>
    <x v="35"/>
  </r>
  <r>
    <x v="16"/>
  </r>
  <r>
    <x v="11"/>
  </r>
  <r>
    <x v="1"/>
  </r>
  <r>
    <x v="40"/>
  </r>
  <r>
    <x v="54"/>
  </r>
  <r>
    <x v="30"/>
  </r>
  <r>
    <x v="40"/>
  </r>
  <r>
    <x v="22"/>
  </r>
  <r>
    <x v="40"/>
  </r>
  <r>
    <x v="19"/>
  </r>
  <r>
    <x v="19"/>
  </r>
  <r>
    <x v="16"/>
  </r>
  <r>
    <x v="1"/>
  </r>
  <r>
    <x v="12"/>
  </r>
  <r>
    <x v="19"/>
  </r>
  <r>
    <x v="45"/>
  </r>
  <r>
    <x v="33"/>
  </r>
  <r>
    <x v="1"/>
  </r>
  <r>
    <x v="44"/>
  </r>
  <r>
    <x v="10"/>
  </r>
  <r>
    <x v="28"/>
  </r>
  <r>
    <x v="6"/>
  </r>
  <r>
    <x v="19"/>
  </r>
  <r>
    <x v="25"/>
  </r>
  <r>
    <x v="23"/>
  </r>
  <r>
    <x v="45"/>
  </r>
  <r>
    <x v="18"/>
  </r>
  <r>
    <x v="13"/>
  </r>
  <r>
    <x v="50"/>
  </r>
  <r>
    <x v="9"/>
  </r>
  <r>
    <x v="1"/>
  </r>
  <r>
    <x v="6"/>
  </r>
  <r>
    <x v="9"/>
  </r>
  <r>
    <x v="1"/>
  </r>
  <r>
    <x v="37"/>
  </r>
  <r>
    <x v="48"/>
  </r>
  <r>
    <x v="21"/>
  </r>
  <r>
    <x v="9"/>
  </r>
  <r>
    <x v="54"/>
  </r>
  <r>
    <x v="9"/>
  </r>
  <r>
    <x v="33"/>
  </r>
  <r>
    <x v="34"/>
  </r>
  <r>
    <x v="11"/>
  </r>
  <r>
    <x v="42"/>
  </r>
  <r>
    <x v="28"/>
  </r>
  <r>
    <x v="3"/>
  </r>
  <r>
    <x v="56"/>
  </r>
  <r>
    <x v="49"/>
  </r>
  <r>
    <x v="19"/>
  </r>
  <r>
    <x v="11"/>
  </r>
  <r>
    <x v="5"/>
  </r>
  <r>
    <x v="0"/>
  </r>
  <r>
    <x v="35"/>
  </r>
  <r>
    <x v="11"/>
  </r>
  <r>
    <x v="19"/>
  </r>
  <r>
    <x v="11"/>
  </r>
  <r>
    <x v="20"/>
  </r>
  <r>
    <x v="22"/>
  </r>
  <r>
    <x v="0"/>
  </r>
  <r>
    <x v="45"/>
  </r>
  <r>
    <x v="17"/>
  </r>
  <r>
    <x v="36"/>
  </r>
  <r>
    <x v="5"/>
  </r>
  <r>
    <x v="9"/>
  </r>
  <r>
    <x v="5"/>
  </r>
  <r>
    <x v="5"/>
  </r>
  <r>
    <x v="12"/>
  </r>
  <r>
    <x v="17"/>
  </r>
  <r>
    <x v="0"/>
  </r>
  <r>
    <x v="7"/>
  </r>
  <r>
    <x v="28"/>
  </r>
  <r>
    <x v="3"/>
  </r>
  <r>
    <x v="45"/>
  </r>
  <r>
    <x v="3"/>
  </r>
  <r>
    <x v="53"/>
  </r>
  <r>
    <x v="3"/>
  </r>
  <r>
    <x v="13"/>
  </r>
  <r>
    <x v="34"/>
  </r>
  <r>
    <x v="9"/>
  </r>
  <r>
    <x v="41"/>
  </r>
  <r>
    <x v="5"/>
  </r>
  <r>
    <x v="6"/>
  </r>
  <r>
    <x v="6"/>
  </r>
  <r>
    <x v="3"/>
  </r>
  <r>
    <x v="45"/>
  </r>
  <r>
    <x v="55"/>
  </r>
  <r>
    <x v="12"/>
  </r>
  <r>
    <x v="9"/>
  </r>
  <r>
    <x v="16"/>
  </r>
  <r>
    <x v="3"/>
  </r>
  <r>
    <x v="10"/>
  </r>
  <r>
    <x v="9"/>
  </r>
  <r>
    <x v="16"/>
  </r>
  <r>
    <x v="56"/>
  </r>
  <r>
    <x v="17"/>
  </r>
  <r>
    <x v="4"/>
  </r>
  <r>
    <x v="40"/>
  </r>
  <r>
    <x v="3"/>
  </r>
  <r>
    <x v="33"/>
  </r>
  <r>
    <x v="39"/>
  </r>
  <r>
    <x v="10"/>
  </r>
  <r>
    <x v="36"/>
  </r>
  <r>
    <x v="32"/>
  </r>
  <r>
    <x v="38"/>
  </r>
  <r>
    <x v="13"/>
  </r>
  <r>
    <x v="6"/>
  </r>
  <r>
    <x v="35"/>
  </r>
  <r>
    <x v="23"/>
  </r>
  <r>
    <x v="0"/>
  </r>
  <r>
    <x v="24"/>
  </r>
  <r>
    <x v="22"/>
  </r>
  <r>
    <x v="9"/>
  </r>
  <r>
    <x v="51"/>
  </r>
  <r>
    <x v="13"/>
  </r>
  <r>
    <x v="5"/>
  </r>
  <r>
    <x v="54"/>
  </r>
  <r>
    <x v="42"/>
  </r>
  <r>
    <x v="39"/>
  </r>
  <r>
    <x v="9"/>
  </r>
  <r>
    <x v="3"/>
  </r>
  <r>
    <x v="38"/>
  </r>
  <r>
    <x v="10"/>
  </r>
  <r>
    <x v="20"/>
  </r>
  <r>
    <x v="52"/>
  </r>
  <r>
    <x v="35"/>
  </r>
  <r>
    <x v="24"/>
  </r>
  <r>
    <x v="28"/>
  </r>
  <r>
    <x v="33"/>
  </r>
  <r>
    <x v="9"/>
  </r>
  <r>
    <x v="14"/>
  </r>
  <r>
    <x v="45"/>
  </r>
  <r>
    <x v="16"/>
  </r>
  <r>
    <x v="3"/>
  </r>
  <r>
    <x v="9"/>
  </r>
  <r>
    <x v="14"/>
  </r>
  <r>
    <x v="6"/>
  </r>
  <r>
    <x v="14"/>
  </r>
  <r>
    <x v="19"/>
  </r>
  <r>
    <x v="34"/>
  </r>
  <r>
    <x v="8"/>
  </r>
  <r>
    <x v="11"/>
  </r>
  <r>
    <x v="37"/>
  </r>
  <r>
    <x v="23"/>
  </r>
  <r>
    <x v="9"/>
  </r>
  <r>
    <x v="4"/>
  </r>
  <r>
    <x v="3"/>
  </r>
  <r>
    <x v="55"/>
  </r>
  <r>
    <x v="16"/>
  </r>
  <r>
    <x v="9"/>
  </r>
  <r>
    <x v="36"/>
  </r>
  <r>
    <x v="0"/>
  </r>
  <r>
    <x v="5"/>
  </r>
  <r>
    <x v="6"/>
  </r>
  <r>
    <x v="19"/>
  </r>
  <r>
    <x v="3"/>
  </r>
  <r>
    <x v="50"/>
  </r>
  <r>
    <x v="52"/>
  </r>
  <r>
    <x v="10"/>
  </r>
  <r>
    <x v="17"/>
  </r>
  <r>
    <x v="3"/>
  </r>
  <r>
    <x v="11"/>
  </r>
  <r>
    <x v="14"/>
  </r>
  <r>
    <x v="9"/>
  </r>
  <r>
    <x v="34"/>
  </r>
  <r>
    <x v="9"/>
  </r>
  <r>
    <x v="16"/>
  </r>
  <r>
    <x v="24"/>
  </r>
  <r>
    <x v="20"/>
  </r>
  <r>
    <x v="45"/>
  </r>
  <r>
    <x v="19"/>
  </r>
  <r>
    <x v="10"/>
  </r>
  <r>
    <x v="34"/>
  </r>
  <r>
    <x v="31"/>
  </r>
  <r>
    <x v="24"/>
  </r>
  <r>
    <x v="8"/>
  </r>
  <r>
    <x v="43"/>
  </r>
  <r>
    <x v="23"/>
  </r>
  <r>
    <x v="10"/>
  </r>
  <r>
    <x v="50"/>
  </r>
  <r>
    <x v="24"/>
  </r>
  <r>
    <x v="4"/>
  </r>
  <r>
    <x v="25"/>
  </r>
  <r>
    <x v="20"/>
  </r>
  <r>
    <x v="2"/>
  </r>
  <r>
    <x v="16"/>
  </r>
  <r>
    <x v="9"/>
  </r>
  <r>
    <x v="8"/>
  </r>
  <r>
    <x v="9"/>
  </r>
  <r>
    <x v="6"/>
  </r>
  <r>
    <x v="3"/>
  </r>
  <r>
    <x v="11"/>
  </r>
  <r>
    <x v="35"/>
  </r>
  <r>
    <x v="10"/>
  </r>
  <r>
    <x v="11"/>
  </r>
  <r>
    <x v="3"/>
  </r>
  <r>
    <x v="41"/>
  </r>
  <r>
    <x v="3"/>
  </r>
  <r>
    <x v="1"/>
  </r>
  <r>
    <x v="5"/>
  </r>
  <r>
    <x v="23"/>
  </r>
  <r>
    <x v="29"/>
  </r>
  <r>
    <x v="10"/>
  </r>
  <r>
    <x v="4"/>
  </r>
  <r>
    <x v="28"/>
  </r>
  <r>
    <x v="9"/>
  </r>
  <r>
    <x v="11"/>
  </r>
  <r>
    <x v="10"/>
  </r>
  <r>
    <x v="4"/>
  </r>
  <r>
    <x v="42"/>
  </r>
  <r>
    <x v="14"/>
  </r>
  <r>
    <x v="32"/>
  </r>
  <r>
    <x v="9"/>
  </r>
  <r>
    <x v="0"/>
  </r>
  <r>
    <x v="33"/>
  </r>
  <r>
    <x v="35"/>
  </r>
  <r>
    <x v="9"/>
  </r>
  <r>
    <x v="5"/>
  </r>
  <r>
    <x v="32"/>
  </r>
  <r>
    <x v="23"/>
  </r>
  <r>
    <x v="17"/>
  </r>
  <r>
    <x v="45"/>
  </r>
  <r>
    <x v="10"/>
  </r>
  <r>
    <x v="0"/>
  </r>
  <r>
    <x v="23"/>
  </r>
  <r>
    <x v="36"/>
  </r>
  <r>
    <x v="5"/>
  </r>
  <r>
    <x v="43"/>
  </r>
  <r>
    <x v="9"/>
  </r>
  <r>
    <x v="5"/>
  </r>
  <r>
    <x v="19"/>
  </r>
  <r>
    <x v="15"/>
  </r>
  <r>
    <x v="10"/>
  </r>
  <r>
    <x v="10"/>
  </r>
  <r>
    <x v="3"/>
  </r>
  <r>
    <x v="50"/>
  </r>
  <r>
    <x v="37"/>
  </r>
  <r>
    <x v="0"/>
  </r>
  <r>
    <x v="34"/>
  </r>
  <r>
    <x v="3"/>
  </r>
  <r>
    <x v="16"/>
  </r>
  <r>
    <x v="44"/>
  </r>
  <r>
    <x v="5"/>
  </r>
  <r>
    <x v="10"/>
  </r>
  <r>
    <x v="9"/>
  </r>
  <r>
    <x v="44"/>
  </r>
  <r>
    <x v="9"/>
  </r>
  <r>
    <x v="9"/>
  </r>
  <r>
    <x v="10"/>
  </r>
  <r>
    <x v="11"/>
  </r>
  <r>
    <x v="34"/>
  </r>
  <r>
    <x v="28"/>
  </r>
  <r>
    <x v="31"/>
  </r>
  <r>
    <x v="6"/>
  </r>
  <r>
    <x v="5"/>
  </r>
  <r>
    <x v="36"/>
  </r>
  <r>
    <x v="5"/>
  </r>
  <r>
    <x v="13"/>
  </r>
  <r>
    <x v="19"/>
  </r>
  <r>
    <x v="20"/>
  </r>
  <r>
    <x v="41"/>
  </r>
  <r>
    <x v="25"/>
  </r>
  <r>
    <x v="5"/>
  </r>
  <r>
    <x v="2"/>
  </r>
  <r>
    <x v="11"/>
  </r>
  <r>
    <x v="5"/>
  </r>
  <r>
    <x v="4"/>
  </r>
  <r>
    <x v="19"/>
  </r>
  <r>
    <x v="47"/>
  </r>
  <r>
    <x v="13"/>
  </r>
  <r>
    <x v="5"/>
  </r>
  <r>
    <x v="33"/>
  </r>
  <r>
    <x v="16"/>
  </r>
  <r>
    <x v="10"/>
  </r>
  <r>
    <x v="38"/>
  </r>
  <r>
    <x v="0"/>
  </r>
  <r>
    <x v="34"/>
  </r>
  <r>
    <x v="9"/>
  </r>
  <r>
    <x v="10"/>
  </r>
  <r>
    <x v="10"/>
  </r>
  <r>
    <x v="16"/>
  </r>
  <r>
    <x v="42"/>
  </r>
  <r>
    <x v="45"/>
  </r>
  <r>
    <x v="5"/>
  </r>
  <r>
    <x v="9"/>
  </r>
  <r>
    <x v="46"/>
  </r>
  <r>
    <x v="13"/>
  </r>
  <r>
    <x v="16"/>
  </r>
  <r>
    <x v="32"/>
  </r>
  <r>
    <x v="34"/>
  </r>
  <r>
    <x v="50"/>
  </r>
  <r>
    <x v="19"/>
  </r>
  <r>
    <x v="37"/>
  </r>
  <r>
    <x v="16"/>
  </r>
  <r>
    <x v="33"/>
  </r>
  <r>
    <x v="17"/>
  </r>
  <r>
    <x v="54"/>
  </r>
  <r>
    <x v="1"/>
  </r>
  <r>
    <x v="9"/>
  </r>
  <r>
    <x v="16"/>
  </r>
  <r>
    <x v="16"/>
  </r>
  <r>
    <x v="10"/>
  </r>
  <r>
    <x v="35"/>
  </r>
  <r>
    <x v="5"/>
  </r>
  <r>
    <x v="3"/>
  </r>
  <r>
    <x v="17"/>
  </r>
  <r>
    <x v="45"/>
  </r>
  <r>
    <x v="9"/>
  </r>
  <r>
    <x v="35"/>
  </r>
  <r>
    <x v="3"/>
  </r>
  <r>
    <x v="16"/>
  </r>
  <r>
    <x v="30"/>
  </r>
  <r>
    <x v="19"/>
  </r>
  <r>
    <x v="6"/>
  </r>
  <r>
    <x v="9"/>
  </r>
  <r>
    <x v="9"/>
  </r>
  <r>
    <x v="36"/>
  </r>
  <r>
    <x v="2"/>
  </r>
  <r>
    <x v="17"/>
  </r>
  <r>
    <x v="1"/>
  </r>
  <r>
    <x v="18"/>
  </r>
  <r>
    <x v="14"/>
  </r>
  <r>
    <x v="16"/>
  </r>
  <r>
    <x v="3"/>
  </r>
  <r>
    <x v="25"/>
  </r>
  <r>
    <x v="12"/>
  </r>
  <r>
    <x v="19"/>
  </r>
  <r>
    <x v="39"/>
  </r>
  <r>
    <x v="45"/>
  </r>
  <r>
    <x v="16"/>
  </r>
  <r>
    <x v="45"/>
  </r>
  <r>
    <x v="45"/>
  </r>
  <r>
    <x v="4"/>
  </r>
  <r>
    <x v="16"/>
  </r>
  <r>
    <x v="0"/>
  </r>
  <r>
    <x v="10"/>
  </r>
  <r>
    <x v="22"/>
  </r>
  <r>
    <x v="10"/>
  </r>
  <r>
    <x v="43"/>
  </r>
  <r>
    <x v="19"/>
  </r>
  <r>
    <x v="5"/>
  </r>
  <r>
    <x v="9"/>
  </r>
  <r>
    <x v="9"/>
  </r>
  <r>
    <x v="34"/>
  </r>
  <r>
    <x v="12"/>
  </r>
  <r>
    <x v="0"/>
  </r>
  <r>
    <x v="5"/>
  </r>
  <r>
    <x v="17"/>
  </r>
  <r>
    <x v="11"/>
  </r>
  <r>
    <x v="25"/>
  </r>
  <r>
    <x v="37"/>
  </r>
  <r>
    <x v="15"/>
  </r>
  <r>
    <x v="10"/>
  </r>
  <r>
    <x v="9"/>
  </r>
  <r>
    <x v="13"/>
  </r>
  <r>
    <x v="31"/>
  </r>
  <r>
    <x v="23"/>
  </r>
  <r>
    <x v="25"/>
  </r>
  <r>
    <x v="11"/>
  </r>
  <r>
    <x v="17"/>
  </r>
  <r>
    <x v="20"/>
  </r>
  <r>
    <x v="48"/>
  </r>
  <r>
    <x v="32"/>
  </r>
  <r>
    <x v="19"/>
  </r>
  <r>
    <x v="44"/>
  </r>
  <r>
    <x v="22"/>
  </r>
  <r>
    <x v="44"/>
  </r>
  <r>
    <x v="13"/>
  </r>
  <r>
    <x v="41"/>
  </r>
  <r>
    <x v="5"/>
  </r>
  <r>
    <x v="28"/>
  </r>
  <r>
    <x v="43"/>
  </r>
  <r>
    <x v="16"/>
  </r>
  <r>
    <x v="8"/>
  </r>
  <r>
    <x v="44"/>
  </r>
  <r>
    <x v="28"/>
  </r>
  <r>
    <x v="29"/>
  </r>
  <r>
    <x v="34"/>
  </r>
  <r>
    <x v="58"/>
  </r>
  <r>
    <x v="44"/>
  </r>
  <r>
    <x v="23"/>
  </r>
  <r>
    <x v="41"/>
  </r>
  <r>
    <x v="5"/>
  </r>
  <r>
    <x v="9"/>
  </r>
  <r>
    <x v="11"/>
  </r>
  <r>
    <x v="15"/>
  </r>
  <r>
    <x v="17"/>
  </r>
  <r>
    <x v="10"/>
  </r>
  <r>
    <x v="37"/>
  </r>
  <r>
    <x v="1"/>
  </r>
  <r>
    <x v="41"/>
  </r>
  <r>
    <x v="31"/>
  </r>
  <r>
    <x v="7"/>
  </r>
  <r>
    <x v="8"/>
  </r>
  <r>
    <x v="4"/>
  </r>
  <r>
    <x v="20"/>
  </r>
  <r>
    <x v="1"/>
  </r>
  <r>
    <x v="25"/>
  </r>
  <r>
    <x v="37"/>
  </r>
  <r>
    <x v="28"/>
  </r>
  <r>
    <x v="29"/>
  </r>
  <r>
    <x v="10"/>
  </r>
  <r>
    <x v="23"/>
  </r>
  <r>
    <x v="23"/>
  </r>
  <r>
    <x v="33"/>
  </r>
  <r>
    <x v="35"/>
  </r>
  <r>
    <x v="17"/>
  </r>
  <r>
    <x v="9"/>
  </r>
  <r>
    <x v="10"/>
  </r>
  <r>
    <x v="22"/>
  </r>
  <r>
    <x v="8"/>
  </r>
  <r>
    <x v="1"/>
  </r>
  <r>
    <x v="37"/>
  </r>
  <r>
    <x v="37"/>
  </r>
  <r>
    <x v="10"/>
  </r>
  <r>
    <x v="6"/>
  </r>
  <r>
    <x v="45"/>
  </r>
  <r>
    <x v="0"/>
  </r>
  <r>
    <x v="19"/>
  </r>
  <r>
    <x v="10"/>
  </r>
  <r>
    <x v="11"/>
  </r>
  <r>
    <x v="11"/>
  </r>
  <r>
    <x v="10"/>
  </r>
  <r>
    <x v="6"/>
  </r>
  <r>
    <x v="5"/>
  </r>
  <r>
    <x v="33"/>
  </r>
  <r>
    <x v="9"/>
  </r>
  <r>
    <x v="11"/>
  </r>
  <r>
    <x v="5"/>
  </r>
  <r>
    <x v="1"/>
  </r>
  <r>
    <x v="24"/>
  </r>
  <r>
    <x v="8"/>
  </r>
  <r>
    <x v="24"/>
  </r>
  <r>
    <x v="45"/>
  </r>
  <r>
    <x v="53"/>
  </r>
  <r>
    <x v="11"/>
  </r>
  <r>
    <x v="17"/>
  </r>
  <r>
    <x v="15"/>
  </r>
  <r>
    <x v="8"/>
  </r>
  <r>
    <x v="3"/>
  </r>
  <r>
    <x v="31"/>
  </r>
  <r>
    <x v="29"/>
  </r>
  <r>
    <x v="5"/>
  </r>
  <r>
    <x v="5"/>
  </r>
  <r>
    <x v="24"/>
  </r>
  <r>
    <x v="10"/>
  </r>
  <r>
    <x v="32"/>
  </r>
  <r>
    <x v="6"/>
  </r>
  <r>
    <x v="10"/>
  </r>
  <r>
    <x v="34"/>
  </r>
  <r>
    <x v="20"/>
  </r>
  <r>
    <x v="31"/>
  </r>
  <r>
    <x v="25"/>
  </r>
  <r>
    <x v="25"/>
  </r>
  <r>
    <x v="5"/>
  </r>
  <r>
    <x v="38"/>
  </r>
  <r>
    <x v="14"/>
  </r>
  <r>
    <x v="24"/>
  </r>
  <r>
    <x v="14"/>
  </r>
  <r>
    <x v="17"/>
  </r>
  <r>
    <x v="44"/>
  </r>
  <r>
    <x v="13"/>
  </r>
  <r>
    <x v="32"/>
  </r>
  <r>
    <x v="47"/>
  </r>
  <r>
    <x v="9"/>
  </r>
  <r>
    <x v="25"/>
  </r>
  <r>
    <x v="23"/>
  </r>
  <r>
    <x v="9"/>
  </r>
  <r>
    <x v="21"/>
  </r>
  <r>
    <x v="18"/>
  </r>
  <r>
    <x v="34"/>
  </r>
  <r>
    <x v="5"/>
  </r>
  <r>
    <x v="9"/>
  </r>
  <r>
    <x v="3"/>
  </r>
  <r>
    <x v="3"/>
  </r>
  <r>
    <x v="5"/>
  </r>
  <r>
    <x v="28"/>
  </r>
  <r>
    <x v="10"/>
  </r>
  <r>
    <x v="34"/>
  </r>
  <r>
    <x v="5"/>
  </r>
  <r>
    <x v="10"/>
  </r>
  <r>
    <x v="19"/>
  </r>
  <r>
    <x v="50"/>
  </r>
  <r>
    <x v="9"/>
  </r>
  <r>
    <x v="11"/>
  </r>
  <r>
    <x v="51"/>
  </r>
  <r>
    <x v="28"/>
  </r>
  <r>
    <x v="9"/>
  </r>
  <r>
    <x v="51"/>
  </r>
  <r>
    <x v="3"/>
  </r>
  <r>
    <x v="8"/>
  </r>
  <r>
    <x v="5"/>
  </r>
  <r>
    <x v="1"/>
  </r>
  <r>
    <x v="14"/>
  </r>
  <r>
    <x v="15"/>
  </r>
  <r>
    <x v="4"/>
  </r>
  <r>
    <x v="14"/>
  </r>
  <r>
    <x v="24"/>
  </r>
  <r>
    <x v="33"/>
  </r>
  <r>
    <x v="50"/>
  </r>
  <r>
    <x v="24"/>
  </r>
  <r>
    <x v="24"/>
  </r>
  <r>
    <x v="45"/>
  </r>
  <r>
    <x v="5"/>
  </r>
  <r>
    <x v="43"/>
  </r>
  <r>
    <x v="14"/>
  </r>
  <r>
    <x v="56"/>
  </r>
  <r>
    <x v="9"/>
  </r>
  <r>
    <x v="37"/>
  </r>
  <r>
    <x v="31"/>
  </r>
  <r>
    <x v="1"/>
  </r>
  <r>
    <x v="9"/>
  </r>
  <r>
    <x v="11"/>
  </r>
  <r>
    <x v="10"/>
  </r>
  <r>
    <x v="9"/>
  </r>
  <r>
    <x v="23"/>
  </r>
  <r>
    <x v="6"/>
  </r>
  <r>
    <x v="9"/>
  </r>
  <r>
    <x v="33"/>
  </r>
  <r>
    <x v="27"/>
  </r>
  <r>
    <x v="18"/>
  </r>
  <r>
    <x v="5"/>
  </r>
  <r>
    <x v="5"/>
  </r>
  <r>
    <x v="16"/>
  </r>
  <r>
    <x v="1"/>
  </r>
  <r>
    <x v="19"/>
  </r>
  <r>
    <x v="54"/>
  </r>
  <r>
    <x v="15"/>
  </r>
  <r>
    <x v="10"/>
  </r>
  <r>
    <x v="5"/>
  </r>
  <r>
    <x v="5"/>
  </r>
  <r>
    <x v="34"/>
  </r>
  <r>
    <x v="33"/>
  </r>
  <r>
    <x v="34"/>
  </r>
  <r>
    <x v="44"/>
  </r>
  <r>
    <x v="18"/>
  </r>
  <r>
    <x v="19"/>
  </r>
  <r>
    <x v="10"/>
  </r>
  <r>
    <x v="9"/>
  </r>
  <r>
    <x v="38"/>
  </r>
  <r>
    <x v="3"/>
  </r>
  <r>
    <x v="40"/>
  </r>
  <r>
    <x v="6"/>
  </r>
  <r>
    <x v="22"/>
  </r>
  <r>
    <x v="48"/>
  </r>
  <r>
    <x v="22"/>
  </r>
  <r>
    <x v="9"/>
  </r>
  <r>
    <x v="3"/>
  </r>
  <r>
    <x v="14"/>
  </r>
  <r>
    <x v="42"/>
  </r>
  <r>
    <x v="9"/>
  </r>
  <r>
    <x v="10"/>
  </r>
  <r>
    <x v="19"/>
  </r>
  <r>
    <x v="0"/>
  </r>
  <r>
    <x v="9"/>
  </r>
  <r>
    <x v="28"/>
  </r>
  <r>
    <x v="41"/>
  </r>
  <r>
    <x v="17"/>
  </r>
  <r>
    <x v="34"/>
  </r>
  <r>
    <x v="8"/>
  </r>
  <r>
    <x v="5"/>
  </r>
  <r>
    <x v="7"/>
  </r>
  <r>
    <x v="3"/>
  </r>
  <r>
    <x v="32"/>
  </r>
  <r>
    <x v="10"/>
  </r>
  <r>
    <x v="13"/>
  </r>
  <r>
    <x v="7"/>
  </r>
  <r>
    <x v="19"/>
  </r>
  <r>
    <x v="6"/>
  </r>
  <r>
    <x v="14"/>
  </r>
  <r>
    <x v="6"/>
  </r>
  <r>
    <x v="10"/>
  </r>
  <r>
    <x v="34"/>
  </r>
  <r>
    <x v="17"/>
  </r>
  <r>
    <x v="5"/>
  </r>
  <r>
    <x v="5"/>
  </r>
  <r>
    <x v="9"/>
  </r>
  <r>
    <x v="17"/>
  </r>
  <r>
    <x v="40"/>
  </r>
  <r>
    <x v="3"/>
  </r>
  <r>
    <x v="5"/>
  </r>
  <r>
    <x v="25"/>
  </r>
  <r>
    <x v="10"/>
  </r>
  <r>
    <x v="37"/>
  </r>
  <r>
    <x v="29"/>
  </r>
  <r>
    <x v="11"/>
  </r>
  <r>
    <x v="17"/>
  </r>
  <r>
    <x v="24"/>
  </r>
  <r>
    <x v="3"/>
  </r>
  <r>
    <x v="1"/>
  </r>
  <r>
    <x v="10"/>
  </r>
  <r>
    <x v="44"/>
  </r>
  <r>
    <x v="10"/>
  </r>
  <r>
    <x v="41"/>
  </r>
  <r>
    <x v="23"/>
  </r>
  <r>
    <x v="16"/>
  </r>
  <r>
    <x v="8"/>
  </r>
  <r>
    <x v="11"/>
  </r>
  <r>
    <x v="15"/>
  </r>
  <r>
    <x v="5"/>
  </r>
  <r>
    <x v="5"/>
  </r>
  <r>
    <x v="38"/>
  </r>
  <r>
    <x v="9"/>
  </r>
  <r>
    <x v="34"/>
  </r>
  <r>
    <x v="0"/>
  </r>
  <r>
    <x v="11"/>
  </r>
  <r>
    <x v="5"/>
  </r>
  <r>
    <x v="12"/>
  </r>
  <r>
    <x v="45"/>
  </r>
  <r>
    <x v="9"/>
  </r>
  <r>
    <x v="37"/>
  </r>
  <r>
    <x v="11"/>
  </r>
  <r>
    <x v="23"/>
  </r>
  <r>
    <x v="16"/>
  </r>
  <r>
    <x v="5"/>
  </r>
  <r>
    <x v="9"/>
  </r>
  <r>
    <x v="45"/>
  </r>
  <r>
    <x v="8"/>
  </r>
  <r>
    <x v="9"/>
  </r>
  <r>
    <x v="33"/>
  </r>
  <r>
    <x v="13"/>
  </r>
  <r>
    <x v="17"/>
  </r>
  <r>
    <x v="10"/>
  </r>
  <r>
    <x v="6"/>
  </r>
  <r>
    <x v="0"/>
  </r>
  <r>
    <x v="13"/>
  </r>
  <r>
    <x v="10"/>
  </r>
  <r>
    <x v="3"/>
  </r>
  <r>
    <x v="44"/>
  </r>
  <r>
    <x v="5"/>
  </r>
  <r>
    <x v="13"/>
  </r>
  <r>
    <x v="26"/>
  </r>
  <r>
    <x v="8"/>
  </r>
  <r>
    <x v="6"/>
  </r>
  <r>
    <x v="5"/>
  </r>
  <r>
    <x v="33"/>
  </r>
  <r>
    <x v="10"/>
  </r>
  <r>
    <x v="11"/>
  </r>
  <r>
    <x v="5"/>
  </r>
  <r>
    <x v="56"/>
  </r>
  <r>
    <x v="10"/>
  </r>
  <r>
    <x v="27"/>
  </r>
  <r>
    <x v="9"/>
  </r>
  <r>
    <x v="35"/>
  </r>
  <r>
    <x v="2"/>
  </r>
  <r>
    <x v="43"/>
  </r>
  <r>
    <x v="14"/>
  </r>
  <r>
    <x v="19"/>
  </r>
  <r>
    <x v="0"/>
  </r>
  <r>
    <x v="19"/>
  </r>
  <r>
    <x v="25"/>
  </r>
  <r>
    <x v="5"/>
  </r>
  <r>
    <x v="49"/>
  </r>
  <r>
    <x v="18"/>
  </r>
  <r>
    <x v="29"/>
  </r>
  <r>
    <x v="39"/>
  </r>
  <r>
    <x v="24"/>
  </r>
  <r>
    <x v="10"/>
  </r>
  <r>
    <x v="29"/>
  </r>
  <r>
    <x v="3"/>
  </r>
  <r>
    <x v="45"/>
  </r>
  <r>
    <x v="28"/>
  </r>
  <r>
    <x v="23"/>
  </r>
  <r>
    <x v="9"/>
  </r>
  <r>
    <x v="45"/>
  </r>
  <r>
    <x v="16"/>
  </r>
  <r>
    <x v="44"/>
  </r>
  <r>
    <x v="9"/>
  </r>
  <r>
    <x v="40"/>
  </r>
  <r>
    <x v="50"/>
  </r>
  <r>
    <x v="1"/>
  </r>
  <r>
    <x v="33"/>
  </r>
  <r>
    <x v="5"/>
  </r>
  <r>
    <x v="45"/>
  </r>
  <r>
    <x v="24"/>
  </r>
  <r>
    <x v="10"/>
  </r>
  <r>
    <x v="24"/>
  </r>
  <r>
    <x v="9"/>
  </r>
  <r>
    <x v="25"/>
  </r>
  <r>
    <x v="8"/>
  </r>
  <r>
    <x v="5"/>
  </r>
  <r>
    <x v="31"/>
  </r>
  <r>
    <x v="5"/>
  </r>
  <r>
    <x v="4"/>
  </r>
  <r>
    <x v="16"/>
  </r>
  <r>
    <x v="11"/>
  </r>
  <r>
    <x v="0"/>
  </r>
  <r>
    <x v="15"/>
  </r>
  <r>
    <x v="52"/>
  </r>
  <r>
    <x v="55"/>
  </r>
  <r>
    <x v="44"/>
  </r>
  <r>
    <x v="22"/>
  </r>
  <r>
    <x v="6"/>
  </r>
  <r>
    <x v="1"/>
  </r>
  <r>
    <x v="9"/>
  </r>
  <r>
    <x v="9"/>
  </r>
  <r>
    <x v="6"/>
  </r>
  <r>
    <x v="22"/>
  </r>
  <r>
    <x v="6"/>
  </r>
  <r>
    <x v="10"/>
  </r>
  <r>
    <x v="3"/>
  </r>
  <r>
    <x v="5"/>
  </r>
  <r>
    <x v="17"/>
  </r>
  <r>
    <x v="25"/>
  </r>
  <r>
    <x v="25"/>
  </r>
  <r>
    <x v="5"/>
  </r>
  <r>
    <x v="3"/>
  </r>
  <r>
    <x v="17"/>
  </r>
  <r>
    <x v="1"/>
  </r>
  <r>
    <x v="15"/>
  </r>
  <r>
    <x v="9"/>
  </r>
  <r>
    <x v="5"/>
  </r>
  <r>
    <x v="43"/>
  </r>
  <r>
    <x v="5"/>
  </r>
  <r>
    <x v="31"/>
  </r>
  <r>
    <x v="10"/>
  </r>
  <r>
    <x v="5"/>
  </r>
  <r>
    <x v="14"/>
  </r>
  <r>
    <x v="23"/>
  </r>
  <r>
    <x v="24"/>
  </r>
  <r>
    <x v="9"/>
  </r>
  <r>
    <x v="29"/>
  </r>
  <r>
    <x v="23"/>
  </r>
  <r>
    <x v="30"/>
  </r>
  <r>
    <x v="5"/>
  </r>
  <r>
    <x v="7"/>
  </r>
  <r>
    <x v="25"/>
  </r>
  <r>
    <x v="11"/>
  </r>
  <r>
    <x v="16"/>
  </r>
  <r>
    <x v="5"/>
  </r>
  <r>
    <x v="16"/>
  </r>
  <r>
    <x v="18"/>
  </r>
  <r>
    <x v="20"/>
  </r>
  <r>
    <x v="9"/>
  </r>
  <r>
    <x v="9"/>
  </r>
  <r>
    <x v="6"/>
  </r>
  <r>
    <x v="5"/>
  </r>
  <r>
    <x v="18"/>
  </r>
  <r>
    <x v="25"/>
  </r>
  <r>
    <x v="20"/>
  </r>
  <r>
    <x v="10"/>
  </r>
  <r>
    <x v="44"/>
  </r>
  <r>
    <x v="9"/>
  </r>
  <r>
    <x v="33"/>
  </r>
  <r>
    <x v="48"/>
  </r>
  <r>
    <x v="39"/>
  </r>
  <r>
    <x v="44"/>
  </r>
  <r>
    <x v="12"/>
  </r>
  <r>
    <x v="23"/>
  </r>
  <r>
    <x v="32"/>
  </r>
  <r>
    <x v="14"/>
  </r>
  <r>
    <x v="50"/>
  </r>
  <r>
    <x v="24"/>
  </r>
  <r>
    <x v="5"/>
  </r>
  <r>
    <x v="9"/>
  </r>
  <r>
    <x v="34"/>
  </r>
  <r>
    <x v="18"/>
  </r>
  <r>
    <x v="43"/>
  </r>
  <r>
    <x v="37"/>
  </r>
  <r>
    <x v="33"/>
  </r>
  <r>
    <x v="42"/>
  </r>
  <r>
    <x v="3"/>
  </r>
  <r>
    <x v="17"/>
  </r>
  <r>
    <x v="10"/>
  </r>
  <r>
    <x v="17"/>
  </r>
  <r>
    <x v="0"/>
  </r>
  <r>
    <x v="29"/>
  </r>
  <r>
    <x v="27"/>
  </r>
  <r>
    <x v="16"/>
  </r>
  <r>
    <x v="28"/>
  </r>
  <r>
    <x v="42"/>
  </r>
  <r>
    <x v="26"/>
  </r>
  <r>
    <x v="7"/>
  </r>
  <r>
    <x v="50"/>
  </r>
  <r>
    <x v="16"/>
  </r>
  <r>
    <x v="11"/>
  </r>
  <r>
    <x v="23"/>
  </r>
  <r>
    <x v="3"/>
  </r>
  <r>
    <x v="9"/>
  </r>
  <r>
    <x v="23"/>
  </r>
  <r>
    <x v="5"/>
  </r>
  <r>
    <x v="2"/>
  </r>
  <r>
    <x v="6"/>
  </r>
  <r>
    <x v="11"/>
  </r>
  <r>
    <x v="3"/>
  </r>
  <r>
    <x v="34"/>
  </r>
  <r>
    <x v="37"/>
  </r>
  <r>
    <x v="10"/>
  </r>
  <r>
    <x v="24"/>
  </r>
  <r>
    <x v="33"/>
  </r>
  <r>
    <x v="24"/>
  </r>
  <r>
    <x v="19"/>
  </r>
  <r>
    <x v="5"/>
  </r>
  <r>
    <x v="45"/>
  </r>
  <r>
    <x v="37"/>
  </r>
  <r>
    <x v="13"/>
  </r>
  <r>
    <x v="19"/>
  </r>
  <r>
    <x v="9"/>
  </r>
  <r>
    <x v="24"/>
  </r>
  <r>
    <x v="1"/>
  </r>
  <r>
    <x v="12"/>
  </r>
  <r>
    <x v="5"/>
  </r>
  <r>
    <x v="29"/>
  </r>
  <r>
    <x v="14"/>
  </r>
  <r>
    <x v="34"/>
  </r>
  <r>
    <x v="22"/>
  </r>
  <r>
    <x v="10"/>
  </r>
  <r>
    <x v="3"/>
  </r>
  <r>
    <x v="6"/>
  </r>
  <r>
    <x v="26"/>
  </r>
  <r>
    <x v="34"/>
  </r>
  <r>
    <x v="5"/>
  </r>
  <r>
    <x v="10"/>
  </r>
  <r>
    <x v="5"/>
  </r>
  <r>
    <x v="10"/>
  </r>
  <r>
    <x v="0"/>
  </r>
  <r>
    <x v="5"/>
  </r>
  <r>
    <x v="32"/>
  </r>
  <r>
    <x v="8"/>
  </r>
  <r>
    <x v="15"/>
  </r>
  <r>
    <x v="18"/>
  </r>
  <r>
    <x v="3"/>
  </r>
  <r>
    <x v="9"/>
  </r>
  <r>
    <x v="9"/>
  </r>
  <r>
    <x v="44"/>
  </r>
  <r>
    <x v="12"/>
  </r>
  <r>
    <x v="9"/>
  </r>
  <r>
    <x v="19"/>
  </r>
  <r>
    <x v="26"/>
  </r>
  <r>
    <x v="5"/>
  </r>
  <r>
    <x v="5"/>
  </r>
  <r>
    <x v="50"/>
  </r>
  <r>
    <x v="18"/>
  </r>
  <r>
    <x v="23"/>
  </r>
  <r>
    <x v="20"/>
  </r>
  <r>
    <x v="10"/>
  </r>
  <r>
    <x v="54"/>
  </r>
  <r>
    <x v="5"/>
  </r>
  <r>
    <x v="6"/>
  </r>
  <r>
    <x v="10"/>
  </r>
  <r>
    <x v="44"/>
  </r>
  <r>
    <x v="1"/>
  </r>
  <r>
    <x v="53"/>
  </r>
  <r>
    <x v="9"/>
  </r>
  <r>
    <x v="56"/>
  </r>
  <r>
    <x v="9"/>
  </r>
  <r>
    <x v="10"/>
  </r>
  <r>
    <x v="6"/>
  </r>
  <r>
    <x v="16"/>
  </r>
  <r>
    <x v="17"/>
  </r>
  <r>
    <x v="9"/>
  </r>
  <r>
    <x v="29"/>
  </r>
  <r>
    <x v="16"/>
  </r>
  <r>
    <x v="9"/>
  </r>
  <r>
    <x v="17"/>
  </r>
  <r>
    <x v="50"/>
  </r>
  <r>
    <x v="7"/>
  </r>
  <r>
    <x v="16"/>
  </r>
  <r>
    <x v="31"/>
  </r>
  <r>
    <x v="16"/>
  </r>
  <r>
    <x v="13"/>
  </r>
  <r>
    <x v="17"/>
  </r>
  <r>
    <x v="5"/>
  </r>
  <r>
    <x v="45"/>
  </r>
  <r>
    <x v="24"/>
  </r>
  <r>
    <x v="10"/>
  </r>
  <r>
    <x v="5"/>
  </r>
  <r>
    <x v="57"/>
  </r>
  <r>
    <x v="33"/>
  </r>
  <r>
    <x v="3"/>
  </r>
  <r>
    <x v="9"/>
  </r>
  <r>
    <x v="8"/>
  </r>
  <r>
    <x v="33"/>
  </r>
  <r>
    <x v="19"/>
  </r>
  <r>
    <x v="32"/>
  </r>
  <r>
    <x v="45"/>
  </r>
  <r>
    <x v="9"/>
  </r>
  <r>
    <x v="14"/>
  </r>
  <r>
    <x v="10"/>
  </r>
  <r>
    <x v="31"/>
  </r>
  <r>
    <x v="32"/>
  </r>
  <r>
    <x v="28"/>
  </r>
  <r>
    <x v="10"/>
  </r>
  <r>
    <x v="16"/>
  </r>
  <r>
    <x v="11"/>
  </r>
  <r>
    <x v="14"/>
  </r>
  <r>
    <x v="32"/>
  </r>
  <r>
    <x v="37"/>
  </r>
  <r>
    <x v="5"/>
  </r>
  <r>
    <x v="35"/>
  </r>
  <r>
    <x v="3"/>
  </r>
  <r>
    <x v="34"/>
  </r>
  <r>
    <x v="18"/>
  </r>
  <r>
    <x v="9"/>
  </r>
  <r>
    <x v="34"/>
  </r>
  <r>
    <x v="45"/>
  </r>
  <r>
    <x v="50"/>
  </r>
  <r>
    <x v="16"/>
  </r>
  <r>
    <x v="40"/>
  </r>
  <r>
    <x v="16"/>
  </r>
  <r>
    <x v="16"/>
  </r>
  <r>
    <x v="9"/>
  </r>
  <r>
    <x v="44"/>
  </r>
  <r>
    <x v="13"/>
  </r>
  <r>
    <x v="24"/>
  </r>
  <r>
    <x v="34"/>
  </r>
  <r>
    <x v="31"/>
  </r>
  <r>
    <x v="29"/>
  </r>
  <r>
    <x v="9"/>
  </r>
  <r>
    <x v="0"/>
  </r>
  <r>
    <x v="25"/>
  </r>
  <r>
    <x v="6"/>
  </r>
  <r>
    <x v="3"/>
  </r>
  <r>
    <x v="5"/>
  </r>
  <r>
    <x v="6"/>
  </r>
  <r>
    <x v="3"/>
  </r>
  <r>
    <x v="1"/>
  </r>
  <r>
    <x v="34"/>
  </r>
  <r>
    <x v="6"/>
  </r>
  <r>
    <x v="39"/>
  </r>
  <r>
    <x v="12"/>
  </r>
  <r>
    <x v="42"/>
  </r>
  <r>
    <x v="13"/>
  </r>
  <r>
    <x v="28"/>
  </r>
  <r>
    <x v="28"/>
  </r>
  <r>
    <x v="5"/>
  </r>
  <r>
    <x v="8"/>
  </r>
  <r>
    <x v="4"/>
  </r>
  <r>
    <x v="6"/>
  </r>
  <r>
    <x v="17"/>
  </r>
  <r>
    <x v="40"/>
  </r>
  <r>
    <x v="44"/>
  </r>
  <r>
    <x v="19"/>
  </r>
  <r>
    <x v="9"/>
  </r>
  <r>
    <x v="5"/>
  </r>
  <r>
    <x v="40"/>
  </r>
  <r>
    <x v="10"/>
  </r>
  <r>
    <x v="6"/>
  </r>
  <r>
    <x v="23"/>
  </r>
  <r>
    <x v="34"/>
  </r>
  <r>
    <x v="57"/>
  </r>
  <r>
    <x v="9"/>
  </r>
  <r>
    <x v="23"/>
  </r>
  <r>
    <x v="9"/>
  </r>
  <r>
    <x v="11"/>
  </r>
  <r>
    <x v="10"/>
  </r>
  <r>
    <x v="8"/>
  </r>
  <r>
    <x v="5"/>
  </r>
  <r>
    <x v="11"/>
  </r>
  <r>
    <x v="16"/>
  </r>
  <r>
    <x v="17"/>
  </r>
  <r>
    <x v="52"/>
  </r>
  <r>
    <x v="24"/>
  </r>
  <r>
    <x v="32"/>
  </r>
  <r>
    <x v="32"/>
  </r>
  <r>
    <x v="10"/>
  </r>
  <r>
    <x v="23"/>
  </r>
  <r>
    <x v="23"/>
  </r>
  <r>
    <x v="45"/>
  </r>
  <r>
    <x v="16"/>
  </r>
  <r>
    <x v="8"/>
  </r>
  <r>
    <x v="5"/>
  </r>
  <r>
    <x v="18"/>
  </r>
  <r>
    <x v="40"/>
  </r>
  <r>
    <x v="40"/>
  </r>
  <r>
    <x v="51"/>
  </r>
  <r>
    <x v="6"/>
  </r>
  <r>
    <x v="15"/>
  </r>
  <r>
    <x v="39"/>
  </r>
  <r>
    <x v="11"/>
  </r>
  <r>
    <x v="8"/>
  </r>
  <r>
    <x v="4"/>
  </r>
  <r>
    <x v="17"/>
  </r>
  <r>
    <x v="1"/>
  </r>
  <r>
    <x v="43"/>
  </r>
  <r>
    <x v="45"/>
  </r>
  <r>
    <x v="12"/>
  </r>
  <r>
    <x v="3"/>
  </r>
  <r>
    <x v="5"/>
  </r>
  <r>
    <x v="15"/>
  </r>
  <r>
    <x v="5"/>
  </r>
  <r>
    <x v="0"/>
  </r>
  <r>
    <x v="9"/>
  </r>
  <r>
    <x v="34"/>
  </r>
  <r>
    <x v="11"/>
  </r>
  <r>
    <x v="53"/>
  </r>
  <r>
    <x v="29"/>
  </r>
  <r>
    <x v="25"/>
  </r>
  <r>
    <x v="20"/>
  </r>
  <r>
    <x v="5"/>
  </r>
  <r>
    <x v="24"/>
  </r>
  <r>
    <x v="11"/>
  </r>
  <r>
    <x v="9"/>
  </r>
  <r>
    <x v="6"/>
  </r>
  <r>
    <x v="11"/>
  </r>
  <r>
    <x v="18"/>
  </r>
  <r>
    <x v="28"/>
  </r>
  <r>
    <x v="45"/>
  </r>
  <r>
    <x v="44"/>
  </r>
  <r>
    <x v="16"/>
  </r>
  <r>
    <x v="11"/>
  </r>
  <r>
    <x v="51"/>
  </r>
  <r>
    <x v="3"/>
  </r>
  <r>
    <x v="15"/>
  </r>
  <r>
    <x v="6"/>
  </r>
  <r>
    <x v="16"/>
  </r>
  <r>
    <x v="34"/>
  </r>
  <r>
    <x v="8"/>
  </r>
  <r>
    <x v="4"/>
  </r>
  <r>
    <x v="10"/>
  </r>
  <r>
    <x v="6"/>
  </r>
  <r>
    <x v="1"/>
  </r>
  <r>
    <x v="37"/>
  </r>
  <r>
    <x v="5"/>
  </r>
  <r>
    <x v="11"/>
  </r>
  <r>
    <x v="0"/>
  </r>
  <r>
    <x v="39"/>
  </r>
  <r>
    <x v="39"/>
  </r>
  <r>
    <x v="43"/>
  </r>
  <r>
    <x v="50"/>
  </r>
  <r>
    <x v="34"/>
  </r>
  <r>
    <x v="4"/>
  </r>
  <r>
    <x v="24"/>
  </r>
  <r>
    <x v="46"/>
  </r>
  <r>
    <x v="2"/>
  </r>
  <r>
    <x v="52"/>
  </r>
  <r>
    <x v="13"/>
  </r>
  <r>
    <x v="51"/>
  </r>
  <r>
    <x v="18"/>
  </r>
  <r>
    <x v="14"/>
  </r>
  <r>
    <x v="5"/>
  </r>
  <r>
    <x v="8"/>
  </r>
  <r>
    <x v="5"/>
  </r>
  <r>
    <x v="3"/>
  </r>
  <r>
    <x v="0"/>
  </r>
  <r>
    <x v="6"/>
  </r>
  <r>
    <x v="17"/>
  </r>
  <r>
    <x v="38"/>
  </r>
  <r>
    <x v="28"/>
  </r>
  <r>
    <x v="9"/>
  </r>
  <r>
    <x v="1"/>
  </r>
  <r>
    <x v="33"/>
  </r>
  <r>
    <x v="55"/>
  </r>
  <r>
    <x v="32"/>
  </r>
  <r>
    <x v="5"/>
  </r>
  <r>
    <x v="16"/>
  </r>
  <r>
    <x v="6"/>
  </r>
  <r>
    <x v="9"/>
  </r>
  <r>
    <x v="49"/>
  </r>
  <r>
    <x v="48"/>
  </r>
  <r>
    <x v="0"/>
  </r>
  <r>
    <x v="50"/>
  </r>
  <r>
    <x v="11"/>
  </r>
  <r>
    <x v="16"/>
  </r>
  <r>
    <x v="24"/>
  </r>
  <r>
    <x v="29"/>
  </r>
  <r>
    <x v="14"/>
  </r>
  <r>
    <x v="40"/>
  </r>
  <r>
    <x v="22"/>
  </r>
  <r>
    <x v="37"/>
  </r>
  <r>
    <x v="5"/>
  </r>
  <r>
    <x v="14"/>
  </r>
  <r>
    <x v="45"/>
  </r>
  <r>
    <x v="17"/>
  </r>
  <r>
    <x v="5"/>
  </r>
  <r>
    <x v="12"/>
  </r>
  <r>
    <x v="36"/>
  </r>
  <r>
    <x v="4"/>
  </r>
  <r>
    <x v="8"/>
  </r>
  <r>
    <x v="9"/>
  </r>
  <r>
    <x v="21"/>
  </r>
  <r>
    <x v="2"/>
  </r>
  <r>
    <x v="54"/>
  </r>
  <r>
    <x v="22"/>
  </r>
  <r>
    <x v="9"/>
  </r>
  <r>
    <x v="37"/>
  </r>
  <r>
    <x v="8"/>
  </r>
  <r>
    <x v="5"/>
  </r>
  <r>
    <x v="2"/>
  </r>
  <r>
    <x v="1"/>
  </r>
  <r>
    <x v="28"/>
  </r>
  <r>
    <x v="12"/>
  </r>
  <r>
    <x v="17"/>
  </r>
  <r>
    <x v="34"/>
  </r>
  <r>
    <x v="42"/>
  </r>
  <r>
    <x v="11"/>
  </r>
  <r>
    <x v="28"/>
  </r>
  <r>
    <x v="50"/>
  </r>
  <r>
    <x v="39"/>
  </r>
  <r>
    <x v="43"/>
  </r>
  <r>
    <x v="23"/>
  </r>
  <r>
    <x v="8"/>
  </r>
  <r>
    <x v="10"/>
  </r>
  <r>
    <x v="44"/>
  </r>
  <r>
    <x v="5"/>
  </r>
  <r>
    <x v="6"/>
  </r>
  <r>
    <x v="10"/>
  </r>
  <r>
    <x v="30"/>
  </r>
  <r>
    <x v="5"/>
  </r>
  <r>
    <x v="38"/>
  </r>
  <r>
    <x v="15"/>
  </r>
  <r>
    <x v="43"/>
  </r>
  <r>
    <x v="14"/>
  </r>
  <r>
    <x v="9"/>
  </r>
  <r>
    <x v="11"/>
  </r>
  <r>
    <x v="10"/>
  </r>
  <r>
    <x v="34"/>
  </r>
  <r>
    <x v="40"/>
  </r>
  <r>
    <x v="9"/>
  </r>
  <r>
    <x v="6"/>
  </r>
  <r>
    <x v="37"/>
  </r>
  <r>
    <x v="44"/>
  </r>
  <r>
    <x v="6"/>
  </r>
  <r>
    <x v="29"/>
  </r>
  <r>
    <x v="42"/>
  </r>
  <r>
    <x v="58"/>
  </r>
  <r>
    <x v="29"/>
  </r>
  <r>
    <x v="0"/>
  </r>
  <r>
    <x v="9"/>
  </r>
  <r>
    <x v="40"/>
  </r>
  <r>
    <x v="37"/>
  </r>
  <r>
    <x v="17"/>
  </r>
  <r>
    <x v="34"/>
  </r>
  <r>
    <x v="9"/>
  </r>
  <r>
    <x v="6"/>
  </r>
  <r>
    <x v="45"/>
  </r>
  <r>
    <x v="13"/>
  </r>
  <r>
    <x v="43"/>
  </r>
  <r>
    <x v="32"/>
  </r>
  <r>
    <x v="55"/>
  </r>
  <r>
    <x v="16"/>
  </r>
  <r>
    <x v="10"/>
  </r>
  <r>
    <x v="42"/>
  </r>
  <r>
    <x v="5"/>
  </r>
  <r>
    <x v="16"/>
  </r>
  <r>
    <x v="0"/>
  </r>
  <r>
    <x v="8"/>
  </r>
  <r>
    <x v="28"/>
  </r>
  <r>
    <x v="14"/>
  </r>
  <r>
    <x v="5"/>
  </r>
  <r>
    <x v="11"/>
  </r>
  <r>
    <x v="28"/>
  </r>
  <r>
    <x v="19"/>
  </r>
  <r>
    <x v="5"/>
  </r>
  <r>
    <x v="4"/>
  </r>
  <r>
    <x v="35"/>
  </r>
  <r>
    <x v="15"/>
  </r>
  <r>
    <x v="9"/>
  </r>
  <r>
    <x v="9"/>
  </r>
  <r>
    <x v="44"/>
  </r>
  <r>
    <x v="45"/>
  </r>
  <r>
    <x v="5"/>
  </r>
  <r>
    <x v="6"/>
  </r>
  <r>
    <x v="9"/>
  </r>
  <r>
    <x v="9"/>
  </r>
  <r>
    <x v="57"/>
  </r>
  <r>
    <x v="41"/>
  </r>
  <r>
    <x v="18"/>
  </r>
  <r>
    <x v="34"/>
  </r>
  <r>
    <x v="8"/>
  </r>
  <r>
    <x v="10"/>
  </r>
  <r>
    <x v="37"/>
  </r>
  <r>
    <x v="5"/>
  </r>
  <r>
    <x v="14"/>
  </r>
  <r>
    <x v="17"/>
  </r>
  <r>
    <x v="21"/>
  </r>
  <r>
    <x v="54"/>
  </r>
  <r>
    <x v="5"/>
  </r>
  <r>
    <x v="14"/>
  </r>
  <r>
    <x v="9"/>
  </r>
  <r>
    <x v="22"/>
  </r>
  <r>
    <x v="32"/>
  </r>
  <r>
    <x v="40"/>
  </r>
  <r>
    <x v="44"/>
  </r>
  <r>
    <x v="7"/>
  </r>
  <r>
    <x v="9"/>
  </r>
  <r>
    <x v="18"/>
  </r>
  <r>
    <x v="18"/>
  </r>
  <r>
    <x v="17"/>
  </r>
  <r>
    <x v="32"/>
  </r>
  <r>
    <x v="12"/>
  </r>
  <r>
    <x v="14"/>
  </r>
  <r>
    <x v="38"/>
  </r>
  <r>
    <x v="10"/>
  </r>
  <r>
    <x v="14"/>
  </r>
  <r>
    <x v="8"/>
  </r>
  <r>
    <x v="10"/>
  </r>
  <r>
    <x v="44"/>
  </r>
  <r>
    <x v="9"/>
  </r>
  <r>
    <x v="14"/>
  </r>
  <r>
    <x v="40"/>
  </r>
  <r>
    <x v="45"/>
  </r>
  <r>
    <x v="5"/>
  </r>
  <r>
    <x v="53"/>
  </r>
  <r>
    <x v="6"/>
  </r>
  <r>
    <x v="10"/>
  </r>
  <r>
    <x v="9"/>
  </r>
  <r>
    <x v="20"/>
  </r>
  <r>
    <x v="4"/>
  </r>
  <r>
    <x v="9"/>
  </r>
  <r>
    <x v="26"/>
  </r>
  <r>
    <x v="19"/>
  </r>
  <r>
    <x v="19"/>
  </r>
  <r>
    <x v="16"/>
  </r>
  <r>
    <x v="4"/>
  </r>
  <r>
    <x v="3"/>
  </r>
  <r>
    <x v="9"/>
  </r>
  <r>
    <x v="9"/>
  </r>
  <r>
    <x v="34"/>
  </r>
  <r>
    <x v="17"/>
  </r>
  <r>
    <x v="10"/>
  </r>
  <r>
    <x v="14"/>
  </r>
  <r>
    <x v="53"/>
  </r>
  <r>
    <x v="9"/>
  </r>
  <r>
    <x v="9"/>
  </r>
  <r>
    <x v="9"/>
  </r>
  <r>
    <x v="17"/>
  </r>
  <r>
    <x v="12"/>
  </r>
  <r>
    <x v="51"/>
  </r>
  <r>
    <x v="10"/>
  </r>
  <r>
    <x v="40"/>
  </r>
  <r>
    <x v="32"/>
  </r>
  <r>
    <x v="9"/>
  </r>
  <r>
    <x v="4"/>
  </r>
  <r>
    <x v="33"/>
  </r>
  <r>
    <x v="9"/>
  </r>
  <r>
    <x v="37"/>
  </r>
  <r>
    <x v="37"/>
  </r>
  <r>
    <x v="16"/>
  </r>
  <r>
    <x v="32"/>
  </r>
  <r>
    <x v="2"/>
  </r>
  <r>
    <x v="2"/>
  </r>
  <r>
    <x v="3"/>
  </r>
  <r>
    <x v="14"/>
  </r>
  <r>
    <x v="51"/>
  </r>
  <r>
    <x v="9"/>
  </r>
  <r>
    <x v="18"/>
  </r>
  <r>
    <x v="14"/>
  </r>
  <r>
    <x v="45"/>
  </r>
  <r>
    <x v="56"/>
  </r>
  <r>
    <x v="32"/>
  </r>
  <r>
    <x v="24"/>
  </r>
  <r>
    <x v="8"/>
  </r>
  <r>
    <x v="28"/>
  </r>
  <r>
    <x v="6"/>
  </r>
  <r>
    <x v="9"/>
  </r>
  <r>
    <x v="50"/>
  </r>
  <r>
    <x v="20"/>
  </r>
  <r>
    <x v="34"/>
  </r>
  <r>
    <x v="29"/>
  </r>
  <r>
    <x v="16"/>
  </r>
  <r>
    <x v="0"/>
  </r>
  <r>
    <x v="50"/>
  </r>
  <r>
    <x v="13"/>
  </r>
  <r>
    <x v="39"/>
  </r>
  <r>
    <x v="28"/>
  </r>
  <r>
    <x v="16"/>
  </r>
  <r>
    <x v="23"/>
  </r>
  <r>
    <x v="34"/>
  </r>
  <r>
    <x v="19"/>
  </r>
  <r>
    <x v="5"/>
  </r>
  <r>
    <x v="18"/>
  </r>
  <r>
    <x v="5"/>
  </r>
  <r>
    <x v="23"/>
  </r>
  <r>
    <x v="23"/>
  </r>
  <r>
    <x v="10"/>
  </r>
  <r>
    <x v="21"/>
  </r>
  <r>
    <x v="17"/>
  </r>
  <r>
    <x v="29"/>
  </r>
  <r>
    <x v="3"/>
  </r>
  <r>
    <x v="16"/>
  </r>
  <r>
    <x v="14"/>
  </r>
  <r>
    <x v="1"/>
  </r>
  <r>
    <x v="37"/>
  </r>
  <r>
    <x v="14"/>
  </r>
  <r>
    <x v="34"/>
  </r>
  <r>
    <x v="34"/>
  </r>
  <r>
    <x v="28"/>
  </r>
  <r>
    <x v="23"/>
  </r>
  <r>
    <x v="52"/>
  </r>
  <r>
    <x v="16"/>
  </r>
  <r>
    <x v="33"/>
  </r>
  <r>
    <x v="8"/>
  </r>
  <r>
    <x v="14"/>
  </r>
  <r>
    <x v="50"/>
  </r>
  <r>
    <x v="15"/>
  </r>
  <r>
    <x v="5"/>
  </r>
  <r>
    <x v="9"/>
  </r>
  <r>
    <x v="14"/>
  </r>
  <r>
    <x v="10"/>
  </r>
  <r>
    <x v="6"/>
  </r>
  <r>
    <x v="50"/>
  </r>
  <r>
    <x v="10"/>
  </r>
  <r>
    <x v="34"/>
  </r>
  <r>
    <x v="9"/>
  </r>
  <r>
    <x v="34"/>
  </r>
  <r>
    <x v="6"/>
  </r>
  <r>
    <x v="2"/>
  </r>
  <r>
    <x v="17"/>
  </r>
  <r>
    <x v="45"/>
  </r>
  <r>
    <x v="44"/>
  </r>
  <r>
    <x v="9"/>
  </r>
  <r>
    <x v="9"/>
  </r>
  <r>
    <x v="5"/>
  </r>
  <r>
    <x v="17"/>
  </r>
  <r>
    <x v="29"/>
  </r>
  <r>
    <x v="0"/>
  </r>
  <r>
    <x v="33"/>
  </r>
  <r>
    <x v="19"/>
  </r>
  <r>
    <x v="6"/>
  </r>
  <r>
    <x v="3"/>
  </r>
  <r>
    <x v="37"/>
  </r>
  <r>
    <x v="50"/>
  </r>
  <r>
    <x v="19"/>
  </r>
  <r>
    <x v="4"/>
  </r>
  <r>
    <x v="1"/>
  </r>
  <r>
    <x v="10"/>
  </r>
  <r>
    <x v="50"/>
  </r>
  <r>
    <x v="1"/>
  </r>
  <r>
    <x v="37"/>
  </r>
  <r>
    <x v="8"/>
  </r>
  <r>
    <x v="4"/>
  </r>
  <r>
    <x v="5"/>
  </r>
  <r>
    <x v="40"/>
  </r>
  <r>
    <x v="29"/>
  </r>
  <r>
    <x v="5"/>
  </r>
  <r>
    <x v="50"/>
  </r>
  <r>
    <x v="34"/>
  </r>
  <r>
    <x v="1"/>
  </r>
  <r>
    <x v="22"/>
  </r>
  <r>
    <x v="45"/>
  </r>
  <r>
    <x v="11"/>
  </r>
  <r>
    <x v="19"/>
  </r>
  <r>
    <x v="23"/>
  </r>
  <r>
    <x v="20"/>
  </r>
  <r>
    <x v="45"/>
  </r>
  <r>
    <x v="8"/>
  </r>
  <r>
    <x v="13"/>
  </r>
  <r>
    <x v="8"/>
  </r>
  <r>
    <x v="11"/>
  </r>
  <r>
    <x v="17"/>
  </r>
  <r>
    <x v="15"/>
  </r>
  <r>
    <x v="3"/>
  </r>
  <r>
    <x v="53"/>
  </r>
  <r>
    <x v="6"/>
  </r>
  <r>
    <x v="19"/>
  </r>
  <r>
    <x v="24"/>
  </r>
  <r>
    <x v="14"/>
  </r>
  <r>
    <x v="14"/>
  </r>
  <r>
    <x v="5"/>
  </r>
  <r>
    <x v="3"/>
  </r>
  <r>
    <x v="9"/>
  </r>
  <r>
    <x v="0"/>
  </r>
  <r>
    <x v="29"/>
  </r>
  <r>
    <x v="41"/>
  </r>
  <r>
    <x v="16"/>
  </r>
  <r>
    <x v="9"/>
  </r>
  <r>
    <x v="6"/>
  </r>
  <r>
    <x v="34"/>
  </r>
  <r>
    <x v="34"/>
  </r>
  <r>
    <x v="42"/>
  </r>
  <r>
    <x v="33"/>
  </r>
  <r>
    <x v="45"/>
  </r>
  <r>
    <x v="1"/>
  </r>
  <r>
    <x v="32"/>
  </r>
  <r>
    <x v="37"/>
  </r>
  <r>
    <x v="35"/>
  </r>
  <r>
    <x v="9"/>
  </r>
  <r>
    <x v="13"/>
  </r>
  <r>
    <x v="34"/>
  </r>
  <r>
    <x v="2"/>
  </r>
  <r>
    <x v="19"/>
  </r>
  <r>
    <x v="3"/>
  </r>
  <r>
    <x v="9"/>
  </r>
  <r>
    <x v="5"/>
  </r>
  <r>
    <x v="5"/>
  </r>
  <r>
    <x v="8"/>
  </r>
  <r>
    <x v="10"/>
  </r>
  <r>
    <x v="43"/>
  </r>
  <r>
    <x v="11"/>
  </r>
  <r>
    <x v="9"/>
  </r>
  <r>
    <x v="33"/>
  </r>
  <r>
    <x v="37"/>
  </r>
  <r>
    <x v="29"/>
  </r>
  <r>
    <x v="12"/>
  </r>
  <r>
    <x v="9"/>
  </r>
  <r>
    <x v="17"/>
  </r>
  <r>
    <x v="3"/>
  </r>
  <r>
    <x v="29"/>
  </r>
  <r>
    <x v="17"/>
  </r>
  <r>
    <x v="11"/>
  </r>
  <r>
    <x v="0"/>
  </r>
  <r>
    <x v="2"/>
  </r>
  <r>
    <x v="16"/>
  </r>
  <r>
    <x v="44"/>
  </r>
  <r>
    <x v="8"/>
  </r>
  <r>
    <x v="2"/>
  </r>
  <r>
    <x v="4"/>
  </r>
  <r>
    <x v="32"/>
  </r>
  <r>
    <x v="3"/>
  </r>
  <r>
    <x v="17"/>
  </r>
  <r>
    <x v="33"/>
  </r>
  <r>
    <x v="14"/>
  </r>
  <r>
    <x v="34"/>
  </r>
  <r>
    <x v="10"/>
  </r>
  <r>
    <x v="4"/>
  </r>
  <r>
    <x v="33"/>
  </r>
  <r>
    <x v="5"/>
  </r>
  <r>
    <x v="21"/>
  </r>
  <r>
    <x v="32"/>
  </r>
  <r>
    <x v="9"/>
  </r>
  <r>
    <x v="10"/>
  </r>
  <r>
    <x v="9"/>
  </r>
  <r>
    <x v="13"/>
  </r>
  <r>
    <x v="14"/>
  </r>
  <r>
    <x v="10"/>
  </r>
  <r>
    <x v="39"/>
  </r>
  <r>
    <x v="3"/>
  </r>
  <r>
    <x v="10"/>
  </r>
  <r>
    <x v="8"/>
  </r>
  <r>
    <x v="40"/>
  </r>
  <r>
    <x v="5"/>
  </r>
  <r>
    <x v="44"/>
  </r>
  <r>
    <x v="11"/>
  </r>
  <r>
    <x v="25"/>
  </r>
  <r>
    <x v="1"/>
  </r>
  <r>
    <x v="11"/>
  </r>
  <r>
    <x v="4"/>
  </r>
  <r>
    <x v="10"/>
  </r>
  <r>
    <x v="24"/>
  </r>
  <r>
    <x v="6"/>
  </r>
  <r>
    <x v="6"/>
  </r>
  <r>
    <x v="18"/>
  </r>
  <r>
    <x v="31"/>
  </r>
  <r>
    <x v="14"/>
  </r>
  <r>
    <x v="16"/>
  </r>
  <r>
    <x v="34"/>
  </r>
  <r>
    <x v="8"/>
  </r>
  <r>
    <x v="55"/>
  </r>
  <r>
    <x v="50"/>
  </r>
  <r>
    <x v="3"/>
  </r>
  <r>
    <x v="34"/>
  </r>
  <r>
    <x v="8"/>
  </r>
  <r>
    <x v="9"/>
  </r>
  <r>
    <x v="36"/>
  </r>
  <r>
    <x v="3"/>
  </r>
  <r>
    <x v="17"/>
  </r>
  <r>
    <x v="9"/>
  </r>
  <r>
    <x v="21"/>
  </r>
  <r>
    <x v="35"/>
  </r>
  <r>
    <x v="10"/>
  </r>
  <r>
    <x v="16"/>
  </r>
  <r>
    <x v="51"/>
  </r>
  <r>
    <x v="31"/>
  </r>
  <r>
    <x v="2"/>
  </r>
  <r>
    <x v="0"/>
  </r>
  <r>
    <x v="8"/>
  </r>
  <r>
    <x v="41"/>
  </r>
  <r>
    <x v="23"/>
  </r>
  <r>
    <x v="13"/>
  </r>
  <r>
    <x v="10"/>
  </r>
  <r>
    <x v="9"/>
  </r>
  <r>
    <x v="6"/>
  </r>
  <r>
    <x v="9"/>
  </r>
  <r>
    <x v="31"/>
  </r>
  <r>
    <x v="34"/>
  </r>
  <r>
    <x v="54"/>
  </r>
  <r>
    <x v="5"/>
  </r>
  <r>
    <x v="3"/>
  </r>
  <r>
    <x v="13"/>
  </r>
  <r>
    <x v="55"/>
  </r>
  <r>
    <x v="33"/>
  </r>
  <r>
    <x v="10"/>
  </r>
  <r>
    <x v="16"/>
  </r>
  <r>
    <x v="15"/>
  </r>
  <r>
    <x v="10"/>
  </r>
  <r>
    <x v="44"/>
  </r>
  <r>
    <x v="42"/>
  </r>
  <r>
    <x v="9"/>
  </r>
  <r>
    <x v="12"/>
  </r>
  <r>
    <x v="5"/>
  </r>
  <r>
    <x v="8"/>
  </r>
  <r>
    <x v="27"/>
  </r>
  <r>
    <x v="9"/>
  </r>
  <r>
    <x v="34"/>
  </r>
  <r>
    <x v="17"/>
  </r>
  <r>
    <x v="5"/>
  </r>
  <r>
    <x v="9"/>
  </r>
  <r>
    <x v="13"/>
  </r>
  <r>
    <x v="9"/>
  </r>
  <r>
    <x v="5"/>
  </r>
  <r>
    <x v="4"/>
  </r>
  <r>
    <x v="29"/>
  </r>
  <r>
    <x v="49"/>
  </r>
  <r>
    <x v="20"/>
  </r>
  <r>
    <x v="34"/>
  </r>
  <r>
    <x v="11"/>
  </r>
  <r>
    <x v="16"/>
  </r>
  <r>
    <x v="36"/>
  </r>
  <r>
    <x v="4"/>
  </r>
  <r>
    <x v="22"/>
  </r>
  <r>
    <x v="44"/>
  </r>
  <r>
    <x v="17"/>
  </r>
  <r>
    <x v="5"/>
  </r>
  <r>
    <x v="8"/>
  </r>
  <r>
    <x v="8"/>
  </r>
  <r>
    <x v="3"/>
  </r>
  <r>
    <x v="44"/>
  </r>
  <r>
    <x v="45"/>
  </r>
  <r>
    <x v="1"/>
  </r>
  <r>
    <x v="29"/>
  </r>
  <r>
    <x v="9"/>
  </r>
  <r>
    <x v="18"/>
  </r>
  <r>
    <x v="19"/>
  </r>
  <r>
    <x v="42"/>
  </r>
  <r>
    <x v="3"/>
  </r>
  <r>
    <x v="8"/>
  </r>
  <r>
    <x v="20"/>
  </r>
  <r>
    <x v="16"/>
  </r>
  <r>
    <x v="11"/>
  </r>
  <r>
    <x v="32"/>
  </r>
  <r>
    <x v="23"/>
  </r>
  <r>
    <x v="28"/>
  </r>
  <r>
    <x v="43"/>
  </r>
  <r>
    <x v="8"/>
  </r>
  <r>
    <x v="55"/>
  </r>
  <r>
    <x v="29"/>
  </r>
  <r>
    <x v="9"/>
  </r>
  <r>
    <x v="50"/>
  </r>
  <r>
    <x v="32"/>
  </r>
  <r>
    <x v="9"/>
  </r>
  <r>
    <x v="50"/>
  </r>
  <r>
    <x v="14"/>
  </r>
  <r>
    <x v="25"/>
  </r>
  <r>
    <x v="8"/>
  </r>
  <r>
    <x v="10"/>
  </r>
  <r>
    <x v="14"/>
  </r>
  <r>
    <x v="10"/>
  </r>
  <r>
    <x v="34"/>
  </r>
  <r>
    <x v="9"/>
  </r>
  <r>
    <x v="9"/>
  </r>
  <r>
    <x v="14"/>
  </r>
  <r>
    <x v="5"/>
  </r>
  <r>
    <x v="13"/>
  </r>
  <r>
    <x v="24"/>
  </r>
  <r>
    <x v="5"/>
  </r>
  <r>
    <x v="55"/>
  </r>
  <r>
    <x v="0"/>
  </r>
  <r>
    <x v="11"/>
  </r>
  <r>
    <x v="15"/>
  </r>
  <r>
    <x v="5"/>
  </r>
  <r>
    <x v="43"/>
  </r>
  <r>
    <x v="9"/>
  </r>
  <r>
    <x v="45"/>
  </r>
  <r>
    <x v="4"/>
  </r>
  <r>
    <x v="13"/>
  </r>
  <r>
    <x v="25"/>
  </r>
  <r>
    <x v="34"/>
  </r>
  <r>
    <x v="45"/>
  </r>
  <r>
    <x v="9"/>
  </r>
  <r>
    <x v="29"/>
  </r>
  <r>
    <x v="19"/>
  </r>
  <r>
    <x v="9"/>
  </r>
  <r>
    <x v="14"/>
  </r>
  <r>
    <x v="16"/>
  </r>
  <r>
    <x v="25"/>
  </r>
  <r>
    <x v="16"/>
  </r>
  <r>
    <x v="19"/>
  </r>
  <r>
    <x v="24"/>
  </r>
  <r>
    <x v="5"/>
  </r>
  <r>
    <x v="23"/>
  </r>
  <r>
    <x v="11"/>
  </r>
  <r>
    <x v="48"/>
  </r>
  <r>
    <x v="5"/>
  </r>
  <r>
    <x v="13"/>
  </r>
  <r>
    <x v="34"/>
  </r>
  <r>
    <x v="10"/>
  </r>
  <r>
    <x v="9"/>
  </r>
  <r>
    <x v="17"/>
  </r>
  <r>
    <x v="42"/>
  </r>
  <r>
    <x v="8"/>
  </r>
  <r>
    <x v="1"/>
  </r>
  <r>
    <x v="42"/>
  </r>
  <r>
    <x v="32"/>
  </r>
  <r>
    <x v="17"/>
  </r>
  <r>
    <x v="50"/>
  </r>
  <r>
    <x v="8"/>
  </r>
  <r>
    <x v="17"/>
  </r>
  <r>
    <x v="49"/>
  </r>
  <r>
    <x v="19"/>
  </r>
  <r>
    <x v="5"/>
  </r>
  <r>
    <x v="5"/>
  </r>
  <r>
    <x v="32"/>
  </r>
  <r>
    <x v="14"/>
  </r>
  <r>
    <x v="6"/>
  </r>
  <r>
    <x v="14"/>
  </r>
  <r>
    <x v="24"/>
  </r>
  <r>
    <x v="1"/>
  </r>
  <r>
    <x v="13"/>
  </r>
  <r>
    <x v="18"/>
  </r>
  <r>
    <x v="9"/>
  </r>
  <r>
    <x v="19"/>
  </r>
  <r>
    <x v="17"/>
  </r>
  <r>
    <x v="25"/>
  </r>
  <r>
    <x v="1"/>
  </r>
  <r>
    <x v="14"/>
  </r>
  <r>
    <x v="16"/>
  </r>
  <r>
    <x v="2"/>
  </r>
  <r>
    <x v="5"/>
  </r>
  <r>
    <x v="9"/>
  </r>
  <r>
    <x v="50"/>
  </r>
  <r>
    <x v="16"/>
  </r>
  <r>
    <x v="6"/>
  </r>
  <r>
    <x v="9"/>
  </r>
  <r>
    <x v="23"/>
  </r>
  <r>
    <x v="3"/>
  </r>
  <r>
    <x v="3"/>
  </r>
  <r>
    <x v="5"/>
  </r>
  <r>
    <x v="9"/>
  </r>
  <r>
    <x v="30"/>
  </r>
  <r>
    <x v="57"/>
  </r>
  <r>
    <x v="19"/>
  </r>
  <r>
    <x v="22"/>
  </r>
  <r>
    <x v="50"/>
  </r>
  <r>
    <x v="13"/>
  </r>
  <r>
    <x v="21"/>
  </r>
  <r>
    <x v="29"/>
  </r>
  <r>
    <x v="11"/>
  </r>
  <r>
    <x v="16"/>
  </r>
  <r>
    <x v="8"/>
  </r>
  <r>
    <x v="29"/>
  </r>
  <r>
    <x v="19"/>
  </r>
  <r>
    <x v="3"/>
  </r>
  <r>
    <x v="57"/>
  </r>
  <r>
    <x v="8"/>
  </r>
  <r>
    <x v="37"/>
  </r>
  <r>
    <x v="5"/>
  </r>
  <r>
    <x v="34"/>
  </r>
  <r>
    <x v="11"/>
  </r>
  <r>
    <x v="14"/>
  </r>
  <r>
    <x v="0"/>
  </r>
  <r>
    <x v="23"/>
  </r>
  <r>
    <x v="9"/>
  </r>
  <r>
    <x v="0"/>
  </r>
  <r>
    <x v="9"/>
  </r>
  <r>
    <x v="34"/>
  </r>
  <r>
    <x v="9"/>
  </r>
  <r>
    <x v="34"/>
  </r>
  <r>
    <x v="8"/>
  </r>
  <r>
    <x v="17"/>
  </r>
  <r>
    <x v="6"/>
  </r>
  <r>
    <x v="10"/>
  </r>
  <r>
    <x v="6"/>
  </r>
  <r>
    <x v="2"/>
  </r>
  <r>
    <x v="9"/>
  </r>
  <r>
    <x v="9"/>
  </r>
  <r>
    <x v="16"/>
  </r>
  <r>
    <x v="6"/>
  </r>
  <r>
    <x v="5"/>
  </r>
  <r>
    <x v="34"/>
  </r>
  <r>
    <x v="11"/>
  </r>
  <r>
    <x v="2"/>
  </r>
  <r>
    <x v="45"/>
  </r>
  <r>
    <x v="3"/>
  </r>
  <r>
    <x v="34"/>
  </r>
  <r>
    <x v="45"/>
  </r>
  <r>
    <x v="8"/>
  </r>
  <r>
    <x v="22"/>
  </r>
  <r>
    <x v="55"/>
  </r>
  <r>
    <x v="28"/>
  </r>
  <r>
    <x v="5"/>
  </r>
  <r>
    <x v="34"/>
  </r>
  <r>
    <x v="10"/>
  </r>
  <r>
    <x v="29"/>
  </r>
  <r>
    <x v="37"/>
  </r>
  <r>
    <x v="9"/>
  </r>
  <r>
    <x v="43"/>
  </r>
  <r>
    <x v="9"/>
  </r>
  <r>
    <x v="9"/>
  </r>
  <r>
    <x v="51"/>
  </r>
  <r>
    <x v="17"/>
  </r>
  <r>
    <x v="9"/>
  </r>
  <r>
    <x v="14"/>
  </r>
  <r>
    <x v="21"/>
  </r>
  <r>
    <x v="9"/>
  </r>
  <r>
    <x v="29"/>
  </r>
  <r>
    <x v="39"/>
  </r>
  <r>
    <x v="0"/>
  </r>
  <r>
    <x v="10"/>
  </r>
  <r>
    <x v="26"/>
  </r>
  <r>
    <x v="6"/>
  </r>
  <r>
    <x v="17"/>
  </r>
  <r>
    <x v="47"/>
  </r>
  <r>
    <x v="8"/>
  </r>
  <r>
    <x v="34"/>
  </r>
  <r>
    <x v="9"/>
  </r>
  <r>
    <x v="26"/>
  </r>
  <r>
    <x v="18"/>
  </r>
  <r>
    <x v="9"/>
  </r>
  <r>
    <x v="3"/>
  </r>
  <r>
    <x v="8"/>
  </r>
  <r>
    <x v="37"/>
  </r>
  <r>
    <x v="18"/>
  </r>
  <r>
    <x v="25"/>
  </r>
  <r>
    <x v="36"/>
  </r>
  <r>
    <x v="8"/>
  </r>
  <r>
    <x v="25"/>
  </r>
  <r>
    <x v="32"/>
  </r>
  <r>
    <x v="31"/>
  </r>
  <r>
    <x v="23"/>
  </r>
  <r>
    <x v="17"/>
  </r>
  <r>
    <x v="22"/>
  </r>
  <r>
    <x v="40"/>
  </r>
  <r>
    <x v="8"/>
  </r>
  <r>
    <x v="50"/>
  </r>
  <r>
    <x v="40"/>
  </r>
  <r>
    <x v="45"/>
  </r>
  <r>
    <x v="37"/>
  </r>
  <r>
    <x v="18"/>
  </r>
  <r>
    <x v="10"/>
  </r>
  <r>
    <x v="43"/>
  </r>
  <r>
    <x v="35"/>
  </r>
  <r>
    <x v="15"/>
  </r>
  <r>
    <x v="49"/>
  </r>
  <r>
    <x v="48"/>
  </r>
  <r>
    <x v="15"/>
  </r>
  <r>
    <x v="29"/>
  </r>
  <r>
    <x v="42"/>
  </r>
  <r>
    <x v="0"/>
  </r>
  <r>
    <x v="34"/>
  </r>
  <r>
    <x v="28"/>
  </r>
  <r>
    <x v="8"/>
  </r>
  <r>
    <x v="23"/>
  </r>
  <r>
    <x v="9"/>
  </r>
  <r>
    <x v="34"/>
  </r>
  <r>
    <x v="19"/>
  </r>
  <r>
    <x v="4"/>
  </r>
  <r>
    <x v="9"/>
  </r>
  <r>
    <x v="10"/>
  </r>
  <r>
    <x v="32"/>
  </r>
  <r>
    <x v="9"/>
  </r>
  <r>
    <x v="43"/>
  </r>
  <r>
    <x v="9"/>
  </r>
  <r>
    <x v="10"/>
  </r>
  <r>
    <x v="20"/>
  </r>
  <r>
    <x v="9"/>
  </r>
  <r>
    <x v="44"/>
  </r>
  <r>
    <x v="27"/>
  </r>
  <r>
    <x v="11"/>
  </r>
  <r>
    <x v="15"/>
  </r>
  <r>
    <x v="0"/>
  </r>
  <r>
    <x v="5"/>
  </r>
  <r>
    <x v="23"/>
  </r>
  <r>
    <x v="29"/>
  </r>
  <r>
    <x v="48"/>
  </r>
  <r>
    <x v="10"/>
  </r>
  <r>
    <x v="42"/>
  </r>
  <r>
    <x v="0"/>
  </r>
  <r>
    <x v="55"/>
  </r>
  <r>
    <x v="14"/>
  </r>
  <r>
    <x v="33"/>
  </r>
  <r>
    <x v="17"/>
  </r>
  <r>
    <x v="19"/>
  </r>
  <r>
    <x v="16"/>
  </r>
  <r>
    <x v="17"/>
  </r>
  <r>
    <x v="39"/>
  </r>
  <r>
    <x v="14"/>
  </r>
  <r>
    <x v="14"/>
  </r>
  <r>
    <x v="16"/>
  </r>
  <r>
    <x v="17"/>
  </r>
  <r>
    <x v="1"/>
  </r>
  <r>
    <x v="17"/>
  </r>
  <r>
    <x v="5"/>
  </r>
  <r>
    <x v="26"/>
  </r>
  <r>
    <x v="16"/>
  </r>
  <r>
    <x v="19"/>
  </r>
  <r>
    <x v="9"/>
  </r>
  <r>
    <x v="6"/>
  </r>
  <r>
    <x v="3"/>
  </r>
  <r>
    <x v="34"/>
  </r>
  <r>
    <x v="19"/>
  </r>
  <r>
    <x v="45"/>
  </r>
  <r>
    <x v="5"/>
  </r>
  <r>
    <x v="28"/>
  </r>
  <r>
    <x v="44"/>
  </r>
  <r>
    <x v="18"/>
  </r>
  <r>
    <x v="42"/>
  </r>
  <r>
    <x v="5"/>
  </r>
  <r>
    <x v="11"/>
  </r>
  <r>
    <x v="2"/>
  </r>
  <r>
    <x v="13"/>
  </r>
  <r>
    <x v="31"/>
  </r>
  <r>
    <x v="23"/>
  </r>
  <r>
    <x v="4"/>
  </r>
  <r>
    <x v="9"/>
  </r>
  <r>
    <x v="8"/>
  </r>
  <r>
    <x v="11"/>
  </r>
  <r>
    <x v="3"/>
  </r>
  <r>
    <x v="17"/>
  </r>
  <r>
    <x v="34"/>
  </r>
  <r>
    <x v="9"/>
  </r>
  <r>
    <x v="24"/>
  </r>
  <r>
    <x v="11"/>
  </r>
  <r>
    <x v="56"/>
  </r>
  <r>
    <x v="8"/>
  </r>
  <r>
    <x v="10"/>
  </r>
  <r>
    <x v="15"/>
  </r>
  <r>
    <x v="12"/>
  </r>
  <r>
    <x v="45"/>
  </r>
  <r>
    <x v="45"/>
  </r>
  <r>
    <x v="9"/>
  </r>
  <r>
    <x v="18"/>
  </r>
  <r>
    <x v="24"/>
  </r>
  <r>
    <x v="9"/>
  </r>
  <r>
    <x v="40"/>
  </r>
  <r>
    <x v="51"/>
  </r>
  <r>
    <x v="14"/>
  </r>
  <r>
    <x v="17"/>
  </r>
  <r>
    <x v="8"/>
  </r>
  <r>
    <x v="9"/>
  </r>
  <r>
    <x v="16"/>
  </r>
  <r>
    <x v="15"/>
  </r>
  <r>
    <x v="24"/>
  </r>
  <r>
    <x v="1"/>
  </r>
  <r>
    <x v="4"/>
  </r>
  <r>
    <x v="39"/>
  </r>
  <r>
    <x v="20"/>
  </r>
  <r>
    <x v="40"/>
  </r>
  <r>
    <x v="5"/>
  </r>
  <r>
    <x v="45"/>
  </r>
  <r>
    <x v="19"/>
  </r>
  <r>
    <x v="10"/>
  </r>
  <r>
    <x v="56"/>
  </r>
  <r>
    <x v="0"/>
  </r>
  <r>
    <x v="14"/>
  </r>
  <r>
    <x v="9"/>
  </r>
  <r>
    <x v="37"/>
  </r>
  <r>
    <x v="5"/>
  </r>
  <r>
    <x v="29"/>
  </r>
  <r>
    <x v="4"/>
  </r>
  <r>
    <x v="3"/>
  </r>
  <r>
    <x v="5"/>
  </r>
  <r>
    <x v="14"/>
  </r>
  <r>
    <x v="9"/>
  </r>
  <r>
    <x v="26"/>
  </r>
  <r>
    <x v="34"/>
  </r>
  <r>
    <x v="45"/>
  </r>
  <r>
    <x v="14"/>
  </r>
  <r>
    <x v="10"/>
  </r>
  <r>
    <x v="17"/>
  </r>
  <r>
    <x v="37"/>
  </r>
  <r>
    <x v="11"/>
  </r>
  <r>
    <x v="9"/>
  </r>
  <r>
    <x v="5"/>
  </r>
  <r>
    <x v="31"/>
  </r>
  <r>
    <x v="34"/>
  </r>
  <r>
    <x v="3"/>
  </r>
  <r>
    <x v="5"/>
  </r>
  <r>
    <x v="23"/>
  </r>
  <r>
    <x v="11"/>
  </r>
  <r>
    <x v="34"/>
  </r>
  <r>
    <x v="17"/>
  </r>
  <r>
    <x v="10"/>
  </r>
  <r>
    <x v="42"/>
  </r>
  <r>
    <x v="8"/>
  </r>
  <r>
    <x v="3"/>
  </r>
  <r>
    <x v="3"/>
  </r>
  <r>
    <x v="17"/>
  </r>
  <r>
    <x v="34"/>
  </r>
  <r>
    <x v="8"/>
  </r>
  <r>
    <x v="3"/>
  </r>
  <r>
    <x v="8"/>
  </r>
  <r>
    <x v="17"/>
  </r>
  <r>
    <x v="19"/>
  </r>
  <r>
    <x v="19"/>
  </r>
  <r>
    <x v="8"/>
  </r>
  <r>
    <x v="24"/>
  </r>
  <r>
    <x v="11"/>
  </r>
  <r>
    <x v="5"/>
  </r>
  <r>
    <x v="9"/>
  </r>
  <r>
    <x v="33"/>
  </r>
  <r>
    <x v="6"/>
  </r>
  <r>
    <x v="55"/>
  </r>
  <r>
    <x v="7"/>
  </r>
  <r>
    <x v="5"/>
  </r>
  <r>
    <x v="9"/>
  </r>
  <r>
    <x v="21"/>
  </r>
  <r>
    <x v="29"/>
  </r>
  <r>
    <x v="40"/>
  </r>
  <r>
    <x v="18"/>
  </r>
  <r>
    <x v="17"/>
  </r>
  <r>
    <x v="13"/>
  </r>
  <r>
    <x v="29"/>
  </r>
  <r>
    <x v="1"/>
  </r>
  <r>
    <x v="0"/>
  </r>
  <r>
    <x v="11"/>
  </r>
  <r>
    <x v="6"/>
  </r>
  <r>
    <x v="33"/>
  </r>
  <r>
    <x v="31"/>
  </r>
  <r>
    <x v="8"/>
  </r>
  <r>
    <x v="3"/>
  </r>
  <r>
    <x v="18"/>
  </r>
  <r>
    <x v="5"/>
  </r>
  <r>
    <x v="10"/>
  </r>
  <r>
    <x v="50"/>
  </r>
  <r>
    <x v="6"/>
  </r>
  <r>
    <x v="9"/>
  </r>
  <r>
    <x v="11"/>
  </r>
  <r>
    <x v="3"/>
  </r>
  <r>
    <x v="45"/>
  </r>
  <r>
    <x v="6"/>
  </r>
  <r>
    <x v="9"/>
  </r>
  <r>
    <x v="22"/>
  </r>
  <r>
    <x v="40"/>
  </r>
  <r>
    <x v="9"/>
  </r>
  <r>
    <x v="19"/>
  </r>
  <r>
    <x v="0"/>
  </r>
  <r>
    <x v="34"/>
  </r>
  <r>
    <x v="33"/>
  </r>
  <r>
    <x v="37"/>
  </r>
  <r>
    <x v="56"/>
  </r>
  <r>
    <x v="1"/>
  </r>
  <r>
    <x v="32"/>
  </r>
  <r>
    <x v="23"/>
  </r>
  <r>
    <x v="29"/>
  </r>
  <r>
    <x v="10"/>
  </r>
  <r>
    <x v="17"/>
  </r>
  <r>
    <x v="10"/>
  </r>
  <r>
    <x v="45"/>
  </r>
  <r>
    <x v="1"/>
  </r>
  <r>
    <x v="40"/>
  </r>
  <r>
    <x v="28"/>
  </r>
  <r>
    <x v="24"/>
  </r>
  <r>
    <x v="10"/>
  </r>
  <r>
    <x v="50"/>
  </r>
  <r>
    <x v="26"/>
  </r>
  <r>
    <x v="9"/>
  </r>
  <r>
    <x v="21"/>
  </r>
  <r>
    <x v="9"/>
  </r>
  <r>
    <x v="16"/>
  </r>
  <r>
    <x v="0"/>
  </r>
  <r>
    <x v="32"/>
  </r>
  <r>
    <x v="10"/>
  </r>
  <r>
    <x v="9"/>
  </r>
  <r>
    <x v="9"/>
  </r>
  <r>
    <x v="2"/>
  </r>
  <r>
    <x v="9"/>
  </r>
  <r>
    <x v="17"/>
  </r>
  <r>
    <x v="34"/>
  </r>
  <r>
    <x v="9"/>
  </r>
  <r>
    <x v="16"/>
  </r>
  <r>
    <x v="31"/>
  </r>
  <r>
    <x v="8"/>
  </r>
  <r>
    <x v="16"/>
  </r>
  <r>
    <x v="6"/>
  </r>
  <r>
    <x v="6"/>
  </r>
  <r>
    <x v="9"/>
  </r>
  <r>
    <x v="54"/>
  </r>
  <r>
    <x v="0"/>
  </r>
  <r>
    <x v="8"/>
  </r>
  <r>
    <x v="17"/>
  </r>
  <r>
    <x v="42"/>
  </r>
  <r>
    <x v="17"/>
  </r>
  <r>
    <x v="17"/>
  </r>
  <r>
    <x v="9"/>
  </r>
  <r>
    <x v="37"/>
  </r>
  <r>
    <x v="24"/>
  </r>
  <r>
    <x v="39"/>
  </r>
  <r>
    <x v="9"/>
  </r>
  <r>
    <x v="45"/>
  </r>
  <r>
    <x v="5"/>
  </r>
  <r>
    <x v="16"/>
  </r>
  <r>
    <x v="45"/>
  </r>
  <r>
    <x v="23"/>
  </r>
  <r>
    <x v="17"/>
  </r>
  <r>
    <x v="44"/>
  </r>
  <r>
    <x v="16"/>
  </r>
  <r>
    <x v="5"/>
  </r>
  <r>
    <x v="28"/>
  </r>
  <r>
    <x v="19"/>
  </r>
  <r>
    <x v="5"/>
  </r>
  <r>
    <x v="44"/>
  </r>
  <r>
    <x v="5"/>
  </r>
  <r>
    <x v="17"/>
  </r>
  <r>
    <x v="21"/>
  </r>
  <r>
    <x v="7"/>
  </r>
  <r>
    <x v="43"/>
  </r>
  <r>
    <x v="30"/>
  </r>
  <r>
    <x v="6"/>
  </r>
  <r>
    <x v="14"/>
  </r>
  <r>
    <x v="40"/>
  </r>
  <r>
    <x v="29"/>
  </r>
  <r>
    <x v="32"/>
  </r>
  <r>
    <x v="31"/>
  </r>
  <r>
    <x v="51"/>
  </r>
  <r>
    <x v="45"/>
  </r>
  <r>
    <x v="9"/>
  </r>
  <r>
    <x v="10"/>
  </r>
  <r>
    <x v="11"/>
  </r>
  <r>
    <x v="5"/>
  </r>
  <r>
    <x v="8"/>
  </r>
  <r>
    <x v="3"/>
  </r>
  <r>
    <x v="18"/>
  </r>
  <r>
    <x v="15"/>
  </r>
  <r>
    <x v="14"/>
  </r>
  <r>
    <x v="34"/>
  </r>
  <r>
    <x v="6"/>
  </r>
  <r>
    <x v="24"/>
  </r>
  <r>
    <x v="17"/>
  </r>
  <r>
    <x v="12"/>
  </r>
  <r>
    <x v="8"/>
  </r>
  <r>
    <x v="18"/>
  </r>
  <r>
    <x v="25"/>
  </r>
  <r>
    <x v="51"/>
  </r>
  <r>
    <x v="17"/>
  </r>
  <r>
    <x v="32"/>
  </r>
  <r>
    <x v="0"/>
  </r>
  <r>
    <x v="8"/>
  </r>
  <r>
    <x v="12"/>
  </r>
  <r>
    <x v="10"/>
  </r>
  <r>
    <x v="1"/>
  </r>
  <r>
    <x v="16"/>
  </r>
  <r>
    <x v="40"/>
  </r>
  <r>
    <x v="23"/>
  </r>
  <r>
    <x v="32"/>
  </r>
  <r>
    <x v="11"/>
  </r>
  <r>
    <x v="6"/>
  </r>
  <r>
    <x v="17"/>
  </r>
  <r>
    <x v="8"/>
  </r>
  <r>
    <x v="8"/>
  </r>
  <r>
    <x v="40"/>
  </r>
  <r>
    <x v="14"/>
  </r>
  <r>
    <x v="19"/>
  </r>
  <r>
    <x v="10"/>
  </r>
  <r>
    <x v="56"/>
  </r>
  <r>
    <x v="29"/>
  </r>
  <r>
    <x v="4"/>
  </r>
  <r>
    <x v="16"/>
  </r>
  <r>
    <x v="6"/>
  </r>
  <r>
    <x v="14"/>
  </r>
  <r>
    <x v="8"/>
  </r>
  <r>
    <x v="42"/>
  </r>
  <r>
    <x v="5"/>
  </r>
  <r>
    <x v="16"/>
  </r>
  <r>
    <x v="9"/>
  </r>
  <r>
    <x v="13"/>
  </r>
  <r>
    <x v="20"/>
  </r>
  <r>
    <x v="9"/>
  </r>
  <r>
    <x v="9"/>
  </r>
  <r>
    <x v="5"/>
  </r>
  <r>
    <x v="16"/>
  </r>
  <r>
    <x v="17"/>
  </r>
  <r>
    <x v="43"/>
  </r>
  <r>
    <x v="10"/>
  </r>
  <r>
    <x v="16"/>
  </r>
  <r>
    <x v="42"/>
  </r>
  <r>
    <x v="11"/>
  </r>
  <r>
    <x v="9"/>
  </r>
  <r>
    <x v="37"/>
  </r>
  <r>
    <x v="5"/>
  </r>
  <r>
    <x v="56"/>
  </r>
  <r>
    <x v="39"/>
  </r>
  <r>
    <x v="19"/>
  </r>
  <r>
    <x v="5"/>
  </r>
  <r>
    <x v="50"/>
  </r>
  <r>
    <x v="32"/>
  </r>
  <r>
    <x v="6"/>
  </r>
  <r>
    <x v="23"/>
  </r>
  <r>
    <x v="45"/>
  </r>
  <r>
    <x v="13"/>
  </r>
  <r>
    <x v="10"/>
  </r>
  <r>
    <x v="5"/>
  </r>
  <r>
    <x v="22"/>
  </r>
  <r>
    <x v="19"/>
  </r>
  <r>
    <x v="11"/>
  </r>
  <r>
    <x v="12"/>
  </r>
  <r>
    <x v="25"/>
  </r>
  <r>
    <x v="37"/>
  </r>
  <r>
    <x v="9"/>
  </r>
  <r>
    <x v="48"/>
  </r>
  <r>
    <x v="20"/>
  </r>
  <r>
    <x v="14"/>
  </r>
  <r>
    <x v="18"/>
  </r>
  <r>
    <x v="31"/>
  </r>
  <r>
    <x v="10"/>
  </r>
  <r>
    <x v="27"/>
  </r>
  <r>
    <x v="44"/>
  </r>
  <r>
    <x v="9"/>
  </r>
  <r>
    <x v="3"/>
  </r>
  <r>
    <x v="9"/>
  </r>
  <r>
    <x v="17"/>
  </r>
  <r>
    <x v="8"/>
  </r>
  <r>
    <x v="14"/>
  </r>
  <r>
    <x v="29"/>
  </r>
  <r>
    <x v="32"/>
  </r>
  <r>
    <x v="43"/>
  </r>
  <r>
    <x v="8"/>
  </r>
  <r>
    <x v="0"/>
  </r>
  <r>
    <x v="5"/>
  </r>
  <r>
    <x v="34"/>
  </r>
  <r>
    <x v="45"/>
  </r>
  <r>
    <x v="9"/>
  </r>
  <r>
    <x v="13"/>
  </r>
  <r>
    <x v="19"/>
  </r>
  <r>
    <x v="11"/>
  </r>
  <r>
    <x v="18"/>
  </r>
  <r>
    <x v="52"/>
  </r>
  <r>
    <x v="2"/>
  </r>
  <r>
    <x v="14"/>
  </r>
  <r>
    <x v="6"/>
  </r>
  <r>
    <x v="7"/>
  </r>
  <r>
    <x v="21"/>
  </r>
  <r>
    <x v="17"/>
  </r>
  <r>
    <x v="0"/>
  </r>
  <r>
    <x v="33"/>
  </r>
  <r>
    <x v="5"/>
  </r>
  <r>
    <x v="1"/>
  </r>
  <r>
    <x v="19"/>
  </r>
  <r>
    <x v="28"/>
  </r>
  <r>
    <x v="56"/>
  </r>
  <r>
    <x v="53"/>
  </r>
  <r>
    <x v="17"/>
  </r>
  <r>
    <x v="9"/>
  </r>
  <r>
    <x v="11"/>
  </r>
  <r>
    <x v="11"/>
  </r>
  <r>
    <x v="55"/>
  </r>
  <r>
    <x v="45"/>
  </r>
  <r>
    <x v="12"/>
  </r>
  <r>
    <x v="10"/>
  </r>
  <r>
    <x v="11"/>
  </r>
  <r>
    <x v="40"/>
  </r>
  <r>
    <x v="6"/>
  </r>
  <r>
    <x v="50"/>
  </r>
  <r>
    <x v="0"/>
  </r>
  <r>
    <x v="34"/>
  </r>
  <r>
    <x v="29"/>
  </r>
  <r>
    <x v="10"/>
  </r>
  <r>
    <x v="17"/>
  </r>
  <r>
    <x v="29"/>
  </r>
  <r>
    <x v="18"/>
  </r>
  <r>
    <x v="39"/>
  </r>
  <r>
    <x v="17"/>
  </r>
  <r>
    <x v="32"/>
  </r>
  <r>
    <x v="36"/>
  </r>
  <r>
    <x v="50"/>
  </r>
  <r>
    <x v="37"/>
  </r>
  <r>
    <x v="44"/>
  </r>
  <r>
    <x v="5"/>
  </r>
  <r>
    <x v="13"/>
  </r>
  <r>
    <x v="16"/>
  </r>
  <r>
    <x v="3"/>
  </r>
  <r>
    <x v="57"/>
  </r>
  <r>
    <x v="48"/>
  </r>
  <r>
    <x v="17"/>
  </r>
  <r>
    <x v="23"/>
  </r>
  <r>
    <x v="43"/>
  </r>
  <r>
    <x v="44"/>
  </r>
  <r>
    <x v="45"/>
  </r>
  <r>
    <x v="25"/>
  </r>
  <r>
    <x v="17"/>
  </r>
  <r>
    <x v="19"/>
  </r>
  <r>
    <x v="6"/>
  </r>
  <r>
    <x v="9"/>
  </r>
  <r>
    <x v="40"/>
  </r>
  <r>
    <x v="29"/>
  </r>
  <r>
    <x v="29"/>
  </r>
  <r>
    <x v="44"/>
  </r>
  <r>
    <x v="24"/>
  </r>
  <r>
    <x v="40"/>
  </r>
  <r>
    <x v="9"/>
  </r>
  <r>
    <x v="14"/>
  </r>
  <r>
    <x v="36"/>
  </r>
  <r>
    <x v="3"/>
  </r>
  <r>
    <x v="16"/>
  </r>
  <r>
    <x v="16"/>
  </r>
  <r>
    <x v="11"/>
  </r>
  <r>
    <x v="16"/>
  </r>
  <r>
    <x v="13"/>
  </r>
  <r>
    <x v="16"/>
  </r>
  <r>
    <x v="14"/>
  </r>
  <r>
    <x v="33"/>
  </r>
  <r>
    <x v="9"/>
  </r>
  <r>
    <x v="20"/>
  </r>
  <r>
    <x v="8"/>
  </r>
  <r>
    <x v="6"/>
  </r>
  <r>
    <x v="56"/>
  </r>
  <r>
    <x v="29"/>
  </r>
  <r>
    <x v="15"/>
  </r>
  <r>
    <x v="9"/>
  </r>
  <r>
    <x v="6"/>
  </r>
  <r>
    <x v="32"/>
  </r>
  <r>
    <x v="27"/>
  </r>
  <r>
    <x v="16"/>
  </r>
  <r>
    <x v="17"/>
  </r>
  <r>
    <x v="14"/>
  </r>
  <r>
    <x v="10"/>
  </r>
  <r>
    <x v="8"/>
  </r>
  <r>
    <x v="17"/>
  </r>
  <r>
    <x v="19"/>
  </r>
  <r>
    <x v="10"/>
  </r>
  <r>
    <x v="10"/>
  </r>
  <r>
    <x v="44"/>
  </r>
  <r>
    <x v="6"/>
  </r>
  <r>
    <x v="35"/>
  </r>
  <r>
    <x v="17"/>
  </r>
  <r>
    <x v="8"/>
  </r>
  <r>
    <x v="6"/>
  </r>
  <r>
    <x v="31"/>
  </r>
  <r>
    <x v="5"/>
  </r>
  <r>
    <x v="44"/>
  </r>
  <r>
    <x v="6"/>
  </r>
  <r>
    <x v="45"/>
  </r>
  <r>
    <x v="8"/>
  </r>
  <r>
    <x v="28"/>
  </r>
  <r>
    <x v="18"/>
  </r>
  <r>
    <x v="8"/>
  </r>
  <r>
    <x v="22"/>
  </r>
  <r>
    <x v="5"/>
  </r>
  <r>
    <x v="6"/>
  </r>
  <r>
    <x v="5"/>
  </r>
  <r>
    <x v="40"/>
  </r>
  <r>
    <x v="13"/>
  </r>
  <r>
    <x v="13"/>
  </r>
  <r>
    <x v="3"/>
  </r>
  <r>
    <x v="6"/>
  </r>
  <r>
    <x v="8"/>
  </r>
  <r>
    <x v="4"/>
  </r>
  <r>
    <x v="11"/>
  </r>
  <r>
    <x v="6"/>
  </r>
  <r>
    <x v="17"/>
  </r>
  <r>
    <x v="39"/>
  </r>
  <r>
    <x v="10"/>
  </r>
  <r>
    <x v="43"/>
  </r>
  <r>
    <x v="1"/>
  </r>
  <r>
    <x v="28"/>
  </r>
  <r>
    <x v="34"/>
  </r>
  <r>
    <x v="1"/>
  </r>
  <r>
    <x v="20"/>
  </r>
  <r>
    <x v="17"/>
  </r>
  <r>
    <x v="26"/>
  </r>
  <r>
    <x v="43"/>
  </r>
  <r>
    <x v="13"/>
  </r>
  <r>
    <x v="8"/>
  </r>
  <r>
    <x v="3"/>
  </r>
  <r>
    <x v="13"/>
  </r>
  <r>
    <x v="5"/>
  </r>
  <r>
    <x v="5"/>
  </r>
  <r>
    <x v="44"/>
  </r>
  <r>
    <x v="28"/>
  </r>
  <r>
    <x v="9"/>
  </r>
  <r>
    <x v="5"/>
  </r>
  <r>
    <x v="16"/>
  </r>
  <r>
    <x v="34"/>
  </r>
  <r>
    <x v="14"/>
  </r>
  <r>
    <x v="9"/>
  </r>
  <r>
    <x v="0"/>
  </r>
  <r>
    <x v="34"/>
  </r>
  <r>
    <x v="45"/>
  </r>
  <r>
    <x v="29"/>
  </r>
  <r>
    <x v="2"/>
  </r>
  <r>
    <x v="17"/>
  </r>
  <r>
    <x v="17"/>
  </r>
  <r>
    <x v="9"/>
  </r>
  <r>
    <x v="29"/>
  </r>
  <r>
    <x v="10"/>
  </r>
  <r>
    <x v="10"/>
  </r>
  <r>
    <x v="50"/>
  </r>
  <r>
    <x v="17"/>
  </r>
  <r>
    <x v="14"/>
  </r>
  <r>
    <x v="8"/>
  </r>
  <r>
    <x v="10"/>
  </r>
  <r>
    <x v="8"/>
  </r>
  <r>
    <x v="6"/>
  </r>
  <r>
    <x v="0"/>
  </r>
  <r>
    <x v="5"/>
  </r>
  <r>
    <x v="5"/>
  </r>
  <r>
    <x v="5"/>
  </r>
  <r>
    <x v="3"/>
  </r>
  <r>
    <x v="28"/>
  </r>
  <r>
    <x v="30"/>
  </r>
  <r>
    <x v="30"/>
  </r>
  <r>
    <x v="13"/>
  </r>
  <r>
    <x v="35"/>
  </r>
  <r>
    <x v="9"/>
  </r>
  <r>
    <x v="48"/>
  </r>
  <r>
    <x v="4"/>
  </r>
  <r>
    <x v="8"/>
  </r>
  <r>
    <x v="40"/>
  </r>
  <r>
    <x v="8"/>
  </r>
  <r>
    <x v="33"/>
  </r>
  <r>
    <x v="55"/>
  </r>
  <r>
    <x v="5"/>
  </r>
  <r>
    <x v="29"/>
  </r>
  <r>
    <x v="45"/>
  </r>
  <r>
    <x v="45"/>
  </r>
  <r>
    <x v="10"/>
  </r>
  <r>
    <x v="44"/>
  </r>
  <r>
    <x v="34"/>
  </r>
  <r>
    <x v="44"/>
  </r>
  <r>
    <x v="13"/>
  </r>
  <r>
    <x v="9"/>
  </r>
  <r>
    <x v="9"/>
  </r>
  <r>
    <x v="8"/>
  </r>
  <r>
    <x v="16"/>
  </r>
  <r>
    <x v="29"/>
  </r>
  <r>
    <x v="5"/>
  </r>
  <r>
    <x v="34"/>
  </r>
  <r>
    <x v="48"/>
  </r>
  <r>
    <x v="8"/>
  </r>
  <r>
    <x v="9"/>
  </r>
  <r>
    <x v="6"/>
  </r>
  <r>
    <x v="41"/>
  </r>
  <r>
    <x v="9"/>
  </r>
  <r>
    <x v="20"/>
  </r>
  <r>
    <x v="22"/>
  </r>
  <r>
    <x v="35"/>
  </r>
  <r>
    <x v="8"/>
  </r>
  <r>
    <x v="5"/>
  </r>
  <r>
    <x v="5"/>
  </r>
  <r>
    <x v="16"/>
  </r>
  <r>
    <x v="5"/>
  </r>
  <r>
    <x v="40"/>
  </r>
  <r>
    <x v="32"/>
  </r>
  <r>
    <x v="8"/>
  </r>
  <r>
    <x v="5"/>
  </r>
  <r>
    <x v="36"/>
  </r>
  <r>
    <x v="13"/>
  </r>
  <r>
    <x v="0"/>
  </r>
  <r>
    <x v="6"/>
  </r>
  <r>
    <x v="24"/>
  </r>
  <r>
    <x v="17"/>
  </r>
  <r>
    <x v="45"/>
  </r>
  <r>
    <x v="33"/>
  </r>
  <r>
    <x v="5"/>
  </r>
  <r>
    <x v="6"/>
  </r>
  <r>
    <x v="19"/>
  </r>
  <r>
    <x v="8"/>
  </r>
  <r>
    <x v="29"/>
  </r>
  <r>
    <x v="3"/>
  </r>
  <r>
    <x v="4"/>
  </r>
  <r>
    <x v="10"/>
  </r>
  <r>
    <x v="17"/>
  </r>
  <r>
    <x v="16"/>
  </r>
  <r>
    <x v="5"/>
  </r>
  <r>
    <x v="34"/>
  </r>
  <r>
    <x v="1"/>
  </r>
  <r>
    <x v="17"/>
  </r>
  <r>
    <x v="3"/>
  </r>
  <r>
    <x v="43"/>
  </r>
  <r>
    <x v="28"/>
  </r>
  <r>
    <x v="3"/>
  </r>
  <r>
    <x v="29"/>
  </r>
  <r>
    <x v="56"/>
  </r>
  <r>
    <x v="9"/>
  </r>
  <r>
    <x v="33"/>
  </r>
  <r>
    <x v="5"/>
  </r>
  <r>
    <x v="17"/>
  </r>
  <r>
    <x v="17"/>
  </r>
  <r>
    <x v="32"/>
  </r>
  <r>
    <x v="6"/>
  </r>
  <r>
    <x v="32"/>
  </r>
  <r>
    <x v="37"/>
  </r>
  <r>
    <x v="19"/>
  </r>
  <r>
    <x v="3"/>
  </r>
  <r>
    <x v="21"/>
  </r>
  <r>
    <x v="34"/>
  </r>
  <r>
    <x v="3"/>
  </r>
  <r>
    <x v="37"/>
  </r>
  <r>
    <x v="16"/>
  </r>
  <r>
    <x v="44"/>
  </r>
  <r>
    <x v="14"/>
  </r>
  <r>
    <x v="5"/>
  </r>
  <r>
    <x v="11"/>
  </r>
  <r>
    <x v="8"/>
  </r>
  <r>
    <x v="17"/>
  </r>
  <r>
    <x v="13"/>
  </r>
  <r>
    <x v="21"/>
  </r>
  <r>
    <x v="4"/>
  </r>
  <r>
    <x v="1"/>
  </r>
  <r>
    <x v="51"/>
  </r>
  <r>
    <x v="34"/>
  </r>
  <r>
    <x v="9"/>
  </r>
  <r>
    <x v="44"/>
  </r>
  <r>
    <x v="45"/>
  </r>
  <r>
    <x v="29"/>
  </r>
  <r>
    <x v="34"/>
  </r>
  <r>
    <x v="9"/>
  </r>
  <r>
    <x v="17"/>
  </r>
  <r>
    <x v="5"/>
  </r>
  <r>
    <x v="17"/>
  </r>
  <r>
    <x v="16"/>
  </r>
  <r>
    <x v="14"/>
  </r>
  <r>
    <x v="42"/>
  </r>
  <r>
    <x v="3"/>
  </r>
  <r>
    <x v="8"/>
  </r>
  <r>
    <x v="15"/>
  </r>
  <r>
    <x v="34"/>
  </r>
  <r>
    <x v="35"/>
  </r>
  <r>
    <x v="10"/>
  </r>
  <r>
    <x v="5"/>
  </r>
  <r>
    <x v="29"/>
  </r>
  <r>
    <x v="24"/>
  </r>
  <r>
    <x v="1"/>
  </r>
  <r>
    <x v="9"/>
  </r>
  <r>
    <x v="18"/>
  </r>
  <r>
    <x v="1"/>
  </r>
  <r>
    <x v="9"/>
  </r>
  <r>
    <x v="8"/>
  </r>
  <r>
    <x v="18"/>
  </r>
  <r>
    <x v="13"/>
  </r>
  <r>
    <x v="32"/>
  </r>
  <r>
    <x v="9"/>
  </r>
  <r>
    <x v="10"/>
  </r>
  <r>
    <x v="8"/>
  </r>
  <r>
    <x v="40"/>
  </r>
  <r>
    <x v="8"/>
  </r>
  <r>
    <x v="0"/>
  </r>
  <r>
    <x v="45"/>
  </r>
  <r>
    <x v="16"/>
  </r>
  <r>
    <x v="9"/>
  </r>
  <r>
    <x v="9"/>
  </r>
  <r>
    <x v="17"/>
  </r>
  <r>
    <x v="5"/>
  </r>
  <r>
    <x v="19"/>
  </r>
  <r>
    <x v="5"/>
  </r>
  <r>
    <x v="39"/>
  </r>
  <r>
    <x v="6"/>
  </r>
  <r>
    <x v="31"/>
  </r>
  <r>
    <x v="20"/>
  </r>
  <r>
    <x v="5"/>
  </r>
  <r>
    <x v="5"/>
  </r>
  <r>
    <x v="3"/>
  </r>
  <r>
    <x v="20"/>
  </r>
  <r>
    <x v="43"/>
  </r>
  <r>
    <x v="34"/>
  </r>
  <r>
    <x v="29"/>
  </r>
  <r>
    <x v="11"/>
  </r>
  <r>
    <x v="34"/>
  </r>
  <r>
    <x v="6"/>
  </r>
  <r>
    <x v="40"/>
  </r>
  <r>
    <x v="0"/>
  </r>
  <r>
    <x v="8"/>
  </r>
  <r>
    <x v="16"/>
  </r>
  <r>
    <x v="9"/>
  </r>
  <r>
    <x v="24"/>
  </r>
  <r>
    <x v="5"/>
  </r>
  <r>
    <x v="9"/>
  </r>
  <r>
    <x v="29"/>
  </r>
  <r>
    <x v="5"/>
  </r>
  <r>
    <x v="34"/>
  </r>
  <r>
    <x v="34"/>
  </r>
  <r>
    <x v="9"/>
  </r>
  <r>
    <x v="14"/>
  </r>
  <r>
    <x v="36"/>
  </r>
  <r>
    <x v="30"/>
  </r>
  <r>
    <x v="17"/>
  </r>
  <r>
    <x v="34"/>
  </r>
  <r>
    <x v="45"/>
  </r>
  <r>
    <x v="8"/>
  </r>
  <r>
    <x v="29"/>
  </r>
  <r>
    <x v="25"/>
  </r>
  <r>
    <x v="34"/>
  </r>
  <r>
    <x v="18"/>
  </r>
  <r>
    <x v="9"/>
  </r>
  <r>
    <x v="2"/>
  </r>
  <r>
    <x v="29"/>
  </r>
  <r>
    <x v="16"/>
  </r>
  <r>
    <x v="6"/>
  </r>
  <r>
    <x v="1"/>
  </r>
  <r>
    <x v="0"/>
  </r>
  <r>
    <x v="24"/>
  </r>
  <r>
    <x v="32"/>
  </r>
  <r>
    <x v="4"/>
  </r>
  <r>
    <x v="16"/>
  </r>
  <r>
    <x v="23"/>
  </r>
  <r>
    <x v="10"/>
  </r>
  <r>
    <x v="21"/>
  </r>
  <r>
    <x v="9"/>
  </r>
  <r>
    <x v="9"/>
  </r>
  <r>
    <x v="29"/>
  </r>
  <r>
    <x v="3"/>
  </r>
  <r>
    <x v="34"/>
  </r>
  <r>
    <x v="9"/>
  </r>
  <r>
    <x v="3"/>
  </r>
  <r>
    <x v="9"/>
  </r>
  <r>
    <x v="29"/>
  </r>
  <r>
    <x v="9"/>
  </r>
  <r>
    <x v="6"/>
  </r>
  <r>
    <x v="0"/>
  </r>
  <r>
    <x v="5"/>
  </r>
  <r>
    <x v="12"/>
  </r>
  <r>
    <x v="0"/>
  </r>
  <r>
    <x v="29"/>
  </r>
  <r>
    <x v="6"/>
  </r>
  <r>
    <x v="6"/>
  </r>
  <r>
    <x v="16"/>
  </r>
  <r>
    <x v="23"/>
  </r>
  <r>
    <x v="40"/>
  </r>
  <r>
    <x v="8"/>
  </r>
  <r>
    <x v="11"/>
  </r>
  <r>
    <x v="16"/>
  </r>
  <r>
    <x v="29"/>
  </r>
  <r>
    <x v="4"/>
  </r>
  <r>
    <x v="34"/>
  </r>
  <r>
    <x v="11"/>
  </r>
  <r>
    <x v="9"/>
  </r>
  <r>
    <x v="19"/>
  </r>
  <r>
    <x v="6"/>
  </r>
  <r>
    <x v="9"/>
  </r>
  <r>
    <x v="6"/>
  </r>
  <r>
    <x v="45"/>
  </r>
  <r>
    <x v="9"/>
  </r>
  <r>
    <x v="37"/>
  </r>
  <r>
    <x v="34"/>
  </r>
  <r>
    <x v="17"/>
  </r>
  <r>
    <x v="42"/>
  </r>
  <r>
    <x v="17"/>
  </r>
  <r>
    <x v="6"/>
  </r>
  <r>
    <x v="14"/>
  </r>
  <r>
    <x v="21"/>
  </r>
  <r>
    <x v="26"/>
  </r>
  <r>
    <x v="40"/>
  </r>
  <r>
    <x v="1"/>
  </r>
  <r>
    <x v="23"/>
  </r>
  <r>
    <x v="6"/>
  </r>
  <r>
    <x v="39"/>
  </r>
  <r>
    <x v="17"/>
  </r>
  <r>
    <x v="8"/>
  </r>
  <r>
    <x v="34"/>
  </r>
  <r>
    <x v="13"/>
  </r>
  <r>
    <x v="10"/>
  </r>
  <r>
    <x v="8"/>
  </r>
  <r>
    <x v="32"/>
  </r>
  <r>
    <x v="34"/>
  </r>
  <r>
    <x v="28"/>
  </r>
  <r>
    <x v="29"/>
  </r>
  <r>
    <x v="0"/>
  </r>
  <r>
    <x v="29"/>
  </r>
  <r>
    <x v="19"/>
  </r>
  <r>
    <x v="17"/>
  </r>
  <r>
    <x v="14"/>
  </r>
  <r>
    <x v="9"/>
  </r>
  <r>
    <x v="41"/>
  </r>
  <r>
    <x v="8"/>
  </r>
  <r>
    <x v="17"/>
  </r>
  <r>
    <x v="45"/>
  </r>
  <r>
    <x v="19"/>
  </r>
  <r>
    <x v="17"/>
  </r>
  <r>
    <x v="18"/>
  </r>
  <r>
    <x v="11"/>
  </r>
  <r>
    <x v="40"/>
  </r>
  <r>
    <x v="9"/>
  </r>
  <r>
    <x v="29"/>
  </r>
  <r>
    <x v="3"/>
  </r>
  <r>
    <x v="27"/>
  </r>
  <r>
    <x v="16"/>
  </r>
  <r>
    <x v="11"/>
  </r>
  <r>
    <x v="37"/>
  </r>
  <r>
    <x v="9"/>
  </r>
  <r>
    <x v="8"/>
  </r>
  <r>
    <x v="59"/>
  </r>
  <r>
    <x v="6"/>
  </r>
  <r>
    <x v="34"/>
  </r>
  <r>
    <x v="9"/>
  </r>
  <r>
    <x v="9"/>
  </r>
  <r>
    <x v="9"/>
  </r>
  <r>
    <x v="9"/>
  </r>
  <r>
    <x v="8"/>
  </r>
  <r>
    <x v="44"/>
  </r>
  <r>
    <x v="39"/>
  </r>
  <r>
    <x v="44"/>
  </r>
  <r>
    <x v="8"/>
  </r>
  <r>
    <x v="50"/>
  </r>
  <r>
    <x v="5"/>
  </r>
  <r>
    <x v="2"/>
  </r>
  <r>
    <x v="10"/>
  </r>
  <r>
    <x v="6"/>
  </r>
  <r>
    <x v="1"/>
  </r>
  <r>
    <x v="29"/>
  </r>
  <r>
    <x v="29"/>
  </r>
  <r>
    <x v="45"/>
  </r>
  <r>
    <x v="24"/>
  </r>
  <r>
    <x v="0"/>
  </r>
  <r>
    <x v="57"/>
  </r>
  <r>
    <x v="6"/>
  </r>
  <r>
    <x v="17"/>
  </r>
  <r>
    <x v="5"/>
  </r>
  <r>
    <x v="10"/>
  </r>
  <r>
    <x v="9"/>
  </r>
  <r>
    <x v="6"/>
  </r>
  <r>
    <x v="8"/>
  </r>
  <r>
    <x v="42"/>
  </r>
  <r>
    <x v="16"/>
  </r>
  <r>
    <x v="8"/>
  </r>
  <r>
    <x v="18"/>
  </r>
  <r>
    <x v="51"/>
  </r>
  <r>
    <x v="17"/>
  </r>
  <r>
    <x v="11"/>
  </r>
  <r>
    <x v="6"/>
  </r>
  <r>
    <x v="9"/>
  </r>
  <r>
    <x v="45"/>
  </r>
  <r>
    <x v="8"/>
  </r>
  <r>
    <x v="20"/>
  </r>
  <r>
    <x v="5"/>
  </r>
  <r>
    <x v="17"/>
  </r>
  <r>
    <x v="3"/>
  </r>
  <r>
    <x v="5"/>
  </r>
  <r>
    <x v="40"/>
  </r>
  <r>
    <x v="6"/>
  </r>
  <r>
    <x v="8"/>
  </r>
  <r>
    <x v="9"/>
  </r>
  <r>
    <x v="6"/>
  </r>
  <r>
    <x v="42"/>
  </r>
  <r>
    <x v="29"/>
  </r>
  <r>
    <x v="4"/>
  </r>
  <r>
    <x v="28"/>
  </r>
  <r>
    <x v="8"/>
  </r>
  <r>
    <x v="0"/>
  </r>
  <r>
    <x v="20"/>
  </r>
  <r>
    <x v="10"/>
  </r>
  <r>
    <x v="9"/>
  </r>
  <r>
    <x v="9"/>
  </r>
  <r>
    <x v="31"/>
  </r>
  <r>
    <x v="3"/>
  </r>
  <r>
    <x v="42"/>
  </r>
  <r>
    <x v="34"/>
  </r>
  <r>
    <x v="17"/>
  </r>
  <r>
    <x v="16"/>
  </r>
  <r>
    <x v="17"/>
  </r>
  <r>
    <x v="41"/>
  </r>
  <r>
    <x v="16"/>
  </r>
  <r>
    <x v="37"/>
  </r>
  <r>
    <x v="5"/>
  </r>
  <r>
    <x v="1"/>
  </r>
  <r>
    <x v="14"/>
  </r>
  <r>
    <x v="17"/>
  </r>
  <r>
    <x v="20"/>
  </r>
  <r>
    <x v="16"/>
  </r>
  <r>
    <x v="11"/>
  </r>
  <r>
    <x v="10"/>
  </r>
  <r>
    <x v="55"/>
  </r>
  <r>
    <x v="6"/>
  </r>
  <r>
    <x v="28"/>
  </r>
  <r>
    <x v="37"/>
  </r>
  <r>
    <x v="24"/>
  </r>
  <r>
    <x v="3"/>
  </r>
  <r>
    <x v="9"/>
  </r>
  <r>
    <x v="16"/>
  </r>
  <r>
    <x v="16"/>
  </r>
  <r>
    <x v="5"/>
  </r>
  <r>
    <x v="44"/>
  </r>
  <r>
    <x v="28"/>
  </r>
  <r>
    <x v="3"/>
  </r>
  <r>
    <x v="14"/>
  </r>
  <r>
    <x v="8"/>
  </r>
  <r>
    <x v="29"/>
  </r>
  <r>
    <x v="5"/>
  </r>
  <r>
    <x v="5"/>
  </r>
  <r>
    <x v="34"/>
  </r>
  <r>
    <x v="40"/>
  </r>
  <r>
    <x v="17"/>
  </r>
  <r>
    <x v="6"/>
  </r>
  <r>
    <x v="9"/>
  </r>
  <r>
    <x v="9"/>
  </r>
  <r>
    <x v="42"/>
  </r>
  <r>
    <x v="19"/>
  </r>
  <r>
    <x v="17"/>
  </r>
  <r>
    <x v="17"/>
  </r>
  <r>
    <x v="6"/>
  </r>
  <r>
    <x v="13"/>
  </r>
  <r>
    <x v="11"/>
  </r>
  <r>
    <x v="18"/>
  </r>
  <r>
    <x v="44"/>
  </r>
  <r>
    <x v="0"/>
  </r>
  <r>
    <x v="19"/>
  </r>
  <r>
    <x v="19"/>
  </r>
  <r>
    <x v="18"/>
  </r>
  <r>
    <x v="5"/>
  </r>
  <r>
    <x v="3"/>
  </r>
  <r>
    <x v="43"/>
  </r>
  <r>
    <x v="34"/>
  </r>
  <r>
    <x v="9"/>
  </r>
  <r>
    <x v="14"/>
  </r>
  <r>
    <x v="17"/>
  </r>
  <r>
    <x v="2"/>
  </r>
  <r>
    <x v="41"/>
  </r>
  <r>
    <x v="0"/>
  </r>
  <r>
    <x v="5"/>
  </r>
  <r>
    <x v="16"/>
  </r>
  <r>
    <x v="32"/>
  </r>
  <r>
    <x v="1"/>
  </r>
  <r>
    <x v="9"/>
  </r>
  <r>
    <x v="34"/>
  </r>
  <r>
    <x v="13"/>
  </r>
  <r>
    <x v="5"/>
  </r>
  <r>
    <x v="43"/>
  </r>
  <r>
    <x v="29"/>
  </r>
  <r>
    <x v="45"/>
  </r>
  <r>
    <x v="37"/>
  </r>
  <r>
    <x v="6"/>
  </r>
  <r>
    <x v="17"/>
  </r>
  <r>
    <x v="43"/>
  </r>
  <r>
    <x v="17"/>
  </r>
  <r>
    <x v="8"/>
  </r>
  <r>
    <x v="8"/>
  </r>
  <r>
    <x v="18"/>
  </r>
  <r>
    <x v="44"/>
  </r>
  <r>
    <x v="5"/>
  </r>
  <r>
    <x v="6"/>
  </r>
  <r>
    <x v="34"/>
  </r>
  <r>
    <x v="43"/>
  </r>
  <r>
    <x v="31"/>
  </r>
  <r>
    <x v="39"/>
  </r>
  <r>
    <x v="8"/>
  </r>
  <r>
    <x v="28"/>
  </r>
  <r>
    <x v="9"/>
  </r>
  <r>
    <x v="34"/>
  </r>
  <r>
    <x v="29"/>
  </r>
  <r>
    <x v="16"/>
  </r>
  <r>
    <x v="44"/>
  </r>
  <r>
    <x v="42"/>
  </r>
  <r>
    <x v="51"/>
  </r>
  <r>
    <x v="9"/>
  </r>
  <r>
    <x v="19"/>
  </r>
  <r>
    <x v="11"/>
  </r>
  <r>
    <x v="9"/>
  </r>
  <r>
    <x v="41"/>
  </r>
  <r>
    <x v="29"/>
  </r>
  <r>
    <x v="13"/>
  </r>
  <r>
    <x v="29"/>
  </r>
  <r>
    <x v="25"/>
  </r>
  <r>
    <x v="13"/>
  </r>
  <r>
    <x v="5"/>
  </r>
  <r>
    <x v="8"/>
  </r>
  <r>
    <x v="16"/>
  </r>
  <r>
    <x v="8"/>
  </r>
  <r>
    <x v="44"/>
  </r>
  <r>
    <x v="7"/>
  </r>
  <r>
    <x v="17"/>
  </r>
  <r>
    <x v="5"/>
  </r>
  <r>
    <x v="8"/>
  </r>
  <r>
    <x v="1"/>
  </r>
  <r>
    <x v="9"/>
  </r>
  <r>
    <x v="21"/>
  </r>
  <r>
    <x v="3"/>
  </r>
  <r>
    <x v="16"/>
  </r>
  <r>
    <x v="14"/>
  </r>
  <r>
    <x v="34"/>
  </r>
  <r>
    <x v="9"/>
  </r>
  <r>
    <x v="3"/>
  </r>
  <r>
    <x v="9"/>
  </r>
  <r>
    <x v="18"/>
  </r>
  <r>
    <x v="34"/>
  </r>
  <r>
    <x v="6"/>
  </r>
  <r>
    <x v="17"/>
  </r>
  <r>
    <x v="8"/>
  </r>
  <r>
    <x v="14"/>
  </r>
  <r>
    <x v="3"/>
  </r>
  <r>
    <x v="32"/>
  </r>
  <r>
    <x v="29"/>
  </r>
  <r>
    <x v="9"/>
  </r>
  <r>
    <x v="25"/>
  </r>
  <r>
    <x v="4"/>
  </r>
  <r>
    <x v="40"/>
  </r>
  <r>
    <x v="13"/>
  </r>
  <r>
    <x v="16"/>
  </r>
  <r>
    <x v="29"/>
  </r>
  <r>
    <x v="24"/>
  </r>
  <r>
    <x v="10"/>
  </r>
  <r>
    <x v="57"/>
  </r>
  <r>
    <x v="41"/>
  </r>
  <r>
    <x v="34"/>
  </r>
  <r>
    <x v="29"/>
  </r>
  <r>
    <x v="43"/>
  </r>
  <r>
    <x v="10"/>
  </r>
  <r>
    <x v="54"/>
  </r>
  <r>
    <x v="17"/>
  </r>
  <r>
    <x v="8"/>
  </r>
  <r>
    <x v="10"/>
  </r>
  <r>
    <x v="6"/>
  </r>
  <r>
    <x v="16"/>
  </r>
  <r>
    <x v="29"/>
  </r>
  <r>
    <x v="29"/>
  </r>
  <r>
    <x v="39"/>
  </r>
  <r>
    <x v="39"/>
  </r>
  <r>
    <x v="39"/>
  </r>
  <r>
    <x v="13"/>
  </r>
  <r>
    <x v="17"/>
  </r>
  <r>
    <x v="17"/>
  </r>
  <r>
    <x v="29"/>
  </r>
  <r>
    <x v="16"/>
  </r>
  <r>
    <x v="16"/>
  </r>
  <r>
    <x v="34"/>
  </r>
  <r>
    <x v="17"/>
  </r>
  <r>
    <x v="29"/>
  </r>
  <r>
    <x v="19"/>
  </r>
  <r>
    <x v="21"/>
  </r>
  <r>
    <x v="14"/>
  </r>
  <r>
    <x v="34"/>
  </r>
  <r>
    <x v="14"/>
  </r>
  <r>
    <x v="2"/>
  </r>
  <r>
    <x v="3"/>
  </r>
  <r>
    <x v="6"/>
  </r>
  <r>
    <x v="10"/>
  </r>
  <r>
    <x v="39"/>
  </r>
  <r>
    <x v="45"/>
  </r>
  <r>
    <x v="31"/>
  </r>
  <r>
    <x v="10"/>
  </r>
  <r>
    <x v="3"/>
  </r>
  <r>
    <x v="19"/>
  </r>
  <r>
    <x v="17"/>
  </r>
  <r>
    <x v="14"/>
  </r>
  <r>
    <x v="40"/>
  </r>
  <r>
    <x v="41"/>
  </r>
  <r>
    <x v="13"/>
  </r>
  <r>
    <x v="10"/>
  </r>
  <r>
    <x v="44"/>
  </r>
  <r>
    <x v="33"/>
  </r>
  <r>
    <x v="1"/>
  </r>
  <r>
    <x v="6"/>
  </r>
  <r>
    <x v="50"/>
  </r>
  <r>
    <x v="29"/>
  </r>
  <r>
    <x v="10"/>
  </r>
  <r>
    <x v="5"/>
  </r>
  <r>
    <x v="24"/>
  </r>
  <r>
    <x v="13"/>
  </r>
  <r>
    <x v="6"/>
  </r>
  <r>
    <x v="9"/>
  </r>
  <r>
    <x v="10"/>
  </r>
  <r>
    <x v="5"/>
  </r>
  <r>
    <x v="53"/>
  </r>
  <r>
    <x v="34"/>
  </r>
  <r>
    <x v="43"/>
  </r>
  <r>
    <x v="10"/>
  </r>
  <r>
    <x v="8"/>
  </r>
  <r>
    <x v="34"/>
  </r>
  <r>
    <x v="3"/>
  </r>
  <r>
    <x v="8"/>
  </r>
  <r>
    <x v="17"/>
  </r>
  <r>
    <x v="39"/>
  </r>
  <r>
    <x v="9"/>
  </r>
  <r>
    <x v="6"/>
  </r>
  <r>
    <x v="10"/>
  </r>
  <r>
    <x v="41"/>
  </r>
  <r>
    <x v="8"/>
  </r>
  <r>
    <x v="29"/>
  </r>
  <r>
    <x v="29"/>
  </r>
  <r>
    <x v="9"/>
  </r>
  <r>
    <x v="5"/>
  </r>
  <r>
    <x v="0"/>
  </r>
  <r>
    <x v="2"/>
  </r>
  <r>
    <x v="29"/>
  </r>
  <r>
    <x v="10"/>
  </r>
  <r>
    <x v="45"/>
  </r>
  <r>
    <x v="6"/>
  </r>
  <r>
    <x v="11"/>
  </r>
  <r>
    <x v="29"/>
  </r>
  <r>
    <x v="29"/>
  </r>
  <r>
    <x v="16"/>
  </r>
  <r>
    <x v="6"/>
  </r>
  <r>
    <x v="11"/>
  </r>
  <r>
    <x v="9"/>
  </r>
  <r>
    <x v="9"/>
  </r>
  <r>
    <x v="39"/>
  </r>
  <r>
    <x v="14"/>
  </r>
  <r>
    <x v="9"/>
  </r>
  <r>
    <x v="10"/>
  </r>
  <r>
    <x v="13"/>
  </r>
  <r>
    <x v="5"/>
  </r>
  <r>
    <x v="18"/>
  </r>
  <r>
    <x v="37"/>
  </r>
  <r>
    <x v="9"/>
  </r>
  <r>
    <x v="10"/>
  </r>
  <r>
    <x v="57"/>
  </r>
  <r>
    <x v="5"/>
  </r>
  <r>
    <x v="8"/>
  </r>
  <r>
    <x v="34"/>
  </r>
  <r>
    <x v="8"/>
  </r>
  <r>
    <x v="13"/>
  </r>
  <r>
    <x v="5"/>
  </r>
  <r>
    <x v="5"/>
  </r>
  <r>
    <x v="34"/>
  </r>
  <r>
    <x v="40"/>
  </r>
  <r>
    <x v="42"/>
  </r>
  <r>
    <x v="2"/>
  </r>
  <r>
    <x v="28"/>
  </r>
  <r>
    <x v="9"/>
  </r>
  <r>
    <x v="17"/>
  </r>
  <r>
    <x v="8"/>
  </r>
  <r>
    <x v="39"/>
  </r>
  <r>
    <x v="31"/>
  </r>
  <r>
    <x v="8"/>
  </r>
  <r>
    <x v="9"/>
  </r>
  <r>
    <x v="0"/>
  </r>
  <r>
    <x v="28"/>
  </r>
  <r>
    <x v="42"/>
  </r>
  <r>
    <x v="16"/>
  </r>
  <r>
    <x v="16"/>
  </r>
  <r>
    <x v="34"/>
  </r>
  <r>
    <x v="42"/>
  </r>
  <r>
    <x v="52"/>
  </r>
  <r>
    <x v="19"/>
  </r>
  <r>
    <x v="40"/>
  </r>
  <r>
    <x v="6"/>
  </r>
  <r>
    <x v="34"/>
  </r>
  <r>
    <x v="1"/>
  </r>
  <r>
    <x v="5"/>
  </r>
  <r>
    <x v="9"/>
  </r>
  <r>
    <x v="43"/>
  </r>
  <r>
    <x v="13"/>
  </r>
  <r>
    <x v="29"/>
  </r>
  <r>
    <x v="6"/>
  </r>
  <r>
    <x v="17"/>
  </r>
  <r>
    <x v="34"/>
  </r>
  <r>
    <x v="8"/>
  </r>
  <r>
    <x v="6"/>
  </r>
  <r>
    <x v="33"/>
  </r>
  <r>
    <x v="9"/>
  </r>
  <r>
    <x v="50"/>
  </r>
  <r>
    <x v="3"/>
  </r>
  <r>
    <x v="10"/>
  </r>
  <r>
    <x v="8"/>
  </r>
  <r>
    <x v="16"/>
  </r>
  <r>
    <x v="32"/>
  </r>
  <r>
    <x v="42"/>
  </r>
  <r>
    <x v="10"/>
  </r>
  <r>
    <x v="56"/>
  </r>
  <r>
    <x v="2"/>
  </r>
  <r>
    <x v="34"/>
  </r>
  <r>
    <x v="33"/>
  </r>
  <r>
    <x v="9"/>
  </r>
  <r>
    <x v="10"/>
  </r>
  <r>
    <x v="3"/>
  </r>
  <r>
    <x v="9"/>
  </r>
  <r>
    <x v="21"/>
  </r>
  <r>
    <x v="8"/>
  </r>
  <r>
    <x v="17"/>
  </r>
  <r>
    <x v="45"/>
  </r>
  <r>
    <x v="43"/>
  </r>
  <r>
    <x v="13"/>
  </r>
  <r>
    <x v="5"/>
  </r>
  <r>
    <x v="43"/>
  </r>
  <r>
    <x v="0"/>
  </r>
  <r>
    <x v="43"/>
  </r>
  <r>
    <x v="21"/>
  </r>
  <r>
    <x v="5"/>
  </r>
  <r>
    <x v="44"/>
  </r>
  <r>
    <x v="5"/>
  </r>
  <r>
    <x v="9"/>
  </r>
  <r>
    <x v="6"/>
  </r>
  <r>
    <x v="37"/>
  </r>
  <r>
    <x v="42"/>
  </r>
  <r>
    <x v="9"/>
  </r>
  <r>
    <x v="9"/>
  </r>
  <r>
    <x v="6"/>
  </r>
  <r>
    <x v="31"/>
  </r>
  <r>
    <x v="6"/>
  </r>
  <r>
    <x v="3"/>
  </r>
  <r>
    <x v="17"/>
  </r>
  <r>
    <x v="13"/>
  </r>
  <r>
    <x v="17"/>
  </r>
  <r>
    <x v="44"/>
  </r>
  <r>
    <x v="6"/>
  </r>
  <r>
    <x v="53"/>
  </r>
  <r>
    <x v="29"/>
  </r>
  <r>
    <x v="8"/>
  </r>
  <r>
    <x v="37"/>
  </r>
  <r>
    <x v="13"/>
  </r>
  <r>
    <x v="44"/>
  </r>
  <r>
    <x v="9"/>
  </r>
  <r>
    <x v="11"/>
  </r>
  <r>
    <x v="6"/>
  </r>
  <r>
    <x v="33"/>
  </r>
  <r>
    <x v="51"/>
  </r>
  <r>
    <x v="6"/>
  </r>
  <r>
    <x v="17"/>
  </r>
  <r>
    <x v="15"/>
  </r>
  <r>
    <x v="9"/>
  </r>
  <r>
    <x v="14"/>
  </r>
  <r>
    <x v="34"/>
  </r>
  <r>
    <x v="6"/>
  </r>
  <r>
    <x v="18"/>
  </r>
  <r>
    <x v="12"/>
  </r>
  <r>
    <x v="8"/>
  </r>
  <r>
    <x v="21"/>
  </r>
  <r>
    <x v="44"/>
  </r>
  <r>
    <x v="9"/>
  </r>
  <r>
    <x v="13"/>
  </r>
  <r>
    <x v="34"/>
  </r>
  <r>
    <x v="3"/>
  </r>
  <r>
    <x v="9"/>
  </r>
  <r>
    <x v="11"/>
  </r>
  <r>
    <x v="9"/>
  </r>
  <r>
    <x v="41"/>
  </r>
  <r>
    <x v="18"/>
  </r>
  <r>
    <x v="29"/>
  </r>
  <r>
    <x v="9"/>
  </r>
  <r>
    <x v="48"/>
  </r>
  <r>
    <x v="6"/>
  </r>
  <r>
    <x v="3"/>
  </r>
  <r>
    <x v="11"/>
  </r>
  <r>
    <x v="17"/>
  </r>
  <r>
    <x v="5"/>
  </r>
  <r>
    <x v="10"/>
  </r>
  <r>
    <x v="2"/>
  </r>
  <r>
    <x v="10"/>
  </r>
  <r>
    <x v="0"/>
  </r>
  <r>
    <x v="22"/>
  </r>
  <r>
    <x v="29"/>
  </r>
  <r>
    <x v="37"/>
  </r>
  <r>
    <x v="32"/>
  </r>
  <r>
    <x v="40"/>
  </r>
  <r>
    <x v="16"/>
  </r>
  <r>
    <x v="6"/>
  </r>
  <r>
    <x v="44"/>
  </r>
  <r>
    <x v="9"/>
  </r>
  <r>
    <x v="29"/>
  </r>
  <r>
    <x v="29"/>
  </r>
  <r>
    <x v="34"/>
  </r>
  <r>
    <x v="16"/>
  </r>
  <r>
    <x v="6"/>
  </r>
  <r>
    <x v="16"/>
  </r>
  <r>
    <x v="54"/>
  </r>
  <r>
    <x v="32"/>
  </r>
  <r>
    <x v="0"/>
  </r>
  <r>
    <x v="12"/>
  </r>
  <r>
    <x v="4"/>
  </r>
  <r>
    <x v="29"/>
  </r>
  <r>
    <x v="37"/>
  </r>
  <r>
    <x v="45"/>
  </r>
  <r>
    <x v="33"/>
  </r>
  <r>
    <x v="6"/>
  </r>
  <r>
    <x v="14"/>
  </r>
  <r>
    <x v="16"/>
  </r>
  <r>
    <x v="12"/>
  </r>
  <r>
    <x v="17"/>
  </r>
  <r>
    <x v="19"/>
  </r>
  <r>
    <x v="33"/>
  </r>
  <r>
    <x v="40"/>
  </r>
  <r>
    <x v="5"/>
  </r>
  <r>
    <x v="42"/>
  </r>
  <r>
    <x v="17"/>
  </r>
  <r>
    <x v="17"/>
  </r>
  <r>
    <x v="48"/>
  </r>
  <r>
    <x v="40"/>
  </r>
  <r>
    <x v="17"/>
  </r>
  <r>
    <x v="17"/>
  </r>
  <r>
    <x v="34"/>
  </r>
  <r>
    <x v="5"/>
  </r>
  <r>
    <x v="9"/>
  </r>
  <r>
    <x v="10"/>
  </r>
  <r>
    <x v="34"/>
  </r>
  <r>
    <x v="9"/>
  </r>
  <r>
    <x v="0"/>
  </r>
  <r>
    <x v="17"/>
  </r>
  <r>
    <x v="26"/>
  </r>
  <r>
    <x v="9"/>
  </r>
  <r>
    <x v="16"/>
  </r>
  <r>
    <x v="11"/>
  </r>
  <r>
    <x v="0"/>
  </r>
  <r>
    <x v="3"/>
  </r>
  <r>
    <x v="18"/>
  </r>
  <r>
    <x v="15"/>
  </r>
  <r>
    <x v="45"/>
  </r>
  <r>
    <x v="33"/>
  </r>
  <r>
    <x v="9"/>
  </r>
  <r>
    <x v="6"/>
  </r>
  <r>
    <x v="14"/>
  </r>
  <r>
    <x v="6"/>
  </r>
  <r>
    <x v="17"/>
  </r>
  <r>
    <x v="6"/>
  </r>
  <r>
    <x v="37"/>
  </r>
  <r>
    <x v="9"/>
  </r>
  <r>
    <x v="49"/>
  </r>
  <r>
    <x v="8"/>
  </r>
  <r>
    <x v="9"/>
  </r>
  <r>
    <x v="5"/>
  </r>
  <r>
    <x v="10"/>
  </r>
  <r>
    <x v="19"/>
  </r>
  <r>
    <x v="19"/>
  </r>
  <r>
    <x v="29"/>
  </r>
  <r>
    <x v="9"/>
  </r>
  <r>
    <x v="44"/>
  </r>
  <r>
    <x v="34"/>
  </r>
  <r>
    <x v="0"/>
  </r>
  <r>
    <x v="18"/>
  </r>
  <r>
    <x v="9"/>
  </r>
  <r>
    <x v="9"/>
  </r>
  <r>
    <x v="34"/>
  </r>
  <r>
    <x v="42"/>
  </r>
  <r>
    <x v="10"/>
  </r>
  <r>
    <x v="0"/>
  </r>
  <r>
    <x v="33"/>
  </r>
  <r>
    <x v="31"/>
  </r>
  <r>
    <x v="8"/>
  </r>
  <r>
    <x v="8"/>
  </r>
  <r>
    <x v="8"/>
  </r>
  <r>
    <x v="9"/>
  </r>
  <r>
    <x v="6"/>
  </r>
  <r>
    <x v="0"/>
  </r>
  <r>
    <x v="34"/>
  </r>
  <r>
    <x v="29"/>
  </r>
  <r>
    <x v="31"/>
  </r>
  <r>
    <x v="9"/>
  </r>
  <r>
    <x v="10"/>
  </r>
  <r>
    <x v="43"/>
  </r>
  <r>
    <x v="29"/>
  </r>
  <r>
    <x v="42"/>
  </r>
  <r>
    <x v="6"/>
  </r>
  <r>
    <x v="8"/>
  </r>
  <r>
    <x v="34"/>
  </r>
  <r>
    <x v="9"/>
  </r>
  <r>
    <x v="0"/>
  </r>
  <r>
    <x v="17"/>
  </r>
  <r>
    <x v="11"/>
  </r>
  <r>
    <x v="9"/>
  </r>
  <r>
    <x v="23"/>
  </r>
  <r>
    <x v="29"/>
  </r>
  <r>
    <x v="9"/>
  </r>
  <r>
    <x v="45"/>
  </r>
  <r>
    <x v="12"/>
  </r>
  <r>
    <x v="5"/>
  </r>
  <r>
    <x v="3"/>
  </r>
  <r>
    <x v="14"/>
  </r>
  <r>
    <x v="37"/>
  </r>
  <r>
    <x v="9"/>
  </r>
  <r>
    <x v="8"/>
  </r>
  <r>
    <x v="13"/>
  </r>
  <r>
    <x v="9"/>
  </r>
  <r>
    <x v="19"/>
  </r>
  <r>
    <x v="17"/>
  </r>
  <r>
    <x v="29"/>
  </r>
  <r>
    <x v="14"/>
  </r>
  <r>
    <x v="46"/>
  </r>
  <r>
    <x v="17"/>
  </r>
  <r>
    <x v="43"/>
  </r>
  <r>
    <x v="6"/>
  </r>
  <r>
    <x v="10"/>
  </r>
  <r>
    <x v="9"/>
  </r>
  <r>
    <x v="34"/>
  </r>
  <r>
    <x v="32"/>
  </r>
  <r>
    <x v="14"/>
  </r>
  <r>
    <x v="29"/>
  </r>
  <r>
    <x v="29"/>
  </r>
  <r>
    <x v="17"/>
  </r>
  <r>
    <x v="40"/>
  </r>
  <r>
    <x v="10"/>
  </r>
  <r>
    <x v="8"/>
  </r>
  <r>
    <x v="40"/>
  </r>
  <r>
    <x v="9"/>
  </r>
  <r>
    <x v="16"/>
  </r>
  <r>
    <x v="6"/>
  </r>
  <r>
    <x v="6"/>
  </r>
  <r>
    <x v="6"/>
  </r>
  <r>
    <x v="17"/>
  </r>
  <r>
    <x v="17"/>
  </r>
  <r>
    <x v="28"/>
  </r>
  <r>
    <x v="39"/>
  </r>
  <r>
    <x v="19"/>
  </r>
  <r>
    <x v="0"/>
  </r>
  <r>
    <x v="9"/>
  </r>
  <r>
    <x v="8"/>
  </r>
  <r>
    <x v="0"/>
  </r>
  <r>
    <x v="9"/>
  </r>
  <r>
    <x v="44"/>
  </r>
  <r>
    <x v="40"/>
  </r>
  <r>
    <x v="5"/>
  </r>
  <r>
    <x v="29"/>
  </r>
  <r>
    <x v="10"/>
  </r>
  <r>
    <x v="54"/>
  </r>
  <r>
    <x v="3"/>
  </r>
  <r>
    <x v="52"/>
  </r>
  <r>
    <x v="10"/>
  </r>
  <r>
    <x v="37"/>
  </r>
  <r>
    <x v="9"/>
  </r>
  <r>
    <x v="16"/>
  </r>
  <r>
    <x v="34"/>
  </r>
  <r>
    <x v="6"/>
  </r>
  <r>
    <x v="39"/>
  </r>
  <r>
    <x v="11"/>
  </r>
  <r>
    <x v="18"/>
  </r>
  <r>
    <x v="3"/>
  </r>
  <r>
    <x v="8"/>
  </r>
  <r>
    <x v="33"/>
  </r>
  <r>
    <x v="5"/>
  </r>
  <r>
    <x v="17"/>
  </r>
  <r>
    <x v="20"/>
  </r>
  <r>
    <x v="20"/>
  </r>
  <r>
    <x v="5"/>
  </r>
  <r>
    <x v="49"/>
  </r>
  <r>
    <x v="32"/>
  </r>
  <r>
    <x v="8"/>
  </r>
  <r>
    <x v="16"/>
  </r>
  <r>
    <x v="16"/>
  </r>
  <r>
    <x v="6"/>
  </r>
  <r>
    <x v="45"/>
  </r>
  <r>
    <x v="45"/>
  </r>
  <r>
    <x v="19"/>
  </r>
  <r>
    <x v="37"/>
  </r>
  <r>
    <x v="17"/>
  </r>
  <r>
    <x v="51"/>
  </r>
  <r>
    <x v="31"/>
  </r>
  <r>
    <x v="13"/>
  </r>
  <r>
    <x v="43"/>
  </r>
  <r>
    <x v="6"/>
  </r>
  <r>
    <x v="9"/>
  </r>
  <r>
    <x v="31"/>
  </r>
  <r>
    <x v="29"/>
  </r>
  <r>
    <x v="17"/>
  </r>
  <r>
    <x v="9"/>
  </r>
  <r>
    <x v="34"/>
  </r>
  <r>
    <x v="44"/>
  </r>
  <r>
    <x v="28"/>
  </r>
  <r>
    <x v="45"/>
  </r>
  <r>
    <x v="44"/>
  </r>
  <r>
    <x v="45"/>
  </r>
  <r>
    <x v="10"/>
  </r>
  <r>
    <x v="42"/>
  </r>
  <r>
    <x v="34"/>
  </r>
  <r>
    <x v="16"/>
  </r>
  <r>
    <x v="9"/>
  </r>
  <r>
    <x v="6"/>
  </r>
  <r>
    <x v="6"/>
  </r>
  <r>
    <x v="29"/>
  </r>
  <r>
    <x v="9"/>
  </r>
  <r>
    <x v="13"/>
  </r>
  <r>
    <x v="8"/>
  </r>
  <r>
    <x v="9"/>
  </r>
  <r>
    <x v="17"/>
  </r>
  <r>
    <x v="9"/>
  </r>
  <r>
    <x v="50"/>
  </r>
  <r>
    <x v="15"/>
  </r>
  <r>
    <x v="16"/>
  </r>
  <r>
    <x v="33"/>
  </r>
  <r>
    <x v="34"/>
  </r>
  <r>
    <x v="52"/>
  </r>
  <r>
    <x v="31"/>
  </r>
  <r>
    <x v="9"/>
  </r>
  <r>
    <x v="33"/>
  </r>
  <r>
    <x v="34"/>
  </r>
  <r>
    <x v="6"/>
  </r>
  <r>
    <x v="29"/>
  </r>
  <r>
    <x v="9"/>
  </r>
  <r>
    <x v="9"/>
  </r>
  <r>
    <x v="16"/>
  </r>
  <r>
    <x v="34"/>
  </r>
  <r>
    <x v="14"/>
  </r>
  <r>
    <x v="32"/>
  </r>
  <r>
    <x v="29"/>
  </r>
  <r>
    <x v="17"/>
  </r>
  <r>
    <x v="25"/>
  </r>
  <r>
    <x v="31"/>
  </r>
  <r>
    <x v="6"/>
  </r>
  <r>
    <x v="16"/>
  </r>
  <r>
    <x v="43"/>
  </r>
  <r>
    <x v="8"/>
  </r>
  <r>
    <x v="3"/>
  </r>
  <r>
    <x v="3"/>
  </r>
  <r>
    <x v="47"/>
  </r>
  <r>
    <x v="9"/>
  </r>
  <r>
    <x v="21"/>
  </r>
  <r>
    <x v="29"/>
  </r>
  <r>
    <x v="44"/>
  </r>
  <r>
    <x v="29"/>
  </r>
  <r>
    <x v="29"/>
  </r>
  <r>
    <x v="10"/>
  </r>
  <r>
    <x v="43"/>
  </r>
  <r>
    <x v="28"/>
  </r>
  <r>
    <x v="14"/>
  </r>
  <r>
    <x v="40"/>
  </r>
  <r>
    <x v="9"/>
  </r>
  <r>
    <x v="6"/>
  </r>
  <r>
    <x v="6"/>
  </r>
  <r>
    <x v="8"/>
  </r>
  <r>
    <x v="6"/>
  </r>
  <r>
    <x v="0"/>
  </r>
  <r>
    <x v="16"/>
  </r>
  <r>
    <x v="9"/>
  </r>
  <r>
    <x v="8"/>
  </r>
  <r>
    <x v="33"/>
  </r>
  <r>
    <x v="15"/>
  </r>
  <r>
    <x v="8"/>
  </r>
  <r>
    <x v="5"/>
  </r>
  <r>
    <x v="26"/>
  </r>
  <r>
    <x v="16"/>
  </r>
  <r>
    <x v="0"/>
  </r>
  <r>
    <x v="21"/>
  </r>
  <r>
    <x v="9"/>
  </r>
  <r>
    <x v="22"/>
  </r>
  <r>
    <x v="9"/>
  </r>
  <r>
    <x v="6"/>
  </r>
  <r>
    <x v="9"/>
  </r>
  <r>
    <x v="16"/>
  </r>
  <r>
    <x v="34"/>
  </r>
  <r>
    <x v="16"/>
  </r>
  <r>
    <x v="9"/>
  </r>
  <r>
    <x v="8"/>
  </r>
  <r>
    <x v="31"/>
  </r>
  <r>
    <x v="29"/>
  </r>
  <r>
    <x v="11"/>
  </r>
  <r>
    <x v="0"/>
  </r>
  <r>
    <x v="8"/>
  </r>
  <r>
    <x v="8"/>
  </r>
  <r>
    <x v="34"/>
  </r>
  <r>
    <x v="9"/>
  </r>
  <r>
    <x v="31"/>
  </r>
  <r>
    <x v="2"/>
  </r>
  <r>
    <x v="16"/>
  </r>
  <r>
    <x v="32"/>
  </r>
  <r>
    <x v="0"/>
  </r>
  <r>
    <x v="29"/>
  </r>
  <r>
    <x v="14"/>
  </r>
  <r>
    <x v="17"/>
  </r>
  <r>
    <x v="9"/>
  </r>
  <r>
    <x v="18"/>
  </r>
  <r>
    <x v="5"/>
  </r>
  <r>
    <x v="9"/>
  </r>
  <r>
    <x v="9"/>
  </r>
  <r>
    <x v="29"/>
  </r>
  <r>
    <x v="9"/>
  </r>
  <r>
    <x v="13"/>
  </r>
  <r>
    <x v="50"/>
  </r>
  <r>
    <x v="20"/>
  </r>
  <r>
    <x v="40"/>
  </r>
  <r>
    <x v="31"/>
  </r>
  <r>
    <x v="0"/>
  </r>
  <r>
    <x v="6"/>
  </r>
  <r>
    <x v="50"/>
  </r>
  <r>
    <x v="17"/>
  </r>
  <r>
    <x v="19"/>
  </r>
  <r>
    <x v="10"/>
  </r>
  <r>
    <x v="34"/>
  </r>
  <r>
    <x v="9"/>
  </r>
  <r>
    <x v="33"/>
  </r>
  <r>
    <x v="34"/>
  </r>
  <r>
    <x v="24"/>
  </r>
  <r>
    <x v="33"/>
  </r>
  <r>
    <x v="0"/>
  </r>
  <r>
    <x v="5"/>
  </r>
  <r>
    <x v="33"/>
  </r>
  <r>
    <x v="5"/>
  </r>
  <r>
    <x v="9"/>
  </r>
  <r>
    <x v="9"/>
  </r>
  <r>
    <x v="9"/>
  </r>
  <r>
    <x v="17"/>
  </r>
  <r>
    <x v="8"/>
  </r>
  <r>
    <x v="6"/>
  </r>
  <r>
    <x v="11"/>
  </r>
  <r>
    <x v="29"/>
  </r>
  <r>
    <x v="52"/>
  </r>
  <r>
    <x v="6"/>
  </r>
  <r>
    <x v="1"/>
  </r>
  <r>
    <x v="6"/>
  </r>
  <r>
    <x v="2"/>
  </r>
  <r>
    <x v="49"/>
  </r>
  <r>
    <x v="0"/>
  </r>
  <r>
    <x v="15"/>
  </r>
  <r>
    <x v="53"/>
  </r>
  <r>
    <x v="10"/>
  </r>
  <r>
    <x v="0"/>
  </r>
  <r>
    <x v="3"/>
  </r>
  <r>
    <x v="6"/>
  </r>
  <r>
    <x v="29"/>
  </r>
  <r>
    <x v="16"/>
  </r>
  <r>
    <x v="11"/>
  </r>
  <r>
    <x v="11"/>
  </r>
  <r>
    <x v="9"/>
  </r>
  <r>
    <x v="19"/>
  </r>
  <r>
    <x v="9"/>
  </r>
  <r>
    <x v="28"/>
  </r>
  <r>
    <x v="24"/>
  </r>
  <r>
    <x v="9"/>
  </r>
  <r>
    <x v="29"/>
  </r>
  <r>
    <x v="13"/>
  </r>
  <r>
    <x v="14"/>
  </r>
  <r>
    <x v="6"/>
  </r>
  <r>
    <x v="9"/>
  </r>
  <r>
    <x v="9"/>
  </r>
  <r>
    <x v="5"/>
  </r>
  <r>
    <x v="32"/>
  </r>
  <r>
    <x v="10"/>
  </r>
  <r>
    <x v="46"/>
  </r>
  <r>
    <x v="56"/>
  </r>
  <r>
    <x v="28"/>
  </r>
  <r>
    <x v="9"/>
  </r>
  <r>
    <x v="14"/>
  </r>
  <r>
    <x v="24"/>
  </r>
  <r>
    <x v="33"/>
  </r>
  <r>
    <x v="19"/>
  </r>
  <r>
    <x v="10"/>
  </r>
  <r>
    <x v="9"/>
  </r>
  <r>
    <x v="5"/>
  </r>
  <r>
    <x v="34"/>
  </r>
  <r>
    <x v="28"/>
  </r>
  <r>
    <x v="6"/>
  </r>
  <r>
    <x v="17"/>
  </r>
  <r>
    <x v="8"/>
  </r>
  <r>
    <x v="28"/>
  </r>
  <r>
    <x v="3"/>
  </r>
  <r>
    <x v="34"/>
  </r>
  <r>
    <x v="17"/>
  </r>
  <r>
    <x v="12"/>
  </r>
  <r>
    <x v="3"/>
  </r>
  <r>
    <x v="13"/>
  </r>
  <r>
    <x v="44"/>
  </r>
  <r>
    <x v="42"/>
  </r>
  <r>
    <x v="14"/>
  </r>
  <r>
    <x v="9"/>
  </r>
  <r>
    <x v="35"/>
  </r>
  <r>
    <x v="14"/>
  </r>
  <r>
    <x v="9"/>
  </r>
  <r>
    <x v="29"/>
  </r>
  <r>
    <x v="5"/>
  </r>
  <r>
    <x v="40"/>
  </r>
  <r>
    <x v="34"/>
  </r>
  <r>
    <x v="4"/>
  </r>
  <r>
    <x v="6"/>
  </r>
  <r>
    <x v="11"/>
  </r>
  <r>
    <x v="45"/>
  </r>
  <r>
    <x v="6"/>
  </r>
  <r>
    <x v="29"/>
  </r>
  <r>
    <x v="34"/>
  </r>
  <r>
    <x v="9"/>
  </r>
  <r>
    <x v="39"/>
  </r>
  <r>
    <x v="57"/>
  </r>
  <r>
    <x v="13"/>
  </r>
  <r>
    <x v="32"/>
  </r>
  <r>
    <x v="17"/>
  </r>
  <r>
    <x v="5"/>
  </r>
  <r>
    <x v="5"/>
  </r>
  <r>
    <x v="16"/>
  </r>
  <r>
    <x v="5"/>
  </r>
  <r>
    <x v="29"/>
  </r>
  <r>
    <x v="46"/>
  </r>
  <r>
    <x v="8"/>
  </r>
  <r>
    <x v="43"/>
  </r>
  <r>
    <x v="1"/>
  </r>
  <r>
    <x v="8"/>
  </r>
  <r>
    <x v="44"/>
  </r>
  <r>
    <x v="44"/>
  </r>
  <r>
    <x v="14"/>
  </r>
  <r>
    <x v="9"/>
  </r>
  <r>
    <x v="10"/>
  </r>
  <r>
    <x v="3"/>
  </r>
  <r>
    <x v="20"/>
  </r>
  <r>
    <x v="31"/>
  </r>
  <r>
    <x v="19"/>
  </r>
  <r>
    <x v="36"/>
  </r>
  <r>
    <x v="5"/>
  </r>
  <r>
    <x v="37"/>
  </r>
  <r>
    <x v="5"/>
  </r>
  <r>
    <x v="5"/>
  </r>
  <r>
    <x v="39"/>
  </r>
  <r>
    <x v="10"/>
  </r>
  <r>
    <x v="29"/>
  </r>
  <r>
    <x v="0"/>
  </r>
  <r>
    <x v="34"/>
  </r>
  <r>
    <x v="17"/>
  </r>
  <r>
    <x v="33"/>
  </r>
  <r>
    <x v="14"/>
  </r>
  <r>
    <x v="58"/>
  </r>
  <r>
    <x v="5"/>
  </r>
  <r>
    <x v="28"/>
  </r>
  <r>
    <x v="37"/>
  </r>
  <r>
    <x v="16"/>
  </r>
  <r>
    <x v="6"/>
  </r>
  <r>
    <x v="33"/>
  </r>
  <r>
    <x v="44"/>
  </r>
  <r>
    <x v="12"/>
  </r>
  <r>
    <x v="9"/>
  </r>
  <r>
    <x v="9"/>
  </r>
  <r>
    <x v="23"/>
  </r>
  <r>
    <x v="8"/>
  </r>
  <r>
    <x v="14"/>
  </r>
  <r>
    <x v="34"/>
  </r>
  <r>
    <x v="8"/>
  </r>
  <r>
    <x v="5"/>
  </r>
  <r>
    <x v="5"/>
  </r>
  <r>
    <x v="17"/>
  </r>
  <r>
    <x v="33"/>
  </r>
  <r>
    <x v="6"/>
  </r>
  <r>
    <x v="12"/>
  </r>
  <r>
    <x v="34"/>
  </r>
  <r>
    <x v="10"/>
  </r>
  <r>
    <x v="17"/>
  </r>
  <r>
    <x v="51"/>
  </r>
  <r>
    <x v="9"/>
  </r>
  <r>
    <x v="28"/>
  </r>
  <r>
    <x v="31"/>
  </r>
  <r>
    <x v="12"/>
  </r>
  <r>
    <x v="13"/>
  </r>
  <r>
    <x v="9"/>
  </r>
  <r>
    <x v="9"/>
  </r>
  <r>
    <x v="9"/>
  </r>
  <r>
    <x v="45"/>
  </r>
  <r>
    <x v="5"/>
  </r>
  <r>
    <x v="13"/>
  </r>
  <r>
    <x v="54"/>
  </r>
  <r>
    <x v="5"/>
  </r>
  <r>
    <x v="10"/>
  </r>
  <r>
    <x v="17"/>
  </r>
  <r>
    <x v="9"/>
  </r>
  <r>
    <x v="9"/>
  </r>
  <r>
    <x v="34"/>
  </r>
  <r>
    <x v="31"/>
  </r>
  <r>
    <x v="28"/>
  </r>
  <r>
    <x v="44"/>
  </r>
  <r>
    <x v="3"/>
  </r>
  <r>
    <x v="33"/>
  </r>
  <r>
    <x v="47"/>
  </r>
  <r>
    <x v="17"/>
  </r>
  <r>
    <x v="34"/>
  </r>
  <r>
    <x v="34"/>
  </r>
  <r>
    <x v="34"/>
  </r>
  <r>
    <x v="17"/>
  </r>
  <r>
    <x v="8"/>
  </r>
  <r>
    <x v="29"/>
  </r>
  <r>
    <x v="29"/>
  </r>
  <r>
    <x v="33"/>
  </r>
  <r>
    <x v="32"/>
  </r>
  <r>
    <x v="16"/>
  </r>
  <r>
    <x v="17"/>
  </r>
  <r>
    <x v="16"/>
  </r>
  <r>
    <x v="16"/>
  </r>
  <r>
    <x v="6"/>
  </r>
  <r>
    <x v="34"/>
  </r>
  <r>
    <x v="27"/>
  </r>
  <r>
    <x v="29"/>
  </r>
  <r>
    <x v="13"/>
  </r>
  <r>
    <x v="16"/>
  </r>
  <r>
    <x v="31"/>
  </r>
  <r>
    <x v="29"/>
  </r>
  <r>
    <x v="34"/>
  </r>
  <r>
    <x v="29"/>
  </r>
  <r>
    <x v="0"/>
  </r>
  <r>
    <x v="8"/>
  </r>
  <r>
    <x v="16"/>
  </r>
  <r>
    <x v="9"/>
  </r>
  <r>
    <x v="44"/>
  </r>
  <r>
    <x v="32"/>
  </r>
  <r>
    <x v="9"/>
  </r>
  <r>
    <x v="12"/>
  </r>
  <r>
    <x v="24"/>
  </r>
  <r>
    <x v="9"/>
  </r>
  <r>
    <x v="52"/>
  </r>
  <r>
    <x v="34"/>
  </r>
  <r>
    <x v="20"/>
  </r>
  <r>
    <x v="19"/>
  </r>
  <r>
    <x v="34"/>
  </r>
  <r>
    <x v="17"/>
  </r>
  <r>
    <x v="37"/>
  </r>
  <r>
    <x v="6"/>
  </r>
  <r>
    <x v="31"/>
  </r>
  <r>
    <x v="17"/>
  </r>
  <r>
    <x v="20"/>
  </r>
  <r>
    <x v="29"/>
  </r>
  <r>
    <x v="8"/>
  </r>
  <r>
    <x v="9"/>
  </r>
  <r>
    <x v="13"/>
  </r>
  <r>
    <x v="10"/>
  </r>
  <r>
    <x v="29"/>
  </r>
  <r>
    <x v="32"/>
  </r>
  <r>
    <x v="43"/>
  </r>
  <r>
    <x v="9"/>
  </r>
  <r>
    <x v="14"/>
  </r>
  <r>
    <x v="11"/>
  </r>
  <r>
    <x v="52"/>
  </r>
  <r>
    <x v="6"/>
  </r>
  <r>
    <x v="1"/>
  </r>
  <r>
    <x v="14"/>
  </r>
  <r>
    <x v="5"/>
  </r>
  <r>
    <x v="9"/>
  </r>
  <r>
    <x v="6"/>
  </r>
  <r>
    <x v="45"/>
  </r>
  <r>
    <x v="6"/>
  </r>
  <r>
    <x v="3"/>
  </r>
  <r>
    <x v="29"/>
  </r>
  <r>
    <x v="29"/>
  </r>
  <r>
    <x v="40"/>
  </r>
  <r>
    <x v="8"/>
  </r>
  <r>
    <x v="16"/>
  </r>
  <r>
    <x v="28"/>
  </r>
  <r>
    <x v="31"/>
  </r>
  <r>
    <x v="28"/>
  </r>
  <r>
    <x v="9"/>
  </r>
  <r>
    <x v="33"/>
  </r>
  <r>
    <x v="8"/>
  </r>
  <r>
    <x v="12"/>
  </r>
  <r>
    <x v="34"/>
  </r>
  <r>
    <x v="37"/>
  </r>
  <r>
    <x v="37"/>
  </r>
  <r>
    <x v="45"/>
  </r>
  <r>
    <x v="9"/>
  </r>
  <r>
    <x v="6"/>
  </r>
  <r>
    <x v="5"/>
  </r>
  <r>
    <x v="16"/>
  </r>
  <r>
    <x v="13"/>
  </r>
  <r>
    <x v="3"/>
  </r>
  <r>
    <x v="6"/>
  </r>
  <r>
    <x v="5"/>
  </r>
  <r>
    <x v="9"/>
  </r>
  <r>
    <x v="14"/>
  </r>
  <r>
    <x v="10"/>
  </r>
  <r>
    <x v="29"/>
  </r>
  <r>
    <x v="24"/>
  </r>
  <r>
    <x v="9"/>
  </r>
  <r>
    <x v="28"/>
  </r>
  <r>
    <x v="9"/>
  </r>
  <r>
    <x v="34"/>
  </r>
  <r>
    <x v="39"/>
  </r>
  <r>
    <x v="9"/>
  </r>
  <r>
    <x v="6"/>
  </r>
  <r>
    <x v="9"/>
  </r>
  <r>
    <x v="43"/>
  </r>
  <r>
    <x v="16"/>
  </r>
  <r>
    <x v="17"/>
  </r>
  <r>
    <x v="44"/>
  </r>
  <r>
    <x v="21"/>
  </r>
  <r>
    <x v="45"/>
  </r>
  <r>
    <x v="17"/>
  </r>
  <r>
    <x v="29"/>
  </r>
  <r>
    <x v="9"/>
  </r>
  <r>
    <x v="28"/>
  </r>
  <r>
    <x v="17"/>
  </r>
  <r>
    <x v="50"/>
  </r>
  <r>
    <x v="5"/>
  </r>
  <r>
    <x v="29"/>
  </r>
  <r>
    <x v="31"/>
  </r>
  <r>
    <x v="34"/>
  </r>
  <r>
    <x v="10"/>
  </r>
  <r>
    <x v="34"/>
  </r>
  <r>
    <x v="34"/>
  </r>
  <r>
    <x v="3"/>
  </r>
  <r>
    <x v="17"/>
  </r>
  <r>
    <x v="13"/>
  </r>
  <r>
    <x v="38"/>
  </r>
  <r>
    <x v="17"/>
  </r>
  <r>
    <x v="9"/>
  </r>
  <r>
    <x v="5"/>
  </r>
  <r>
    <x v="6"/>
  </r>
  <r>
    <x v="13"/>
  </r>
  <r>
    <x v="29"/>
  </r>
  <r>
    <x v="22"/>
  </r>
  <r>
    <x v="13"/>
  </r>
  <r>
    <x v="32"/>
  </r>
  <r>
    <x v="16"/>
  </r>
  <r>
    <x v="26"/>
  </r>
  <r>
    <x v="34"/>
  </r>
  <r>
    <x v="24"/>
  </r>
  <r>
    <x v="3"/>
  </r>
  <r>
    <x v="9"/>
  </r>
  <r>
    <x v="6"/>
  </r>
  <r>
    <x v="9"/>
  </r>
  <r>
    <x v="3"/>
  </r>
  <r>
    <x v="9"/>
  </r>
  <r>
    <x v="11"/>
  </r>
  <r>
    <x v="29"/>
  </r>
  <r>
    <x v="28"/>
  </r>
  <r>
    <x v="5"/>
  </r>
  <r>
    <x v="16"/>
  </r>
  <r>
    <x v="16"/>
  </r>
  <r>
    <x v="44"/>
  </r>
  <r>
    <x v="0"/>
  </r>
  <r>
    <x v="25"/>
  </r>
  <r>
    <x v="6"/>
  </r>
  <r>
    <x v="22"/>
  </r>
  <r>
    <x v="17"/>
  </r>
  <r>
    <x v="39"/>
  </r>
  <r>
    <x v="34"/>
  </r>
  <r>
    <x v="39"/>
  </r>
  <r>
    <x v="34"/>
  </r>
  <r>
    <x v="9"/>
  </r>
  <r>
    <x v="29"/>
  </r>
  <r>
    <x v="9"/>
  </r>
  <r>
    <x v="34"/>
  </r>
  <r>
    <x v="14"/>
  </r>
  <r>
    <x v="10"/>
  </r>
  <r>
    <x v="26"/>
  </r>
  <r>
    <x v="34"/>
  </r>
  <r>
    <x v="14"/>
  </r>
  <r>
    <x v="0"/>
  </r>
  <r>
    <x v="22"/>
  </r>
  <r>
    <x v="12"/>
  </r>
  <r>
    <x v="9"/>
  </r>
  <r>
    <x v="29"/>
  </r>
  <r>
    <x v="35"/>
  </r>
  <r>
    <x v="34"/>
  </r>
  <r>
    <x v="34"/>
  </r>
  <r>
    <x v="3"/>
  </r>
  <r>
    <x v="34"/>
  </r>
  <r>
    <x v="16"/>
  </r>
  <r>
    <x v="29"/>
  </r>
  <r>
    <x v="9"/>
  </r>
  <r>
    <x v="17"/>
  </r>
  <r>
    <x v="0"/>
  </r>
  <r>
    <x v="33"/>
  </r>
  <r>
    <x v="17"/>
  </r>
  <r>
    <x v="9"/>
  </r>
  <r>
    <x v="9"/>
  </r>
  <r>
    <x v="14"/>
  </r>
  <r>
    <x v="34"/>
  </r>
  <r>
    <x v="29"/>
  </r>
  <r>
    <x v="1"/>
  </r>
  <r>
    <x v="17"/>
  </r>
  <r>
    <x v="18"/>
  </r>
  <r>
    <x v="9"/>
  </r>
  <r>
    <x v="37"/>
  </r>
  <r>
    <x v="29"/>
  </r>
  <r>
    <x v="4"/>
  </r>
  <r>
    <x v="32"/>
  </r>
  <r>
    <x v="17"/>
  </r>
  <r>
    <x v="5"/>
  </r>
  <r>
    <x v="29"/>
  </r>
  <r>
    <x v="9"/>
  </r>
  <r>
    <x v="9"/>
  </r>
  <r>
    <x v="12"/>
  </r>
  <r>
    <x v="9"/>
  </r>
  <r>
    <x v="16"/>
  </r>
  <r>
    <x v="34"/>
  </r>
  <r>
    <x v="29"/>
  </r>
  <r>
    <x v="6"/>
  </r>
  <r>
    <x v="16"/>
  </r>
  <r>
    <x v="16"/>
  </r>
  <r>
    <x v="6"/>
  </r>
  <r>
    <x v="10"/>
  </r>
  <r>
    <x v="39"/>
  </r>
  <r>
    <x v="17"/>
  </r>
  <r>
    <x v="34"/>
  </r>
  <r>
    <x v="8"/>
  </r>
  <r>
    <x v="6"/>
  </r>
  <r>
    <x v="9"/>
  </r>
  <r>
    <x v="40"/>
  </r>
  <r>
    <x v="8"/>
  </r>
  <r>
    <x v="0"/>
  </r>
  <r>
    <x v="29"/>
  </r>
  <r>
    <x v="6"/>
  </r>
  <r>
    <x v="14"/>
  </r>
  <r>
    <x v="6"/>
  </r>
  <r>
    <x v="6"/>
  </r>
  <r>
    <x v="34"/>
  </r>
  <r>
    <x v="34"/>
  </r>
  <r>
    <x v="19"/>
  </r>
  <r>
    <x v="37"/>
  </r>
  <r>
    <x v="44"/>
  </r>
  <r>
    <x v="43"/>
  </r>
  <r>
    <x v="19"/>
  </r>
  <r>
    <x v="8"/>
  </r>
  <r>
    <x v="14"/>
  </r>
  <r>
    <x v="29"/>
  </r>
  <r>
    <x v="9"/>
  </r>
  <r>
    <x v="9"/>
  </r>
  <r>
    <x v="57"/>
  </r>
  <r>
    <x v="8"/>
  </r>
  <r>
    <x v="9"/>
  </r>
  <r>
    <x v="16"/>
  </r>
  <r>
    <x v="6"/>
  </r>
  <r>
    <x v="45"/>
  </r>
  <r>
    <x v="40"/>
  </r>
  <r>
    <x v="9"/>
  </r>
  <r>
    <x v="14"/>
  </r>
  <r>
    <x v="29"/>
  </r>
  <r>
    <x v="9"/>
  </r>
  <r>
    <x v="16"/>
  </r>
  <r>
    <x v="42"/>
  </r>
  <r>
    <x v="29"/>
  </r>
  <r>
    <x v="14"/>
  </r>
  <r>
    <x v="1"/>
  </r>
  <r>
    <x v="16"/>
  </r>
  <r>
    <x v="29"/>
  </r>
  <r>
    <x v="57"/>
  </r>
  <r>
    <x v="17"/>
  </r>
  <r>
    <x v="0"/>
  </r>
  <r>
    <x v="29"/>
  </r>
  <r>
    <x v="34"/>
  </r>
  <r>
    <x v="36"/>
  </r>
  <r>
    <x v="17"/>
  </r>
  <r>
    <x v="6"/>
  </r>
  <r>
    <x v="31"/>
  </r>
  <r>
    <x v="11"/>
  </r>
  <r>
    <x v="31"/>
  </r>
  <r>
    <x v="29"/>
  </r>
  <r>
    <x v="16"/>
  </r>
  <r>
    <x v="45"/>
  </r>
  <r>
    <x v="10"/>
  </r>
  <r>
    <x v="3"/>
  </r>
  <r>
    <x v="14"/>
  </r>
  <r>
    <x v="31"/>
  </r>
  <r>
    <x v="28"/>
  </r>
  <r>
    <x v="14"/>
  </r>
  <r>
    <x v="9"/>
  </r>
  <r>
    <x v="9"/>
  </r>
  <r>
    <x v="6"/>
  </r>
  <r>
    <x v="28"/>
  </r>
  <r>
    <x v="33"/>
  </r>
  <r>
    <x v="34"/>
  </r>
  <r>
    <x v="8"/>
  </r>
  <r>
    <x v="8"/>
  </r>
  <r>
    <x v="14"/>
  </r>
  <r>
    <x v="16"/>
  </r>
  <r>
    <x v="10"/>
  </r>
  <r>
    <x v="6"/>
  </r>
  <r>
    <x v="25"/>
  </r>
  <r>
    <x v="29"/>
  </r>
  <r>
    <x v="16"/>
  </r>
  <r>
    <x v="3"/>
  </r>
  <r>
    <x v="9"/>
  </r>
  <r>
    <x v="19"/>
  </r>
  <r>
    <x v="16"/>
  </r>
  <r>
    <x v="9"/>
  </r>
  <r>
    <x v="6"/>
  </r>
  <r>
    <x v="1"/>
  </r>
  <r>
    <x v="8"/>
  </r>
  <r>
    <x v="29"/>
  </r>
  <r>
    <x v="29"/>
  </r>
  <r>
    <x v="57"/>
  </r>
  <r>
    <x v="5"/>
  </r>
  <r>
    <x v="9"/>
  </r>
  <r>
    <x v="9"/>
  </r>
  <r>
    <x v="33"/>
  </r>
  <r>
    <x v="14"/>
  </r>
  <r>
    <x v="14"/>
  </r>
  <r>
    <x v="34"/>
  </r>
  <r>
    <x v="46"/>
  </r>
  <r>
    <x v="31"/>
  </r>
  <r>
    <x v="6"/>
  </r>
  <r>
    <x v="28"/>
  </r>
  <r>
    <x v="17"/>
  </r>
  <r>
    <x v="6"/>
  </r>
  <r>
    <x v="9"/>
  </r>
  <r>
    <x v="5"/>
  </r>
  <r>
    <x v="29"/>
  </r>
  <r>
    <x v="0"/>
  </r>
  <r>
    <x v="27"/>
  </r>
  <r>
    <x v="29"/>
  </r>
  <r>
    <x v="29"/>
  </r>
  <r>
    <x v="5"/>
  </r>
  <r>
    <x v="16"/>
  </r>
  <r>
    <x v="51"/>
  </r>
  <r>
    <x v="50"/>
  </r>
  <r>
    <x v="34"/>
  </r>
  <r>
    <x v="2"/>
  </r>
  <r>
    <x v="17"/>
  </r>
  <r>
    <x v="29"/>
  </r>
  <r>
    <x v="17"/>
  </r>
  <r>
    <x v="6"/>
  </r>
  <r>
    <x v="29"/>
  </r>
  <r>
    <x v="29"/>
  </r>
  <r>
    <x v="17"/>
  </r>
  <r>
    <x v="34"/>
  </r>
  <r>
    <x v="29"/>
  </r>
  <r>
    <x v="9"/>
  </r>
  <r>
    <x v="28"/>
  </r>
  <r>
    <x v="31"/>
  </r>
  <r>
    <x v="29"/>
  </r>
  <r>
    <x v="6"/>
  </r>
  <r>
    <x v="19"/>
  </r>
  <r>
    <x v="6"/>
  </r>
  <r>
    <x v="9"/>
  </r>
  <r>
    <x v="29"/>
  </r>
  <r>
    <x v="34"/>
  </r>
  <r>
    <x v="31"/>
  </r>
  <r>
    <x v="33"/>
  </r>
  <r>
    <x v="3"/>
  </r>
  <r>
    <x v="17"/>
  </r>
  <r>
    <x v="39"/>
  </r>
  <r>
    <x v="17"/>
  </r>
  <r>
    <x v="8"/>
  </r>
  <r>
    <x v="39"/>
  </r>
  <r>
    <x v="17"/>
  </r>
  <r>
    <x v="31"/>
  </r>
  <r>
    <x v="18"/>
  </r>
  <r>
    <x v="14"/>
  </r>
  <r>
    <x v="16"/>
  </r>
  <r>
    <x v="9"/>
  </r>
  <r>
    <x v="34"/>
  </r>
  <r>
    <x v="34"/>
  </r>
  <r>
    <x v="9"/>
  </r>
  <r>
    <x v="34"/>
  </r>
  <r>
    <x v="29"/>
  </r>
  <r>
    <x v="34"/>
  </r>
  <r>
    <x v="9"/>
  </r>
  <r>
    <x v="29"/>
  </r>
  <r>
    <x v="34"/>
  </r>
  <r>
    <x v="17"/>
  </r>
  <r>
    <x v="17"/>
  </r>
  <r>
    <x v="29"/>
  </r>
  <r>
    <x v="37"/>
  </r>
  <r>
    <x v="33"/>
  </r>
  <r>
    <x v="28"/>
  </r>
  <r>
    <x v="3"/>
  </r>
  <r>
    <x v="14"/>
  </r>
  <r>
    <x v="29"/>
  </r>
  <r>
    <x v="43"/>
  </r>
  <r>
    <x v="17"/>
  </r>
  <r>
    <x v="29"/>
  </r>
  <r>
    <x v="9"/>
  </r>
  <r>
    <x v="9"/>
  </r>
  <r>
    <x v="9"/>
  </r>
  <r>
    <x v="17"/>
  </r>
  <r>
    <x v="9"/>
  </r>
  <r>
    <x v="14"/>
  </r>
  <r>
    <x v="45"/>
  </r>
  <r>
    <x v="33"/>
  </r>
  <r>
    <x v="34"/>
  </r>
  <r>
    <x v="9"/>
  </r>
  <r>
    <x v="8"/>
  </r>
  <r>
    <x v="6"/>
  </r>
  <r>
    <x v="1"/>
  </r>
  <r>
    <x v="31"/>
  </r>
  <r>
    <x v="51"/>
  </r>
  <r>
    <x v="29"/>
  </r>
  <r>
    <x v="34"/>
  </r>
  <r>
    <x v="6"/>
  </r>
  <r>
    <x v="19"/>
  </r>
  <r>
    <x v="9"/>
  </r>
  <r>
    <x v="29"/>
  </r>
  <r>
    <x v="12"/>
  </r>
  <r>
    <x v="9"/>
  </r>
  <r>
    <x v="16"/>
  </r>
  <r>
    <x v="9"/>
  </r>
  <r>
    <x v="17"/>
  </r>
  <r>
    <x v="15"/>
  </r>
  <r>
    <x v="29"/>
  </r>
  <r>
    <x v="9"/>
  </r>
  <r>
    <x v="6"/>
  </r>
  <r>
    <x v="9"/>
  </r>
  <r>
    <x v="17"/>
  </r>
  <r>
    <x v="29"/>
  </r>
  <r>
    <x v="22"/>
  </r>
  <r>
    <x v="11"/>
  </r>
  <r>
    <x v="9"/>
  </r>
  <r>
    <x v="34"/>
  </r>
  <r>
    <x v="12"/>
  </r>
  <r>
    <x v="9"/>
  </r>
  <r>
    <x v="24"/>
  </r>
  <r>
    <x v="16"/>
  </r>
  <r>
    <x v="24"/>
  </r>
  <r>
    <x v="34"/>
  </r>
  <r>
    <x v="51"/>
  </r>
  <r>
    <x v="9"/>
  </r>
  <r>
    <x v="6"/>
  </r>
  <r>
    <x v="6"/>
  </r>
  <r>
    <x v="19"/>
  </r>
  <r>
    <x v="57"/>
  </r>
  <r>
    <x v="16"/>
  </r>
  <r>
    <x v="5"/>
  </r>
  <r>
    <x v="34"/>
  </r>
  <r>
    <x v="17"/>
  </r>
  <r>
    <x v="16"/>
  </r>
  <r>
    <x v="6"/>
  </r>
  <r>
    <x v="19"/>
  </r>
  <r>
    <x v="43"/>
  </r>
  <r>
    <x v="34"/>
  </r>
  <r>
    <x v="34"/>
  </r>
  <r>
    <x v="34"/>
  </r>
  <r>
    <x v="9"/>
  </r>
  <r>
    <x v="29"/>
  </r>
  <r>
    <x v="39"/>
  </r>
  <r>
    <x v="29"/>
  </r>
  <r>
    <x v="17"/>
  </r>
  <r>
    <x v="44"/>
  </r>
  <r>
    <x v="37"/>
  </r>
  <r>
    <x v="17"/>
  </r>
  <r>
    <x v="3"/>
  </r>
  <r>
    <x v="29"/>
  </r>
  <r>
    <x v="3"/>
  </r>
  <r>
    <x v="9"/>
  </r>
  <r>
    <x v="17"/>
  </r>
  <r>
    <x v="12"/>
  </r>
  <r>
    <x v="17"/>
  </r>
  <r>
    <x v="29"/>
  </r>
  <r>
    <x v="34"/>
  </r>
  <r>
    <x v="10"/>
  </r>
  <r>
    <x v="9"/>
  </r>
  <r>
    <x v="5"/>
  </r>
  <r>
    <x v="28"/>
  </r>
  <r>
    <x v="46"/>
  </r>
  <r>
    <x v="34"/>
  </r>
  <r>
    <x v="9"/>
  </r>
  <r>
    <x v="17"/>
  </r>
  <r>
    <x v="17"/>
  </r>
  <r>
    <x v="9"/>
  </r>
  <r>
    <x v="22"/>
  </r>
  <r>
    <x v="1"/>
  </r>
  <r>
    <x v="14"/>
  </r>
  <r>
    <x v="10"/>
  </r>
  <r>
    <x v="8"/>
  </r>
  <r>
    <x v="11"/>
  </r>
  <r>
    <x v="33"/>
  </r>
  <r>
    <x v="18"/>
  </r>
  <r>
    <x v="28"/>
  </r>
  <r>
    <x v="16"/>
  </r>
  <r>
    <x v="9"/>
  </r>
  <r>
    <x v="1"/>
  </r>
  <r>
    <x v="15"/>
  </r>
  <r>
    <x v="14"/>
  </r>
  <r>
    <x v="17"/>
  </r>
  <r>
    <x v="9"/>
  </r>
  <r>
    <x v="19"/>
  </r>
  <r>
    <x v="29"/>
  </r>
  <r>
    <x v="9"/>
  </r>
  <r>
    <x v="3"/>
  </r>
  <r>
    <x v="28"/>
  </r>
  <r>
    <x v="16"/>
  </r>
  <r>
    <x v="17"/>
  </r>
  <r>
    <x v="6"/>
  </r>
  <r>
    <x v="8"/>
  </r>
  <r>
    <x v="29"/>
  </r>
  <r>
    <x v="29"/>
  </r>
  <r>
    <x v="9"/>
  </r>
  <r>
    <x v="24"/>
  </r>
  <r>
    <x v="16"/>
  </r>
  <r>
    <x v="0"/>
  </r>
  <r>
    <x v="58"/>
  </r>
  <r>
    <x v="16"/>
  </r>
  <r>
    <x v="29"/>
  </r>
  <r>
    <x v="10"/>
  </r>
  <r>
    <x v="9"/>
  </r>
  <r>
    <x v="29"/>
  </r>
  <r>
    <x v="29"/>
  </r>
  <r>
    <x v="29"/>
  </r>
  <r>
    <x v="0"/>
  </r>
  <r>
    <x v="9"/>
  </r>
  <r>
    <x v="28"/>
  </r>
  <r>
    <x v="17"/>
  </r>
  <r>
    <x v="43"/>
  </r>
  <r>
    <x v="24"/>
  </r>
  <r>
    <x v="45"/>
  </r>
  <r>
    <x v="19"/>
  </r>
  <r>
    <x v="8"/>
  </r>
  <r>
    <x v="24"/>
  </r>
  <r>
    <x v="0"/>
  </r>
  <r>
    <x v="9"/>
  </r>
  <r>
    <x v="39"/>
  </r>
  <r>
    <x v="6"/>
  </r>
  <r>
    <x v="34"/>
  </r>
  <r>
    <x v="8"/>
  </r>
  <r>
    <x v="40"/>
  </r>
  <r>
    <x v="34"/>
  </r>
  <r>
    <x v="17"/>
  </r>
  <r>
    <x v="16"/>
  </r>
  <r>
    <x v="16"/>
  </r>
  <r>
    <x v="9"/>
  </r>
  <r>
    <x v="17"/>
  </r>
  <r>
    <x v="28"/>
  </r>
  <r>
    <x v="34"/>
  </r>
  <r>
    <x v="43"/>
  </r>
  <r>
    <x v="6"/>
  </r>
  <r>
    <x v="58"/>
  </r>
  <r>
    <x v="41"/>
  </r>
  <r>
    <x v="28"/>
  </r>
  <r>
    <x v="5"/>
  </r>
  <r>
    <x v="37"/>
  </r>
  <r>
    <x v="6"/>
  </r>
  <r>
    <x v="0"/>
  </r>
  <r>
    <x v="29"/>
  </r>
  <r>
    <x v="9"/>
  </r>
  <r>
    <x v="33"/>
  </r>
  <r>
    <x v="27"/>
  </r>
  <r>
    <x v="29"/>
  </r>
  <r>
    <x v="39"/>
  </r>
  <r>
    <x v="10"/>
  </r>
  <r>
    <x v="9"/>
  </r>
  <r>
    <x v="9"/>
  </r>
  <r>
    <x v="9"/>
  </r>
  <r>
    <x v="20"/>
  </r>
  <r>
    <x v="6"/>
  </r>
  <r>
    <x v="3"/>
  </r>
  <r>
    <x v="6"/>
  </r>
  <r>
    <x v="43"/>
  </r>
  <r>
    <x v="31"/>
  </r>
  <r>
    <x v="18"/>
  </r>
  <r>
    <x v="1"/>
  </r>
  <r>
    <x v="34"/>
  </r>
  <r>
    <x v="6"/>
  </r>
  <r>
    <x v="16"/>
  </r>
  <r>
    <x v="0"/>
  </r>
  <r>
    <x v="8"/>
  </r>
  <r>
    <x v="8"/>
  </r>
  <r>
    <x v="31"/>
  </r>
  <r>
    <x v="5"/>
  </r>
  <r>
    <x v="28"/>
  </r>
  <r>
    <x v="28"/>
  </r>
  <r>
    <x v="5"/>
  </r>
  <r>
    <x v="9"/>
  </r>
  <r>
    <x v="29"/>
  </r>
  <r>
    <x v="6"/>
  </r>
  <r>
    <x v="29"/>
  </r>
  <r>
    <x v="15"/>
  </r>
  <r>
    <x v="51"/>
  </r>
  <r>
    <x v="12"/>
  </r>
  <r>
    <x v="29"/>
  </r>
  <r>
    <x v="34"/>
  </r>
  <r>
    <x v="9"/>
  </r>
  <r>
    <x v="11"/>
  </r>
  <r>
    <x v="9"/>
  </r>
  <r>
    <x v="29"/>
  </r>
  <r>
    <x v="17"/>
  </r>
  <r>
    <x v="0"/>
  </r>
  <r>
    <x v="28"/>
  </r>
  <r>
    <x v="9"/>
  </r>
  <r>
    <x v="3"/>
  </r>
  <r>
    <x v="16"/>
  </r>
  <r>
    <x v="9"/>
  </r>
  <r>
    <x v="42"/>
  </r>
  <r>
    <x v="9"/>
  </r>
  <r>
    <x v="6"/>
  </r>
  <r>
    <x v="9"/>
  </r>
  <r>
    <x v="11"/>
  </r>
  <r>
    <x v="34"/>
  </r>
  <r>
    <x v="9"/>
  </r>
  <r>
    <x v="28"/>
  </r>
  <r>
    <x v="9"/>
  </r>
  <r>
    <x v="34"/>
  </r>
  <r>
    <x v="16"/>
  </r>
  <r>
    <x v="45"/>
  </r>
  <r>
    <x v="29"/>
  </r>
  <r>
    <x v="44"/>
  </r>
  <r>
    <x v="32"/>
  </r>
  <r>
    <x v="10"/>
  </r>
  <r>
    <x v="44"/>
  </r>
  <r>
    <x v="10"/>
  </r>
  <r>
    <x v="10"/>
  </r>
  <r>
    <x v="5"/>
  </r>
  <r>
    <x v="40"/>
  </r>
  <r>
    <x v="17"/>
  </r>
  <r>
    <x v="5"/>
  </r>
  <r>
    <x v="9"/>
  </r>
  <r>
    <x v="9"/>
  </r>
  <r>
    <x v="45"/>
  </r>
  <r>
    <x v="11"/>
  </r>
  <r>
    <x v="24"/>
  </r>
  <r>
    <x v="9"/>
  </r>
  <r>
    <x v="42"/>
  </r>
  <r>
    <x v="19"/>
  </r>
  <r>
    <x v="34"/>
  </r>
  <r>
    <x v="34"/>
  </r>
  <r>
    <x v="29"/>
  </r>
  <r>
    <x v="27"/>
  </r>
  <r>
    <x v="42"/>
  </r>
  <r>
    <x v="32"/>
  </r>
  <r>
    <x v="9"/>
  </r>
  <r>
    <x v="3"/>
  </r>
  <r>
    <x v="37"/>
  </r>
  <r>
    <x v="17"/>
  </r>
  <r>
    <x v="13"/>
  </r>
  <r>
    <x v="16"/>
  </r>
  <r>
    <x v="13"/>
  </r>
  <r>
    <x v="15"/>
  </r>
  <r>
    <x v="28"/>
  </r>
  <r>
    <x v="34"/>
  </r>
  <r>
    <x v="29"/>
  </r>
  <r>
    <x v="29"/>
  </r>
  <r>
    <x v="6"/>
  </r>
  <r>
    <x v="10"/>
  </r>
  <r>
    <x v="5"/>
  </r>
  <r>
    <x v="14"/>
  </r>
  <r>
    <x v="9"/>
  </r>
  <r>
    <x v="29"/>
  </r>
  <r>
    <x v="20"/>
  </r>
  <r>
    <x v="14"/>
  </r>
  <r>
    <x v="6"/>
  </r>
  <r>
    <x v="9"/>
  </r>
  <r>
    <x v="34"/>
  </r>
  <r>
    <x v="2"/>
  </r>
  <r>
    <x v="6"/>
  </r>
  <r>
    <x v="9"/>
  </r>
  <r>
    <x v="18"/>
  </r>
  <r>
    <x v="6"/>
  </r>
  <r>
    <x v="56"/>
  </r>
  <r>
    <x v="17"/>
  </r>
  <r>
    <x v="24"/>
  </r>
  <r>
    <x v="8"/>
  </r>
  <r>
    <x v="40"/>
  </r>
  <r>
    <x v="3"/>
  </r>
  <r>
    <x v="34"/>
  </r>
  <r>
    <x v="9"/>
  </r>
  <r>
    <x v="6"/>
  </r>
  <r>
    <x v="17"/>
  </r>
  <r>
    <x v="10"/>
  </r>
  <r>
    <x v="39"/>
  </r>
  <r>
    <x v="28"/>
  </r>
  <r>
    <x v="14"/>
  </r>
  <r>
    <x v="56"/>
  </r>
  <r>
    <x v="0"/>
  </r>
  <r>
    <x v="9"/>
  </r>
  <r>
    <x v="25"/>
  </r>
  <r>
    <x v="9"/>
  </r>
  <r>
    <x v="16"/>
  </r>
  <r>
    <x v="5"/>
  </r>
  <r>
    <x v="9"/>
  </r>
  <r>
    <x v="29"/>
  </r>
  <r>
    <x v="9"/>
  </r>
  <r>
    <x v="12"/>
  </r>
  <r>
    <x v="29"/>
  </r>
  <r>
    <x v="29"/>
  </r>
  <r>
    <x v="29"/>
  </r>
  <r>
    <x v="9"/>
  </r>
  <r>
    <x v="17"/>
  </r>
  <r>
    <x v="17"/>
  </r>
  <r>
    <x v="9"/>
  </r>
  <r>
    <x v="28"/>
  </r>
  <r>
    <x v="33"/>
  </r>
  <r>
    <x v="9"/>
  </r>
  <r>
    <x v="1"/>
  </r>
  <r>
    <x v="16"/>
  </r>
  <r>
    <x v="33"/>
  </r>
  <r>
    <x v="45"/>
  </r>
  <r>
    <x v="34"/>
  </r>
  <r>
    <x v="17"/>
  </r>
  <r>
    <x v="17"/>
  </r>
  <r>
    <x v="34"/>
  </r>
  <r>
    <x v="17"/>
  </r>
  <r>
    <x v="22"/>
  </r>
  <r>
    <x v="43"/>
  </r>
  <r>
    <x v="9"/>
  </r>
  <r>
    <x v="29"/>
  </r>
  <r>
    <x v="8"/>
  </r>
  <r>
    <x v="9"/>
  </r>
  <r>
    <x v="19"/>
  </r>
  <r>
    <x v="13"/>
  </r>
  <r>
    <x v="24"/>
  </r>
  <r>
    <x v="29"/>
  </r>
  <r>
    <x v="6"/>
  </r>
  <r>
    <x v="34"/>
  </r>
  <r>
    <x v="6"/>
  </r>
  <r>
    <x v="17"/>
  </r>
  <r>
    <x v="33"/>
  </r>
  <r>
    <x v="9"/>
  </r>
  <r>
    <x v="34"/>
  </r>
  <r>
    <x v="28"/>
  </r>
  <r>
    <x v="34"/>
  </r>
  <r>
    <x v="29"/>
  </r>
  <r>
    <x v="6"/>
  </r>
  <r>
    <x v="50"/>
  </r>
  <r>
    <x v="11"/>
  </r>
  <r>
    <x v="34"/>
  </r>
  <r>
    <x v="32"/>
  </r>
  <r>
    <x v="2"/>
  </r>
  <r>
    <x v="14"/>
  </r>
  <r>
    <x v="28"/>
  </r>
  <r>
    <x v="17"/>
  </r>
  <r>
    <x v="17"/>
  </r>
  <r>
    <x v="6"/>
  </r>
  <r>
    <x v="16"/>
  </r>
  <r>
    <x v="34"/>
  </r>
  <r>
    <x v="9"/>
  </r>
  <r>
    <x v="17"/>
  </r>
  <r>
    <x v="14"/>
  </r>
  <r>
    <x v="18"/>
  </r>
  <r>
    <x v="44"/>
  </r>
  <r>
    <x v="6"/>
  </r>
  <r>
    <x v="34"/>
  </r>
  <r>
    <x v="17"/>
  </r>
  <r>
    <x v="6"/>
  </r>
  <r>
    <x v="5"/>
  </r>
  <r>
    <x v="22"/>
  </r>
  <r>
    <x v="29"/>
  </r>
  <r>
    <x v="20"/>
  </r>
  <r>
    <x v="34"/>
  </r>
  <r>
    <x v="0"/>
  </r>
  <r>
    <x v="6"/>
  </r>
  <r>
    <x v="34"/>
  </r>
  <r>
    <x v="45"/>
  </r>
  <r>
    <x v="6"/>
  </r>
  <r>
    <x v="29"/>
  </r>
  <r>
    <x v="5"/>
  </r>
  <r>
    <x v="10"/>
  </r>
  <r>
    <x v="33"/>
  </r>
  <r>
    <x v="16"/>
  </r>
  <r>
    <x v="8"/>
  </r>
  <r>
    <x v="9"/>
  </r>
  <r>
    <x v="28"/>
  </r>
  <r>
    <x v="29"/>
  </r>
  <r>
    <x v="34"/>
  </r>
  <r>
    <x v="34"/>
  </r>
  <r>
    <x v="8"/>
  </r>
  <r>
    <x v="18"/>
  </r>
  <r>
    <x v="50"/>
  </r>
  <r>
    <x v="35"/>
  </r>
  <r>
    <x v="17"/>
  </r>
  <r>
    <x v="19"/>
  </r>
  <r>
    <x v="43"/>
  </r>
  <r>
    <x v="9"/>
  </r>
  <r>
    <x v="9"/>
  </r>
  <r>
    <x v="9"/>
  </r>
  <r>
    <x v="17"/>
  </r>
  <r>
    <x v="16"/>
  </r>
  <r>
    <x v="24"/>
  </r>
  <r>
    <x v="1"/>
  </r>
  <r>
    <x v="34"/>
  </r>
  <r>
    <x v="16"/>
  </r>
  <r>
    <x v="9"/>
  </r>
  <r>
    <x v="12"/>
  </r>
  <r>
    <x v="29"/>
  </r>
  <r>
    <x v="17"/>
  </r>
  <r>
    <x v="27"/>
  </r>
  <r>
    <x v="5"/>
  </r>
  <r>
    <x v="17"/>
  </r>
  <r>
    <x v="17"/>
  </r>
  <r>
    <x v="6"/>
  </r>
  <r>
    <x v="28"/>
  </r>
  <r>
    <x v="6"/>
  </r>
  <r>
    <x v="34"/>
  </r>
  <r>
    <x v="58"/>
  </r>
  <r>
    <x v="4"/>
  </r>
  <r>
    <x v="29"/>
  </r>
  <r>
    <x v="16"/>
  </r>
  <r>
    <x v="34"/>
  </r>
  <r>
    <x v="0"/>
  </r>
  <r>
    <x v="6"/>
  </r>
  <r>
    <x v="11"/>
  </r>
  <r>
    <x v="40"/>
  </r>
  <r>
    <x v="17"/>
  </r>
  <r>
    <x v="17"/>
  </r>
  <r>
    <x v="16"/>
  </r>
  <r>
    <x v="17"/>
  </r>
  <r>
    <x v="19"/>
  </r>
  <r>
    <x v="9"/>
  </r>
  <r>
    <x v="4"/>
  </r>
  <r>
    <x v="6"/>
  </r>
  <r>
    <x v="51"/>
  </r>
  <r>
    <x v="9"/>
  </r>
  <r>
    <x v="13"/>
  </r>
  <r>
    <x v="17"/>
  </r>
  <r>
    <x v="44"/>
  </r>
  <r>
    <x v="29"/>
  </r>
  <r>
    <x v="16"/>
  </r>
  <r>
    <x v="5"/>
  </r>
  <r>
    <x v="34"/>
  </r>
  <r>
    <x v="3"/>
  </r>
  <r>
    <x v="9"/>
  </r>
  <r>
    <x v="16"/>
  </r>
  <r>
    <x v="34"/>
  </r>
  <r>
    <x v="5"/>
  </r>
  <r>
    <x v="8"/>
  </r>
  <r>
    <x v="34"/>
  </r>
  <r>
    <x v="9"/>
  </r>
  <r>
    <x v="17"/>
  </r>
  <r>
    <x v="10"/>
  </r>
  <r>
    <x v="40"/>
  </r>
  <r>
    <x v="29"/>
  </r>
  <r>
    <x v="29"/>
  </r>
  <r>
    <x v="29"/>
  </r>
  <r>
    <x v="6"/>
  </r>
  <r>
    <x v="28"/>
  </r>
  <r>
    <x v="34"/>
  </r>
  <r>
    <x v="39"/>
  </r>
  <r>
    <x v="10"/>
  </r>
  <r>
    <x v="19"/>
  </r>
  <r>
    <x v="29"/>
  </r>
  <r>
    <x v="5"/>
  </r>
  <r>
    <x v="29"/>
  </r>
  <r>
    <x v="4"/>
  </r>
  <r>
    <x v="6"/>
  </r>
  <r>
    <x v="31"/>
  </r>
  <r>
    <x v="17"/>
  </r>
  <r>
    <x v="0"/>
  </r>
  <r>
    <x v="45"/>
  </r>
  <r>
    <x v="6"/>
  </r>
  <r>
    <x v="17"/>
  </r>
  <r>
    <x v="9"/>
  </r>
  <r>
    <x v="3"/>
  </r>
  <r>
    <x v="8"/>
  </r>
  <r>
    <x v="34"/>
  </r>
  <r>
    <x v="34"/>
  </r>
  <r>
    <x v="8"/>
  </r>
  <r>
    <x v="34"/>
  </r>
  <r>
    <x v="48"/>
  </r>
  <r>
    <x v="9"/>
  </r>
  <r>
    <x v="9"/>
  </r>
  <r>
    <x v="29"/>
  </r>
  <r>
    <x v="39"/>
  </r>
  <r>
    <x v="29"/>
  </r>
  <r>
    <x v="33"/>
  </r>
  <r>
    <x v="15"/>
  </r>
  <r>
    <x v="38"/>
  </r>
  <r>
    <x v="17"/>
  </r>
  <r>
    <x v="33"/>
  </r>
  <r>
    <x v="16"/>
  </r>
  <r>
    <x v="5"/>
  </r>
  <r>
    <x v="3"/>
  </r>
  <r>
    <x v="23"/>
  </r>
  <r>
    <x v="28"/>
  </r>
  <r>
    <x v="0"/>
  </r>
  <r>
    <x v="34"/>
  </r>
  <r>
    <x v="29"/>
  </r>
  <r>
    <x v="10"/>
  </r>
  <r>
    <x v="9"/>
  </r>
  <r>
    <x v="5"/>
  </r>
  <r>
    <x v="39"/>
  </r>
  <r>
    <x v="9"/>
  </r>
  <r>
    <x v="31"/>
  </r>
  <r>
    <x v="6"/>
  </r>
  <r>
    <x v="29"/>
  </r>
  <r>
    <x v="29"/>
  </r>
  <r>
    <x v="39"/>
  </r>
  <r>
    <x v="17"/>
  </r>
  <r>
    <x v="6"/>
  </r>
  <r>
    <x v="5"/>
  </r>
  <r>
    <x v="31"/>
  </r>
  <r>
    <x v="16"/>
  </r>
  <r>
    <x v="3"/>
  </r>
  <r>
    <x v="9"/>
  </r>
  <r>
    <x v="9"/>
  </r>
  <r>
    <x v="34"/>
  </r>
  <r>
    <x v="33"/>
  </r>
  <r>
    <x v="6"/>
  </r>
  <r>
    <x v="25"/>
  </r>
  <r>
    <x v="16"/>
  </r>
  <r>
    <x v="57"/>
  </r>
  <r>
    <x v="14"/>
  </r>
  <r>
    <x v="31"/>
  </r>
  <r>
    <x v="43"/>
  </r>
  <r>
    <x v="40"/>
  </r>
  <r>
    <x v="2"/>
  </r>
  <r>
    <x v="17"/>
  </r>
  <r>
    <x v="29"/>
  </r>
  <r>
    <x v="31"/>
  </r>
  <r>
    <x v="6"/>
  </r>
  <r>
    <x v="34"/>
  </r>
  <r>
    <x v="13"/>
  </r>
  <r>
    <x v="4"/>
  </r>
  <r>
    <x v="3"/>
  </r>
  <r>
    <x v="14"/>
  </r>
  <r>
    <x v="58"/>
  </r>
  <r>
    <x v="28"/>
  </r>
  <r>
    <x v="19"/>
  </r>
  <r>
    <x v="6"/>
  </r>
  <r>
    <x v="9"/>
  </r>
  <r>
    <x v="29"/>
  </r>
  <r>
    <x v="34"/>
  </r>
  <r>
    <x v="4"/>
  </r>
  <r>
    <x v="14"/>
  </r>
  <r>
    <x v="15"/>
  </r>
  <r>
    <x v="17"/>
  </r>
  <r>
    <x v="45"/>
  </r>
  <r>
    <x v="17"/>
  </r>
  <r>
    <x v="16"/>
  </r>
  <r>
    <x v="6"/>
  </r>
  <r>
    <x v="9"/>
  </r>
  <r>
    <x v="9"/>
  </r>
  <r>
    <x v="57"/>
  </r>
  <r>
    <x v="1"/>
  </r>
  <r>
    <x v="29"/>
  </r>
  <r>
    <x v="1"/>
  </r>
  <r>
    <x v="34"/>
  </r>
  <r>
    <x v="29"/>
  </r>
  <r>
    <x v="29"/>
  </r>
  <r>
    <x v="1"/>
  </r>
  <r>
    <x v="44"/>
  </r>
  <r>
    <x v="24"/>
  </r>
  <r>
    <x v="9"/>
  </r>
  <r>
    <x v="9"/>
  </r>
  <r>
    <x v="17"/>
  </r>
  <r>
    <x v="19"/>
  </r>
  <r>
    <x v="32"/>
  </r>
  <r>
    <x v="17"/>
  </r>
  <r>
    <x v="28"/>
  </r>
  <r>
    <x v="29"/>
  </r>
  <r>
    <x v="28"/>
  </r>
  <r>
    <x v="31"/>
  </r>
  <r>
    <x v="34"/>
  </r>
  <r>
    <x v="13"/>
  </r>
  <r>
    <x v="27"/>
  </r>
  <r>
    <x v="9"/>
  </r>
  <r>
    <x v="8"/>
  </r>
  <r>
    <x v="17"/>
  </r>
  <r>
    <x v="9"/>
  </r>
  <r>
    <x v="18"/>
  </r>
  <r>
    <x v="36"/>
  </r>
  <r>
    <x v="9"/>
  </r>
  <r>
    <x v="9"/>
  </r>
  <r>
    <x v="11"/>
  </r>
  <r>
    <x v="32"/>
  </r>
  <r>
    <x v="34"/>
  </r>
  <r>
    <x v="17"/>
  </r>
  <r>
    <x v="6"/>
  </r>
  <r>
    <x v="17"/>
  </r>
  <r>
    <x v="44"/>
  </r>
  <r>
    <x v="9"/>
  </r>
  <r>
    <x v="26"/>
  </r>
  <r>
    <x v="14"/>
  </r>
  <r>
    <x v="11"/>
  </r>
  <r>
    <x v="42"/>
  </r>
  <r>
    <x v="6"/>
  </r>
  <r>
    <x v="34"/>
  </r>
  <r>
    <x v="28"/>
  </r>
  <r>
    <x v="28"/>
  </r>
  <r>
    <x v="16"/>
  </r>
  <r>
    <x v="29"/>
  </r>
  <r>
    <x v="28"/>
  </r>
  <r>
    <x v="28"/>
  </r>
  <r>
    <x v="17"/>
  </r>
  <r>
    <x v="9"/>
  </r>
  <r>
    <x v="45"/>
  </r>
  <r>
    <x v="9"/>
  </r>
  <r>
    <x v="29"/>
  </r>
  <r>
    <x v="24"/>
  </r>
  <r>
    <x v="6"/>
  </r>
  <r>
    <x v="45"/>
  </r>
  <r>
    <x v="9"/>
  </r>
  <r>
    <x v="37"/>
  </r>
  <r>
    <x v="9"/>
  </r>
  <r>
    <x v="34"/>
  </r>
  <r>
    <x v="27"/>
  </r>
  <r>
    <x v="6"/>
  </r>
  <r>
    <x v="34"/>
  </r>
  <r>
    <x v="34"/>
  </r>
  <r>
    <x v="34"/>
  </r>
  <r>
    <x v="33"/>
  </r>
  <r>
    <x v="11"/>
  </r>
  <r>
    <x v="17"/>
  </r>
  <r>
    <x v="17"/>
  </r>
  <r>
    <x v="9"/>
  </r>
  <r>
    <x v="17"/>
  </r>
  <r>
    <x v="17"/>
  </r>
  <r>
    <x v="1"/>
  </r>
  <r>
    <x v="29"/>
  </r>
  <r>
    <x v="3"/>
  </r>
  <r>
    <x v="19"/>
  </r>
  <r>
    <x v="57"/>
  </r>
  <r>
    <x v="15"/>
  </r>
  <r>
    <x v="9"/>
  </r>
  <r>
    <x v="9"/>
  </r>
  <r>
    <x v="0"/>
  </r>
  <r>
    <x v="19"/>
  </r>
  <r>
    <x v="5"/>
  </r>
  <r>
    <x v="34"/>
  </r>
  <r>
    <x v="8"/>
  </r>
  <r>
    <x v="32"/>
  </r>
  <r>
    <x v="27"/>
  </r>
  <r>
    <x v="33"/>
  </r>
  <r>
    <x v="51"/>
  </r>
  <r>
    <x v="42"/>
  </r>
  <r>
    <x v="34"/>
  </r>
  <r>
    <x v="9"/>
  </r>
  <r>
    <x v="10"/>
  </r>
  <r>
    <x v="29"/>
  </r>
  <r>
    <x v="9"/>
  </r>
  <r>
    <x v="33"/>
  </r>
  <r>
    <x v="9"/>
  </r>
  <r>
    <x v="1"/>
  </r>
  <r>
    <x v="8"/>
  </r>
  <r>
    <x v="9"/>
  </r>
  <r>
    <x v="44"/>
  </r>
  <r>
    <x v="28"/>
  </r>
  <r>
    <x v="29"/>
  </r>
  <r>
    <x v="34"/>
  </r>
  <r>
    <x v="42"/>
  </r>
  <r>
    <x v="34"/>
  </r>
  <r>
    <x v="29"/>
  </r>
  <r>
    <x v="28"/>
  </r>
  <r>
    <x v="11"/>
  </r>
  <r>
    <x v="9"/>
  </r>
  <r>
    <x v="13"/>
  </r>
  <r>
    <x v="5"/>
  </r>
  <r>
    <x v="43"/>
  </r>
  <r>
    <x v="5"/>
  </r>
  <r>
    <x v="37"/>
  </r>
  <r>
    <x v="1"/>
  </r>
  <r>
    <x v="11"/>
  </r>
  <r>
    <x v="16"/>
  </r>
  <r>
    <x v="34"/>
  </r>
  <r>
    <x v="44"/>
  </r>
  <r>
    <x v="6"/>
  </r>
  <r>
    <x v="9"/>
  </r>
  <r>
    <x v="29"/>
  </r>
  <r>
    <x v="29"/>
  </r>
  <r>
    <x v="6"/>
  </r>
  <r>
    <x v="57"/>
  </r>
  <r>
    <x v="17"/>
  </r>
  <r>
    <x v="6"/>
  </r>
  <r>
    <x v="24"/>
  </r>
  <r>
    <x v="33"/>
  </r>
  <r>
    <x v="34"/>
  </r>
  <r>
    <x v="56"/>
  </r>
  <r>
    <x v="1"/>
  </r>
  <r>
    <x v="10"/>
  </r>
  <r>
    <x v="29"/>
  </r>
  <r>
    <x v="24"/>
  </r>
  <r>
    <x v="9"/>
  </r>
  <r>
    <x v="17"/>
  </r>
  <r>
    <x v="16"/>
  </r>
  <r>
    <x v="29"/>
  </r>
  <r>
    <x v="34"/>
  </r>
  <r>
    <x v="43"/>
  </r>
  <r>
    <x v="58"/>
  </r>
  <r>
    <x v="1"/>
  </r>
  <r>
    <x v="17"/>
  </r>
  <r>
    <x v="6"/>
  </r>
  <r>
    <x v="9"/>
  </r>
  <r>
    <x v="43"/>
  </r>
  <r>
    <x v="39"/>
  </r>
  <r>
    <x v="29"/>
  </r>
  <r>
    <x v="8"/>
  </r>
  <r>
    <x v="37"/>
  </r>
  <r>
    <x v="33"/>
  </r>
  <r>
    <x v="3"/>
  </r>
  <r>
    <x v="3"/>
  </r>
  <r>
    <x v="9"/>
  </r>
  <r>
    <x v="21"/>
  </r>
  <r>
    <x v="6"/>
  </r>
  <r>
    <x v="17"/>
  </r>
  <r>
    <x v="0"/>
  </r>
  <r>
    <x v="3"/>
  </r>
  <r>
    <x v="10"/>
  </r>
  <r>
    <x v="29"/>
  </r>
  <r>
    <x v="5"/>
  </r>
  <r>
    <x v="34"/>
  </r>
  <r>
    <x v="21"/>
  </r>
  <r>
    <x v="27"/>
  </r>
  <r>
    <x v="16"/>
  </r>
  <r>
    <x v="28"/>
  </r>
  <r>
    <x v="28"/>
  </r>
  <r>
    <x v="6"/>
  </r>
  <r>
    <x v="34"/>
  </r>
  <r>
    <x v="6"/>
  </r>
  <r>
    <x v="37"/>
  </r>
  <r>
    <x v="9"/>
  </r>
  <r>
    <x v="34"/>
  </r>
  <r>
    <x v="43"/>
  </r>
  <r>
    <x v="15"/>
  </r>
  <r>
    <x v="29"/>
  </r>
  <r>
    <x v="34"/>
  </r>
  <r>
    <x v="37"/>
  </r>
  <r>
    <x v="34"/>
  </r>
  <r>
    <x v="6"/>
  </r>
  <r>
    <x v="29"/>
  </r>
  <r>
    <x v="1"/>
  </r>
  <r>
    <x v="39"/>
  </r>
  <r>
    <x v="17"/>
  </r>
  <r>
    <x v="11"/>
  </r>
  <r>
    <x v="43"/>
  </r>
  <r>
    <x v="29"/>
  </r>
  <r>
    <x v="9"/>
  </r>
  <r>
    <x v="4"/>
  </r>
  <r>
    <x v="31"/>
  </r>
  <r>
    <x v="45"/>
  </r>
  <r>
    <x v="3"/>
  </r>
  <r>
    <x v="44"/>
  </r>
  <r>
    <x v="31"/>
  </r>
  <r>
    <x v="3"/>
  </r>
  <r>
    <x v="34"/>
  </r>
  <r>
    <x v="29"/>
  </r>
  <r>
    <x v="14"/>
  </r>
  <r>
    <x v="27"/>
  </r>
  <r>
    <x v="43"/>
  </r>
  <r>
    <x v="34"/>
  </r>
  <r>
    <x v="34"/>
  </r>
  <r>
    <x v="21"/>
  </r>
  <r>
    <x v="40"/>
  </r>
  <r>
    <x v="8"/>
  </r>
  <r>
    <x v="44"/>
  </r>
  <r>
    <x v="9"/>
  </r>
  <r>
    <x v="9"/>
  </r>
  <r>
    <x v="10"/>
  </r>
  <r>
    <x v="34"/>
  </r>
  <r>
    <x v="34"/>
  </r>
  <r>
    <x v="34"/>
  </r>
  <r>
    <x v="11"/>
  </r>
  <r>
    <x v="8"/>
  </r>
  <r>
    <x v="21"/>
  </r>
  <r>
    <x v="56"/>
  </r>
  <r>
    <x v="34"/>
  </r>
  <r>
    <x v="29"/>
  </r>
  <r>
    <x v="34"/>
  </r>
  <r>
    <x v="32"/>
  </r>
  <r>
    <x v="31"/>
  </r>
  <r>
    <x v="14"/>
  </r>
  <r>
    <x v="9"/>
  </r>
  <r>
    <x v="10"/>
  </r>
  <r>
    <x v="9"/>
  </r>
  <r>
    <x v="34"/>
  </r>
  <r>
    <x v="34"/>
  </r>
  <r>
    <x v="12"/>
  </r>
  <r>
    <x v="31"/>
  </r>
  <r>
    <x v="8"/>
  </r>
  <r>
    <x v="28"/>
  </r>
  <r>
    <x v="17"/>
  </r>
  <r>
    <x v="33"/>
  </r>
  <r>
    <x v="6"/>
  </r>
  <r>
    <x v="17"/>
  </r>
  <r>
    <x v="3"/>
  </r>
  <r>
    <x v="39"/>
  </r>
  <r>
    <x v="34"/>
  </r>
  <r>
    <x v="21"/>
  </r>
  <r>
    <x v="9"/>
  </r>
  <r>
    <x v="9"/>
  </r>
  <r>
    <x v="23"/>
  </r>
  <r>
    <x v="9"/>
  </r>
  <r>
    <x v="40"/>
  </r>
  <r>
    <x v="34"/>
  </r>
  <r>
    <x v="6"/>
  </r>
  <r>
    <x v="34"/>
  </r>
  <r>
    <x v="34"/>
  </r>
  <r>
    <x v="12"/>
  </r>
  <r>
    <x v="15"/>
  </r>
  <r>
    <x v="9"/>
  </r>
  <r>
    <x v="6"/>
  </r>
  <r>
    <x v="15"/>
  </r>
  <r>
    <x v="4"/>
  </r>
  <r>
    <x v="15"/>
  </r>
  <r>
    <x v="17"/>
  </r>
  <r>
    <x v="17"/>
  </r>
  <r>
    <x v="6"/>
  </r>
  <r>
    <x v="29"/>
  </r>
  <r>
    <x v="9"/>
  </r>
  <r>
    <x v="15"/>
  </r>
  <r>
    <x v="23"/>
  </r>
  <r>
    <x v="9"/>
  </r>
  <r>
    <x v="3"/>
  </r>
  <r>
    <x v="12"/>
  </r>
  <r>
    <x v="14"/>
  </r>
  <r>
    <x v="6"/>
  </r>
  <r>
    <x v="34"/>
  </r>
  <r>
    <x v="9"/>
  </r>
  <r>
    <x v="15"/>
  </r>
  <r>
    <x v="29"/>
  </r>
  <r>
    <x v="29"/>
  </r>
  <r>
    <x v="9"/>
  </r>
  <r>
    <x v="8"/>
  </r>
  <r>
    <x v="54"/>
  </r>
  <r>
    <x v="14"/>
  </r>
  <r>
    <x v="17"/>
  </r>
  <r>
    <x v="34"/>
  </r>
  <r>
    <x v="9"/>
  </r>
  <r>
    <x v="6"/>
  </r>
  <r>
    <x v="9"/>
  </r>
  <r>
    <x v="9"/>
  </r>
  <r>
    <x v="1"/>
  </r>
  <r>
    <x v="24"/>
  </r>
  <r>
    <x v="34"/>
  </r>
  <r>
    <x v="34"/>
  </r>
  <r>
    <x v="34"/>
  </r>
  <r>
    <x v="9"/>
  </r>
  <r>
    <x v="9"/>
  </r>
  <r>
    <x v="29"/>
  </r>
  <r>
    <x v="34"/>
  </r>
  <r>
    <x v="17"/>
  </r>
  <r>
    <x v="17"/>
  </r>
  <r>
    <x v="27"/>
  </r>
  <r>
    <x v="1"/>
  </r>
  <r>
    <x v="0"/>
  </r>
  <r>
    <x v="29"/>
  </r>
  <r>
    <x v="9"/>
  </r>
  <r>
    <x v="38"/>
  </r>
  <r>
    <x v="34"/>
  </r>
  <r>
    <x v="29"/>
  </r>
  <r>
    <x v="17"/>
  </r>
  <r>
    <x v="9"/>
  </r>
  <r>
    <x v="17"/>
  </r>
  <r>
    <x v="40"/>
  </r>
  <r>
    <x v="29"/>
  </r>
  <r>
    <x v="17"/>
  </r>
  <r>
    <x v="34"/>
  </r>
  <r>
    <x v="9"/>
  </r>
  <r>
    <x v="51"/>
  </r>
  <r>
    <x v="27"/>
  </r>
  <r>
    <x v="34"/>
  </r>
  <r>
    <x v="29"/>
  </r>
  <r>
    <x v="4"/>
  </r>
  <r>
    <x v="2"/>
  </r>
  <r>
    <x v="9"/>
  </r>
  <r>
    <x v="21"/>
  </r>
  <r>
    <x v="15"/>
  </r>
  <r>
    <x v="59"/>
  </r>
  <r>
    <x v="9"/>
  </r>
  <r>
    <x v="34"/>
  </r>
  <r>
    <x v="29"/>
  </r>
  <r>
    <x v="29"/>
  </r>
  <r>
    <x v="34"/>
  </r>
  <r>
    <x v="35"/>
  </r>
  <r>
    <x v="29"/>
  </r>
  <r>
    <x v="34"/>
  </r>
  <r>
    <x v="11"/>
  </r>
  <r>
    <x v="0"/>
  </r>
  <r>
    <x v="31"/>
  </r>
  <r>
    <x v="29"/>
  </r>
  <r>
    <x v="29"/>
  </r>
  <r>
    <x v="29"/>
  </r>
  <r>
    <x v="9"/>
  </r>
  <r>
    <x v="9"/>
  </r>
  <r>
    <x v="58"/>
  </r>
  <r>
    <x v="8"/>
  </r>
  <r>
    <x v="11"/>
  </r>
  <r>
    <x v="0"/>
  </r>
  <r>
    <x v="44"/>
  </r>
  <r>
    <x v="44"/>
  </r>
  <r>
    <x v="5"/>
  </r>
  <r>
    <x v="45"/>
  </r>
  <r>
    <x v="47"/>
  </r>
  <r>
    <x v="29"/>
  </r>
  <r>
    <x v="3"/>
  </r>
  <r>
    <x v="34"/>
  </r>
  <r>
    <x v="29"/>
  </r>
  <r>
    <x v="29"/>
  </r>
  <r>
    <x v="11"/>
  </r>
  <r>
    <x v="29"/>
  </r>
  <r>
    <x v="29"/>
  </r>
  <r>
    <x v="24"/>
  </r>
  <r>
    <x v="29"/>
  </r>
  <r>
    <x v="35"/>
  </r>
  <r>
    <x v="29"/>
  </r>
  <r>
    <x v="11"/>
  </r>
  <r>
    <x v="0"/>
  </r>
  <r>
    <x v="60"/>
  </r>
  <r>
    <x v="60"/>
  </r>
  <r>
    <x v="60"/>
  </r>
  <r>
    <x v="60"/>
  </r>
  <r>
    <x v="60"/>
  </r>
  <r>
    <x v="60"/>
  </r>
  <r>
    <x v="60"/>
  </r>
  <r>
    <x v="60"/>
  </r>
  <r>
    <x v="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2">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2"/>
  </r>
  <r>
    <x v="0"/>
  </r>
  <r>
    <x v="0"/>
  </r>
  <r>
    <x v="0"/>
  </r>
  <r>
    <x v="0"/>
  </r>
  <r>
    <x v="0"/>
  </r>
  <r>
    <x v="0"/>
  </r>
  <r>
    <x v="0"/>
  </r>
  <r>
    <x v="0"/>
  </r>
  <r>
    <x v="0"/>
  </r>
  <r>
    <x v="0"/>
  </r>
  <r>
    <x v="0"/>
  </r>
  <r>
    <x v="0"/>
  </r>
  <r>
    <x v="0"/>
  </r>
  <r>
    <x v="0"/>
  </r>
  <r>
    <x v="0"/>
  </r>
  <r>
    <x v="0"/>
  </r>
  <r>
    <x v="1"/>
  </r>
  <r>
    <x v="0"/>
  </r>
  <r>
    <x v="0"/>
  </r>
  <r>
    <x v="0"/>
  </r>
  <r>
    <x v="0"/>
  </r>
  <r>
    <x v="0"/>
  </r>
  <r>
    <x v="0"/>
  </r>
  <r>
    <x v="0"/>
  </r>
  <r>
    <x v="0"/>
  </r>
  <r>
    <x v="0"/>
  </r>
  <r>
    <x v="1"/>
  </r>
  <r>
    <x v="0"/>
  </r>
  <r>
    <x v="0"/>
  </r>
  <r>
    <x v="3"/>
  </r>
  <r>
    <x v="0"/>
  </r>
  <r>
    <x v="0"/>
  </r>
  <r>
    <x v="0"/>
  </r>
  <r>
    <x v="0"/>
  </r>
  <r>
    <x v="0"/>
  </r>
  <r>
    <x v="0"/>
  </r>
  <r>
    <x v="0"/>
  </r>
  <r>
    <x v="0"/>
  </r>
  <r>
    <x v="4"/>
  </r>
  <r>
    <x v="1"/>
  </r>
  <r>
    <x v="1"/>
  </r>
  <r>
    <x v="0"/>
  </r>
  <r>
    <x v="0"/>
  </r>
  <r>
    <x v="0"/>
  </r>
  <r>
    <x v="3"/>
  </r>
  <r>
    <x v="0"/>
  </r>
  <r>
    <x v="0"/>
  </r>
  <r>
    <x v="0"/>
  </r>
  <r>
    <x v="0"/>
  </r>
  <r>
    <x v="5"/>
  </r>
  <r>
    <x v="0"/>
  </r>
  <r>
    <x v="0"/>
  </r>
  <r>
    <x v="0"/>
  </r>
  <r>
    <x v="0"/>
  </r>
  <r>
    <x v="0"/>
  </r>
  <r>
    <x v="0"/>
  </r>
  <r>
    <x v="0"/>
  </r>
  <r>
    <x v="0"/>
  </r>
  <r>
    <x v="0"/>
  </r>
  <r>
    <x v="0"/>
  </r>
  <r>
    <x v="0"/>
  </r>
  <r>
    <x v="0"/>
  </r>
  <r>
    <x v="3"/>
  </r>
  <r>
    <x v="0"/>
  </r>
  <r>
    <x v="0"/>
  </r>
  <r>
    <x v="3"/>
  </r>
  <r>
    <x v="0"/>
  </r>
  <r>
    <x v="0"/>
  </r>
  <r>
    <x v="3"/>
  </r>
  <r>
    <x v="0"/>
  </r>
  <r>
    <x v="0"/>
  </r>
  <r>
    <x v="1"/>
  </r>
  <r>
    <x v="3"/>
  </r>
  <r>
    <x v="0"/>
  </r>
  <r>
    <x v="0"/>
  </r>
  <r>
    <x v="1"/>
  </r>
  <r>
    <x v="0"/>
  </r>
  <r>
    <x v="0"/>
  </r>
  <r>
    <x v="0"/>
  </r>
  <r>
    <x v="0"/>
  </r>
  <r>
    <x v="1"/>
  </r>
  <r>
    <x v="0"/>
  </r>
  <r>
    <x v="0"/>
  </r>
  <r>
    <x v="1"/>
  </r>
  <r>
    <x v="0"/>
  </r>
  <r>
    <x v="0"/>
  </r>
  <r>
    <x v="0"/>
  </r>
  <r>
    <x v="0"/>
  </r>
  <r>
    <x v="0"/>
  </r>
  <r>
    <x v="0"/>
  </r>
  <r>
    <x v="0"/>
  </r>
  <r>
    <x v="0"/>
  </r>
  <r>
    <x v="0"/>
  </r>
  <r>
    <x v="0"/>
  </r>
  <r>
    <x v="0"/>
  </r>
  <r>
    <x v="0"/>
  </r>
  <r>
    <x v="0"/>
  </r>
  <r>
    <x v="0"/>
  </r>
  <r>
    <x v="3"/>
  </r>
  <r>
    <x v="0"/>
  </r>
  <r>
    <x v="0"/>
  </r>
  <r>
    <x v="0"/>
  </r>
  <r>
    <x v="0"/>
  </r>
  <r>
    <x v="0"/>
  </r>
  <r>
    <x v="0"/>
  </r>
  <r>
    <x v="0"/>
  </r>
  <r>
    <x v="0"/>
  </r>
  <r>
    <x v="0"/>
  </r>
  <r>
    <x v="0"/>
  </r>
  <r>
    <x v="0"/>
  </r>
  <r>
    <x v="0"/>
  </r>
  <r>
    <x v="0"/>
  </r>
  <r>
    <x v="0"/>
  </r>
  <r>
    <x v="3"/>
  </r>
  <r>
    <x v="0"/>
  </r>
  <r>
    <x v="0"/>
  </r>
  <r>
    <x v="0"/>
  </r>
  <r>
    <x v="0"/>
  </r>
  <r>
    <x v="0"/>
  </r>
  <r>
    <x v="0"/>
  </r>
  <r>
    <x v="0"/>
  </r>
  <r>
    <x v="0"/>
  </r>
  <r>
    <x v="0"/>
  </r>
  <r>
    <x v="0"/>
  </r>
  <r>
    <x v="0"/>
  </r>
  <r>
    <x v="0"/>
  </r>
  <r>
    <x v="4"/>
  </r>
  <r>
    <x v="0"/>
  </r>
  <r>
    <x v="0"/>
  </r>
  <r>
    <x v="3"/>
  </r>
  <r>
    <x v="0"/>
  </r>
  <r>
    <x v="0"/>
  </r>
  <r>
    <x v="0"/>
  </r>
  <r>
    <x v="0"/>
  </r>
  <r>
    <x v="0"/>
  </r>
  <r>
    <x v="3"/>
  </r>
  <r>
    <x v="0"/>
  </r>
  <r>
    <x v="0"/>
  </r>
  <r>
    <x v="3"/>
  </r>
  <r>
    <x v="0"/>
  </r>
  <r>
    <x v="0"/>
  </r>
  <r>
    <x v="0"/>
  </r>
  <r>
    <x v="0"/>
  </r>
  <r>
    <x v="0"/>
  </r>
  <r>
    <x v="3"/>
  </r>
  <r>
    <x v="0"/>
  </r>
  <r>
    <x v="0"/>
  </r>
  <r>
    <x v="0"/>
  </r>
  <r>
    <x v="0"/>
  </r>
  <r>
    <x v="1"/>
  </r>
  <r>
    <x v="0"/>
  </r>
  <r>
    <x v="0"/>
  </r>
  <r>
    <x v="3"/>
  </r>
  <r>
    <x v="3"/>
  </r>
  <r>
    <x v="0"/>
  </r>
  <r>
    <x v="0"/>
  </r>
  <r>
    <x v="0"/>
  </r>
  <r>
    <x v="0"/>
  </r>
  <r>
    <x v="0"/>
  </r>
  <r>
    <x v="0"/>
  </r>
  <r>
    <x v="0"/>
  </r>
  <r>
    <x v="0"/>
  </r>
  <r>
    <x v="0"/>
  </r>
  <r>
    <x v="0"/>
  </r>
  <r>
    <x v="0"/>
  </r>
  <r>
    <x v="0"/>
  </r>
  <r>
    <x v="0"/>
  </r>
  <r>
    <x v="0"/>
  </r>
  <r>
    <x v="0"/>
  </r>
  <r>
    <x v="0"/>
  </r>
  <r>
    <x v="1"/>
  </r>
  <r>
    <x v="0"/>
  </r>
  <r>
    <x v="0"/>
  </r>
  <r>
    <x v="0"/>
  </r>
  <r>
    <x v="0"/>
  </r>
  <r>
    <x v="3"/>
  </r>
  <r>
    <x v="0"/>
  </r>
  <r>
    <x v="0"/>
  </r>
  <r>
    <x v="1"/>
  </r>
  <r>
    <x v="3"/>
  </r>
  <r>
    <x v="0"/>
  </r>
  <r>
    <x v="1"/>
  </r>
  <r>
    <x v="0"/>
  </r>
  <r>
    <x v="3"/>
  </r>
  <r>
    <x v="3"/>
  </r>
  <r>
    <x v="0"/>
  </r>
  <r>
    <x v="1"/>
  </r>
  <r>
    <x v="0"/>
  </r>
  <r>
    <x v="0"/>
  </r>
  <r>
    <x v="0"/>
  </r>
  <r>
    <x v="0"/>
  </r>
  <r>
    <x v="0"/>
  </r>
  <r>
    <x v="0"/>
  </r>
  <r>
    <x v="0"/>
  </r>
  <r>
    <x v="0"/>
  </r>
  <r>
    <x v="3"/>
  </r>
  <r>
    <x v="0"/>
  </r>
  <r>
    <x v="0"/>
  </r>
  <r>
    <x v="0"/>
  </r>
  <r>
    <x v="3"/>
  </r>
  <r>
    <x v="0"/>
  </r>
  <r>
    <x v="0"/>
  </r>
  <r>
    <x v="0"/>
  </r>
  <r>
    <x v="0"/>
  </r>
  <r>
    <x v="0"/>
  </r>
  <r>
    <x v="1"/>
  </r>
  <r>
    <x v="3"/>
  </r>
  <r>
    <x v="0"/>
  </r>
  <r>
    <x v="0"/>
  </r>
  <r>
    <x v="0"/>
  </r>
  <r>
    <x v="0"/>
  </r>
  <r>
    <x v="0"/>
  </r>
  <r>
    <x v="0"/>
  </r>
  <r>
    <x v="0"/>
  </r>
  <r>
    <x v="0"/>
  </r>
  <r>
    <x v="1"/>
  </r>
  <r>
    <x v="0"/>
  </r>
  <r>
    <x v="0"/>
  </r>
  <r>
    <x v="0"/>
  </r>
  <r>
    <x v="0"/>
  </r>
  <r>
    <x v="1"/>
  </r>
  <r>
    <x v="0"/>
  </r>
  <r>
    <x v="0"/>
  </r>
  <r>
    <x v="0"/>
  </r>
  <r>
    <x v="0"/>
  </r>
  <r>
    <x v="0"/>
  </r>
  <r>
    <x v="0"/>
  </r>
  <r>
    <x v="1"/>
  </r>
  <r>
    <x v="0"/>
  </r>
  <r>
    <x v="1"/>
  </r>
  <r>
    <x v="0"/>
  </r>
  <r>
    <x v="1"/>
  </r>
  <r>
    <x v="0"/>
  </r>
  <r>
    <x v="0"/>
  </r>
  <r>
    <x v="0"/>
  </r>
  <r>
    <x v="1"/>
  </r>
  <r>
    <x v="0"/>
  </r>
  <r>
    <x v="0"/>
  </r>
  <r>
    <x v="3"/>
  </r>
  <r>
    <x v="0"/>
  </r>
  <r>
    <x v="0"/>
  </r>
  <r>
    <x v="0"/>
  </r>
  <r>
    <x v="1"/>
  </r>
  <r>
    <x v="1"/>
  </r>
  <r>
    <x v="0"/>
  </r>
  <r>
    <x v="0"/>
  </r>
  <r>
    <x v="0"/>
  </r>
  <r>
    <x v="3"/>
  </r>
  <r>
    <x v="3"/>
  </r>
  <r>
    <x v="0"/>
  </r>
  <r>
    <x v="0"/>
  </r>
  <r>
    <x v="0"/>
  </r>
  <r>
    <x v="0"/>
  </r>
  <r>
    <x v="0"/>
  </r>
  <r>
    <x v="0"/>
  </r>
  <r>
    <x v="3"/>
  </r>
  <r>
    <x v="0"/>
  </r>
  <r>
    <x v="0"/>
  </r>
  <r>
    <x v="3"/>
  </r>
  <r>
    <x v="0"/>
  </r>
  <r>
    <x v="3"/>
  </r>
  <r>
    <x v="0"/>
  </r>
  <r>
    <x v="0"/>
  </r>
  <r>
    <x v="0"/>
  </r>
  <r>
    <x v="0"/>
  </r>
  <r>
    <x v="3"/>
  </r>
  <r>
    <x v="0"/>
  </r>
  <r>
    <x v="0"/>
  </r>
  <r>
    <x v="0"/>
  </r>
  <r>
    <x v="1"/>
  </r>
  <r>
    <x v="1"/>
  </r>
  <r>
    <x v="0"/>
  </r>
  <r>
    <x v="0"/>
  </r>
  <r>
    <x v="0"/>
  </r>
  <r>
    <x v="3"/>
  </r>
  <r>
    <x v="0"/>
  </r>
  <r>
    <x v="0"/>
  </r>
  <r>
    <x v="0"/>
  </r>
  <r>
    <x v="0"/>
  </r>
  <r>
    <x v="0"/>
  </r>
  <r>
    <x v="0"/>
  </r>
  <r>
    <x v="0"/>
  </r>
  <r>
    <x v="0"/>
  </r>
  <r>
    <x v="0"/>
  </r>
  <r>
    <x v="0"/>
  </r>
  <r>
    <x v="0"/>
  </r>
  <r>
    <x v="3"/>
  </r>
  <r>
    <x v="3"/>
  </r>
  <r>
    <x v="0"/>
  </r>
  <r>
    <x v="3"/>
  </r>
  <r>
    <x v="3"/>
  </r>
  <r>
    <x v="0"/>
  </r>
  <r>
    <x v="0"/>
  </r>
  <r>
    <x v="0"/>
  </r>
  <r>
    <x v="0"/>
  </r>
  <r>
    <x v="1"/>
  </r>
  <r>
    <x v="0"/>
  </r>
  <r>
    <x v="3"/>
  </r>
  <r>
    <x v="0"/>
  </r>
  <r>
    <x v="0"/>
  </r>
  <r>
    <x v="0"/>
  </r>
  <r>
    <x v="0"/>
  </r>
  <r>
    <x v="3"/>
  </r>
  <r>
    <x v="3"/>
  </r>
  <r>
    <x v="0"/>
  </r>
  <r>
    <x v="0"/>
  </r>
  <r>
    <x v="0"/>
  </r>
  <r>
    <x v="3"/>
  </r>
  <r>
    <x v="1"/>
  </r>
  <r>
    <x v="0"/>
  </r>
  <r>
    <x v="0"/>
  </r>
  <r>
    <x v="0"/>
  </r>
  <r>
    <x v="3"/>
  </r>
  <r>
    <x v="0"/>
  </r>
  <r>
    <x v="0"/>
  </r>
  <r>
    <x v="0"/>
  </r>
  <r>
    <x v="0"/>
  </r>
  <r>
    <x v="1"/>
  </r>
  <r>
    <x v="0"/>
  </r>
  <r>
    <x v="0"/>
  </r>
  <r>
    <x v="0"/>
  </r>
  <r>
    <x v="0"/>
  </r>
  <r>
    <x v="0"/>
  </r>
  <r>
    <x v="0"/>
  </r>
  <r>
    <x v="0"/>
  </r>
  <r>
    <x v="0"/>
  </r>
  <r>
    <x v="1"/>
  </r>
  <r>
    <x v="0"/>
  </r>
  <r>
    <x v="3"/>
  </r>
  <r>
    <x v="0"/>
  </r>
  <r>
    <x v="0"/>
  </r>
  <r>
    <x v="0"/>
  </r>
  <r>
    <x v="0"/>
  </r>
  <r>
    <x v="3"/>
  </r>
  <r>
    <x v="0"/>
  </r>
  <r>
    <x v="0"/>
  </r>
  <r>
    <x v="0"/>
  </r>
  <r>
    <x v="0"/>
  </r>
  <r>
    <x v="0"/>
  </r>
  <r>
    <x v="0"/>
  </r>
  <r>
    <x v="3"/>
  </r>
  <r>
    <x v="3"/>
  </r>
  <r>
    <x v="0"/>
  </r>
  <r>
    <x v="0"/>
  </r>
  <r>
    <x v="0"/>
  </r>
  <r>
    <x v="3"/>
  </r>
  <r>
    <x v="0"/>
  </r>
  <r>
    <x v="4"/>
  </r>
  <r>
    <x v="0"/>
  </r>
  <r>
    <x v="0"/>
  </r>
  <r>
    <x v="0"/>
  </r>
  <r>
    <x v="0"/>
  </r>
  <r>
    <x v="0"/>
  </r>
  <r>
    <x v="0"/>
  </r>
  <r>
    <x v="0"/>
  </r>
  <r>
    <x v="0"/>
  </r>
  <r>
    <x v="3"/>
  </r>
  <r>
    <x v="1"/>
  </r>
  <r>
    <x v="0"/>
  </r>
  <r>
    <x v="0"/>
  </r>
  <r>
    <x v="0"/>
  </r>
  <r>
    <x v="0"/>
  </r>
  <r>
    <x v="3"/>
  </r>
  <r>
    <x v="3"/>
  </r>
  <r>
    <x v="3"/>
  </r>
  <r>
    <x v="0"/>
  </r>
  <r>
    <x v="3"/>
  </r>
  <r>
    <x v="0"/>
  </r>
  <r>
    <x v="0"/>
  </r>
  <r>
    <x v="3"/>
  </r>
  <r>
    <x v="0"/>
  </r>
  <r>
    <x v="0"/>
  </r>
  <r>
    <x v="0"/>
  </r>
  <r>
    <x v="0"/>
  </r>
  <r>
    <x v="0"/>
  </r>
  <r>
    <x v="0"/>
  </r>
  <r>
    <x v="0"/>
  </r>
  <r>
    <x v="3"/>
  </r>
  <r>
    <x v="0"/>
  </r>
  <r>
    <x v="0"/>
  </r>
  <r>
    <x v="3"/>
  </r>
  <r>
    <x v="0"/>
  </r>
  <r>
    <x v="3"/>
  </r>
  <r>
    <x v="4"/>
  </r>
  <r>
    <x v="0"/>
  </r>
  <r>
    <x v="3"/>
  </r>
  <r>
    <x v="0"/>
  </r>
  <r>
    <x v="3"/>
  </r>
  <r>
    <x v="0"/>
  </r>
  <r>
    <x v="0"/>
  </r>
  <r>
    <x v="0"/>
  </r>
  <r>
    <x v="0"/>
  </r>
  <r>
    <x v="3"/>
  </r>
  <r>
    <x v="0"/>
  </r>
  <r>
    <x v="0"/>
  </r>
  <r>
    <x v="3"/>
  </r>
  <r>
    <x v="0"/>
  </r>
  <r>
    <x v="3"/>
  </r>
  <r>
    <x v="0"/>
  </r>
  <r>
    <x v="0"/>
  </r>
  <r>
    <x v="3"/>
  </r>
  <r>
    <x v="3"/>
  </r>
  <r>
    <x v="0"/>
  </r>
  <r>
    <x v="3"/>
  </r>
  <r>
    <x v="1"/>
  </r>
  <r>
    <x v="0"/>
  </r>
  <r>
    <x v="1"/>
  </r>
  <r>
    <x v="3"/>
  </r>
  <r>
    <x v="0"/>
  </r>
  <r>
    <x v="0"/>
  </r>
  <r>
    <x v="3"/>
  </r>
  <r>
    <x v="0"/>
  </r>
  <r>
    <x v="0"/>
  </r>
  <r>
    <x v="0"/>
  </r>
  <r>
    <x v="0"/>
  </r>
  <r>
    <x v="0"/>
  </r>
  <r>
    <x v="0"/>
  </r>
  <r>
    <x v="0"/>
  </r>
  <r>
    <x v="0"/>
  </r>
  <r>
    <x v="0"/>
  </r>
  <r>
    <x v="0"/>
  </r>
  <r>
    <x v="0"/>
  </r>
  <r>
    <x v="0"/>
  </r>
  <r>
    <x v="0"/>
  </r>
  <r>
    <x v="0"/>
  </r>
  <r>
    <x v="0"/>
  </r>
  <r>
    <x v="1"/>
  </r>
  <r>
    <x v="3"/>
  </r>
  <r>
    <x v="3"/>
  </r>
  <r>
    <x v="0"/>
  </r>
  <r>
    <x v="0"/>
  </r>
  <r>
    <x v="0"/>
  </r>
  <r>
    <x v="0"/>
  </r>
  <r>
    <x v="0"/>
  </r>
  <r>
    <x v="3"/>
  </r>
  <r>
    <x v="0"/>
  </r>
  <r>
    <x v="0"/>
  </r>
  <r>
    <x v="0"/>
  </r>
  <r>
    <x v="0"/>
  </r>
  <r>
    <x v="0"/>
  </r>
  <r>
    <x v="1"/>
  </r>
  <r>
    <x v="0"/>
  </r>
  <r>
    <x v="0"/>
  </r>
  <r>
    <x v="3"/>
  </r>
  <r>
    <x v="0"/>
  </r>
  <r>
    <x v="3"/>
  </r>
  <r>
    <x v="0"/>
  </r>
  <r>
    <x v="0"/>
  </r>
  <r>
    <x v="0"/>
  </r>
  <r>
    <x v="0"/>
  </r>
  <r>
    <x v="3"/>
  </r>
  <r>
    <x v="3"/>
  </r>
  <r>
    <x v="0"/>
  </r>
  <r>
    <x v="3"/>
  </r>
  <r>
    <x v="0"/>
  </r>
  <r>
    <x v="1"/>
  </r>
  <r>
    <x v="0"/>
  </r>
  <r>
    <x v="0"/>
  </r>
  <r>
    <x v="3"/>
  </r>
  <r>
    <x v="0"/>
  </r>
  <r>
    <x v="0"/>
  </r>
  <r>
    <x v="1"/>
  </r>
  <r>
    <x v="0"/>
  </r>
  <r>
    <x v="3"/>
  </r>
  <r>
    <x v="0"/>
  </r>
  <r>
    <x v="0"/>
  </r>
  <r>
    <x v="0"/>
  </r>
  <r>
    <x v="1"/>
  </r>
  <r>
    <x v="0"/>
  </r>
  <r>
    <x v="0"/>
  </r>
  <r>
    <x v="0"/>
  </r>
  <r>
    <x v="3"/>
  </r>
  <r>
    <x v="0"/>
  </r>
  <r>
    <x v="0"/>
  </r>
  <r>
    <x v="0"/>
  </r>
  <r>
    <x v="0"/>
  </r>
  <r>
    <x v="0"/>
  </r>
  <r>
    <x v="0"/>
  </r>
  <r>
    <x v="0"/>
  </r>
  <r>
    <x v="3"/>
  </r>
  <r>
    <x v="0"/>
  </r>
  <r>
    <x v="3"/>
  </r>
  <r>
    <x v="0"/>
  </r>
  <r>
    <x v="3"/>
  </r>
  <r>
    <x v="0"/>
  </r>
  <r>
    <x v="0"/>
  </r>
  <r>
    <x v="0"/>
  </r>
  <r>
    <x v="1"/>
  </r>
  <r>
    <x v="0"/>
  </r>
  <r>
    <x v="0"/>
  </r>
  <r>
    <x v="0"/>
  </r>
  <r>
    <x v="0"/>
  </r>
  <r>
    <x v="3"/>
  </r>
  <r>
    <x v="1"/>
  </r>
  <r>
    <x v="3"/>
  </r>
  <r>
    <x v="0"/>
  </r>
  <r>
    <x v="1"/>
  </r>
  <r>
    <x v="0"/>
  </r>
  <r>
    <x v="0"/>
  </r>
  <r>
    <x v="3"/>
  </r>
  <r>
    <x v="0"/>
  </r>
  <r>
    <x v="0"/>
  </r>
  <r>
    <x v="0"/>
  </r>
  <r>
    <x v="0"/>
  </r>
  <r>
    <x v="0"/>
  </r>
  <r>
    <x v="0"/>
  </r>
  <r>
    <x v="0"/>
  </r>
  <r>
    <x v="3"/>
  </r>
  <r>
    <x v="0"/>
  </r>
  <r>
    <x v="0"/>
  </r>
  <r>
    <x v="0"/>
  </r>
  <r>
    <x v="0"/>
  </r>
  <r>
    <x v="1"/>
  </r>
  <r>
    <x v="0"/>
  </r>
  <r>
    <x v="0"/>
  </r>
  <r>
    <x v="3"/>
  </r>
  <r>
    <x v="3"/>
  </r>
  <r>
    <x v="0"/>
  </r>
  <r>
    <x v="0"/>
  </r>
  <r>
    <x v="0"/>
  </r>
  <r>
    <x v="3"/>
  </r>
  <r>
    <x v="3"/>
  </r>
  <r>
    <x v="3"/>
  </r>
  <r>
    <x v="0"/>
  </r>
  <r>
    <x v="0"/>
  </r>
  <r>
    <x v="0"/>
  </r>
  <r>
    <x v="0"/>
  </r>
  <r>
    <x v="0"/>
  </r>
  <r>
    <x v="1"/>
  </r>
  <r>
    <x v="0"/>
  </r>
  <r>
    <x v="0"/>
  </r>
  <r>
    <x v="0"/>
  </r>
  <r>
    <x v="0"/>
  </r>
  <r>
    <x v="0"/>
  </r>
  <r>
    <x v="1"/>
  </r>
  <r>
    <x v="1"/>
  </r>
  <r>
    <x v="0"/>
  </r>
  <r>
    <x v="6"/>
  </r>
  <r>
    <x v="0"/>
  </r>
  <r>
    <x v="0"/>
  </r>
  <r>
    <x v="3"/>
  </r>
  <r>
    <x v="3"/>
  </r>
  <r>
    <x v="0"/>
  </r>
  <r>
    <x v="0"/>
  </r>
  <r>
    <x v="0"/>
  </r>
  <r>
    <x v="0"/>
  </r>
  <r>
    <x v="0"/>
  </r>
  <r>
    <x v="1"/>
  </r>
  <r>
    <x v="0"/>
  </r>
  <r>
    <x v="3"/>
  </r>
  <r>
    <x v="4"/>
  </r>
  <r>
    <x v="0"/>
  </r>
  <r>
    <x v="0"/>
  </r>
  <r>
    <x v="0"/>
  </r>
  <r>
    <x v="0"/>
  </r>
  <r>
    <x v="3"/>
  </r>
  <r>
    <x v="3"/>
  </r>
  <r>
    <x v="4"/>
  </r>
  <r>
    <x v="0"/>
  </r>
  <r>
    <x v="0"/>
  </r>
  <r>
    <x v="1"/>
  </r>
  <r>
    <x v="0"/>
  </r>
  <r>
    <x v="3"/>
  </r>
  <r>
    <x v="3"/>
  </r>
  <r>
    <x v="3"/>
  </r>
  <r>
    <x v="3"/>
  </r>
  <r>
    <x v="3"/>
  </r>
  <r>
    <x v="0"/>
  </r>
  <r>
    <x v="3"/>
  </r>
  <r>
    <x v="3"/>
  </r>
  <r>
    <x v="0"/>
  </r>
  <r>
    <x v="0"/>
  </r>
  <r>
    <x v="0"/>
  </r>
  <r>
    <x v="0"/>
  </r>
  <r>
    <x v="3"/>
  </r>
  <r>
    <x v="3"/>
  </r>
  <r>
    <x v="3"/>
  </r>
  <r>
    <x v="0"/>
  </r>
  <r>
    <x v="0"/>
  </r>
  <r>
    <x v="0"/>
  </r>
  <r>
    <x v="0"/>
  </r>
  <r>
    <x v="0"/>
  </r>
  <r>
    <x v="0"/>
  </r>
  <r>
    <x v="0"/>
  </r>
  <r>
    <x v="0"/>
  </r>
  <r>
    <x v="3"/>
  </r>
  <r>
    <x v="0"/>
  </r>
  <r>
    <x v="3"/>
  </r>
  <r>
    <x v="0"/>
  </r>
  <r>
    <x v="0"/>
  </r>
  <r>
    <x v="0"/>
  </r>
  <r>
    <x v="0"/>
  </r>
  <r>
    <x v="0"/>
  </r>
  <r>
    <x v="0"/>
  </r>
  <r>
    <x v="3"/>
  </r>
  <r>
    <x v="1"/>
  </r>
  <r>
    <x v="0"/>
  </r>
  <r>
    <x v="0"/>
  </r>
  <r>
    <x v="0"/>
  </r>
  <r>
    <x v="0"/>
  </r>
  <r>
    <x v="0"/>
  </r>
  <r>
    <x v="0"/>
  </r>
  <r>
    <x v="0"/>
  </r>
  <r>
    <x v="0"/>
  </r>
  <r>
    <x v="3"/>
  </r>
  <r>
    <x v="0"/>
  </r>
  <r>
    <x v="0"/>
  </r>
  <r>
    <x v="0"/>
  </r>
  <r>
    <x v="0"/>
  </r>
  <r>
    <x v="3"/>
  </r>
  <r>
    <x v="0"/>
  </r>
  <r>
    <x v="0"/>
  </r>
  <r>
    <x v="0"/>
  </r>
  <r>
    <x v="0"/>
  </r>
  <r>
    <x v="0"/>
  </r>
  <r>
    <x v="0"/>
  </r>
  <r>
    <x v="3"/>
  </r>
  <r>
    <x v="1"/>
  </r>
  <r>
    <x v="0"/>
  </r>
  <r>
    <x v="0"/>
  </r>
  <r>
    <x v="3"/>
  </r>
  <r>
    <x v="0"/>
  </r>
  <r>
    <x v="0"/>
  </r>
  <r>
    <x v="0"/>
  </r>
  <r>
    <x v="0"/>
  </r>
  <r>
    <x v="0"/>
  </r>
  <r>
    <x v="1"/>
  </r>
  <r>
    <x v="1"/>
  </r>
  <r>
    <x v="3"/>
  </r>
  <r>
    <x v="3"/>
  </r>
  <r>
    <x v="0"/>
  </r>
  <r>
    <x v="3"/>
  </r>
  <r>
    <x v="3"/>
  </r>
  <r>
    <x v="0"/>
  </r>
  <r>
    <x v="3"/>
  </r>
  <r>
    <x v="3"/>
  </r>
  <r>
    <x v="0"/>
  </r>
  <r>
    <x v="0"/>
  </r>
  <r>
    <x v="0"/>
  </r>
  <r>
    <x v="3"/>
  </r>
  <r>
    <x v="0"/>
  </r>
  <r>
    <x v="0"/>
  </r>
  <r>
    <x v="1"/>
  </r>
  <r>
    <x v="1"/>
  </r>
  <r>
    <x v="0"/>
  </r>
  <r>
    <x v="3"/>
  </r>
  <r>
    <x v="0"/>
  </r>
  <r>
    <x v="0"/>
  </r>
  <r>
    <x v="3"/>
  </r>
  <r>
    <x v="0"/>
  </r>
  <r>
    <x v="0"/>
  </r>
  <r>
    <x v="0"/>
  </r>
  <r>
    <x v="3"/>
  </r>
  <r>
    <x v="0"/>
  </r>
  <r>
    <x v="0"/>
  </r>
  <r>
    <x v="0"/>
  </r>
  <r>
    <x v="3"/>
  </r>
  <r>
    <x v="3"/>
  </r>
  <r>
    <x v="0"/>
  </r>
  <r>
    <x v="0"/>
  </r>
  <r>
    <x v="1"/>
  </r>
  <r>
    <x v="3"/>
  </r>
  <r>
    <x v="3"/>
  </r>
  <r>
    <x v="0"/>
  </r>
  <r>
    <x v="0"/>
  </r>
  <r>
    <x v="0"/>
  </r>
  <r>
    <x v="0"/>
  </r>
  <r>
    <x v="0"/>
  </r>
  <r>
    <x v="0"/>
  </r>
  <r>
    <x v="0"/>
  </r>
  <r>
    <x v="3"/>
  </r>
  <r>
    <x v="3"/>
  </r>
  <r>
    <x v="3"/>
  </r>
  <r>
    <x v="3"/>
  </r>
  <r>
    <x v="3"/>
  </r>
  <r>
    <x v="0"/>
  </r>
  <r>
    <x v="0"/>
  </r>
  <r>
    <x v="1"/>
  </r>
  <r>
    <x v="0"/>
  </r>
  <r>
    <x v="0"/>
  </r>
  <r>
    <x v="0"/>
  </r>
  <r>
    <x v="7"/>
  </r>
  <r>
    <x v="0"/>
  </r>
  <r>
    <x v="0"/>
  </r>
  <r>
    <x v="0"/>
  </r>
  <r>
    <x v="3"/>
  </r>
  <r>
    <x v="0"/>
  </r>
  <r>
    <x v="0"/>
  </r>
  <r>
    <x v="0"/>
  </r>
  <r>
    <x v="0"/>
  </r>
  <r>
    <x v="1"/>
  </r>
  <r>
    <x v="0"/>
  </r>
  <r>
    <x v="0"/>
  </r>
  <r>
    <x v="0"/>
  </r>
  <r>
    <x v="0"/>
  </r>
  <r>
    <x v="3"/>
  </r>
  <r>
    <x v="0"/>
  </r>
  <r>
    <x v="3"/>
  </r>
  <r>
    <x v="0"/>
  </r>
  <r>
    <x v="0"/>
  </r>
  <r>
    <x v="0"/>
  </r>
  <r>
    <x v="0"/>
  </r>
  <r>
    <x v="0"/>
  </r>
  <r>
    <x v="0"/>
  </r>
  <r>
    <x v="3"/>
  </r>
  <r>
    <x v="3"/>
  </r>
  <r>
    <x v="3"/>
  </r>
  <r>
    <x v="0"/>
  </r>
  <r>
    <x v="0"/>
  </r>
  <r>
    <x v="0"/>
  </r>
  <r>
    <x v="0"/>
  </r>
  <r>
    <x v="4"/>
  </r>
  <r>
    <x v="0"/>
  </r>
  <r>
    <x v="0"/>
  </r>
  <r>
    <x v="0"/>
  </r>
  <r>
    <x v="3"/>
  </r>
  <r>
    <x v="0"/>
  </r>
  <r>
    <x v="0"/>
  </r>
  <r>
    <x v="3"/>
  </r>
  <r>
    <x v="3"/>
  </r>
  <r>
    <x v="0"/>
  </r>
  <r>
    <x v="1"/>
  </r>
  <r>
    <x v="0"/>
  </r>
  <r>
    <x v="3"/>
  </r>
  <r>
    <x v="3"/>
  </r>
  <r>
    <x v="0"/>
  </r>
  <r>
    <x v="0"/>
  </r>
  <r>
    <x v="3"/>
  </r>
  <r>
    <x v="0"/>
  </r>
  <r>
    <x v="0"/>
  </r>
  <r>
    <x v="3"/>
  </r>
  <r>
    <x v="0"/>
  </r>
  <r>
    <x v="0"/>
  </r>
  <r>
    <x v="0"/>
  </r>
  <r>
    <x v="0"/>
  </r>
  <r>
    <x v="0"/>
  </r>
  <r>
    <x v="0"/>
  </r>
  <r>
    <x v="0"/>
  </r>
  <r>
    <x v="0"/>
  </r>
  <r>
    <x v="0"/>
  </r>
  <r>
    <x v="1"/>
  </r>
  <r>
    <x v="3"/>
  </r>
  <r>
    <x v="0"/>
  </r>
  <r>
    <x v="0"/>
  </r>
  <r>
    <x v="0"/>
  </r>
  <r>
    <x v="0"/>
  </r>
  <r>
    <x v="3"/>
  </r>
  <r>
    <x v="0"/>
  </r>
  <r>
    <x v="3"/>
  </r>
  <r>
    <x v="0"/>
  </r>
  <r>
    <x v="3"/>
  </r>
  <r>
    <x v="0"/>
  </r>
  <r>
    <x v="3"/>
  </r>
  <r>
    <x v="0"/>
  </r>
  <r>
    <x v="0"/>
  </r>
  <r>
    <x v="3"/>
  </r>
  <r>
    <x v="0"/>
  </r>
  <r>
    <x v="0"/>
  </r>
  <r>
    <x v="3"/>
  </r>
  <r>
    <x v="0"/>
  </r>
  <r>
    <x v="4"/>
  </r>
  <r>
    <x v="0"/>
  </r>
  <r>
    <x v="3"/>
  </r>
  <r>
    <x v="1"/>
  </r>
  <r>
    <x v="0"/>
  </r>
  <r>
    <x v="0"/>
  </r>
  <r>
    <x v="3"/>
  </r>
  <r>
    <x v="0"/>
  </r>
  <r>
    <x v="0"/>
  </r>
  <r>
    <x v="0"/>
  </r>
  <r>
    <x v="3"/>
  </r>
  <r>
    <x v="3"/>
  </r>
  <r>
    <x v="0"/>
  </r>
  <r>
    <x v="0"/>
  </r>
  <r>
    <x v="3"/>
  </r>
  <r>
    <x v="1"/>
  </r>
  <r>
    <x v="1"/>
  </r>
  <r>
    <x v="0"/>
  </r>
  <r>
    <x v="0"/>
  </r>
  <r>
    <x v="3"/>
  </r>
  <r>
    <x v="0"/>
  </r>
  <r>
    <x v="3"/>
  </r>
  <r>
    <x v="4"/>
  </r>
  <r>
    <x v="3"/>
  </r>
  <r>
    <x v="3"/>
  </r>
  <r>
    <x v="0"/>
  </r>
  <r>
    <x v="0"/>
  </r>
  <r>
    <x v="1"/>
  </r>
  <r>
    <x v="0"/>
  </r>
  <r>
    <x v="0"/>
  </r>
  <r>
    <x v="0"/>
  </r>
  <r>
    <x v="0"/>
  </r>
  <r>
    <x v="0"/>
  </r>
  <r>
    <x v="3"/>
  </r>
  <r>
    <x v="0"/>
  </r>
  <r>
    <x v="0"/>
  </r>
  <r>
    <x v="3"/>
  </r>
  <r>
    <x v="3"/>
  </r>
  <r>
    <x v="0"/>
  </r>
  <r>
    <x v="3"/>
  </r>
  <r>
    <x v="3"/>
  </r>
  <r>
    <x v="0"/>
  </r>
  <r>
    <x v="1"/>
  </r>
  <r>
    <x v="1"/>
  </r>
  <r>
    <x v="0"/>
  </r>
  <r>
    <x v="0"/>
  </r>
  <r>
    <x v="0"/>
  </r>
  <r>
    <x v="3"/>
  </r>
  <r>
    <x v="0"/>
  </r>
  <r>
    <x v="0"/>
  </r>
  <r>
    <x v="3"/>
  </r>
  <r>
    <x v="3"/>
  </r>
  <r>
    <x v="3"/>
  </r>
  <r>
    <x v="8"/>
  </r>
  <r>
    <x v="0"/>
  </r>
  <r>
    <x v="0"/>
  </r>
  <r>
    <x v="0"/>
  </r>
  <r>
    <x v="0"/>
  </r>
  <r>
    <x v="0"/>
  </r>
  <r>
    <x v="0"/>
  </r>
  <r>
    <x v="0"/>
  </r>
  <r>
    <x v="1"/>
  </r>
  <r>
    <x v="0"/>
  </r>
  <r>
    <x v="0"/>
  </r>
  <r>
    <x v="6"/>
  </r>
  <r>
    <x v="0"/>
  </r>
  <r>
    <x v="1"/>
  </r>
  <r>
    <x v="0"/>
  </r>
  <r>
    <x v="0"/>
  </r>
  <r>
    <x v="1"/>
  </r>
  <r>
    <x v="0"/>
  </r>
  <r>
    <x v="0"/>
  </r>
  <r>
    <x v="0"/>
  </r>
  <r>
    <x v="0"/>
  </r>
  <r>
    <x v="3"/>
  </r>
  <r>
    <x v="0"/>
  </r>
  <r>
    <x v="1"/>
  </r>
  <r>
    <x v="1"/>
  </r>
  <r>
    <x v="3"/>
  </r>
  <r>
    <x v="0"/>
  </r>
  <r>
    <x v="1"/>
  </r>
  <r>
    <x v="3"/>
  </r>
  <r>
    <x v="0"/>
  </r>
  <r>
    <x v="0"/>
  </r>
  <r>
    <x v="3"/>
  </r>
  <r>
    <x v="3"/>
  </r>
  <r>
    <x v="0"/>
  </r>
  <r>
    <x v="0"/>
  </r>
  <r>
    <x v="4"/>
  </r>
  <r>
    <x v="3"/>
  </r>
  <r>
    <x v="3"/>
  </r>
  <r>
    <x v="0"/>
  </r>
  <r>
    <x v="3"/>
  </r>
  <r>
    <x v="0"/>
  </r>
  <r>
    <x v="1"/>
  </r>
  <r>
    <x v="0"/>
  </r>
  <r>
    <x v="0"/>
  </r>
  <r>
    <x v="3"/>
  </r>
  <r>
    <x v="0"/>
  </r>
  <r>
    <x v="0"/>
  </r>
  <r>
    <x v="0"/>
  </r>
  <r>
    <x v="0"/>
  </r>
  <r>
    <x v="0"/>
  </r>
  <r>
    <x v="0"/>
  </r>
  <r>
    <x v="0"/>
  </r>
  <r>
    <x v="0"/>
  </r>
  <r>
    <x v="0"/>
  </r>
  <r>
    <x v="3"/>
  </r>
  <r>
    <x v="1"/>
  </r>
  <r>
    <x v="1"/>
  </r>
  <r>
    <x v="3"/>
  </r>
  <r>
    <x v="0"/>
  </r>
  <r>
    <x v="4"/>
  </r>
  <r>
    <x v="0"/>
  </r>
  <r>
    <x v="1"/>
  </r>
  <r>
    <x v="3"/>
  </r>
  <r>
    <x v="0"/>
  </r>
  <r>
    <x v="0"/>
  </r>
  <r>
    <x v="0"/>
  </r>
  <r>
    <x v="3"/>
  </r>
  <r>
    <x v="3"/>
  </r>
  <r>
    <x v="0"/>
  </r>
  <r>
    <x v="3"/>
  </r>
  <r>
    <x v="0"/>
  </r>
  <r>
    <x v="3"/>
  </r>
  <r>
    <x v="0"/>
  </r>
  <r>
    <x v="0"/>
  </r>
  <r>
    <x v="0"/>
  </r>
  <r>
    <x v="0"/>
  </r>
  <r>
    <x v="0"/>
  </r>
  <r>
    <x v="0"/>
  </r>
  <r>
    <x v="0"/>
  </r>
  <r>
    <x v="0"/>
  </r>
  <r>
    <x v="0"/>
  </r>
  <r>
    <x v="1"/>
  </r>
  <r>
    <x v="0"/>
  </r>
  <r>
    <x v="0"/>
  </r>
  <r>
    <x v="0"/>
  </r>
  <r>
    <x v="4"/>
  </r>
  <r>
    <x v="0"/>
  </r>
  <r>
    <x v="3"/>
  </r>
  <r>
    <x v="0"/>
  </r>
  <r>
    <x v="3"/>
  </r>
  <r>
    <x v="0"/>
  </r>
  <r>
    <x v="0"/>
  </r>
  <r>
    <x v="0"/>
  </r>
  <r>
    <x v="3"/>
  </r>
  <r>
    <x v="0"/>
  </r>
  <r>
    <x v="0"/>
  </r>
  <r>
    <x v="0"/>
  </r>
  <r>
    <x v="3"/>
  </r>
  <r>
    <x v="0"/>
  </r>
  <r>
    <x v="3"/>
  </r>
  <r>
    <x v="3"/>
  </r>
  <r>
    <x v="3"/>
  </r>
  <r>
    <x v="0"/>
  </r>
  <r>
    <x v="0"/>
  </r>
  <r>
    <x v="0"/>
  </r>
  <r>
    <x v="5"/>
  </r>
  <r>
    <x v="3"/>
  </r>
  <r>
    <x v="3"/>
  </r>
  <r>
    <x v="0"/>
  </r>
  <r>
    <x v="3"/>
  </r>
  <r>
    <x v="0"/>
  </r>
  <r>
    <x v="0"/>
  </r>
  <r>
    <x v="0"/>
  </r>
  <r>
    <x v="0"/>
  </r>
  <r>
    <x v="3"/>
  </r>
  <r>
    <x v="3"/>
  </r>
  <r>
    <x v="3"/>
  </r>
  <r>
    <x v="0"/>
  </r>
  <r>
    <x v="3"/>
  </r>
  <r>
    <x v="3"/>
  </r>
  <r>
    <x v="0"/>
  </r>
  <r>
    <x v="3"/>
  </r>
  <r>
    <x v="1"/>
  </r>
  <r>
    <x v="0"/>
  </r>
  <r>
    <x v="0"/>
  </r>
  <r>
    <x v="0"/>
  </r>
  <r>
    <x v="0"/>
  </r>
  <r>
    <x v="0"/>
  </r>
  <r>
    <x v="3"/>
  </r>
  <r>
    <x v="3"/>
  </r>
  <r>
    <x v="0"/>
  </r>
  <r>
    <x v="0"/>
  </r>
  <r>
    <x v="0"/>
  </r>
  <r>
    <x v="1"/>
  </r>
  <r>
    <x v="0"/>
  </r>
  <r>
    <x v="0"/>
  </r>
  <r>
    <x v="3"/>
  </r>
  <r>
    <x v="3"/>
  </r>
  <r>
    <x v="0"/>
  </r>
  <r>
    <x v="0"/>
  </r>
  <r>
    <x v="0"/>
  </r>
  <r>
    <x v="3"/>
  </r>
  <r>
    <x v="1"/>
  </r>
  <r>
    <x v="0"/>
  </r>
  <r>
    <x v="4"/>
  </r>
  <r>
    <x v="3"/>
  </r>
  <r>
    <x v="3"/>
  </r>
  <r>
    <x v="0"/>
  </r>
  <r>
    <x v="0"/>
  </r>
  <r>
    <x v="0"/>
  </r>
  <r>
    <x v="0"/>
  </r>
  <r>
    <x v="0"/>
  </r>
  <r>
    <x v="3"/>
  </r>
  <r>
    <x v="0"/>
  </r>
  <r>
    <x v="0"/>
  </r>
  <r>
    <x v="0"/>
  </r>
  <r>
    <x v="0"/>
  </r>
  <r>
    <x v="0"/>
  </r>
  <r>
    <x v="0"/>
  </r>
  <r>
    <x v="3"/>
  </r>
  <r>
    <x v="0"/>
  </r>
  <r>
    <x v="0"/>
  </r>
  <r>
    <x v="0"/>
  </r>
  <r>
    <x v="3"/>
  </r>
  <r>
    <x v="3"/>
  </r>
  <r>
    <x v="3"/>
  </r>
  <r>
    <x v="0"/>
  </r>
  <r>
    <x v="3"/>
  </r>
  <r>
    <x v="0"/>
  </r>
  <r>
    <x v="0"/>
  </r>
  <r>
    <x v="0"/>
  </r>
  <r>
    <x v="1"/>
  </r>
  <r>
    <x v="0"/>
  </r>
  <r>
    <x v="0"/>
  </r>
  <r>
    <x v="0"/>
  </r>
  <r>
    <x v="3"/>
  </r>
  <r>
    <x v="3"/>
  </r>
  <r>
    <x v="3"/>
  </r>
  <r>
    <x v="0"/>
  </r>
  <r>
    <x v="0"/>
  </r>
  <r>
    <x v="0"/>
  </r>
  <r>
    <x v="0"/>
  </r>
  <r>
    <x v="4"/>
  </r>
  <r>
    <x v="3"/>
  </r>
  <r>
    <x v="3"/>
  </r>
  <r>
    <x v="3"/>
  </r>
  <r>
    <x v="3"/>
  </r>
  <r>
    <x v="0"/>
  </r>
  <r>
    <x v="0"/>
  </r>
  <r>
    <x v="0"/>
  </r>
  <r>
    <x v="0"/>
  </r>
  <r>
    <x v="0"/>
  </r>
  <r>
    <x v="0"/>
  </r>
  <r>
    <x v="0"/>
  </r>
  <r>
    <x v="0"/>
  </r>
  <r>
    <x v="0"/>
  </r>
  <r>
    <x v="3"/>
  </r>
  <r>
    <x v="3"/>
  </r>
  <r>
    <x v="0"/>
  </r>
  <r>
    <x v="0"/>
  </r>
  <r>
    <x v="1"/>
  </r>
  <r>
    <x v="0"/>
  </r>
  <r>
    <x v="0"/>
  </r>
  <r>
    <x v="3"/>
  </r>
  <r>
    <x v="3"/>
  </r>
  <r>
    <x v="0"/>
  </r>
  <r>
    <x v="3"/>
  </r>
  <r>
    <x v="3"/>
  </r>
  <r>
    <x v="0"/>
  </r>
  <r>
    <x v="0"/>
  </r>
  <r>
    <x v="3"/>
  </r>
  <r>
    <x v="0"/>
  </r>
  <r>
    <x v="0"/>
  </r>
  <r>
    <x v="0"/>
  </r>
  <r>
    <x v="4"/>
  </r>
  <r>
    <x v="0"/>
  </r>
  <r>
    <x v="3"/>
  </r>
  <r>
    <x v="3"/>
  </r>
  <r>
    <x v="3"/>
  </r>
  <r>
    <x v="3"/>
  </r>
  <r>
    <x v="3"/>
  </r>
  <r>
    <x v="1"/>
  </r>
  <r>
    <x v="0"/>
  </r>
  <r>
    <x v="0"/>
  </r>
  <r>
    <x v="3"/>
  </r>
  <r>
    <x v="0"/>
  </r>
  <r>
    <x v="1"/>
  </r>
  <r>
    <x v="0"/>
  </r>
  <r>
    <x v="1"/>
  </r>
  <r>
    <x v="0"/>
  </r>
  <r>
    <x v="3"/>
  </r>
  <r>
    <x v="0"/>
  </r>
  <r>
    <x v="3"/>
  </r>
  <r>
    <x v="3"/>
  </r>
  <r>
    <x v="3"/>
  </r>
  <r>
    <x v="0"/>
  </r>
  <r>
    <x v="0"/>
  </r>
  <r>
    <x v="0"/>
  </r>
  <r>
    <x v="0"/>
  </r>
  <r>
    <x v="0"/>
  </r>
  <r>
    <x v="3"/>
  </r>
  <r>
    <x v="3"/>
  </r>
  <r>
    <x v="0"/>
  </r>
  <r>
    <x v="3"/>
  </r>
  <r>
    <x v="0"/>
  </r>
  <r>
    <x v="0"/>
  </r>
  <r>
    <x v="1"/>
  </r>
  <r>
    <x v="3"/>
  </r>
  <r>
    <x v="0"/>
  </r>
  <r>
    <x v="3"/>
  </r>
  <r>
    <x v="3"/>
  </r>
  <r>
    <x v="0"/>
  </r>
  <r>
    <x v="3"/>
  </r>
  <r>
    <x v="3"/>
  </r>
  <r>
    <x v="3"/>
  </r>
  <r>
    <x v="3"/>
  </r>
  <r>
    <x v="3"/>
  </r>
  <r>
    <x v="3"/>
  </r>
  <r>
    <x v="0"/>
  </r>
  <r>
    <x v="0"/>
  </r>
  <r>
    <x v="3"/>
  </r>
  <r>
    <x v="3"/>
  </r>
  <r>
    <x v="0"/>
  </r>
  <r>
    <x v="3"/>
  </r>
  <r>
    <x v="0"/>
  </r>
  <r>
    <x v="0"/>
  </r>
  <r>
    <x v="0"/>
  </r>
  <r>
    <x v="0"/>
  </r>
  <r>
    <x v="0"/>
  </r>
  <r>
    <x v="0"/>
  </r>
  <r>
    <x v="4"/>
  </r>
  <r>
    <x v="0"/>
  </r>
  <r>
    <x v="0"/>
  </r>
  <r>
    <x v="0"/>
  </r>
  <r>
    <x v="3"/>
  </r>
  <r>
    <x v="3"/>
  </r>
  <r>
    <x v="0"/>
  </r>
  <r>
    <x v="0"/>
  </r>
  <r>
    <x v="3"/>
  </r>
  <r>
    <x v="0"/>
  </r>
  <r>
    <x v="3"/>
  </r>
  <r>
    <x v="0"/>
  </r>
  <r>
    <x v="0"/>
  </r>
  <r>
    <x v="0"/>
  </r>
  <r>
    <x v="0"/>
  </r>
  <r>
    <x v="3"/>
  </r>
  <r>
    <x v="3"/>
  </r>
  <r>
    <x v="0"/>
  </r>
  <r>
    <x v="0"/>
  </r>
  <r>
    <x v="3"/>
  </r>
  <r>
    <x v="3"/>
  </r>
  <r>
    <x v="0"/>
  </r>
  <r>
    <x v="0"/>
  </r>
  <r>
    <x v="3"/>
  </r>
  <r>
    <x v="0"/>
  </r>
  <r>
    <x v="3"/>
  </r>
  <r>
    <x v="0"/>
  </r>
  <r>
    <x v="0"/>
  </r>
  <r>
    <x v="0"/>
  </r>
  <r>
    <x v="0"/>
  </r>
  <r>
    <x v="0"/>
  </r>
  <r>
    <x v="0"/>
  </r>
  <r>
    <x v="0"/>
  </r>
  <r>
    <x v="3"/>
  </r>
  <r>
    <x v="3"/>
  </r>
  <r>
    <x v="3"/>
  </r>
  <r>
    <x v="0"/>
  </r>
  <r>
    <x v="0"/>
  </r>
  <r>
    <x v="3"/>
  </r>
  <r>
    <x v="0"/>
  </r>
  <r>
    <x v="3"/>
  </r>
  <r>
    <x v="3"/>
  </r>
  <r>
    <x v="0"/>
  </r>
  <r>
    <x v="0"/>
  </r>
  <r>
    <x v="0"/>
  </r>
  <r>
    <x v="0"/>
  </r>
  <r>
    <x v="0"/>
  </r>
  <r>
    <x v="0"/>
  </r>
  <r>
    <x v="0"/>
  </r>
  <r>
    <x v="3"/>
  </r>
  <r>
    <x v="1"/>
  </r>
  <r>
    <x v="3"/>
  </r>
  <r>
    <x v="0"/>
  </r>
  <r>
    <x v="0"/>
  </r>
  <r>
    <x v="0"/>
  </r>
  <r>
    <x v="1"/>
  </r>
  <r>
    <x v="0"/>
  </r>
  <r>
    <x v="3"/>
  </r>
  <r>
    <x v="0"/>
  </r>
  <r>
    <x v="3"/>
  </r>
  <r>
    <x v="0"/>
  </r>
  <r>
    <x v="0"/>
  </r>
  <r>
    <x v="1"/>
  </r>
  <r>
    <x v="0"/>
  </r>
  <r>
    <x v="1"/>
  </r>
  <r>
    <x v="0"/>
  </r>
  <r>
    <x v="3"/>
  </r>
  <r>
    <x v="3"/>
  </r>
  <r>
    <x v="3"/>
  </r>
  <r>
    <x v="0"/>
  </r>
  <r>
    <x v="3"/>
  </r>
  <r>
    <x v="0"/>
  </r>
  <r>
    <x v="0"/>
  </r>
  <r>
    <x v="1"/>
  </r>
  <r>
    <x v="0"/>
  </r>
  <r>
    <x v="0"/>
  </r>
  <r>
    <x v="1"/>
  </r>
  <r>
    <x v="0"/>
  </r>
  <r>
    <x v="0"/>
  </r>
  <r>
    <x v="1"/>
  </r>
  <r>
    <x v="1"/>
  </r>
  <r>
    <x v="0"/>
  </r>
  <r>
    <x v="0"/>
  </r>
  <r>
    <x v="3"/>
  </r>
  <r>
    <x v="0"/>
  </r>
  <r>
    <x v="0"/>
  </r>
  <r>
    <x v="0"/>
  </r>
  <r>
    <x v="0"/>
  </r>
  <r>
    <x v="3"/>
  </r>
  <r>
    <x v="3"/>
  </r>
  <r>
    <x v="3"/>
  </r>
  <r>
    <x v="3"/>
  </r>
  <r>
    <x v="0"/>
  </r>
  <r>
    <x v="3"/>
  </r>
  <r>
    <x v="0"/>
  </r>
  <r>
    <x v="3"/>
  </r>
  <r>
    <x v="3"/>
  </r>
  <r>
    <x v="1"/>
  </r>
  <r>
    <x v="0"/>
  </r>
  <r>
    <x v="0"/>
  </r>
  <r>
    <x v="0"/>
  </r>
  <r>
    <x v="0"/>
  </r>
  <r>
    <x v="0"/>
  </r>
  <r>
    <x v="0"/>
  </r>
  <r>
    <x v="0"/>
  </r>
  <r>
    <x v="3"/>
  </r>
  <r>
    <x v="0"/>
  </r>
  <r>
    <x v="0"/>
  </r>
  <r>
    <x v="3"/>
  </r>
  <r>
    <x v="0"/>
  </r>
  <r>
    <x v="0"/>
  </r>
  <r>
    <x v="0"/>
  </r>
  <r>
    <x v="3"/>
  </r>
  <r>
    <x v="3"/>
  </r>
  <r>
    <x v="0"/>
  </r>
  <r>
    <x v="3"/>
  </r>
  <r>
    <x v="0"/>
  </r>
  <r>
    <x v="3"/>
  </r>
  <r>
    <x v="0"/>
  </r>
  <r>
    <x v="0"/>
  </r>
  <r>
    <x v="3"/>
  </r>
  <r>
    <x v="3"/>
  </r>
  <r>
    <x v="0"/>
  </r>
  <r>
    <x v="3"/>
  </r>
  <r>
    <x v="3"/>
  </r>
  <r>
    <x v="3"/>
  </r>
  <r>
    <x v="0"/>
  </r>
  <r>
    <x v="0"/>
  </r>
  <r>
    <x v="0"/>
  </r>
  <r>
    <x v="3"/>
  </r>
  <r>
    <x v="3"/>
  </r>
  <r>
    <x v="3"/>
  </r>
  <r>
    <x v="0"/>
  </r>
  <r>
    <x v="0"/>
  </r>
  <r>
    <x v="0"/>
  </r>
  <r>
    <x v="1"/>
  </r>
  <r>
    <x v="0"/>
  </r>
  <r>
    <x v="0"/>
  </r>
  <r>
    <x v="3"/>
  </r>
  <r>
    <x v="3"/>
  </r>
  <r>
    <x v="3"/>
  </r>
  <r>
    <x v="0"/>
  </r>
  <r>
    <x v="3"/>
  </r>
  <r>
    <x v="0"/>
  </r>
  <r>
    <x v="3"/>
  </r>
  <r>
    <x v="0"/>
  </r>
  <r>
    <x v="0"/>
  </r>
  <r>
    <x v="0"/>
  </r>
  <r>
    <x v="0"/>
  </r>
  <r>
    <x v="0"/>
  </r>
  <r>
    <x v="3"/>
  </r>
  <r>
    <x v="0"/>
  </r>
  <r>
    <x v="0"/>
  </r>
  <r>
    <x v="3"/>
  </r>
  <r>
    <x v="3"/>
  </r>
  <r>
    <x v="1"/>
  </r>
  <r>
    <x v="0"/>
  </r>
  <r>
    <x v="3"/>
  </r>
  <r>
    <x v="0"/>
  </r>
  <r>
    <x v="0"/>
  </r>
  <r>
    <x v="0"/>
  </r>
  <r>
    <x v="0"/>
  </r>
  <r>
    <x v="0"/>
  </r>
  <r>
    <x v="3"/>
  </r>
  <r>
    <x v="0"/>
  </r>
  <r>
    <x v="0"/>
  </r>
  <r>
    <x v="0"/>
  </r>
  <r>
    <x v="0"/>
  </r>
  <r>
    <x v="0"/>
  </r>
  <r>
    <x v="3"/>
  </r>
  <r>
    <x v="3"/>
  </r>
  <r>
    <x v="0"/>
  </r>
  <r>
    <x v="1"/>
  </r>
  <r>
    <x v="0"/>
  </r>
  <r>
    <x v="0"/>
  </r>
  <r>
    <x v="0"/>
  </r>
  <r>
    <x v="0"/>
  </r>
  <r>
    <x v="0"/>
  </r>
  <r>
    <x v="3"/>
  </r>
  <r>
    <x v="0"/>
  </r>
  <r>
    <x v="0"/>
  </r>
  <r>
    <x v="0"/>
  </r>
  <r>
    <x v="0"/>
  </r>
  <r>
    <x v="0"/>
  </r>
  <r>
    <x v="1"/>
  </r>
  <r>
    <x v="3"/>
  </r>
  <r>
    <x v="3"/>
  </r>
  <r>
    <x v="3"/>
  </r>
  <r>
    <x v="3"/>
  </r>
  <r>
    <x v="3"/>
  </r>
  <r>
    <x v="0"/>
  </r>
  <r>
    <x v="0"/>
  </r>
  <r>
    <x v="0"/>
  </r>
  <r>
    <x v="3"/>
  </r>
  <r>
    <x v="3"/>
  </r>
  <r>
    <x v="3"/>
  </r>
  <r>
    <x v="1"/>
  </r>
  <r>
    <x v="0"/>
  </r>
  <r>
    <x v="0"/>
  </r>
  <r>
    <x v="0"/>
  </r>
  <r>
    <x v="0"/>
  </r>
  <r>
    <x v="3"/>
  </r>
  <r>
    <x v="3"/>
  </r>
  <r>
    <x v="3"/>
  </r>
  <r>
    <x v="4"/>
  </r>
  <r>
    <x v="3"/>
  </r>
  <r>
    <x v="0"/>
  </r>
  <r>
    <x v="0"/>
  </r>
  <r>
    <x v="3"/>
  </r>
  <r>
    <x v="3"/>
  </r>
  <r>
    <x v="0"/>
  </r>
  <r>
    <x v="3"/>
  </r>
  <r>
    <x v="0"/>
  </r>
  <r>
    <x v="3"/>
  </r>
  <r>
    <x v="0"/>
  </r>
  <r>
    <x v="5"/>
  </r>
  <r>
    <x v="0"/>
  </r>
  <r>
    <x v="1"/>
  </r>
  <r>
    <x v="0"/>
  </r>
  <r>
    <x v="0"/>
  </r>
  <r>
    <x v="0"/>
  </r>
  <r>
    <x v="3"/>
  </r>
  <r>
    <x v="3"/>
  </r>
  <r>
    <x v="3"/>
  </r>
  <r>
    <x v="1"/>
  </r>
  <r>
    <x v="0"/>
  </r>
  <r>
    <x v="1"/>
  </r>
  <r>
    <x v="0"/>
  </r>
  <r>
    <x v="3"/>
  </r>
  <r>
    <x v="0"/>
  </r>
  <r>
    <x v="0"/>
  </r>
  <r>
    <x v="0"/>
  </r>
  <r>
    <x v="0"/>
  </r>
  <r>
    <x v="0"/>
  </r>
  <r>
    <x v="0"/>
  </r>
  <r>
    <x v="3"/>
  </r>
  <r>
    <x v="3"/>
  </r>
  <r>
    <x v="3"/>
  </r>
  <r>
    <x v="0"/>
  </r>
  <r>
    <x v="3"/>
  </r>
  <r>
    <x v="0"/>
  </r>
  <r>
    <x v="3"/>
  </r>
  <r>
    <x v="3"/>
  </r>
  <r>
    <x v="0"/>
  </r>
  <r>
    <x v="0"/>
  </r>
  <r>
    <x v="3"/>
  </r>
  <r>
    <x v="3"/>
  </r>
  <r>
    <x v="3"/>
  </r>
  <r>
    <x v="3"/>
  </r>
  <r>
    <x v="3"/>
  </r>
  <r>
    <x v="0"/>
  </r>
  <r>
    <x v="0"/>
  </r>
  <r>
    <x v="3"/>
  </r>
  <r>
    <x v="0"/>
  </r>
  <r>
    <x v="0"/>
  </r>
  <r>
    <x v="3"/>
  </r>
  <r>
    <x v="0"/>
  </r>
  <r>
    <x v="0"/>
  </r>
  <r>
    <x v="0"/>
  </r>
  <r>
    <x v="3"/>
  </r>
  <r>
    <x v="3"/>
  </r>
  <r>
    <x v="0"/>
  </r>
  <r>
    <x v="0"/>
  </r>
  <r>
    <x v="3"/>
  </r>
  <r>
    <x v="3"/>
  </r>
  <r>
    <x v="0"/>
  </r>
  <r>
    <x v="3"/>
  </r>
  <r>
    <x v="1"/>
  </r>
  <r>
    <x v="1"/>
  </r>
  <r>
    <x v="3"/>
  </r>
  <r>
    <x v="3"/>
  </r>
  <r>
    <x v="3"/>
  </r>
  <r>
    <x v="3"/>
  </r>
  <r>
    <x v="0"/>
  </r>
  <r>
    <x v="3"/>
  </r>
  <r>
    <x v="0"/>
  </r>
  <r>
    <x v="0"/>
  </r>
  <r>
    <x v="3"/>
  </r>
  <r>
    <x v="0"/>
  </r>
  <r>
    <x v="1"/>
  </r>
  <r>
    <x v="0"/>
  </r>
  <r>
    <x v="0"/>
  </r>
  <r>
    <x v="3"/>
  </r>
  <r>
    <x v="3"/>
  </r>
  <r>
    <x v="3"/>
  </r>
  <r>
    <x v="3"/>
  </r>
  <r>
    <x v="3"/>
  </r>
  <r>
    <x v="0"/>
  </r>
  <r>
    <x v="0"/>
  </r>
  <r>
    <x v="0"/>
  </r>
  <r>
    <x v="1"/>
  </r>
  <r>
    <x v="0"/>
  </r>
  <r>
    <x v="0"/>
  </r>
  <r>
    <x v="0"/>
  </r>
  <r>
    <x v="3"/>
  </r>
  <r>
    <x v="3"/>
  </r>
  <r>
    <x v="3"/>
  </r>
  <r>
    <x v="3"/>
  </r>
  <r>
    <x v="3"/>
  </r>
  <r>
    <x v="0"/>
  </r>
  <r>
    <x v="3"/>
  </r>
  <r>
    <x v="0"/>
  </r>
  <r>
    <x v="3"/>
  </r>
  <r>
    <x v="3"/>
  </r>
  <r>
    <x v="3"/>
  </r>
  <r>
    <x v="0"/>
  </r>
  <r>
    <x v="0"/>
  </r>
  <r>
    <x v="3"/>
  </r>
  <r>
    <x v="0"/>
  </r>
  <r>
    <x v="3"/>
  </r>
  <r>
    <x v="1"/>
  </r>
  <r>
    <x v="4"/>
  </r>
  <r>
    <x v="3"/>
  </r>
  <r>
    <x v="3"/>
  </r>
  <r>
    <x v="1"/>
  </r>
  <r>
    <x v="0"/>
  </r>
  <r>
    <x v="0"/>
  </r>
  <r>
    <x v="1"/>
  </r>
  <r>
    <x v="0"/>
  </r>
  <r>
    <x v="0"/>
  </r>
  <r>
    <x v="3"/>
  </r>
  <r>
    <x v="3"/>
  </r>
  <r>
    <x v="0"/>
  </r>
  <r>
    <x v="0"/>
  </r>
  <r>
    <x v="3"/>
  </r>
  <r>
    <x v="3"/>
  </r>
  <r>
    <x v="0"/>
  </r>
  <r>
    <x v="0"/>
  </r>
  <r>
    <x v="0"/>
  </r>
  <r>
    <x v="0"/>
  </r>
  <r>
    <x v="3"/>
  </r>
  <r>
    <x v="0"/>
  </r>
  <r>
    <x v="3"/>
  </r>
  <r>
    <x v="3"/>
  </r>
  <r>
    <x v="0"/>
  </r>
  <r>
    <x v="0"/>
  </r>
  <r>
    <x v="1"/>
  </r>
  <r>
    <x v="0"/>
  </r>
  <r>
    <x v="0"/>
  </r>
  <r>
    <x v="3"/>
  </r>
  <r>
    <x v="3"/>
  </r>
  <r>
    <x v="3"/>
  </r>
  <r>
    <x v="3"/>
  </r>
  <r>
    <x v="3"/>
  </r>
  <r>
    <x v="0"/>
  </r>
  <r>
    <x v="3"/>
  </r>
  <r>
    <x v="0"/>
  </r>
  <r>
    <x v="3"/>
  </r>
  <r>
    <x v="3"/>
  </r>
  <r>
    <x v="0"/>
  </r>
  <r>
    <x v="3"/>
  </r>
  <r>
    <x v="3"/>
  </r>
  <r>
    <x v="3"/>
  </r>
  <r>
    <x v="0"/>
  </r>
  <r>
    <x v="3"/>
  </r>
  <r>
    <x v="0"/>
  </r>
  <r>
    <x v="0"/>
  </r>
  <r>
    <x v="6"/>
  </r>
  <r>
    <x v="0"/>
  </r>
  <r>
    <x v="0"/>
  </r>
  <r>
    <x v="1"/>
  </r>
  <r>
    <x v="1"/>
  </r>
  <r>
    <x v="3"/>
  </r>
  <r>
    <x v="0"/>
  </r>
  <r>
    <x v="0"/>
  </r>
  <r>
    <x v="0"/>
  </r>
  <r>
    <x v="0"/>
  </r>
  <r>
    <x v="0"/>
  </r>
  <r>
    <x v="0"/>
  </r>
  <r>
    <x v="1"/>
  </r>
  <r>
    <x v="1"/>
  </r>
  <r>
    <x v="0"/>
  </r>
  <r>
    <x v="0"/>
  </r>
  <r>
    <x v="0"/>
  </r>
  <r>
    <x v="0"/>
  </r>
  <r>
    <x v="3"/>
  </r>
  <r>
    <x v="3"/>
  </r>
  <r>
    <x v="0"/>
  </r>
  <r>
    <x v="0"/>
  </r>
  <r>
    <x v="3"/>
  </r>
  <r>
    <x v="3"/>
  </r>
  <r>
    <x v="3"/>
  </r>
  <r>
    <x v="3"/>
  </r>
  <r>
    <x v="0"/>
  </r>
  <r>
    <x v="0"/>
  </r>
  <r>
    <x v="0"/>
  </r>
  <r>
    <x v="0"/>
  </r>
  <r>
    <x v="3"/>
  </r>
  <r>
    <x v="0"/>
  </r>
  <r>
    <x v="0"/>
  </r>
  <r>
    <x v="3"/>
  </r>
  <r>
    <x v="3"/>
  </r>
  <r>
    <x v="3"/>
  </r>
  <r>
    <x v="0"/>
  </r>
  <r>
    <x v="0"/>
  </r>
  <r>
    <x v="0"/>
  </r>
  <r>
    <x v="0"/>
  </r>
  <r>
    <x v="3"/>
  </r>
  <r>
    <x v="3"/>
  </r>
  <r>
    <x v="3"/>
  </r>
  <r>
    <x v="3"/>
  </r>
  <r>
    <x v="3"/>
  </r>
  <r>
    <x v="0"/>
  </r>
  <r>
    <x v="1"/>
  </r>
  <r>
    <x v="3"/>
  </r>
  <r>
    <x v="3"/>
  </r>
  <r>
    <x v="3"/>
  </r>
  <r>
    <x v="3"/>
  </r>
  <r>
    <x v="3"/>
  </r>
  <r>
    <x v="0"/>
  </r>
  <r>
    <x v="3"/>
  </r>
  <r>
    <x v="0"/>
  </r>
  <r>
    <x v="3"/>
  </r>
  <r>
    <x v="3"/>
  </r>
  <r>
    <x v="1"/>
  </r>
  <r>
    <x v="1"/>
  </r>
  <r>
    <x v="0"/>
  </r>
  <r>
    <x v="0"/>
  </r>
  <r>
    <x v="3"/>
  </r>
  <r>
    <x v="4"/>
  </r>
  <r>
    <x v="0"/>
  </r>
  <r>
    <x v="3"/>
  </r>
  <r>
    <x v="3"/>
  </r>
  <r>
    <x v="3"/>
  </r>
  <r>
    <x v="3"/>
  </r>
  <r>
    <x v="3"/>
  </r>
  <r>
    <x v="3"/>
  </r>
  <r>
    <x v="0"/>
  </r>
  <r>
    <x v="0"/>
  </r>
  <r>
    <x v="3"/>
  </r>
  <r>
    <x v="0"/>
  </r>
  <r>
    <x v="1"/>
  </r>
  <r>
    <x v="0"/>
  </r>
  <r>
    <x v="0"/>
  </r>
  <r>
    <x v="0"/>
  </r>
  <r>
    <x v="0"/>
  </r>
  <r>
    <x v="0"/>
  </r>
  <r>
    <x v="3"/>
  </r>
  <r>
    <x v="3"/>
  </r>
  <r>
    <x v="3"/>
  </r>
  <r>
    <x v="0"/>
  </r>
  <r>
    <x v="3"/>
  </r>
  <r>
    <x v="0"/>
  </r>
  <r>
    <x v="3"/>
  </r>
  <r>
    <x v="3"/>
  </r>
  <r>
    <x v="1"/>
  </r>
  <r>
    <x v="0"/>
  </r>
  <r>
    <x v="0"/>
  </r>
  <r>
    <x v="1"/>
  </r>
  <r>
    <x v="0"/>
  </r>
  <r>
    <x v="0"/>
  </r>
  <r>
    <x v="3"/>
  </r>
  <r>
    <x v="3"/>
  </r>
  <r>
    <x v="3"/>
  </r>
  <r>
    <x v="3"/>
  </r>
  <r>
    <x v="0"/>
  </r>
  <r>
    <x v="3"/>
  </r>
  <r>
    <x v="0"/>
  </r>
  <r>
    <x v="0"/>
  </r>
  <r>
    <x v="0"/>
  </r>
  <r>
    <x v="1"/>
  </r>
  <r>
    <x v="1"/>
  </r>
  <r>
    <x v="0"/>
  </r>
  <r>
    <x v="0"/>
  </r>
  <r>
    <x v="3"/>
  </r>
  <r>
    <x v="0"/>
  </r>
  <r>
    <x v="3"/>
  </r>
  <r>
    <x v="1"/>
  </r>
  <r>
    <x v="0"/>
  </r>
  <r>
    <x v="0"/>
  </r>
  <r>
    <x v="3"/>
  </r>
  <r>
    <x v="3"/>
  </r>
  <r>
    <x v="0"/>
  </r>
  <r>
    <x v="1"/>
  </r>
  <r>
    <x v="0"/>
  </r>
  <r>
    <x v="0"/>
  </r>
  <r>
    <x v="0"/>
  </r>
  <r>
    <x v="0"/>
  </r>
  <r>
    <x v="0"/>
  </r>
  <r>
    <x v="0"/>
  </r>
  <r>
    <x v="3"/>
  </r>
  <r>
    <x v="3"/>
  </r>
  <r>
    <x v="0"/>
  </r>
  <r>
    <x v="0"/>
  </r>
  <r>
    <x v="3"/>
  </r>
  <r>
    <x v="3"/>
  </r>
  <r>
    <x v="0"/>
  </r>
  <r>
    <x v="0"/>
  </r>
  <r>
    <x v="1"/>
  </r>
  <r>
    <x v="0"/>
  </r>
  <r>
    <x v="0"/>
  </r>
  <r>
    <x v="0"/>
  </r>
  <r>
    <x v="0"/>
  </r>
  <r>
    <x v="3"/>
  </r>
  <r>
    <x v="3"/>
  </r>
  <r>
    <x v="3"/>
  </r>
  <r>
    <x v="3"/>
  </r>
  <r>
    <x v="0"/>
  </r>
  <r>
    <x v="3"/>
  </r>
  <r>
    <x v="3"/>
  </r>
  <r>
    <x v="0"/>
  </r>
  <r>
    <x v="3"/>
  </r>
  <r>
    <x v="3"/>
  </r>
  <r>
    <x v="0"/>
  </r>
  <r>
    <x v="0"/>
  </r>
  <r>
    <x v="0"/>
  </r>
  <r>
    <x v="0"/>
  </r>
  <r>
    <x v="1"/>
  </r>
  <r>
    <x v="0"/>
  </r>
  <r>
    <x v="3"/>
  </r>
  <r>
    <x v="3"/>
  </r>
  <r>
    <x v="3"/>
  </r>
  <r>
    <x v="0"/>
  </r>
  <r>
    <x v="3"/>
  </r>
  <r>
    <x v="0"/>
  </r>
  <r>
    <x v="0"/>
  </r>
  <r>
    <x v="3"/>
  </r>
  <r>
    <x v="0"/>
  </r>
  <r>
    <x v="0"/>
  </r>
  <r>
    <x v="3"/>
  </r>
  <r>
    <x v="3"/>
  </r>
  <r>
    <x v="0"/>
  </r>
  <r>
    <x v="0"/>
  </r>
  <r>
    <x v="3"/>
  </r>
  <r>
    <x v="3"/>
  </r>
  <r>
    <x v="3"/>
  </r>
  <r>
    <x v="3"/>
  </r>
  <r>
    <x v="3"/>
  </r>
  <r>
    <x v="0"/>
  </r>
  <r>
    <x v="0"/>
  </r>
  <r>
    <x v="0"/>
  </r>
  <r>
    <x v="0"/>
  </r>
  <r>
    <x v="0"/>
  </r>
  <r>
    <x v="3"/>
  </r>
  <r>
    <x v="1"/>
  </r>
  <r>
    <x v="0"/>
  </r>
  <r>
    <x v="3"/>
  </r>
  <r>
    <x v="3"/>
  </r>
  <r>
    <x v="1"/>
  </r>
  <r>
    <x v="0"/>
  </r>
  <r>
    <x v="0"/>
  </r>
  <r>
    <x v="3"/>
  </r>
  <r>
    <x v="3"/>
  </r>
  <r>
    <x v="3"/>
  </r>
  <r>
    <x v="3"/>
  </r>
  <r>
    <x v="3"/>
  </r>
  <r>
    <x v="3"/>
  </r>
  <r>
    <x v="0"/>
  </r>
  <r>
    <x v="3"/>
  </r>
  <r>
    <x v="0"/>
  </r>
  <r>
    <x v="3"/>
  </r>
  <r>
    <x v="3"/>
  </r>
  <r>
    <x v="0"/>
  </r>
  <r>
    <x v="0"/>
  </r>
  <r>
    <x v="0"/>
  </r>
  <r>
    <x v="0"/>
  </r>
  <r>
    <x v="0"/>
  </r>
  <r>
    <x v="3"/>
  </r>
  <r>
    <x v="3"/>
  </r>
  <r>
    <x v="3"/>
  </r>
  <r>
    <x v="3"/>
  </r>
  <r>
    <x v="0"/>
  </r>
  <r>
    <x v="3"/>
  </r>
  <r>
    <x v="3"/>
  </r>
  <r>
    <x v="3"/>
  </r>
  <r>
    <x v="0"/>
  </r>
  <r>
    <x v="1"/>
  </r>
  <r>
    <x v="3"/>
  </r>
  <r>
    <x v="3"/>
  </r>
  <r>
    <x v="0"/>
  </r>
  <r>
    <x v="0"/>
  </r>
  <r>
    <x v="3"/>
  </r>
  <r>
    <x v="3"/>
  </r>
  <r>
    <x v="3"/>
  </r>
  <r>
    <x v="0"/>
  </r>
  <r>
    <x v="0"/>
  </r>
  <r>
    <x v="3"/>
  </r>
  <r>
    <x v="0"/>
  </r>
  <r>
    <x v="1"/>
  </r>
  <r>
    <x v="0"/>
  </r>
  <r>
    <x v="0"/>
  </r>
  <r>
    <x v="3"/>
  </r>
  <r>
    <x v="3"/>
  </r>
  <r>
    <x v="3"/>
  </r>
  <r>
    <x v="3"/>
  </r>
  <r>
    <x v="3"/>
  </r>
  <r>
    <x v="1"/>
  </r>
  <r>
    <x v="0"/>
  </r>
  <r>
    <x v="0"/>
  </r>
  <r>
    <x v="0"/>
  </r>
  <r>
    <x v="3"/>
  </r>
  <r>
    <x v="3"/>
  </r>
  <r>
    <x v="0"/>
  </r>
  <r>
    <x v="0"/>
  </r>
  <r>
    <x v="1"/>
  </r>
  <r>
    <x v="1"/>
  </r>
  <r>
    <x v="0"/>
  </r>
  <r>
    <x v="0"/>
  </r>
  <r>
    <x v="3"/>
  </r>
  <r>
    <x v="3"/>
  </r>
  <r>
    <x v="0"/>
  </r>
  <r>
    <x v="4"/>
  </r>
  <r>
    <x v="3"/>
  </r>
  <r>
    <x v="3"/>
  </r>
  <r>
    <x v="0"/>
  </r>
  <r>
    <x v="0"/>
  </r>
  <r>
    <x v="0"/>
  </r>
  <r>
    <x v="0"/>
  </r>
  <r>
    <x v="3"/>
  </r>
  <r>
    <x v="0"/>
  </r>
  <r>
    <x v="1"/>
  </r>
  <r>
    <x v="1"/>
  </r>
  <r>
    <x v="0"/>
  </r>
  <r>
    <x v="0"/>
  </r>
  <r>
    <x v="3"/>
  </r>
  <r>
    <x v="4"/>
  </r>
  <r>
    <x v="3"/>
  </r>
  <r>
    <x v="0"/>
  </r>
  <r>
    <x v="3"/>
  </r>
  <r>
    <x v="3"/>
  </r>
  <r>
    <x v="0"/>
  </r>
  <r>
    <x v="3"/>
  </r>
  <r>
    <x v="3"/>
  </r>
  <r>
    <x v="3"/>
  </r>
  <r>
    <x v="3"/>
  </r>
  <r>
    <x v="0"/>
  </r>
  <r>
    <x v="0"/>
  </r>
  <r>
    <x v="0"/>
  </r>
  <r>
    <x v="0"/>
  </r>
  <r>
    <x v="0"/>
  </r>
  <r>
    <x v="0"/>
  </r>
  <r>
    <x v="3"/>
  </r>
  <r>
    <x v="0"/>
  </r>
  <r>
    <x v="0"/>
  </r>
  <r>
    <x v="0"/>
  </r>
  <r>
    <x v="0"/>
  </r>
  <r>
    <x v="3"/>
  </r>
  <r>
    <x v="3"/>
  </r>
  <r>
    <x v="3"/>
  </r>
  <r>
    <x v="3"/>
  </r>
  <r>
    <x v="4"/>
  </r>
  <r>
    <x v="3"/>
  </r>
  <r>
    <x v="3"/>
  </r>
  <r>
    <x v="0"/>
  </r>
  <r>
    <x v="3"/>
  </r>
  <r>
    <x v="0"/>
  </r>
  <r>
    <x v="0"/>
  </r>
  <r>
    <x v="0"/>
  </r>
  <r>
    <x v="0"/>
  </r>
  <r>
    <x v="3"/>
  </r>
  <r>
    <x v="3"/>
  </r>
  <r>
    <x v="3"/>
  </r>
  <r>
    <x v="3"/>
  </r>
  <r>
    <x v="3"/>
  </r>
  <r>
    <x v="3"/>
  </r>
  <r>
    <x v="3"/>
  </r>
  <r>
    <x v="3"/>
  </r>
  <r>
    <x v="0"/>
  </r>
  <r>
    <x v="3"/>
  </r>
  <r>
    <x v="1"/>
  </r>
  <r>
    <x v="3"/>
  </r>
  <r>
    <x v="3"/>
  </r>
  <r>
    <x v="3"/>
  </r>
  <r>
    <x v="0"/>
  </r>
  <r>
    <x v="0"/>
  </r>
  <r>
    <x v="0"/>
  </r>
  <r>
    <x v="0"/>
  </r>
  <r>
    <x v="0"/>
  </r>
  <r>
    <x v="3"/>
  </r>
  <r>
    <x v="3"/>
  </r>
  <r>
    <x v="3"/>
  </r>
  <r>
    <x v="3"/>
  </r>
  <r>
    <x v="0"/>
  </r>
  <r>
    <x v="3"/>
  </r>
  <r>
    <x v="0"/>
  </r>
  <r>
    <x v="0"/>
  </r>
  <r>
    <x v="3"/>
  </r>
  <r>
    <x v="3"/>
  </r>
  <r>
    <x v="3"/>
  </r>
  <r>
    <x v="1"/>
  </r>
  <r>
    <x v="3"/>
  </r>
  <r>
    <x v="3"/>
  </r>
  <r>
    <x v="3"/>
  </r>
  <r>
    <x v="3"/>
  </r>
  <r>
    <x v="0"/>
  </r>
  <r>
    <x v="0"/>
  </r>
  <r>
    <x v="1"/>
  </r>
  <r>
    <x v="4"/>
  </r>
  <r>
    <x v="1"/>
  </r>
  <r>
    <x v="0"/>
  </r>
  <r>
    <x v="3"/>
  </r>
  <r>
    <x v="3"/>
  </r>
  <r>
    <x v="3"/>
  </r>
  <r>
    <x v="3"/>
  </r>
  <r>
    <x v="0"/>
  </r>
  <r>
    <x v="3"/>
  </r>
  <r>
    <x v="0"/>
  </r>
  <r>
    <x v="0"/>
  </r>
  <r>
    <x v="0"/>
  </r>
  <r>
    <x v="3"/>
  </r>
  <r>
    <x v="0"/>
  </r>
  <r>
    <x v="1"/>
  </r>
  <r>
    <x v="0"/>
  </r>
  <r>
    <x v="4"/>
  </r>
  <r>
    <x v="7"/>
  </r>
  <r>
    <x v="3"/>
  </r>
  <r>
    <x v="3"/>
  </r>
  <r>
    <x v="3"/>
  </r>
  <r>
    <x v="0"/>
  </r>
  <r>
    <x v="0"/>
  </r>
  <r>
    <x v="3"/>
  </r>
  <r>
    <x v="3"/>
  </r>
  <r>
    <x v="3"/>
  </r>
  <r>
    <x v="3"/>
  </r>
  <r>
    <x v="3"/>
  </r>
  <r>
    <x v="0"/>
  </r>
  <r>
    <x v="0"/>
  </r>
  <r>
    <x v="0"/>
  </r>
  <r>
    <x v="0"/>
  </r>
  <r>
    <x v="3"/>
  </r>
  <r>
    <x v="3"/>
  </r>
  <r>
    <x v="0"/>
  </r>
  <r>
    <x v="3"/>
  </r>
  <r>
    <x v="3"/>
  </r>
  <r>
    <x v="3"/>
  </r>
  <r>
    <x v="0"/>
  </r>
  <r>
    <x v="3"/>
  </r>
  <r>
    <x v="0"/>
  </r>
  <r>
    <x v="3"/>
  </r>
  <r>
    <x v="1"/>
  </r>
  <r>
    <x v="0"/>
  </r>
  <r>
    <x v="0"/>
  </r>
  <r>
    <x v="0"/>
  </r>
  <r>
    <x v="0"/>
  </r>
  <r>
    <x v="3"/>
  </r>
  <r>
    <x v="3"/>
  </r>
  <r>
    <x v="3"/>
  </r>
  <r>
    <x v="3"/>
  </r>
  <r>
    <x v="0"/>
  </r>
  <r>
    <x v="3"/>
  </r>
  <r>
    <x v="0"/>
  </r>
  <r>
    <x v="3"/>
  </r>
  <r>
    <x v="3"/>
  </r>
  <r>
    <x v="3"/>
  </r>
  <r>
    <x v="3"/>
  </r>
  <r>
    <x v="0"/>
  </r>
  <r>
    <x v="3"/>
  </r>
  <r>
    <x v="3"/>
  </r>
  <r>
    <x v="0"/>
  </r>
  <r>
    <x v="0"/>
  </r>
  <r>
    <x v="0"/>
  </r>
  <r>
    <x v="3"/>
  </r>
  <r>
    <x v="0"/>
  </r>
  <r>
    <x v="3"/>
  </r>
  <r>
    <x v="0"/>
  </r>
  <r>
    <x v="3"/>
  </r>
  <r>
    <x v="0"/>
  </r>
  <r>
    <x v="3"/>
  </r>
  <r>
    <x v="3"/>
  </r>
  <r>
    <x v="3"/>
  </r>
  <r>
    <x v="3"/>
  </r>
  <r>
    <x v="0"/>
  </r>
  <r>
    <x v="0"/>
  </r>
  <r>
    <x v="1"/>
  </r>
  <r>
    <x v="3"/>
  </r>
  <r>
    <x v="3"/>
  </r>
  <r>
    <x v="3"/>
  </r>
  <r>
    <x v="3"/>
  </r>
  <r>
    <x v="3"/>
  </r>
  <r>
    <x v="0"/>
  </r>
  <r>
    <x v="3"/>
  </r>
  <r>
    <x v="3"/>
  </r>
  <r>
    <x v="0"/>
  </r>
  <r>
    <x v="3"/>
  </r>
  <r>
    <x v="0"/>
  </r>
  <r>
    <x v="3"/>
  </r>
  <r>
    <x v="3"/>
  </r>
  <r>
    <x v="0"/>
  </r>
  <r>
    <x v="3"/>
  </r>
  <r>
    <x v="3"/>
  </r>
  <r>
    <x v="3"/>
  </r>
  <r>
    <x v="3"/>
  </r>
  <r>
    <x v="3"/>
  </r>
  <r>
    <x v="1"/>
  </r>
  <r>
    <x v="3"/>
  </r>
  <r>
    <x v="3"/>
  </r>
  <r>
    <x v="1"/>
  </r>
  <r>
    <x v="1"/>
  </r>
  <r>
    <x v="0"/>
  </r>
  <r>
    <x v="0"/>
  </r>
  <r>
    <x v="3"/>
  </r>
  <r>
    <x v="3"/>
  </r>
  <r>
    <x v="3"/>
  </r>
  <r>
    <x v="3"/>
  </r>
  <r>
    <x v="3"/>
  </r>
  <r>
    <x v="3"/>
  </r>
  <r>
    <x v="3"/>
  </r>
  <r>
    <x v="3"/>
  </r>
  <r>
    <x v="0"/>
  </r>
  <r>
    <x v="0"/>
  </r>
  <r>
    <x v="1"/>
  </r>
  <r>
    <x v="0"/>
  </r>
  <r>
    <x v="0"/>
  </r>
  <r>
    <x v="3"/>
  </r>
  <r>
    <x v="0"/>
  </r>
  <r>
    <x v="3"/>
  </r>
  <r>
    <x v="0"/>
  </r>
  <r>
    <x v="3"/>
  </r>
  <r>
    <x v="3"/>
  </r>
  <r>
    <x v="0"/>
  </r>
  <r>
    <x v="3"/>
  </r>
  <r>
    <x v="1"/>
  </r>
  <r>
    <x v="3"/>
  </r>
  <r>
    <x v="3"/>
  </r>
  <r>
    <x v="0"/>
  </r>
  <r>
    <x v="0"/>
  </r>
  <r>
    <x v="0"/>
  </r>
  <r>
    <x v="0"/>
  </r>
  <r>
    <x v="3"/>
  </r>
  <r>
    <x v="3"/>
  </r>
  <r>
    <x v="0"/>
  </r>
  <r>
    <x v="3"/>
  </r>
  <r>
    <x v="3"/>
  </r>
  <r>
    <x v="0"/>
  </r>
  <r>
    <x v="0"/>
  </r>
  <r>
    <x v="3"/>
  </r>
  <r>
    <x v="3"/>
  </r>
  <r>
    <x v="0"/>
  </r>
  <r>
    <x v="0"/>
  </r>
  <r>
    <x v="0"/>
  </r>
  <r>
    <x v="1"/>
  </r>
  <r>
    <x v="0"/>
  </r>
  <r>
    <x v="3"/>
  </r>
  <r>
    <x v="3"/>
  </r>
  <r>
    <x v="3"/>
  </r>
  <r>
    <x v="3"/>
  </r>
  <r>
    <x v="3"/>
  </r>
  <r>
    <x v="3"/>
  </r>
  <r>
    <x v="3"/>
  </r>
  <r>
    <x v="3"/>
  </r>
  <r>
    <x v="0"/>
  </r>
  <r>
    <x v="3"/>
  </r>
  <r>
    <x v="0"/>
  </r>
  <r>
    <x v="3"/>
  </r>
  <r>
    <x v="1"/>
  </r>
  <r>
    <x v="1"/>
  </r>
  <r>
    <x v="0"/>
  </r>
  <r>
    <x v="3"/>
  </r>
  <r>
    <x v="3"/>
  </r>
  <r>
    <x v="3"/>
  </r>
  <r>
    <x v="3"/>
  </r>
  <r>
    <x v="3"/>
  </r>
  <r>
    <x v="3"/>
  </r>
  <r>
    <x v="3"/>
  </r>
  <r>
    <x v="3"/>
  </r>
  <r>
    <x v="0"/>
  </r>
  <r>
    <x v="3"/>
  </r>
  <r>
    <x v="0"/>
  </r>
  <r>
    <x v="0"/>
  </r>
  <r>
    <x v="0"/>
  </r>
  <r>
    <x v="0"/>
  </r>
  <r>
    <x v="0"/>
  </r>
  <r>
    <x v="1"/>
  </r>
  <r>
    <x v="0"/>
  </r>
  <r>
    <x v="0"/>
  </r>
  <r>
    <x v="0"/>
  </r>
  <r>
    <x v="0"/>
  </r>
  <r>
    <x v="0"/>
  </r>
  <r>
    <x v="0"/>
  </r>
  <r>
    <x v="0"/>
  </r>
  <r>
    <x v="3"/>
  </r>
  <r>
    <x v="3"/>
  </r>
  <r>
    <x v="3"/>
  </r>
  <r>
    <x v="3"/>
  </r>
  <r>
    <x v="3"/>
  </r>
  <r>
    <x v="3"/>
  </r>
  <r>
    <x v="0"/>
  </r>
  <r>
    <x v="0"/>
  </r>
  <r>
    <x v="0"/>
  </r>
  <r>
    <x v="3"/>
  </r>
  <r>
    <x v="3"/>
  </r>
  <r>
    <x v="0"/>
  </r>
  <r>
    <x v="0"/>
  </r>
  <r>
    <x v="0"/>
  </r>
  <r>
    <x v="0"/>
  </r>
  <r>
    <x v="0"/>
  </r>
  <r>
    <x v="0"/>
  </r>
  <r>
    <x v="3"/>
  </r>
  <r>
    <x v="3"/>
  </r>
  <r>
    <x v="0"/>
  </r>
  <r>
    <x v="3"/>
  </r>
  <r>
    <x v="0"/>
  </r>
  <r>
    <x v="3"/>
  </r>
  <r>
    <x v="0"/>
  </r>
  <r>
    <x v="0"/>
  </r>
  <r>
    <x v="3"/>
  </r>
  <r>
    <x v="0"/>
  </r>
  <r>
    <x v="3"/>
  </r>
  <r>
    <x v="1"/>
  </r>
  <r>
    <x v="1"/>
  </r>
  <r>
    <x v="0"/>
  </r>
  <r>
    <x v="0"/>
  </r>
  <r>
    <x v="0"/>
  </r>
  <r>
    <x v="3"/>
  </r>
  <r>
    <x v="3"/>
  </r>
  <r>
    <x v="3"/>
  </r>
  <r>
    <x v="3"/>
  </r>
  <r>
    <x v="3"/>
  </r>
  <r>
    <x v="3"/>
  </r>
  <r>
    <x v="3"/>
  </r>
  <r>
    <x v="3"/>
  </r>
  <r>
    <x v="0"/>
  </r>
  <r>
    <x v="3"/>
  </r>
  <r>
    <x v="1"/>
  </r>
  <r>
    <x v="3"/>
  </r>
  <r>
    <x v="3"/>
  </r>
  <r>
    <x v="0"/>
  </r>
  <r>
    <x v="0"/>
  </r>
  <r>
    <x v="0"/>
  </r>
  <r>
    <x v="0"/>
  </r>
  <r>
    <x v="0"/>
  </r>
  <r>
    <x v="3"/>
  </r>
  <r>
    <x v="0"/>
  </r>
  <r>
    <x v="0"/>
  </r>
  <r>
    <x v="3"/>
  </r>
  <r>
    <x v="0"/>
  </r>
  <r>
    <x v="3"/>
  </r>
  <r>
    <x v="0"/>
  </r>
  <r>
    <x v="0"/>
  </r>
  <r>
    <x v="0"/>
  </r>
  <r>
    <x v="3"/>
  </r>
  <r>
    <x v="0"/>
  </r>
  <r>
    <x v="0"/>
  </r>
  <r>
    <x v="0"/>
  </r>
  <r>
    <x v="0"/>
  </r>
  <r>
    <x v="0"/>
  </r>
  <r>
    <x v="1"/>
  </r>
  <r>
    <x v="3"/>
  </r>
  <r>
    <x v="3"/>
  </r>
  <r>
    <x v="3"/>
  </r>
  <r>
    <x v="3"/>
  </r>
  <r>
    <x v="0"/>
  </r>
  <r>
    <x v="3"/>
  </r>
  <r>
    <x v="0"/>
  </r>
  <r>
    <x v="0"/>
  </r>
  <r>
    <x v="0"/>
  </r>
  <r>
    <x v="0"/>
  </r>
  <r>
    <x v="0"/>
  </r>
  <r>
    <x v="0"/>
  </r>
  <r>
    <x v="0"/>
  </r>
  <r>
    <x v="0"/>
  </r>
  <r>
    <x v="0"/>
  </r>
  <r>
    <x v="3"/>
  </r>
  <r>
    <x v="0"/>
  </r>
  <r>
    <x v="3"/>
  </r>
  <r>
    <x v="3"/>
  </r>
  <r>
    <x v="3"/>
  </r>
  <r>
    <x v="0"/>
  </r>
  <r>
    <x v="3"/>
  </r>
  <r>
    <x v="0"/>
  </r>
  <r>
    <x v="3"/>
  </r>
  <r>
    <x v="1"/>
  </r>
  <r>
    <x v="0"/>
  </r>
  <r>
    <x v="4"/>
  </r>
  <r>
    <x v="0"/>
  </r>
  <r>
    <x v="0"/>
  </r>
  <r>
    <x v="0"/>
  </r>
  <r>
    <x v="3"/>
  </r>
  <r>
    <x v="3"/>
  </r>
  <r>
    <x v="0"/>
  </r>
  <r>
    <x v="0"/>
  </r>
  <r>
    <x v="0"/>
  </r>
  <r>
    <x v="3"/>
  </r>
  <r>
    <x v="3"/>
  </r>
  <r>
    <x v="0"/>
  </r>
  <r>
    <x v="0"/>
  </r>
  <r>
    <x v="0"/>
  </r>
  <r>
    <x v="3"/>
  </r>
  <r>
    <x v="1"/>
  </r>
  <r>
    <x v="0"/>
  </r>
  <r>
    <x v="3"/>
  </r>
  <r>
    <x v="0"/>
  </r>
  <r>
    <x v="0"/>
  </r>
  <r>
    <x v="0"/>
  </r>
  <r>
    <x v="3"/>
  </r>
  <r>
    <x v="0"/>
  </r>
  <r>
    <x v="0"/>
  </r>
  <r>
    <x v="3"/>
  </r>
  <r>
    <x v="0"/>
  </r>
  <r>
    <x v="3"/>
  </r>
  <r>
    <x v="3"/>
  </r>
  <r>
    <x v="0"/>
  </r>
  <r>
    <x v="3"/>
  </r>
  <r>
    <x v="0"/>
  </r>
  <r>
    <x v="0"/>
  </r>
  <r>
    <x v="1"/>
  </r>
  <r>
    <x v="1"/>
  </r>
  <r>
    <x v="1"/>
  </r>
  <r>
    <x v="3"/>
  </r>
  <r>
    <x v="3"/>
  </r>
  <r>
    <x v="3"/>
  </r>
  <r>
    <x v="3"/>
  </r>
  <r>
    <x v="0"/>
  </r>
  <r>
    <x v="3"/>
  </r>
  <r>
    <x v="3"/>
  </r>
  <r>
    <x v="0"/>
  </r>
  <r>
    <x v="3"/>
  </r>
  <r>
    <x v="3"/>
  </r>
  <r>
    <x v="3"/>
  </r>
  <r>
    <x v="0"/>
  </r>
  <r>
    <x v="0"/>
  </r>
  <r>
    <x v="1"/>
  </r>
  <r>
    <x v="0"/>
  </r>
  <r>
    <x v="0"/>
  </r>
  <r>
    <x v="0"/>
  </r>
  <r>
    <x v="3"/>
  </r>
  <r>
    <x v="3"/>
  </r>
  <r>
    <x v="3"/>
  </r>
  <r>
    <x v="3"/>
  </r>
  <r>
    <x v="3"/>
  </r>
  <r>
    <x v="3"/>
  </r>
  <r>
    <x v="0"/>
  </r>
  <r>
    <x v="3"/>
  </r>
  <r>
    <x v="0"/>
  </r>
  <r>
    <x v="0"/>
  </r>
  <r>
    <x v="0"/>
  </r>
  <r>
    <x v="0"/>
  </r>
  <r>
    <x v="0"/>
  </r>
  <r>
    <x v="0"/>
  </r>
  <r>
    <x v="3"/>
  </r>
  <r>
    <x v="0"/>
  </r>
  <r>
    <x v="3"/>
  </r>
  <r>
    <x v="0"/>
  </r>
  <r>
    <x v="0"/>
  </r>
  <r>
    <x v="0"/>
  </r>
  <r>
    <x v="0"/>
  </r>
  <r>
    <x v="0"/>
  </r>
  <r>
    <x v="0"/>
  </r>
  <r>
    <x v="0"/>
  </r>
  <r>
    <x v="3"/>
  </r>
  <r>
    <x v="0"/>
  </r>
  <r>
    <x v="0"/>
  </r>
  <r>
    <x v="3"/>
  </r>
  <r>
    <x v="3"/>
  </r>
  <r>
    <x v="3"/>
  </r>
  <r>
    <x v="0"/>
  </r>
  <r>
    <x v="3"/>
  </r>
  <r>
    <x v="0"/>
  </r>
  <r>
    <x v="0"/>
  </r>
  <r>
    <x v="0"/>
  </r>
  <r>
    <x v="0"/>
  </r>
  <r>
    <x v="0"/>
  </r>
  <r>
    <x v="0"/>
  </r>
  <r>
    <x v="3"/>
  </r>
  <r>
    <x v="3"/>
  </r>
  <r>
    <x v="3"/>
  </r>
  <r>
    <x v="0"/>
  </r>
  <r>
    <x v="0"/>
  </r>
  <r>
    <x v="3"/>
  </r>
  <r>
    <x v="0"/>
  </r>
  <r>
    <x v="0"/>
  </r>
  <r>
    <x v="0"/>
  </r>
  <r>
    <x v="3"/>
  </r>
  <r>
    <x v="0"/>
  </r>
  <r>
    <x v="0"/>
  </r>
  <r>
    <x v="0"/>
  </r>
  <r>
    <x v="1"/>
  </r>
  <r>
    <x v="0"/>
  </r>
  <r>
    <x v="1"/>
  </r>
  <r>
    <x v="3"/>
  </r>
  <r>
    <x v="3"/>
  </r>
  <r>
    <x v="3"/>
  </r>
  <r>
    <x v="3"/>
  </r>
  <r>
    <x v="0"/>
  </r>
  <r>
    <x v="3"/>
  </r>
  <r>
    <x v="0"/>
  </r>
  <r>
    <x v="0"/>
  </r>
  <r>
    <x v="0"/>
  </r>
  <r>
    <x v="0"/>
  </r>
  <r>
    <x v="0"/>
  </r>
  <r>
    <x v="1"/>
  </r>
  <r>
    <x v="3"/>
  </r>
  <r>
    <x v="0"/>
  </r>
  <r>
    <x v="3"/>
  </r>
  <r>
    <x v="3"/>
  </r>
  <r>
    <x v="3"/>
  </r>
  <r>
    <x v="3"/>
  </r>
  <r>
    <x v="1"/>
  </r>
  <r>
    <x v="0"/>
  </r>
  <r>
    <x v="3"/>
  </r>
  <r>
    <x v="0"/>
  </r>
  <r>
    <x v="0"/>
  </r>
  <r>
    <x v="3"/>
  </r>
  <r>
    <x v="3"/>
  </r>
  <r>
    <x v="0"/>
  </r>
  <r>
    <x v="1"/>
  </r>
  <r>
    <x v="0"/>
  </r>
  <r>
    <x v="0"/>
  </r>
  <r>
    <x v="3"/>
  </r>
  <r>
    <x v="3"/>
  </r>
  <r>
    <x v="3"/>
  </r>
  <r>
    <x v="3"/>
  </r>
  <r>
    <x v="3"/>
  </r>
  <r>
    <x v="0"/>
  </r>
  <r>
    <x v="0"/>
  </r>
  <r>
    <x v="0"/>
  </r>
  <r>
    <x v="3"/>
  </r>
  <r>
    <x v="1"/>
  </r>
  <r>
    <x v="0"/>
  </r>
  <r>
    <x v="0"/>
  </r>
  <r>
    <x v="3"/>
  </r>
  <r>
    <x v="3"/>
  </r>
  <r>
    <x v="3"/>
  </r>
  <r>
    <x v="3"/>
  </r>
  <r>
    <x v="3"/>
  </r>
  <r>
    <x v="0"/>
  </r>
  <r>
    <x v="0"/>
  </r>
  <r>
    <x v="3"/>
  </r>
  <r>
    <x v="0"/>
  </r>
  <r>
    <x v="3"/>
  </r>
  <r>
    <x v="1"/>
  </r>
  <r>
    <x v="0"/>
  </r>
  <r>
    <x v="1"/>
  </r>
  <r>
    <x v="0"/>
  </r>
  <r>
    <x v="0"/>
  </r>
  <r>
    <x v="0"/>
  </r>
  <r>
    <x v="1"/>
  </r>
  <r>
    <x v="3"/>
  </r>
  <r>
    <x v="0"/>
  </r>
  <r>
    <x v="0"/>
  </r>
  <r>
    <x v="3"/>
  </r>
  <r>
    <x v="3"/>
  </r>
  <r>
    <x v="3"/>
  </r>
  <r>
    <x v="3"/>
  </r>
  <r>
    <x v="3"/>
  </r>
  <r>
    <x v="3"/>
  </r>
  <r>
    <x v="3"/>
  </r>
  <r>
    <x v="0"/>
  </r>
  <r>
    <x v="3"/>
  </r>
  <r>
    <x v="0"/>
  </r>
  <r>
    <x v="3"/>
  </r>
  <r>
    <x v="3"/>
  </r>
  <r>
    <x v="0"/>
  </r>
  <r>
    <x v="3"/>
  </r>
  <r>
    <x v="3"/>
  </r>
  <r>
    <x v="0"/>
  </r>
  <r>
    <x v="1"/>
  </r>
  <r>
    <x v="0"/>
  </r>
  <r>
    <x v="1"/>
  </r>
  <r>
    <x v="0"/>
  </r>
  <r>
    <x v="0"/>
  </r>
  <r>
    <x v="3"/>
  </r>
  <r>
    <x v="3"/>
  </r>
  <r>
    <x v="3"/>
  </r>
  <r>
    <x v="0"/>
  </r>
  <r>
    <x v="0"/>
  </r>
  <r>
    <x v="3"/>
  </r>
  <r>
    <x v="0"/>
  </r>
  <r>
    <x v="0"/>
  </r>
  <r>
    <x v="3"/>
  </r>
  <r>
    <x v="0"/>
  </r>
  <r>
    <x v="3"/>
  </r>
  <r>
    <x v="3"/>
  </r>
  <r>
    <x v="3"/>
  </r>
  <r>
    <x v="3"/>
  </r>
  <r>
    <x v="1"/>
  </r>
  <r>
    <x v="3"/>
  </r>
  <r>
    <x v="3"/>
  </r>
  <r>
    <x v="3"/>
  </r>
  <r>
    <x v="3"/>
  </r>
  <r>
    <x v="0"/>
  </r>
  <r>
    <x v="0"/>
  </r>
  <r>
    <x v="0"/>
  </r>
  <r>
    <x v="3"/>
  </r>
  <r>
    <x v="3"/>
  </r>
  <r>
    <x v="3"/>
  </r>
  <r>
    <x v="3"/>
  </r>
  <r>
    <x v="3"/>
  </r>
  <r>
    <x v="1"/>
  </r>
  <r>
    <x v="0"/>
  </r>
  <r>
    <x v="3"/>
  </r>
  <r>
    <x v="3"/>
  </r>
  <r>
    <x v="3"/>
  </r>
  <r>
    <x v="3"/>
  </r>
  <r>
    <x v="3"/>
  </r>
  <r>
    <x v="3"/>
  </r>
  <r>
    <x v="0"/>
  </r>
  <r>
    <x v="0"/>
  </r>
  <r>
    <x v="0"/>
  </r>
  <r>
    <x v="0"/>
  </r>
  <r>
    <x v="0"/>
  </r>
  <r>
    <x v="0"/>
  </r>
  <r>
    <x v="0"/>
  </r>
  <r>
    <x v="3"/>
  </r>
  <r>
    <x v="0"/>
  </r>
  <r>
    <x v="3"/>
  </r>
  <r>
    <x v="0"/>
  </r>
  <r>
    <x v="0"/>
  </r>
  <r>
    <x v="0"/>
  </r>
  <r>
    <x v="0"/>
  </r>
  <r>
    <x v="3"/>
  </r>
  <r>
    <x v="3"/>
  </r>
  <r>
    <x v="3"/>
  </r>
  <r>
    <x v="3"/>
  </r>
  <r>
    <x v="0"/>
  </r>
  <r>
    <x v="3"/>
  </r>
  <r>
    <x v="3"/>
  </r>
  <r>
    <x v="0"/>
  </r>
  <r>
    <x v="0"/>
  </r>
  <r>
    <x v="3"/>
  </r>
  <r>
    <x v="0"/>
  </r>
  <r>
    <x v="0"/>
  </r>
  <r>
    <x v="3"/>
  </r>
  <r>
    <x v="0"/>
  </r>
  <r>
    <x v="0"/>
  </r>
  <r>
    <x v="3"/>
  </r>
  <r>
    <x v="3"/>
  </r>
  <r>
    <x v="3"/>
  </r>
  <r>
    <x v="0"/>
  </r>
  <r>
    <x v="0"/>
  </r>
  <r>
    <x v="0"/>
  </r>
  <r>
    <x v="0"/>
  </r>
  <r>
    <x v="3"/>
  </r>
  <r>
    <x v="3"/>
  </r>
  <r>
    <x v="0"/>
  </r>
  <r>
    <x v="0"/>
  </r>
  <r>
    <x v="0"/>
  </r>
  <r>
    <x v="3"/>
  </r>
  <r>
    <x v="0"/>
  </r>
  <r>
    <x v="3"/>
  </r>
  <r>
    <x v="0"/>
  </r>
  <r>
    <x v="0"/>
  </r>
  <r>
    <x v="3"/>
  </r>
  <r>
    <x v="0"/>
  </r>
  <r>
    <x v="0"/>
  </r>
  <r>
    <x v="0"/>
  </r>
  <r>
    <x v="0"/>
  </r>
  <r>
    <x v="0"/>
  </r>
  <r>
    <x v="0"/>
  </r>
  <r>
    <x v="0"/>
  </r>
  <r>
    <x v="0"/>
  </r>
  <r>
    <x v="3"/>
  </r>
  <r>
    <x v="3"/>
  </r>
  <r>
    <x v="3"/>
  </r>
  <r>
    <x v="3"/>
  </r>
  <r>
    <x v="0"/>
  </r>
  <r>
    <x v="0"/>
  </r>
  <r>
    <x v="3"/>
  </r>
  <r>
    <x v="0"/>
  </r>
  <r>
    <x v="0"/>
  </r>
  <r>
    <x v="0"/>
  </r>
  <r>
    <x v="0"/>
  </r>
  <r>
    <x v="3"/>
  </r>
  <r>
    <x v="3"/>
  </r>
  <r>
    <x v="0"/>
  </r>
  <r>
    <x v="0"/>
  </r>
  <r>
    <x v="0"/>
  </r>
  <r>
    <x v="0"/>
  </r>
  <r>
    <x v="0"/>
  </r>
  <r>
    <x v="3"/>
  </r>
  <r>
    <x v="3"/>
  </r>
  <r>
    <x v="0"/>
  </r>
  <r>
    <x v="0"/>
  </r>
  <r>
    <x v="3"/>
  </r>
  <r>
    <x v="0"/>
  </r>
  <r>
    <x v="3"/>
  </r>
  <r>
    <x v="0"/>
  </r>
  <r>
    <x v="3"/>
  </r>
  <r>
    <x v="3"/>
  </r>
  <r>
    <x v="1"/>
  </r>
  <r>
    <x v="3"/>
  </r>
  <r>
    <x v="0"/>
  </r>
  <r>
    <x v="3"/>
  </r>
  <r>
    <x v="3"/>
  </r>
  <r>
    <x v="3"/>
  </r>
  <r>
    <x v="3"/>
  </r>
  <r>
    <x v="3"/>
  </r>
  <r>
    <x v="3"/>
  </r>
  <r>
    <x v="3"/>
  </r>
  <r>
    <x v="3"/>
  </r>
  <r>
    <x v="3"/>
  </r>
  <r>
    <x v="3"/>
  </r>
  <r>
    <x v="0"/>
  </r>
  <r>
    <x v="0"/>
  </r>
  <r>
    <x v="0"/>
  </r>
  <r>
    <x v="0"/>
  </r>
  <r>
    <x v="3"/>
  </r>
  <r>
    <x v="3"/>
  </r>
  <r>
    <x v="1"/>
  </r>
  <r>
    <x v="1"/>
  </r>
  <r>
    <x v="0"/>
  </r>
  <r>
    <x v="0"/>
  </r>
  <r>
    <x v="3"/>
  </r>
  <r>
    <x v="3"/>
  </r>
  <r>
    <x v="3"/>
  </r>
  <r>
    <x v="3"/>
  </r>
  <r>
    <x v="3"/>
  </r>
  <r>
    <x v="0"/>
  </r>
  <r>
    <x v="0"/>
  </r>
  <r>
    <x v="3"/>
  </r>
  <r>
    <x v="0"/>
  </r>
  <r>
    <x v="0"/>
  </r>
  <r>
    <x v="3"/>
  </r>
  <r>
    <x v="3"/>
  </r>
  <r>
    <x v="3"/>
  </r>
  <r>
    <x v="3"/>
  </r>
  <r>
    <x v="3"/>
  </r>
  <r>
    <x v="0"/>
  </r>
  <r>
    <x v="0"/>
  </r>
  <r>
    <x v="0"/>
  </r>
  <r>
    <x v="3"/>
  </r>
  <r>
    <x v="0"/>
  </r>
  <r>
    <x v="3"/>
  </r>
  <r>
    <x v="3"/>
  </r>
  <r>
    <x v="3"/>
  </r>
  <r>
    <x v="7"/>
  </r>
  <r>
    <x v="0"/>
  </r>
  <r>
    <x v="1"/>
  </r>
  <r>
    <x v="0"/>
  </r>
  <r>
    <x v="0"/>
  </r>
  <r>
    <x v="0"/>
  </r>
  <r>
    <x v="0"/>
  </r>
  <r>
    <x v="3"/>
  </r>
  <r>
    <x v="1"/>
  </r>
  <r>
    <x v="3"/>
  </r>
  <r>
    <x v="3"/>
  </r>
  <r>
    <x v="3"/>
  </r>
  <r>
    <x v="0"/>
  </r>
  <r>
    <x v="3"/>
  </r>
  <r>
    <x v="0"/>
  </r>
  <r>
    <x v="3"/>
  </r>
  <r>
    <x v="3"/>
  </r>
  <r>
    <x v="3"/>
  </r>
  <r>
    <x v="3"/>
  </r>
  <r>
    <x v="3"/>
  </r>
  <r>
    <x v="3"/>
  </r>
  <r>
    <x v="1"/>
  </r>
  <r>
    <x v="0"/>
  </r>
  <r>
    <x v="0"/>
  </r>
  <r>
    <x v="0"/>
  </r>
  <r>
    <x v="0"/>
  </r>
  <r>
    <x v="3"/>
  </r>
  <r>
    <x v="3"/>
  </r>
  <r>
    <x v="3"/>
  </r>
  <r>
    <x v="0"/>
  </r>
  <r>
    <x v="3"/>
  </r>
  <r>
    <x v="0"/>
  </r>
  <r>
    <x v="1"/>
  </r>
  <r>
    <x v="3"/>
  </r>
  <r>
    <x v="0"/>
  </r>
  <r>
    <x v="3"/>
  </r>
  <r>
    <x v="0"/>
  </r>
  <r>
    <x v="0"/>
  </r>
  <r>
    <x v="3"/>
  </r>
  <r>
    <x v="3"/>
  </r>
  <r>
    <x v="0"/>
  </r>
  <r>
    <x v="0"/>
  </r>
  <r>
    <x v="0"/>
  </r>
  <r>
    <x v="0"/>
  </r>
  <r>
    <x v="1"/>
  </r>
  <r>
    <x v="3"/>
  </r>
  <r>
    <x v="3"/>
  </r>
  <r>
    <x v="0"/>
  </r>
  <r>
    <x v="3"/>
  </r>
  <r>
    <x v="3"/>
  </r>
  <r>
    <x v="0"/>
  </r>
  <r>
    <x v="0"/>
  </r>
  <r>
    <x v="3"/>
  </r>
  <r>
    <x v="3"/>
  </r>
  <r>
    <x v="0"/>
  </r>
  <r>
    <x v="3"/>
  </r>
  <r>
    <x v="3"/>
  </r>
  <r>
    <x v="0"/>
  </r>
  <r>
    <x v="0"/>
  </r>
  <r>
    <x v="0"/>
  </r>
  <r>
    <x v="3"/>
  </r>
  <r>
    <x v="0"/>
  </r>
  <r>
    <x v="0"/>
  </r>
  <r>
    <x v="3"/>
  </r>
  <r>
    <x v="3"/>
  </r>
  <r>
    <x v="0"/>
  </r>
  <r>
    <x v="3"/>
  </r>
  <r>
    <x v="0"/>
  </r>
  <r>
    <x v="3"/>
  </r>
  <r>
    <x v="3"/>
  </r>
  <r>
    <x v="1"/>
  </r>
  <r>
    <x v="0"/>
  </r>
  <r>
    <x v="3"/>
  </r>
  <r>
    <x v="0"/>
  </r>
  <r>
    <x v="0"/>
  </r>
  <r>
    <x v="0"/>
  </r>
  <r>
    <x v="3"/>
  </r>
  <r>
    <x v="0"/>
  </r>
  <r>
    <x v="0"/>
  </r>
  <r>
    <x v="0"/>
  </r>
  <r>
    <x v="0"/>
  </r>
  <r>
    <x v="0"/>
  </r>
  <r>
    <x v="3"/>
  </r>
  <r>
    <x v="0"/>
  </r>
  <r>
    <x v="3"/>
  </r>
  <r>
    <x v="4"/>
  </r>
  <r>
    <x v="0"/>
  </r>
  <r>
    <x v="3"/>
  </r>
  <r>
    <x v="3"/>
  </r>
  <r>
    <x v="3"/>
  </r>
  <r>
    <x v="3"/>
  </r>
  <r>
    <x v="0"/>
  </r>
  <r>
    <x v="0"/>
  </r>
  <r>
    <x v="0"/>
  </r>
  <r>
    <x v="3"/>
  </r>
  <r>
    <x v="1"/>
  </r>
  <r>
    <x v="0"/>
  </r>
  <r>
    <x v="0"/>
  </r>
  <r>
    <x v="0"/>
  </r>
  <r>
    <x v="3"/>
  </r>
  <r>
    <x v="1"/>
  </r>
  <r>
    <x v="3"/>
  </r>
  <r>
    <x v="0"/>
  </r>
  <r>
    <x v="0"/>
  </r>
  <r>
    <x v="3"/>
  </r>
  <r>
    <x v="3"/>
  </r>
  <r>
    <x v="3"/>
  </r>
  <r>
    <x v="3"/>
  </r>
  <r>
    <x v="3"/>
  </r>
  <r>
    <x v="3"/>
  </r>
  <r>
    <x v="3"/>
  </r>
  <r>
    <x v="1"/>
  </r>
  <r>
    <x v="3"/>
  </r>
  <r>
    <x v="0"/>
  </r>
  <r>
    <x v="3"/>
  </r>
  <r>
    <x v="0"/>
  </r>
  <r>
    <x v="0"/>
  </r>
  <r>
    <x v="0"/>
  </r>
  <r>
    <x v="0"/>
  </r>
  <r>
    <x v="1"/>
  </r>
  <r>
    <x v="0"/>
  </r>
  <r>
    <x v="0"/>
  </r>
  <r>
    <x v="3"/>
  </r>
  <r>
    <x v="3"/>
  </r>
  <r>
    <x v="3"/>
  </r>
  <r>
    <x v="3"/>
  </r>
  <r>
    <x v="3"/>
  </r>
  <r>
    <x v="0"/>
  </r>
  <r>
    <x v="3"/>
  </r>
  <r>
    <x v="3"/>
  </r>
  <r>
    <x v="0"/>
  </r>
  <r>
    <x v="0"/>
  </r>
  <r>
    <x v="0"/>
  </r>
  <r>
    <x v="3"/>
  </r>
  <r>
    <x v="3"/>
  </r>
  <r>
    <x v="0"/>
  </r>
  <r>
    <x v="3"/>
  </r>
  <r>
    <x v="3"/>
  </r>
  <r>
    <x v="0"/>
  </r>
  <r>
    <x v="0"/>
  </r>
  <r>
    <x v="0"/>
  </r>
  <r>
    <x v="0"/>
  </r>
  <r>
    <x v="0"/>
  </r>
  <r>
    <x v="0"/>
  </r>
  <r>
    <x v="3"/>
  </r>
  <r>
    <x v="3"/>
  </r>
  <r>
    <x v="0"/>
  </r>
  <r>
    <x v="3"/>
  </r>
  <r>
    <x v="3"/>
  </r>
  <r>
    <x v="3"/>
  </r>
  <r>
    <x v="3"/>
  </r>
  <r>
    <x v="3"/>
  </r>
  <r>
    <x v="3"/>
  </r>
  <r>
    <x v="0"/>
  </r>
  <r>
    <x v="0"/>
  </r>
  <r>
    <x v="0"/>
  </r>
  <r>
    <x v="3"/>
  </r>
  <r>
    <x v="0"/>
  </r>
  <r>
    <x v="0"/>
  </r>
  <r>
    <x v="3"/>
  </r>
  <r>
    <x v="0"/>
  </r>
  <r>
    <x v="1"/>
  </r>
  <r>
    <x v="3"/>
  </r>
  <r>
    <x v="0"/>
  </r>
  <r>
    <x v="0"/>
  </r>
  <r>
    <x v="0"/>
  </r>
  <r>
    <x v="1"/>
  </r>
  <r>
    <x v="0"/>
  </r>
  <r>
    <x v="3"/>
  </r>
  <r>
    <x v="0"/>
  </r>
  <r>
    <x v="3"/>
  </r>
  <r>
    <x v="3"/>
  </r>
  <r>
    <x v="3"/>
  </r>
  <r>
    <x v="3"/>
  </r>
  <r>
    <x v="3"/>
  </r>
  <r>
    <x v="3"/>
  </r>
  <r>
    <x v="3"/>
  </r>
  <r>
    <x v="0"/>
  </r>
  <r>
    <x v="0"/>
  </r>
  <r>
    <x v="0"/>
  </r>
  <r>
    <x v="0"/>
  </r>
  <r>
    <x v="0"/>
  </r>
  <r>
    <x v="0"/>
  </r>
  <r>
    <x v="3"/>
  </r>
  <r>
    <x v="0"/>
  </r>
  <r>
    <x v="3"/>
  </r>
  <r>
    <x v="0"/>
  </r>
  <r>
    <x v="0"/>
  </r>
  <r>
    <x v="3"/>
  </r>
  <r>
    <x v="0"/>
  </r>
  <r>
    <x v="0"/>
  </r>
  <r>
    <x v="9"/>
  </r>
  <r>
    <x v="3"/>
  </r>
  <r>
    <x v="3"/>
  </r>
  <r>
    <x v="3"/>
  </r>
  <r>
    <x v="3"/>
  </r>
  <r>
    <x v="3"/>
  </r>
  <r>
    <x v="3"/>
  </r>
  <r>
    <x v="3"/>
  </r>
  <r>
    <x v="3"/>
  </r>
  <r>
    <x v="0"/>
  </r>
  <r>
    <x v="0"/>
  </r>
  <r>
    <x v="10"/>
  </r>
  <r>
    <x v="1"/>
  </r>
  <r>
    <x v="3"/>
  </r>
  <r>
    <x v="3"/>
  </r>
  <r>
    <x v="0"/>
  </r>
  <r>
    <x v="3"/>
  </r>
  <r>
    <x v="3"/>
  </r>
  <r>
    <x v="0"/>
  </r>
  <r>
    <x v="0"/>
  </r>
  <r>
    <x v="0"/>
  </r>
  <r>
    <x v="0"/>
  </r>
  <r>
    <x v="3"/>
  </r>
  <r>
    <x v="3"/>
  </r>
  <r>
    <x v="3"/>
  </r>
  <r>
    <x v="3"/>
  </r>
  <r>
    <x v="0"/>
  </r>
  <r>
    <x v="3"/>
  </r>
  <r>
    <x v="4"/>
  </r>
  <r>
    <x v="0"/>
  </r>
  <r>
    <x v="0"/>
  </r>
  <r>
    <x v="0"/>
  </r>
  <r>
    <x v="0"/>
  </r>
  <r>
    <x v="3"/>
  </r>
  <r>
    <x v="0"/>
  </r>
  <r>
    <x v="0"/>
  </r>
  <r>
    <x v="0"/>
  </r>
  <r>
    <x v="0"/>
  </r>
  <r>
    <x v="3"/>
  </r>
  <r>
    <x v="11"/>
  </r>
  <r>
    <x v="3"/>
  </r>
  <r>
    <x v="3"/>
  </r>
  <r>
    <x v="3"/>
  </r>
  <r>
    <x v="3"/>
  </r>
  <r>
    <x v="3"/>
  </r>
  <r>
    <x v="3"/>
  </r>
  <r>
    <x v="0"/>
  </r>
  <r>
    <x v="0"/>
  </r>
  <r>
    <x v="0"/>
  </r>
  <r>
    <x v="3"/>
  </r>
  <r>
    <x v="0"/>
  </r>
  <r>
    <x v="3"/>
  </r>
  <r>
    <x v="0"/>
  </r>
  <r>
    <x v="1"/>
  </r>
  <r>
    <x v="0"/>
  </r>
  <r>
    <x v="0"/>
  </r>
  <r>
    <x v="0"/>
  </r>
  <r>
    <x v="3"/>
  </r>
  <r>
    <x v="0"/>
  </r>
  <r>
    <x v="3"/>
  </r>
  <r>
    <x v="0"/>
  </r>
  <r>
    <x v="3"/>
  </r>
  <r>
    <x v="0"/>
  </r>
  <r>
    <x v="0"/>
  </r>
  <r>
    <x v="3"/>
  </r>
  <r>
    <x v="3"/>
  </r>
  <r>
    <x v="0"/>
  </r>
  <r>
    <x v="3"/>
  </r>
  <r>
    <x v="0"/>
  </r>
  <r>
    <x v="3"/>
  </r>
  <r>
    <x v="0"/>
  </r>
  <r>
    <x v="3"/>
  </r>
  <r>
    <x v="1"/>
  </r>
  <r>
    <x v="0"/>
  </r>
  <r>
    <x v="3"/>
  </r>
  <r>
    <x v="3"/>
  </r>
  <r>
    <x v="3"/>
  </r>
  <r>
    <x v="3"/>
  </r>
  <r>
    <x v="3"/>
  </r>
  <r>
    <x v="3"/>
  </r>
  <r>
    <x v="3"/>
  </r>
  <r>
    <x v="3"/>
  </r>
  <r>
    <x v="3"/>
  </r>
  <r>
    <x v="3"/>
  </r>
  <r>
    <x v="0"/>
  </r>
  <r>
    <x v="0"/>
  </r>
  <r>
    <x v="3"/>
  </r>
  <r>
    <x v="0"/>
  </r>
  <r>
    <x v="3"/>
  </r>
  <r>
    <x v="3"/>
  </r>
  <r>
    <x v="0"/>
  </r>
  <r>
    <x v="3"/>
  </r>
  <r>
    <x v="3"/>
  </r>
  <r>
    <x v="0"/>
  </r>
  <r>
    <x v="3"/>
  </r>
  <r>
    <x v="0"/>
  </r>
  <r>
    <x v="0"/>
  </r>
  <r>
    <x v="3"/>
  </r>
  <r>
    <x v="3"/>
  </r>
  <r>
    <x v="3"/>
  </r>
  <r>
    <x v="3"/>
  </r>
  <r>
    <x v="3"/>
  </r>
  <r>
    <x v="3"/>
  </r>
  <r>
    <x v="3"/>
  </r>
  <r>
    <x v="3"/>
  </r>
  <r>
    <x v="3"/>
  </r>
  <r>
    <x v="3"/>
  </r>
  <r>
    <x v="3"/>
  </r>
  <r>
    <x v="1"/>
  </r>
  <r>
    <x v="0"/>
  </r>
  <r>
    <x v="3"/>
  </r>
  <r>
    <x v="0"/>
  </r>
  <r>
    <x v="3"/>
  </r>
  <r>
    <x v="0"/>
  </r>
  <r>
    <x v="0"/>
  </r>
  <r>
    <x v="0"/>
  </r>
  <r>
    <x v="3"/>
  </r>
  <r>
    <x v="0"/>
  </r>
  <r>
    <x v="0"/>
  </r>
  <r>
    <x v="0"/>
  </r>
  <r>
    <x v="3"/>
  </r>
  <r>
    <x v="3"/>
  </r>
  <r>
    <x v="0"/>
  </r>
  <r>
    <x v="0"/>
  </r>
  <r>
    <x v="0"/>
  </r>
  <r>
    <x v="0"/>
  </r>
  <r>
    <x v="3"/>
  </r>
  <r>
    <x v="0"/>
  </r>
  <r>
    <x v="3"/>
  </r>
  <r>
    <x v="1"/>
  </r>
  <r>
    <x v="0"/>
  </r>
  <r>
    <x v="3"/>
  </r>
  <r>
    <x v="0"/>
  </r>
  <r>
    <x v="0"/>
  </r>
  <r>
    <x v="0"/>
  </r>
  <r>
    <x v="0"/>
  </r>
  <r>
    <x v="0"/>
  </r>
  <r>
    <x v="3"/>
  </r>
  <r>
    <x v="0"/>
  </r>
  <r>
    <x v="3"/>
  </r>
  <r>
    <x v="3"/>
  </r>
  <r>
    <x v="1"/>
  </r>
  <r>
    <x v="0"/>
  </r>
  <r>
    <x v="0"/>
  </r>
  <r>
    <x v="3"/>
  </r>
  <r>
    <x v="3"/>
  </r>
  <r>
    <x v="3"/>
  </r>
  <r>
    <x v="0"/>
  </r>
  <r>
    <x v="3"/>
  </r>
  <r>
    <x v="3"/>
  </r>
  <r>
    <x v="3"/>
  </r>
  <r>
    <x v="0"/>
  </r>
  <r>
    <x v="3"/>
  </r>
  <r>
    <x v="3"/>
  </r>
  <r>
    <x v="3"/>
  </r>
  <r>
    <x v="0"/>
  </r>
  <r>
    <x v="3"/>
  </r>
  <r>
    <x v="3"/>
  </r>
  <r>
    <x v="0"/>
  </r>
  <r>
    <x v="1"/>
  </r>
  <r>
    <x v="4"/>
  </r>
  <r>
    <x v="0"/>
  </r>
  <r>
    <x v="0"/>
  </r>
  <r>
    <x v="0"/>
  </r>
  <r>
    <x v="3"/>
  </r>
  <r>
    <x v="3"/>
  </r>
  <r>
    <x v="0"/>
  </r>
  <r>
    <x v="3"/>
  </r>
  <r>
    <x v="3"/>
  </r>
  <r>
    <x v="0"/>
  </r>
  <r>
    <x v="0"/>
  </r>
  <r>
    <x v="0"/>
  </r>
  <r>
    <x v="3"/>
  </r>
  <r>
    <x v="3"/>
  </r>
  <r>
    <x v="0"/>
  </r>
  <r>
    <x v="3"/>
  </r>
  <r>
    <x v="3"/>
  </r>
  <r>
    <x v="3"/>
  </r>
  <r>
    <x v="0"/>
  </r>
  <r>
    <x v="0"/>
  </r>
  <r>
    <x v="0"/>
  </r>
  <r>
    <x v="0"/>
  </r>
  <r>
    <x v="3"/>
  </r>
  <r>
    <x v="0"/>
  </r>
  <r>
    <x v="3"/>
  </r>
  <r>
    <x v="3"/>
  </r>
  <r>
    <x v="0"/>
  </r>
  <r>
    <x v="3"/>
  </r>
  <r>
    <x v="3"/>
  </r>
  <r>
    <x v="0"/>
  </r>
  <r>
    <x v="3"/>
  </r>
  <r>
    <x v="3"/>
  </r>
  <r>
    <x v="3"/>
  </r>
  <r>
    <x v="0"/>
  </r>
  <r>
    <x v="3"/>
  </r>
  <r>
    <x v="3"/>
  </r>
  <r>
    <x v="3"/>
  </r>
  <r>
    <x v="1"/>
  </r>
  <r>
    <x v="0"/>
  </r>
  <r>
    <x v="0"/>
  </r>
  <r>
    <x v="0"/>
  </r>
  <r>
    <x v="3"/>
  </r>
  <r>
    <x v="0"/>
  </r>
  <r>
    <x v="3"/>
  </r>
  <r>
    <x v="1"/>
  </r>
  <r>
    <x v="3"/>
  </r>
  <r>
    <x v="3"/>
  </r>
  <r>
    <x v="3"/>
  </r>
  <r>
    <x v="3"/>
  </r>
  <r>
    <x v="3"/>
  </r>
  <r>
    <x v="3"/>
  </r>
  <r>
    <x v="3"/>
  </r>
  <r>
    <x v="0"/>
  </r>
  <r>
    <x v="0"/>
  </r>
  <r>
    <x v="0"/>
  </r>
  <r>
    <x v="0"/>
  </r>
  <r>
    <x v="3"/>
  </r>
  <r>
    <x v="0"/>
  </r>
  <r>
    <x v="3"/>
  </r>
  <r>
    <x v="0"/>
  </r>
  <r>
    <x v="0"/>
  </r>
  <r>
    <x v="0"/>
  </r>
  <r>
    <x v="1"/>
  </r>
  <r>
    <x v="0"/>
  </r>
  <r>
    <x v="3"/>
  </r>
  <r>
    <x v="3"/>
  </r>
  <r>
    <x v="3"/>
  </r>
  <r>
    <x v="0"/>
  </r>
  <r>
    <x v="3"/>
  </r>
  <r>
    <x v="3"/>
  </r>
  <r>
    <x v="3"/>
  </r>
  <r>
    <x v="3"/>
  </r>
  <r>
    <x v="3"/>
  </r>
  <r>
    <x v="3"/>
  </r>
  <r>
    <x v="3"/>
  </r>
  <r>
    <x v="0"/>
  </r>
  <r>
    <x v="3"/>
  </r>
  <r>
    <x v="3"/>
  </r>
  <r>
    <x v="0"/>
  </r>
  <r>
    <x v="3"/>
  </r>
  <r>
    <x v="0"/>
  </r>
  <r>
    <x v="0"/>
  </r>
  <r>
    <x v="3"/>
  </r>
  <r>
    <x v="0"/>
  </r>
  <r>
    <x v="3"/>
  </r>
  <r>
    <x v="3"/>
  </r>
  <r>
    <x v="0"/>
  </r>
  <r>
    <x v="0"/>
  </r>
  <r>
    <x v="3"/>
  </r>
  <r>
    <x v="3"/>
  </r>
  <r>
    <x v="3"/>
  </r>
  <r>
    <x v="3"/>
  </r>
  <r>
    <x v="3"/>
  </r>
  <r>
    <x v="3"/>
  </r>
  <r>
    <x v="3"/>
  </r>
  <r>
    <x v="3"/>
  </r>
  <r>
    <x v="0"/>
  </r>
  <r>
    <x v="0"/>
  </r>
  <r>
    <x v="0"/>
  </r>
  <r>
    <x v="0"/>
  </r>
  <r>
    <x v="0"/>
  </r>
  <r>
    <x v="3"/>
  </r>
  <r>
    <x v="0"/>
  </r>
  <r>
    <x v="0"/>
  </r>
  <r>
    <x v="0"/>
  </r>
  <r>
    <x v="0"/>
  </r>
  <r>
    <x v="0"/>
  </r>
  <r>
    <x v="1"/>
  </r>
  <r>
    <x v="7"/>
  </r>
  <r>
    <x v="0"/>
  </r>
  <r>
    <x v="0"/>
  </r>
  <r>
    <x v="3"/>
  </r>
  <r>
    <x v="0"/>
  </r>
  <r>
    <x v="0"/>
  </r>
  <r>
    <x v="3"/>
  </r>
  <r>
    <x v="3"/>
  </r>
  <r>
    <x v="3"/>
  </r>
  <r>
    <x v="1"/>
  </r>
  <r>
    <x v="3"/>
  </r>
  <r>
    <x v="3"/>
  </r>
  <r>
    <x v="0"/>
  </r>
  <r>
    <x v="0"/>
  </r>
  <r>
    <x v="0"/>
  </r>
  <r>
    <x v="0"/>
  </r>
  <r>
    <x v="0"/>
  </r>
  <r>
    <x v="0"/>
  </r>
  <r>
    <x v="1"/>
  </r>
  <r>
    <x v="3"/>
  </r>
  <r>
    <x v="3"/>
  </r>
  <r>
    <x v="0"/>
  </r>
  <r>
    <x v="3"/>
  </r>
  <r>
    <x v="3"/>
  </r>
  <r>
    <x v="0"/>
  </r>
  <r>
    <x v="3"/>
  </r>
  <r>
    <x v="3"/>
  </r>
  <r>
    <x v="3"/>
  </r>
  <r>
    <x v="0"/>
  </r>
  <r>
    <x v="0"/>
  </r>
  <r>
    <x v="0"/>
  </r>
  <r>
    <x v="3"/>
  </r>
  <r>
    <x v="3"/>
  </r>
  <r>
    <x v="0"/>
  </r>
  <r>
    <x v="0"/>
  </r>
  <r>
    <x v="3"/>
  </r>
  <r>
    <x v="0"/>
  </r>
  <r>
    <x v="3"/>
  </r>
  <r>
    <x v="1"/>
  </r>
  <r>
    <x v="0"/>
  </r>
  <r>
    <x v="0"/>
  </r>
  <r>
    <x v="3"/>
  </r>
  <r>
    <x v="0"/>
  </r>
  <r>
    <x v="3"/>
  </r>
  <r>
    <x v="3"/>
  </r>
  <r>
    <x v="0"/>
  </r>
  <r>
    <x v="3"/>
  </r>
  <r>
    <x v="3"/>
  </r>
  <r>
    <x v="3"/>
  </r>
  <r>
    <x v="3"/>
  </r>
  <r>
    <x v="3"/>
  </r>
  <r>
    <x v="0"/>
  </r>
  <r>
    <x v="3"/>
  </r>
  <r>
    <x v="0"/>
  </r>
  <r>
    <x v="3"/>
  </r>
  <r>
    <x v="3"/>
  </r>
  <r>
    <x v="0"/>
  </r>
  <r>
    <x v="1"/>
  </r>
  <r>
    <x v="0"/>
  </r>
  <r>
    <x v="3"/>
  </r>
  <r>
    <x v="3"/>
  </r>
  <r>
    <x v="0"/>
  </r>
  <r>
    <x v="3"/>
  </r>
  <r>
    <x v="3"/>
  </r>
  <r>
    <x v="3"/>
  </r>
  <r>
    <x v="3"/>
  </r>
  <r>
    <x v="0"/>
  </r>
  <r>
    <x v="3"/>
  </r>
  <r>
    <x v="0"/>
  </r>
  <r>
    <x v="3"/>
  </r>
  <r>
    <x v="3"/>
  </r>
  <r>
    <x v="3"/>
  </r>
  <r>
    <x v="4"/>
  </r>
  <r>
    <x v="0"/>
  </r>
  <r>
    <x v="0"/>
  </r>
  <r>
    <x v="3"/>
  </r>
  <r>
    <x v="0"/>
  </r>
  <r>
    <x v="3"/>
  </r>
  <r>
    <x v="0"/>
  </r>
  <r>
    <x v="0"/>
  </r>
  <r>
    <x v="0"/>
  </r>
  <r>
    <x v="0"/>
  </r>
  <r>
    <x v="0"/>
  </r>
  <r>
    <x v="0"/>
  </r>
  <r>
    <x v="0"/>
  </r>
  <r>
    <x v="0"/>
  </r>
  <r>
    <x v="0"/>
  </r>
  <r>
    <x v="3"/>
  </r>
  <r>
    <x v="0"/>
  </r>
  <r>
    <x v="0"/>
  </r>
  <r>
    <x v="0"/>
  </r>
  <r>
    <x v="0"/>
  </r>
  <r>
    <x v="0"/>
  </r>
  <r>
    <x v="0"/>
  </r>
  <r>
    <x v="3"/>
  </r>
  <r>
    <x v="0"/>
  </r>
  <r>
    <x v="3"/>
  </r>
  <r>
    <x v="3"/>
  </r>
  <r>
    <x v="3"/>
  </r>
  <r>
    <x v="3"/>
  </r>
  <r>
    <x v="3"/>
  </r>
  <r>
    <x v="3"/>
  </r>
  <r>
    <x v="0"/>
  </r>
  <r>
    <x v="0"/>
  </r>
  <r>
    <x v="3"/>
  </r>
  <r>
    <x v="3"/>
  </r>
  <r>
    <x v="0"/>
  </r>
  <r>
    <x v="0"/>
  </r>
  <r>
    <x v="3"/>
  </r>
  <r>
    <x v="3"/>
  </r>
  <r>
    <x v="0"/>
  </r>
  <r>
    <x v="0"/>
  </r>
  <r>
    <x v="1"/>
  </r>
  <r>
    <x v="3"/>
  </r>
  <r>
    <x v="3"/>
  </r>
  <r>
    <x v="3"/>
  </r>
  <r>
    <x v="3"/>
  </r>
  <r>
    <x v="3"/>
  </r>
  <r>
    <x v="3"/>
  </r>
  <r>
    <x v="3"/>
  </r>
  <r>
    <x v="3"/>
  </r>
  <r>
    <x v="3"/>
  </r>
  <r>
    <x v="3"/>
  </r>
  <r>
    <x v="0"/>
  </r>
  <r>
    <x v="0"/>
  </r>
  <r>
    <x v="3"/>
  </r>
  <r>
    <x v="3"/>
  </r>
  <r>
    <x v="1"/>
  </r>
  <r>
    <x v="3"/>
  </r>
  <r>
    <x v="3"/>
  </r>
  <r>
    <x v="3"/>
  </r>
  <r>
    <x v="0"/>
  </r>
  <r>
    <x v="0"/>
  </r>
  <r>
    <x v="0"/>
  </r>
  <r>
    <x v="0"/>
  </r>
  <r>
    <x v="0"/>
  </r>
  <r>
    <x v="3"/>
  </r>
  <r>
    <x v="3"/>
  </r>
  <r>
    <x v="3"/>
  </r>
  <r>
    <x v="3"/>
  </r>
  <r>
    <x v="3"/>
  </r>
  <r>
    <x v="3"/>
  </r>
  <r>
    <x v="3"/>
  </r>
  <r>
    <x v="0"/>
  </r>
  <r>
    <x v="0"/>
  </r>
  <r>
    <x v="0"/>
  </r>
  <r>
    <x v="3"/>
  </r>
  <r>
    <x v="3"/>
  </r>
  <r>
    <x v="1"/>
  </r>
  <r>
    <x v="3"/>
  </r>
  <r>
    <x v="3"/>
  </r>
  <r>
    <x v="3"/>
  </r>
  <r>
    <x v="3"/>
  </r>
  <r>
    <x v="3"/>
  </r>
  <r>
    <x v="0"/>
  </r>
  <r>
    <x v="3"/>
  </r>
  <r>
    <x v="0"/>
  </r>
  <r>
    <x v="0"/>
  </r>
  <r>
    <x v="3"/>
  </r>
  <r>
    <x v="1"/>
  </r>
  <r>
    <x v="0"/>
  </r>
  <r>
    <x v="0"/>
  </r>
  <r>
    <x v="0"/>
  </r>
  <r>
    <x v="0"/>
  </r>
  <r>
    <x v="0"/>
  </r>
  <r>
    <x v="3"/>
  </r>
  <r>
    <x v="3"/>
  </r>
  <r>
    <x v="3"/>
  </r>
  <r>
    <x v="3"/>
  </r>
  <r>
    <x v="3"/>
  </r>
  <r>
    <x v="3"/>
  </r>
  <r>
    <x v="3"/>
  </r>
  <r>
    <x v="3"/>
  </r>
  <r>
    <x v="3"/>
  </r>
  <r>
    <x v="3"/>
  </r>
  <r>
    <x v="3"/>
  </r>
  <r>
    <x v="0"/>
  </r>
  <r>
    <x v="3"/>
  </r>
  <r>
    <x v="3"/>
  </r>
  <r>
    <x v="0"/>
  </r>
  <r>
    <x v="3"/>
  </r>
  <r>
    <x v="3"/>
  </r>
  <r>
    <x v="0"/>
  </r>
  <r>
    <x v="0"/>
  </r>
  <r>
    <x v="0"/>
  </r>
  <r>
    <x v="3"/>
  </r>
  <r>
    <x v="0"/>
  </r>
  <r>
    <x v="3"/>
  </r>
  <r>
    <x v="3"/>
  </r>
  <r>
    <x v="3"/>
  </r>
  <r>
    <x v="0"/>
  </r>
  <r>
    <x v="3"/>
  </r>
  <r>
    <x v="0"/>
  </r>
  <r>
    <x v="0"/>
  </r>
  <r>
    <x v="3"/>
  </r>
  <r>
    <x v="3"/>
  </r>
  <r>
    <x v="3"/>
  </r>
  <r>
    <x v="0"/>
  </r>
  <r>
    <x v="0"/>
  </r>
  <r>
    <x v="0"/>
  </r>
  <r>
    <x v="0"/>
  </r>
  <r>
    <x v="0"/>
  </r>
  <r>
    <x v="1"/>
  </r>
  <r>
    <x v="1"/>
  </r>
  <r>
    <x v="0"/>
  </r>
  <r>
    <x v="0"/>
  </r>
  <r>
    <x v="3"/>
  </r>
  <r>
    <x v="3"/>
  </r>
  <r>
    <x v="3"/>
  </r>
  <r>
    <x v="0"/>
  </r>
  <r>
    <x v="0"/>
  </r>
  <r>
    <x v="0"/>
  </r>
  <r>
    <x v="0"/>
  </r>
  <r>
    <x v="3"/>
  </r>
  <r>
    <x v="0"/>
  </r>
  <r>
    <x v="3"/>
  </r>
  <r>
    <x v="0"/>
  </r>
  <r>
    <x v="0"/>
  </r>
  <r>
    <x v="3"/>
  </r>
  <r>
    <x v="3"/>
  </r>
  <r>
    <x v="0"/>
  </r>
  <r>
    <x v="3"/>
  </r>
  <r>
    <x v="3"/>
  </r>
  <r>
    <x v="0"/>
  </r>
  <r>
    <x v="3"/>
  </r>
  <r>
    <x v="0"/>
  </r>
  <r>
    <x v="3"/>
  </r>
  <r>
    <x v="3"/>
  </r>
  <r>
    <x v="0"/>
  </r>
  <r>
    <x v="0"/>
  </r>
  <r>
    <x v="0"/>
  </r>
  <r>
    <x v="3"/>
  </r>
  <r>
    <x v="3"/>
  </r>
  <r>
    <x v="3"/>
  </r>
  <r>
    <x v="3"/>
  </r>
  <r>
    <x v="1"/>
  </r>
  <r>
    <x v="0"/>
  </r>
  <r>
    <x v="0"/>
  </r>
  <r>
    <x v="0"/>
  </r>
  <r>
    <x v="0"/>
  </r>
  <r>
    <x v="0"/>
  </r>
  <r>
    <x v="7"/>
  </r>
  <r>
    <x v="0"/>
  </r>
  <r>
    <x v="3"/>
  </r>
  <r>
    <x v="0"/>
  </r>
  <r>
    <x v="3"/>
  </r>
  <r>
    <x v="0"/>
  </r>
  <r>
    <x v="0"/>
  </r>
  <r>
    <x v="0"/>
  </r>
  <r>
    <x v="0"/>
  </r>
  <r>
    <x v="3"/>
  </r>
  <r>
    <x v="3"/>
  </r>
  <r>
    <x v="0"/>
  </r>
  <r>
    <x v="0"/>
  </r>
  <r>
    <x v="3"/>
  </r>
  <r>
    <x v="0"/>
  </r>
  <r>
    <x v="3"/>
  </r>
  <r>
    <x v="3"/>
  </r>
  <r>
    <x v="0"/>
  </r>
  <r>
    <x v="0"/>
  </r>
  <r>
    <x v="0"/>
  </r>
  <r>
    <x v="3"/>
  </r>
  <r>
    <x v="0"/>
  </r>
  <r>
    <x v="0"/>
  </r>
  <r>
    <x v="3"/>
  </r>
  <r>
    <x v="3"/>
  </r>
  <r>
    <x v="3"/>
  </r>
  <r>
    <x v="3"/>
  </r>
  <r>
    <x v="3"/>
  </r>
  <r>
    <x v="3"/>
  </r>
  <r>
    <x v="3"/>
  </r>
  <r>
    <x v="0"/>
  </r>
  <r>
    <x v="3"/>
  </r>
  <r>
    <x v="0"/>
  </r>
  <r>
    <x v="3"/>
  </r>
  <r>
    <x v="0"/>
  </r>
  <r>
    <x v="0"/>
  </r>
  <r>
    <x v="3"/>
  </r>
  <r>
    <x v="3"/>
  </r>
  <r>
    <x v="0"/>
  </r>
  <r>
    <x v="3"/>
  </r>
  <r>
    <x v="0"/>
  </r>
  <r>
    <x v="0"/>
  </r>
  <r>
    <x v="3"/>
  </r>
  <r>
    <x v="3"/>
  </r>
  <r>
    <x v="0"/>
  </r>
  <r>
    <x v="3"/>
  </r>
  <r>
    <x v="3"/>
  </r>
  <r>
    <x v="3"/>
  </r>
  <r>
    <x v="3"/>
  </r>
  <r>
    <x v="3"/>
  </r>
  <r>
    <x v="3"/>
  </r>
  <r>
    <x v="1"/>
  </r>
  <r>
    <x v="0"/>
  </r>
  <r>
    <x v="3"/>
  </r>
  <r>
    <x v="3"/>
  </r>
  <r>
    <x v="3"/>
  </r>
  <r>
    <x v="3"/>
  </r>
  <r>
    <x v="3"/>
  </r>
  <r>
    <x v="3"/>
  </r>
  <r>
    <x v="3"/>
  </r>
  <r>
    <x v="3"/>
  </r>
  <r>
    <x v="1"/>
  </r>
  <r>
    <x v="0"/>
  </r>
  <r>
    <x v="4"/>
  </r>
  <r>
    <x v="3"/>
  </r>
  <r>
    <x v="3"/>
  </r>
  <r>
    <x v="0"/>
  </r>
  <r>
    <x v="0"/>
  </r>
  <r>
    <x v="0"/>
  </r>
  <r>
    <x v="3"/>
  </r>
  <r>
    <x v="0"/>
  </r>
  <r>
    <x v="3"/>
  </r>
  <r>
    <x v="0"/>
  </r>
  <r>
    <x v="0"/>
  </r>
  <r>
    <x v="3"/>
  </r>
  <r>
    <x v="3"/>
  </r>
  <r>
    <x v="3"/>
  </r>
  <r>
    <x v="3"/>
  </r>
  <r>
    <x v="3"/>
  </r>
  <r>
    <x v="4"/>
  </r>
  <r>
    <x v="0"/>
  </r>
  <r>
    <x v="3"/>
  </r>
  <r>
    <x v="0"/>
  </r>
  <r>
    <x v="0"/>
  </r>
  <r>
    <x v="3"/>
  </r>
  <r>
    <x v="0"/>
  </r>
  <r>
    <x v="3"/>
  </r>
  <r>
    <x v="0"/>
  </r>
  <r>
    <x v="0"/>
  </r>
  <r>
    <x v="3"/>
  </r>
  <r>
    <x v="3"/>
  </r>
  <r>
    <x v="3"/>
  </r>
  <r>
    <x v="1"/>
  </r>
  <r>
    <x v="0"/>
  </r>
  <r>
    <x v="3"/>
  </r>
  <r>
    <x v="3"/>
  </r>
  <r>
    <x v="0"/>
  </r>
  <r>
    <x v="0"/>
  </r>
  <r>
    <x v="3"/>
  </r>
  <r>
    <x v="3"/>
  </r>
  <r>
    <x v="3"/>
  </r>
  <r>
    <x v="3"/>
  </r>
  <r>
    <x v="0"/>
  </r>
  <r>
    <x v="3"/>
  </r>
  <r>
    <x v="0"/>
  </r>
  <r>
    <x v="3"/>
  </r>
  <r>
    <x v="3"/>
  </r>
  <r>
    <x v="0"/>
  </r>
  <r>
    <x v="0"/>
  </r>
  <r>
    <x v="3"/>
  </r>
  <r>
    <x v="0"/>
  </r>
  <r>
    <x v="3"/>
  </r>
  <r>
    <x v="0"/>
  </r>
  <r>
    <x v="0"/>
  </r>
  <r>
    <x v="0"/>
  </r>
  <r>
    <x v="0"/>
  </r>
  <r>
    <x v="4"/>
  </r>
  <r>
    <x v="3"/>
  </r>
  <r>
    <x v="3"/>
  </r>
  <r>
    <x v="4"/>
  </r>
  <r>
    <x v="0"/>
  </r>
  <r>
    <x v="3"/>
  </r>
  <r>
    <x v="0"/>
  </r>
  <r>
    <x v="0"/>
  </r>
  <r>
    <x v="3"/>
  </r>
  <r>
    <x v="3"/>
  </r>
  <r>
    <x v="0"/>
  </r>
  <r>
    <x v="0"/>
  </r>
  <r>
    <x v="0"/>
  </r>
  <r>
    <x v="3"/>
  </r>
  <r>
    <x v="0"/>
  </r>
  <r>
    <x v="3"/>
  </r>
  <r>
    <x v="3"/>
  </r>
  <r>
    <x v="3"/>
  </r>
  <r>
    <x v="1"/>
  </r>
  <r>
    <x v="1"/>
  </r>
  <r>
    <x v="0"/>
  </r>
  <r>
    <x v="0"/>
  </r>
  <r>
    <x v="3"/>
  </r>
  <r>
    <x v="0"/>
  </r>
  <r>
    <x v="3"/>
  </r>
  <r>
    <x v="0"/>
  </r>
  <r>
    <x v="3"/>
  </r>
  <r>
    <x v="3"/>
  </r>
  <r>
    <x v="3"/>
  </r>
  <r>
    <x v="3"/>
  </r>
  <r>
    <x v="3"/>
  </r>
  <r>
    <x v="3"/>
  </r>
  <r>
    <x v="0"/>
  </r>
  <r>
    <x v="3"/>
  </r>
  <r>
    <x v="3"/>
  </r>
  <r>
    <x v="3"/>
  </r>
  <r>
    <x v="1"/>
  </r>
  <r>
    <x v="3"/>
  </r>
  <r>
    <x v="3"/>
  </r>
  <r>
    <x v="0"/>
  </r>
  <r>
    <x v="0"/>
  </r>
  <r>
    <x v="0"/>
  </r>
  <r>
    <x v="0"/>
  </r>
  <r>
    <x v="0"/>
  </r>
  <r>
    <x v="3"/>
  </r>
  <r>
    <x v="0"/>
  </r>
  <r>
    <x v="1"/>
  </r>
  <r>
    <x v="3"/>
  </r>
  <r>
    <x v="0"/>
  </r>
  <r>
    <x v="0"/>
  </r>
  <r>
    <x v="0"/>
  </r>
  <r>
    <x v="1"/>
  </r>
  <r>
    <x v="3"/>
  </r>
  <r>
    <x v="3"/>
  </r>
  <r>
    <x v="3"/>
  </r>
  <r>
    <x v="3"/>
  </r>
  <r>
    <x v="3"/>
  </r>
  <r>
    <x v="3"/>
  </r>
  <r>
    <x v="3"/>
  </r>
  <r>
    <x v="3"/>
  </r>
  <r>
    <x v="3"/>
  </r>
  <r>
    <x v="0"/>
  </r>
  <r>
    <x v="0"/>
  </r>
  <r>
    <x v="0"/>
  </r>
  <r>
    <x v="1"/>
  </r>
  <r>
    <x v="3"/>
  </r>
  <r>
    <x v="1"/>
  </r>
  <r>
    <x v="3"/>
  </r>
  <r>
    <x v="3"/>
  </r>
  <r>
    <x v="3"/>
  </r>
  <r>
    <x v="0"/>
  </r>
  <r>
    <x v="3"/>
  </r>
  <r>
    <x v="3"/>
  </r>
  <r>
    <x v="0"/>
  </r>
  <r>
    <x v="0"/>
  </r>
  <r>
    <x v="0"/>
  </r>
  <r>
    <x v="0"/>
  </r>
  <r>
    <x v="3"/>
  </r>
  <r>
    <x v="0"/>
  </r>
  <r>
    <x v="3"/>
  </r>
  <r>
    <x v="0"/>
  </r>
  <r>
    <x v="1"/>
  </r>
  <r>
    <x v="0"/>
  </r>
  <r>
    <x v="3"/>
  </r>
  <r>
    <x v="0"/>
  </r>
  <r>
    <x v="3"/>
  </r>
  <r>
    <x v="3"/>
  </r>
  <r>
    <x v="0"/>
  </r>
  <r>
    <x v="3"/>
  </r>
  <r>
    <x v="3"/>
  </r>
  <r>
    <x v="3"/>
  </r>
  <r>
    <x v="3"/>
  </r>
  <r>
    <x v="3"/>
  </r>
  <r>
    <x v="0"/>
  </r>
  <r>
    <x v="0"/>
  </r>
  <r>
    <x v="0"/>
  </r>
  <r>
    <x v="3"/>
  </r>
  <r>
    <x v="0"/>
  </r>
  <r>
    <x v="0"/>
  </r>
  <r>
    <x v="6"/>
  </r>
  <r>
    <x v="0"/>
  </r>
  <r>
    <x v="3"/>
  </r>
  <r>
    <x v="0"/>
  </r>
  <r>
    <x v="0"/>
  </r>
  <r>
    <x v="0"/>
  </r>
  <r>
    <x v="3"/>
  </r>
  <r>
    <x v="3"/>
  </r>
  <r>
    <x v="0"/>
  </r>
  <r>
    <x v="3"/>
  </r>
  <r>
    <x v="3"/>
  </r>
  <r>
    <x v="0"/>
  </r>
  <r>
    <x v="0"/>
  </r>
  <r>
    <x v="3"/>
  </r>
  <r>
    <x v="3"/>
  </r>
  <r>
    <x v="0"/>
  </r>
  <r>
    <x v="3"/>
  </r>
  <r>
    <x v="3"/>
  </r>
  <r>
    <x v="0"/>
  </r>
  <r>
    <x v="0"/>
  </r>
  <r>
    <x v="0"/>
  </r>
  <r>
    <x v="0"/>
  </r>
  <r>
    <x v="3"/>
  </r>
  <r>
    <x v="3"/>
  </r>
  <r>
    <x v="0"/>
  </r>
  <r>
    <x v="3"/>
  </r>
  <r>
    <x v="3"/>
  </r>
  <r>
    <x v="0"/>
  </r>
  <r>
    <x v="0"/>
  </r>
  <r>
    <x v="3"/>
  </r>
  <r>
    <x v="3"/>
  </r>
  <r>
    <x v="3"/>
  </r>
  <r>
    <x v="3"/>
  </r>
  <r>
    <x v="0"/>
  </r>
  <r>
    <x v="0"/>
  </r>
  <r>
    <x v="0"/>
  </r>
  <r>
    <x v="3"/>
  </r>
  <r>
    <x v="0"/>
  </r>
  <r>
    <x v="0"/>
  </r>
  <r>
    <x v="0"/>
  </r>
  <r>
    <x v="3"/>
  </r>
  <r>
    <x v="3"/>
  </r>
  <r>
    <x v="0"/>
  </r>
  <r>
    <x v="3"/>
  </r>
  <r>
    <x v="0"/>
  </r>
  <r>
    <x v="3"/>
  </r>
  <r>
    <x v="1"/>
  </r>
  <r>
    <x v="0"/>
  </r>
  <r>
    <x v="0"/>
  </r>
  <r>
    <x v="0"/>
  </r>
  <r>
    <x v="0"/>
  </r>
  <r>
    <x v="3"/>
  </r>
  <r>
    <x v="3"/>
  </r>
  <r>
    <x v="3"/>
  </r>
  <r>
    <x v="3"/>
  </r>
  <r>
    <x v="3"/>
  </r>
  <r>
    <x v="0"/>
  </r>
  <r>
    <x v="3"/>
  </r>
  <r>
    <x v="3"/>
  </r>
  <r>
    <x v="0"/>
  </r>
  <r>
    <x v="0"/>
  </r>
  <r>
    <x v="0"/>
  </r>
  <r>
    <x v="0"/>
  </r>
  <r>
    <x v="3"/>
  </r>
  <r>
    <x v="0"/>
  </r>
  <r>
    <x v="0"/>
  </r>
  <r>
    <x v="0"/>
  </r>
  <r>
    <x v="0"/>
  </r>
  <r>
    <x v="0"/>
  </r>
  <r>
    <x v="0"/>
  </r>
  <r>
    <x v="0"/>
  </r>
  <r>
    <x v="3"/>
  </r>
  <r>
    <x v="3"/>
  </r>
  <r>
    <x v="3"/>
  </r>
  <r>
    <x v="3"/>
  </r>
  <r>
    <x v="0"/>
  </r>
  <r>
    <x v="3"/>
  </r>
  <r>
    <x v="3"/>
  </r>
  <r>
    <x v="3"/>
  </r>
  <r>
    <x v="0"/>
  </r>
  <r>
    <x v="0"/>
  </r>
  <r>
    <x v="3"/>
  </r>
  <r>
    <x v="3"/>
  </r>
  <r>
    <x v="0"/>
  </r>
  <r>
    <x v="0"/>
  </r>
  <r>
    <x v="3"/>
  </r>
  <r>
    <x v="3"/>
  </r>
  <r>
    <x v="3"/>
  </r>
  <r>
    <x v="3"/>
  </r>
  <r>
    <x v="0"/>
  </r>
  <r>
    <x v="0"/>
  </r>
  <r>
    <x v="1"/>
  </r>
  <r>
    <x v="1"/>
  </r>
  <r>
    <x v="0"/>
  </r>
  <r>
    <x v="3"/>
  </r>
  <r>
    <x v="0"/>
  </r>
  <r>
    <x v="0"/>
  </r>
  <r>
    <x v="0"/>
  </r>
  <r>
    <x v="0"/>
  </r>
  <r>
    <x v="3"/>
  </r>
  <r>
    <x v="3"/>
  </r>
  <r>
    <x v="0"/>
  </r>
  <r>
    <x v="3"/>
  </r>
  <r>
    <x v="3"/>
  </r>
  <r>
    <x v="0"/>
  </r>
  <r>
    <x v="3"/>
  </r>
  <r>
    <x v="3"/>
  </r>
  <r>
    <x v="0"/>
  </r>
  <r>
    <x v="3"/>
  </r>
  <r>
    <x v="0"/>
  </r>
  <r>
    <x v="0"/>
  </r>
  <r>
    <x v="3"/>
  </r>
  <r>
    <x v="1"/>
  </r>
  <r>
    <x v="0"/>
  </r>
  <r>
    <x v="0"/>
  </r>
  <r>
    <x v="1"/>
  </r>
  <r>
    <x v="3"/>
  </r>
  <r>
    <x v="4"/>
  </r>
  <r>
    <x v="0"/>
  </r>
  <r>
    <x v="0"/>
  </r>
  <r>
    <x v="3"/>
  </r>
  <r>
    <x v="3"/>
  </r>
  <r>
    <x v="0"/>
  </r>
  <r>
    <x v="3"/>
  </r>
  <r>
    <x v="3"/>
  </r>
  <r>
    <x v="0"/>
  </r>
  <r>
    <x v="0"/>
  </r>
  <r>
    <x v="0"/>
  </r>
  <r>
    <x v="0"/>
  </r>
  <r>
    <x v="3"/>
  </r>
  <r>
    <x v="3"/>
  </r>
  <r>
    <x v="0"/>
  </r>
  <r>
    <x v="0"/>
  </r>
  <r>
    <x v="3"/>
  </r>
  <r>
    <x v="0"/>
  </r>
  <r>
    <x v="3"/>
  </r>
  <r>
    <x v="3"/>
  </r>
  <r>
    <x v="3"/>
  </r>
  <r>
    <x v="0"/>
  </r>
  <r>
    <x v="0"/>
  </r>
  <r>
    <x v="0"/>
  </r>
  <r>
    <x v="0"/>
  </r>
  <r>
    <x v="0"/>
  </r>
  <r>
    <x v="0"/>
  </r>
  <r>
    <x v="0"/>
  </r>
  <r>
    <x v="0"/>
  </r>
  <r>
    <x v="0"/>
  </r>
  <r>
    <x v="3"/>
  </r>
  <r>
    <x v="4"/>
  </r>
  <r>
    <x v="0"/>
  </r>
  <r>
    <x v="0"/>
  </r>
  <r>
    <x v="0"/>
  </r>
  <r>
    <x v="0"/>
  </r>
  <r>
    <x v="3"/>
  </r>
  <r>
    <x v="0"/>
  </r>
  <r>
    <x v="3"/>
  </r>
  <r>
    <x v="0"/>
  </r>
  <r>
    <x v="3"/>
  </r>
  <r>
    <x v="0"/>
  </r>
  <r>
    <x v="3"/>
  </r>
  <r>
    <x v="0"/>
  </r>
  <r>
    <x v="0"/>
  </r>
  <r>
    <x v="0"/>
  </r>
  <r>
    <x v="0"/>
  </r>
  <r>
    <x v="0"/>
  </r>
  <r>
    <x v="0"/>
  </r>
  <r>
    <x v="3"/>
  </r>
  <r>
    <x v="3"/>
  </r>
  <r>
    <x v="0"/>
  </r>
  <r>
    <x v="3"/>
  </r>
  <r>
    <x v="0"/>
  </r>
  <r>
    <x v="3"/>
  </r>
  <r>
    <x v="0"/>
  </r>
  <r>
    <x v="0"/>
  </r>
  <r>
    <x v="3"/>
  </r>
  <r>
    <x v="3"/>
  </r>
  <r>
    <x v="3"/>
  </r>
  <r>
    <x v="3"/>
  </r>
  <r>
    <x v="1"/>
  </r>
  <r>
    <x v="1"/>
  </r>
  <r>
    <x v="3"/>
  </r>
  <r>
    <x v="3"/>
  </r>
  <r>
    <x v="0"/>
  </r>
  <r>
    <x v="3"/>
  </r>
  <r>
    <x v="3"/>
  </r>
  <r>
    <x v="0"/>
  </r>
  <r>
    <x v="1"/>
  </r>
  <r>
    <x v="3"/>
  </r>
  <r>
    <x v="3"/>
  </r>
  <r>
    <x v="0"/>
  </r>
  <r>
    <x v="0"/>
  </r>
  <r>
    <x v="0"/>
  </r>
  <r>
    <x v="0"/>
  </r>
  <r>
    <x v="3"/>
  </r>
  <r>
    <x v="0"/>
  </r>
  <r>
    <x v="0"/>
  </r>
  <r>
    <x v="3"/>
  </r>
  <r>
    <x v="1"/>
  </r>
  <r>
    <x v="0"/>
  </r>
  <r>
    <x v="3"/>
  </r>
  <r>
    <x v="3"/>
  </r>
  <r>
    <x v="3"/>
  </r>
  <r>
    <x v="3"/>
  </r>
  <r>
    <x v="3"/>
  </r>
  <r>
    <x v="3"/>
  </r>
  <r>
    <x v="0"/>
  </r>
  <r>
    <x v="0"/>
  </r>
  <r>
    <x v="1"/>
  </r>
  <r>
    <x v="0"/>
  </r>
  <r>
    <x v="3"/>
  </r>
  <r>
    <x v="0"/>
  </r>
  <r>
    <x v="3"/>
  </r>
  <r>
    <x v="0"/>
  </r>
  <r>
    <x v="0"/>
  </r>
  <r>
    <x v="1"/>
  </r>
  <r>
    <x v="1"/>
  </r>
  <r>
    <x v="0"/>
  </r>
  <r>
    <x v="0"/>
  </r>
  <r>
    <x v="0"/>
  </r>
  <r>
    <x v="0"/>
  </r>
  <r>
    <x v="0"/>
  </r>
  <r>
    <x v="0"/>
  </r>
  <r>
    <x v="0"/>
  </r>
  <r>
    <x v="0"/>
  </r>
  <r>
    <x v="0"/>
  </r>
  <r>
    <x v="1"/>
  </r>
  <r>
    <x v="0"/>
  </r>
  <r>
    <x v="1"/>
  </r>
  <r>
    <x v="3"/>
  </r>
  <r>
    <x v="0"/>
  </r>
  <r>
    <x v="4"/>
  </r>
  <r>
    <x v="3"/>
  </r>
  <r>
    <x v="3"/>
  </r>
  <r>
    <x v="0"/>
  </r>
  <r>
    <x v="3"/>
  </r>
  <r>
    <x v="3"/>
  </r>
  <r>
    <x v="3"/>
  </r>
  <r>
    <x v="0"/>
  </r>
  <r>
    <x v="3"/>
  </r>
  <r>
    <x v="0"/>
  </r>
  <r>
    <x v="0"/>
  </r>
  <r>
    <x v="3"/>
  </r>
  <r>
    <x v="3"/>
  </r>
  <r>
    <x v="3"/>
  </r>
  <r>
    <x v="0"/>
  </r>
  <r>
    <x v="0"/>
  </r>
  <r>
    <x v="3"/>
  </r>
  <r>
    <x v="0"/>
  </r>
  <r>
    <x v="0"/>
  </r>
  <r>
    <x v="3"/>
  </r>
  <r>
    <x v="1"/>
  </r>
  <r>
    <x v="1"/>
  </r>
  <r>
    <x v="3"/>
  </r>
  <r>
    <x v="3"/>
  </r>
  <r>
    <x v="0"/>
  </r>
  <r>
    <x v="0"/>
  </r>
  <r>
    <x v="3"/>
  </r>
  <r>
    <x v="3"/>
  </r>
  <r>
    <x v="3"/>
  </r>
  <r>
    <x v="0"/>
  </r>
  <r>
    <x v="3"/>
  </r>
  <r>
    <x v="0"/>
  </r>
  <r>
    <x v="3"/>
  </r>
  <r>
    <x v="0"/>
  </r>
  <r>
    <x v="0"/>
  </r>
  <r>
    <x v="0"/>
  </r>
  <r>
    <x v="1"/>
  </r>
  <r>
    <x v="0"/>
  </r>
  <r>
    <x v="3"/>
  </r>
  <r>
    <x v="3"/>
  </r>
  <r>
    <x v="0"/>
  </r>
  <r>
    <x v="3"/>
  </r>
  <r>
    <x v="3"/>
  </r>
  <r>
    <x v="0"/>
  </r>
  <r>
    <x v="3"/>
  </r>
  <r>
    <x v="3"/>
  </r>
  <r>
    <x v="3"/>
  </r>
  <r>
    <x v="3"/>
  </r>
  <r>
    <x v="0"/>
  </r>
  <r>
    <x v="0"/>
  </r>
  <r>
    <x v="3"/>
  </r>
  <r>
    <x v="0"/>
  </r>
  <r>
    <x v="0"/>
  </r>
  <r>
    <x v="0"/>
  </r>
  <r>
    <x v="0"/>
  </r>
  <r>
    <x v="0"/>
  </r>
  <r>
    <x v="3"/>
  </r>
  <r>
    <x v="1"/>
  </r>
  <r>
    <x v="3"/>
  </r>
  <r>
    <x v="3"/>
  </r>
  <r>
    <x v="3"/>
  </r>
  <r>
    <x v="3"/>
  </r>
  <r>
    <x v="0"/>
  </r>
  <r>
    <x v="0"/>
  </r>
  <r>
    <x v="0"/>
  </r>
  <r>
    <x v="3"/>
  </r>
  <r>
    <x v="3"/>
  </r>
  <r>
    <x v="0"/>
  </r>
  <r>
    <x v="0"/>
  </r>
  <r>
    <x v="3"/>
  </r>
  <r>
    <x v="3"/>
  </r>
  <r>
    <x v="3"/>
  </r>
  <r>
    <x v="3"/>
  </r>
  <r>
    <x v="3"/>
  </r>
  <r>
    <x v="0"/>
  </r>
  <r>
    <x v="0"/>
  </r>
  <r>
    <x v="3"/>
  </r>
  <r>
    <x v="0"/>
  </r>
  <r>
    <x v="3"/>
  </r>
  <r>
    <x v="0"/>
  </r>
  <r>
    <x v="1"/>
  </r>
  <r>
    <x v="1"/>
  </r>
  <r>
    <x v="0"/>
  </r>
  <r>
    <x v="0"/>
  </r>
  <r>
    <x v="0"/>
  </r>
  <r>
    <x v="0"/>
  </r>
  <r>
    <x v="3"/>
  </r>
  <r>
    <x v="3"/>
  </r>
  <r>
    <x v="0"/>
  </r>
  <r>
    <x v="3"/>
  </r>
  <r>
    <x v="3"/>
  </r>
  <r>
    <x v="0"/>
  </r>
  <r>
    <x v="3"/>
  </r>
  <r>
    <x v="3"/>
  </r>
  <r>
    <x v="3"/>
  </r>
  <r>
    <x v="0"/>
  </r>
  <r>
    <x v="0"/>
  </r>
  <r>
    <x v="0"/>
  </r>
  <r>
    <x v="0"/>
  </r>
  <r>
    <x v="0"/>
  </r>
  <r>
    <x v="0"/>
  </r>
  <r>
    <x v="0"/>
  </r>
  <r>
    <x v="0"/>
  </r>
  <r>
    <x v="1"/>
  </r>
  <r>
    <x v="0"/>
  </r>
  <r>
    <x v="3"/>
  </r>
  <r>
    <x v="0"/>
  </r>
  <r>
    <x v="0"/>
  </r>
  <r>
    <x v="0"/>
  </r>
  <r>
    <x v="0"/>
  </r>
  <r>
    <x v="0"/>
  </r>
  <r>
    <x v="3"/>
  </r>
  <r>
    <x v="3"/>
  </r>
  <r>
    <x v="3"/>
  </r>
  <r>
    <x v="0"/>
  </r>
  <r>
    <x v="3"/>
  </r>
  <r>
    <x v="1"/>
  </r>
  <r>
    <x v="3"/>
  </r>
  <r>
    <x v="3"/>
  </r>
  <r>
    <x v="0"/>
  </r>
  <r>
    <x v="3"/>
  </r>
  <r>
    <x v="0"/>
  </r>
  <r>
    <x v="0"/>
  </r>
  <r>
    <x v="0"/>
  </r>
  <r>
    <x v="0"/>
  </r>
  <r>
    <x v="0"/>
  </r>
  <r>
    <x v="0"/>
  </r>
  <r>
    <x v="0"/>
  </r>
  <r>
    <x v="3"/>
  </r>
  <r>
    <x v="0"/>
  </r>
  <r>
    <x v="3"/>
  </r>
  <r>
    <x v="3"/>
  </r>
  <r>
    <x v="3"/>
  </r>
  <r>
    <x v="3"/>
  </r>
  <r>
    <x v="0"/>
  </r>
  <r>
    <x v="3"/>
  </r>
  <r>
    <x v="3"/>
  </r>
  <r>
    <x v="3"/>
  </r>
  <r>
    <x v="3"/>
  </r>
  <r>
    <x v="3"/>
  </r>
  <r>
    <x v="0"/>
  </r>
  <r>
    <x v="0"/>
  </r>
  <r>
    <x v="3"/>
  </r>
  <r>
    <x v="3"/>
  </r>
  <r>
    <x v="1"/>
  </r>
  <r>
    <x v="0"/>
  </r>
  <r>
    <x v="3"/>
  </r>
  <r>
    <x v="0"/>
  </r>
  <r>
    <x v="3"/>
  </r>
  <r>
    <x v="1"/>
  </r>
  <r>
    <x v="0"/>
  </r>
  <r>
    <x v="3"/>
  </r>
  <r>
    <x v="3"/>
  </r>
  <r>
    <x v="3"/>
  </r>
  <r>
    <x v="3"/>
  </r>
  <r>
    <x v="3"/>
  </r>
  <r>
    <x v="0"/>
  </r>
  <r>
    <x v="0"/>
  </r>
  <r>
    <x v="0"/>
  </r>
  <r>
    <x v="0"/>
  </r>
  <r>
    <x v="0"/>
  </r>
  <r>
    <x v="0"/>
  </r>
  <r>
    <x v="0"/>
  </r>
  <r>
    <x v="0"/>
  </r>
  <r>
    <x v="3"/>
  </r>
  <r>
    <x v="0"/>
  </r>
  <r>
    <x v="3"/>
  </r>
  <r>
    <x v="3"/>
  </r>
  <r>
    <x v="3"/>
  </r>
  <r>
    <x v="3"/>
  </r>
  <r>
    <x v="3"/>
  </r>
  <r>
    <x v="0"/>
  </r>
  <r>
    <x v="3"/>
  </r>
  <r>
    <x v="3"/>
  </r>
  <r>
    <x v="3"/>
  </r>
  <r>
    <x v="0"/>
  </r>
  <r>
    <x v="3"/>
  </r>
  <r>
    <x v="0"/>
  </r>
  <r>
    <x v="0"/>
  </r>
  <r>
    <x v="3"/>
  </r>
  <r>
    <x v="0"/>
  </r>
  <r>
    <x v="1"/>
  </r>
  <r>
    <x v="0"/>
  </r>
  <r>
    <x v="0"/>
  </r>
  <r>
    <x v="0"/>
  </r>
  <r>
    <x v="0"/>
  </r>
  <r>
    <x v="0"/>
  </r>
  <r>
    <x v="0"/>
  </r>
  <r>
    <x v="3"/>
  </r>
  <r>
    <x v="3"/>
  </r>
  <r>
    <x v="3"/>
  </r>
  <r>
    <x v="3"/>
  </r>
  <r>
    <x v="0"/>
  </r>
  <r>
    <x v="3"/>
  </r>
  <r>
    <x v="3"/>
  </r>
  <r>
    <x v="3"/>
  </r>
  <r>
    <x v="3"/>
  </r>
  <r>
    <x v="0"/>
  </r>
  <r>
    <x v="0"/>
  </r>
  <r>
    <x v="0"/>
  </r>
  <r>
    <x v="0"/>
  </r>
  <r>
    <x v="3"/>
  </r>
  <r>
    <x v="0"/>
  </r>
  <r>
    <x v="0"/>
  </r>
  <r>
    <x v="0"/>
  </r>
  <r>
    <x v="0"/>
  </r>
  <r>
    <x v="1"/>
  </r>
  <r>
    <x v="0"/>
  </r>
  <r>
    <x v="0"/>
  </r>
  <r>
    <x v="0"/>
  </r>
  <r>
    <x v="0"/>
  </r>
  <r>
    <x v="3"/>
  </r>
  <r>
    <x v="3"/>
  </r>
  <r>
    <x v="3"/>
  </r>
  <r>
    <x v="3"/>
  </r>
  <r>
    <x v="3"/>
  </r>
  <r>
    <x v="0"/>
  </r>
  <r>
    <x v="0"/>
  </r>
  <r>
    <x v="0"/>
  </r>
  <r>
    <x v="3"/>
  </r>
  <r>
    <x v="0"/>
  </r>
  <r>
    <x v="3"/>
  </r>
  <r>
    <x v="3"/>
  </r>
  <r>
    <x v="0"/>
  </r>
  <r>
    <x v="0"/>
  </r>
  <r>
    <x v="3"/>
  </r>
  <r>
    <x v="0"/>
  </r>
  <r>
    <x v="0"/>
  </r>
  <r>
    <x v="0"/>
  </r>
  <r>
    <x v="0"/>
  </r>
  <r>
    <x v="4"/>
  </r>
  <r>
    <x v="4"/>
  </r>
  <r>
    <x v="3"/>
  </r>
  <r>
    <x v="0"/>
  </r>
  <r>
    <x v="3"/>
  </r>
  <r>
    <x v="3"/>
  </r>
  <r>
    <x v="0"/>
  </r>
  <r>
    <x v="0"/>
  </r>
  <r>
    <x v="3"/>
  </r>
  <r>
    <x v="0"/>
  </r>
  <r>
    <x v="3"/>
  </r>
  <r>
    <x v="0"/>
  </r>
  <r>
    <x v="0"/>
  </r>
  <r>
    <x v="3"/>
  </r>
  <r>
    <x v="1"/>
  </r>
  <r>
    <x v="3"/>
  </r>
  <r>
    <x v="0"/>
  </r>
  <r>
    <x v="0"/>
  </r>
  <r>
    <x v="0"/>
  </r>
  <r>
    <x v="3"/>
  </r>
  <r>
    <x v="3"/>
  </r>
  <r>
    <x v="3"/>
  </r>
  <r>
    <x v="3"/>
  </r>
  <r>
    <x v="3"/>
  </r>
  <r>
    <x v="3"/>
  </r>
  <r>
    <x v="3"/>
  </r>
  <r>
    <x v="3"/>
  </r>
  <r>
    <x v="3"/>
  </r>
  <r>
    <x v="3"/>
  </r>
  <r>
    <x v="3"/>
  </r>
  <r>
    <x v="3"/>
  </r>
  <r>
    <x v="0"/>
  </r>
  <r>
    <x v="3"/>
  </r>
  <r>
    <x v="3"/>
  </r>
  <r>
    <x v="3"/>
  </r>
  <r>
    <x v="3"/>
  </r>
  <r>
    <x v="0"/>
  </r>
  <r>
    <x v="0"/>
  </r>
  <r>
    <x v="0"/>
  </r>
  <r>
    <x v="3"/>
  </r>
  <r>
    <x v="0"/>
  </r>
  <r>
    <x v="3"/>
  </r>
  <r>
    <x v="0"/>
  </r>
  <r>
    <x v="0"/>
  </r>
  <r>
    <x v="3"/>
  </r>
  <r>
    <x v="1"/>
  </r>
  <r>
    <x v="3"/>
  </r>
  <r>
    <x v="0"/>
  </r>
  <r>
    <x v="0"/>
  </r>
  <r>
    <x v="0"/>
  </r>
  <r>
    <x v="3"/>
  </r>
  <r>
    <x v="3"/>
  </r>
  <r>
    <x v="3"/>
  </r>
  <r>
    <x v="3"/>
  </r>
  <r>
    <x v="3"/>
  </r>
  <r>
    <x v="0"/>
  </r>
  <r>
    <x v="3"/>
  </r>
  <r>
    <x v="3"/>
  </r>
  <r>
    <x v="3"/>
  </r>
  <r>
    <x v="3"/>
  </r>
  <r>
    <x v="0"/>
  </r>
  <r>
    <x v="0"/>
  </r>
  <r>
    <x v="3"/>
  </r>
  <r>
    <x v="3"/>
  </r>
  <r>
    <x v="0"/>
  </r>
  <r>
    <x v="0"/>
  </r>
  <r>
    <x v="0"/>
  </r>
  <r>
    <x v="3"/>
  </r>
  <r>
    <x v="0"/>
  </r>
  <r>
    <x v="0"/>
  </r>
  <r>
    <x v="0"/>
  </r>
  <r>
    <x v="0"/>
  </r>
  <r>
    <x v="1"/>
  </r>
  <r>
    <x v="0"/>
  </r>
  <r>
    <x v="3"/>
  </r>
  <r>
    <x v="3"/>
  </r>
  <r>
    <x v="3"/>
  </r>
  <r>
    <x v="3"/>
  </r>
  <r>
    <x v="3"/>
  </r>
  <r>
    <x v="3"/>
  </r>
  <r>
    <x v="3"/>
  </r>
  <r>
    <x v="3"/>
  </r>
  <r>
    <x v="0"/>
  </r>
  <r>
    <x v="0"/>
  </r>
  <r>
    <x v="0"/>
  </r>
  <r>
    <x v="0"/>
  </r>
  <r>
    <x v="4"/>
  </r>
  <r>
    <x v="0"/>
  </r>
  <r>
    <x v="3"/>
  </r>
  <r>
    <x v="3"/>
  </r>
  <r>
    <x v="3"/>
  </r>
  <r>
    <x v="3"/>
  </r>
  <r>
    <x v="0"/>
  </r>
  <r>
    <x v="3"/>
  </r>
  <r>
    <x v="0"/>
  </r>
  <r>
    <x v="0"/>
  </r>
  <r>
    <x v="0"/>
  </r>
  <r>
    <x v="0"/>
  </r>
  <r>
    <x v="0"/>
  </r>
  <r>
    <x v="0"/>
  </r>
  <r>
    <x v="0"/>
  </r>
  <r>
    <x v="0"/>
  </r>
  <r>
    <x v="1"/>
  </r>
  <r>
    <x v="0"/>
  </r>
  <r>
    <x v="3"/>
  </r>
  <r>
    <x v="0"/>
  </r>
  <r>
    <x v="0"/>
  </r>
  <r>
    <x v="3"/>
  </r>
  <r>
    <x v="3"/>
  </r>
  <r>
    <x v="3"/>
  </r>
  <r>
    <x v="3"/>
  </r>
  <r>
    <x v="0"/>
  </r>
  <r>
    <x v="3"/>
  </r>
  <r>
    <x v="3"/>
  </r>
  <r>
    <x v="0"/>
  </r>
  <r>
    <x v="0"/>
  </r>
  <r>
    <x v="3"/>
  </r>
  <r>
    <x v="0"/>
  </r>
  <r>
    <x v="0"/>
  </r>
  <r>
    <x v="3"/>
  </r>
  <r>
    <x v="0"/>
  </r>
  <r>
    <x v="0"/>
  </r>
  <r>
    <x v="3"/>
  </r>
  <r>
    <x v="3"/>
  </r>
  <r>
    <x v="0"/>
  </r>
  <r>
    <x v="0"/>
  </r>
  <r>
    <x v="0"/>
  </r>
  <r>
    <x v="0"/>
  </r>
  <r>
    <x v="3"/>
  </r>
  <r>
    <x v="0"/>
  </r>
  <r>
    <x v="0"/>
  </r>
  <r>
    <x v="3"/>
  </r>
  <r>
    <x v="3"/>
  </r>
  <r>
    <x v="3"/>
  </r>
  <r>
    <x v="3"/>
  </r>
  <r>
    <x v="0"/>
  </r>
  <r>
    <x v="1"/>
  </r>
  <r>
    <x v="0"/>
  </r>
  <r>
    <x v="0"/>
  </r>
  <r>
    <x v="0"/>
  </r>
  <r>
    <x v="0"/>
  </r>
  <r>
    <x v="0"/>
  </r>
  <r>
    <x v="3"/>
  </r>
  <r>
    <x v="3"/>
  </r>
  <r>
    <x v="0"/>
  </r>
  <r>
    <x v="3"/>
  </r>
  <r>
    <x v="3"/>
  </r>
  <r>
    <x v="3"/>
  </r>
  <r>
    <x v="0"/>
  </r>
  <r>
    <x v="0"/>
  </r>
  <r>
    <x v="3"/>
  </r>
  <r>
    <x v="0"/>
  </r>
  <r>
    <x v="0"/>
  </r>
  <r>
    <x v="0"/>
  </r>
  <r>
    <x v="0"/>
  </r>
  <r>
    <x v="1"/>
  </r>
  <r>
    <x v="1"/>
  </r>
  <r>
    <x v="0"/>
  </r>
  <r>
    <x v="0"/>
  </r>
  <r>
    <x v="0"/>
  </r>
  <r>
    <x v="0"/>
  </r>
  <r>
    <x v="3"/>
  </r>
  <r>
    <x v="0"/>
  </r>
  <r>
    <x v="3"/>
  </r>
  <r>
    <x v="3"/>
  </r>
  <r>
    <x v="3"/>
  </r>
  <r>
    <x v="3"/>
  </r>
  <r>
    <x v="3"/>
  </r>
  <r>
    <x v="0"/>
  </r>
  <r>
    <x v="0"/>
  </r>
  <r>
    <x v="3"/>
  </r>
  <r>
    <x v="3"/>
  </r>
  <r>
    <x v="0"/>
  </r>
  <r>
    <x v="0"/>
  </r>
  <r>
    <x v="0"/>
  </r>
  <r>
    <x v="3"/>
  </r>
  <r>
    <x v="0"/>
  </r>
  <r>
    <x v="0"/>
  </r>
  <r>
    <x v="0"/>
  </r>
  <r>
    <x v="0"/>
  </r>
  <r>
    <x v="0"/>
  </r>
  <r>
    <x v="0"/>
  </r>
  <r>
    <x v="0"/>
  </r>
  <r>
    <x v="3"/>
  </r>
  <r>
    <x v="3"/>
  </r>
  <r>
    <x v="3"/>
  </r>
  <r>
    <x v="3"/>
  </r>
  <r>
    <x v="3"/>
  </r>
  <r>
    <x v="3"/>
  </r>
  <r>
    <x v="0"/>
  </r>
  <r>
    <x v="3"/>
  </r>
  <r>
    <x v="3"/>
  </r>
  <r>
    <x v="3"/>
  </r>
  <r>
    <x v="0"/>
  </r>
  <r>
    <x v="3"/>
  </r>
  <r>
    <x v="0"/>
  </r>
  <r>
    <x v="0"/>
  </r>
  <r>
    <x v="0"/>
  </r>
  <r>
    <x v="0"/>
  </r>
  <r>
    <x v="0"/>
  </r>
  <r>
    <x v="3"/>
  </r>
  <r>
    <x v="0"/>
  </r>
  <r>
    <x v="0"/>
  </r>
  <r>
    <x v="0"/>
  </r>
  <r>
    <x v="3"/>
  </r>
  <r>
    <x v="3"/>
  </r>
  <r>
    <x v="0"/>
  </r>
  <r>
    <x v="3"/>
  </r>
  <r>
    <x v="0"/>
  </r>
  <r>
    <x v="0"/>
  </r>
  <r>
    <x v="0"/>
  </r>
  <r>
    <x v="3"/>
  </r>
  <r>
    <x v="0"/>
  </r>
  <r>
    <x v="0"/>
  </r>
  <r>
    <x v="0"/>
  </r>
  <r>
    <x v="0"/>
  </r>
  <r>
    <x v="3"/>
  </r>
  <r>
    <x v="0"/>
  </r>
  <r>
    <x v="3"/>
  </r>
  <r>
    <x v="3"/>
  </r>
  <r>
    <x v="3"/>
  </r>
  <r>
    <x v="3"/>
  </r>
  <r>
    <x v="3"/>
  </r>
  <r>
    <x v="3"/>
  </r>
  <r>
    <x v="1"/>
  </r>
  <r>
    <x v="0"/>
  </r>
  <r>
    <x v="3"/>
  </r>
  <r>
    <x v="0"/>
  </r>
  <r>
    <x v="0"/>
  </r>
  <r>
    <x v="0"/>
  </r>
  <r>
    <x v="3"/>
  </r>
  <r>
    <x v="3"/>
  </r>
  <r>
    <x v="0"/>
  </r>
  <r>
    <x v="3"/>
  </r>
  <r>
    <x v="0"/>
  </r>
  <r>
    <x v="0"/>
  </r>
  <r>
    <x v="0"/>
  </r>
  <r>
    <x v="1"/>
  </r>
  <r>
    <x v="0"/>
  </r>
  <r>
    <x v="0"/>
  </r>
  <r>
    <x v="3"/>
  </r>
  <r>
    <x v="0"/>
  </r>
  <r>
    <x v="0"/>
  </r>
  <r>
    <x v="3"/>
  </r>
  <r>
    <x v="3"/>
  </r>
  <r>
    <x v="3"/>
  </r>
  <r>
    <x v="0"/>
  </r>
  <r>
    <x v="3"/>
  </r>
  <r>
    <x v="3"/>
  </r>
  <r>
    <x v="0"/>
  </r>
  <r>
    <x v="0"/>
  </r>
  <r>
    <x v="0"/>
  </r>
  <r>
    <x v="0"/>
  </r>
  <r>
    <x v="0"/>
  </r>
  <r>
    <x v="3"/>
  </r>
  <r>
    <x v="0"/>
  </r>
  <r>
    <x v="0"/>
  </r>
  <r>
    <x v="0"/>
  </r>
  <r>
    <x v="0"/>
  </r>
  <r>
    <x v="3"/>
  </r>
  <r>
    <x v="0"/>
  </r>
  <r>
    <x v="0"/>
  </r>
  <r>
    <x v="0"/>
  </r>
  <r>
    <x v="3"/>
  </r>
  <r>
    <x v="3"/>
  </r>
  <r>
    <x v="3"/>
  </r>
  <r>
    <x v="3"/>
  </r>
  <r>
    <x v="3"/>
  </r>
  <r>
    <x v="3"/>
  </r>
  <r>
    <x v="3"/>
  </r>
  <r>
    <x v="3"/>
  </r>
  <r>
    <x v="3"/>
  </r>
  <r>
    <x v="3"/>
  </r>
  <r>
    <x v="0"/>
  </r>
  <r>
    <x v="3"/>
  </r>
  <r>
    <x v="0"/>
  </r>
  <r>
    <x v="1"/>
  </r>
  <r>
    <x v="3"/>
  </r>
  <r>
    <x v="3"/>
  </r>
  <r>
    <x v="3"/>
  </r>
  <r>
    <x v="3"/>
  </r>
  <r>
    <x v="3"/>
  </r>
  <r>
    <x v="3"/>
  </r>
  <r>
    <x v="0"/>
  </r>
  <r>
    <x v="1"/>
  </r>
  <r>
    <x v="0"/>
  </r>
  <r>
    <x v="0"/>
  </r>
  <r>
    <x v="0"/>
  </r>
  <r>
    <x v="0"/>
  </r>
  <r>
    <x v="3"/>
  </r>
  <r>
    <x v="3"/>
  </r>
  <r>
    <x v="3"/>
  </r>
  <r>
    <x v="3"/>
  </r>
  <r>
    <x v="3"/>
  </r>
  <r>
    <x v="3"/>
  </r>
  <r>
    <x v="0"/>
  </r>
  <r>
    <x v="0"/>
  </r>
  <r>
    <x v="0"/>
  </r>
  <r>
    <x v="0"/>
  </r>
  <r>
    <x v="3"/>
  </r>
  <r>
    <x v="0"/>
  </r>
  <r>
    <x v="3"/>
  </r>
  <r>
    <x v="3"/>
  </r>
  <r>
    <x v="0"/>
  </r>
  <r>
    <x v="0"/>
  </r>
  <r>
    <x v="0"/>
  </r>
  <r>
    <x v="0"/>
  </r>
  <r>
    <x v="3"/>
  </r>
  <r>
    <x v="3"/>
  </r>
  <r>
    <x v="3"/>
  </r>
  <r>
    <x v="0"/>
  </r>
  <r>
    <x v="3"/>
  </r>
  <r>
    <x v="0"/>
  </r>
  <r>
    <x v="3"/>
  </r>
  <r>
    <x v="3"/>
  </r>
  <r>
    <x v="1"/>
  </r>
  <r>
    <x v="3"/>
  </r>
  <r>
    <x v="0"/>
  </r>
  <r>
    <x v="0"/>
  </r>
  <r>
    <x v="0"/>
  </r>
  <r>
    <x v="0"/>
  </r>
  <r>
    <x v="0"/>
  </r>
  <r>
    <x v="0"/>
  </r>
  <r>
    <x v="3"/>
  </r>
  <r>
    <x v="0"/>
  </r>
  <r>
    <x v="0"/>
  </r>
  <r>
    <x v="3"/>
  </r>
  <r>
    <x v="0"/>
  </r>
  <r>
    <x v="1"/>
  </r>
  <r>
    <x v="0"/>
  </r>
  <r>
    <x v="0"/>
  </r>
  <r>
    <x v="3"/>
  </r>
  <r>
    <x v="3"/>
  </r>
  <r>
    <x v="3"/>
  </r>
  <r>
    <x v="3"/>
  </r>
  <r>
    <x v="0"/>
  </r>
  <r>
    <x v="0"/>
  </r>
  <r>
    <x v="3"/>
  </r>
  <r>
    <x v="0"/>
  </r>
  <r>
    <x v="3"/>
  </r>
  <r>
    <x v="0"/>
  </r>
  <r>
    <x v="0"/>
  </r>
  <r>
    <x v="0"/>
  </r>
  <r>
    <x v="3"/>
  </r>
  <r>
    <x v="0"/>
  </r>
  <r>
    <x v="0"/>
  </r>
  <r>
    <x v="0"/>
  </r>
  <r>
    <x v="0"/>
  </r>
  <r>
    <x v="0"/>
  </r>
  <r>
    <x v="0"/>
  </r>
  <r>
    <x v="3"/>
  </r>
  <r>
    <x v="3"/>
  </r>
  <r>
    <x v="3"/>
  </r>
  <r>
    <x v="3"/>
  </r>
  <r>
    <x v="3"/>
  </r>
  <r>
    <x v="3"/>
  </r>
  <r>
    <x v="3"/>
  </r>
  <r>
    <x v="3"/>
  </r>
  <r>
    <x v="3"/>
  </r>
  <r>
    <x v="0"/>
  </r>
  <r>
    <x v="0"/>
  </r>
  <r>
    <x v="3"/>
  </r>
  <r>
    <x v="0"/>
  </r>
  <r>
    <x v="0"/>
  </r>
  <r>
    <x v="1"/>
  </r>
  <r>
    <x v="0"/>
  </r>
  <r>
    <x v="0"/>
  </r>
  <r>
    <x v="0"/>
  </r>
  <r>
    <x v="1"/>
  </r>
  <r>
    <x v="1"/>
  </r>
  <r>
    <x v="0"/>
  </r>
  <r>
    <x v="0"/>
  </r>
  <r>
    <x v="3"/>
  </r>
  <r>
    <x v="0"/>
  </r>
  <r>
    <x v="3"/>
  </r>
  <r>
    <x v="3"/>
  </r>
  <r>
    <x v="3"/>
  </r>
  <r>
    <x v="3"/>
  </r>
  <r>
    <x v="3"/>
  </r>
  <r>
    <x v="0"/>
  </r>
  <r>
    <x v="0"/>
  </r>
  <r>
    <x v="1"/>
  </r>
  <r>
    <x v="0"/>
  </r>
  <r>
    <x v="0"/>
  </r>
  <r>
    <x v="0"/>
  </r>
  <r>
    <x v="4"/>
  </r>
  <r>
    <x v="3"/>
  </r>
  <r>
    <x v="3"/>
  </r>
  <r>
    <x v="3"/>
  </r>
  <r>
    <x v="3"/>
  </r>
  <r>
    <x v="3"/>
  </r>
  <r>
    <x v="3"/>
  </r>
  <r>
    <x v="3"/>
  </r>
  <r>
    <x v="0"/>
  </r>
  <r>
    <x v="0"/>
  </r>
  <r>
    <x v="0"/>
  </r>
  <r>
    <x v="0"/>
  </r>
  <r>
    <x v="0"/>
  </r>
  <r>
    <x v="0"/>
  </r>
  <r>
    <x v="3"/>
  </r>
  <r>
    <x v="3"/>
  </r>
  <r>
    <x v="3"/>
  </r>
  <r>
    <x v="3"/>
  </r>
  <r>
    <x v="0"/>
  </r>
  <r>
    <x v="3"/>
  </r>
  <r>
    <x v="3"/>
  </r>
  <r>
    <x v="3"/>
  </r>
  <r>
    <x v="3"/>
  </r>
  <r>
    <x v="3"/>
  </r>
  <r>
    <x v="3"/>
  </r>
  <r>
    <x v="0"/>
  </r>
  <r>
    <x v="0"/>
  </r>
  <r>
    <x v="0"/>
  </r>
  <r>
    <x v="0"/>
  </r>
  <r>
    <x v="0"/>
  </r>
  <r>
    <x v="0"/>
  </r>
  <r>
    <x v="0"/>
  </r>
  <r>
    <x v="3"/>
  </r>
  <r>
    <x v="3"/>
  </r>
  <r>
    <x v="3"/>
  </r>
  <r>
    <x v="0"/>
  </r>
  <r>
    <x v="0"/>
  </r>
  <r>
    <x v="3"/>
  </r>
  <r>
    <x v="3"/>
  </r>
  <r>
    <x v="3"/>
  </r>
  <r>
    <x v="0"/>
  </r>
  <r>
    <x v="0"/>
  </r>
  <r>
    <x v="3"/>
  </r>
  <r>
    <x v="3"/>
  </r>
  <r>
    <x v="3"/>
  </r>
  <r>
    <x v="3"/>
  </r>
  <r>
    <x v="3"/>
  </r>
  <r>
    <x v="0"/>
  </r>
  <r>
    <x v="3"/>
  </r>
  <r>
    <x v="3"/>
  </r>
  <r>
    <x v="0"/>
  </r>
  <r>
    <x v="0"/>
  </r>
  <r>
    <x v="1"/>
  </r>
  <r>
    <x v="3"/>
  </r>
  <r>
    <x v="0"/>
  </r>
  <r>
    <x v="0"/>
  </r>
  <r>
    <x v="0"/>
  </r>
  <r>
    <x v="0"/>
  </r>
  <r>
    <x v="3"/>
  </r>
  <r>
    <x v="3"/>
  </r>
  <r>
    <x v="0"/>
  </r>
  <r>
    <x v="0"/>
  </r>
  <r>
    <x v="3"/>
  </r>
  <r>
    <x v="1"/>
  </r>
  <r>
    <x v="3"/>
  </r>
  <r>
    <x v="0"/>
  </r>
  <r>
    <x v="3"/>
  </r>
  <r>
    <x v="0"/>
  </r>
  <r>
    <x v="3"/>
  </r>
  <r>
    <x v="0"/>
  </r>
  <r>
    <x v="0"/>
  </r>
  <r>
    <x v="3"/>
  </r>
  <r>
    <x v="3"/>
  </r>
  <r>
    <x v="0"/>
  </r>
  <r>
    <x v="1"/>
  </r>
  <r>
    <x v="0"/>
  </r>
  <r>
    <x v="3"/>
  </r>
  <r>
    <x v="0"/>
  </r>
  <r>
    <x v="3"/>
  </r>
  <r>
    <x v="3"/>
  </r>
  <r>
    <x v="3"/>
  </r>
  <r>
    <x v="3"/>
  </r>
  <r>
    <x v="3"/>
  </r>
  <r>
    <x v="7"/>
  </r>
  <r>
    <x v="0"/>
  </r>
  <r>
    <x v="3"/>
  </r>
  <r>
    <x v="3"/>
  </r>
  <r>
    <x v="3"/>
  </r>
  <r>
    <x v="3"/>
  </r>
  <r>
    <x v="0"/>
  </r>
  <r>
    <x v="3"/>
  </r>
  <r>
    <x v="1"/>
  </r>
  <r>
    <x v="0"/>
  </r>
  <r>
    <x v="0"/>
  </r>
  <r>
    <x v="3"/>
  </r>
  <r>
    <x v="3"/>
  </r>
  <r>
    <x v="3"/>
  </r>
  <r>
    <x v="3"/>
  </r>
  <r>
    <x v="3"/>
  </r>
  <r>
    <x v="0"/>
  </r>
  <r>
    <x v="0"/>
  </r>
  <r>
    <x v="0"/>
  </r>
  <r>
    <x v="0"/>
  </r>
  <r>
    <x v="0"/>
  </r>
  <r>
    <x v="0"/>
  </r>
  <r>
    <x v="0"/>
  </r>
  <r>
    <x v="0"/>
  </r>
  <r>
    <x v="1"/>
  </r>
  <r>
    <x v="1"/>
  </r>
  <r>
    <x v="1"/>
  </r>
  <r>
    <x v="0"/>
  </r>
  <r>
    <x v="0"/>
  </r>
  <r>
    <x v="3"/>
  </r>
  <r>
    <x v="3"/>
  </r>
  <r>
    <x v="0"/>
  </r>
  <r>
    <x v="1"/>
  </r>
  <r>
    <x v="3"/>
  </r>
  <r>
    <x v="3"/>
  </r>
  <r>
    <x v="0"/>
  </r>
  <r>
    <x v="3"/>
  </r>
  <r>
    <x v="0"/>
  </r>
  <r>
    <x v="0"/>
  </r>
  <r>
    <x v="0"/>
  </r>
  <r>
    <x v="3"/>
  </r>
  <r>
    <x v="0"/>
  </r>
  <r>
    <x v="0"/>
  </r>
  <r>
    <x v="1"/>
  </r>
  <r>
    <x v="0"/>
  </r>
  <r>
    <x v="3"/>
  </r>
  <r>
    <x v="3"/>
  </r>
  <r>
    <x v="0"/>
  </r>
  <r>
    <x v="3"/>
  </r>
  <r>
    <x v="3"/>
  </r>
  <r>
    <x v="3"/>
  </r>
  <r>
    <x v="3"/>
  </r>
  <r>
    <x v="3"/>
  </r>
  <r>
    <x v="0"/>
  </r>
  <r>
    <x v="3"/>
  </r>
  <r>
    <x v="0"/>
  </r>
  <r>
    <x v="3"/>
  </r>
  <r>
    <x v="3"/>
  </r>
  <r>
    <x v="0"/>
  </r>
  <r>
    <x v="1"/>
  </r>
  <r>
    <x v="0"/>
  </r>
  <r>
    <x v="1"/>
  </r>
  <r>
    <x v="0"/>
  </r>
  <r>
    <x v="0"/>
  </r>
  <r>
    <x v="3"/>
  </r>
  <r>
    <x v="3"/>
  </r>
  <r>
    <x v="0"/>
  </r>
  <r>
    <x v="3"/>
  </r>
  <r>
    <x v="3"/>
  </r>
  <r>
    <x v="3"/>
  </r>
  <r>
    <x v="0"/>
  </r>
  <r>
    <x v="0"/>
  </r>
  <r>
    <x v="0"/>
  </r>
  <r>
    <x v="3"/>
  </r>
  <r>
    <x v="0"/>
  </r>
  <r>
    <x v="0"/>
  </r>
  <r>
    <x v="1"/>
  </r>
  <r>
    <x v="0"/>
  </r>
  <r>
    <x v="1"/>
  </r>
  <r>
    <x v="0"/>
  </r>
  <r>
    <x v="3"/>
  </r>
  <r>
    <x v="3"/>
  </r>
  <r>
    <x v="3"/>
  </r>
  <r>
    <x v="3"/>
  </r>
  <r>
    <x v="3"/>
  </r>
  <r>
    <x v="3"/>
  </r>
  <r>
    <x v="3"/>
  </r>
  <r>
    <x v="0"/>
  </r>
  <r>
    <x v="0"/>
  </r>
  <r>
    <x v="0"/>
  </r>
  <r>
    <x v="3"/>
  </r>
  <r>
    <x v="0"/>
  </r>
  <r>
    <x v="0"/>
  </r>
  <r>
    <x v="0"/>
  </r>
  <r>
    <x v="0"/>
  </r>
  <r>
    <x v="0"/>
  </r>
  <r>
    <x v="0"/>
  </r>
  <r>
    <x v="0"/>
  </r>
  <r>
    <x v="0"/>
  </r>
  <r>
    <x v="0"/>
  </r>
  <r>
    <x v="3"/>
  </r>
  <r>
    <x v="0"/>
  </r>
  <r>
    <x v="0"/>
  </r>
  <r>
    <x v="0"/>
  </r>
  <r>
    <x v="3"/>
  </r>
  <r>
    <x v="0"/>
  </r>
  <r>
    <x v="3"/>
  </r>
  <r>
    <x v="0"/>
  </r>
  <r>
    <x v="0"/>
  </r>
  <r>
    <x v="0"/>
  </r>
  <r>
    <x v="0"/>
  </r>
  <r>
    <x v="0"/>
  </r>
  <r>
    <x v="0"/>
  </r>
  <r>
    <x v="3"/>
  </r>
  <r>
    <x v="3"/>
  </r>
  <r>
    <x v="0"/>
  </r>
  <r>
    <x v="0"/>
  </r>
  <r>
    <x v="0"/>
  </r>
  <r>
    <x v="1"/>
  </r>
  <r>
    <x v="0"/>
  </r>
  <r>
    <x v="3"/>
  </r>
  <r>
    <x v="3"/>
  </r>
  <r>
    <x v="0"/>
  </r>
  <r>
    <x v="0"/>
  </r>
  <r>
    <x v="0"/>
  </r>
  <r>
    <x v="0"/>
  </r>
  <r>
    <x v="3"/>
  </r>
  <r>
    <x v="3"/>
  </r>
  <r>
    <x v="1"/>
  </r>
  <r>
    <x v="3"/>
  </r>
  <r>
    <x v="4"/>
  </r>
  <r>
    <x v="3"/>
  </r>
  <r>
    <x v="0"/>
  </r>
  <r>
    <x v="0"/>
  </r>
  <r>
    <x v="0"/>
  </r>
  <r>
    <x v="0"/>
  </r>
  <r>
    <x v="0"/>
  </r>
  <r>
    <x v="0"/>
  </r>
  <r>
    <x v="0"/>
  </r>
  <r>
    <x v="0"/>
  </r>
  <r>
    <x v="0"/>
  </r>
  <r>
    <x v="3"/>
  </r>
  <r>
    <x v="1"/>
  </r>
  <r>
    <x v="0"/>
  </r>
  <r>
    <x v="0"/>
  </r>
  <r>
    <x v="0"/>
  </r>
  <r>
    <x v="3"/>
  </r>
  <r>
    <x v="3"/>
  </r>
  <r>
    <x v="3"/>
  </r>
  <r>
    <x v="3"/>
  </r>
  <r>
    <x v="3"/>
  </r>
  <r>
    <x v="0"/>
  </r>
  <r>
    <x v="4"/>
  </r>
  <r>
    <x v="0"/>
  </r>
  <r>
    <x v="0"/>
  </r>
  <r>
    <x v="3"/>
  </r>
  <r>
    <x v="0"/>
  </r>
  <r>
    <x v="0"/>
  </r>
  <r>
    <x v="3"/>
  </r>
  <r>
    <x v="0"/>
  </r>
  <r>
    <x v="0"/>
  </r>
  <r>
    <x v="3"/>
  </r>
  <r>
    <x v="1"/>
  </r>
  <r>
    <x v="0"/>
  </r>
  <r>
    <x v="0"/>
  </r>
  <r>
    <x v="0"/>
  </r>
  <r>
    <x v="3"/>
  </r>
  <r>
    <x v="3"/>
  </r>
  <r>
    <x v="3"/>
  </r>
  <r>
    <x v="3"/>
  </r>
  <r>
    <x v="0"/>
  </r>
  <r>
    <x v="0"/>
  </r>
  <r>
    <x v="3"/>
  </r>
  <r>
    <x v="3"/>
  </r>
  <r>
    <x v="0"/>
  </r>
  <r>
    <x v="0"/>
  </r>
  <r>
    <x v="1"/>
  </r>
  <r>
    <x v="0"/>
  </r>
  <r>
    <x v="1"/>
  </r>
  <r>
    <x v="3"/>
  </r>
  <r>
    <x v="3"/>
  </r>
  <r>
    <x v="3"/>
  </r>
  <r>
    <x v="3"/>
  </r>
  <r>
    <x v="3"/>
  </r>
  <r>
    <x v="3"/>
  </r>
  <r>
    <x v="3"/>
  </r>
  <r>
    <x v="3"/>
  </r>
  <r>
    <x v="1"/>
  </r>
  <r>
    <x v="0"/>
  </r>
  <r>
    <x v="3"/>
  </r>
  <r>
    <x v="3"/>
  </r>
  <r>
    <x v="0"/>
  </r>
  <r>
    <x v="1"/>
  </r>
  <r>
    <x v="0"/>
  </r>
  <r>
    <x v="1"/>
  </r>
  <r>
    <x v="0"/>
  </r>
  <r>
    <x v="3"/>
  </r>
  <r>
    <x v="0"/>
  </r>
  <r>
    <x v="3"/>
  </r>
  <r>
    <x v="0"/>
  </r>
  <r>
    <x v="3"/>
  </r>
  <r>
    <x v="3"/>
  </r>
  <r>
    <x v="0"/>
  </r>
  <r>
    <x v="0"/>
  </r>
  <r>
    <x v="0"/>
  </r>
  <r>
    <x v="0"/>
  </r>
  <r>
    <x v="0"/>
  </r>
  <r>
    <x v="1"/>
  </r>
  <r>
    <x v="3"/>
  </r>
  <r>
    <x v="0"/>
  </r>
  <r>
    <x v="3"/>
  </r>
  <r>
    <x v="3"/>
  </r>
  <r>
    <x v="0"/>
  </r>
  <r>
    <x v="3"/>
  </r>
  <r>
    <x v="3"/>
  </r>
  <r>
    <x v="0"/>
  </r>
  <r>
    <x v="3"/>
  </r>
  <r>
    <x v="0"/>
  </r>
  <r>
    <x v="3"/>
  </r>
  <r>
    <x v="3"/>
  </r>
  <r>
    <x v="3"/>
  </r>
  <r>
    <x v="3"/>
  </r>
  <r>
    <x v="3"/>
  </r>
  <r>
    <x v="3"/>
  </r>
  <r>
    <x v="3"/>
  </r>
  <r>
    <x v="0"/>
  </r>
  <r>
    <x v="0"/>
  </r>
  <r>
    <x v="1"/>
  </r>
  <r>
    <x v="0"/>
  </r>
  <r>
    <x v="0"/>
  </r>
  <r>
    <x v="0"/>
  </r>
  <r>
    <x v="3"/>
  </r>
  <r>
    <x v="0"/>
  </r>
  <r>
    <x v="3"/>
  </r>
  <r>
    <x v="0"/>
  </r>
  <r>
    <x v="3"/>
  </r>
  <r>
    <x v="3"/>
  </r>
  <r>
    <x v="3"/>
  </r>
  <r>
    <x v="1"/>
  </r>
  <r>
    <x v="1"/>
  </r>
  <r>
    <x v="0"/>
  </r>
  <r>
    <x v="0"/>
  </r>
  <r>
    <x v="3"/>
  </r>
  <r>
    <x v="1"/>
  </r>
  <r>
    <x v="0"/>
  </r>
  <r>
    <x v="3"/>
  </r>
  <r>
    <x v="0"/>
  </r>
  <r>
    <x v="0"/>
  </r>
  <r>
    <x v="0"/>
  </r>
  <r>
    <x v="0"/>
  </r>
  <r>
    <x v="3"/>
  </r>
  <r>
    <x v="3"/>
  </r>
  <r>
    <x v="0"/>
  </r>
  <r>
    <x v="0"/>
  </r>
  <r>
    <x v="1"/>
  </r>
  <r>
    <x v="0"/>
  </r>
  <r>
    <x v="0"/>
  </r>
  <r>
    <x v="3"/>
  </r>
  <r>
    <x v="3"/>
  </r>
  <r>
    <x v="3"/>
  </r>
  <r>
    <x v="3"/>
  </r>
  <r>
    <x v="0"/>
  </r>
  <r>
    <x v="3"/>
  </r>
  <r>
    <x v="3"/>
  </r>
  <r>
    <x v="0"/>
  </r>
  <r>
    <x v="0"/>
  </r>
  <r>
    <x v="3"/>
  </r>
  <r>
    <x v="3"/>
  </r>
  <r>
    <x v="0"/>
  </r>
  <r>
    <x v="0"/>
  </r>
  <r>
    <x v="0"/>
  </r>
  <r>
    <x v="0"/>
  </r>
  <r>
    <x v="1"/>
  </r>
  <r>
    <x v="0"/>
  </r>
  <r>
    <x v="3"/>
  </r>
  <r>
    <x v="3"/>
  </r>
  <r>
    <x v="0"/>
  </r>
  <r>
    <x v="3"/>
  </r>
  <r>
    <x v="3"/>
  </r>
  <r>
    <x v="0"/>
  </r>
  <r>
    <x v="3"/>
  </r>
  <r>
    <x v="0"/>
  </r>
  <r>
    <x v="0"/>
  </r>
  <r>
    <x v="0"/>
  </r>
  <r>
    <x v="0"/>
  </r>
  <r>
    <x v="3"/>
  </r>
  <r>
    <x v="0"/>
  </r>
  <r>
    <x v="0"/>
  </r>
  <r>
    <x v="0"/>
  </r>
  <r>
    <x v="0"/>
  </r>
  <r>
    <x v="0"/>
  </r>
  <r>
    <x v="3"/>
  </r>
  <r>
    <x v="0"/>
  </r>
  <r>
    <x v="0"/>
  </r>
  <r>
    <x v="3"/>
  </r>
  <r>
    <x v="0"/>
  </r>
  <r>
    <x v="3"/>
  </r>
  <r>
    <x v="3"/>
  </r>
  <r>
    <x v="0"/>
  </r>
  <r>
    <x v="4"/>
  </r>
  <r>
    <x v="3"/>
  </r>
  <r>
    <x v="3"/>
  </r>
  <r>
    <x v="3"/>
  </r>
  <r>
    <x v="0"/>
  </r>
  <r>
    <x v="0"/>
  </r>
  <r>
    <x v="0"/>
  </r>
  <r>
    <x v="0"/>
  </r>
  <r>
    <x v="0"/>
  </r>
  <r>
    <x v="0"/>
  </r>
  <r>
    <x v="4"/>
  </r>
  <r>
    <x v="3"/>
  </r>
  <r>
    <x v="0"/>
  </r>
  <r>
    <x v="0"/>
  </r>
  <r>
    <x v="3"/>
  </r>
  <r>
    <x v="3"/>
  </r>
  <r>
    <x v="3"/>
  </r>
  <r>
    <x v="0"/>
  </r>
  <r>
    <x v="3"/>
  </r>
  <r>
    <x v="0"/>
  </r>
  <r>
    <x v="0"/>
  </r>
  <r>
    <x v="0"/>
  </r>
  <r>
    <x v="0"/>
  </r>
  <r>
    <x v="0"/>
  </r>
  <r>
    <x v="0"/>
  </r>
  <r>
    <x v="0"/>
  </r>
  <r>
    <x v="0"/>
  </r>
  <r>
    <x v="0"/>
  </r>
  <r>
    <x v="0"/>
  </r>
  <r>
    <x v="0"/>
  </r>
  <r>
    <x v="3"/>
  </r>
  <r>
    <x v="0"/>
  </r>
  <r>
    <x v="0"/>
  </r>
  <r>
    <x v="0"/>
  </r>
  <r>
    <x v="1"/>
  </r>
  <r>
    <x v="3"/>
  </r>
  <r>
    <x v="0"/>
  </r>
  <r>
    <x v="0"/>
  </r>
  <r>
    <x v="3"/>
  </r>
  <r>
    <x v="0"/>
  </r>
  <r>
    <x v="3"/>
  </r>
  <r>
    <x v="3"/>
  </r>
  <r>
    <x v="0"/>
  </r>
  <r>
    <x v="3"/>
  </r>
  <r>
    <x v="3"/>
  </r>
  <r>
    <x v="0"/>
  </r>
  <r>
    <x v="3"/>
  </r>
  <r>
    <x v="0"/>
  </r>
  <r>
    <x v="0"/>
  </r>
  <r>
    <x v="0"/>
  </r>
  <r>
    <x v="0"/>
  </r>
  <r>
    <x v="0"/>
  </r>
  <r>
    <x v="3"/>
  </r>
  <r>
    <x v="3"/>
  </r>
  <r>
    <x v="0"/>
  </r>
  <r>
    <x v="5"/>
  </r>
  <r>
    <x v="3"/>
  </r>
  <r>
    <x v="3"/>
  </r>
  <r>
    <x v="0"/>
  </r>
  <r>
    <x v="0"/>
  </r>
  <r>
    <x v="0"/>
  </r>
  <r>
    <x v="0"/>
  </r>
  <r>
    <x v="0"/>
  </r>
  <r>
    <x v="0"/>
  </r>
  <r>
    <x v="3"/>
  </r>
  <r>
    <x v="3"/>
  </r>
  <r>
    <x v="3"/>
  </r>
  <r>
    <x v="0"/>
  </r>
  <r>
    <x v="3"/>
  </r>
  <r>
    <x v="0"/>
  </r>
  <r>
    <x v="0"/>
  </r>
  <r>
    <x v="3"/>
  </r>
  <r>
    <x v="1"/>
  </r>
  <r>
    <x v="3"/>
  </r>
  <r>
    <x v="3"/>
  </r>
  <r>
    <x v="3"/>
  </r>
  <r>
    <x v="3"/>
  </r>
  <r>
    <x v="3"/>
  </r>
  <r>
    <x v="3"/>
  </r>
  <r>
    <x v="3"/>
  </r>
  <r>
    <x v="3"/>
  </r>
  <r>
    <x v="3"/>
  </r>
  <r>
    <x v="0"/>
  </r>
  <r>
    <x v="3"/>
  </r>
  <r>
    <x v="0"/>
  </r>
  <r>
    <x v="0"/>
  </r>
  <r>
    <x v="0"/>
  </r>
  <r>
    <x v="0"/>
  </r>
  <r>
    <x v="3"/>
  </r>
  <r>
    <x v="3"/>
  </r>
  <r>
    <x v="3"/>
  </r>
  <r>
    <x v="0"/>
  </r>
  <r>
    <x v="0"/>
  </r>
  <r>
    <x v="0"/>
  </r>
  <r>
    <x v="3"/>
  </r>
  <r>
    <x v="0"/>
  </r>
  <r>
    <x v="3"/>
  </r>
  <r>
    <x v="3"/>
  </r>
  <r>
    <x v="0"/>
  </r>
  <r>
    <x v="3"/>
  </r>
  <r>
    <x v="3"/>
  </r>
  <r>
    <x v="0"/>
  </r>
  <r>
    <x v="0"/>
  </r>
  <r>
    <x v="0"/>
  </r>
  <r>
    <x v="0"/>
  </r>
  <r>
    <x v="0"/>
  </r>
  <r>
    <x v="0"/>
  </r>
  <r>
    <x v="0"/>
  </r>
  <r>
    <x v="3"/>
  </r>
  <r>
    <x v="0"/>
  </r>
  <r>
    <x v="0"/>
  </r>
  <r>
    <x v="0"/>
  </r>
  <r>
    <x v="0"/>
  </r>
  <r>
    <x v="0"/>
  </r>
  <r>
    <x v="0"/>
  </r>
  <r>
    <x v="0"/>
  </r>
  <r>
    <x v="0"/>
  </r>
  <r>
    <x v="0"/>
  </r>
  <r>
    <x v="0"/>
  </r>
  <r>
    <x v="1"/>
  </r>
  <r>
    <x v="0"/>
  </r>
  <r>
    <x v="0"/>
  </r>
  <r>
    <x v="3"/>
  </r>
  <r>
    <x v="3"/>
  </r>
  <r>
    <x v="4"/>
  </r>
  <r>
    <x v="0"/>
  </r>
  <r>
    <x v="3"/>
  </r>
  <r>
    <x v="0"/>
  </r>
  <r>
    <x v="0"/>
  </r>
  <r>
    <x v="0"/>
  </r>
  <r>
    <x v="0"/>
  </r>
  <r>
    <x v="0"/>
  </r>
  <r>
    <x v="3"/>
  </r>
  <r>
    <x v="0"/>
  </r>
  <r>
    <x v="0"/>
  </r>
  <r>
    <x v="3"/>
  </r>
  <r>
    <x v="3"/>
  </r>
  <r>
    <x v="3"/>
  </r>
  <r>
    <x v="0"/>
  </r>
  <r>
    <x v="0"/>
  </r>
  <r>
    <x v="0"/>
  </r>
  <r>
    <x v="1"/>
  </r>
  <r>
    <x v="3"/>
  </r>
  <r>
    <x v="3"/>
  </r>
  <r>
    <x v="3"/>
  </r>
  <r>
    <x v="0"/>
  </r>
  <r>
    <x v="3"/>
  </r>
  <r>
    <x v="0"/>
  </r>
  <r>
    <x v="3"/>
  </r>
  <r>
    <x v="0"/>
  </r>
  <r>
    <x v="0"/>
  </r>
  <r>
    <x v="0"/>
  </r>
  <r>
    <x v="3"/>
  </r>
  <r>
    <x v="3"/>
  </r>
  <r>
    <x v="0"/>
  </r>
  <r>
    <x v="0"/>
  </r>
  <r>
    <x v="3"/>
  </r>
  <r>
    <x v="0"/>
  </r>
  <r>
    <x v="3"/>
  </r>
  <r>
    <x v="3"/>
  </r>
  <r>
    <x v="3"/>
  </r>
  <r>
    <x v="0"/>
  </r>
  <r>
    <x v="0"/>
  </r>
  <r>
    <x v="0"/>
  </r>
  <r>
    <x v="0"/>
  </r>
  <r>
    <x v="0"/>
  </r>
  <r>
    <x v="0"/>
  </r>
  <r>
    <x v="5"/>
  </r>
  <r>
    <x v="3"/>
  </r>
  <r>
    <x v="0"/>
  </r>
  <r>
    <x v="0"/>
  </r>
  <r>
    <x v="0"/>
  </r>
  <r>
    <x v="0"/>
  </r>
  <r>
    <x v="0"/>
  </r>
  <r>
    <x v="3"/>
  </r>
  <r>
    <x v="3"/>
  </r>
  <r>
    <x v="3"/>
  </r>
  <r>
    <x v="0"/>
  </r>
  <r>
    <x v="0"/>
  </r>
  <r>
    <x v="3"/>
  </r>
  <r>
    <x v="3"/>
  </r>
  <r>
    <x v="3"/>
  </r>
  <r>
    <x v="3"/>
  </r>
  <r>
    <x v="3"/>
  </r>
  <r>
    <x v="3"/>
  </r>
  <r>
    <x v="3"/>
  </r>
  <r>
    <x v="4"/>
  </r>
  <r>
    <x v="0"/>
  </r>
  <r>
    <x v="0"/>
  </r>
  <r>
    <x v="0"/>
  </r>
  <r>
    <x v="0"/>
  </r>
  <r>
    <x v="0"/>
  </r>
  <r>
    <x v="0"/>
  </r>
  <r>
    <x v="0"/>
  </r>
  <r>
    <x v="3"/>
  </r>
  <r>
    <x v="3"/>
  </r>
  <r>
    <x v="3"/>
  </r>
  <r>
    <x v="0"/>
  </r>
  <r>
    <x v="3"/>
  </r>
  <r>
    <x v="0"/>
  </r>
  <r>
    <x v="0"/>
  </r>
  <r>
    <x v="3"/>
  </r>
  <r>
    <x v="0"/>
  </r>
  <r>
    <x v="0"/>
  </r>
  <r>
    <x v="0"/>
  </r>
  <r>
    <x v="0"/>
  </r>
  <r>
    <x v="3"/>
  </r>
  <r>
    <x v="3"/>
  </r>
  <r>
    <x v="0"/>
  </r>
  <r>
    <x v="3"/>
  </r>
  <r>
    <x v="0"/>
  </r>
  <r>
    <x v="0"/>
  </r>
  <r>
    <x v="0"/>
  </r>
  <r>
    <x v="0"/>
  </r>
  <r>
    <x v="3"/>
  </r>
  <r>
    <x v="0"/>
  </r>
  <r>
    <x v="3"/>
  </r>
  <r>
    <x v="3"/>
  </r>
  <r>
    <x v="0"/>
  </r>
  <r>
    <x v="0"/>
  </r>
  <r>
    <x v="8"/>
  </r>
  <r>
    <x v="0"/>
  </r>
  <r>
    <x v="0"/>
  </r>
  <r>
    <x v="3"/>
  </r>
  <r>
    <x v="3"/>
  </r>
  <r>
    <x v="3"/>
  </r>
  <r>
    <x v="0"/>
  </r>
  <r>
    <x v="0"/>
  </r>
  <r>
    <x v="0"/>
  </r>
  <r>
    <x v="3"/>
  </r>
  <r>
    <x v="3"/>
  </r>
  <r>
    <x v="1"/>
  </r>
  <r>
    <x v="0"/>
  </r>
  <r>
    <x v="0"/>
  </r>
  <r>
    <x v="0"/>
  </r>
  <r>
    <x v="3"/>
  </r>
  <r>
    <x v="0"/>
  </r>
  <r>
    <x v="3"/>
  </r>
  <r>
    <x v="3"/>
  </r>
  <r>
    <x v="3"/>
  </r>
  <r>
    <x v="0"/>
  </r>
  <r>
    <x v="0"/>
  </r>
  <r>
    <x v="0"/>
  </r>
  <r>
    <x v="0"/>
  </r>
  <r>
    <x v="0"/>
  </r>
  <r>
    <x v="0"/>
  </r>
  <r>
    <x v="0"/>
  </r>
  <r>
    <x v="0"/>
  </r>
  <r>
    <x v="1"/>
  </r>
  <r>
    <x v="0"/>
  </r>
  <r>
    <x v="0"/>
  </r>
  <r>
    <x v="0"/>
  </r>
  <r>
    <x v="0"/>
  </r>
  <r>
    <x v="0"/>
  </r>
  <r>
    <x v="0"/>
  </r>
  <r>
    <x v="3"/>
  </r>
  <r>
    <x v="0"/>
  </r>
  <r>
    <x v="0"/>
  </r>
  <r>
    <x v="0"/>
  </r>
  <r>
    <x v="3"/>
  </r>
  <r>
    <x v="3"/>
  </r>
  <r>
    <x v="0"/>
  </r>
  <r>
    <x v="0"/>
  </r>
  <r>
    <x v="3"/>
  </r>
  <r>
    <x v="0"/>
  </r>
  <r>
    <x v="1"/>
  </r>
  <r>
    <x v="0"/>
  </r>
  <r>
    <x v="3"/>
  </r>
  <r>
    <x v="0"/>
  </r>
  <r>
    <x v="0"/>
  </r>
  <r>
    <x v="4"/>
  </r>
  <r>
    <x v="0"/>
  </r>
  <r>
    <x v="3"/>
  </r>
  <r>
    <x v="0"/>
  </r>
  <r>
    <x v="0"/>
  </r>
  <r>
    <x v="0"/>
  </r>
  <r>
    <x v="0"/>
  </r>
  <r>
    <x v="0"/>
  </r>
  <r>
    <x v="0"/>
  </r>
  <r>
    <x v="1"/>
  </r>
  <r>
    <x v="0"/>
  </r>
  <r>
    <x v="3"/>
  </r>
  <r>
    <x v="3"/>
  </r>
  <r>
    <x v="3"/>
  </r>
  <r>
    <x v="3"/>
  </r>
  <r>
    <x v="3"/>
  </r>
  <r>
    <x v="0"/>
  </r>
  <r>
    <x v="0"/>
  </r>
  <r>
    <x v="3"/>
  </r>
  <r>
    <x v="0"/>
  </r>
  <r>
    <x v="3"/>
  </r>
  <r>
    <x v="0"/>
  </r>
  <r>
    <x v="0"/>
  </r>
  <r>
    <x v="0"/>
  </r>
  <r>
    <x v="0"/>
  </r>
  <r>
    <x v="0"/>
  </r>
  <r>
    <x v="3"/>
  </r>
  <r>
    <x v="3"/>
  </r>
  <r>
    <x v="3"/>
  </r>
  <r>
    <x v="3"/>
  </r>
  <r>
    <x v="0"/>
  </r>
  <r>
    <x v="3"/>
  </r>
  <r>
    <x v="0"/>
  </r>
  <r>
    <x v="3"/>
  </r>
  <r>
    <x v="0"/>
  </r>
  <r>
    <x v="0"/>
  </r>
  <r>
    <x v="1"/>
  </r>
  <r>
    <x v="1"/>
  </r>
  <r>
    <x v="0"/>
  </r>
  <r>
    <x v="4"/>
  </r>
  <r>
    <x v="0"/>
  </r>
  <r>
    <x v="0"/>
  </r>
  <r>
    <x v="0"/>
  </r>
  <r>
    <x v="0"/>
  </r>
  <r>
    <x v="0"/>
  </r>
  <r>
    <x v="3"/>
  </r>
  <r>
    <x v="3"/>
  </r>
  <r>
    <x v="0"/>
  </r>
  <r>
    <x v="3"/>
  </r>
  <r>
    <x v="0"/>
  </r>
  <r>
    <x v="0"/>
  </r>
  <r>
    <x v="0"/>
  </r>
  <r>
    <x v="0"/>
  </r>
  <r>
    <x v="0"/>
  </r>
  <r>
    <x v="1"/>
  </r>
  <r>
    <x v="0"/>
  </r>
  <r>
    <x v="3"/>
  </r>
  <r>
    <x v="3"/>
  </r>
  <r>
    <x v="3"/>
  </r>
  <r>
    <x v="3"/>
  </r>
  <r>
    <x v="3"/>
  </r>
  <r>
    <x v="0"/>
  </r>
  <r>
    <x v="0"/>
  </r>
  <r>
    <x v="0"/>
  </r>
  <r>
    <x v="0"/>
  </r>
  <r>
    <x v="3"/>
  </r>
  <r>
    <x v="0"/>
  </r>
  <r>
    <x v="0"/>
  </r>
  <r>
    <x v="3"/>
  </r>
  <r>
    <x v="3"/>
  </r>
  <r>
    <x v="3"/>
  </r>
  <r>
    <x v="3"/>
  </r>
  <r>
    <x v="1"/>
  </r>
  <r>
    <x v="3"/>
  </r>
  <r>
    <x v="0"/>
  </r>
  <r>
    <x v="3"/>
  </r>
  <r>
    <x v="0"/>
  </r>
  <r>
    <x v="3"/>
  </r>
  <r>
    <x v="0"/>
  </r>
  <r>
    <x v="0"/>
  </r>
  <r>
    <x v="0"/>
  </r>
  <r>
    <x v="0"/>
  </r>
  <r>
    <x v="3"/>
  </r>
  <r>
    <x v="0"/>
  </r>
  <r>
    <x v="0"/>
  </r>
  <r>
    <x v="3"/>
  </r>
  <r>
    <x v="3"/>
  </r>
  <r>
    <x v="0"/>
  </r>
  <r>
    <x v="3"/>
  </r>
  <r>
    <x v="0"/>
  </r>
  <r>
    <x v="0"/>
  </r>
  <r>
    <x v="0"/>
  </r>
  <r>
    <x v="3"/>
  </r>
  <r>
    <x v="3"/>
  </r>
  <r>
    <x v="3"/>
  </r>
  <r>
    <x v="0"/>
  </r>
  <r>
    <x v="0"/>
  </r>
  <r>
    <x v="0"/>
  </r>
  <r>
    <x v="0"/>
  </r>
  <r>
    <x v="0"/>
  </r>
  <r>
    <x v="0"/>
  </r>
  <r>
    <x v="12"/>
  </r>
  <r>
    <x v="0"/>
  </r>
  <r>
    <x v="3"/>
  </r>
  <r>
    <x v="3"/>
  </r>
  <r>
    <x v="3"/>
  </r>
  <r>
    <x v="3"/>
  </r>
  <r>
    <x v="3"/>
  </r>
  <r>
    <x v="3"/>
  </r>
  <r>
    <x v="3"/>
  </r>
  <r>
    <x v="0"/>
  </r>
  <r>
    <x v="0"/>
  </r>
  <r>
    <x v="0"/>
  </r>
  <r>
    <x v="0"/>
  </r>
  <r>
    <x v="0"/>
  </r>
  <r>
    <x v="0"/>
  </r>
  <r>
    <x v="0"/>
  </r>
  <r>
    <x v="0"/>
  </r>
  <r>
    <x v="0"/>
  </r>
  <r>
    <x v="0"/>
  </r>
  <r>
    <x v="3"/>
  </r>
  <r>
    <x v="3"/>
  </r>
  <r>
    <x v="3"/>
  </r>
  <r>
    <x v="3"/>
  </r>
  <r>
    <x v="0"/>
  </r>
  <r>
    <x v="3"/>
  </r>
  <r>
    <x v="0"/>
  </r>
  <r>
    <x v="0"/>
  </r>
  <r>
    <x v="0"/>
  </r>
  <r>
    <x v="3"/>
  </r>
  <r>
    <x v="0"/>
  </r>
  <r>
    <x v="3"/>
  </r>
  <r>
    <x v="0"/>
  </r>
  <r>
    <x v="0"/>
  </r>
  <r>
    <x v="0"/>
  </r>
  <r>
    <x v="0"/>
  </r>
  <r>
    <x v="0"/>
  </r>
  <r>
    <x v="0"/>
  </r>
  <r>
    <x v="0"/>
  </r>
  <r>
    <x v="0"/>
  </r>
  <r>
    <x v="0"/>
  </r>
  <r>
    <x v="0"/>
  </r>
  <r>
    <x v="0"/>
  </r>
  <r>
    <x v="3"/>
  </r>
  <r>
    <x v="0"/>
  </r>
  <r>
    <x v="0"/>
  </r>
  <r>
    <x v="1"/>
  </r>
  <r>
    <x v="0"/>
  </r>
  <r>
    <x v="0"/>
  </r>
  <r>
    <x v="0"/>
  </r>
  <r>
    <x v="3"/>
  </r>
  <r>
    <x v="0"/>
  </r>
  <r>
    <x v="0"/>
  </r>
  <r>
    <x v="3"/>
  </r>
  <r>
    <x v="0"/>
  </r>
  <r>
    <x v="0"/>
  </r>
  <r>
    <x v="0"/>
  </r>
  <r>
    <x v="0"/>
  </r>
  <r>
    <x v="0"/>
  </r>
  <r>
    <x v="3"/>
  </r>
  <r>
    <x v="0"/>
  </r>
  <r>
    <x v="0"/>
  </r>
  <r>
    <x v="0"/>
  </r>
  <r>
    <x v="0"/>
  </r>
  <r>
    <x v="3"/>
  </r>
  <r>
    <x v="1"/>
  </r>
  <r>
    <x v="0"/>
  </r>
  <r>
    <x v="3"/>
  </r>
  <r>
    <x v="1"/>
  </r>
  <r>
    <x v="0"/>
  </r>
  <r>
    <x v="3"/>
  </r>
  <r>
    <x v="0"/>
  </r>
  <r>
    <x v="3"/>
  </r>
  <r>
    <x v="0"/>
  </r>
  <r>
    <x v="3"/>
  </r>
  <r>
    <x v="0"/>
  </r>
  <r>
    <x v="3"/>
  </r>
  <r>
    <x v="0"/>
  </r>
  <r>
    <x v="3"/>
  </r>
  <r>
    <x v="3"/>
  </r>
  <r>
    <x v="0"/>
  </r>
  <r>
    <x v="0"/>
  </r>
  <r>
    <x v="1"/>
  </r>
  <r>
    <x v="0"/>
  </r>
  <r>
    <x v="0"/>
  </r>
  <r>
    <x v="3"/>
  </r>
  <r>
    <x v="3"/>
  </r>
  <r>
    <x v="0"/>
  </r>
  <r>
    <x v="3"/>
  </r>
  <r>
    <x v="3"/>
  </r>
  <r>
    <x v="0"/>
  </r>
  <r>
    <x v="0"/>
  </r>
  <r>
    <x v="0"/>
  </r>
  <r>
    <x v="0"/>
  </r>
  <r>
    <x v="3"/>
  </r>
  <r>
    <x v="0"/>
  </r>
  <r>
    <x v="0"/>
  </r>
  <r>
    <x v="0"/>
  </r>
  <r>
    <x v="0"/>
  </r>
  <r>
    <x v="0"/>
  </r>
  <r>
    <x v="3"/>
  </r>
  <r>
    <x v="3"/>
  </r>
  <r>
    <x v="3"/>
  </r>
  <r>
    <x v="3"/>
  </r>
  <r>
    <x v="0"/>
  </r>
  <r>
    <x v="4"/>
  </r>
  <r>
    <x v="0"/>
  </r>
  <r>
    <x v="0"/>
  </r>
  <r>
    <x v="0"/>
  </r>
  <r>
    <x v="3"/>
  </r>
  <r>
    <x v="0"/>
  </r>
  <r>
    <x v="0"/>
  </r>
  <r>
    <x v="3"/>
  </r>
  <r>
    <x v="0"/>
  </r>
  <r>
    <x v="3"/>
  </r>
  <r>
    <x v="4"/>
  </r>
  <r>
    <x v="3"/>
  </r>
  <r>
    <x v="0"/>
  </r>
  <r>
    <x v="11"/>
  </r>
  <r>
    <x v="0"/>
  </r>
  <r>
    <x v="0"/>
  </r>
  <r>
    <x v="0"/>
  </r>
  <r>
    <x v="3"/>
  </r>
  <r>
    <x v="0"/>
  </r>
  <r>
    <x v="1"/>
  </r>
  <r>
    <x v="0"/>
  </r>
  <r>
    <x v="3"/>
  </r>
  <r>
    <x v="3"/>
  </r>
  <r>
    <x v="3"/>
  </r>
  <r>
    <x v="3"/>
  </r>
  <r>
    <x v="0"/>
  </r>
  <r>
    <x v="3"/>
  </r>
  <r>
    <x v="0"/>
  </r>
  <r>
    <x v="0"/>
  </r>
  <r>
    <x v="3"/>
  </r>
  <r>
    <x v="0"/>
  </r>
  <r>
    <x v="1"/>
  </r>
  <r>
    <x v="0"/>
  </r>
  <r>
    <x v="0"/>
  </r>
  <r>
    <x v="0"/>
  </r>
  <r>
    <x v="3"/>
  </r>
  <r>
    <x v="0"/>
  </r>
  <r>
    <x v="0"/>
  </r>
  <r>
    <x v="0"/>
  </r>
  <r>
    <x v="0"/>
  </r>
  <r>
    <x v="0"/>
  </r>
  <r>
    <x v="0"/>
  </r>
  <r>
    <x v="3"/>
  </r>
  <r>
    <x v="3"/>
  </r>
  <r>
    <x v="0"/>
  </r>
  <r>
    <x v="0"/>
  </r>
  <r>
    <x v="1"/>
  </r>
  <r>
    <x v="0"/>
  </r>
  <r>
    <x v="0"/>
  </r>
  <r>
    <x v="0"/>
  </r>
  <r>
    <x v="0"/>
  </r>
  <r>
    <x v="3"/>
  </r>
  <r>
    <x v="3"/>
  </r>
  <r>
    <x v="0"/>
  </r>
  <r>
    <x v="0"/>
  </r>
  <r>
    <x v="3"/>
  </r>
  <r>
    <x v="1"/>
  </r>
  <r>
    <x v="0"/>
  </r>
  <r>
    <x v="0"/>
  </r>
  <r>
    <x v="0"/>
  </r>
  <r>
    <x v="0"/>
  </r>
  <r>
    <x v="0"/>
  </r>
  <r>
    <x v="3"/>
  </r>
  <r>
    <x v="0"/>
  </r>
  <r>
    <x v="0"/>
  </r>
  <r>
    <x v="0"/>
  </r>
  <r>
    <x v="0"/>
  </r>
  <r>
    <x v="3"/>
  </r>
  <r>
    <x v="0"/>
  </r>
  <r>
    <x v="0"/>
  </r>
  <r>
    <x v="0"/>
  </r>
  <r>
    <x v="0"/>
  </r>
  <r>
    <x v="0"/>
  </r>
  <r>
    <x v="0"/>
  </r>
  <r>
    <x v="0"/>
  </r>
  <r>
    <x v="0"/>
  </r>
  <r>
    <x v="0"/>
  </r>
  <r>
    <x v="0"/>
  </r>
  <r>
    <x v="3"/>
  </r>
  <r>
    <x v="3"/>
  </r>
  <r>
    <x v="0"/>
  </r>
  <r>
    <x v="0"/>
  </r>
  <r>
    <x v="13"/>
  </r>
  <r>
    <x v="3"/>
  </r>
  <r>
    <x v="0"/>
  </r>
  <r>
    <x v="0"/>
  </r>
  <r>
    <x v="0"/>
  </r>
  <r>
    <x v="0"/>
  </r>
  <r>
    <x v="0"/>
  </r>
  <r>
    <x v="1"/>
  </r>
  <r>
    <x v="3"/>
  </r>
  <r>
    <x v="0"/>
  </r>
  <r>
    <x v="0"/>
  </r>
  <r>
    <x v="3"/>
  </r>
  <r>
    <x v="3"/>
  </r>
  <r>
    <x v="3"/>
  </r>
  <r>
    <x v="0"/>
  </r>
  <r>
    <x v="0"/>
  </r>
  <r>
    <x v="0"/>
  </r>
  <r>
    <x v="0"/>
  </r>
  <r>
    <x v="0"/>
  </r>
  <r>
    <x v="0"/>
  </r>
  <r>
    <x v="0"/>
  </r>
  <r>
    <x v="0"/>
  </r>
  <r>
    <x v="0"/>
  </r>
  <r>
    <x v="1"/>
  </r>
  <r>
    <x v="0"/>
  </r>
  <r>
    <x v="3"/>
  </r>
  <r>
    <x v="0"/>
  </r>
  <r>
    <x v="0"/>
  </r>
  <r>
    <x v="0"/>
  </r>
  <r>
    <x v="3"/>
  </r>
  <r>
    <x v="0"/>
  </r>
  <r>
    <x v="3"/>
  </r>
  <r>
    <x v="0"/>
  </r>
  <r>
    <x v="3"/>
  </r>
  <r>
    <x v="0"/>
  </r>
  <r>
    <x v="0"/>
  </r>
  <r>
    <x v="0"/>
  </r>
  <r>
    <x v="0"/>
  </r>
  <r>
    <x v="0"/>
  </r>
  <r>
    <x v="0"/>
  </r>
  <r>
    <x v="0"/>
  </r>
  <r>
    <x v="0"/>
  </r>
  <r>
    <x v="14"/>
  </r>
  <r>
    <x v="3"/>
  </r>
  <r>
    <x v="3"/>
  </r>
  <r>
    <x v="3"/>
  </r>
  <r>
    <x v="0"/>
  </r>
  <r>
    <x v="0"/>
  </r>
  <r>
    <x v="0"/>
  </r>
  <r>
    <x v="0"/>
  </r>
  <r>
    <x v="0"/>
  </r>
  <r>
    <x v="0"/>
  </r>
  <r>
    <x v="0"/>
  </r>
  <r>
    <x v="0"/>
  </r>
  <r>
    <x v="0"/>
  </r>
  <r>
    <x v="0"/>
  </r>
  <r>
    <x v="3"/>
  </r>
  <r>
    <x v="1"/>
  </r>
  <r>
    <x v="0"/>
  </r>
  <r>
    <x v="3"/>
  </r>
  <r>
    <x v="3"/>
  </r>
  <r>
    <x v="0"/>
  </r>
  <r>
    <x v="0"/>
  </r>
  <r>
    <x v="0"/>
  </r>
  <r>
    <x v="0"/>
  </r>
  <r>
    <x v="0"/>
  </r>
  <r>
    <x v="3"/>
  </r>
  <r>
    <x v="3"/>
  </r>
  <r>
    <x v="0"/>
  </r>
  <r>
    <x v="3"/>
  </r>
  <r>
    <x v="3"/>
  </r>
  <r>
    <x v="0"/>
  </r>
  <r>
    <x v="0"/>
  </r>
  <r>
    <x v="3"/>
  </r>
  <r>
    <x v="0"/>
  </r>
  <r>
    <x v="3"/>
  </r>
  <r>
    <x v="0"/>
  </r>
  <r>
    <x v="0"/>
  </r>
  <r>
    <x v="3"/>
  </r>
  <r>
    <x v="3"/>
  </r>
  <r>
    <x v="3"/>
  </r>
  <r>
    <x v="3"/>
  </r>
  <r>
    <x v="3"/>
  </r>
  <r>
    <x v="0"/>
  </r>
  <r>
    <x v="0"/>
  </r>
  <r>
    <x v="0"/>
  </r>
  <r>
    <x v="0"/>
  </r>
  <r>
    <x v="0"/>
  </r>
  <r>
    <x v="0"/>
  </r>
  <r>
    <x v="3"/>
  </r>
  <r>
    <x v="3"/>
  </r>
  <r>
    <x v="3"/>
  </r>
  <r>
    <x v="0"/>
  </r>
  <r>
    <x v="0"/>
  </r>
  <r>
    <x v="0"/>
  </r>
  <r>
    <x v="0"/>
  </r>
  <r>
    <x v="0"/>
  </r>
  <r>
    <x v="1"/>
  </r>
  <r>
    <x v="3"/>
  </r>
  <r>
    <x v="0"/>
  </r>
  <r>
    <x v="0"/>
  </r>
  <r>
    <x v="3"/>
  </r>
  <r>
    <x v="0"/>
  </r>
  <r>
    <x v="3"/>
  </r>
  <r>
    <x v="3"/>
  </r>
  <r>
    <x v="0"/>
  </r>
  <r>
    <x v="0"/>
  </r>
  <r>
    <x v="3"/>
  </r>
  <r>
    <x v="0"/>
  </r>
  <r>
    <x v="3"/>
  </r>
  <r>
    <x v="0"/>
  </r>
  <r>
    <x v="0"/>
  </r>
  <r>
    <x v="3"/>
  </r>
  <r>
    <x v="0"/>
  </r>
  <r>
    <x v="0"/>
  </r>
  <r>
    <x v="0"/>
  </r>
  <r>
    <x v="1"/>
  </r>
  <r>
    <x v="0"/>
  </r>
  <r>
    <x v="0"/>
  </r>
  <r>
    <x v="0"/>
  </r>
  <r>
    <x v="1"/>
  </r>
  <r>
    <x v="0"/>
  </r>
  <r>
    <x v="0"/>
  </r>
  <r>
    <x v="3"/>
  </r>
  <r>
    <x v="0"/>
  </r>
  <r>
    <x v="0"/>
  </r>
  <r>
    <x v="0"/>
  </r>
  <r>
    <x v="0"/>
  </r>
  <r>
    <x v="0"/>
  </r>
  <r>
    <x v="0"/>
  </r>
  <r>
    <x v="0"/>
  </r>
  <r>
    <x v="3"/>
  </r>
  <r>
    <x v="0"/>
  </r>
  <r>
    <x v="3"/>
  </r>
  <r>
    <x v="0"/>
  </r>
  <r>
    <x v="3"/>
  </r>
  <r>
    <x v="3"/>
  </r>
  <r>
    <x v="3"/>
  </r>
  <r>
    <x v="3"/>
  </r>
  <r>
    <x v="0"/>
  </r>
  <r>
    <x v="0"/>
  </r>
  <r>
    <x v="0"/>
  </r>
  <r>
    <x v="0"/>
  </r>
  <r>
    <x v="3"/>
  </r>
  <r>
    <x v="0"/>
  </r>
  <r>
    <x v="0"/>
  </r>
  <r>
    <x v="0"/>
  </r>
  <r>
    <x v="0"/>
  </r>
  <r>
    <x v="3"/>
  </r>
  <r>
    <x v="3"/>
  </r>
  <r>
    <x v="3"/>
  </r>
  <r>
    <x v="3"/>
  </r>
  <r>
    <x v="3"/>
  </r>
  <r>
    <x v="0"/>
  </r>
  <r>
    <x v="0"/>
  </r>
  <r>
    <x v="0"/>
  </r>
  <r>
    <x v="3"/>
  </r>
  <r>
    <x v="3"/>
  </r>
  <r>
    <x v="1"/>
  </r>
  <r>
    <x v="0"/>
  </r>
  <r>
    <x v="0"/>
  </r>
  <r>
    <x v="1"/>
  </r>
  <r>
    <x v="0"/>
  </r>
  <r>
    <x v="0"/>
  </r>
  <r>
    <x v="0"/>
  </r>
  <r>
    <x v="3"/>
  </r>
  <r>
    <x v="0"/>
  </r>
  <r>
    <x v="0"/>
  </r>
  <r>
    <x v="0"/>
  </r>
  <r>
    <x v="0"/>
  </r>
  <r>
    <x v="0"/>
  </r>
  <r>
    <x v="0"/>
  </r>
  <r>
    <x v="0"/>
  </r>
  <r>
    <x v="0"/>
  </r>
  <r>
    <x v="0"/>
  </r>
  <r>
    <x v="0"/>
  </r>
  <r>
    <x v="1"/>
  </r>
  <r>
    <x v="0"/>
  </r>
  <r>
    <x v="0"/>
  </r>
  <r>
    <x v="0"/>
  </r>
  <r>
    <x v="0"/>
  </r>
  <r>
    <x v="0"/>
  </r>
  <r>
    <x v="3"/>
  </r>
  <r>
    <x v="0"/>
  </r>
  <r>
    <x v="3"/>
  </r>
  <r>
    <x v="3"/>
  </r>
  <r>
    <x v="0"/>
  </r>
  <r>
    <x v="0"/>
  </r>
  <r>
    <x v="0"/>
  </r>
  <r>
    <x v="0"/>
  </r>
  <r>
    <x v="3"/>
  </r>
  <r>
    <x v="0"/>
  </r>
  <r>
    <x v="0"/>
  </r>
  <r>
    <x v="0"/>
  </r>
  <r>
    <x v="3"/>
  </r>
  <r>
    <x v="3"/>
  </r>
  <r>
    <x v="3"/>
  </r>
  <r>
    <x v="3"/>
  </r>
  <r>
    <x v="3"/>
  </r>
  <r>
    <x v="0"/>
  </r>
  <r>
    <x v="0"/>
  </r>
  <r>
    <x v="3"/>
  </r>
  <r>
    <x v="0"/>
  </r>
  <r>
    <x v="0"/>
  </r>
  <r>
    <x v="0"/>
  </r>
  <r>
    <x v="0"/>
  </r>
  <r>
    <x v="3"/>
  </r>
  <r>
    <x v="3"/>
  </r>
  <r>
    <x v="3"/>
  </r>
  <r>
    <x v="0"/>
  </r>
  <r>
    <x v="3"/>
  </r>
  <r>
    <x v="3"/>
  </r>
  <r>
    <x v="3"/>
  </r>
  <r>
    <x v="0"/>
  </r>
  <r>
    <x v="0"/>
  </r>
  <r>
    <x v="3"/>
  </r>
  <r>
    <x v="0"/>
  </r>
  <r>
    <x v="0"/>
  </r>
  <r>
    <x v="0"/>
  </r>
  <r>
    <x v="0"/>
  </r>
  <r>
    <x v="3"/>
  </r>
  <r>
    <x v="3"/>
  </r>
  <r>
    <x v="3"/>
  </r>
  <r>
    <x v="0"/>
  </r>
  <r>
    <x v="0"/>
  </r>
  <r>
    <x v="3"/>
  </r>
  <r>
    <x v="0"/>
  </r>
  <r>
    <x v="0"/>
  </r>
  <r>
    <x v="3"/>
  </r>
  <r>
    <x v="0"/>
  </r>
  <r>
    <x v="3"/>
  </r>
  <r>
    <x v="3"/>
  </r>
  <r>
    <x v="3"/>
  </r>
  <r>
    <x v="1"/>
  </r>
  <r>
    <x v="1"/>
  </r>
  <r>
    <x v="0"/>
  </r>
  <r>
    <x v="0"/>
  </r>
  <r>
    <x v="0"/>
  </r>
  <r>
    <x v="0"/>
  </r>
  <r>
    <x v="3"/>
  </r>
  <r>
    <x v="0"/>
  </r>
  <r>
    <x v="0"/>
  </r>
  <r>
    <x v="0"/>
  </r>
  <r>
    <x v="0"/>
  </r>
  <r>
    <x v="0"/>
  </r>
  <r>
    <x v="0"/>
  </r>
  <r>
    <x v="0"/>
  </r>
  <r>
    <x v="3"/>
  </r>
  <r>
    <x v="0"/>
  </r>
  <r>
    <x v="0"/>
  </r>
  <r>
    <x v="0"/>
  </r>
  <r>
    <x v="0"/>
  </r>
  <r>
    <x v="0"/>
  </r>
  <r>
    <x v="0"/>
  </r>
  <r>
    <x v="0"/>
  </r>
  <r>
    <x v="0"/>
  </r>
  <r>
    <x v="3"/>
  </r>
  <r>
    <x v="0"/>
  </r>
  <r>
    <x v="3"/>
  </r>
  <r>
    <x v="3"/>
  </r>
  <r>
    <x v="0"/>
  </r>
  <r>
    <x v="0"/>
  </r>
  <r>
    <x v="0"/>
  </r>
  <r>
    <x v="0"/>
  </r>
  <r>
    <x v="3"/>
  </r>
  <r>
    <x v="0"/>
  </r>
  <r>
    <x v="0"/>
  </r>
  <r>
    <x v="1"/>
  </r>
  <r>
    <x v="0"/>
  </r>
  <r>
    <x v="0"/>
  </r>
  <r>
    <x v="3"/>
  </r>
  <r>
    <x v="3"/>
  </r>
  <r>
    <x v="3"/>
  </r>
  <r>
    <x v="0"/>
  </r>
  <r>
    <x v="3"/>
  </r>
  <r>
    <x v="0"/>
  </r>
  <r>
    <x v="1"/>
  </r>
  <r>
    <x v="1"/>
  </r>
  <r>
    <x v="0"/>
  </r>
  <r>
    <x v="0"/>
  </r>
  <r>
    <x v="3"/>
  </r>
  <r>
    <x v="0"/>
  </r>
  <r>
    <x v="3"/>
  </r>
  <r>
    <x v="3"/>
  </r>
  <r>
    <x v="0"/>
  </r>
  <r>
    <x v="0"/>
  </r>
  <r>
    <x v="0"/>
  </r>
  <r>
    <x v="3"/>
  </r>
  <r>
    <x v="1"/>
  </r>
  <r>
    <x v="0"/>
  </r>
  <r>
    <x v="0"/>
  </r>
  <r>
    <x v="0"/>
  </r>
  <r>
    <x v="3"/>
  </r>
  <r>
    <x v="0"/>
  </r>
  <r>
    <x v="3"/>
  </r>
  <r>
    <x v="3"/>
  </r>
  <r>
    <x v="0"/>
  </r>
  <r>
    <x v="0"/>
  </r>
  <r>
    <x v="3"/>
  </r>
  <r>
    <x v="3"/>
  </r>
  <r>
    <x v="0"/>
  </r>
  <r>
    <x v="0"/>
  </r>
  <r>
    <x v="3"/>
  </r>
  <r>
    <x v="0"/>
  </r>
  <r>
    <x v="0"/>
  </r>
  <r>
    <x v="1"/>
  </r>
  <r>
    <x v="1"/>
  </r>
  <r>
    <x v="0"/>
  </r>
  <r>
    <x v="0"/>
  </r>
  <r>
    <x v="3"/>
  </r>
  <r>
    <x v="0"/>
  </r>
  <r>
    <x v="3"/>
  </r>
  <r>
    <x v="0"/>
  </r>
  <r>
    <x v="3"/>
  </r>
  <r>
    <x v="0"/>
  </r>
  <r>
    <x v="0"/>
  </r>
  <r>
    <x v="0"/>
  </r>
  <r>
    <x v="0"/>
  </r>
  <r>
    <x v="3"/>
  </r>
  <r>
    <x v="3"/>
  </r>
  <r>
    <x v="3"/>
  </r>
  <r>
    <x v="3"/>
  </r>
  <r>
    <x v="0"/>
  </r>
  <r>
    <x v="0"/>
  </r>
  <r>
    <x v="0"/>
  </r>
  <r>
    <x v="0"/>
  </r>
  <r>
    <x v="3"/>
  </r>
  <r>
    <x v="0"/>
  </r>
  <r>
    <x v="0"/>
  </r>
  <r>
    <x v="3"/>
  </r>
  <r>
    <x v="3"/>
  </r>
  <r>
    <x v="0"/>
  </r>
  <r>
    <x v="0"/>
  </r>
  <r>
    <x v="0"/>
  </r>
  <r>
    <x v="0"/>
  </r>
  <r>
    <x v="0"/>
  </r>
  <r>
    <x v="0"/>
  </r>
  <r>
    <x v="3"/>
  </r>
  <r>
    <x v="3"/>
  </r>
  <r>
    <x v="3"/>
  </r>
  <r>
    <x v="0"/>
  </r>
  <r>
    <x v="0"/>
  </r>
  <r>
    <x v="0"/>
  </r>
  <r>
    <x v="4"/>
  </r>
  <r>
    <x v="0"/>
  </r>
  <r>
    <x v="3"/>
  </r>
  <r>
    <x v="3"/>
  </r>
  <r>
    <x v="0"/>
  </r>
  <r>
    <x v="0"/>
  </r>
  <r>
    <x v="0"/>
  </r>
  <r>
    <x v="0"/>
  </r>
  <r>
    <x v="0"/>
  </r>
  <r>
    <x v="0"/>
  </r>
  <r>
    <x v="3"/>
  </r>
  <r>
    <x v="0"/>
  </r>
  <r>
    <x v="0"/>
  </r>
  <r>
    <x v="0"/>
  </r>
  <r>
    <x v="0"/>
  </r>
  <r>
    <x v="0"/>
  </r>
  <r>
    <x v="0"/>
  </r>
  <r>
    <x v="0"/>
  </r>
  <r>
    <x v="3"/>
  </r>
  <r>
    <x v="3"/>
  </r>
  <r>
    <x v="3"/>
  </r>
  <r>
    <x v="0"/>
  </r>
  <r>
    <x v="3"/>
  </r>
  <r>
    <x v="0"/>
  </r>
  <r>
    <x v="3"/>
  </r>
  <r>
    <x v="3"/>
  </r>
  <r>
    <x v="0"/>
  </r>
  <r>
    <x v="0"/>
  </r>
  <r>
    <x v="0"/>
  </r>
  <r>
    <x v="0"/>
  </r>
  <r>
    <x v="0"/>
  </r>
  <r>
    <x v="0"/>
  </r>
  <r>
    <x v="0"/>
  </r>
  <r>
    <x v="3"/>
  </r>
  <r>
    <x v="3"/>
  </r>
  <r>
    <x v="0"/>
  </r>
  <r>
    <x v="0"/>
  </r>
  <r>
    <x v="0"/>
  </r>
  <r>
    <x v="0"/>
  </r>
  <r>
    <x v="3"/>
  </r>
  <r>
    <x v="3"/>
  </r>
  <r>
    <x v="0"/>
  </r>
  <r>
    <x v="3"/>
  </r>
  <r>
    <x v="0"/>
  </r>
  <r>
    <x v="3"/>
  </r>
  <r>
    <x v="0"/>
  </r>
  <r>
    <x v="3"/>
  </r>
  <r>
    <x v="0"/>
  </r>
  <r>
    <x v="0"/>
  </r>
  <r>
    <x v="0"/>
  </r>
  <r>
    <x v="4"/>
  </r>
  <r>
    <x v="0"/>
  </r>
  <r>
    <x v="3"/>
  </r>
  <r>
    <x v="0"/>
  </r>
  <r>
    <x v="3"/>
  </r>
  <r>
    <x v="0"/>
  </r>
  <r>
    <x v="0"/>
  </r>
  <r>
    <x v="0"/>
  </r>
  <r>
    <x v="3"/>
  </r>
  <r>
    <x v="3"/>
  </r>
  <r>
    <x v="0"/>
  </r>
  <r>
    <x v="0"/>
  </r>
  <r>
    <x v="0"/>
  </r>
  <r>
    <x v="3"/>
  </r>
  <r>
    <x v="0"/>
  </r>
  <r>
    <x v="4"/>
  </r>
  <r>
    <x v="0"/>
  </r>
  <r>
    <x v="3"/>
  </r>
  <r>
    <x v="0"/>
  </r>
  <r>
    <x v="3"/>
  </r>
  <r>
    <x v="0"/>
  </r>
  <r>
    <x v="0"/>
  </r>
  <r>
    <x v="0"/>
  </r>
  <r>
    <x v="3"/>
  </r>
  <r>
    <x v="0"/>
  </r>
  <r>
    <x v="0"/>
  </r>
  <r>
    <x v="0"/>
  </r>
  <r>
    <x v="3"/>
  </r>
  <r>
    <x v="0"/>
  </r>
  <r>
    <x v="0"/>
  </r>
  <r>
    <x v="0"/>
  </r>
  <r>
    <x v="0"/>
  </r>
  <r>
    <x v="0"/>
  </r>
  <r>
    <x v="3"/>
  </r>
  <r>
    <x v="0"/>
  </r>
  <r>
    <x v="3"/>
  </r>
  <r>
    <x v="0"/>
  </r>
  <r>
    <x v="0"/>
  </r>
  <r>
    <x v="3"/>
  </r>
  <r>
    <x v="0"/>
  </r>
  <r>
    <x v="3"/>
  </r>
  <r>
    <x v="1"/>
  </r>
  <r>
    <x v="0"/>
  </r>
  <r>
    <x v="0"/>
  </r>
  <r>
    <x v="0"/>
  </r>
  <r>
    <x v="0"/>
  </r>
  <r>
    <x v="0"/>
  </r>
  <r>
    <x v="3"/>
  </r>
  <r>
    <x v="0"/>
  </r>
  <r>
    <x v="3"/>
  </r>
  <r>
    <x v="3"/>
  </r>
  <r>
    <x v="3"/>
  </r>
  <r>
    <x v="0"/>
  </r>
  <r>
    <x v="3"/>
  </r>
  <r>
    <x v="0"/>
  </r>
  <r>
    <x v="0"/>
  </r>
  <r>
    <x v="0"/>
  </r>
  <r>
    <x v="0"/>
  </r>
  <r>
    <x v="0"/>
  </r>
  <r>
    <x v="3"/>
  </r>
  <r>
    <x v="0"/>
  </r>
  <r>
    <x v="3"/>
  </r>
  <r>
    <x v="3"/>
  </r>
  <r>
    <x v="3"/>
  </r>
  <r>
    <x v="3"/>
  </r>
  <r>
    <x v="0"/>
  </r>
  <r>
    <x v="0"/>
  </r>
  <r>
    <x v="0"/>
  </r>
  <r>
    <x v="3"/>
  </r>
  <r>
    <x v="0"/>
  </r>
  <r>
    <x v="0"/>
  </r>
  <r>
    <x v="3"/>
  </r>
  <r>
    <x v="0"/>
  </r>
  <r>
    <x v="0"/>
  </r>
  <r>
    <x v="0"/>
  </r>
  <r>
    <x v="0"/>
  </r>
  <r>
    <x v="3"/>
  </r>
  <r>
    <x v="0"/>
  </r>
  <r>
    <x v="0"/>
  </r>
  <r>
    <x v="0"/>
  </r>
  <r>
    <x v="0"/>
  </r>
  <r>
    <x v="0"/>
  </r>
  <r>
    <x v="0"/>
  </r>
  <r>
    <x v="0"/>
  </r>
  <r>
    <x v="0"/>
  </r>
  <r>
    <x v="0"/>
  </r>
  <r>
    <x v="0"/>
  </r>
  <r>
    <x v="0"/>
  </r>
  <r>
    <x v="1"/>
  </r>
  <r>
    <x v="0"/>
  </r>
  <r>
    <x v="3"/>
  </r>
  <r>
    <x v="0"/>
  </r>
  <r>
    <x v="0"/>
  </r>
  <r>
    <x v="0"/>
  </r>
  <r>
    <x v="0"/>
  </r>
  <r>
    <x v="0"/>
  </r>
  <r>
    <x v="0"/>
  </r>
  <r>
    <x v="1"/>
  </r>
  <r>
    <x v="0"/>
  </r>
  <r>
    <x v="0"/>
  </r>
  <r>
    <x v="0"/>
  </r>
  <r>
    <x v="9"/>
  </r>
  <r>
    <x v="0"/>
  </r>
  <r>
    <x v="0"/>
  </r>
  <r>
    <x v="0"/>
  </r>
  <r>
    <x v="0"/>
  </r>
  <r>
    <x v="3"/>
  </r>
  <r>
    <x v="0"/>
  </r>
  <r>
    <x v="1"/>
  </r>
  <r>
    <x v="0"/>
  </r>
  <r>
    <x v="0"/>
  </r>
  <r>
    <x v="0"/>
  </r>
  <r>
    <x v="0"/>
  </r>
  <r>
    <x v="0"/>
  </r>
  <r>
    <x v="3"/>
  </r>
  <r>
    <x v="3"/>
  </r>
  <r>
    <x v="0"/>
  </r>
  <r>
    <x v="0"/>
  </r>
  <r>
    <x v="0"/>
  </r>
  <r>
    <x v="1"/>
  </r>
  <r>
    <x v="0"/>
  </r>
  <r>
    <x v="3"/>
  </r>
  <r>
    <x v="0"/>
  </r>
  <r>
    <x v="4"/>
  </r>
  <r>
    <x v="0"/>
  </r>
  <r>
    <x v="0"/>
  </r>
  <r>
    <x v="0"/>
  </r>
  <r>
    <x v="0"/>
  </r>
  <r>
    <x v="0"/>
  </r>
  <r>
    <x v="0"/>
  </r>
  <r>
    <x v="0"/>
  </r>
  <r>
    <x v="3"/>
  </r>
  <r>
    <x v="0"/>
  </r>
  <r>
    <x v="0"/>
  </r>
  <r>
    <x v="0"/>
  </r>
  <r>
    <x v="3"/>
  </r>
  <r>
    <x v="0"/>
  </r>
  <r>
    <x v="0"/>
  </r>
  <r>
    <x v="0"/>
  </r>
  <r>
    <x v="0"/>
  </r>
  <r>
    <x v="0"/>
  </r>
  <r>
    <x v="0"/>
  </r>
  <r>
    <x v="3"/>
  </r>
  <r>
    <x v="0"/>
  </r>
  <r>
    <x v="3"/>
  </r>
  <r>
    <x v="3"/>
  </r>
  <r>
    <x v="0"/>
  </r>
  <r>
    <x v="0"/>
  </r>
  <r>
    <x v="0"/>
  </r>
  <r>
    <x v="3"/>
  </r>
  <r>
    <x v="3"/>
  </r>
  <r>
    <x v="3"/>
  </r>
  <r>
    <x v="0"/>
  </r>
  <r>
    <x v="0"/>
  </r>
  <r>
    <x v="3"/>
  </r>
  <r>
    <x v="3"/>
  </r>
  <r>
    <x v="0"/>
  </r>
  <r>
    <x v="1"/>
  </r>
  <r>
    <x v="0"/>
  </r>
  <r>
    <x v="3"/>
  </r>
  <r>
    <x v="3"/>
  </r>
  <r>
    <x v="3"/>
  </r>
  <r>
    <x v="3"/>
  </r>
  <r>
    <x v="0"/>
  </r>
  <r>
    <x v="3"/>
  </r>
  <r>
    <x v="0"/>
  </r>
  <r>
    <x v="0"/>
  </r>
  <r>
    <x v="0"/>
  </r>
  <r>
    <x v="0"/>
  </r>
  <r>
    <x v="0"/>
  </r>
  <r>
    <x v="0"/>
  </r>
  <r>
    <x v="3"/>
  </r>
  <r>
    <x v="3"/>
  </r>
  <r>
    <x v="0"/>
  </r>
  <r>
    <x v="0"/>
  </r>
  <r>
    <x v="0"/>
  </r>
  <r>
    <x v="0"/>
  </r>
  <r>
    <x v="0"/>
  </r>
  <r>
    <x v="0"/>
  </r>
  <r>
    <x v="0"/>
  </r>
  <r>
    <x v="0"/>
  </r>
  <r>
    <x v="0"/>
  </r>
  <r>
    <x v="0"/>
  </r>
  <r>
    <x v="0"/>
  </r>
  <r>
    <x v="0"/>
  </r>
  <r>
    <x v="0"/>
  </r>
  <r>
    <x v="0"/>
  </r>
  <r>
    <x v="0"/>
  </r>
  <r>
    <x v="0"/>
  </r>
  <r>
    <x v="0"/>
  </r>
  <r>
    <x v="3"/>
  </r>
  <r>
    <x v="0"/>
  </r>
  <r>
    <x v="0"/>
  </r>
  <r>
    <x v="0"/>
  </r>
  <r>
    <x v="3"/>
  </r>
  <r>
    <x v="0"/>
  </r>
  <r>
    <x v="0"/>
  </r>
  <r>
    <x v="0"/>
  </r>
  <r>
    <x v="0"/>
  </r>
  <r>
    <x v="0"/>
  </r>
  <r>
    <x v="0"/>
  </r>
  <r>
    <x v="3"/>
  </r>
  <r>
    <x v="0"/>
  </r>
  <r>
    <x v="0"/>
  </r>
  <r>
    <x v="0"/>
  </r>
  <r>
    <x v="0"/>
  </r>
  <r>
    <x v="0"/>
  </r>
  <r>
    <x v="0"/>
  </r>
  <r>
    <x v="0"/>
  </r>
  <r>
    <x v="0"/>
  </r>
  <r>
    <x v="0"/>
  </r>
  <r>
    <x v="3"/>
  </r>
  <r>
    <x v="3"/>
  </r>
  <r>
    <x v="3"/>
  </r>
  <r>
    <x v="0"/>
  </r>
  <r>
    <x v="0"/>
  </r>
  <r>
    <x v="0"/>
  </r>
  <r>
    <x v="0"/>
  </r>
  <r>
    <x v="0"/>
  </r>
  <r>
    <x v="0"/>
  </r>
  <r>
    <x v="0"/>
  </r>
  <r>
    <x v="0"/>
  </r>
  <r>
    <x v="0"/>
  </r>
  <r>
    <x v="0"/>
  </r>
  <r>
    <x v="3"/>
  </r>
  <r>
    <x v="0"/>
  </r>
  <r>
    <x v="0"/>
  </r>
  <r>
    <x v="3"/>
  </r>
  <r>
    <x v="0"/>
  </r>
  <r>
    <x v="0"/>
  </r>
  <r>
    <x v="3"/>
  </r>
  <r>
    <x v="1"/>
  </r>
  <r>
    <x v="0"/>
  </r>
  <r>
    <x v="0"/>
  </r>
  <r>
    <x v="0"/>
  </r>
  <r>
    <x v="0"/>
  </r>
  <r>
    <x v="0"/>
  </r>
  <r>
    <x v="0"/>
  </r>
  <r>
    <x v="3"/>
  </r>
  <r>
    <x v="3"/>
  </r>
  <r>
    <x v="0"/>
  </r>
  <r>
    <x v="0"/>
  </r>
  <r>
    <x v="0"/>
  </r>
  <r>
    <x v="0"/>
  </r>
  <r>
    <x v="3"/>
  </r>
  <r>
    <x v="0"/>
  </r>
  <r>
    <x v="0"/>
  </r>
  <r>
    <x v="0"/>
  </r>
  <r>
    <x v="0"/>
  </r>
  <r>
    <x v="0"/>
  </r>
  <r>
    <x v="3"/>
  </r>
  <r>
    <x v="0"/>
  </r>
  <r>
    <x v="3"/>
  </r>
  <r>
    <x v="0"/>
  </r>
  <r>
    <x v="0"/>
  </r>
  <r>
    <x v="0"/>
  </r>
  <r>
    <x v="0"/>
  </r>
  <r>
    <x v="0"/>
  </r>
  <r>
    <x v="0"/>
  </r>
  <r>
    <x v="0"/>
  </r>
  <r>
    <x v="0"/>
  </r>
  <r>
    <x v="0"/>
  </r>
  <r>
    <x v="0"/>
  </r>
  <r>
    <x v="0"/>
  </r>
  <r>
    <x v="3"/>
  </r>
  <r>
    <x v="0"/>
  </r>
  <r>
    <x v="0"/>
  </r>
  <r>
    <x v="3"/>
  </r>
  <r>
    <x v="0"/>
  </r>
  <r>
    <x v="0"/>
  </r>
  <r>
    <x v="3"/>
  </r>
  <r>
    <x v="0"/>
  </r>
  <r>
    <x v="3"/>
  </r>
  <r>
    <x v="0"/>
  </r>
  <r>
    <x v="0"/>
  </r>
  <r>
    <x v="0"/>
  </r>
  <r>
    <x v="3"/>
  </r>
  <r>
    <x v="0"/>
  </r>
  <r>
    <x v="0"/>
  </r>
  <r>
    <x v="0"/>
  </r>
  <r>
    <x v="0"/>
  </r>
  <r>
    <x v="0"/>
  </r>
  <r>
    <x v="0"/>
  </r>
  <r>
    <x v="0"/>
  </r>
  <r>
    <x v="0"/>
  </r>
  <r>
    <x v="0"/>
  </r>
  <r>
    <x v="0"/>
  </r>
  <r>
    <x v="0"/>
  </r>
  <r>
    <x v="0"/>
  </r>
  <r>
    <x v="3"/>
  </r>
  <r>
    <x v="3"/>
  </r>
  <r>
    <x v="3"/>
  </r>
  <r>
    <x v="0"/>
  </r>
  <r>
    <x v="3"/>
  </r>
  <r>
    <x v="0"/>
  </r>
  <r>
    <x v="0"/>
  </r>
  <r>
    <x v="0"/>
  </r>
  <r>
    <x v="0"/>
  </r>
  <r>
    <x v="3"/>
  </r>
  <r>
    <x v="3"/>
  </r>
  <r>
    <x v="0"/>
  </r>
  <r>
    <x v="0"/>
  </r>
  <r>
    <x v="0"/>
  </r>
  <r>
    <x v="0"/>
  </r>
  <r>
    <x v="0"/>
  </r>
  <r>
    <x v="0"/>
  </r>
  <r>
    <x v="0"/>
  </r>
  <r>
    <x v="0"/>
  </r>
  <r>
    <x v="0"/>
  </r>
  <r>
    <x v="0"/>
  </r>
  <r>
    <x v="1"/>
  </r>
  <r>
    <x v="3"/>
  </r>
  <r>
    <x v="0"/>
  </r>
  <r>
    <x v="0"/>
  </r>
  <r>
    <x v="0"/>
  </r>
  <r>
    <x v="0"/>
  </r>
  <r>
    <x v="0"/>
  </r>
  <r>
    <x v="0"/>
  </r>
  <r>
    <x v="0"/>
  </r>
  <r>
    <x v="0"/>
  </r>
  <r>
    <x v="0"/>
  </r>
  <r>
    <x v="0"/>
  </r>
  <r>
    <x v="0"/>
  </r>
  <r>
    <x v="0"/>
  </r>
  <r>
    <x v="0"/>
  </r>
  <r>
    <x v="3"/>
  </r>
  <r>
    <x v="3"/>
  </r>
  <r>
    <x v="0"/>
  </r>
  <r>
    <x v="0"/>
  </r>
  <r>
    <x v="0"/>
  </r>
  <r>
    <x v="3"/>
  </r>
  <r>
    <x v="3"/>
  </r>
  <r>
    <x v="0"/>
  </r>
  <r>
    <x v="0"/>
  </r>
  <r>
    <x v="0"/>
  </r>
  <r>
    <x v="0"/>
  </r>
  <r>
    <x v="0"/>
  </r>
  <r>
    <x v="1"/>
  </r>
  <r>
    <x v="0"/>
  </r>
  <r>
    <x v="0"/>
  </r>
  <r>
    <x v="3"/>
  </r>
  <r>
    <x v="3"/>
  </r>
  <r>
    <x v="0"/>
  </r>
  <r>
    <x v="0"/>
  </r>
  <r>
    <x v="2"/>
  </r>
  <r>
    <x v="0"/>
  </r>
  <r>
    <x v="0"/>
  </r>
  <r>
    <x v="3"/>
  </r>
  <r>
    <x v="0"/>
  </r>
  <r>
    <x v="0"/>
  </r>
  <r>
    <x v="3"/>
  </r>
  <r>
    <x v="0"/>
  </r>
  <r>
    <x v="0"/>
  </r>
  <r>
    <x v="0"/>
  </r>
  <r>
    <x v="0"/>
  </r>
  <r>
    <x v="0"/>
  </r>
  <r>
    <x v="0"/>
  </r>
  <r>
    <x v="0"/>
  </r>
  <r>
    <x v="0"/>
  </r>
  <r>
    <x v="3"/>
  </r>
  <r>
    <x v="0"/>
  </r>
  <r>
    <x v="0"/>
  </r>
  <r>
    <x v="0"/>
  </r>
  <r>
    <x v="0"/>
  </r>
  <r>
    <x v="3"/>
  </r>
  <r>
    <x v="0"/>
  </r>
  <r>
    <x v="0"/>
  </r>
  <r>
    <x v="4"/>
  </r>
  <r>
    <x v="4"/>
  </r>
  <r>
    <x v="0"/>
  </r>
  <r>
    <x v="0"/>
  </r>
  <r>
    <x v="3"/>
  </r>
  <r>
    <x v="0"/>
  </r>
  <r>
    <x v="0"/>
  </r>
  <r>
    <x v="0"/>
  </r>
  <r>
    <x v="0"/>
  </r>
  <r>
    <x v="0"/>
  </r>
  <r>
    <x v="0"/>
  </r>
  <r>
    <x v="0"/>
  </r>
  <r>
    <x v="0"/>
  </r>
  <r>
    <x v="3"/>
  </r>
  <r>
    <x v="0"/>
  </r>
  <r>
    <x v="3"/>
  </r>
  <r>
    <x v="0"/>
  </r>
  <r>
    <x v="0"/>
  </r>
  <r>
    <x v="0"/>
  </r>
  <r>
    <x v="3"/>
  </r>
  <r>
    <x v="3"/>
  </r>
  <r>
    <x v="0"/>
  </r>
  <r>
    <x v="3"/>
  </r>
  <r>
    <x v="0"/>
  </r>
  <r>
    <x v="3"/>
  </r>
  <r>
    <x v="0"/>
  </r>
  <r>
    <x v="0"/>
  </r>
  <r>
    <x v="4"/>
  </r>
  <r>
    <x v="0"/>
  </r>
  <r>
    <x v="0"/>
  </r>
  <r>
    <x v="0"/>
  </r>
  <r>
    <x v="0"/>
  </r>
  <r>
    <x v="0"/>
  </r>
  <r>
    <x v="0"/>
  </r>
  <r>
    <x v="0"/>
  </r>
  <r>
    <x v="0"/>
  </r>
  <r>
    <x v="0"/>
  </r>
  <r>
    <x v="0"/>
  </r>
  <r>
    <x v="0"/>
  </r>
  <r>
    <x v="3"/>
  </r>
  <r>
    <x v="0"/>
  </r>
  <r>
    <x v="0"/>
  </r>
  <r>
    <x v="0"/>
  </r>
  <r>
    <x v="3"/>
  </r>
  <r>
    <x v="3"/>
  </r>
  <r>
    <x v="3"/>
  </r>
  <r>
    <x v="3"/>
  </r>
  <r>
    <x v="0"/>
  </r>
  <r>
    <x v="0"/>
  </r>
  <r>
    <x v="0"/>
  </r>
  <r>
    <x v="0"/>
  </r>
  <r>
    <x v="0"/>
  </r>
  <r>
    <x v="0"/>
  </r>
  <r>
    <x v="0"/>
  </r>
  <r>
    <x v="3"/>
  </r>
  <r>
    <x v="0"/>
  </r>
  <r>
    <x v="0"/>
  </r>
  <r>
    <x v="3"/>
  </r>
  <r>
    <x v="0"/>
  </r>
  <r>
    <x v="0"/>
  </r>
  <r>
    <x v="0"/>
  </r>
  <r>
    <x v="0"/>
  </r>
  <r>
    <x v="0"/>
  </r>
  <r>
    <x v="0"/>
  </r>
  <r>
    <x v="0"/>
  </r>
  <r>
    <x v="3"/>
  </r>
  <r>
    <x v="0"/>
  </r>
  <r>
    <x v="0"/>
  </r>
  <r>
    <x v="0"/>
  </r>
  <r>
    <x v="0"/>
  </r>
  <r>
    <x v="0"/>
  </r>
  <r>
    <x v="0"/>
  </r>
  <r>
    <x v="0"/>
  </r>
  <r>
    <x v="0"/>
  </r>
  <r>
    <x v="8"/>
  </r>
  <r>
    <x v="8"/>
  </r>
  <r>
    <x v="8"/>
  </r>
  <r>
    <x v="8"/>
  </r>
  <r>
    <x v="8"/>
  </r>
  <r>
    <x v="8"/>
  </r>
  <r>
    <x v="8"/>
  </r>
  <r>
    <x v="8"/>
  </r>
  <r>
    <x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2">
  <r>
    <x v="0"/>
  </r>
  <r>
    <x v="1"/>
  </r>
  <r>
    <x v="2"/>
  </r>
  <r>
    <x v="1"/>
  </r>
  <r>
    <x v="1"/>
  </r>
  <r>
    <x v="1"/>
  </r>
  <r>
    <x v="3"/>
  </r>
  <r>
    <x v="1"/>
  </r>
  <r>
    <x v="4"/>
  </r>
  <r>
    <x v="1"/>
  </r>
  <r>
    <x v="5"/>
  </r>
  <r>
    <x v="1"/>
  </r>
  <r>
    <x v="6"/>
  </r>
  <r>
    <x v="1"/>
  </r>
  <r>
    <x v="1"/>
  </r>
  <r>
    <x v="1"/>
  </r>
  <r>
    <x v="7"/>
  </r>
  <r>
    <x v="5"/>
  </r>
  <r>
    <x v="5"/>
  </r>
  <r>
    <x v="7"/>
  </r>
  <r>
    <x v="5"/>
  </r>
  <r>
    <x v="5"/>
  </r>
  <r>
    <x v="1"/>
  </r>
  <r>
    <x v="5"/>
  </r>
  <r>
    <x v="1"/>
  </r>
  <r>
    <x v="1"/>
  </r>
  <r>
    <x v="1"/>
  </r>
  <r>
    <x v="5"/>
  </r>
  <r>
    <x v="6"/>
  </r>
  <r>
    <x v="7"/>
  </r>
  <r>
    <x v="7"/>
  </r>
  <r>
    <x v="1"/>
  </r>
  <r>
    <x v="5"/>
  </r>
  <r>
    <x v="8"/>
  </r>
  <r>
    <x v="9"/>
  </r>
  <r>
    <x v="1"/>
  </r>
  <r>
    <x v="8"/>
  </r>
  <r>
    <x v="10"/>
  </r>
  <r>
    <x v="3"/>
  </r>
  <r>
    <x v="1"/>
  </r>
  <r>
    <x v="1"/>
  </r>
  <r>
    <x v="4"/>
  </r>
  <r>
    <x v="11"/>
  </r>
  <r>
    <x v="5"/>
  </r>
  <r>
    <x v="12"/>
  </r>
  <r>
    <x v="6"/>
  </r>
  <r>
    <x v="5"/>
  </r>
  <r>
    <x v="1"/>
  </r>
  <r>
    <x v="1"/>
  </r>
  <r>
    <x v="5"/>
  </r>
  <r>
    <x v="13"/>
  </r>
  <r>
    <x v="12"/>
  </r>
  <r>
    <x v="5"/>
  </r>
  <r>
    <x v="5"/>
  </r>
  <r>
    <x v="6"/>
  </r>
  <r>
    <x v="3"/>
  </r>
  <r>
    <x v="5"/>
  </r>
  <r>
    <x v="1"/>
  </r>
  <r>
    <x v="5"/>
  </r>
  <r>
    <x v="10"/>
  </r>
  <r>
    <x v="5"/>
  </r>
  <r>
    <x v="5"/>
  </r>
  <r>
    <x v="2"/>
  </r>
  <r>
    <x v="5"/>
  </r>
  <r>
    <x v="2"/>
  </r>
  <r>
    <x v="5"/>
  </r>
  <r>
    <x v="1"/>
  </r>
  <r>
    <x v="11"/>
  </r>
  <r>
    <x v="12"/>
  </r>
  <r>
    <x v="5"/>
  </r>
  <r>
    <x v="6"/>
  </r>
  <r>
    <x v="3"/>
  </r>
  <r>
    <x v="7"/>
  </r>
  <r>
    <x v="5"/>
  </r>
  <r>
    <x v="1"/>
  </r>
  <r>
    <x v="5"/>
  </r>
  <r>
    <x v="7"/>
  </r>
  <r>
    <x v="5"/>
  </r>
  <r>
    <x v="4"/>
  </r>
  <r>
    <x v="8"/>
  </r>
  <r>
    <x v="5"/>
  </r>
  <r>
    <x v="5"/>
  </r>
  <r>
    <x v="5"/>
  </r>
  <r>
    <x v="12"/>
  </r>
  <r>
    <x v="5"/>
  </r>
  <r>
    <x v="5"/>
  </r>
  <r>
    <x v="14"/>
  </r>
  <r>
    <x v="6"/>
  </r>
  <r>
    <x v="5"/>
  </r>
  <r>
    <x v="1"/>
  </r>
  <r>
    <x v="7"/>
  </r>
  <r>
    <x v="9"/>
  </r>
  <r>
    <x v="6"/>
  </r>
  <r>
    <x v="5"/>
  </r>
  <r>
    <x v="12"/>
  </r>
  <r>
    <x v="5"/>
  </r>
  <r>
    <x v="1"/>
  </r>
  <r>
    <x v="1"/>
  </r>
  <r>
    <x v="1"/>
  </r>
  <r>
    <x v="2"/>
  </r>
  <r>
    <x v="4"/>
  </r>
  <r>
    <x v="15"/>
  </r>
  <r>
    <x v="5"/>
  </r>
  <r>
    <x v="5"/>
  </r>
  <r>
    <x v="8"/>
  </r>
  <r>
    <x v="1"/>
  </r>
  <r>
    <x v="0"/>
  </r>
  <r>
    <x v="8"/>
  </r>
  <r>
    <x v="11"/>
  </r>
  <r>
    <x v="1"/>
  </r>
  <r>
    <x v="4"/>
  </r>
  <r>
    <x v="1"/>
  </r>
  <r>
    <x v="8"/>
  </r>
  <r>
    <x v="5"/>
  </r>
  <r>
    <x v="3"/>
  </r>
  <r>
    <x v="11"/>
  </r>
  <r>
    <x v="5"/>
  </r>
  <r>
    <x v="5"/>
  </r>
  <r>
    <x v="1"/>
  </r>
  <r>
    <x v="1"/>
  </r>
  <r>
    <x v="1"/>
  </r>
  <r>
    <x v="5"/>
  </r>
  <r>
    <x v="5"/>
  </r>
  <r>
    <x v="16"/>
  </r>
  <r>
    <x v="1"/>
  </r>
  <r>
    <x v="5"/>
  </r>
  <r>
    <x v="5"/>
  </r>
  <r>
    <x v="5"/>
  </r>
  <r>
    <x v="5"/>
  </r>
  <r>
    <x v="5"/>
  </r>
  <r>
    <x v="1"/>
  </r>
  <r>
    <x v="1"/>
  </r>
  <r>
    <x v="5"/>
  </r>
  <r>
    <x v="5"/>
  </r>
  <r>
    <x v="1"/>
  </r>
  <r>
    <x v="1"/>
  </r>
  <r>
    <x v="1"/>
  </r>
  <r>
    <x v="12"/>
  </r>
  <r>
    <x v="5"/>
  </r>
  <r>
    <x v="5"/>
  </r>
  <r>
    <x v="4"/>
  </r>
  <r>
    <x v="1"/>
  </r>
  <r>
    <x v="7"/>
  </r>
  <r>
    <x v="1"/>
  </r>
  <r>
    <x v="5"/>
  </r>
  <r>
    <x v="5"/>
  </r>
  <r>
    <x v="1"/>
  </r>
  <r>
    <x v="1"/>
  </r>
  <r>
    <x v="5"/>
  </r>
  <r>
    <x v="3"/>
  </r>
  <r>
    <x v="7"/>
  </r>
  <r>
    <x v="5"/>
  </r>
  <r>
    <x v="5"/>
  </r>
  <r>
    <x v="5"/>
  </r>
  <r>
    <x v="1"/>
  </r>
  <r>
    <x v="8"/>
  </r>
  <r>
    <x v="1"/>
  </r>
  <r>
    <x v="5"/>
  </r>
  <r>
    <x v="5"/>
  </r>
  <r>
    <x v="0"/>
  </r>
  <r>
    <x v="11"/>
  </r>
  <r>
    <x v="5"/>
  </r>
  <r>
    <x v="17"/>
  </r>
  <r>
    <x v="1"/>
  </r>
  <r>
    <x v="5"/>
  </r>
  <r>
    <x v="5"/>
  </r>
  <r>
    <x v="5"/>
  </r>
  <r>
    <x v="1"/>
  </r>
  <r>
    <x v="7"/>
  </r>
  <r>
    <x v="5"/>
  </r>
  <r>
    <x v="1"/>
  </r>
  <r>
    <x v="4"/>
  </r>
  <r>
    <x v="7"/>
  </r>
  <r>
    <x v="1"/>
  </r>
  <r>
    <x v="5"/>
  </r>
  <r>
    <x v="10"/>
  </r>
  <r>
    <x v="8"/>
  </r>
  <r>
    <x v="4"/>
  </r>
  <r>
    <x v="1"/>
  </r>
  <r>
    <x v="5"/>
  </r>
  <r>
    <x v="4"/>
  </r>
  <r>
    <x v="9"/>
  </r>
  <r>
    <x v="11"/>
  </r>
  <r>
    <x v="5"/>
  </r>
  <r>
    <x v="8"/>
  </r>
  <r>
    <x v="1"/>
  </r>
  <r>
    <x v="4"/>
  </r>
  <r>
    <x v="5"/>
  </r>
  <r>
    <x v="1"/>
  </r>
  <r>
    <x v="7"/>
  </r>
  <r>
    <x v="11"/>
  </r>
  <r>
    <x v="5"/>
  </r>
  <r>
    <x v="1"/>
  </r>
  <r>
    <x v="0"/>
  </r>
  <r>
    <x v="4"/>
  </r>
  <r>
    <x v="4"/>
  </r>
  <r>
    <x v="11"/>
  </r>
  <r>
    <x v="1"/>
  </r>
  <r>
    <x v="1"/>
  </r>
  <r>
    <x v="2"/>
  </r>
  <r>
    <x v="7"/>
  </r>
  <r>
    <x v="5"/>
  </r>
  <r>
    <x v="3"/>
  </r>
  <r>
    <x v="1"/>
  </r>
  <r>
    <x v="5"/>
  </r>
  <r>
    <x v="5"/>
  </r>
  <r>
    <x v="5"/>
  </r>
  <r>
    <x v="1"/>
  </r>
  <r>
    <x v="1"/>
  </r>
  <r>
    <x v="1"/>
  </r>
  <r>
    <x v="1"/>
  </r>
  <r>
    <x v="7"/>
  </r>
  <r>
    <x v="5"/>
  </r>
  <r>
    <x v="1"/>
  </r>
  <r>
    <x v="11"/>
  </r>
  <r>
    <x v="3"/>
  </r>
  <r>
    <x v="5"/>
  </r>
  <r>
    <x v="10"/>
  </r>
  <r>
    <x v="1"/>
  </r>
  <r>
    <x v="5"/>
  </r>
  <r>
    <x v="5"/>
  </r>
  <r>
    <x v="2"/>
  </r>
  <r>
    <x v="1"/>
  </r>
  <r>
    <x v="5"/>
  </r>
  <r>
    <x v="5"/>
  </r>
  <r>
    <x v="18"/>
  </r>
  <r>
    <x v="13"/>
  </r>
  <r>
    <x v="5"/>
  </r>
  <r>
    <x v="5"/>
  </r>
  <r>
    <x v="6"/>
  </r>
  <r>
    <x v="5"/>
  </r>
  <r>
    <x v="10"/>
  </r>
  <r>
    <x v="1"/>
  </r>
  <r>
    <x v="1"/>
  </r>
  <r>
    <x v="1"/>
  </r>
  <r>
    <x v="5"/>
  </r>
  <r>
    <x v="12"/>
  </r>
  <r>
    <x v="12"/>
  </r>
  <r>
    <x v="7"/>
  </r>
  <r>
    <x v="11"/>
  </r>
  <r>
    <x v="14"/>
  </r>
  <r>
    <x v="8"/>
  </r>
  <r>
    <x v="2"/>
  </r>
  <r>
    <x v="5"/>
  </r>
  <r>
    <x v="5"/>
  </r>
  <r>
    <x v="5"/>
  </r>
  <r>
    <x v="1"/>
  </r>
  <r>
    <x v="5"/>
  </r>
  <r>
    <x v="4"/>
  </r>
  <r>
    <x v="1"/>
  </r>
  <r>
    <x v="5"/>
  </r>
  <r>
    <x v="10"/>
  </r>
  <r>
    <x v="5"/>
  </r>
  <r>
    <x v="17"/>
  </r>
  <r>
    <x v="7"/>
  </r>
  <r>
    <x v="1"/>
  </r>
  <r>
    <x v="5"/>
  </r>
  <r>
    <x v="5"/>
  </r>
  <r>
    <x v="1"/>
  </r>
  <r>
    <x v="1"/>
  </r>
  <r>
    <x v="5"/>
  </r>
  <r>
    <x v="1"/>
  </r>
  <r>
    <x v="5"/>
  </r>
  <r>
    <x v="5"/>
  </r>
  <r>
    <x v="4"/>
  </r>
  <r>
    <x v="11"/>
  </r>
  <r>
    <x v="1"/>
  </r>
  <r>
    <x v="1"/>
  </r>
  <r>
    <x v="1"/>
  </r>
  <r>
    <x v="5"/>
  </r>
  <r>
    <x v="5"/>
  </r>
  <r>
    <x v="5"/>
  </r>
  <r>
    <x v="5"/>
  </r>
  <r>
    <x v="6"/>
  </r>
  <r>
    <x v="7"/>
  </r>
  <r>
    <x v="5"/>
  </r>
  <r>
    <x v="2"/>
  </r>
  <r>
    <x v="7"/>
  </r>
  <r>
    <x v="7"/>
  </r>
  <r>
    <x v="7"/>
  </r>
  <r>
    <x v="4"/>
  </r>
  <r>
    <x v="5"/>
  </r>
  <r>
    <x v="1"/>
  </r>
  <r>
    <x v="1"/>
  </r>
  <r>
    <x v="5"/>
  </r>
  <r>
    <x v="5"/>
  </r>
  <r>
    <x v="5"/>
  </r>
  <r>
    <x v="5"/>
  </r>
  <r>
    <x v="5"/>
  </r>
  <r>
    <x v="4"/>
  </r>
  <r>
    <x v="14"/>
  </r>
  <r>
    <x v="4"/>
  </r>
  <r>
    <x v="5"/>
  </r>
  <r>
    <x v="5"/>
  </r>
  <r>
    <x v="7"/>
  </r>
  <r>
    <x v="10"/>
  </r>
  <r>
    <x v="1"/>
  </r>
  <r>
    <x v="4"/>
  </r>
  <r>
    <x v="4"/>
  </r>
  <r>
    <x v="11"/>
  </r>
  <r>
    <x v="4"/>
  </r>
  <r>
    <x v="11"/>
  </r>
  <r>
    <x v="4"/>
  </r>
  <r>
    <x v="5"/>
  </r>
  <r>
    <x v="6"/>
  </r>
  <r>
    <x v="7"/>
  </r>
  <r>
    <x v="1"/>
  </r>
  <r>
    <x v="4"/>
  </r>
  <r>
    <x v="7"/>
  </r>
  <r>
    <x v="11"/>
  </r>
  <r>
    <x v="8"/>
  </r>
  <r>
    <x v="5"/>
  </r>
  <r>
    <x v="5"/>
  </r>
  <r>
    <x v="4"/>
  </r>
  <r>
    <x v="4"/>
  </r>
  <r>
    <x v="7"/>
  </r>
  <r>
    <x v="4"/>
  </r>
  <r>
    <x v="5"/>
  </r>
  <r>
    <x v="5"/>
  </r>
  <r>
    <x v="10"/>
  </r>
  <r>
    <x v="1"/>
  </r>
  <r>
    <x v="5"/>
  </r>
  <r>
    <x v="5"/>
  </r>
  <r>
    <x v="5"/>
  </r>
  <r>
    <x v="6"/>
  </r>
  <r>
    <x v="5"/>
  </r>
  <r>
    <x v="5"/>
  </r>
  <r>
    <x v="5"/>
  </r>
  <r>
    <x v="4"/>
  </r>
  <r>
    <x v="4"/>
  </r>
  <r>
    <x v="1"/>
  </r>
  <r>
    <x v="4"/>
  </r>
  <r>
    <x v="4"/>
  </r>
  <r>
    <x v="5"/>
  </r>
  <r>
    <x v="5"/>
  </r>
  <r>
    <x v="10"/>
  </r>
  <r>
    <x v="7"/>
  </r>
  <r>
    <x v="19"/>
  </r>
  <r>
    <x v="5"/>
  </r>
  <r>
    <x v="4"/>
  </r>
  <r>
    <x v="5"/>
  </r>
  <r>
    <x v="5"/>
  </r>
  <r>
    <x v="3"/>
  </r>
  <r>
    <x v="5"/>
  </r>
  <r>
    <x v="8"/>
  </r>
  <r>
    <x v="4"/>
  </r>
  <r>
    <x v="5"/>
  </r>
  <r>
    <x v="1"/>
  </r>
  <r>
    <x v="1"/>
  </r>
  <r>
    <x v="4"/>
  </r>
  <r>
    <x v="5"/>
  </r>
  <r>
    <x v="5"/>
  </r>
  <r>
    <x v="10"/>
  </r>
  <r>
    <x v="4"/>
  </r>
  <r>
    <x v="4"/>
  </r>
  <r>
    <x v="1"/>
  </r>
  <r>
    <x v="1"/>
  </r>
  <r>
    <x v="8"/>
  </r>
  <r>
    <x v="5"/>
  </r>
  <r>
    <x v="14"/>
  </r>
  <r>
    <x v="1"/>
  </r>
  <r>
    <x v="1"/>
  </r>
  <r>
    <x v="7"/>
  </r>
  <r>
    <x v="5"/>
  </r>
  <r>
    <x v="7"/>
  </r>
  <r>
    <x v="1"/>
  </r>
  <r>
    <x v="7"/>
  </r>
  <r>
    <x v="1"/>
  </r>
  <r>
    <x v="5"/>
  </r>
  <r>
    <x v="5"/>
  </r>
  <r>
    <x v="14"/>
  </r>
  <r>
    <x v="11"/>
  </r>
  <r>
    <x v="5"/>
  </r>
  <r>
    <x v="5"/>
  </r>
  <r>
    <x v="1"/>
  </r>
  <r>
    <x v="4"/>
  </r>
  <r>
    <x v="7"/>
  </r>
  <r>
    <x v="5"/>
  </r>
  <r>
    <x v="5"/>
  </r>
  <r>
    <x v="5"/>
  </r>
  <r>
    <x v="1"/>
  </r>
  <r>
    <x v="7"/>
  </r>
  <r>
    <x v="20"/>
  </r>
  <r>
    <x v="4"/>
  </r>
  <r>
    <x v="1"/>
  </r>
  <r>
    <x v="5"/>
  </r>
  <r>
    <x v="1"/>
  </r>
  <r>
    <x v="7"/>
  </r>
  <r>
    <x v="1"/>
  </r>
  <r>
    <x v="10"/>
  </r>
  <r>
    <x v="1"/>
  </r>
  <r>
    <x v="3"/>
  </r>
  <r>
    <x v="1"/>
  </r>
  <r>
    <x v="1"/>
  </r>
  <r>
    <x v="7"/>
  </r>
  <r>
    <x v="7"/>
  </r>
  <r>
    <x v="1"/>
  </r>
  <r>
    <x v="1"/>
  </r>
  <r>
    <x v="4"/>
  </r>
  <r>
    <x v="5"/>
  </r>
  <r>
    <x v="5"/>
  </r>
  <r>
    <x v="17"/>
  </r>
  <r>
    <x v="7"/>
  </r>
  <r>
    <x v="7"/>
  </r>
  <r>
    <x v="14"/>
  </r>
  <r>
    <x v="4"/>
  </r>
  <r>
    <x v="4"/>
  </r>
  <r>
    <x v="5"/>
  </r>
  <r>
    <x v="21"/>
  </r>
  <r>
    <x v="1"/>
  </r>
  <r>
    <x v="5"/>
  </r>
  <r>
    <x v="14"/>
  </r>
  <r>
    <x v="4"/>
  </r>
  <r>
    <x v="5"/>
  </r>
  <r>
    <x v="5"/>
  </r>
  <r>
    <x v="1"/>
  </r>
  <r>
    <x v="12"/>
  </r>
  <r>
    <x v="5"/>
  </r>
  <r>
    <x v="5"/>
  </r>
  <r>
    <x v="4"/>
  </r>
  <r>
    <x v="1"/>
  </r>
  <r>
    <x v="1"/>
  </r>
  <r>
    <x v="16"/>
  </r>
  <r>
    <x v="1"/>
  </r>
  <r>
    <x v="4"/>
  </r>
  <r>
    <x v="12"/>
  </r>
  <r>
    <x v="7"/>
  </r>
  <r>
    <x v="4"/>
  </r>
  <r>
    <x v="7"/>
  </r>
  <r>
    <x v="4"/>
  </r>
  <r>
    <x v="1"/>
  </r>
  <r>
    <x v="5"/>
  </r>
  <r>
    <x v="5"/>
  </r>
  <r>
    <x v="12"/>
  </r>
  <r>
    <x v="4"/>
  </r>
  <r>
    <x v="5"/>
  </r>
  <r>
    <x v="7"/>
  </r>
  <r>
    <x v="4"/>
  </r>
  <r>
    <x v="10"/>
  </r>
  <r>
    <x v="6"/>
  </r>
  <r>
    <x v="12"/>
  </r>
  <r>
    <x v="7"/>
  </r>
  <r>
    <x v="4"/>
  </r>
  <r>
    <x v="4"/>
  </r>
  <r>
    <x v="7"/>
  </r>
  <r>
    <x v="4"/>
  </r>
  <r>
    <x v="5"/>
  </r>
  <r>
    <x v="5"/>
  </r>
  <r>
    <x v="22"/>
  </r>
  <r>
    <x v="4"/>
  </r>
  <r>
    <x v="7"/>
  </r>
  <r>
    <x v="1"/>
  </r>
  <r>
    <x v="4"/>
  </r>
  <r>
    <x v="5"/>
  </r>
  <r>
    <x v="8"/>
  </r>
  <r>
    <x v="1"/>
  </r>
  <r>
    <x v="5"/>
  </r>
  <r>
    <x v="5"/>
  </r>
  <r>
    <x v="5"/>
  </r>
  <r>
    <x v="1"/>
  </r>
  <r>
    <x v="5"/>
  </r>
  <r>
    <x v="1"/>
  </r>
  <r>
    <x v="1"/>
  </r>
  <r>
    <x v="1"/>
  </r>
  <r>
    <x v="1"/>
  </r>
  <r>
    <x v="1"/>
  </r>
  <r>
    <x v="1"/>
  </r>
  <r>
    <x v="2"/>
  </r>
  <r>
    <x v="5"/>
  </r>
  <r>
    <x v="4"/>
  </r>
  <r>
    <x v="4"/>
  </r>
  <r>
    <x v="1"/>
  </r>
  <r>
    <x v="10"/>
  </r>
  <r>
    <x v="1"/>
  </r>
  <r>
    <x v="11"/>
  </r>
  <r>
    <x v="5"/>
  </r>
  <r>
    <x v="18"/>
  </r>
  <r>
    <x v="5"/>
  </r>
  <r>
    <x v="1"/>
  </r>
  <r>
    <x v="1"/>
  </r>
  <r>
    <x v="1"/>
  </r>
  <r>
    <x v="5"/>
  </r>
  <r>
    <x v="5"/>
  </r>
  <r>
    <x v="6"/>
  </r>
  <r>
    <x v="7"/>
  </r>
  <r>
    <x v="4"/>
  </r>
  <r>
    <x v="1"/>
  </r>
  <r>
    <x v="4"/>
  </r>
  <r>
    <x v="1"/>
  </r>
  <r>
    <x v="1"/>
  </r>
  <r>
    <x v="5"/>
  </r>
  <r>
    <x v="5"/>
  </r>
  <r>
    <x v="4"/>
  </r>
  <r>
    <x v="4"/>
  </r>
  <r>
    <x v="1"/>
  </r>
  <r>
    <x v="4"/>
  </r>
  <r>
    <x v="9"/>
  </r>
  <r>
    <x v="5"/>
  </r>
  <r>
    <x v="5"/>
  </r>
  <r>
    <x v="5"/>
  </r>
  <r>
    <x v="4"/>
  </r>
  <r>
    <x v="1"/>
  </r>
  <r>
    <x v="7"/>
  </r>
  <r>
    <x v="17"/>
  </r>
  <r>
    <x v="1"/>
  </r>
  <r>
    <x v="4"/>
  </r>
  <r>
    <x v="1"/>
  </r>
  <r>
    <x v="1"/>
  </r>
  <r>
    <x v="5"/>
  </r>
  <r>
    <x v="5"/>
  </r>
  <r>
    <x v="7"/>
  </r>
  <r>
    <x v="1"/>
  </r>
  <r>
    <x v="1"/>
  </r>
  <r>
    <x v="4"/>
  </r>
  <r>
    <x v="5"/>
  </r>
  <r>
    <x v="5"/>
  </r>
  <r>
    <x v="3"/>
  </r>
  <r>
    <x v="1"/>
  </r>
  <r>
    <x v="1"/>
  </r>
  <r>
    <x v="1"/>
  </r>
  <r>
    <x v="1"/>
  </r>
  <r>
    <x v="4"/>
  </r>
  <r>
    <x v="11"/>
  </r>
  <r>
    <x v="8"/>
  </r>
  <r>
    <x v="1"/>
  </r>
  <r>
    <x v="4"/>
  </r>
  <r>
    <x v="7"/>
  </r>
  <r>
    <x v="5"/>
  </r>
  <r>
    <x v="11"/>
  </r>
  <r>
    <x v="5"/>
  </r>
  <r>
    <x v="5"/>
  </r>
  <r>
    <x v="3"/>
  </r>
  <r>
    <x v="1"/>
  </r>
  <r>
    <x v="7"/>
  </r>
  <r>
    <x v="7"/>
  </r>
  <r>
    <x v="5"/>
  </r>
  <r>
    <x v="4"/>
  </r>
  <r>
    <x v="1"/>
  </r>
  <r>
    <x v="5"/>
  </r>
  <r>
    <x v="4"/>
  </r>
  <r>
    <x v="1"/>
  </r>
  <r>
    <x v="4"/>
  </r>
  <r>
    <x v="11"/>
  </r>
  <r>
    <x v="5"/>
  </r>
  <r>
    <x v="5"/>
  </r>
  <r>
    <x v="5"/>
  </r>
  <r>
    <x v="5"/>
  </r>
  <r>
    <x v="23"/>
  </r>
  <r>
    <x v="1"/>
  </r>
  <r>
    <x v="4"/>
  </r>
  <r>
    <x v="5"/>
  </r>
  <r>
    <x v="10"/>
  </r>
  <r>
    <x v="1"/>
  </r>
  <r>
    <x v="1"/>
  </r>
  <r>
    <x v="5"/>
  </r>
  <r>
    <x v="12"/>
  </r>
  <r>
    <x v="15"/>
  </r>
  <r>
    <x v="4"/>
  </r>
  <r>
    <x v="11"/>
  </r>
  <r>
    <x v="5"/>
  </r>
  <r>
    <x v="5"/>
  </r>
  <r>
    <x v="5"/>
  </r>
  <r>
    <x v="4"/>
  </r>
  <r>
    <x v="0"/>
  </r>
  <r>
    <x v="4"/>
  </r>
  <r>
    <x v="7"/>
  </r>
  <r>
    <x v="1"/>
  </r>
  <r>
    <x v="4"/>
  </r>
  <r>
    <x v="1"/>
  </r>
  <r>
    <x v="5"/>
  </r>
  <r>
    <x v="5"/>
  </r>
  <r>
    <x v="1"/>
  </r>
  <r>
    <x v="4"/>
  </r>
  <r>
    <x v="8"/>
  </r>
  <r>
    <x v="1"/>
  </r>
  <r>
    <x v="8"/>
  </r>
  <r>
    <x v="5"/>
  </r>
  <r>
    <x v="5"/>
  </r>
  <r>
    <x v="5"/>
  </r>
  <r>
    <x v="5"/>
  </r>
  <r>
    <x v="5"/>
  </r>
  <r>
    <x v="1"/>
  </r>
  <r>
    <x v="4"/>
  </r>
  <r>
    <x v="4"/>
  </r>
  <r>
    <x v="24"/>
  </r>
  <r>
    <x v="1"/>
  </r>
  <r>
    <x v="12"/>
  </r>
  <r>
    <x v="7"/>
  </r>
  <r>
    <x v="5"/>
  </r>
  <r>
    <x v="5"/>
  </r>
  <r>
    <x v="5"/>
  </r>
  <r>
    <x v="4"/>
  </r>
  <r>
    <x v="12"/>
  </r>
  <r>
    <x v="1"/>
  </r>
  <r>
    <x v="5"/>
  </r>
  <r>
    <x v="5"/>
  </r>
  <r>
    <x v="3"/>
  </r>
  <r>
    <x v="1"/>
  </r>
  <r>
    <x v="4"/>
  </r>
  <r>
    <x v="12"/>
  </r>
  <r>
    <x v="6"/>
  </r>
  <r>
    <x v="3"/>
  </r>
  <r>
    <x v="5"/>
  </r>
  <r>
    <x v="5"/>
  </r>
  <r>
    <x v="10"/>
  </r>
  <r>
    <x v="4"/>
  </r>
  <r>
    <x v="4"/>
  </r>
  <r>
    <x v="4"/>
  </r>
  <r>
    <x v="4"/>
  </r>
  <r>
    <x v="7"/>
  </r>
  <r>
    <x v="25"/>
  </r>
  <r>
    <x v="4"/>
  </r>
  <r>
    <x v="1"/>
  </r>
  <r>
    <x v="1"/>
  </r>
  <r>
    <x v="1"/>
  </r>
  <r>
    <x v="2"/>
  </r>
  <r>
    <x v="4"/>
  </r>
  <r>
    <x v="4"/>
  </r>
  <r>
    <x v="4"/>
  </r>
  <r>
    <x v="7"/>
  </r>
  <r>
    <x v="1"/>
  </r>
  <r>
    <x v="1"/>
  </r>
  <r>
    <x v="7"/>
  </r>
  <r>
    <x v="9"/>
  </r>
  <r>
    <x v="9"/>
  </r>
  <r>
    <x v="5"/>
  </r>
  <r>
    <x v="5"/>
  </r>
  <r>
    <x v="4"/>
  </r>
  <r>
    <x v="7"/>
  </r>
  <r>
    <x v="4"/>
  </r>
  <r>
    <x v="1"/>
  </r>
  <r>
    <x v="5"/>
  </r>
  <r>
    <x v="5"/>
  </r>
  <r>
    <x v="5"/>
  </r>
  <r>
    <x v="5"/>
  </r>
  <r>
    <x v="8"/>
  </r>
  <r>
    <x v="4"/>
  </r>
  <r>
    <x v="7"/>
  </r>
  <r>
    <x v="5"/>
  </r>
  <r>
    <x v="5"/>
  </r>
  <r>
    <x v="5"/>
  </r>
  <r>
    <x v="5"/>
  </r>
  <r>
    <x v="3"/>
  </r>
  <r>
    <x v="1"/>
  </r>
  <r>
    <x v="7"/>
  </r>
  <r>
    <x v="6"/>
  </r>
  <r>
    <x v="4"/>
  </r>
  <r>
    <x v="5"/>
  </r>
  <r>
    <x v="5"/>
  </r>
  <r>
    <x v="10"/>
  </r>
  <r>
    <x v="6"/>
  </r>
  <r>
    <x v="4"/>
  </r>
  <r>
    <x v="7"/>
  </r>
  <r>
    <x v="1"/>
  </r>
  <r>
    <x v="7"/>
  </r>
  <r>
    <x v="5"/>
  </r>
  <r>
    <x v="7"/>
  </r>
  <r>
    <x v="1"/>
  </r>
  <r>
    <x v="4"/>
  </r>
  <r>
    <x v="5"/>
  </r>
  <r>
    <x v="5"/>
  </r>
  <r>
    <x v="1"/>
  </r>
  <r>
    <x v="4"/>
  </r>
  <r>
    <x v="5"/>
  </r>
  <r>
    <x v="1"/>
  </r>
  <r>
    <x v="11"/>
  </r>
  <r>
    <x v="5"/>
  </r>
  <r>
    <x v="5"/>
  </r>
  <r>
    <x v="21"/>
  </r>
  <r>
    <x v="6"/>
  </r>
  <r>
    <x v="4"/>
  </r>
  <r>
    <x v="4"/>
  </r>
  <r>
    <x v="7"/>
  </r>
  <r>
    <x v="4"/>
  </r>
  <r>
    <x v="4"/>
  </r>
  <r>
    <x v="1"/>
  </r>
  <r>
    <x v="4"/>
  </r>
  <r>
    <x v="4"/>
  </r>
  <r>
    <x v="1"/>
  </r>
  <r>
    <x v="5"/>
  </r>
  <r>
    <x v="5"/>
  </r>
  <r>
    <x v="4"/>
  </r>
  <r>
    <x v="5"/>
  </r>
  <r>
    <x v="5"/>
  </r>
  <r>
    <x v="5"/>
  </r>
  <r>
    <x v="17"/>
  </r>
  <r>
    <x v="2"/>
  </r>
  <r>
    <x v="4"/>
  </r>
  <r>
    <x v="7"/>
  </r>
  <r>
    <x v="1"/>
  </r>
  <r>
    <x v="4"/>
  </r>
  <r>
    <x v="13"/>
  </r>
  <r>
    <x v="10"/>
  </r>
  <r>
    <x v="7"/>
  </r>
  <r>
    <x v="4"/>
  </r>
  <r>
    <x v="10"/>
  </r>
  <r>
    <x v="6"/>
  </r>
  <r>
    <x v="1"/>
  </r>
  <r>
    <x v="4"/>
  </r>
  <r>
    <x v="4"/>
  </r>
  <r>
    <x v="4"/>
  </r>
  <r>
    <x v="5"/>
  </r>
  <r>
    <x v="10"/>
  </r>
  <r>
    <x v="4"/>
  </r>
  <r>
    <x v="4"/>
  </r>
  <r>
    <x v="5"/>
  </r>
  <r>
    <x v="5"/>
  </r>
  <r>
    <x v="10"/>
  </r>
  <r>
    <x v="1"/>
  </r>
  <r>
    <x v="1"/>
  </r>
  <r>
    <x v="1"/>
  </r>
  <r>
    <x v="1"/>
  </r>
  <r>
    <x v="4"/>
  </r>
  <r>
    <x v="4"/>
  </r>
  <r>
    <x v="4"/>
  </r>
  <r>
    <x v="4"/>
  </r>
  <r>
    <x v="18"/>
  </r>
  <r>
    <x v="5"/>
  </r>
  <r>
    <x v="5"/>
  </r>
  <r>
    <x v="5"/>
  </r>
  <r>
    <x v="5"/>
  </r>
  <r>
    <x v="5"/>
  </r>
  <r>
    <x v="17"/>
  </r>
  <r>
    <x v="1"/>
  </r>
  <r>
    <x v="7"/>
  </r>
  <r>
    <x v="7"/>
  </r>
  <r>
    <x v="5"/>
  </r>
  <r>
    <x v="4"/>
  </r>
  <r>
    <x v="6"/>
  </r>
  <r>
    <x v="7"/>
  </r>
  <r>
    <x v="4"/>
  </r>
  <r>
    <x v="5"/>
  </r>
  <r>
    <x v="5"/>
  </r>
  <r>
    <x v="5"/>
  </r>
  <r>
    <x v="5"/>
  </r>
  <r>
    <x v="1"/>
  </r>
  <r>
    <x v="7"/>
  </r>
  <r>
    <x v="18"/>
  </r>
  <r>
    <x v="1"/>
  </r>
  <r>
    <x v="4"/>
  </r>
  <r>
    <x v="2"/>
  </r>
  <r>
    <x v="5"/>
  </r>
  <r>
    <x v="5"/>
  </r>
  <r>
    <x v="5"/>
  </r>
  <r>
    <x v="10"/>
  </r>
  <r>
    <x v="1"/>
  </r>
  <r>
    <x v="4"/>
  </r>
  <r>
    <x v="4"/>
  </r>
  <r>
    <x v="4"/>
  </r>
  <r>
    <x v="1"/>
  </r>
  <r>
    <x v="1"/>
  </r>
  <r>
    <x v="5"/>
  </r>
  <r>
    <x v="5"/>
  </r>
  <r>
    <x v="10"/>
  </r>
  <r>
    <x v="1"/>
  </r>
  <r>
    <x v="1"/>
  </r>
  <r>
    <x v="1"/>
  </r>
  <r>
    <x v="4"/>
  </r>
  <r>
    <x v="12"/>
  </r>
  <r>
    <x v="1"/>
  </r>
  <r>
    <x v="9"/>
  </r>
  <r>
    <x v="4"/>
  </r>
  <r>
    <x v="5"/>
  </r>
  <r>
    <x v="5"/>
  </r>
  <r>
    <x v="1"/>
  </r>
  <r>
    <x v="4"/>
  </r>
  <r>
    <x v="4"/>
  </r>
  <r>
    <x v="5"/>
  </r>
  <r>
    <x v="5"/>
  </r>
  <r>
    <x v="18"/>
  </r>
  <r>
    <x v="9"/>
  </r>
  <r>
    <x v="5"/>
  </r>
  <r>
    <x v="4"/>
  </r>
  <r>
    <x v="1"/>
  </r>
  <r>
    <x v="5"/>
  </r>
  <r>
    <x v="5"/>
  </r>
  <r>
    <x v="17"/>
  </r>
  <r>
    <x v="1"/>
  </r>
  <r>
    <x v="7"/>
  </r>
  <r>
    <x v="7"/>
  </r>
  <r>
    <x v="5"/>
  </r>
  <r>
    <x v="5"/>
  </r>
  <r>
    <x v="10"/>
  </r>
  <r>
    <x v="4"/>
  </r>
  <r>
    <x v="7"/>
  </r>
  <r>
    <x v="7"/>
  </r>
  <r>
    <x v="11"/>
  </r>
  <r>
    <x v="7"/>
  </r>
  <r>
    <x v="4"/>
  </r>
  <r>
    <x v="11"/>
  </r>
  <r>
    <x v="11"/>
  </r>
  <r>
    <x v="5"/>
  </r>
  <r>
    <x v="14"/>
  </r>
  <r>
    <x v="1"/>
  </r>
  <r>
    <x v="4"/>
  </r>
  <r>
    <x v="4"/>
  </r>
  <r>
    <x v="1"/>
  </r>
  <r>
    <x v="8"/>
  </r>
  <r>
    <x v="1"/>
  </r>
  <r>
    <x v="5"/>
  </r>
  <r>
    <x v="8"/>
  </r>
  <r>
    <x v="1"/>
  </r>
  <r>
    <x v="0"/>
  </r>
  <r>
    <x v="7"/>
  </r>
  <r>
    <x v="4"/>
  </r>
  <r>
    <x v="5"/>
  </r>
  <r>
    <x v="5"/>
  </r>
  <r>
    <x v="5"/>
  </r>
  <r>
    <x v="3"/>
  </r>
  <r>
    <x v="4"/>
  </r>
  <r>
    <x v="5"/>
  </r>
  <r>
    <x v="1"/>
  </r>
  <r>
    <x v="4"/>
  </r>
  <r>
    <x v="4"/>
  </r>
  <r>
    <x v="12"/>
  </r>
  <r>
    <x v="7"/>
  </r>
  <r>
    <x v="4"/>
  </r>
  <r>
    <x v="5"/>
  </r>
  <r>
    <x v="5"/>
  </r>
  <r>
    <x v="5"/>
  </r>
  <r>
    <x v="4"/>
  </r>
  <r>
    <x v="4"/>
  </r>
  <r>
    <x v="1"/>
  </r>
  <r>
    <x v="1"/>
  </r>
  <r>
    <x v="0"/>
  </r>
  <r>
    <x v="4"/>
  </r>
  <r>
    <x v="4"/>
  </r>
  <r>
    <x v="1"/>
  </r>
  <r>
    <x v="1"/>
  </r>
  <r>
    <x v="5"/>
  </r>
  <r>
    <x v="5"/>
  </r>
  <r>
    <x v="1"/>
  </r>
  <r>
    <x v="1"/>
  </r>
  <r>
    <x v="1"/>
  </r>
  <r>
    <x v="1"/>
  </r>
  <r>
    <x v="4"/>
  </r>
  <r>
    <x v="5"/>
  </r>
  <r>
    <x v="5"/>
  </r>
  <r>
    <x v="4"/>
  </r>
  <r>
    <x v="4"/>
  </r>
  <r>
    <x v="7"/>
  </r>
  <r>
    <x v="4"/>
  </r>
  <r>
    <x v="4"/>
  </r>
  <r>
    <x v="9"/>
  </r>
  <r>
    <x v="5"/>
  </r>
  <r>
    <x v="5"/>
  </r>
  <r>
    <x v="5"/>
  </r>
  <r>
    <x v="5"/>
  </r>
  <r>
    <x v="1"/>
  </r>
  <r>
    <x v="4"/>
  </r>
  <r>
    <x v="4"/>
  </r>
  <r>
    <x v="1"/>
  </r>
  <r>
    <x v="4"/>
  </r>
  <r>
    <x v="4"/>
  </r>
  <r>
    <x v="8"/>
  </r>
  <r>
    <x v="1"/>
  </r>
  <r>
    <x v="7"/>
  </r>
  <r>
    <x v="16"/>
  </r>
  <r>
    <x v="7"/>
  </r>
  <r>
    <x v="1"/>
  </r>
  <r>
    <x v="7"/>
  </r>
  <r>
    <x v="5"/>
  </r>
  <r>
    <x v="5"/>
  </r>
  <r>
    <x v="3"/>
  </r>
  <r>
    <x v="1"/>
  </r>
  <r>
    <x v="1"/>
  </r>
  <r>
    <x v="7"/>
  </r>
  <r>
    <x v="4"/>
  </r>
  <r>
    <x v="5"/>
  </r>
  <r>
    <x v="5"/>
  </r>
  <r>
    <x v="5"/>
  </r>
  <r>
    <x v="3"/>
  </r>
  <r>
    <x v="1"/>
  </r>
  <r>
    <x v="1"/>
  </r>
  <r>
    <x v="1"/>
  </r>
  <r>
    <x v="1"/>
  </r>
  <r>
    <x v="4"/>
  </r>
  <r>
    <x v="1"/>
  </r>
  <r>
    <x v="5"/>
  </r>
  <r>
    <x v="3"/>
  </r>
  <r>
    <x v="18"/>
  </r>
  <r>
    <x v="1"/>
  </r>
  <r>
    <x v="5"/>
  </r>
  <r>
    <x v="8"/>
  </r>
  <r>
    <x v="1"/>
  </r>
  <r>
    <x v="24"/>
  </r>
  <r>
    <x v="4"/>
  </r>
  <r>
    <x v="4"/>
  </r>
  <r>
    <x v="1"/>
  </r>
  <r>
    <x v="5"/>
  </r>
  <r>
    <x v="0"/>
  </r>
  <r>
    <x v="4"/>
  </r>
  <r>
    <x v="4"/>
  </r>
  <r>
    <x v="1"/>
  </r>
  <r>
    <x v="4"/>
  </r>
  <r>
    <x v="1"/>
  </r>
  <r>
    <x v="5"/>
  </r>
  <r>
    <x v="5"/>
  </r>
  <r>
    <x v="6"/>
  </r>
  <r>
    <x v="3"/>
  </r>
  <r>
    <x v="7"/>
  </r>
  <r>
    <x v="1"/>
  </r>
  <r>
    <x v="3"/>
  </r>
  <r>
    <x v="1"/>
  </r>
  <r>
    <x v="8"/>
  </r>
  <r>
    <x v="7"/>
  </r>
  <r>
    <x v="11"/>
  </r>
  <r>
    <x v="5"/>
  </r>
  <r>
    <x v="3"/>
  </r>
  <r>
    <x v="4"/>
  </r>
  <r>
    <x v="8"/>
  </r>
  <r>
    <x v="26"/>
  </r>
  <r>
    <x v="4"/>
  </r>
  <r>
    <x v="5"/>
  </r>
  <r>
    <x v="8"/>
  </r>
  <r>
    <x v="1"/>
  </r>
  <r>
    <x v="24"/>
  </r>
  <r>
    <x v="18"/>
  </r>
  <r>
    <x v="17"/>
  </r>
  <r>
    <x v="5"/>
  </r>
  <r>
    <x v="1"/>
  </r>
  <r>
    <x v="4"/>
  </r>
  <r>
    <x v="4"/>
  </r>
  <r>
    <x v="1"/>
  </r>
  <r>
    <x v="18"/>
  </r>
  <r>
    <x v="1"/>
  </r>
  <r>
    <x v="4"/>
  </r>
  <r>
    <x v="1"/>
  </r>
  <r>
    <x v="11"/>
  </r>
  <r>
    <x v="1"/>
  </r>
  <r>
    <x v="1"/>
  </r>
  <r>
    <x v="1"/>
  </r>
  <r>
    <x v="26"/>
  </r>
  <r>
    <x v="1"/>
  </r>
  <r>
    <x v="5"/>
  </r>
  <r>
    <x v="5"/>
  </r>
  <r>
    <x v="5"/>
  </r>
  <r>
    <x v="5"/>
  </r>
  <r>
    <x v="5"/>
  </r>
  <r>
    <x v="10"/>
  </r>
  <r>
    <x v="8"/>
  </r>
  <r>
    <x v="1"/>
  </r>
  <r>
    <x v="4"/>
  </r>
  <r>
    <x v="1"/>
  </r>
  <r>
    <x v="4"/>
  </r>
  <r>
    <x v="1"/>
  </r>
  <r>
    <x v="5"/>
  </r>
  <r>
    <x v="3"/>
  </r>
  <r>
    <x v="4"/>
  </r>
  <r>
    <x v="7"/>
  </r>
  <r>
    <x v="1"/>
  </r>
  <r>
    <x v="17"/>
  </r>
  <r>
    <x v="9"/>
  </r>
  <r>
    <x v="5"/>
  </r>
  <r>
    <x v="4"/>
  </r>
  <r>
    <x v="4"/>
  </r>
  <r>
    <x v="4"/>
  </r>
  <r>
    <x v="1"/>
  </r>
  <r>
    <x v="5"/>
  </r>
  <r>
    <x v="10"/>
  </r>
  <r>
    <x v="1"/>
  </r>
  <r>
    <x v="4"/>
  </r>
  <r>
    <x v="4"/>
  </r>
  <r>
    <x v="4"/>
  </r>
  <r>
    <x v="4"/>
  </r>
  <r>
    <x v="1"/>
  </r>
  <r>
    <x v="7"/>
  </r>
  <r>
    <x v="4"/>
  </r>
  <r>
    <x v="23"/>
  </r>
  <r>
    <x v="4"/>
  </r>
  <r>
    <x v="4"/>
  </r>
  <r>
    <x v="4"/>
  </r>
  <r>
    <x v="7"/>
  </r>
  <r>
    <x v="18"/>
  </r>
  <r>
    <x v="4"/>
  </r>
  <r>
    <x v="7"/>
  </r>
  <r>
    <x v="4"/>
  </r>
  <r>
    <x v="5"/>
  </r>
  <r>
    <x v="5"/>
  </r>
  <r>
    <x v="5"/>
  </r>
  <r>
    <x v="3"/>
  </r>
  <r>
    <x v="3"/>
  </r>
  <r>
    <x v="1"/>
  </r>
  <r>
    <x v="4"/>
  </r>
  <r>
    <x v="4"/>
  </r>
  <r>
    <x v="12"/>
  </r>
  <r>
    <x v="24"/>
  </r>
  <r>
    <x v="7"/>
  </r>
  <r>
    <x v="5"/>
  </r>
  <r>
    <x v="5"/>
  </r>
  <r>
    <x v="8"/>
  </r>
  <r>
    <x v="4"/>
  </r>
  <r>
    <x v="4"/>
  </r>
  <r>
    <x v="7"/>
  </r>
  <r>
    <x v="7"/>
  </r>
  <r>
    <x v="5"/>
  </r>
  <r>
    <x v="4"/>
  </r>
  <r>
    <x v="5"/>
  </r>
  <r>
    <x v="5"/>
  </r>
  <r>
    <x v="0"/>
  </r>
  <r>
    <x v="4"/>
  </r>
  <r>
    <x v="4"/>
  </r>
  <r>
    <x v="1"/>
  </r>
  <r>
    <x v="5"/>
  </r>
  <r>
    <x v="5"/>
  </r>
  <r>
    <x v="5"/>
  </r>
  <r>
    <x v="14"/>
  </r>
  <r>
    <x v="4"/>
  </r>
  <r>
    <x v="1"/>
  </r>
  <r>
    <x v="7"/>
  </r>
  <r>
    <x v="1"/>
  </r>
  <r>
    <x v="27"/>
  </r>
  <r>
    <x v="5"/>
  </r>
  <r>
    <x v="5"/>
  </r>
  <r>
    <x v="14"/>
  </r>
  <r>
    <x v="1"/>
  </r>
  <r>
    <x v="1"/>
  </r>
  <r>
    <x v="1"/>
  </r>
  <r>
    <x v="4"/>
  </r>
  <r>
    <x v="4"/>
  </r>
  <r>
    <x v="4"/>
  </r>
  <r>
    <x v="1"/>
  </r>
  <r>
    <x v="4"/>
  </r>
  <r>
    <x v="1"/>
  </r>
  <r>
    <x v="1"/>
  </r>
  <r>
    <x v="5"/>
  </r>
  <r>
    <x v="5"/>
  </r>
  <r>
    <x v="1"/>
  </r>
  <r>
    <x v="4"/>
  </r>
  <r>
    <x v="7"/>
  </r>
  <r>
    <x v="18"/>
  </r>
  <r>
    <x v="4"/>
  </r>
  <r>
    <x v="24"/>
  </r>
  <r>
    <x v="10"/>
  </r>
  <r>
    <x v="5"/>
  </r>
  <r>
    <x v="5"/>
  </r>
  <r>
    <x v="5"/>
  </r>
  <r>
    <x v="10"/>
  </r>
  <r>
    <x v="4"/>
  </r>
  <r>
    <x v="7"/>
  </r>
  <r>
    <x v="18"/>
  </r>
  <r>
    <x v="4"/>
  </r>
  <r>
    <x v="1"/>
  </r>
  <r>
    <x v="1"/>
  </r>
  <r>
    <x v="10"/>
  </r>
  <r>
    <x v="11"/>
  </r>
  <r>
    <x v="5"/>
  </r>
  <r>
    <x v="5"/>
  </r>
  <r>
    <x v="3"/>
  </r>
  <r>
    <x v="1"/>
  </r>
  <r>
    <x v="1"/>
  </r>
  <r>
    <x v="18"/>
  </r>
  <r>
    <x v="4"/>
  </r>
  <r>
    <x v="2"/>
  </r>
  <r>
    <x v="5"/>
  </r>
  <r>
    <x v="5"/>
  </r>
  <r>
    <x v="17"/>
  </r>
  <r>
    <x v="0"/>
  </r>
  <r>
    <x v="4"/>
  </r>
  <r>
    <x v="4"/>
  </r>
  <r>
    <x v="7"/>
  </r>
  <r>
    <x v="18"/>
  </r>
  <r>
    <x v="18"/>
  </r>
  <r>
    <x v="1"/>
  </r>
  <r>
    <x v="1"/>
  </r>
  <r>
    <x v="4"/>
  </r>
  <r>
    <x v="12"/>
  </r>
  <r>
    <x v="1"/>
  </r>
  <r>
    <x v="5"/>
  </r>
  <r>
    <x v="0"/>
  </r>
  <r>
    <x v="7"/>
  </r>
  <r>
    <x v="4"/>
  </r>
  <r>
    <x v="4"/>
  </r>
  <r>
    <x v="4"/>
  </r>
  <r>
    <x v="4"/>
  </r>
  <r>
    <x v="4"/>
  </r>
  <r>
    <x v="7"/>
  </r>
  <r>
    <x v="7"/>
  </r>
  <r>
    <x v="1"/>
  </r>
  <r>
    <x v="4"/>
  </r>
  <r>
    <x v="1"/>
  </r>
  <r>
    <x v="5"/>
  </r>
  <r>
    <x v="5"/>
  </r>
  <r>
    <x v="17"/>
  </r>
  <r>
    <x v="6"/>
  </r>
  <r>
    <x v="4"/>
  </r>
  <r>
    <x v="1"/>
  </r>
  <r>
    <x v="4"/>
  </r>
  <r>
    <x v="4"/>
  </r>
  <r>
    <x v="4"/>
  </r>
  <r>
    <x v="5"/>
  </r>
  <r>
    <x v="5"/>
  </r>
  <r>
    <x v="8"/>
  </r>
  <r>
    <x v="1"/>
  </r>
  <r>
    <x v="25"/>
  </r>
  <r>
    <x v="4"/>
  </r>
  <r>
    <x v="4"/>
  </r>
  <r>
    <x v="4"/>
  </r>
  <r>
    <x v="4"/>
  </r>
  <r>
    <x v="4"/>
  </r>
  <r>
    <x v="7"/>
  </r>
  <r>
    <x v="5"/>
  </r>
  <r>
    <x v="4"/>
  </r>
  <r>
    <x v="1"/>
  </r>
  <r>
    <x v="4"/>
  </r>
  <r>
    <x v="10"/>
  </r>
  <r>
    <x v="3"/>
  </r>
  <r>
    <x v="16"/>
  </r>
  <r>
    <x v="4"/>
  </r>
  <r>
    <x v="4"/>
  </r>
  <r>
    <x v="4"/>
  </r>
  <r>
    <x v="4"/>
  </r>
  <r>
    <x v="4"/>
  </r>
  <r>
    <x v="12"/>
  </r>
  <r>
    <x v="7"/>
  </r>
  <r>
    <x v="18"/>
  </r>
  <r>
    <x v="4"/>
  </r>
  <r>
    <x v="1"/>
  </r>
  <r>
    <x v="4"/>
  </r>
  <r>
    <x v="7"/>
  </r>
  <r>
    <x v="9"/>
  </r>
  <r>
    <x v="5"/>
  </r>
  <r>
    <x v="3"/>
  </r>
  <r>
    <x v="3"/>
  </r>
  <r>
    <x v="1"/>
  </r>
  <r>
    <x v="1"/>
  </r>
  <r>
    <x v="1"/>
  </r>
  <r>
    <x v="1"/>
  </r>
  <r>
    <x v="1"/>
  </r>
  <r>
    <x v="4"/>
  </r>
  <r>
    <x v="4"/>
  </r>
  <r>
    <x v="7"/>
  </r>
  <r>
    <x v="11"/>
  </r>
  <r>
    <x v="28"/>
  </r>
  <r>
    <x v="5"/>
  </r>
  <r>
    <x v="4"/>
  </r>
  <r>
    <x v="7"/>
  </r>
  <r>
    <x v="7"/>
  </r>
  <r>
    <x v="5"/>
  </r>
  <r>
    <x v="5"/>
  </r>
  <r>
    <x v="4"/>
  </r>
  <r>
    <x v="4"/>
  </r>
  <r>
    <x v="7"/>
  </r>
  <r>
    <x v="7"/>
  </r>
  <r>
    <x v="4"/>
  </r>
  <r>
    <x v="4"/>
  </r>
  <r>
    <x v="16"/>
  </r>
  <r>
    <x v="5"/>
  </r>
  <r>
    <x v="4"/>
  </r>
  <r>
    <x v="1"/>
  </r>
  <r>
    <x v="4"/>
  </r>
  <r>
    <x v="1"/>
  </r>
  <r>
    <x v="13"/>
  </r>
  <r>
    <x v="1"/>
  </r>
  <r>
    <x v="5"/>
  </r>
  <r>
    <x v="5"/>
  </r>
  <r>
    <x v="1"/>
  </r>
  <r>
    <x v="1"/>
  </r>
  <r>
    <x v="4"/>
  </r>
  <r>
    <x v="4"/>
  </r>
  <r>
    <x v="18"/>
  </r>
  <r>
    <x v="1"/>
  </r>
  <r>
    <x v="1"/>
  </r>
  <r>
    <x v="5"/>
  </r>
  <r>
    <x v="1"/>
  </r>
  <r>
    <x v="4"/>
  </r>
  <r>
    <x v="4"/>
  </r>
  <r>
    <x v="6"/>
  </r>
  <r>
    <x v="5"/>
  </r>
  <r>
    <x v="5"/>
  </r>
  <r>
    <x v="5"/>
  </r>
  <r>
    <x v="5"/>
  </r>
  <r>
    <x v="6"/>
  </r>
  <r>
    <x v="3"/>
  </r>
  <r>
    <x v="4"/>
  </r>
  <r>
    <x v="5"/>
  </r>
  <r>
    <x v="4"/>
  </r>
  <r>
    <x v="12"/>
  </r>
  <r>
    <x v="1"/>
  </r>
  <r>
    <x v="17"/>
  </r>
  <r>
    <x v="5"/>
  </r>
  <r>
    <x v="5"/>
  </r>
  <r>
    <x v="4"/>
  </r>
  <r>
    <x v="4"/>
  </r>
  <r>
    <x v="4"/>
  </r>
  <r>
    <x v="1"/>
  </r>
  <r>
    <x v="1"/>
  </r>
  <r>
    <x v="5"/>
  </r>
  <r>
    <x v="5"/>
  </r>
  <r>
    <x v="5"/>
  </r>
  <r>
    <x v="4"/>
  </r>
  <r>
    <x v="4"/>
  </r>
  <r>
    <x v="4"/>
  </r>
  <r>
    <x v="18"/>
  </r>
  <r>
    <x v="1"/>
  </r>
  <r>
    <x v="18"/>
  </r>
  <r>
    <x v="1"/>
  </r>
  <r>
    <x v="1"/>
  </r>
  <r>
    <x v="5"/>
  </r>
  <r>
    <x v="5"/>
  </r>
  <r>
    <x v="3"/>
  </r>
  <r>
    <x v="3"/>
  </r>
  <r>
    <x v="7"/>
  </r>
  <r>
    <x v="1"/>
  </r>
  <r>
    <x v="11"/>
  </r>
  <r>
    <x v="5"/>
  </r>
  <r>
    <x v="5"/>
  </r>
  <r>
    <x v="3"/>
  </r>
  <r>
    <x v="8"/>
  </r>
  <r>
    <x v="1"/>
  </r>
  <r>
    <x v="2"/>
  </r>
  <r>
    <x v="2"/>
  </r>
  <r>
    <x v="0"/>
  </r>
  <r>
    <x v="4"/>
  </r>
  <r>
    <x v="4"/>
  </r>
  <r>
    <x v="4"/>
  </r>
  <r>
    <x v="4"/>
  </r>
  <r>
    <x v="7"/>
  </r>
  <r>
    <x v="18"/>
  </r>
  <r>
    <x v="1"/>
  </r>
  <r>
    <x v="4"/>
  </r>
  <r>
    <x v="4"/>
  </r>
  <r>
    <x v="7"/>
  </r>
  <r>
    <x v="7"/>
  </r>
  <r>
    <x v="14"/>
  </r>
  <r>
    <x v="12"/>
  </r>
  <r>
    <x v="8"/>
  </r>
  <r>
    <x v="5"/>
  </r>
  <r>
    <x v="5"/>
  </r>
  <r>
    <x v="5"/>
  </r>
  <r>
    <x v="4"/>
  </r>
  <r>
    <x v="1"/>
  </r>
  <r>
    <x v="4"/>
  </r>
  <r>
    <x v="4"/>
  </r>
  <r>
    <x v="5"/>
  </r>
  <r>
    <x v="5"/>
  </r>
  <r>
    <x v="5"/>
  </r>
  <r>
    <x v="4"/>
  </r>
  <r>
    <x v="7"/>
  </r>
  <r>
    <x v="7"/>
  </r>
  <r>
    <x v="4"/>
  </r>
  <r>
    <x v="1"/>
  </r>
  <r>
    <x v="4"/>
  </r>
  <r>
    <x v="5"/>
  </r>
  <r>
    <x v="5"/>
  </r>
  <r>
    <x v="4"/>
  </r>
  <r>
    <x v="4"/>
  </r>
  <r>
    <x v="7"/>
  </r>
  <r>
    <x v="18"/>
  </r>
  <r>
    <x v="4"/>
  </r>
  <r>
    <x v="4"/>
  </r>
  <r>
    <x v="5"/>
  </r>
  <r>
    <x v="5"/>
  </r>
  <r>
    <x v="5"/>
  </r>
  <r>
    <x v="4"/>
  </r>
  <r>
    <x v="4"/>
  </r>
  <r>
    <x v="4"/>
  </r>
  <r>
    <x v="1"/>
  </r>
  <r>
    <x v="1"/>
  </r>
  <r>
    <x v="7"/>
  </r>
  <r>
    <x v="5"/>
  </r>
  <r>
    <x v="5"/>
  </r>
  <r>
    <x v="1"/>
  </r>
  <r>
    <x v="4"/>
  </r>
  <r>
    <x v="4"/>
  </r>
  <r>
    <x v="18"/>
  </r>
  <r>
    <x v="3"/>
  </r>
  <r>
    <x v="4"/>
  </r>
  <r>
    <x v="1"/>
  </r>
  <r>
    <x v="4"/>
  </r>
  <r>
    <x v="1"/>
  </r>
  <r>
    <x v="5"/>
  </r>
  <r>
    <x v="5"/>
  </r>
  <r>
    <x v="5"/>
  </r>
  <r>
    <x v="10"/>
  </r>
  <r>
    <x v="22"/>
  </r>
  <r>
    <x v="6"/>
  </r>
  <r>
    <x v="2"/>
  </r>
  <r>
    <x v="4"/>
  </r>
  <r>
    <x v="18"/>
  </r>
  <r>
    <x v="17"/>
  </r>
  <r>
    <x v="1"/>
  </r>
  <r>
    <x v="4"/>
  </r>
  <r>
    <x v="7"/>
  </r>
  <r>
    <x v="7"/>
  </r>
  <r>
    <x v="5"/>
  </r>
  <r>
    <x v="5"/>
  </r>
  <r>
    <x v="5"/>
  </r>
  <r>
    <x v="4"/>
  </r>
  <r>
    <x v="15"/>
  </r>
  <r>
    <x v="7"/>
  </r>
  <r>
    <x v="7"/>
  </r>
  <r>
    <x v="1"/>
  </r>
  <r>
    <x v="11"/>
  </r>
  <r>
    <x v="4"/>
  </r>
  <r>
    <x v="4"/>
  </r>
  <r>
    <x v="11"/>
  </r>
  <r>
    <x v="11"/>
  </r>
  <r>
    <x v="5"/>
  </r>
  <r>
    <x v="5"/>
  </r>
  <r>
    <x v="6"/>
  </r>
  <r>
    <x v="3"/>
  </r>
  <r>
    <x v="8"/>
  </r>
  <r>
    <x v="4"/>
  </r>
  <r>
    <x v="1"/>
  </r>
  <r>
    <x v="5"/>
  </r>
  <r>
    <x v="5"/>
  </r>
  <r>
    <x v="5"/>
  </r>
  <r>
    <x v="10"/>
  </r>
  <r>
    <x v="6"/>
  </r>
  <r>
    <x v="3"/>
  </r>
  <r>
    <x v="14"/>
  </r>
  <r>
    <x v="4"/>
  </r>
  <r>
    <x v="4"/>
  </r>
  <r>
    <x v="4"/>
  </r>
  <r>
    <x v="7"/>
  </r>
  <r>
    <x v="4"/>
  </r>
  <r>
    <x v="1"/>
  </r>
  <r>
    <x v="4"/>
  </r>
  <r>
    <x v="18"/>
  </r>
  <r>
    <x v="18"/>
  </r>
  <r>
    <x v="11"/>
  </r>
  <r>
    <x v="5"/>
  </r>
  <r>
    <x v="5"/>
  </r>
  <r>
    <x v="10"/>
  </r>
  <r>
    <x v="10"/>
  </r>
  <r>
    <x v="4"/>
  </r>
  <r>
    <x v="4"/>
  </r>
  <r>
    <x v="4"/>
  </r>
  <r>
    <x v="12"/>
  </r>
  <r>
    <x v="4"/>
  </r>
  <r>
    <x v="5"/>
  </r>
  <r>
    <x v="3"/>
  </r>
  <r>
    <x v="4"/>
  </r>
  <r>
    <x v="4"/>
  </r>
  <r>
    <x v="7"/>
  </r>
  <r>
    <x v="18"/>
  </r>
  <r>
    <x v="1"/>
  </r>
  <r>
    <x v="4"/>
  </r>
  <r>
    <x v="1"/>
  </r>
  <r>
    <x v="9"/>
  </r>
  <r>
    <x v="11"/>
  </r>
  <r>
    <x v="5"/>
  </r>
  <r>
    <x v="5"/>
  </r>
  <r>
    <x v="5"/>
  </r>
  <r>
    <x v="10"/>
  </r>
  <r>
    <x v="4"/>
  </r>
  <r>
    <x v="4"/>
  </r>
  <r>
    <x v="4"/>
  </r>
  <r>
    <x v="5"/>
  </r>
  <r>
    <x v="3"/>
  </r>
  <r>
    <x v="2"/>
  </r>
  <r>
    <x v="7"/>
  </r>
  <r>
    <x v="4"/>
  </r>
  <r>
    <x v="1"/>
  </r>
  <r>
    <x v="1"/>
  </r>
  <r>
    <x v="25"/>
  </r>
  <r>
    <x v="5"/>
  </r>
  <r>
    <x v="5"/>
  </r>
  <r>
    <x v="10"/>
  </r>
  <r>
    <x v="4"/>
  </r>
  <r>
    <x v="4"/>
  </r>
  <r>
    <x v="4"/>
  </r>
  <r>
    <x v="1"/>
  </r>
  <r>
    <x v="4"/>
  </r>
  <r>
    <x v="7"/>
  </r>
  <r>
    <x v="18"/>
  </r>
  <r>
    <x v="29"/>
  </r>
  <r>
    <x v="17"/>
  </r>
  <r>
    <x v="1"/>
  </r>
  <r>
    <x v="4"/>
  </r>
  <r>
    <x v="4"/>
  </r>
  <r>
    <x v="4"/>
  </r>
  <r>
    <x v="4"/>
  </r>
  <r>
    <x v="4"/>
  </r>
  <r>
    <x v="7"/>
  </r>
  <r>
    <x v="1"/>
  </r>
  <r>
    <x v="4"/>
  </r>
  <r>
    <x v="7"/>
  </r>
  <r>
    <x v="1"/>
  </r>
  <r>
    <x v="4"/>
  </r>
  <r>
    <x v="5"/>
  </r>
  <r>
    <x v="3"/>
  </r>
  <r>
    <x v="1"/>
  </r>
  <r>
    <x v="4"/>
  </r>
  <r>
    <x v="4"/>
  </r>
  <r>
    <x v="24"/>
  </r>
  <r>
    <x v="7"/>
  </r>
  <r>
    <x v="4"/>
  </r>
  <r>
    <x v="4"/>
  </r>
  <r>
    <x v="1"/>
  </r>
  <r>
    <x v="9"/>
  </r>
  <r>
    <x v="5"/>
  </r>
  <r>
    <x v="5"/>
  </r>
  <r>
    <x v="4"/>
  </r>
  <r>
    <x v="4"/>
  </r>
  <r>
    <x v="4"/>
  </r>
  <r>
    <x v="12"/>
  </r>
  <r>
    <x v="7"/>
  </r>
  <r>
    <x v="18"/>
  </r>
  <r>
    <x v="7"/>
  </r>
  <r>
    <x v="1"/>
  </r>
  <r>
    <x v="4"/>
  </r>
  <r>
    <x v="7"/>
  </r>
  <r>
    <x v="17"/>
  </r>
  <r>
    <x v="6"/>
  </r>
  <r>
    <x v="1"/>
  </r>
  <r>
    <x v="4"/>
  </r>
  <r>
    <x v="4"/>
  </r>
  <r>
    <x v="4"/>
  </r>
  <r>
    <x v="4"/>
  </r>
  <r>
    <x v="25"/>
  </r>
  <r>
    <x v="1"/>
  </r>
  <r>
    <x v="1"/>
  </r>
  <r>
    <x v="1"/>
  </r>
  <r>
    <x v="5"/>
  </r>
  <r>
    <x v="5"/>
  </r>
  <r>
    <x v="5"/>
  </r>
  <r>
    <x v="5"/>
  </r>
  <r>
    <x v="14"/>
  </r>
  <r>
    <x v="8"/>
  </r>
  <r>
    <x v="4"/>
  </r>
  <r>
    <x v="4"/>
  </r>
  <r>
    <x v="4"/>
  </r>
  <r>
    <x v="7"/>
  </r>
  <r>
    <x v="4"/>
  </r>
  <r>
    <x v="7"/>
  </r>
  <r>
    <x v="4"/>
  </r>
  <r>
    <x v="4"/>
  </r>
  <r>
    <x v="4"/>
  </r>
  <r>
    <x v="7"/>
  </r>
  <r>
    <x v="7"/>
  </r>
  <r>
    <x v="18"/>
  </r>
  <r>
    <x v="4"/>
  </r>
  <r>
    <x v="4"/>
  </r>
  <r>
    <x v="5"/>
  </r>
  <r>
    <x v="8"/>
  </r>
  <r>
    <x v="18"/>
  </r>
  <r>
    <x v="7"/>
  </r>
  <r>
    <x v="5"/>
  </r>
  <r>
    <x v="5"/>
  </r>
  <r>
    <x v="5"/>
  </r>
  <r>
    <x v="10"/>
  </r>
  <r>
    <x v="6"/>
  </r>
  <r>
    <x v="4"/>
  </r>
  <r>
    <x v="4"/>
  </r>
  <r>
    <x v="4"/>
  </r>
  <r>
    <x v="4"/>
  </r>
  <r>
    <x v="4"/>
  </r>
  <r>
    <x v="4"/>
  </r>
  <r>
    <x v="18"/>
  </r>
  <r>
    <x v="1"/>
  </r>
  <r>
    <x v="7"/>
  </r>
  <r>
    <x v="5"/>
  </r>
  <r>
    <x v="3"/>
  </r>
  <r>
    <x v="4"/>
  </r>
  <r>
    <x v="7"/>
  </r>
  <r>
    <x v="4"/>
  </r>
  <r>
    <x v="4"/>
  </r>
  <r>
    <x v="7"/>
  </r>
  <r>
    <x v="7"/>
  </r>
  <r>
    <x v="11"/>
  </r>
  <r>
    <x v="6"/>
  </r>
  <r>
    <x v="1"/>
  </r>
  <r>
    <x v="4"/>
  </r>
  <r>
    <x v="4"/>
  </r>
  <r>
    <x v="4"/>
  </r>
  <r>
    <x v="4"/>
  </r>
  <r>
    <x v="4"/>
  </r>
  <r>
    <x v="7"/>
  </r>
  <r>
    <x v="18"/>
  </r>
  <r>
    <x v="1"/>
  </r>
  <r>
    <x v="3"/>
  </r>
  <r>
    <x v="4"/>
  </r>
  <r>
    <x v="4"/>
  </r>
  <r>
    <x v="4"/>
  </r>
  <r>
    <x v="18"/>
  </r>
  <r>
    <x v="4"/>
  </r>
  <r>
    <x v="1"/>
  </r>
  <r>
    <x v="4"/>
  </r>
  <r>
    <x v="1"/>
  </r>
  <r>
    <x v="1"/>
  </r>
  <r>
    <x v="1"/>
  </r>
  <r>
    <x v="1"/>
  </r>
  <r>
    <x v="11"/>
  </r>
  <r>
    <x v="5"/>
  </r>
  <r>
    <x v="5"/>
  </r>
  <r>
    <x v="4"/>
  </r>
  <r>
    <x v="12"/>
  </r>
  <r>
    <x v="16"/>
  </r>
  <r>
    <x v="1"/>
  </r>
  <r>
    <x v="7"/>
  </r>
  <r>
    <x v="1"/>
  </r>
  <r>
    <x v="7"/>
  </r>
  <r>
    <x v="5"/>
  </r>
  <r>
    <x v="5"/>
  </r>
  <r>
    <x v="5"/>
  </r>
  <r>
    <x v="17"/>
  </r>
  <r>
    <x v="17"/>
  </r>
  <r>
    <x v="4"/>
  </r>
  <r>
    <x v="4"/>
  </r>
  <r>
    <x v="4"/>
  </r>
  <r>
    <x v="4"/>
  </r>
  <r>
    <x v="7"/>
  </r>
  <r>
    <x v="18"/>
  </r>
  <r>
    <x v="4"/>
  </r>
  <r>
    <x v="4"/>
  </r>
  <r>
    <x v="4"/>
  </r>
  <r>
    <x v="1"/>
  </r>
  <r>
    <x v="1"/>
  </r>
  <r>
    <x v="4"/>
  </r>
  <r>
    <x v="1"/>
  </r>
  <r>
    <x v="4"/>
  </r>
  <r>
    <x v="10"/>
  </r>
  <r>
    <x v="5"/>
  </r>
  <r>
    <x v="4"/>
  </r>
  <r>
    <x v="4"/>
  </r>
  <r>
    <x v="4"/>
  </r>
  <r>
    <x v="11"/>
  </r>
  <r>
    <x v="11"/>
  </r>
  <r>
    <x v="11"/>
  </r>
  <r>
    <x v="5"/>
  </r>
  <r>
    <x v="20"/>
  </r>
  <r>
    <x v="14"/>
  </r>
  <r>
    <x v="4"/>
  </r>
  <r>
    <x v="4"/>
  </r>
  <r>
    <x v="4"/>
  </r>
  <r>
    <x v="10"/>
  </r>
  <r>
    <x v="3"/>
  </r>
  <r>
    <x v="4"/>
  </r>
  <r>
    <x v="4"/>
  </r>
  <r>
    <x v="4"/>
  </r>
  <r>
    <x v="4"/>
  </r>
  <r>
    <x v="4"/>
  </r>
  <r>
    <x v="7"/>
  </r>
  <r>
    <x v="4"/>
  </r>
  <r>
    <x v="17"/>
  </r>
  <r>
    <x v="4"/>
  </r>
  <r>
    <x v="4"/>
  </r>
  <r>
    <x v="5"/>
  </r>
  <r>
    <x v="5"/>
  </r>
  <r>
    <x v="5"/>
  </r>
  <r>
    <x v="5"/>
  </r>
  <r>
    <x v="3"/>
  </r>
  <r>
    <x v="3"/>
  </r>
  <r>
    <x v="1"/>
  </r>
  <r>
    <x v="4"/>
  </r>
  <r>
    <x v="4"/>
  </r>
  <r>
    <x v="4"/>
  </r>
  <r>
    <x v="4"/>
  </r>
  <r>
    <x v="4"/>
  </r>
  <r>
    <x v="4"/>
  </r>
  <r>
    <x v="7"/>
  </r>
  <r>
    <x v="1"/>
  </r>
  <r>
    <x v="4"/>
  </r>
  <r>
    <x v="11"/>
  </r>
  <r>
    <x v="5"/>
  </r>
  <r>
    <x v="5"/>
  </r>
  <r>
    <x v="5"/>
  </r>
  <r>
    <x v="5"/>
  </r>
  <r>
    <x v="8"/>
  </r>
  <r>
    <x v="1"/>
  </r>
  <r>
    <x v="4"/>
  </r>
  <r>
    <x v="4"/>
  </r>
  <r>
    <x v="4"/>
  </r>
  <r>
    <x v="1"/>
  </r>
  <r>
    <x v="30"/>
  </r>
  <r>
    <x v="4"/>
  </r>
  <r>
    <x v="4"/>
  </r>
  <r>
    <x v="9"/>
  </r>
  <r>
    <x v="5"/>
  </r>
  <r>
    <x v="5"/>
  </r>
  <r>
    <x v="5"/>
  </r>
  <r>
    <x v="10"/>
  </r>
  <r>
    <x v="3"/>
  </r>
  <r>
    <x v="1"/>
  </r>
  <r>
    <x v="4"/>
  </r>
  <r>
    <x v="4"/>
  </r>
  <r>
    <x v="4"/>
  </r>
  <r>
    <x v="4"/>
  </r>
  <r>
    <x v="5"/>
  </r>
  <r>
    <x v="4"/>
  </r>
  <r>
    <x v="4"/>
  </r>
  <r>
    <x v="7"/>
  </r>
  <r>
    <x v="1"/>
  </r>
  <r>
    <x v="5"/>
  </r>
  <r>
    <x v="5"/>
  </r>
  <r>
    <x v="5"/>
  </r>
  <r>
    <x v="3"/>
  </r>
  <r>
    <x v="4"/>
  </r>
  <r>
    <x v="4"/>
  </r>
  <r>
    <x v="18"/>
  </r>
  <r>
    <x v="7"/>
  </r>
  <r>
    <x v="1"/>
  </r>
  <r>
    <x v="1"/>
  </r>
  <r>
    <x v="18"/>
  </r>
  <r>
    <x v="11"/>
  </r>
  <r>
    <x v="11"/>
  </r>
  <r>
    <x v="5"/>
  </r>
  <r>
    <x v="5"/>
  </r>
  <r>
    <x v="5"/>
  </r>
  <r>
    <x v="5"/>
  </r>
  <r>
    <x v="5"/>
  </r>
  <r>
    <x v="1"/>
  </r>
  <r>
    <x v="0"/>
  </r>
  <r>
    <x v="4"/>
  </r>
  <r>
    <x v="4"/>
  </r>
  <r>
    <x v="24"/>
  </r>
  <r>
    <x v="7"/>
  </r>
  <r>
    <x v="18"/>
  </r>
  <r>
    <x v="4"/>
  </r>
  <r>
    <x v="6"/>
  </r>
  <r>
    <x v="1"/>
  </r>
  <r>
    <x v="5"/>
  </r>
  <r>
    <x v="5"/>
  </r>
  <r>
    <x v="10"/>
  </r>
  <r>
    <x v="1"/>
  </r>
  <r>
    <x v="1"/>
  </r>
  <r>
    <x v="25"/>
  </r>
  <r>
    <x v="4"/>
  </r>
  <r>
    <x v="4"/>
  </r>
  <r>
    <x v="18"/>
  </r>
  <r>
    <x v="7"/>
  </r>
  <r>
    <x v="4"/>
  </r>
  <r>
    <x v="4"/>
  </r>
  <r>
    <x v="7"/>
  </r>
  <r>
    <x v="1"/>
  </r>
  <r>
    <x v="4"/>
  </r>
  <r>
    <x v="5"/>
  </r>
  <r>
    <x v="5"/>
  </r>
  <r>
    <x v="5"/>
  </r>
  <r>
    <x v="5"/>
  </r>
  <r>
    <x v="6"/>
  </r>
  <r>
    <x v="1"/>
  </r>
  <r>
    <x v="4"/>
  </r>
  <r>
    <x v="4"/>
  </r>
  <r>
    <x v="4"/>
  </r>
  <r>
    <x v="7"/>
  </r>
  <r>
    <x v="4"/>
  </r>
  <r>
    <x v="1"/>
  </r>
  <r>
    <x v="7"/>
  </r>
  <r>
    <x v="4"/>
  </r>
  <r>
    <x v="3"/>
  </r>
  <r>
    <x v="1"/>
  </r>
  <r>
    <x v="4"/>
  </r>
  <r>
    <x v="4"/>
  </r>
  <r>
    <x v="4"/>
  </r>
  <r>
    <x v="7"/>
  </r>
  <r>
    <x v="4"/>
  </r>
  <r>
    <x v="4"/>
  </r>
  <r>
    <x v="4"/>
  </r>
  <r>
    <x v="4"/>
  </r>
  <r>
    <x v="4"/>
  </r>
  <r>
    <x v="5"/>
  </r>
  <r>
    <x v="1"/>
  </r>
  <r>
    <x v="1"/>
  </r>
  <r>
    <x v="1"/>
  </r>
  <r>
    <x v="1"/>
  </r>
  <r>
    <x v="4"/>
  </r>
  <r>
    <x v="5"/>
  </r>
  <r>
    <x v="1"/>
  </r>
  <r>
    <x v="4"/>
  </r>
  <r>
    <x v="4"/>
  </r>
  <r>
    <x v="5"/>
  </r>
  <r>
    <x v="5"/>
  </r>
  <r>
    <x v="1"/>
  </r>
  <r>
    <x v="4"/>
  </r>
  <r>
    <x v="4"/>
  </r>
  <r>
    <x v="4"/>
  </r>
  <r>
    <x v="4"/>
  </r>
  <r>
    <x v="18"/>
  </r>
  <r>
    <x v="4"/>
  </r>
  <r>
    <x v="1"/>
  </r>
  <r>
    <x v="4"/>
  </r>
  <r>
    <x v="1"/>
  </r>
  <r>
    <x v="4"/>
  </r>
  <r>
    <x v="11"/>
  </r>
  <r>
    <x v="5"/>
  </r>
  <r>
    <x v="5"/>
  </r>
  <r>
    <x v="5"/>
  </r>
  <r>
    <x v="10"/>
  </r>
  <r>
    <x v="1"/>
  </r>
  <r>
    <x v="30"/>
  </r>
  <r>
    <x v="4"/>
  </r>
  <r>
    <x v="4"/>
  </r>
  <r>
    <x v="4"/>
  </r>
  <r>
    <x v="24"/>
  </r>
  <r>
    <x v="4"/>
  </r>
  <r>
    <x v="4"/>
  </r>
  <r>
    <x v="18"/>
  </r>
  <r>
    <x v="1"/>
  </r>
  <r>
    <x v="5"/>
  </r>
  <r>
    <x v="4"/>
  </r>
  <r>
    <x v="4"/>
  </r>
  <r>
    <x v="7"/>
  </r>
  <r>
    <x v="7"/>
  </r>
  <r>
    <x v="18"/>
  </r>
  <r>
    <x v="18"/>
  </r>
  <r>
    <x v="18"/>
  </r>
  <r>
    <x v="1"/>
  </r>
  <r>
    <x v="1"/>
  </r>
  <r>
    <x v="4"/>
  </r>
  <r>
    <x v="7"/>
  </r>
  <r>
    <x v="11"/>
  </r>
  <r>
    <x v="5"/>
  </r>
  <r>
    <x v="4"/>
  </r>
  <r>
    <x v="4"/>
  </r>
  <r>
    <x v="4"/>
  </r>
  <r>
    <x v="4"/>
  </r>
  <r>
    <x v="4"/>
  </r>
  <r>
    <x v="7"/>
  </r>
  <r>
    <x v="26"/>
  </r>
  <r>
    <x v="6"/>
  </r>
  <r>
    <x v="1"/>
  </r>
  <r>
    <x v="1"/>
  </r>
  <r>
    <x v="4"/>
  </r>
  <r>
    <x v="4"/>
  </r>
  <r>
    <x v="1"/>
  </r>
  <r>
    <x v="7"/>
  </r>
  <r>
    <x v="11"/>
  </r>
  <r>
    <x v="10"/>
  </r>
  <r>
    <x v="1"/>
  </r>
  <r>
    <x v="1"/>
  </r>
  <r>
    <x v="4"/>
  </r>
  <r>
    <x v="4"/>
  </r>
  <r>
    <x v="4"/>
  </r>
  <r>
    <x v="12"/>
  </r>
  <r>
    <x v="18"/>
  </r>
  <r>
    <x v="4"/>
  </r>
  <r>
    <x v="1"/>
  </r>
  <r>
    <x v="1"/>
  </r>
  <r>
    <x v="7"/>
  </r>
  <r>
    <x v="1"/>
  </r>
  <r>
    <x v="4"/>
  </r>
  <r>
    <x v="1"/>
  </r>
  <r>
    <x v="5"/>
  </r>
  <r>
    <x v="5"/>
  </r>
  <r>
    <x v="5"/>
  </r>
  <r>
    <x v="5"/>
  </r>
  <r>
    <x v="10"/>
  </r>
  <r>
    <x v="0"/>
  </r>
  <r>
    <x v="18"/>
  </r>
  <r>
    <x v="4"/>
  </r>
  <r>
    <x v="10"/>
  </r>
  <r>
    <x v="3"/>
  </r>
  <r>
    <x v="4"/>
  </r>
  <r>
    <x v="4"/>
  </r>
  <r>
    <x v="18"/>
  </r>
  <r>
    <x v="4"/>
  </r>
  <r>
    <x v="4"/>
  </r>
  <r>
    <x v="1"/>
  </r>
  <r>
    <x v="1"/>
  </r>
  <r>
    <x v="1"/>
  </r>
  <r>
    <x v="1"/>
  </r>
  <r>
    <x v="7"/>
  </r>
  <r>
    <x v="7"/>
  </r>
  <r>
    <x v="4"/>
  </r>
  <r>
    <x v="5"/>
  </r>
  <r>
    <x v="5"/>
  </r>
  <r>
    <x v="10"/>
  </r>
  <r>
    <x v="1"/>
  </r>
  <r>
    <x v="2"/>
  </r>
  <r>
    <x v="4"/>
  </r>
  <r>
    <x v="4"/>
  </r>
  <r>
    <x v="4"/>
  </r>
  <r>
    <x v="12"/>
  </r>
  <r>
    <x v="18"/>
  </r>
  <r>
    <x v="18"/>
  </r>
  <r>
    <x v="7"/>
  </r>
  <r>
    <x v="4"/>
  </r>
  <r>
    <x v="1"/>
  </r>
  <r>
    <x v="5"/>
  </r>
  <r>
    <x v="5"/>
  </r>
  <r>
    <x v="10"/>
  </r>
  <r>
    <x v="4"/>
  </r>
  <r>
    <x v="4"/>
  </r>
  <r>
    <x v="4"/>
  </r>
  <r>
    <x v="4"/>
  </r>
  <r>
    <x v="4"/>
  </r>
  <r>
    <x v="18"/>
  </r>
  <r>
    <x v="4"/>
  </r>
  <r>
    <x v="4"/>
  </r>
  <r>
    <x v="1"/>
  </r>
  <r>
    <x v="11"/>
  </r>
  <r>
    <x v="5"/>
  </r>
  <r>
    <x v="3"/>
  </r>
  <r>
    <x v="8"/>
  </r>
  <r>
    <x v="8"/>
  </r>
  <r>
    <x v="1"/>
  </r>
  <r>
    <x v="1"/>
  </r>
  <r>
    <x v="1"/>
  </r>
  <r>
    <x v="1"/>
  </r>
  <r>
    <x v="1"/>
  </r>
  <r>
    <x v="1"/>
  </r>
  <r>
    <x v="4"/>
  </r>
  <r>
    <x v="4"/>
  </r>
  <r>
    <x v="4"/>
  </r>
  <r>
    <x v="4"/>
  </r>
  <r>
    <x v="4"/>
  </r>
  <r>
    <x v="4"/>
  </r>
  <r>
    <x v="4"/>
  </r>
  <r>
    <x v="4"/>
  </r>
  <r>
    <x v="4"/>
  </r>
  <r>
    <x v="4"/>
  </r>
  <r>
    <x v="7"/>
  </r>
  <r>
    <x v="18"/>
  </r>
  <r>
    <x v="26"/>
  </r>
  <r>
    <x v="4"/>
  </r>
  <r>
    <x v="4"/>
  </r>
  <r>
    <x v="7"/>
  </r>
  <r>
    <x v="27"/>
  </r>
  <r>
    <x v="11"/>
  </r>
  <r>
    <x v="5"/>
  </r>
  <r>
    <x v="17"/>
  </r>
  <r>
    <x v="1"/>
  </r>
  <r>
    <x v="4"/>
  </r>
  <r>
    <x v="4"/>
  </r>
  <r>
    <x v="4"/>
  </r>
  <r>
    <x v="4"/>
  </r>
  <r>
    <x v="4"/>
  </r>
  <r>
    <x v="4"/>
  </r>
  <r>
    <x v="6"/>
  </r>
  <r>
    <x v="1"/>
  </r>
  <r>
    <x v="11"/>
  </r>
  <r>
    <x v="4"/>
  </r>
  <r>
    <x v="4"/>
  </r>
  <r>
    <x v="5"/>
  </r>
  <r>
    <x v="5"/>
  </r>
  <r>
    <x v="10"/>
  </r>
  <r>
    <x v="1"/>
  </r>
  <r>
    <x v="4"/>
  </r>
  <r>
    <x v="18"/>
  </r>
  <r>
    <x v="18"/>
  </r>
  <r>
    <x v="1"/>
  </r>
  <r>
    <x v="1"/>
  </r>
  <r>
    <x v="4"/>
  </r>
  <r>
    <x v="4"/>
  </r>
  <r>
    <x v="4"/>
  </r>
  <r>
    <x v="4"/>
  </r>
  <r>
    <x v="4"/>
  </r>
  <r>
    <x v="1"/>
  </r>
  <r>
    <x v="11"/>
  </r>
  <r>
    <x v="10"/>
  </r>
  <r>
    <x v="0"/>
  </r>
  <r>
    <x v="4"/>
  </r>
  <r>
    <x v="4"/>
  </r>
  <r>
    <x v="4"/>
  </r>
  <r>
    <x v="4"/>
  </r>
  <r>
    <x v="4"/>
  </r>
  <r>
    <x v="4"/>
  </r>
  <r>
    <x v="7"/>
  </r>
  <r>
    <x v="4"/>
  </r>
  <r>
    <x v="1"/>
  </r>
  <r>
    <x v="4"/>
  </r>
  <r>
    <x v="11"/>
  </r>
  <r>
    <x v="10"/>
  </r>
  <r>
    <x v="10"/>
  </r>
  <r>
    <x v="1"/>
  </r>
  <r>
    <x v="2"/>
  </r>
  <r>
    <x v="4"/>
  </r>
  <r>
    <x v="4"/>
  </r>
  <r>
    <x v="4"/>
  </r>
  <r>
    <x v="4"/>
  </r>
  <r>
    <x v="4"/>
  </r>
  <r>
    <x v="4"/>
  </r>
  <r>
    <x v="4"/>
  </r>
  <r>
    <x v="4"/>
  </r>
  <r>
    <x v="18"/>
  </r>
  <r>
    <x v="18"/>
  </r>
  <r>
    <x v="4"/>
  </r>
  <r>
    <x v="7"/>
  </r>
  <r>
    <x v="4"/>
  </r>
  <r>
    <x v="18"/>
  </r>
  <r>
    <x v="1"/>
  </r>
  <r>
    <x v="5"/>
  </r>
  <r>
    <x v="5"/>
  </r>
  <r>
    <x v="10"/>
  </r>
  <r>
    <x v="1"/>
  </r>
  <r>
    <x v="4"/>
  </r>
  <r>
    <x v="7"/>
  </r>
  <r>
    <x v="18"/>
  </r>
  <r>
    <x v="1"/>
  </r>
  <r>
    <x v="30"/>
  </r>
  <r>
    <x v="4"/>
  </r>
  <r>
    <x v="4"/>
  </r>
  <r>
    <x v="1"/>
  </r>
  <r>
    <x v="11"/>
  </r>
  <r>
    <x v="6"/>
  </r>
  <r>
    <x v="8"/>
  </r>
  <r>
    <x v="25"/>
  </r>
  <r>
    <x v="4"/>
  </r>
  <r>
    <x v="4"/>
  </r>
  <r>
    <x v="4"/>
  </r>
  <r>
    <x v="4"/>
  </r>
  <r>
    <x v="12"/>
  </r>
  <r>
    <x v="18"/>
  </r>
  <r>
    <x v="18"/>
  </r>
  <r>
    <x v="11"/>
  </r>
  <r>
    <x v="4"/>
  </r>
  <r>
    <x v="1"/>
  </r>
  <r>
    <x v="4"/>
  </r>
  <r>
    <x v="1"/>
  </r>
  <r>
    <x v="4"/>
  </r>
  <r>
    <x v="4"/>
  </r>
  <r>
    <x v="4"/>
  </r>
  <r>
    <x v="4"/>
  </r>
  <r>
    <x v="4"/>
  </r>
  <r>
    <x v="4"/>
  </r>
  <r>
    <x v="7"/>
  </r>
  <r>
    <x v="18"/>
  </r>
  <r>
    <x v="4"/>
  </r>
  <r>
    <x v="5"/>
  </r>
  <r>
    <x v="5"/>
  </r>
  <r>
    <x v="8"/>
  </r>
  <r>
    <x v="1"/>
  </r>
  <r>
    <x v="25"/>
  </r>
  <r>
    <x v="4"/>
  </r>
  <r>
    <x v="4"/>
  </r>
  <r>
    <x v="4"/>
  </r>
  <r>
    <x v="18"/>
  </r>
  <r>
    <x v="18"/>
  </r>
  <r>
    <x v="18"/>
  </r>
  <r>
    <x v="4"/>
  </r>
  <r>
    <x v="1"/>
  </r>
  <r>
    <x v="1"/>
  </r>
  <r>
    <x v="11"/>
  </r>
  <r>
    <x v="5"/>
  </r>
  <r>
    <x v="5"/>
  </r>
  <r>
    <x v="4"/>
  </r>
  <r>
    <x v="4"/>
  </r>
  <r>
    <x v="18"/>
  </r>
  <r>
    <x v="4"/>
  </r>
  <r>
    <x v="4"/>
  </r>
  <r>
    <x v="4"/>
  </r>
  <r>
    <x v="10"/>
  </r>
  <r>
    <x v="11"/>
  </r>
  <r>
    <x v="5"/>
  </r>
  <r>
    <x v="3"/>
  </r>
  <r>
    <x v="14"/>
  </r>
  <r>
    <x v="1"/>
  </r>
  <r>
    <x v="1"/>
  </r>
  <r>
    <x v="1"/>
  </r>
  <r>
    <x v="1"/>
  </r>
  <r>
    <x v="30"/>
  </r>
  <r>
    <x v="4"/>
  </r>
  <r>
    <x v="4"/>
  </r>
  <r>
    <x v="4"/>
  </r>
  <r>
    <x v="4"/>
  </r>
  <r>
    <x v="7"/>
  </r>
  <r>
    <x v="18"/>
  </r>
  <r>
    <x v="18"/>
  </r>
  <r>
    <x v="4"/>
  </r>
  <r>
    <x v="1"/>
  </r>
  <r>
    <x v="1"/>
  </r>
  <r>
    <x v="7"/>
  </r>
  <r>
    <x v="5"/>
  </r>
  <r>
    <x v="3"/>
  </r>
  <r>
    <x v="4"/>
  </r>
  <r>
    <x v="4"/>
  </r>
  <r>
    <x v="4"/>
  </r>
  <r>
    <x v="4"/>
  </r>
  <r>
    <x v="4"/>
  </r>
  <r>
    <x v="18"/>
  </r>
  <r>
    <x v="18"/>
  </r>
  <r>
    <x v="18"/>
  </r>
  <r>
    <x v="11"/>
  </r>
  <r>
    <x v="4"/>
  </r>
  <r>
    <x v="1"/>
  </r>
  <r>
    <x v="4"/>
  </r>
  <r>
    <x v="5"/>
  </r>
  <r>
    <x v="5"/>
  </r>
  <r>
    <x v="5"/>
  </r>
  <r>
    <x v="10"/>
  </r>
  <r>
    <x v="4"/>
  </r>
  <r>
    <x v="4"/>
  </r>
  <r>
    <x v="4"/>
  </r>
  <r>
    <x v="4"/>
  </r>
  <r>
    <x v="4"/>
  </r>
  <r>
    <x v="4"/>
  </r>
  <r>
    <x v="4"/>
  </r>
  <r>
    <x v="4"/>
  </r>
  <r>
    <x v="18"/>
  </r>
  <r>
    <x v="1"/>
  </r>
  <r>
    <x v="1"/>
  </r>
  <r>
    <x v="1"/>
  </r>
  <r>
    <x v="4"/>
  </r>
  <r>
    <x v="7"/>
  </r>
  <r>
    <x v="5"/>
  </r>
  <r>
    <x v="5"/>
  </r>
  <r>
    <x v="5"/>
  </r>
  <r>
    <x v="6"/>
  </r>
  <r>
    <x v="3"/>
  </r>
  <r>
    <x v="14"/>
  </r>
  <r>
    <x v="1"/>
  </r>
  <r>
    <x v="1"/>
  </r>
  <r>
    <x v="4"/>
  </r>
  <r>
    <x v="4"/>
  </r>
  <r>
    <x v="4"/>
  </r>
  <r>
    <x v="4"/>
  </r>
  <r>
    <x v="4"/>
  </r>
  <r>
    <x v="12"/>
  </r>
  <r>
    <x v="24"/>
  </r>
  <r>
    <x v="7"/>
  </r>
  <r>
    <x v="7"/>
  </r>
  <r>
    <x v="4"/>
  </r>
  <r>
    <x v="4"/>
  </r>
  <r>
    <x v="1"/>
  </r>
  <r>
    <x v="1"/>
  </r>
  <r>
    <x v="1"/>
  </r>
  <r>
    <x v="5"/>
  </r>
  <r>
    <x v="5"/>
  </r>
  <r>
    <x v="1"/>
  </r>
  <r>
    <x v="4"/>
  </r>
  <r>
    <x v="4"/>
  </r>
  <r>
    <x v="4"/>
  </r>
  <r>
    <x v="4"/>
  </r>
  <r>
    <x v="4"/>
  </r>
  <r>
    <x v="18"/>
  </r>
  <r>
    <x v="8"/>
  </r>
  <r>
    <x v="1"/>
  </r>
  <r>
    <x v="18"/>
  </r>
  <r>
    <x v="4"/>
  </r>
  <r>
    <x v="4"/>
  </r>
  <r>
    <x v="5"/>
  </r>
  <r>
    <x v="5"/>
  </r>
  <r>
    <x v="5"/>
  </r>
  <r>
    <x v="5"/>
  </r>
  <r>
    <x v="3"/>
  </r>
  <r>
    <x v="4"/>
  </r>
  <r>
    <x v="4"/>
  </r>
  <r>
    <x v="4"/>
  </r>
  <r>
    <x v="4"/>
  </r>
  <r>
    <x v="4"/>
  </r>
  <r>
    <x v="4"/>
  </r>
  <r>
    <x v="4"/>
  </r>
  <r>
    <x v="4"/>
  </r>
  <r>
    <x v="7"/>
  </r>
  <r>
    <x v="18"/>
  </r>
  <r>
    <x v="26"/>
  </r>
  <r>
    <x v="4"/>
  </r>
  <r>
    <x v="4"/>
  </r>
  <r>
    <x v="1"/>
  </r>
  <r>
    <x v="1"/>
  </r>
  <r>
    <x v="5"/>
  </r>
  <r>
    <x v="5"/>
  </r>
  <r>
    <x v="10"/>
  </r>
  <r>
    <x v="14"/>
  </r>
  <r>
    <x v="1"/>
  </r>
  <r>
    <x v="1"/>
  </r>
  <r>
    <x v="4"/>
  </r>
  <r>
    <x v="4"/>
  </r>
  <r>
    <x v="4"/>
  </r>
  <r>
    <x v="4"/>
  </r>
  <r>
    <x v="24"/>
  </r>
  <r>
    <x v="1"/>
  </r>
  <r>
    <x v="18"/>
  </r>
  <r>
    <x v="7"/>
  </r>
  <r>
    <x v="1"/>
  </r>
  <r>
    <x v="5"/>
  </r>
  <r>
    <x v="1"/>
  </r>
  <r>
    <x v="1"/>
  </r>
  <r>
    <x v="0"/>
  </r>
  <r>
    <x v="4"/>
  </r>
  <r>
    <x v="4"/>
  </r>
  <r>
    <x v="4"/>
  </r>
  <r>
    <x v="4"/>
  </r>
  <r>
    <x v="1"/>
  </r>
  <r>
    <x v="4"/>
  </r>
  <r>
    <x v="6"/>
  </r>
  <r>
    <x v="1"/>
  </r>
  <r>
    <x v="11"/>
  </r>
  <r>
    <x v="1"/>
  </r>
  <r>
    <x v="1"/>
  </r>
  <r>
    <x v="11"/>
  </r>
  <r>
    <x v="5"/>
  </r>
  <r>
    <x v="3"/>
  </r>
  <r>
    <x v="4"/>
  </r>
  <r>
    <x v="4"/>
  </r>
  <r>
    <x v="24"/>
  </r>
  <r>
    <x v="18"/>
  </r>
  <r>
    <x v="18"/>
  </r>
  <r>
    <x v="18"/>
  </r>
  <r>
    <x v="4"/>
  </r>
  <r>
    <x v="4"/>
  </r>
  <r>
    <x v="7"/>
  </r>
  <r>
    <x v="18"/>
  </r>
  <r>
    <x v="5"/>
  </r>
  <r>
    <x v="5"/>
  </r>
  <r>
    <x v="31"/>
  </r>
  <r>
    <x v="3"/>
  </r>
  <r>
    <x v="1"/>
  </r>
  <r>
    <x v="1"/>
  </r>
  <r>
    <x v="4"/>
  </r>
  <r>
    <x v="4"/>
  </r>
  <r>
    <x v="4"/>
  </r>
  <r>
    <x v="4"/>
  </r>
  <r>
    <x v="4"/>
  </r>
  <r>
    <x v="4"/>
  </r>
  <r>
    <x v="4"/>
  </r>
  <r>
    <x v="7"/>
  </r>
  <r>
    <x v="1"/>
  </r>
  <r>
    <x v="1"/>
  </r>
  <r>
    <x v="4"/>
  </r>
  <r>
    <x v="5"/>
  </r>
  <r>
    <x v="5"/>
  </r>
  <r>
    <x v="29"/>
  </r>
  <r>
    <x v="10"/>
  </r>
  <r>
    <x v="17"/>
  </r>
  <r>
    <x v="6"/>
  </r>
  <r>
    <x v="3"/>
  </r>
  <r>
    <x v="1"/>
  </r>
  <r>
    <x v="1"/>
  </r>
  <r>
    <x v="4"/>
  </r>
  <r>
    <x v="4"/>
  </r>
  <r>
    <x v="4"/>
  </r>
  <r>
    <x v="18"/>
  </r>
  <r>
    <x v="1"/>
  </r>
  <r>
    <x v="4"/>
  </r>
  <r>
    <x v="7"/>
  </r>
  <r>
    <x v="11"/>
  </r>
  <r>
    <x v="11"/>
  </r>
  <r>
    <x v="5"/>
  </r>
  <r>
    <x v="3"/>
  </r>
  <r>
    <x v="16"/>
  </r>
  <r>
    <x v="28"/>
  </r>
  <r>
    <x v="4"/>
  </r>
  <r>
    <x v="4"/>
  </r>
  <r>
    <x v="7"/>
  </r>
  <r>
    <x v="18"/>
  </r>
  <r>
    <x v="4"/>
  </r>
  <r>
    <x v="6"/>
  </r>
  <r>
    <x v="4"/>
  </r>
  <r>
    <x v="4"/>
  </r>
  <r>
    <x v="1"/>
  </r>
  <r>
    <x v="7"/>
  </r>
  <r>
    <x v="5"/>
  </r>
  <r>
    <x v="5"/>
  </r>
  <r>
    <x v="5"/>
  </r>
  <r>
    <x v="10"/>
  </r>
  <r>
    <x v="4"/>
  </r>
  <r>
    <x v="4"/>
  </r>
  <r>
    <x v="4"/>
  </r>
  <r>
    <x v="4"/>
  </r>
  <r>
    <x v="4"/>
  </r>
  <r>
    <x v="4"/>
  </r>
  <r>
    <x v="4"/>
  </r>
  <r>
    <x v="7"/>
  </r>
  <r>
    <x v="18"/>
  </r>
  <r>
    <x v="7"/>
  </r>
  <r>
    <x v="19"/>
  </r>
  <r>
    <x v="1"/>
  </r>
  <r>
    <x v="1"/>
  </r>
  <r>
    <x v="1"/>
  </r>
  <r>
    <x v="15"/>
  </r>
  <r>
    <x v="7"/>
  </r>
  <r>
    <x v="7"/>
  </r>
  <r>
    <x v="18"/>
  </r>
  <r>
    <x v="11"/>
  </r>
  <r>
    <x v="11"/>
  </r>
  <r>
    <x v="1"/>
  </r>
  <r>
    <x v="4"/>
  </r>
  <r>
    <x v="7"/>
  </r>
  <r>
    <x v="1"/>
  </r>
  <r>
    <x v="1"/>
  </r>
  <r>
    <x v="4"/>
  </r>
  <r>
    <x v="4"/>
  </r>
  <r>
    <x v="4"/>
  </r>
  <r>
    <x v="4"/>
  </r>
  <r>
    <x v="4"/>
  </r>
  <r>
    <x v="4"/>
  </r>
  <r>
    <x v="26"/>
  </r>
  <r>
    <x v="4"/>
  </r>
  <r>
    <x v="16"/>
  </r>
  <r>
    <x v="5"/>
  </r>
  <r>
    <x v="5"/>
  </r>
  <r>
    <x v="1"/>
  </r>
  <r>
    <x v="1"/>
  </r>
  <r>
    <x v="4"/>
  </r>
  <r>
    <x v="4"/>
  </r>
  <r>
    <x v="4"/>
  </r>
  <r>
    <x v="4"/>
  </r>
  <r>
    <x v="15"/>
  </r>
  <r>
    <x v="7"/>
  </r>
  <r>
    <x v="4"/>
  </r>
  <r>
    <x v="8"/>
  </r>
  <r>
    <x v="1"/>
  </r>
  <r>
    <x v="6"/>
  </r>
  <r>
    <x v="4"/>
  </r>
  <r>
    <x v="1"/>
  </r>
  <r>
    <x v="11"/>
  </r>
  <r>
    <x v="5"/>
  </r>
  <r>
    <x v="5"/>
  </r>
  <r>
    <x v="10"/>
  </r>
  <r>
    <x v="6"/>
  </r>
  <r>
    <x v="4"/>
  </r>
  <r>
    <x v="4"/>
  </r>
  <r>
    <x v="4"/>
  </r>
  <r>
    <x v="4"/>
  </r>
  <r>
    <x v="7"/>
  </r>
  <r>
    <x v="18"/>
  </r>
  <r>
    <x v="1"/>
  </r>
  <r>
    <x v="7"/>
  </r>
  <r>
    <x v="4"/>
  </r>
  <r>
    <x v="5"/>
  </r>
  <r>
    <x v="5"/>
  </r>
  <r>
    <x v="5"/>
  </r>
  <r>
    <x v="8"/>
  </r>
  <r>
    <x v="4"/>
  </r>
  <r>
    <x v="4"/>
  </r>
  <r>
    <x v="4"/>
  </r>
  <r>
    <x v="4"/>
  </r>
  <r>
    <x v="18"/>
  </r>
  <r>
    <x v="5"/>
  </r>
  <r>
    <x v="4"/>
  </r>
  <r>
    <x v="4"/>
  </r>
  <r>
    <x v="22"/>
  </r>
  <r>
    <x v="1"/>
  </r>
  <r>
    <x v="4"/>
  </r>
  <r>
    <x v="4"/>
  </r>
  <r>
    <x v="5"/>
  </r>
  <r>
    <x v="5"/>
  </r>
  <r>
    <x v="5"/>
  </r>
  <r>
    <x v="1"/>
  </r>
  <r>
    <x v="4"/>
  </r>
  <r>
    <x v="4"/>
  </r>
  <r>
    <x v="4"/>
  </r>
  <r>
    <x v="4"/>
  </r>
  <r>
    <x v="18"/>
  </r>
  <r>
    <x v="1"/>
  </r>
  <r>
    <x v="1"/>
  </r>
  <r>
    <x v="16"/>
  </r>
  <r>
    <x v="18"/>
  </r>
  <r>
    <x v="5"/>
  </r>
  <r>
    <x v="5"/>
  </r>
  <r>
    <x v="5"/>
  </r>
  <r>
    <x v="4"/>
  </r>
  <r>
    <x v="4"/>
  </r>
  <r>
    <x v="4"/>
  </r>
  <r>
    <x v="4"/>
  </r>
  <r>
    <x v="12"/>
  </r>
  <r>
    <x v="1"/>
  </r>
  <r>
    <x v="7"/>
  </r>
  <r>
    <x v="4"/>
  </r>
  <r>
    <x v="1"/>
  </r>
  <r>
    <x v="4"/>
  </r>
  <r>
    <x v="11"/>
  </r>
  <r>
    <x v="5"/>
  </r>
  <r>
    <x v="5"/>
  </r>
  <r>
    <x v="5"/>
  </r>
  <r>
    <x v="5"/>
  </r>
  <r>
    <x v="10"/>
  </r>
  <r>
    <x v="17"/>
  </r>
  <r>
    <x v="14"/>
  </r>
  <r>
    <x v="1"/>
  </r>
  <r>
    <x v="1"/>
  </r>
  <r>
    <x v="1"/>
  </r>
  <r>
    <x v="1"/>
  </r>
  <r>
    <x v="1"/>
  </r>
  <r>
    <x v="4"/>
  </r>
  <r>
    <x v="4"/>
  </r>
  <r>
    <x v="4"/>
  </r>
  <r>
    <x v="4"/>
  </r>
  <r>
    <x v="4"/>
  </r>
  <r>
    <x v="4"/>
  </r>
  <r>
    <x v="7"/>
  </r>
  <r>
    <x v="18"/>
  </r>
  <r>
    <x v="4"/>
  </r>
  <r>
    <x v="1"/>
  </r>
  <r>
    <x v="4"/>
  </r>
  <r>
    <x v="4"/>
  </r>
  <r>
    <x v="1"/>
  </r>
  <r>
    <x v="11"/>
  </r>
  <r>
    <x v="5"/>
  </r>
  <r>
    <x v="5"/>
  </r>
  <r>
    <x v="5"/>
  </r>
  <r>
    <x v="2"/>
  </r>
  <r>
    <x v="4"/>
  </r>
  <r>
    <x v="4"/>
  </r>
  <r>
    <x v="4"/>
  </r>
  <r>
    <x v="4"/>
  </r>
  <r>
    <x v="4"/>
  </r>
  <r>
    <x v="4"/>
  </r>
  <r>
    <x v="24"/>
  </r>
  <r>
    <x v="15"/>
  </r>
  <r>
    <x v="4"/>
  </r>
  <r>
    <x v="1"/>
  </r>
  <r>
    <x v="4"/>
  </r>
  <r>
    <x v="4"/>
  </r>
  <r>
    <x v="4"/>
  </r>
  <r>
    <x v="4"/>
  </r>
  <r>
    <x v="6"/>
  </r>
  <r>
    <x v="3"/>
  </r>
  <r>
    <x v="4"/>
  </r>
  <r>
    <x v="4"/>
  </r>
  <r>
    <x v="4"/>
  </r>
  <r>
    <x v="4"/>
  </r>
  <r>
    <x v="4"/>
  </r>
  <r>
    <x v="7"/>
  </r>
  <r>
    <x v="18"/>
  </r>
  <r>
    <x v="4"/>
  </r>
  <r>
    <x v="18"/>
  </r>
  <r>
    <x v="8"/>
  </r>
  <r>
    <x v="4"/>
  </r>
  <r>
    <x v="22"/>
  </r>
  <r>
    <x v="1"/>
  </r>
  <r>
    <x v="4"/>
  </r>
  <r>
    <x v="4"/>
  </r>
  <r>
    <x v="4"/>
  </r>
  <r>
    <x v="4"/>
  </r>
  <r>
    <x v="4"/>
  </r>
  <r>
    <x v="4"/>
  </r>
  <r>
    <x v="7"/>
  </r>
  <r>
    <x v="7"/>
  </r>
  <r>
    <x v="1"/>
  </r>
  <r>
    <x v="1"/>
  </r>
  <r>
    <x v="1"/>
  </r>
  <r>
    <x v="1"/>
  </r>
  <r>
    <x v="1"/>
  </r>
  <r>
    <x v="18"/>
  </r>
  <r>
    <x v="1"/>
  </r>
  <r>
    <x v="32"/>
  </r>
  <r>
    <x v="1"/>
  </r>
  <r>
    <x v="7"/>
  </r>
  <r>
    <x v="5"/>
  </r>
  <r>
    <x v="5"/>
  </r>
  <r>
    <x v="25"/>
  </r>
  <r>
    <x v="4"/>
  </r>
  <r>
    <x v="4"/>
  </r>
  <r>
    <x v="4"/>
  </r>
  <r>
    <x v="4"/>
  </r>
  <r>
    <x v="4"/>
  </r>
  <r>
    <x v="4"/>
  </r>
  <r>
    <x v="7"/>
  </r>
  <r>
    <x v="7"/>
  </r>
  <r>
    <x v="4"/>
  </r>
  <r>
    <x v="1"/>
  </r>
  <r>
    <x v="1"/>
  </r>
  <r>
    <x v="4"/>
  </r>
  <r>
    <x v="1"/>
  </r>
  <r>
    <x v="1"/>
  </r>
  <r>
    <x v="4"/>
  </r>
  <r>
    <x v="4"/>
  </r>
  <r>
    <x v="20"/>
  </r>
  <r>
    <x v="17"/>
  </r>
  <r>
    <x v="17"/>
  </r>
  <r>
    <x v="8"/>
  </r>
  <r>
    <x v="4"/>
  </r>
  <r>
    <x v="4"/>
  </r>
  <r>
    <x v="4"/>
  </r>
  <r>
    <x v="1"/>
  </r>
  <r>
    <x v="11"/>
  </r>
  <r>
    <x v="1"/>
  </r>
  <r>
    <x v="4"/>
  </r>
  <r>
    <x v="11"/>
  </r>
  <r>
    <x v="4"/>
  </r>
  <r>
    <x v="1"/>
  </r>
  <r>
    <x v="1"/>
  </r>
  <r>
    <x v="4"/>
  </r>
  <r>
    <x v="1"/>
  </r>
  <r>
    <x v="4"/>
  </r>
  <r>
    <x v="5"/>
  </r>
  <r>
    <x v="5"/>
  </r>
  <r>
    <x v="6"/>
  </r>
  <r>
    <x v="3"/>
  </r>
  <r>
    <x v="3"/>
  </r>
  <r>
    <x v="1"/>
  </r>
  <r>
    <x v="4"/>
  </r>
  <r>
    <x v="4"/>
  </r>
  <r>
    <x v="4"/>
  </r>
  <r>
    <x v="12"/>
  </r>
  <r>
    <x v="7"/>
  </r>
  <r>
    <x v="7"/>
  </r>
  <r>
    <x v="18"/>
  </r>
  <r>
    <x v="1"/>
  </r>
  <r>
    <x v="1"/>
  </r>
  <r>
    <x v="1"/>
  </r>
  <r>
    <x v="1"/>
  </r>
  <r>
    <x v="4"/>
  </r>
  <r>
    <x v="4"/>
  </r>
  <r>
    <x v="7"/>
  </r>
  <r>
    <x v="5"/>
  </r>
  <r>
    <x v="5"/>
  </r>
  <r>
    <x v="6"/>
  </r>
  <r>
    <x v="1"/>
  </r>
  <r>
    <x v="4"/>
  </r>
  <r>
    <x v="4"/>
  </r>
  <r>
    <x v="4"/>
  </r>
  <r>
    <x v="7"/>
  </r>
  <r>
    <x v="7"/>
  </r>
  <r>
    <x v="1"/>
  </r>
  <r>
    <x v="4"/>
  </r>
  <r>
    <x v="4"/>
  </r>
  <r>
    <x v="4"/>
  </r>
  <r>
    <x v="4"/>
  </r>
  <r>
    <x v="11"/>
  </r>
  <r>
    <x v="10"/>
  </r>
  <r>
    <x v="1"/>
  </r>
  <r>
    <x v="4"/>
  </r>
  <r>
    <x v="4"/>
  </r>
  <r>
    <x v="4"/>
  </r>
  <r>
    <x v="4"/>
  </r>
  <r>
    <x v="4"/>
  </r>
  <r>
    <x v="4"/>
  </r>
  <r>
    <x v="4"/>
  </r>
  <r>
    <x v="4"/>
  </r>
  <r>
    <x v="4"/>
  </r>
  <r>
    <x v="4"/>
  </r>
  <r>
    <x v="4"/>
  </r>
  <r>
    <x v="7"/>
  </r>
  <r>
    <x v="1"/>
  </r>
  <r>
    <x v="4"/>
  </r>
  <r>
    <x v="4"/>
  </r>
  <r>
    <x v="4"/>
  </r>
  <r>
    <x v="11"/>
  </r>
  <r>
    <x v="5"/>
  </r>
  <r>
    <x v="31"/>
  </r>
  <r>
    <x v="6"/>
  </r>
  <r>
    <x v="4"/>
  </r>
  <r>
    <x v="4"/>
  </r>
  <r>
    <x v="4"/>
  </r>
  <r>
    <x v="18"/>
  </r>
  <r>
    <x v="4"/>
  </r>
  <r>
    <x v="5"/>
  </r>
  <r>
    <x v="3"/>
  </r>
  <r>
    <x v="14"/>
  </r>
  <r>
    <x v="1"/>
  </r>
  <r>
    <x v="1"/>
  </r>
  <r>
    <x v="4"/>
  </r>
  <r>
    <x v="4"/>
  </r>
  <r>
    <x v="4"/>
  </r>
  <r>
    <x v="4"/>
  </r>
  <r>
    <x v="4"/>
  </r>
  <r>
    <x v="7"/>
  </r>
  <r>
    <x v="7"/>
  </r>
  <r>
    <x v="7"/>
  </r>
  <r>
    <x v="7"/>
  </r>
  <r>
    <x v="1"/>
  </r>
  <r>
    <x v="4"/>
  </r>
  <r>
    <x v="4"/>
  </r>
  <r>
    <x v="4"/>
  </r>
  <r>
    <x v="10"/>
  </r>
  <r>
    <x v="5"/>
  </r>
  <r>
    <x v="5"/>
  </r>
  <r>
    <x v="5"/>
  </r>
  <r>
    <x v="5"/>
  </r>
  <r>
    <x v="21"/>
  </r>
  <r>
    <x v="10"/>
  </r>
  <r>
    <x v="3"/>
  </r>
  <r>
    <x v="14"/>
  </r>
  <r>
    <x v="4"/>
  </r>
  <r>
    <x v="4"/>
  </r>
  <r>
    <x v="4"/>
  </r>
  <r>
    <x v="7"/>
  </r>
  <r>
    <x v="18"/>
  </r>
  <r>
    <x v="1"/>
  </r>
  <r>
    <x v="4"/>
  </r>
  <r>
    <x v="4"/>
  </r>
  <r>
    <x v="4"/>
  </r>
  <r>
    <x v="4"/>
  </r>
  <r>
    <x v="4"/>
  </r>
  <r>
    <x v="4"/>
  </r>
  <r>
    <x v="5"/>
  </r>
  <r>
    <x v="5"/>
  </r>
  <r>
    <x v="3"/>
  </r>
  <r>
    <x v="1"/>
  </r>
  <r>
    <x v="1"/>
  </r>
  <r>
    <x v="4"/>
  </r>
  <r>
    <x v="4"/>
  </r>
  <r>
    <x v="4"/>
  </r>
  <r>
    <x v="4"/>
  </r>
  <r>
    <x v="4"/>
  </r>
  <r>
    <x v="7"/>
  </r>
  <r>
    <x v="5"/>
  </r>
  <r>
    <x v="4"/>
  </r>
  <r>
    <x v="1"/>
  </r>
  <r>
    <x v="4"/>
  </r>
  <r>
    <x v="4"/>
  </r>
  <r>
    <x v="1"/>
  </r>
  <r>
    <x v="4"/>
  </r>
  <r>
    <x v="4"/>
  </r>
  <r>
    <x v="9"/>
  </r>
  <r>
    <x v="5"/>
  </r>
  <r>
    <x v="5"/>
  </r>
  <r>
    <x v="10"/>
  </r>
  <r>
    <x v="17"/>
  </r>
  <r>
    <x v="4"/>
  </r>
  <r>
    <x v="4"/>
  </r>
  <r>
    <x v="4"/>
  </r>
  <r>
    <x v="4"/>
  </r>
  <r>
    <x v="4"/>
  </r>
  <r>
    <x v="4"/>
  </r>
  <r>
    <x v="12"/>
  </r>
  <r>
    <x v="18"/>
  </r>
  <r>
    <x v="4"/>
  </r>
  <r>
    <x v="1"/>
  </r>
  <r>
    <x v="4"/>
  </r>
  <r>
    <x v="4"/>
  </r>
  <r>
    <x v="5"/>
  </r>
  <r>
    <x v="5"/>
  </r>
  <r>
    <x v="5"/>
  </r>
  <r>
    <x v="17"/>
  </r>
  <r>
    <x v="8"/>
  </r>
  <r>
    <x v="1"/>
  </r>
  <r>
    <x v="4"/>
  </r>
  <r>
    <x v="4"/>
  </r>
  <r>
    <x v="4"/>
  </r>
  <r>
    <x v="4"/>
  </r>
  <r>
    <x v="4"/>
  </r>
  <r>
    <x v="4"/>
  </r>
  <r>
    <x v="4"/>
  </r>
  <r>
    <x v="7"/>
  </r>
  <r>
    <x v="1"/>
  </r>
  <r>
    <x v="4"/>
  </r>
  <r>
    <x v="11"/>
  </r>
  <r>
    <x v="1"/>
  </r>
  <r>
    <x v="1"/>
  </r>
  <r>
    <x v="4"/>
  </r>
  <r>
    <x v="7"/>
  </r>
  <r>
    <x v="1"/>
  </r>
  <r>
    <x v="1"/>
  </r>
  <r>
    <x v="5"/>
  </r>
  <r>
    <x v="5"/>
  </r>
  <r>
    <x v="3"/>
  </r>
  <r>
    <x v="3"/>
  </r>
  <r>
    <x v="3"/>
  </r>
  <r>
    <x v="8"/>
  </r>
  <r>
    <x v="1"/>
  </r>
  <r>
    <x v="4"/>
  </r>
  <r>
    <x v="4"/>
  </r>
  <r>
    <x v="4"/>
  </r>
  <r>
    <x v="4"/>
  </r>
  <r>
    <x v="4"/>
  </r>
  <r>
    <x v="7"/>
  </r>
  <r>
    <x v="7"/>
  </r>
  <r>
    <x v="18"/>
  </r>
  <r>
    <x v="5"/>
  </r>
  <r>
    <x v="4"/>
  </r>
  <r>
    <x v="7"/>
  </r>
  <r>
    <x v="7"/>
  </r>
  <r>
    <x v="4"/>
  </r>
  <r>
    <x v="5"/>
  </r>
  <r>
    <x v="20"/>
  </r>
  <r>
    <x v="10"/>
  </r>
  <r>
    <x v="1"/>
  </r>
  <r>
    <x v="4"/>
  </r>
  <r>
    <x v="4"/>
  </r>
  <r>
    <x v="4"/>
  </r>
  <r>
    <x v="4"/>
  </r>
  <r>
    <x v="4"/>
  </r>
  <r>
    <x v="4"/>
  </r>
  <r>
    <x v="4"/>
  </r>
  <r>
    <x v="12"/>
  </r>
  <r>
    <x v="18"/>
  </r>
  <r>
    <x v="1"/>
  </r>
  <r>
    <x v="4"/>
  </r>
  <r>
    <x v="1"/>
  </r>
  <r>
    <x v="4"/>
  </r>
  <r>
    <x v="7"/>
  </r>
  <r>
    <x v="7"/>
  </r>
  <r>
    <x v="11"/>
  </r>
  <r>
    <x v="5"/>
  </r>
  <r>
    <x v="10"/>
  </r>
  <r>
    <x v="30"/>
  </r>
  <r>
    <x v="4"/>
  </r>
  <r>
    <x v="4"/>
  </r>
  <r>
    <x v="4"/>
  </r>
  <r>
    <x v="4"/>
  </r>
  <r>
    <x v="4"/>
  </r>
  <r>
    <x v="4"/>
  </r>
  <r>
    <x v="4"/>
  </r>
  <r>
    <x v="7"/>
  </r>
  <r>
    <x v="7"/>
  </r>
  <r>
    <x v="7"/>
  </r>
  <r>
    <x v="4"/>
  </r>
  <r>
    <x v="4"/>
  </r>
  <r>
    <x v="1"/>
  </r>
  <r>
    <x v="4"/>
  </r>
  <r>
    <x v="4"/>
  </r>
  <r>
    <x v="1"/>
  </r>
  <r>
    <x v="1"/>
  </r>
  <r>
    <x v="5"/>
  </r>
  <r>
    <x v="3"/>
  </r>
  <r>
    <x v="0"/>
  </r>
  <r>
    <x v="0"/>
  </r>
  <r>
    <x v="4"/>
  </r>
  <r>
    <x v="4"/>
  </r>
  <r>
    <x v="4"/>
  </r>
  <r>
    <x v="4"/>
  </r>
  <r>
    <x v="4"/>
  </r>
  <r>
    <x v="4"/>
  </r>
  <r>
    <x v="4"/>
  </r>
  <r>
    <x v="4"/>
  </r>
  <r>
    <x v="4"/>
  </r>
  <r>
    <x v="12"/>
  </r>
  <r>
    <x v="7"/>
  </r>
  <r>
    <x v="7"/>
  </r>
  <r>
    <x v="4"/>
  </r>
  <r>
    <x v="4"/>
  </r>
  <r>
    <x v="33"/>
  </r>
  <r>
    <x v="4"/>
  </r>
  <r>
    <x v="1"/>
  </r>
  <r>
    <x v="5"/>
  </r>
  <r>
    <x v="5"/>
  </r>
  <r>
    <x v="5"/>
  </r>
  <r>
    <x v="10"/>
  </r>
  <r>
    <x v="10"/>
  </r>
  <r>
    <x v="6"/>
  </r>
  <r>
    <x v="1"/>
  </r>
  <r>
    <x v="2"/>
  </r>
  <r>
    <x v="4"/>
  </r>
  <r>
    <x v="4"/>
  </r>
  <r>
    <x v="4"/>
  </r>
  <r>
    <x v="4"/>
  </r>
  <r>
    <x v="4"/>
  </r>
  <r>
    <x v="4"/>
  </r>
  <r>
    <x v="4"/>
  </r>
  <r>
    <x v="4"/>
  </r>
  <r>
    <x v="7"/>
  </r>
  <r>
    <x v="7"/>
  </r>
  <r>
    <x v="5"/>
  </r>
  <r>
    <x v="1"/>
  </r>
  <r>
    <x v="1"/>
  </r>
  <r>
    <x v="0"/>
  </r>
  <r>
    <x v="4"/>
  </r>
  <r>
    <x v="1"/>
  </r>
  <r>
    <x v="9"/>
  </r>
  <r>
    <x v="5"/>
  </r>
  <r>
    <x v="10"/>
  </r>
  <r>
    <x v="3"/>
  </r>
  <r>
    <x v="1"/>
  </r>
  <r>
    <x v="1"/>
  </r>
  <r>
    <x v="1"/>
  </r>
  <r>
    <x v="4"/>
  </r>
  <r>
    <x v="4"/>
  </r>
  <r>
    <x v="4"/>
  </r>
  <r>
    <x v="4"/>
  </r>
  <r>
    <x v="4"/>
  </r>
  <r>
    <x v="4"/>
  </r>
  <r>
    <x v="4"/>
  </r>
  <r>
    <x v="4"/>
  </r>
  <r>
    <x v="4"/>
  </r>
  <r>
    <x v="7"/>
  </r>
  <r>
    <x v="34"/>
  </r>
  <r>
    <x v="6"/>
  </r>
  <r>
    <x v="4"/>
  </r>
  <r>
    <x v="8"/>
  </r>
  <r>
    <x v="1"/>
  </r>
  <r>
    <x v="4"/>
  </r>
  <r>
    <x v="4"/>
  </r>
  <r>
    <x v="7"/>
  </r>
  <r>
    <x v="5"/>
  </r>
  <r>
    <x v="1"/>
  </r>
  <r>
    <x v="1"/>
  </r>
  <r>
    <x v="4"/>
  </r>
  <r>
    <x v="4"/>
  </r>
  <r>
    <x v="4"/>
  </r>
  <r>
    <x v="4"/>
  </r>
  <r>
    <x v="4"/>
  </r>
  <r>
    <x v="4"/>
  </r>
  <r>
    <x v="12"/>
  </r>
  <r>
    <x v="24"/>
  </r>
  <r>
    <x v="7"/>
  </r>
  <r>
    <x v="7"/>
  </r>
  <r>
    <x v="7"/>
  </r>
  <r>
    <x v="4"/>
  </r>
  <r>
    <x v="1"/>
  </r>
  <r>
    <x v="1"/>
  </r>
  <r>
    <x v="5"/>
  </r>
  <r>
    <x v="5"/>
  </r>
  <r>
    <x v="10"/>
  </r>
  <r>
    <x v="1"/>
  </r>
  <r>
    <x v="4"/>
  </r>
  <r>
    <x v="4"/>
  </r>
  <r>
    <x v="4"/>
  </r>
  <r>
    <x v="4"/>
  </r>
  <r>
    <x v="4"/>
  </r>
  <r>
    <x v="4"/>
  </r>
  <r>
    <x v="7"/>
  </r>
  <r>
    <x v="1"/>
  </r>
  <r>
    <x v="1"/>
  </r>
  <r>
    <x v="4"/>
  </r>
  <r>
    <x v="1"/>
  </r>
  <r>
    <x v="4"/>
  </r>
  <r>
    <x v="5"/>
  </r>
  <r>
    <x v="5"/>
  </r>
  <r>
    <x v="5"/>
  </r>
  <r>
    <x v="5"/>
  </r>
  <r>
    <x v="5"/>
  </r>
  <r>
    <x v="29"/>
  </r>
  <r>
    <x v="1"/>
  </r>
  <r>
    <x v="4"/>
  </r>
  <r>
    <x v="4"/>
  </r>
  <r>
    <x v="4"/>
  </r>
  <r>
    <x v="7"/>
  </r>
  <r>
    <x v="1"/>
  </r>
  <r>
    <x v="4"/>
  </r>
  <r>
    <x v="4"/>
  </r>
  <r>
    <x v="1"/>
  </r>
  <r>
    <x v="4"/>
  </r>
  <r>
    <x v="7"/>
  </r>
  <r>
    <x v="4"/>
  </r>
  <r>
    <x v="7"/>
  </r>
  <r>
    <x v="18"/>
  </r>
  <r>
    <x v="5"/>
  </r>
  <r>
    <x v="5"/>
  </r>
  <r>
    <x v="10"/>
  </r>
  <r>
    <x v="3"/>
  </r>
  <r>
    <x v="4"/>
  </r>
  <r>
    <x v="4"/>
  </r>
  <r>
    <x v="4"/>
  </r>
  <r>
    <x v="4"/>
  </r>
  <r>
    <x v="4"/>
  </r>
  <r>
    <x v="4"/>
  </r>
  <r>
    <x v="4"/>
  </r>
  <r>
    <x v="4"/>
  </r>
  <r>
    <x v="12"/>
  </r>
  <r>
    <x v="7"/>
  </r>
  <r>
    <x v="18"/>
  </r>
  <r>
    <x v="1"/>
  </r>
  <r>
    <x v="4"/>
  </r>
  <r>
    <x v="4"/>
  </r>
  <r>
    <x v="1"/>
  </r>
  <r>
    <x v="4"/>
  </r>
  <r>
    <x v="4"/>
  </r>
  <r>
    <x v="4"/>
  </r>
  <r>
    <x v="4"/>
  </r>
  <r>
    <x v="4"/>
  </r>
  <r>
    <x v="11"/>
  </r>
  <r>
    <x v="4"/>
  </r>
  <r>
    <x v="4"/>
  </r>
  <r>
    <x v="4"/>
  </r>
  <r>
    <x v="4"/>
  </r>
  <r>
    <x v="4"/>
  </r>
  <r>
    <x v="4"/>
  </r>
  <r>
    <x v="4"/>
  </r>
  <r>
    <x v="4"/>
  </r>
  <r>
    <x v="4"/>
  </r>
  <r>
    <x v="4"/>
  </r>
  <r>
    <x v="4"/>
  </r>
  <r>
    <x v="7"/>
  </r>
  <r>
    <x v="18"/>
  </r>
  <r>
    <x v="18"/>
  </r>
  <r>
    <x v="6"/>
  </r>
  <r>
    <x v="4"/>
  </r>
  <r>
    <x v="1"/>
  </r>
  <r>
    <x v="1"/>
  </r>
  <r>
    <x v="1"/>
  </r>
  <r>
    <x v="4"/>
  </r>
  <r>
    <x v="5"/>
  </r>
  <r>
    <x v="5"/>
  </r>
  <r>
    <x v="17"/>
  </r>
  <r>
    <x v="4"/>
  </r>
  <r>
    <x v="4"/>
  </r>
  <r>
    <x v="4"/>
  </r>
  <r>
    <x v="4"/>
  </r>
  <r>
    <x v="4"/>
  </r>
  <r>
    <x v="4"/>
  </r>
  <r>
    <x v="4"/>
  </r>
  <r>
    <x v="4"/>
  </r>
  <r>
    <x v="18"/>
  </r>
  <r>
    <x v="22"/>
  </r>
  <r>
    <x v="18"/>
  </r>
  <r>
    <x v="18"/>
  </r>
  <r>
    <x v="35"/>
  </r>
  <r>
    <x v="1"/>
  </r>
  <r>
    <x v="7"/>
  </r>
  <r>
    <x v="8"/>
  </r>
  <r>
    <x v="1"/>
  </r>
  <r>
    <x v="4"/>
  </r>
  <r>
    <x v="1"/>
  </r>
  <r>
    <x v="4"/>
  </r>
  <r>
    <x v="11"/>
  </r>
  <r>
    <x v="5"/>
  </r>
  <r>
    <x v="5"/>
  </r>
  <r>
    <x v="1"/>
  </r>
  <r>
    <x v="4"/>
  </r>
  <r>
    <x v="4"/>
  </r>
  <r>
    <x v="4"/>
  </r>
  <r>
    <x v="4"/>
  </r>
  <r>
    <x v="4"/>
  </r>
  <r>
    <x v="4"/>
  </r>
  <r>
    <x v="12"/>
  </r>
  <r>
    <x v="7"/>
  </r>
  <r>
    <x v="26"/>
  </r>
  <r>
    <x v="4"/>
  </r>
  <r>
    <x v="18"/>
  </r>
  <r>
    <x v="1"/>
  </r>
  <r>
    <x v="4"/>
  </r>
  <r>
    <x v="4"/>
  </r>
  <r>
    <x v="5"/>
  </r>
  <r>
    <x v="17"/>
  </r>
  <r>
    <x v="3"/>
  </r>
  <r>
    <x v="3"/>
  </r>
  <r>
    <x v="1"/>
  </r>
  <r>
    <x v="0"/>
  </r>
  <r>
    <x v="4"/>
  </r>
  <r>
    <x v="4"/>
  </r>
  <r>
    <x v="4"/>
  </r>
  <r>
    <x v="4"/>
  </r>
  <r>
    <x v="4"/>
  </r>
  <r>
    <x v="24"/>
  </r>
  <r>
    <x v="7"/>
  </r>
  <r>
    <x v="7"/>
  </r>
  <r>
    <x v="18"/>
  </r>
  <r>
    <x v="4"/>
  </r>
  <r>
    <x v="2"/>
  </r>
  <r>
    <x v="4"/>
  </r>
  <r>
    <x v="4"/>
  </r>
  <r>
    <x v="9"/>
  </r>
  <r>
    <x v="5"/>
  </r>
  <r>
    <x v="3"/>
  </r>
  <r>
    <x v="0"/>
  </r>
  <r>
    <x v="0"/>
  </r>
  <r>
    <x v="25"/>
  </r>
  <r>
    <x v="4"/>
  </r>
  <r>
    <x v="4"/>
  </r>
  <r>
    <x v="4"/>
  </r>
  <r>
    <x v="4"/>
  </r>
  <r>
    <x v="4"/>
  </r>
  <r>
    <x v="4"/>
  </r>
  <r>
    <x v="7"/>
  </r>
  <r>
    <x v="18"/>
  </r>
  <r>
    <x v="4"/>
  </r>
  <r>
    <x v="3"/>
  </r>
  <r>
    <x v="4"/>
  </r>
  <r>
    <x v="4"/>
  </r>
  <r>
    <x v="10"/>
  </r>
  <r>
    <x v="3"/>
  </r>
  <r>
    <x v="8"/>
  </r>
  <r>
    <x v="1"/>
  </r>
  <r>
    <x v="1"/>
  </r>
  <r>
    <x v="2"/>
  </r>
  <r>
    <x v="4"/>
  </r>
  <r>
    <x v="4"/>
  </r>
  <r>
    <x v="4"/>
  </r>
  <r>
    <x v="15"/>
  </r>
  <r>
    <x v="7"/>
  </r>
  <r>
    <x v="18"/>
  </r>
  <r>
    <x v="18"/>
  </r>
  <r>
    <x v="18"/>
  </r>
  <r>
    <x v="18"/>
  </r>
  <r>
    <x v="4"/>
  </r>
  <r>
    <x v="4"/>
  </r>
  <r>
    <x v="1"/>
  </r>
  <r>
    <x v="4"/>
  </r>
  <r>
    <x v="1"/>
  </r>
  <r>
    <x v="8"/>
  </r>
  <r>
    <x v="4"/>
  </r>
  <r>
    <x v="7"/>
  </r>
  <r>
    <x v="4"/>
  </r>
  <r>
    <x v="7"/>
  </r>
  <r>
    <x v="5"/>
  </r>
  <r>
    <x v="5"/>
  </r>
  <r>
    <x v="5"/>
  </r>
  <r>
    <x v="5"/>
  </r>
  <r>
    <x v="3"/>
  </r>
  <r>
    <x v="14"/>
  </r>
  <r>
    <x v="8"/>
  </r>
  <r>
    <x v="1"/>
  </r>
  <r>
    <x v="4"/>
  </r>
  <r>
    <x v="4"/>
  </r>
  <r>
    <x v="4"/>
  </r>
  <r>
    <x v="4"/>
  </r>
  <r>
    <x v="4"/>
  </r>
  <r>
    <x v="4"/>
  </r>
  <r>
    <x v="4"/>
  </r>
  <r>
    <x v="7"/>
  </r>
  <r>
    <x v="18"/>
  </r>
  <r>
    <x v="4"/>
  </r>
  <r>
    <x v="1"/>
  </r>
  <r>
    <x v="4"/>
  </r>
  <r>
    <x v="1"/>
  </r>
  <r>
    <x v="7"/>
  </r>
  <r>
    <x v="4"/>
  </r>
  <r>
    <x v="5"/>
  </r>
  <r>
    <x v="20"/>
  </r>
  <r>
    <x v="8"/>
  </r>
  <r>
    <x v="1"/>
  </r>
  <r>
    <x v="2"/>
  </r>
  <r>
    <x v="4"/>
  </r>
  <r>
    <x v="4"/>
  </r>
  <r>
    <x v="4"/>
  </r>
  <r>
    <x v="4"/>
  </r>
  <r>
    <x v="4"/>
  </r>
  <r>
    <x v="4"/>
  </r>
  <r>
    <x v="4"/>
  </r>
  <r>
    <x v="4"/>
  </r>
  <r>
    <x v="7"/>
  </r>
  <r>
    <x v="7"/>
  </r>
  <r>
    <x v="7"/>
  </r>
  <r>
    <x v="12"/>
  </r>
  <r>
    <x v="2"/>
  </r>
  <r>
    <x v="4"/>
  </r>
  <r>
    <x v="1"/>
  </r>
  <r>
    <x v="1"/>
  </r>
  <r>
    <x v="0"/>
  </r>
  <r>
    <x v="5"/>
  </r>
  <r>
    <x v="5"/>
  </r>
  <r>
    <x v="3"/>
  </r>
  <r>
    <x v="1"/>
  </r>
  <r>
    <x v="1"/>
  </r>
  <r>
    <x v="1"/>
  </r>
  <r>
    <x v="4"/>
  </r>
  <r>
    <x v="4"/>
  </r>
  <r>
    <x v="4"/>
  </r>
  <r>
    <x v="4"/>
  </r>
  <r>
    <x v="4"/>
  </r>
  <r>
    <x v="4"/>
  </r>
  <r>
    <x v="7"/>
  </r>
  <r>
    <x v="4"/>
  </r>
  <r>
    <x v="4"/>
  </r>
  <r>
    <x v="1"/>
  </r>
  <r>
    <x v="1"/>
  </r>
  <r>
    <x v="1"/>
  </r>
  <r>
    <x v="7"/>
  </r>
  <r>
    <x v="5"/>
  </r>
  <r>
    <x v="5"/>
  </r>
  <r>
    <x v="3"/>
  </r>
  <r>
    <x v="30"/>
  </r>
  <r>
    <x v="2"/>
  </r>
  <r>
    <x v="0"/>
  </r>
  <r>
    <x v="4"/>
  </r>
  <r>
    <x v="4"/>
  </r>
  <r>
    <x v="4"/>
  </r>
  <r>
    <x v="4"/>
  </r>
  <r>
    <x v="4"/>
  </r>
  <r>
    <x v="4"/>
  </r>
  <r>
    <x v="4"/>
  </r>
  <r>
    <x v="15"/>
  </r>
  <r>
    <x v="7"/>
  </r>
  <r>
    <x v="18"/>
  </r>
  <r>
    <x v="4"/>
  </r>
  <r>
    <x v="1"/>
  </r>
  <r>
    <x v="1"/>
  </r>
  <r>
    <x v="4"/>
  </r>
  <r>
    <x v="17"/>
  </r>
  <r>
    <x v="4"/>
  </r>
  <r>
    <x v="5"/>
  </r>
  <r>
    <x v="10"/>
  </r>
  <r>
    <x v="8"/>
  </r>
  <r>
    <x v="4"/>
  </r>
  <r>
    <x v="4"/>
  </r>
  <r>
    <x v="4"/>
  </r>
  <r>
    <x v="4"/>
  </r>
  <r>
    <x v="4"/>
  </r>
  <r>
    <x v="4"/>
  </r>
  <r>
    <x v="4"/>
  </r>
  <r>
    <x v="4"/>
  </r>
  <r>
    <x v="15"/>
  </r>
  <r>
    <x v="18"/>
  </r>
  <r>
    <x v="4"/>
  </r>
  <r>
    <x v="4"/>
  </r>
  <r>
    <x v="1"/>
  </r>
  <r>
    <x v="4"/>
  </r>
  <r>
    <x v="4"/>
  </r>
  <r>
    <x v="1"/>
  </r>
  <r>
    <x v="9"/>
  </r>
  <r>
    <x v="5"/>
  </r>
  <r>
    <x v="5"/>
  </r>
  <r>
    <x v="29"/>
  </r>
  <r>
    <x v="1"/>
  </r>
  <r>
    <x v="4"/>
  </r>
  <r>
    <x v="4"/>
  </r>
  <r>
    <x v="4"/>
  </r>
  <r>
    <x v="4"/>
  </r>
  <r>
    <x v="4"/>
  </r>
  <r>
    <x v="4"/>
  </r>
  <r>
    <x v="4"/>
  </r>
  <r>
    <x v="4"/>
  </r>
  <r>
    <x v="4"/>
  </r>
  <r>
    <x v="4"/>
  </r>
  <r>
    <x v="15"/>
  </r>
  <r>
    <x v="7"/>
  </r>
  <r>
    <x v="7"/>
  </r>
  <r>
    <x v="18"/>
  </r>
  <r>
    <x v="1"/>
  </r>
  <r>
    <x v="4"/>
  </r>
  <r>
    <x v="1"/>
  </r>
  <r>
    <x v="1"/>
  </r>
  <r>
    <x v="11"/>
  </r>
  <r>
    <x v="5"/>
  </r>
  <r>
    <x v="5"/>
  </r>
  <r>
    <x v="5"/>
  </r>
  <r>
    <x v="5"/>
  </r>
  <r>
    <x v="1"/>
  </r>
  <r>
    <x v="4"/>
  </r>
  <r>
    <x v="4"/>
  </r>
  <r>
    <x v="4"/>
  </r>
  <r>
    <x v="7"/>
  </r>
  <r>
    <x v="1"/>
  </r>
  <r>
    <x v="7"/>
  </r>
  <r>
    <x v="11"/>
  </r>
  <r>
    <x v="1"/>
  </r>
  <r>
    <x v="4"/>
  </r>
  <r>
    <x v="4"/>
  </r>
  <r>
    <x v="4"/>
  </r>
  <r>
    <x v="4"/>
  </r>
  <r>
    <x v="4"/>
  </r>
  <r>
    <x v="4"/>
  </r>
  <r>
    <x v="4"/>
  </r>
  <r>
    <x v="4"/>
  </r>
  <r>
    <x v="7"/>
  </r>
  <r>
    <x v="1"/>
  </r>
  <r>
    <x v="4"/>
  </r>
  <r>
    <x v="4"/>
  </r>
  <r>
    <x v="4"/>
  </r>
  <r>
    <x v="27"/>
  </r>
  <r>
    <x v="4"/>
  </r>
  <r>
    <x v="4"/>
  </r>
  <r>
    <x v="1"/>
  </r>
  <r>
    <x v="5"/>
  </r>
  <r>
    <x v="6"/>
  </r>
  <r>
    <x v="4"/>
  </r>
  <r>
    <x v="4"/>
  </r>
  <r>
    <x v="4"/>
  </r>
  <r>
    <x v="4"/>
  </r>
  <r>
    <x v="4"/>
  </r>
  <r>
    <x v="4"/>
  </r>
  <r>
    <x v="4"/>
  </r>
  <r>
    <x v="18"/>
  </r>
  <r>
    <x v="18"/>
  </r>
  <r>
    <x v="18"/>
  </r>
  <r>
    <x v="4"/>
  </r>
  <r>
    <x v="1"/>
  </r>
  <r>
    <x v="4"/>
  </r>
  <r>
    <x v="9"/>
  </r>
  <r>
    <x v="5"/>
  </r>
  <r>
    <x v="21"/>
  </r>
  <r>
    <x v="6"/>
  </r>
  <r>
    <x v="8"/>
  </r>
  <r>
    <x v="1"/>
  </r>
  <r>
    <x v="1"/>
  </r>
  <r>
    <x v="1"/>
  </r>
  <r>
    <x v="1"/>
  </r>
  <r>
    <x v="1"/>
  </r>
  <r>
    <x v="30"/>
  </r>
  <r>
    <x v="4"/>
  </r>
  <r>
    <x v="4"/>
  </r>
  <r>
    <x v="4"/>
  </r>
  <r>
    <x v="4"/>
  </r>
  <r>
    <x v="4"/>
  </r>
  <r>
    <x v="4"/>
  </r>
  <r>
    <x v="7"/>
  </r>
  <r>
    <x v="7"/>
  </r>
  <r>
    <x v="7"/>
  </r>
  <r>
    <x v="18"/>
  </r>
  <r>
    <x v="18"/>
  </r>
  <r>
    <x v="5"/>
  </r>
  <r>
    <x v="30"/>
  </r>
  <r>
    <x v="4"/>
  </r>
  <r>
    <x v="4"/>
  </r>
  <r>
    <x v="4"/>
  </r>
  <r>
    <x v="4"/>
  </r>
  <r>
    <x v="1"/>
  </r>
  <r>
    <x v="18"/>
  </r>
  <r>
    <x v="1"/>
  </r>
  <r>
    <x v="1"/>
  </r>
  <r>
    <x v="4"/>
  </r>
  <r>
    <x v="5"/>
  </r>
  <r>
    <x v="5"/>
  </r>
  <r>
    <x v="5"/>
  </r>
  <r>
    <x v="5"/>
  </r>
  <r>
    <x v="8"/>
  </r>
  <r>
    <x v="1"/>
  </r>
  <r>
    <x v="2"/>
  </r>
  <r>
    <x v="25"/>
  </r>
  <r>
    <x v="4"/>
  </r>
  <r>
    <x v="4"/>
  </r>
  <r>
    <x v="4"/>
  </r>
  <r>
    <x v="4"/>
  </r>
  <r>
    <x v="4"/>
  </r>
  <r>
    <x v="4"/>
  </r>
  <r>
    <x v="4"/>
  </r>
  <r>
    <x v="4"/>
  </r>
  <r>
    <x v="4"/>
  </r>
  <r>
    <x v="24"/>
  </r>
  <r>
    <x v="18"/>
  </r>
  <r>
    <x v="4"/>
  </r>
  <r>
    <x v="4"/>
  </r>
  <r>
    <x v="4"/>
  </r>
  <r>
    <x v="4"/>
  </r>
  <r>
    <x v="1"/>
  </r>
  <r>
    <x v="1"/>
  </r>
  <r>
    <x v="7"/>
  </r>
  <r>
    <x v="3"/>
  </r>
  <r>
    <x v="8"/>
  </r>
  <r>
    <x v="4"/>
  </r>
  <r>
    <x v="4"/>
  </r>
  <r>
    <x v="4"/>
  </r>
  <r>
    <x v="12"/>
  </r>
  <r>
    <x v="15"/>
  </r>
  <r>
    <x v="7"/>
  </r>
  <r>
    <x v="7"/>
  </r>
  <r>
    <x v="18"/>
  </r>
  <r>
    <x v="4"/>
  </r>
  <r>
    <x v="4"/>
  </r>
  <r>
    <x v="11"/>
  </r>
  <r>
    <x v="1"/>
  </r>
  <r>
    <x v="1"/>
  </r>
  <r>
    <x v="11"/>
  </r>
  <r>
    <x v="11"/>
  </r>
  <r>
    <x v="5"/>
  </r>
  <r>
    <x v="6"/>
  </r>
  <r>
    <x v="1"/>
  </r>
  <r>
    <x v="1"/>
  </r>
  <r>
    <x v="4"/>
  </r>
  <r>
    <x v="4"/>
  </r>
  <r>
    <x v="4"/>
  </r>
  <r>
    <x v="24"/>
  </r>
  <r>
    <x v="1"/>
  </r>
  <r>
    <x v="1"/>
  </r>
  <r>
    <x v="4"/>
  </r>
  <r>
    <x v="4"/>
  </r>
  <r>
    <x v="1"/>
  </r>
  <r>
    <x v="4"/>
  </r>
  <r>
    <x v="24"/>
  </r>
  <r>
    <x v="1"/>
  </r>
  <r>
    <x v="11"/>
  </r>
  <r>
    <x v="3"/>
  </r>
  <r>
    <x v="4"/>
  </r>
  <r>
    <x v="4"/>
  </r>
  <r>
    <x v="4"/>
  </r>
  <r>
    <x v="4"/>
  </r>
  <r>
    <x v="4"/>
  </r>
  <r>
    <x v="1"/>
  </r>
  <r>
    <x v="4"/>
  </r>
  <r>
    <x v="4"/>
  </r>
  <r>
    <x v="4"/>
  </r>
  <r>
    <x v="1"/>
  </r>
  <r>
    <x v="4"/>
  </r>
  <r>
    <x v="4"/>
  </r>
  <r>
    <x v="18"/>
  </r>
  <r>
    <x v="4"/>
  </r>
  <r>
    <x v="10"/>
  </r>
  <r>
    <x v="5"/>
  </r>
  <r>
    <x v="5"/>
  </r>
  <r>
    <x v="5"/>
  </r>
  <r>
    <x v="22"/>
  </r>
  <r>
    <x v="3"/>
  </r>
  <r>
    <x v="1"/>
  </r>
  <r>
    <x v="1"/>
  </r>
  <r>
    <x v="1"/>
  </r>
  <r>
    <x v="4"/>
  </r>
  <r>
    <x v="4"/>
  </r>
  <r>
    <x v="4"/>
  </r>
  <r>
    <x v="7"/>
  </r>
  <r>
    <x v="7"/>
  </r>
  <r>
    <x v="4"/>
  </r>
  <r>
    <x v="1"/>
  </r>
  <r>
    <x v="18"/>
  </r>
  <r>
    <x v="4"/>
  </r>
  <r>
    <x v="7"/>
  </r>
  <r>
    <x v="7"/>
  </r>
  <r>
    <x v="4"/>
  </r>
  <r>
    <x v="1"/>
  </r>
  <r>
    <x v="4"/>
  </r>
  <r>
    <x v="4"/>
  </r>
  <r>
    <x v="4"/>
  </r>
  <r>
    <x v="5"/>
  </r>
  <r>
    <x v="5"/>
  </r>
  <r>
    <x v="20"/>
  </r>
  <r>
    <x v="2"/>
  </r>
  <r>
    <x v="2"/>
  </r>
  <r>
    <x v="4"/>
  </r>
  <r>
    <x v="4"/>
  </r>
  <r>
    <x v="4"/>
  </r>
  <r>
    <x v="4"/>
  </r>
  <r>
    <x v="4"/>
  </r>
  <r>
    <x v="4"/>
  </r>
  <r>
    <x v="4"/>
  </r>
  <r>
    <x v="7"/>
  </r>
  <r>
    <x v="18"/>
  </r>
  <r>
    <x v="4"/>
  </r>
  <r>
    <x v="4"/>
  </r>
  <r>
    <x v="1"/>
  </r>
  <r>
    <x v="30"/>
  </r>
  <r>
    <x v="4"/>
  </r>
  <r>
    <x v="4"/>
  </r>
  <r>
    <x v="16"/>
  </r>
  <r>
    <x v="4"/>
  </r>
  <r>
    <x v="8"/>
  </r>
  <r>
    <x v="1"/>
  </r>
  <r>
    <x v="4"/>
  </r>
  <r>
    <x v="4"/>
  </r>
  <r>
    <x v="4"/>
  </r>
  <r>
    <x v="18"/>
  </r>
  <r>
    <x v="4"/>
  </r>
  <r>
    <x v="4"/>
  </r>
  <r>
    <x v="4"/>
  </r>
  <r>
    <x v="4"/>
  </r>
  <r>
    <x v="9"/>
  </r>
  <r>
    <x v="5"/>
  </r>
  <r>
    <x v="1"/>
  </r>
  <r>
    <x v="4"/>
  </r>
  <r>
    <x v="4"/>
  </r>
  <r>
    <x v="4"/>
  </r>
  <r>
    <x v="4"/>
  </r>
  <r>
    <x v="4"/>
  </r>
  <r>
    <x v="4"/>
  </r>
  <r>
    <x v="4"/>
  </r>
  <r>
    <x v="24"/>
  </r>
  <r>
    <x v="24"/>
  </r>
  <r>
    <x v="7"/>
  </r>
  <r>
    <x v="7"/>
  </r>
  <r>
    <x v="4"/>
  </r>
  <r>
    <x v="18"/>
  </r>
  <r>
    <x v="1"/>
  </r>
  <r>
    <x v="7"/>
  </r>
  <r>
    <x v="1"/>
  </r>
  <r>
    <x v="4"/>
  </r>
  <r>
    <x v="1"/>
  </r>
  <r>
    <x v="24"/>
  </r>
  <r>
    <x v="5"/>
  </r>
  <r>
    <x v="5"/>
  </r>
  <r>
    <x v="4"/>
  </r>
  <r>
    <x v="4"/>
  </r>
  <r>
    <x v="4"/>
  </r>
  <r>
    <x v="4"/>
  </r>
  <r>
    <x v="4"/>
  </r>
  <r>
    <x v="4"/>
  </r>
  <r>
    <x v="7"/>
  </r>
  <r>
    <x v="18"/>
  </r>
  <r>
    <x v="1"/>
  </r>
  <r>
    <x v="1"/>
  </r>
  <r>
    <x v="4"/>
  </r>
  <r>
    <x v="1"/>
  </r>
  <r>
    <x v="4"/>
  </r>
  <r>
    <x v="6"/>
  </r>
  <r>
    <x v="1"/>
  </r>
  <r>
    <x v="4"/>
  </r>
  <r>
    <x v="4"/>
  </r>
  <r>
    <x v="4"/>
  </r>
  <r>
    <x v="5"/>
  </r>
  <r>
    <x v="3"/>
  </r>
  <r>
    <x v="14"/>
  </r>
  <r>
    <x v="8"/>
  </r>
  <r>
    <x v="1"/>
  </r>
  <r>
    <x v="2"/>
  </r>
  <r>
    <x v="4"/>
  </r>
  <r>
    <x v="4"/>
  </r>
  <r>
    <x v="4"/>
  </r>
  <r>
    <x v="4"/>
  </r>
  <r>
    <x v="4"/>
  </r>
  <r>
    <x v="7"/>
  </r>
  <r>
    <x v="7"/>
  </r>
  <r>
    <x v="18"/>
  </r>
  <r>
    <x v="4"/>
  </r>
  <r>
    <x v="8"/>
  </r>
  <r>
    <x v="2"/>
  </r>
  <r>
    <x v="4"/>
  </r>
  <r>
    <x v="1"/>
  </r>
  <r>
    <x v="4"/>
  </r>
  <r>
    <x v="7"/>
  </r>
  <r>
    <x v="5"/>
  </r>
  <r>
    <x v="5"/>
  </r>
  <r>
    <x v="5"/>
  </r>
  <r>
    <x v="8"/>
  </r>
  <r>
    <x v="4"/>
  </r>
  <r>
    <x v="4"/>
  </r>
  <r>
    <x v="12"/>
  </r>
  <r>
    <x v="12"/>
  </r>
  <r>
    <x v="7"/>
  </r>
  <r>
    <x v="1"/>
  </r>
  <r>
    <x v="8"/>
  </r>
  <r>
    <x v="4"/>
  </r>
  <r>
    <x v="18"/>
  </r>
  <r>
    <x v="16"/>
  </r>
  <r>
    <x v="1"/>
  </r>
  <r>
    <x v="1"/>
  </r>
  <r>
    <x v="4"/>
  </r>
  <r>
    <x v="1"/>
  </r>
  <r>
    <x v="4"/>
  </r>
  <r>
    <x v="4"/>
  </r>
  <r>
    <x v="4"/>
  </r>
  <r>
    <x v="9"/>
  </r>
  <r>
    <x v="5"/>
  </r>
  <r>
    <x v="3"/>
  </r>
  <r>
    <x v="1"/>
  </r>
  <r>
    <x v="4"/>
  </r>
  <r>
    <x v="4"/>
  </r>
  <r>
    <x v="4"/>
  </r>
  <r>
    <x v="4"/>
  </r>
  <r>
    <x v="4"/>
  </r>
  <r>
    <x v="4"/>
  </r>
  <r>
    <x v="4"/>
  </r>
  <r>
    <x v="4"/>
  </r>
  <r>
    <x v="4"/>
  </r>
  <r>
    <x v="4"/>
  </r>
  <r>
    <x v="4"/>
  </r>
  <r>
    <x v="4"/>
  </r>
  <r>
    <x v="4"/>
  </r>
  <r>
    <x v="12"/>
  </r>
  <r>
    <x v="15"/>
  </r>
  <r>
    <x v="18"/>
  </r>
  <r>
    <x v="18"/>
  </r>
  <r>
    <x v="1"/>
  </r>
  <r>
    <x v="7"/>
  </r>
  <r>
    <x v="1"/>
  </r>
  <r>
    <x v="4"/>
  </r>
  <r>
    <x v="1"/>
  </r>
  <r>
    <x v="4"/>
  </r>
  <r>
    <x v="5"/>
  </r>
  <r>
    <x v="17"/>
  </r>
  <r>
    <x v="6"/>
  </r>
  <r>
    <x v="3"/>
  </r>
  <r>
    <x v="1"/>
  </r>
  <r>
    <x v="0"/>
  </r>
  <r>
    <x v="0"/>
  </r>
  <r>
    <x v="28"/>
  </r>
  <r>
    <x v="4"/>
  </r>
  <r>
    <x v="4"/>
  </r>
  <r>
    <x v="4"/>
  </r>
  <r>
    <x v="4"/>
  </r>
  <r>
    <x v="4"/>
  </r>
  <r>
    <x v="4"/>
  </r>
  <r>
    <x v="18"/>
  </r>
  <r>
    <x v="18"/>
  </r>
  <r>
    <x v="1"/>
  </r>
  <r>
    <x v="7"/>
  </r>
  <r>
    <x v="1"/>
  </r>
  <r>
    <x v="5"/>
  </r>
  <r>
    <x v="29"/>
  </r>
  <r>
    <x v="6"/>
  </r>
  <r>
    <x v="4"/>
  </r>
  <r>
    <x v="4"/>
  </r>
  <r>
    <x v="4"/>
  </r>
  <r>
    <x v="4"/>
  </r>
  <r>
    <x v="12"/>
  </r>
  <r>
    <x v="18"/>
  </r>
  <r>
    <x v="5"/>
  </r>
  <r>
    <x v="1"/>
  </r>
  <r>
    <x v="1"/>
  </r>
  <r>
    <x v="1"/>
  </r>
  <r>
    <x v="4"/>
  </r>
  <r>
    <x v="11"/>
  </r>
  <r>
    <x v="4"/>
  </r>
  <r>
    <x v="1"/>
  </r>
  <r>
    <x v="5"/>
  </r>
  <r>
    <x v="5"/>
  </r>
  <r>
    <x v="4"/>
  </r>
  <r>
    <x v="4"/>
  </r>
  <r>
    <x v="4"/>
  </r>
  <r>
    <x v="4"/>
  </r>
  <r>
    <x v="4"/>
  </r>
  <r>
    <x v="4"/>
  </r>
  <r>
    <x v="4"/>
  </r>
  <r>
    <x v="4"/>
  </r>
  <r>
    <x v="4"/>
  </r>
  <r>
    <x v="4"/>
  </r>
  <r>
    <x v="7"/>
  </r>
  <r>
    <x v="7"/>
  </r>
  <r>
    <x v="4"/>
  </r>
  <r>
    <x v="4"/>
  </r>
  <r>
    <x v="15"/>
  </r>
  <r>
    <x v="7"/>
  </r>
  <r>
    <x v="1"/>
  </r>
  <r>
    <x v="1"/>
  </r>
  <r>
    <x v="4"/>
  </r>
  <r>
    <x v="7"/>
  </r>
  <r>
    <x v="5"/>
  </r>
  <r>
    <x v="4"/>
  </r>
  <r>
    <x v="4"/>
  </r>
  <r>
    <x v="4"/>
  </r>
  <r>
    <x v="4"/>
  </r>
  <r>
    <x v="4"/>
  </r>
  <r>
    <x v="4"/>
  </r>
  <r>
    <x v="7"/>
  </r>
  <r>
    <x v="7"/>
  </r>
  <r>
    <x v="18"/>
  </r>
  <r>
    <x v="4"/>
  </r>
  <r>
    <x v="7"/>
  </r>
  <r>
    <x v="4"/>
  </r>
  <r>
    <x v="4"/>
  </r>
  <r>
    <x v="4"/>
  </r>
  <r>
    <x v="1"/>
  </r>
  <r>
    <x v="4"/>
  </r>
  <r>
    <x v="10"/>
  </r>
  <r>
    <x v="4"/>
  </r>
  <r>
    <x v="4"/>
  </r>
  <r>
    <x v="4"/>
  </r>
  <r>
    <x v="4"/>
  </r>
  <r>
    <x v="4"/>
  </r>
  <r>
    <x v="7"/>
  </r>
  <r>
    <x v="7"/>
  </r>
  <r>
    <x v="18"/>
  </r>
  <r>
    <x v="18"/>
  </r>
  <r>
    <x v="18"/>
  </r>
  <r>
    <x v="4"/>
  </r>
  <r>
    <x v="17"/>
  </r>
  <r>
    <x v="8"/>
  </r>
  <r>
    <x v="1"/>
  </r>
  <r>
    <x v="4"/>
  </r>
  <r>
    <x v="4"/>
  </r>
  <r>
    <x v="7"/>
  </r>
  <r>
    <x v="0"/>
  </r>
  <r>
    <x v="4"/>
  </r>
  <r>
    <x v="18"/>
  </r>
  <r>
    <x v="1"/>
  </r>
  <r>
    <x v="4"/>
  </r>
  <r>
    <x v="1"/>
  </r>
  <r>
    <x v="4"/>
  </r>
  <r>
    <x v="5"/>
  </r>
  <r>
    <x v="5"/>
  </r>
  <r>
    <x v="1"/>
  </r>
  <r>
    <x v="1"/>
  </r>
  <r>
    <x v="4"/>
  </r>
  <r>
    <x v="4"/>
  </r>
  <r>
    <x v="4"/>
  </r>
  <r>
    <x v="4"/>
  </r>
  <r>
    <x v="4"/>
  </r>
  <r>
    <x v="4"/>
  </r>
  <r>
    <x v="7"/>
  </r>
  <r>
    <x v="18"/>
  </r>
  <r>
    <x v="18"/>
  </r>
  <r>
    <x v="4"/>
  </r>
  <r>
    <x v="1"/>
  </r>
  <r>
    <x v="4"/>
  </r>
  <r>
    <x v="1"/>
  </r>
  <r>
    <x v="4"/>
  </r>
  <r>
    <x v="1"/>
  </r>
  <r>
    <x v="1"/>
  </r>
  <r>
    <x v="5"/>
  </r>
  <r>
    <x v="5"/>
  </r>
  <r>
    <x v="6"/>
  </r>
  <r>
    <x v="6"/>
  </r>
  <r>
    <x v="13"/>
  </r>
  <r>
    <x v="4"/>
  </r>
  <r>
    <x v="4"/>
  </r>
  <r>
    <x v="4"/>
  </r>
  <r>
    <x v="4"/>
  </r>
  <r>
    <x v="4"/>
  </r>
  <r>
    <x v="4"/>
  </r>
  <r>
    <x v="12"/>
  </r>
  <r>
    <x v="4"/>
  </r>
  <r>
    <x v="4"/>
  </r>
  <r>
    <x v="3"/>
  </r>
  <r>
    <x v="4"/>
  </r>
  <r>
    <x v="4"/>
  </r>
  <r>
    <x v="1"/>
  </r>
  <r>
    <x v="4"/>
  </r>
  <r>
    <x v="4"/>
  </r>
  <r>
    <x v="18"/>
  </r>
  <r>
    <x v="4"/>
  </r>
  <r>
    <x v="4"/>
  </r>
  <r>
    <x v="5"/>
  </r>
  <r>
    <x v="5"/>
  </r>
  <r>
    <x v="3"/>
  </r>
  <r>
    <x v="3"/>
  </r>
  <r>
    <x v="3"/>
  </r>
  <r>
    <x v="14"/>
  </r>
  <r>
    <x v="1"/>
  </r>
  <r>
    <x v="1"/>
  </r>
  <r>
    <x v="1"/>
  </r>
  <r>
    <x v="1"/>
  </r>
  <r>
    <x v="4"/>
  </r>
  <r>
    <x v="4"/>
  </r>
  <r>
    <x v="4"/>
  </r>
  <r>
    <x v="4"/>
  </r>
  <r>
    <x v="4"/>
  </r>
  <r>
    <x v="4"/>
  </r>
  <r>
    <x v="4"/>
  </r>
  <r>
    <x v="15"/>
  </r>
  <r>
    <x v="7"/>
  </r>
  <r>
    <x v="4"/>
  </r>
  <r>
    <x v="4"/>
  </r>
  <r>
    <x v="4"/>
  </r>
  <r>
    <x v="4"/>
  </r>
  <r>
    <x v="11"/>
  </r>
  <r>
    <x v="5"/>
  </r>
  <r>
    <x v="5"/>
  </r>
  <r>
    <x v="3"/>
  </r>
  <r>
    <x v="14"/>
  </r>
  <r>
    <x v="8"/>
  </r>
  <r>
    <x v="1"/>
  </r>
  <r>
    <x v="2"/>
  </r>
  <r>
    <x v="4"/>
  </r>
  <r>
    <x v="4"/>
  </r>
  <r>
    <x v="4"/>
  </r>
  <r>
    <x v="4"/>
  </r>
  <r>
    <x v="4"/>
  </r>
  <r>
    <x v="7"/>
  </r>
  <r>
    <x v="7"/>
  </r>
  <r>
    <x v="7"/>
  </r>
  <r>
    <x v="7"/>
  </r>
  <r>
    <x v="18"/>
  </r>
  <r>
    <x v="18"/>
  </r>
  <r>
    <x v="1"/>
  </r>
  <r>
    <x v="7"/>
  </r>
  <r>
    <x v="4"/>
  </r>
  <r>
    <x v="7"/>
  </r>
  <r>
    <x v="4"/>
  </r>
  <r>
    <x v="4"/>
  </r>
  <r>
    <x v="4"/>
  </r>
  <r>
    <x v="4"/>
  </r>
  <r>
    <x v="7"/>
  </r>
  <r>
    <x v="7"/>
  </r>
  <r>
    <x v="11"/>
  </r>
  <r>
    <x v="5"/>
  </r>
  <r>
    <x v="5"/>
  </r>
  <r>
    <x v="10"/>
  </r>
  <r>
    <x v="22"/>
  </r>
  <r>
    <x v="4"/>
  </r>
  <r>
    <x v="4"/>
  </r>
  <r>
    <x v="15"/>
  </r>
  <r>
    <x v="7"/>
  </r>
  <r>
    <x v="7"/>
  </r>
  <r>
    <x v="7"/>
  </r>
  <r>
    <x v="7"/>
  </r>
  <r>
    <x v="18"/>
  </r>
  <r>
    <x v="18"/>
  </r>
  <r>
    <x v="18"/>
  </r>
  <r>
    <x v="1"/>
  </r>
  <r>
    <x v="4"/>
  </r>
  <r>
    <x v="4"/>
  </r>
  <r>
    <x v="4"/>
  </r>
  <r>
    <x v="24"/>
  </r>
  <r>
    <x v="4"/>
  </r>
  <r>
    <x v="1"/>
  </r>
  <r>
    <x v="15"/>
  </r>
  <r>
    <x v="7"/>
  </r>
  <r>
    <x v="14"/>
  </r>
  <r>
    <x v="4"/>
  </r>
  <r>
    <x v="4"/>
  </r>
  <r>
    <x v="4"/>
  </r>
  <r>
    <x v="4"/>
  </r>
  <r>
    <x v="7"/>
  </r>
  <r>
    <x v="4"/>
  </r>
  <r>
    <x v="17"/>
  </r>
  <r>
    <x v="1"/>
  </r>
  <r>
    <x v="4"/>
  </r>
  <r>
    <x v="4"/>
  </r>
  <r>
    <x v="4"/>
  </r>
  <r>
    <x v="7"/>
  </r>
  <r>
    <x v="5"/>
  </r>
  <r>
    <x v="22"/>
  </r>
  <r>
    <x v="4"/>
  </r>
  <r>
    <x v="4"/>
  </r>
  <r>
    <x v="4"/>
  </r>
  <r>
    <x v="4"/>
  </r>
  <r>
    <x v="4"/>
  </r>
  <r>
    <x v="4"/>
  </r>
  <r>
    <x v="4"/>
  </r>
  <r>
    <x v="4"/>
  </r>
  <r>
    <x v="4"/>
  </r>
  <r>
    <x v="7"/>
  </r>
  <r>
    <x v="1"/>
  </r>
  <r>
    <x v="30"/>
  </r>
  <r>
    <x v="16"/>
  </r>
  <r>
    <x v="3"/>
  </r>
  <r>
    <x v="1"/>
  </r>
  <r>
    <x v="5"/>
  </r>
  <r>
    <x v="20"/>
  </r>
  <r>
    <x v="17"/>
  </r>
  <r>
    <x v="1"/>
  </r>
  <r>
    <x v="4"/>
  </r>
  <r>
    <x v="4"/>
  </r>
  <r>
    <x v="4"/>
  </r>
  <r>
    <x v="4"/>
  </r>
  <r>
    <x v="4"/>
  </r>
  <r>
    <x v="4"/>
  </r>
  <r>
    <x v="24"/>
  </r>
  <r>
    <x v="7"/>
  </r>
  <r>
    <x v="5"/>
  </r>
  <r>
    <x v="5"/>
  </r>
  <r>
    <x v="4"/>
  </r>
  <r>
    <x v="1"/>
  </r>
  <r>
    <x v="4"/>
  </r>
  <r>
    <x v="1"/>
  </r>
  <r>
    <x v="1"/>
  </r>
  <r>
    <x v="5"/>
  </r>
  <r>
    <x v="5"/>
  </r>
  <r>
    <x v="5"/>
  </r>
  <r>
    <x v="5"/>
  </r>
  <r>
    <x v="1"/>
  </r>
  <r>
    <x v="7"/>
  </r>
  <r>
    <x v="6"/>
  </r>
  <r>
    <x v="1"/>
  </r>
  <r>
    <x v="2"/>
  </r>
  <r>
    <x v="1"/>
  </r>
  <r>
    <x v="11"/>
  </r>
  <r>
    <x v="5"/>
  </r>
  <r>
    <x v="5"/>
  </r>
  <r>
    <x v="17"/>
  </r>
  <r>
    <x v="6"/>
  </r>
  <r>
    <x v="1"/>
  </r>
  <r>
    <x v="0"/>
  </r>
  <r>
    <x v="4"/>
  </r>
  <r>
    <x v="4"/>
  </r>
  <r>
    <x v="4"/>
  </r>
  <r>
    <x v="4"/>
  </r>
  <r>
    <x v="4"/>
  </r>
  <r>
    <x v="4"/>
  </r>
  <r>
    <x v="4"/>
  </r>
  <r>
    <x v="4"/>
  </r>
  <r>
    <x v="12"/>
  </r>
  <r>
    <x v="7"/>
  </r>
  <r>
    <x v="18"/>
  </r>
  <r>
    <x v="4"/>
  </r>
  <r>
    <x v="4"/>
  </r>
  <r>
    <x v="6"/>
  </r>
  <r>
    <x v="12"/>
  </r>
  <r>
    <x v="7"/>
  </r>
  <r>
    <x v="4"/>
  </r>
  <r>
    <x v="5"/>
  </r>
  <r>
    <x v="10"/>
  </r>
  <r>
    <x v="22"/>
  </r>
  <r>
    <x v="6"/>
  </r>
  <r>
    <x v="4"/>
  </r>
  <r>
    <x v="4"/>
  </r>
  <r>
    <x v="4"/>
  </r>
  <r>
    <x v="4"/>
  </r>
  <r>
    <x v="4"/>
  </r>
  <r>
    <x v="4"/>
  </r>
  <r>
    <x v="24"/>
  </r>
  <r>
    <x v="7"/>
  </r>
  <r>
    <x v="18"/>
  </r>
  <r>
    <x v="4"/>
  </r>
  <r>
    <x v="4"/>
  </r>
  <r>
    <x v="1"/>
  </r>
  <r>
    <x v="7"/>
  </r>
  <r>
    <x v="11"/>
  </r>
  <r>
    <x v="10"/>
  </r>
  <r>
    <x v="0"/>
  </r>
  <r>
    <x v="0"/>
  </r>
  <r>
    <x v="4"/>
  </r>
  <r>
    <x v="4"/>
  </r>
  <r>
    <x v="4"/>
  </r>
  <r>
    <x v="4"/>
  </r>
  <r>
    <x v="4"/>
  </r>
  <r>
    <x v="4"/>
  </r>
  <r>
    <x v="4"/>
  </r>
  <r>
    <x v="4"/>
  </r>
  <r>
    <x v="4"/>
  </r>
  <r>
    <x v="4"/>
  </r>
  <r>
    <x v="15"/>
  </r>
  <r>
    <x v="4"/>
  </r>
  <r>
    <x v="6"/>
  </r>
  <r>
    <x v="2"/>
  </r>
  <r>
    <x v="5"/>
  </r>
  <r>
    <x v="5"/>
  </r>
  <r>
    <x v="10"/>
  </r>
  <r>
    <x v="10"/>
  </r>
  <r>
    <x v="17"/>
  </r>
  <r>
    <x v="6"/>
  </r>
  <r>
    <x v="14"/>
  </r>
  <r>
    <x v="14"/>
  </r>
  <r>
    <x v="1"/>
  </r>
  <r>
    <x v="1"/>
  </r>
  <r>
    <x v="1"/>
  </r>
  <r>
    <x v="2"/>
  </r>
  <r>
    <x v="4"/>
  </r>
  <r>
    <x v="4"/>
  </r>
  <r>
    <x v="4"/>
  </r>
  <r>
    <x v="4"/>
  </r>
  <r>
    <x v="4"/>
  </r>
  <r>
    <x v="4"/>
  </r>
  <r>
    <x v="18"/>
  </r>
  <r>
    <x v="4"/>
  </r>
  <r>
    <x v="4"/>
  </r>
  <r>
    <x v="7"/>
  </r>
  <r>
    <x v="16"/>
  </r>
  <r>
    <x v="4"/>
  </r>
  <r>
    <x v="1"/>
  </r>
  <r>
    <x v="9"/>
  </r>
  <r>
    <x v="5"/>
  </r>
  <r>
    <x v="5"/>
  </r>
  <r>
    <x v="5"/>
  </r>
  <r>
    <x v="5"/>
  </r>
  <r>
    <x v="13"/>
  </r>
  <r>
    <x v="1"/>
  </r>
  <r>
    <x v="4"/>
  </r>
  <r>
    <x v="4"/>
  </r>
  <r>
    <x v="4"/>
  </r>
  <r>
    <x v="4"/>
  </r>
  <r>
    <x v="4"/>
  </r>
  <r>
    <x v="4"/>
  </r>
  <r>
    <x v="4"/>
  </r>
  <r>
    <x v="4"/>
  </r>
  <r>
    <x v="4"/>
  </r>
  <r>
    <x v="4"/>
  </r>
  <r>
    <x v="12"/>
  </r>
  <r>
    <x v="7"/>
  </r>
  <r>
    <x v="7"/>
  </r>
  <r>
    <x v="18"/>
  </r>
  <r>
    <x v="4"/>
  </r>
  <r>
    <x v="1"/>
  </r>
  <r>
    <x v="1"/>
  </r>
  <r>
    <x v="1"/>
  </r>
  <r>
    <x v="11"/>
  </r>
  <r>
    <x v="5"/>
  </r>
  <r>
    <x v="5"/>
  </r>
  <r>
    <x v="3"/>
  </r>
  <r>
    <x v="16"/>
  </r>
  <r>
    <x v="4"/>
  </r>
  <r>
    <x v="4"/>
  </r>
  <r>
    <x v="4"/>
  </r>
  <r>
    <x v="4"/>
  </r>
  <r>
    <x v="4"/>
  </r>
  <r>
    <x v="18"/>
  </r>
  <r>
    <x v="1"/>
  </r>
  <r>
    <x v="12"/>
  </r>
  <r>
    <x v="7"/>
  </r>
  <r>
    <x v="4"/>
  </r>
  <r>
    <x v="4"/>
  </r>
  <r>
    <x v="6"/>
  </r>
  <r>
    <x v="4"/>
  </r>
  <r>
    <x v="5"/>
  </r>
  <r>
    <x v="5"/>
  </r>
  <r>
    <x v="5"/>
  </r>
  <r>
    <x v="1"/>
  </r>
  <r>
    <x v="1"/>
  </r>
  <r>
    <x v="1"/>
  </r>
  <r>
    <x v="0"/>
  </r>
  <r>
    <x v="4"/>
  </r>
  <r>
    <x v="4"/>
  </r>
  <r>
    <x v="4"/>
  </r>
  <r>
    <x v="4"/>
  </r>
  <r>
    <x v="4"/>
  </r>
  <r>
    <x v="4"/>
  </r>
  <r>
    <x v="4"/>
  </r>
  <r>
    <x v="4"/>
  </r>
  <r>
    <x v="4"/>
  </r>
  <r>
    <x v="4"/>
  </r>
  <r>
    <x v="4"/>
  </r>
  <r>
    <x v="4"/>
  </r>
  <r>
    <x v="1"/>
  </r>
  <r>
    <x v="4"/>
  </r>
  <r>
    <x v="4"/>
  </r>
  <r>
    <x v="4"/>
  </r>
  <r>
    <x v="5"/>
  </r>
  <r>
    <x v="1"/>
  </r>
  <r>
    <x v="4"/>
  </r>
  <r>
    <x v="4"/>
  </r>
  <r>
    <x v="4"/>
  </r>
  <r>
    <x v="5"/>
  </r>
  <r>
    <x v="10"/>
  </r>
  <r>
    <x v="4"/>
  </r>
  <r>
    <x v="4"/>
  </r>
  <r>
    <x v="4"/>
  </r>
  <r>
    <x v="4"/>
  </r>
  <r>
    <x v="4"/>
  </r>
  <r>
    <x v="7"/>
  </r>
  <r>
    <x v="7"/>
  </r>
  <r>
    <x v="4"/>
  </r>
  <r>
    <x v="7"/>
  </r>
  <r>
    <x v="1"/>
  </r>
  <r>
    <x v="10"/>
  </r>
  <r>
    <x v="1"/>
  </r>
  <r>
    <x v="1"/>
  </r>
  <r>
    <x v="4"/>
  </r>
  <r>
    <x v="19"/>
  </r>
  <r>
    <x v="4"/>
  </r>
  <r>
    <x v="4"/>
  </r>
  <r>
    <x v="4"/>
  </r>
  <r>
    <x v="4"/>
  </r>
  <r>
    <x v="4"/>
  </r>
  <r>
    <x v="4"/>
  </r>
  <r>
    <x v="4"/>
  </r>
  <r>
    <x v="4"/>
  </r>
  <r>
    <x v="4"/>
  </r>
  <r>
    <x v="12"/>
  </r>
  <r>
    <x v="4"/>
  </r>
  <r>
    <x v="1"/>
  </r>
  <r>
    <x v="1"/>
  </r>
  <r>
    <x v="4"/>
  </r>
  <r>
    <x v="4"/>
  </r>
  <r>
    <x v="5"/>
  </r>
  <r>
    <x v="5"/>
  </r>
  <r>
    <x v="5"/>
  </r>
  <r>
    <x v="6"/>
  </r>
  <r>
    <x v="8"/>
  </r>
  <r>
    <x v="1"/>
  </r>
  <r>
    <x v="1"/>
  </r>
  <r>
    <x v="4"/>
  </r>
  <r>
    <x v="4"/>
  </r>
  <r>
    <x v="4"/>
  </r>
  <r>
    <x v="4"/>
  </r>
  <r>
    <x v="4"/>
  </r>
  <r>
    <x v="4"/>
  </r>
  <r>
    <x v="4"/>
  </r>
  <r>
    <x v="4"/>
  </r>
  <r>
    <x v="4"/>
  </r>
  <r>
    <x v="4"/>
  </r>
  <r>
    <x v="4"/>
  </r>
  <r>
    <x v="7"/>
  </r>
  <r>
    <x v="7"/>
  </r>
  <r>
    <x v="7"/>
  </r>
  <r>
    <x v="1"/>
  </r>
  <r>
    <x v="4"/>
  </r>
  <r>
    <x v="1"/>
  </r>
  <r>
    <x v="1"/>
  </r>
  <r>
    <x v="5"/>
  </r>
  <r>
    <x v="5"/>
  </r>
  <r>
    <x v="6"/>
  </r>
  <r>
    <x v="1"/>
  </r>
  <r>
    <x v="4"/>
  </r>
  <r>
    <x v="4"/>
  </r>
  <r>
    <x v="4"/>
  </r>
  <r>
    <x v="4"/>
  </r>
  <r>
    <x v="18"/>
  </r>
  <r>
    <x v="4"/>
  </r>
  <r>
    <x v="17"/>
  </r>
  <r>
    <x v="4"/>
  </r>
  <r>
    <x v="7"/>
  </r>
  <r>
    <x v="4"/>
  </r>
  <r>
    <x v="1"/>
  </r>
  <r>
    <x v="4"/>
  </r>
  <r>
    <x v="4"/>
  </r>
  <r>
    <x v="1"/>
  </r>
  <r>
    <x v="17"/>
  </r>
  <r>
    <x v="4"/>
  </r>
  <r>
    <x v="11"/>
  </r>
  <r>
    <x v="5"/>
  </r>
  <r>
    <x v="5"/>
  </r>
  <r>
    <x v="10"/>
  </r>
  <r>
    <x v="10"/>
  </r>
  <r>
    <x v="8"/>
  </r>
  <r>
    <x v="4"/>
  </r>
  <r>
    <x v="4"/>
  </r>
  <r>
    <x v="4"/>
  </r>
  <r>
    <x v="4"/>
  </r>
  <r>
    <x v="4"/>
  </r>
  <r>
    <x v="7"/>
  </r>
  <r>
    <x v="18"/>
  </r>
  <r>
    <x v="4"/>
  </r>
  <r>
    <x v="4"/>
  </r>
  <r>
    <x v="1"/>
  </r>
  <r>
    <x v="16"/>
  </r>
  <r>
    <x v="30"/>
  </r>
  <r>
    <x v="22"/>
  </r>
  <r>
    <x v="3"/>
  </r>
  <r>
    <x v="1"/>
  </r>
  <r>
    <x v="1"/>
  </r>
  <r>
    <x v="4"/>
  </r>
  <r>
    <x v="4"/>
  </r>
  <r>
    <x v="4"/>
  </r>
  <r>
    <x v="4"/>
  </r>
  <r>
    <x v="4"/>
  </r>
  <r>
    <x v="4"/>
  </r>
  <r>
    <x v="4"/>
  </r>
  <r>
    <x v="4"/>
  </r>
  <r>
    <x v="4"/>
  </r>
  <r>
    <x v="4"/>
  </r>
  <r>
    <x v="4"/>
  </r>
  <r>
    <x v="4"/>
  </r>
  <r>
    <x v="4"/>
  </r>
  <r>
    <x v="7"/>
  </r>
  <r>
    <x v="7"/>
  </r>
  <r>
    <x v="4"/>
  </r>
  <r>
    <x v="4"/>
  </r>
  <r>
    <x v="4"/>
  </r>
  <r>
    <x v="7"/>
  </r>
  <r>
    <x v="7"/>
  </r>
  <r>
    <x v="6"/>
  </r>
  <r>
    <x v="8"/>
  </r>
  <r>
    <x v="4"/>
  </r>
  <r>
    <x v="11"/>
  </r>
  <r>
    <x v="5"/>
  </r>
  <r>
    <x v="5"/>
  </r>
  <r>
    <x v="3"/>
  </r>
  <r>
    <x v="14"/>
  </r>
  <r>
    <x v="8"/>
  </r>
  <r>
    <x v="1"/>
  </r>
  <r>
    <x v="1"/>
  </r>
  <r>
    <x v="2"/>
  </r>
  <r>
    <x v="4"/>
  </r>
  <r>
    <x v="4"/>
  </r>
  <r>
    <x v="4"/>
  </r>
  <r>
    <x v="4"/>
  </r>
  <r>
    <x v="4"/>
  </r>
  <r>
    <x v="4"/>
  </r>
  <r>
    <x v="4"/>
  </r>
  <r>
    <x v="4"/>
  </r>
  <r>
    <x v="4"/>
  </r>
  <r>
    <x v="18"/>
  </r>
  <r>
    <x v="8"/>
  </r>
  <r>
    <x v="16"/>
  </r>
  <r>
    <x v="4"/>
  </r>
  <r>
    <x v="11"/>
  </r>
  <r>
    <x v="4"/>
  </r>
  <r>
    <x v="13"/>
  </r>
  <r>
    <x v="1"/>
  </r>
  <r>
    <x v="18"/>
  </r>
  <r>
    <x v="8"/>
  </r>
  <r>
    <x v="1"/>
  </r>
  <r>
    <x v="1"/>
  </r>
  <r>
    <x v="3"/>
  </r>
  <r>
    <x v="3"/>
  </r>
  <r>
    <x v="1"/>
  </r>
  <r>
    <x v="4"/>
  </r>
  <r>
    <x v="4"/>
  </r>
  <r>
    <x v="4"/>
  </r>
  <r>
    <x v="4"/>
  </r>
  <r>
    <x v="4"/>
  </r>
  <r>
    <x v="4"/>
  </r>
  <r>
    <x v="4"/>
  </r>
  <r>
    <x v="4"/>
  </r>
  <r>
    <x v="10"/>
  </r>
  <r>
    <x v="5"/>
  </r>
  <r>
    <x v="17"/>
  </r>
  <r>
    <x v="1"/>
  </r>
  <r>
    <x v="0"/>
  </r>
  <r>
    <x v="4"/>
  </r>
  <r>
    <x v="4"/>
  </r>
  <r>
    <x v="4"/>
  </r>
  <r>
    <x v="4"/>
  </r>
  <r>
    <x v="4"/>
  </r>
  <r>
    <x v="1"/>
  </r>
  <r>
    <x v="4"/>
  </r>
  <r>
    <x v="1"/>
  </r>
  <r>
    <x v="7"/>
  </r>
  <r>
    <x v="1"/>
  </r>
  <r>
    <x v="1"/>
  </r>
  <r>
    <x v="7"/>
  </r>
  <r>
    <x v="5"/>
  </r>
  <r>
    <x v="5"/>
  </r>
  <r>
    <x v="5"/>
  </r>
  <r>
    <x v="5"/>
  </r>
  <r>
    <x v="5"/>
  </r>
  <r>
    <x v="3"/>
  </r>
  <r>
    <x v="1"/>
  </r>
  <r>
    <x v="4"/>
  </r>
  <r>
    <x v="4"/>
  </r>
  <r>
    <x v="4"/>
  </r>
  <r>
    <x v="4"/>
  </r>
  <r>
    <x v="4"/>
  </r>
  <r>
    <x v="7"/>
  </r>
  <r>
    <x v="18"/>
  </r>
  <r>
    <x v="7"/>
  </r>
  <r>
    <x v="7"/>
  </r>
  <r>
    <x v="1"/>
  </r>
  <r>
    <x v="4"/>
  </r>
  <r>
    <x v="4"/>
  </r>
  <r>
    <x v="4"/>
  </r>
  <r>
    <x v="8"/>
  </r>
  <r>
    <x v="2"/>
  </r>
  <r>
    <x v="4"/>
  </r>
  <r>
    <x v="4"/>
  </r>
  <r>
    <x v="4"/>
  </r>
  <r>
    <x v="7"/>
  </r>
  <r>
    <x v="7"/>
  </r>
  <r>
    <x v="7"/>
  </r>
  <r>
    <x v="1"/>
  </r>
  <r>
    <x v="4"/>
  </r>
  <r>
    <x v="30"/>
  </r>
  <r>
    <x v="1"/>
  </r>
  <r>
    <x v="16"/>
  </r>
  <r>
    <x v="15"/>
  </r>
  <r>
    <x v="24"/>
  </r>
  <r>
    <x v="7"/>
  </r>
  <r>
    <x v="5"/>
  </r>
  <r>
    <x v="5"/>
  </r>
  <r>
    <x v="5"/>
  </r>
  <r>
    <x v="5"/>
  </r>
  <r>
    <x v="16"/>
  </r>
  <r>
    <x v="1"/>
  </r>
  <r>
    <x v="4"/>
  </r>
  <r>
    <x v="4"/>
  </r>
  <r>
    <x v="4"/>
  </r>
  <r>
    <x v="4"/>
  </r>
  <r>
    <x v="4"/>
  </r>
  <r>
    <x v="4"/>
  </r>
  <r>
    <x v="4"/>
  </r>
  <r>
    <x v="7"/>
  </r>
  <r>
    <x v="1"/>
  </r>
  <r>
    <x v="10"/>
  </r>
  <r>
    <x v="1"/>
  </r>
  <r>
    <x v="1"/>
  </r>
  <r>
    <x v="1"/>
  </r>
  <r>
    <x v="11"/>
  </r>
  <r>
    <x v="5"/>
  </r>
  <r>
    <x v="5"/>
  </r>
  <r>
    <x v="5"/>
  </r>
  <r>
    <x v="5"/>
  </r>
  <r>
    <x v="10"/>
  </r>
  <r>
    <x v="8"/>
  </r>
  <r>
    <x v="4"/>
  </r>
  <r>
    <x v="4"/>
  </r>
  <r>
    <x v="4"/>
  </r>
  <r>
    <x v="4"/>
  </r>
  <r>
    <x v="4"/>
  </r>
  <r>
    <x v="4"/>
  </r>
  <r>
    <x v="18"/>
  </r>
  <r>
    <x v="4"/>
  </r>
  <r>
    <x v="1"/>
  </r>
  <r>
    <x v="4"/>
  </r>
  <r>
    <x v="4"/>
  </r>
  <r>
    <x v="1"/>
  </r>
  <r>
    <x v="4"/>
  </r>
  <r>
    <x v="1"/>
  </r>
  <r>
    <x v="20"/>
  </r>
  <r>
    <x v="10"/>
  </r>
  <r>
    <x v="3"/>
  </r>
  <r>
    <x v="3"/>
  </r>
  <r>
    <x v="8"/>
  </r>
  <r>
    <x v="8"/>
  </r>
  <r>
    <x v="16"/>
  </r>
  <r>
    <x v="2"/>
  </r>
  <r>
    <x v="4"/>
  </r>
  <r>
    <x v="4"/>
  </r>
  <r>
    <x v="4"/>
  </r>
  <r>
    <x v="4"/>
  </r>
  <r>
    <x v="4"/>
  </r>
  <r>
    <x v="4"/>
  </r>
  <r>
    <x v="4"/>
  </r>
  <r>
    <x v="4"/>
  </r>
  <r>
    <x v="4"/>
  </r>
  <r>
    <x v="4"/>
  </r>
  <r>
    <x v="4"/>
  </r>
  <r>
    <x v="4"/>
  </r>
  <r>
    <x v="12"/>
  </r>
  <r>
    <x v="24"/>
  </r>
  <r>
    <x v="4"/>
  </r>
  <r>
    <x v="4"/>
  </r>
  <r>
    <x v="1"/>
  </r>
  <r>
    <x v="18"/>
  </r>
  <r>
    <x v="7"/>
  </r>
  <r>
    <x v="11"/>
  </r>
  <r>
    <x v="7"/>
  </r>
  <r>
    <x v="4"/>
  </r>
  <r>
    <x v="4"/>
  </r>
  <r>
    <x v="4"/>
  </r>
  <r>
    <x v="4"/>
  </r>
  <r>
    <x v="12"/>
  </r>
  <r>
    <x v="7"/>
  </r>
  <r>
    <x v="7"/>
  </r>
  <r>
    <x v="4"/>
  </r>
  <r>
    <x v="1"/>
  </r>
  <r>
    <x v="4"/>
  </r>
  <r>
    <x v="4"/>
  </r>
  <r>
    <x v="5"/>
  </r>
  <r>
    <x v="8"/>
  </r>
  <r>
    <x v="1"/>
  </r>
  <r>
    <x v="4"/>
  </r>
  <r>
    <x v="4"/>
  </r>
  <r>
    <x v="4"/>
  </r>
  <r>
    <x v="4"/>
  </r>
  <r>
    <x v="4"/>
  </r>
  <r>
    <x v="4"/>
  </r>
  <r>
    <x v="7"/>
  </r>
  <r>
    <x v="7"/>
  </r>
  <r>
    <x v="18"/>
  </r>
  <r>
    <x v="4"/>
  </r>
  <r>
    <x v="1"/>
  </r>
  <r>
    <x v="1"/>
  </r>
  <r>
    <x v="8"/>
  </r>
  <r>
    <x v="4"/>
  </r>
  <r>
    <x v="1"/>
  </r>
  <r>
    <x v="4"/>
  </r>
  <r>
    <x v="1"/>
  </r>
  <r>
    <x v="1"/>
  </r>
  <r>
    <x v="11"/>
  </r>
  <r>
    <x v="5"/>
  </r>
  <r>
    <x v="6"/>
  </r>
  <r>
    <x v="4"/>
  </r>
  <r>
    <x v="4"/>
  </r>
  <r>
    <x v="4"/>
  </r>
  <r>
    <x v="4"/>
  </r>
  <r>
    <x v="4"/>
  </r>
  <r>
    <x v="4"/>
  </r>
  <r>
    <x v="4"/>
  </r>
  <r>
    <x v="7"/>
  </r>
  <r>
    <x v="26"/>
  </r>
  <r>
    <x v="10"/>
  </r>
  <r>
    <x v="4"/>
  </r>
  <r>
    <x v="4"/>
  </r>
  <r>
    <x v="1"/>
  </r>
  <r>
    <x v="12"/>
  </r>
  <r>
    <x v="10"/>
  </r>
  <r>
    <x v="4"/>
  </r>
  <r>
    <x v="4"/>
  </r>
  <r>
    <x v="1"/>
  </r>
  <r>
    <x v="1"/>
  </r>
  <r>
    <x v="17"/>
  </r>
  <r>
    <x v="4"/>
  </r>
  <r>
    <x v="11"/>
  </r>
  <r>
    <x v="5"/>
  </r>
  <r>
    <x v="3"/>
  </r>
  <r>
    <x v="3"/>
  </r>
  <r>
    <x v="3"/>
  </r>
  <r>
    <x v="4"/>
  </r>
  <r>
    <x v="4"/>
  </r>
  <r>
    <x v="4"/>
  </r>
  <r>
    <x v="4"/>
  </r>
  <r>
    <x v="4"/>
  </r>
  <r>
    <x v="4"/>
  </r>
  <r>
    <x v="4"/>
  </r>
  <r>
    <x v="4"/>
  </r>
  <r>
    <x v="4"/>
  </r>
  <r>
    <x v="4"/>
  </r>
  <r>
    <x v="7"/>
  </r>
  <r>
    <x v="5"/>
  </r>
  <r>
    <x v="4"/>
  </r>
  <r>
    <x v="4"/>
  </r>
  <r>
    <x v="4"/>
  </r>
  <r>
    <x v="4"/>
  </r>
  <r>
    <x v="4"/>
  </r>
  <r>
    <x v="4"/>
  </r>
  <r>
    <x v="10"/>
  </r>
  <r>
    <x v="17"/>
  </r>
  <r>
    <x v="6"/>
  </r>
  <r>
    <x v="1"/>
  </r>
  <r>
    <x v="4"/>
  </r>
  <r>
    <x v="4"/>
  </r>
  <r>
    <x v="4"/>
  </r>
  <r>
    <x v="4"/>
  </r>
  <r>
    <x v="4"/>
  </r>
  <r>
    <x v="4"/>
  </r>
  <r>
    <x v="4"/>
  </r>
  <r>
    <x v="12"/>
  </r>
  <r>
    <x v="7"/>
  </r>
  <r>
    <x v="7"/>
  </r>
  <r>
    <x v="4"/>
  </r>
  <r>
    <x v="1"/>
  </r>
  <r>
    <x v="4"/>
  </r>
  <r>
    <x v="16"/>
  </r>
  <r>
    <x v="4"/>
  </r>
  <r>
    <x v="4"/>
  </r>
  <r>
    <x v="1"/>
  </r>
  <r>
    <x v="4"/>
  </r>
  <r>
    <x v="1"/>
  </r>
  <r>
    <x v="5"/>
  </r>
  <r>
    <x v="14"/>
  </r>
  <r>
    <x v="4"/>
  </r>
  <r>
    <x v="4"/>
  </r>
  <r>
    <x v="4"/>
  </r>
  <r>
    <x v="4"/>
  </r>
  <r>
    <x v="4"/>
  </r>
  <r>
    <x v="4"/>
  </r>
  <r>
    <x v="4"/>
  </r>
  <r>
    <x v="7"/>
  </r>
  <r>
    <x v="7"/>
  </r>
  <r>
    <x v="7"/>
  </r>
  <r>
    <x v="1"/>
  </r>
  <r>
    <x v="1"/>
  </r>
  <r>
    <x v="1"/>
  </r>
  <r>
    <x v="1"/>
  </r>
  <r>
    <x v="1"/>
  </r>
  <r>
    <x v="4"/>
  </r>
  <r>
    <x v="1"/>
  </r>
  <r>
    <x v="1"/>
  </r>
  <r>
    <x v="3"/>
  </r>
  <r>
    <x v="3"/>
  </r>
  <r>
    <x v="3"/>
  </r>
  <r>
    <x v="1"/>
  </r>
  <r>
    <x v="1"/>
  </r>
  <r>
    <x v="0"/>
  </r>
  <r>
    <x v="4"/>
  </r>
  <r>
    <x v="4"/>
  </r>
  <r>
    <x v="4"/>
  </r>
  <r>
    <x v="12"/>
  </r>
  <r>
    <x v="7"/>
  </r>
  <r>
    <x v="4"/>
  </r>
  <r>
    <x v="9"/>
  </r>
  <r>
    <x v="4"/>
  </r>
  <r>
    <x v="20"/>
  </r>
  <r>
    <x v="1"/>
  </r>
  <r>
    <x v="1"/>
  </r>
  <r>
    <x v="4"/>
  </r>
  <r>
    <x v="1"/>
  </r>
  <r>
    <x v="7"/>
  </r>
  <r>
    <x v="5"/>
  </r>
  <r>
    <x v="5"/>
  </r>
  <r>
    <x v="3"/>
  </r>
  <r>
    <x v="36"/>
  </r>
  <r>
    <x v="4"/>
  </r>
  <r>
    <x v="4"/>
  </r>
  <r>
    <x v="4"/>
  </r>
  <r>
    <x v="4"/>
  </r>
  <r>
    <x v="4"/>
  </r>
  <r>
    <x v="4"/>
  </r>
  <r>
    <x v="4"/>
  </r>
  <r>
    <x v="4"/>
  </r>
  <r>
    <x v="4"/>
  </r>
  <r>
    <x v="1"/>
  </r>
  <r>
    <x v="4"/>
  </r>
  <r>
    <x v="4"/>
  </r>
  <r>
    <x v="4"/>
  </r>
  <r>
    <x v="1"/>
  </r>
  <r>
    <x v="5"/>
  </r>
  <r>
    <x v="5"/>
  </r>
  <r>
    <x v="5"/>
  </r>
  <r>
    <x v="5"/>
  </r>
  <r>
    <x v="22"/>
  </r>
  <r>
    <x v="22"/>
  </r>
  <r>
    <x v="6"/>
  </r>
  <r>
    <x v="3"/>
  </r>
  <r>
    <x v="1"/>
  </r>
  <r>
    <x v="4"/>
  </r>
  <r>
    <x v="4"/>
  </r>
  <r>
    <x v="4"/>
  </r>
  <r>
    <x v="4"/>
  </r>
  <r>
    <x v="4"/>
  </r>
  <r>
    <x v="4"/>
  </r>
  <r>
    <x v="7"/>
  </r>
  <r>
    <x v="1"/>
  </r>
  <r>
    <x v="11"/>
  </r>
  <r>
    <x v="36"/>
  </r>
  <r>
    <x v="16"/>
  </r>
  <r>
    <x v="1"/>
  </r>
  <r>
    <x v="0"/>
  </r>
  <r>
    <x v="25"/>
  </r>
  <r>
    <x v="4"/>
  </r>
  <r>
    <x v="4"/>
  </r>
  <r>
    <x v="4"/>
  </r>
  <r>
    <x v="4"/>
  </r>
  <r>
    <x v="18"/>
  </r>
  <r>
    <x v="4"/>
  </r>
  <r>
    <x v="1"/>
  </r>
  <r>
    <x v="1"/>
  </r>
  <r>
    <x v="0"/>
  </r>
  <r>
    <x v="1"/>
  </r>
  <r>
    <x v="1"/>
  </r>
  <r>
    <x v="4"/>
  </r>
  <r>
    <x v="4"/>
  </r>
  <r>
    <x v="4"/>
  </r>
  <r>
    <x v="4"/>
  </r>
  <r>
    <x v="12"/>
  </r>
  <r>
    <x v="12"/>
  </r>
  <r>
    <x v="18"/>
  </r>
  <r>
    <x v="8"/>
  </r>
  <r>
    <x v="4"/>
  </r>
  <r>
    <x v="4"/>
  </r>
  <r>
    <x v="4"/>
  </r>
  <r>
    <x v="4"/>
  </r>
  <r>
    <x v="12"/>
  </r>
  <r>
    <x v="7"/>
  </r>
  <r>
    <x v="1"/>
  </r>
  <r>
    <x v="20"/>
  </r>
  <r>
    <x v="8"/>
  </r>
  <r>
    <x v="1"/>
  </r>
  <r>
    <x v="4"/>
  </r>
  <r>
    <x v="4"/>
  </r>
  <r>
    <x v="4"/>
  </r>
  <r>
    <x v="4"/>
  </r>
  <r>
    <x v="4"/>
  </r>
  <r>
    <x v="4"/>
  </r>
  <r>
    <x v="4"/>
  </r>
  <r>
    <x v="4"/>
  </r>
  <r>
    <x v="4"/>
  </r>
  <r>
    <x v="12"/>
  </r>
  <r>
    <x v="7"/>
  </r>
  <r>
    <x v="18"/>
  </r>
  <r>
    <x v="18"/>
  </r>
  <r>
    <x v="18"/>
  </r>
  <r>
    <x v="4"/>
  </r>
  <r>
    <x v="24"/>
  </r>
  <r>
    <x v="1"/>
  </r>
  <r>
    <x v="4"/>
  </r>
  <r>
    <x v="4"/>
  </r>
  <r>
    <x v="7"/>
  </r>
  <r>
    <x v="6"/>
  </r>
  <r>
    <x v="6"/>
  </r>
  <r>
    <x v="3"/>
  </r>
  <r>
    <x v="1"/>
  </r>
  <r>
    <x v="1"/>
  </r>
  <r>
    <x v="1"/>
  </r>
  <r>
    <x v="2"/>
  </r>
  <r>
    <x v="4"/>
  </r>
  <r>
    <x v="4"/>
  </r>
  <r>
    <x v="4"/>
  </r>
  <r>
    <x v="4"/>
  </r>
  <r>
    <x v="4"/>
  </r>
  <r>
    <x v="7"/>
  </r>
  <r>
    <x v="18"/>
  </r>
  <r>
    <x v="4"/>
  </r>
  <r>
    <x v="4"/>
  </r>
  <r>
    <x v="1"/>
  </r>
  <r>
    <x v="4"/>
  </r>
  <r>
    <x v="1"/>
  </r>
  <r>
    <x v="1"/>
  </r>
  <r>
    <x v="4"/>
  </r>
  <r>
    <x v="4"/>
  </r>
  <r>
    <x v="7"/>
  </r>
  <r>
    <x v="5"/>
  </r>
  <r>
    <x v="5"/>
  </r>
  <r>
    <x v="4"/>
  </r>
  <r>
    <x v="4"/>
  </r>
  <r>
    <x v="4"/>
  </r>
  <r>
    <x v="4"/>
  </r>
  <r>
    <x v="4"/>
  </r>
  <r>
    <x v="4"/>
  </r>
  <r>
    <x v="4"/>
  </r>
  <r>
    <x v="12"/>
  </r>
  <r>
    <x v="7"/>
  </r>
  <r>
    <x v="18"/>
  </r>
  <r>
    <x v="4"/>
  </r>
  <r>
    <x v="4"/>
  </r>
  <r>
    <x v="18"/>
  </r>
  <r>
    <x v="1"/>
  </r>
  <r>
    <x v="4"/>
  </r>
  <r>
    <x v="5"/>
  </r>
  <r>
    <x v="5"/>
  </r>
  <r>
    <x v="5"/>
  </r>
  <r>
    <x v="4"/>
  </r>
  <r>
    <x v="4"/>
  </r>
  <r>
    <x v="4"/>
  </r>
  <r>
    <x v="4"/>
  </r>
  <r>
    <x v="4"/>
  </r>
  <r>
    <x v="4"/>
  </r>
  <r>
    <x v="7"/>
  </r>
  <r>
    <x v="7"/>
  </r>
  <r>
    <x v="26"/>
  </r>
  <r>
    <x v="4"/>
  </r>
  <r>
    <x v="1"/>
  </r>
  <r>
    <x v="1"/>
  </r>
  <r>
    <x v="4"/>
  </r>
  <r>
    <x v="5"/>
  </r>
  <r>
    <x v="5"/>
  </r>
  <r>
    <x v="5"/>
  </r>
  <r>
    <x v="3"/>
  </r>
  <r>
    <x v="0"/>
  </r>
  <r>
    <x v="4"/>
  </r>
  <r>
    <x v="4"/>
  </r>
  <r>
    <x v="7"/>
  </r>
  <r>
    <x v="7"/>
  </r>
  <r>
    <x v="18"/>
  </r>
  <r>
    <x v="4"/>
  </r>
  <r>
    <x v="4"/>
  </r>
  <r>
    <x v="4"/>
  </r>
  <r>
    <x v="16"/>
  </r>
  <r>
    <x v="1"/>
  </r>
  <r>
    <x v="1"/>
  </r>
  <r>
    <x v="1"/>
  </r>
  <r>
    <x v="10"/>
  </r>
  <r>
    <x v="6"/>
  </r>
  <r>
    <x v="3"/>
  </r>
  <r>
    <x v="1"/>
  </r>
  <r>
    <x v="4"/>
  </r>
  <r>
    <x v="4"/>
  </r>
  <r>
    <x v="4"/>
  </r>
  <r>
    <x v="4"/>
  </r>
  <r>
    <x v="4"/>
  </r>
  <r>
    <x v="4"/>
  </r>
  <r>
    <x v="4"/>
  </r>
  <r>
    <x v="4"/>
  </r>
  <r>
    <x v="24"/>
  </r>
  <r>
    <x v="4"/>
  </r>
  <r>
    <x v="1"/>
  </r>
  <r>
    <x v="18"/>
  </r>
  <r>
    <x v="4"/>
  </r>
  <r>
    <x v="1"/>
  </r>
  <r>
    <x v="5"/>
  </r>
  <r>
    <x v="5"/>
  </r>
  <r>
    <x v="5"/>
  </r>
  <r>
    <x v="10"/>
  </r>
  <r>
    <x v="1"/>
  </r>
  <r>
    <x v="4"/>
  </r>
  <r>
    <x v="4"/>
  </r>
  <r>
    <x v="7"/>
  </r>
  <r>
    <x v="18"/>
  </r>
  <r>
    <x v="17"/>
  </r>
  <r>
    <x v="10"/>
  </r>
  <r>
    <x v="7"/>
  </r>
  <r>
    <x v="1"/>
  </r>
  <r>
    <x v="1"/>
  </r>
  <r>
    <x v="4"/>
  </r>
  <r>
    <x v="1"/>
  </r>
  <r>
    <x v="7"/>
  </r>
  <r>
    <x v="5"/>
  </r>
  <r>
    <x v="10"/>
  </r>
  <r>
    <x v="17"/>
  </r>
  <r>
    <x v="1"/>
  </r>
  <r>
    <x v="4"/>
  </r>
  <r>
    <x v="4"/>
  </r>
  <r>
    <x v="4"/>
  </r>
  <r>
    <x v="4"/>
  </r>
  <r>
    <x v="4"/>
  </r>
  <r>
    <x v="4"/>
  </r>
  <r>
    <x v="4"/>
  </r>
  <r>
    <x v="7"/>
  </r>
  <r>
    <x v="4"/>
  </r>
  <r>
    <x v="12"/>
  </r>
  <r>
    <x v="30"/>
  </r>
  <r>
    <x v="4"/>
  </r>
  <r>
    <x v="1"/>
  </r>
  <r>
    <x v="4"/>
  </r>
  <r>
    <x v="4"/>
  </r>
  <r>
    <x v="8"/>
  </r>
  <r>
    <x v="4"/>
  </r>
  <r>
    <x v="5"/>
  </r>
  <r>
    <x v="5"/>
  </r>
  <r>
    <x v="6"/>
  </r>
  <r>
    <x v="3"/>
  </r>
  <r>
    <x v="1"/>
  </r>
  <r>
    <x v="2"/>
  </r>
  <r>
    <x v="4"/>
  </r>
  <r>
    <x v="4"/>
  </r>
  <r>
    <x v="4"/>
  </r>
  <r>
    <x v="4"/>
  </r>
  <r>
    <x v="7"/>
  </r>
  <r>
    <x v="7"/>
  </r>
  <r>
    <x v="7"/>
  </r>
  <r>
    <x v="7"/>
  </r>
  <r>
    <x v="1"/>
  </r>
  <r>
    <x v="4"/>
  </r>
  <r>
    <x v="4"/>
  </r>
  <r>
    <x v="4"/>
  </r>
  <r>
    <x v="1"/>
  </r>
  <r>
    <x v="5"/>
  </r>
  <r>
    <x v="5"/>
  </r>
  <r>
    <x v="22"/>
  </r>
  <r>
    <x v="6"/>
  </r>
  <r>
    <x v="3"/>
  </r>
  <r>
    <x v="36"/>
  </r>
  <r>
    <x v="4"/>
  </r>
  <r>
    <x v="4"/>
  </r>
  <r>
    <x v="4"/>
  </r>
  <r>
    <x v="4"/>
  </r>
  <r>
    <x v="4"/>
  </r>
  <r>
    <x v="4"/>
  </r>
  <r>
    <x v="12"/>
  </r>
  <r>
    <x v="12"/>
  </r>
  <r>
    <x v="12"/>
  </r>
  <r>
    <x v="15"/>
  </r>
  <r>
    <x v="7"/>
  </r>
  <r>
    <x v="7"/>
  </r>
  <r>
    <x v="7"/>
  </r>
  <r>
    <x v="5"/>
  </r>
  <r>
    <x v="4"/>
  </r>
  <r>
    <x v="4"/>
  </r>
  <r>
    <x v="7"/>
  </r>
  <r>
    <x v="4"/>
  </r>
  <r>
    <x v="1"/>
  </r>
  <r>
    <x v="7"/>
  </r>
  <r>
    <x v="5"/>
  </r>
  <r>
    <x v="1"/>
  </r>
  <r>
    <x v="2"/>
  </r>
  <r>
    <x v="4"/>
  </r>
  <r>
    <x v="4"/>
  </r>
  <r>
    <x v="4"/>
  </r>
  <r>
    <x v="4"/>
  </r>
  <r>
    <x v="4"/>
  </r>
  <r>
    <x v="4"/>
  </r>
  <r>
    <x v="4"/>
  </r>
  <r>
    <x v="12"/>
  </r>
  <r>
    <x v="3"/>
  </r>
  <r>
    <x v="1"/>
  </r>
  <r>
    <x v="4"/>
  </r>
  <r>
    <x v="4"/>
  </r>
  <r>
    <x v="11"/>
  </r>
  <r>
    <x v="0"/>
  </r>
  <r>
    <x v="1"/>
  </r>
  <r>
    <x v="1"/>
  </r>
  <r>
    <x v="4"/>
  </r>
  <r>
    <x v="5"/>
  </r>
  <r>
    <x v="5"/>
  </r>
  <r>
    <x v="10"/>
  </r>
  <r>
    <x v="1"/>
  </r>
  <r>
    <x v="4"/>
  </r>
  <r>
    <x v="4"/>
  </r>
  <r>
    <x v="4"/>
  </r>
  <r>
    <x v="4"/>
  </r>
  <r>
    <x v="7"/>
  </r>
  <r>
    <x v="7"/>
  </r>
  <r>
    <x v="4"/>
  </r>
  <r>
    <x v="4"/>
  </r>
  <r>
    <x v="1"/>
  </r>
  <r>
    <x v="7"/>
  </r>
  <r>
    <x v="11"/>
  </r>
  <r>
    <x v="11"/>
  </r>
  <r>
    <x v="17"/>
  </r>
  <r>
    <x v="4"/>
  </r>
  <r>
    <x v="4"/>
  </r>
  <r>
    <x v="4"/>
  </r>
  <r>
    <x v="4"/>
  </r>
  <r>
    <x v="4"/>
  </r>
  <r>
    <x v="4"/>
  </r>
  <r>
    <x v="4"/>
  </r>
  <r>
    <x v="4"/>
  </r>
  <r>
    <x v="12"/>
  </r>
  <r>
    <x v="17"/>
  </r>
  <r>
    <x v="25"/>
  </r>
  <r>
    <x v="4"/>
  </r>
  <r>
    <x v="4"/>
  </r>
  <r>
    <x v="5"/>
  </r>
  <r>
    <x v="5"/>
  </r>
  <r>
    <x v="17"/>
  </r>
  <r>
    <x v="6"/>
  </r>
  <r>
    <x v="4"/>
  </r>
  <r>
    <x v="4"/>
  </r>
  <r>
    <x v="4"/>
  </r>
  <r>
    <x v="4"/>
  </r>
  <r>
    <x v="4"/>
  </r>
  <r>
    <x v="4"/>
  </r>
  <r>
    <x v="7"/>
  </r>
  <r>
    <x v="1"/>
  </r>
  <r>
    <x v="8"/>
  </r>
  <r>
    <x v="17"/>
  </r>
  <r>
    <x v="1"/>
  </r>
  <r>
    <x v="5"/>
  </r>
  <r>
    <x v="10"/>
  </r>
  <r>
    <x v="6"/>
  </r>
  <r>
    <x v="4"/>
  </r>
  <r>
    <x v="4"/>
  </r>
  <r>
    <x v="4"/>
  </r>
  <r>
    <x v="4"/>
  </r>
  <r>
    <x v="4"/>
  </r>
  <r>
    <x v="4"/>
  </r>
  <r>
    <x v="4"/>
  </r>
  <r>
    <x v="4"/>
  </r>
  <r>
    <x v="17"/>
  </r>
  <r>
    <x v="4"/>
  </r>
  <r>
    <x v="4"/>
  </r>
  <r>
    <x v="4"/>
  </r>
  <r>
    <x v="4"/>
  </r>
  <r>
    <x v="4"/>
  </r>
  <r>
    <x v="4"/>
  </r>
  <r>
    <x v="1"/>
  </r>
  <r>
    <x v="1"/>
  </r>
  <r>
    <x v="5"/>
  </r>
  <r>
    <x v="5"/>
  </r>
  <r>
    <x v="1"/>
  </r>
  <r>
    <x v="4"/>
  </r>
  <r>
    <x v="4"/>
  </r>
  <r>
    <x v="4"/>
  </r>
  <r>
    <x v="4"/>
  </r>
  <r>
    <x v="4"/>
  </r>
  <r>
    <x v="4"/>
  </r>
  <r>
    <x v="4"/>
  </r>
  <r>
    <x v="4"/>
  </r>
  <r>
    <x v="24"/>
  </r>
  <r>
    <x v="7"/>
  </r>
  <r>
    <x v="7"/>
  </r>
  <r>
    <x v="7"/>
  </r>
  <r>
    <x v="18"/>
  </r>
  <r>
    <x v="3"/>
  </r>
  <r>
    <x v="1"/>
  </r>
  <r>
    <x v="4"/>
  </r>
  <r>
    <x v="1"/>
  </r>
  <r>
    <x v="1"/>
  </r>
  <r>
    <x v="1"/>
  </r>
  <r>
    <x v="1"/>
  </r>
  <r>
    <x v="4"/>
  </r>
  <r>
    <x v="4"/>
  </r>
  <r>
    <x v="1"/>
  </r>
  <r>
    <x v="5"/>
  </r>
  <r>
    <x v="6"/>
  </r>
  <r>
    <x v="1"/>
  </r>
  <r>
    <x v="1"/>
  </r>
  <r>
    <x v="4"/>
  </r>
  <r>
    <x v="4"/>
  </r>
  <r>
    <x v="4"/>
  </r>
  <r>
    <x v="4"/>
  </r>
  <r>
    <x v="4"/>
  </r>
  <r>
    <x v="4"/>
  </r>
  <r>
    <x v="4"/>
  </r>
  <r>
    <x v="7"/>
  </r>
  <r>
    <x v="7"/>
  </r>
  <r>
    <x v="4"/>
  </r>
  <r>
    <x v="4"/>
  </r>
  <r>
    <x v="4"/>
  </r>
  <r>
    <x v="1"/>
  </r>
  <r>
    <x v="1"/>
  </r>
  <r>
    <x v="5"/>
  </r>
  <r>
    <x v="5"/>
  </r>
  <r>
    <x v="5"/>
  </r>
  <r>
    <x v="4"/>
  </r>
  <r>
    <x v="4"/>
  </r>
  <r>
    <x v="4"/>
  </r>
  <r>
    <x v="4"/>
  </r>
  <r>
    <x v="4"/>
  </r>
  <r>
    <x v="1"/>
  </r>
  <r>
    <x v="4"/>
  </r>
  <r>
    <x v="4"/>
  </r>
  <r>
    <x v="1"/>
  </r>
  <r>
    <x v="1"/>
  </r>
  <r>
    <x v="4"/>
  </r>
  <r>
    <x v="4"/>
  </r>
  <r>
    <x v="5"/>
  </r>
  <r>
    <x v="5"/>
  </r>
  <r>
    <x v="5"/>
  </r>
  <r>
    <x v="5"/>
  </r>
  <r>
    <x v="10"/>
  </r>
  <r>
    <x v="3"/>
  </r>
  <r>
    <x v="3"/>
  </r>
  <r>
    <x v="8"/>
  </r>
  <r>
    <x v="4"/>
  </r>
  <r>
    <x v="4"/>
  </r>
  <r>
    <x v="4"/>
  </r>
  <r>
    <x v="4"/>
  </r>
  <r>
    <x v="12"/>
  </r>
  <r>
    <x v="12"/>
  </r>
  <r>
    <x v="24"/>
  </r>
  <r>
    <x v="18"/>
  </r>
  <r>
    <x v="4"/>
  </r>
  <r>
    <x v="17"/>
  </r>
  <r>
    <x v="4"/>
  </r>
  <r>
    <x v="1"/>
  </r>
  <r>
    <x v="1"/>
  </r>
  <r>
    <x v="5"/>
  </r>
  <r>
    <x v="10"/>
  </r>
  <r>
    <x v="8"/>
  </r>
  <r>
    <x v="4"/>
  </r>
  <r>
    <x v="4"/>
  </r>
  <r>
    <x v="4"/>
  </r>
  <r>
    <x v="4"/>
  </r>
  <r>
    <x v="4"/>
  </r>
  <r>
    <x v="4"/>
  </r>
  <r>
    <x v="24"/>
  </r>
  <r>
    <x v="24"/>
  </r>
  <r>
    <x v="7"/>
  </r>
  <r>
    <x v="7"/>
  </r>
  <r>
    <x v="1"/>
  </r>
  <r>
    <x v="1"/>
  </r>
  <r>
    <x v="1"/>
  </r>
  <r>
    <x v="1"/>
  </r>
  <r>
    <x v="8"/>
  </r>
  <r>
    <x v="1"/>
  </r>
  <r>
    <x v="1"/>
  </r>
  <r>
    <x v="1"/>
  </r>
  <r>
    <x v="9"/>
  </r>
  <r>
    <x v="11"/>
  </r>
  <r>
    <x v="11"/>
  </r>
  <r>
    <x v="5"/>
  </r>
  <r>
    <x v="22"/>
  </r>
  <r>
    <x v="3"/>
  </r>
  <r>
    <x v="8"/>
  </r>
  <r>
    <x v="16"/>
  </r>
  <r>
    <x v="4"/>
  </r>
  <r>
    <x v="4"/>
  </r>
  <r>
    <x v="4"/>
  </r>
  <r>
    <x v="4"/>
  </r>
  <r>
    <x v="4"/>
  </r>
  <r>
    <x v="4"/>
  </r>
  <r>
    <x v="4"/>
  </r>
  <r>
    <x v="4"/>
  </r>
  <r>
    <x v="12"/>
  </r>
  <r>
    <x v="18"/>
  </r>
  <r>
    <x v="1"/>
  </r>
  <r>
    <x v="17"/>
  </r>
  <r>
    <x v="11"/>
  </r>
  <r>
    <x v="4"/>
  </r>
  <r>
    <x v="8"/>
  </r>
  <r>
    <x v="4"/>
  </r>
  <r>
    <x v="4"/>
  </r>
  <r>
    <x v="1"/>
  </r>
  <r>
    <x v="9"/>
  </r>
  <r>
    <x v="9"/>
  </r>
  <r>
    <x v="27"/>
  </r>
  <r>
    <x v="5"/>
  </r>
  <r>
    <x v="1"/>
  </r>
  <r>
    <x v="1"/>
  </r>
  <r>
    <x v="1"/>
  </r>
  <r>
    <x v="1"/>
  </r>
  <r>
    <x v="4"/>
  </r>
  <r>
    <x v="4"/>
  </r>
  <r>
    <x v="4"/>
  </r>
  <r>
    <x v="4"/>
  </r>
  <r>
    <x v="7"/>
  </r>
  <r>
    <x v="7"/>
  </r>
  <r>
    <x v="1"/>
  </r>
  <r>
    <x v="30"/>
  </r>
  <r>
    <x v="4"/>
  </r>
  <r>
    <x v="3"/>
  </r>
  <r>
    <x v="8"/>
  </r>
  <r>
    <x v="4"/>
  </r>
  <r>
    <x v="4"/>
  </r>
  <r>
    <x v="4"/>
  </r>
  <r>
    <x v="4"/>
  </r>
  <r>
    <x v="4"/>
  </r>
  <r>
    <x v="4"/>
  </r>
  <r>
    <x v="4"/>
  </r>
  <r>
    <x v="4"/>
  </r>
  <r>
    <x v="12"/>
  </r>
  <r>
    <x v="24"/>
  </r>
  <r>
    <x v="7"/>
  </r>
  <r>
    <x v="1"/>
  </r>
  <r>
    <x v="1"/>
  </r>
  <r>
    <x v="1"/>
  </r>
  <r>
    <x v="30"/>
  </r>
  <r>
    <x v="18"/>
  </r>
  <r>
    <x v="4"/>
  </r>
  <r>
    <x v="27"/>
  </r>
  <r>
    <x v="5"/>
  </r>
  <r>
    <x v="5"/>
  </r>
  <r>
    <x v="4"/>
  </r>
  <r>
    <x v="4"/>
  </r>
  <r>
    <x v="4"/>
  </r>
  <r>
    <x v="4"/>
  </r>
  <r>
    <x v="4"/>
  </r>
  <r>
    <x v="4"/>
  </r>
  <r>
    <x v="4"/>
  </r>
  <r>
    <x v="12"/>
  </r>
  <r>
    <x v="7"/>
  </r>
  <r>
    <x v="4"/>
  </r>
  <r>
    <x v="1"/>
  </r>
  <r>
    <x v="1"/>
  </r>
  <r>
    <x v="4"/>
  </r>
  <r>
    <x v="4"/>
  </r>
  <r>
    <x v="4"/>
  </r>
  <r>
    <x v="4"/>
  </r>
  <r>
    <x v="1"/>
  </r>
  <r>
    <x v="7"/>
  </r>
  <r>
    <x v="4"/>
  </r>
  <r>
    <x v="7"/>
  </r>
  <r>
    <x v="5"/>
  </r>
  <r>
    <x v="5"/>
  </r>
  <r>
    <x v="6"/>
  </r>
  <r>
    <x v="3"/>
  </r>
  <r>
    <x v="1"/>
  </r>
  <r>
    <x v="2"/>
  </r>
  <r>
    <x v="4"/>
  </r>
  <r>
    <x v="4"/>
  </r>
  <r>
    <x v="4"/>
  </r>
  <r>
    <x v="4"/>
  </r>
  <r>
    <x v="24"/>
  </r>
  <r>
    <x v="1"/>
  </r>
  <r>
    <x v="4"/>
  </r>
  <r>
    <x v="11"/>
  </r>
  <r>
    <x v="3"/>
  </r>
  <r>
    <x v="7"/>
  </r>
  <r>
    <x v="1"/>
  </r>
  <r>
    <x v="1"/>
  </r>
  <r>
    <x v="4"/>
  </r>
  <r>
    <x v="4"/>
  </r>
  <r>
    <x v="4"/>
  </r>
  <r>
    <x v="4"/>
  </r>
  <r>
    <x v="4"/>
  </r>
  <r>
    <x v="18"/>
  </r>
  <r>
    <x v="16"/>
  </r>
  <r>
    <x v="1"/>
  </r>
  <r>
    <x v="1"/>
  </r>
  <r>
    <x v="0"/>
  </r>
  <r>
    <x v="4"/>
  </r>
  <r>
    <x v="4"/>
  </r>
  <r>
    <x v="4"/>
  </r>
  <r>
    <x v="12"/>
  </r>
  <r>
    <x v="7"/>
  </r>
  <r>
    <x v="7"/>
  </r>
  <r>
    <x v="4"/>
  </r>
  <r>
    <x v="1"/>
  </r>
  <r>
    <x v="1"/>
  </r>
  <r>
    <x v="12"/>
  </r>
  <r>
    <x v="4"/>
  </r>
  <r>
    <x v="4"/>
  </r>
  <r>
    <x v="4"/>
  </r>
  <r>
    <x v="17"/>
  </r>
  <r>
    <x v="4"/>
  </r>
  <r>
    <x v="4"/>
  </r>
  <r>
    <x v="4"/>
  </r>
  <r>
    <x v="4"/>
  </r>
  <r>
    <x v="4"/>
  </r>
  <r>
    <x v="7"/>
  </r>
  <r>
    <x v="7"/>
  </r>
  <r>
    <x v="7"/>
  </r>
  <r>
    <x v="1"/>
  </r>
  <r>
    <x v="1"/>
  </r>
  <r>
    <x v="1"/>
  </r>
  <r>
    <x v="23"/>
  </r>
  <r>
    <x v="4"/>
  </r>
  <r>
    <x v="1"/>
  </r>
  <r>
    <x v="10"/>
  </r>
  <r>
    <x v="8"/>
  </r>
  <r>
    <x v="1"/>
  </r>
  <r>
    <x v="4"/>
  </r>
  <r>
    <x v="4"/>
  </r>
  <r>
    <x v="4"/>
  </r>
  <r>
    <x v="18"/>
  </r>
  <r>
    <x v="1"/>
  </r>
  <r>
    <x v="1"/>
  </r>
  <r>
    <x v="18"/>
  </r>
  <r>
    <x v="4"/>
  </r>
  <r>
    <x v="4"/>
  </r>
  <r>
    <x v="4"/>
  </r>
  <r>
    <x v="4"/>
  </r>
  <r>
    <x v="4"/>
  </r>
  <r>
    <x v="4"/>
  </r>
  <r>
    <x v="12"/>
  </r>
  <r>
    <x v="7"/>
  </r>
  <r>
    <x v="3"/>
  </r>
  <r>
    <x v="7"/>
  </r>
  <r>
    <x v="4"/>
  </r>
  <r>
    <x v="5"/>
  </r>
  <r>
    <x v="5"/>
  </r>
  <r>
    <x v="5"/>
  </r>
  <r>
    <x v="4"/>
  </r>
  <r>
    <x v="4"/>
  </r>
  <r>
    <x v="4"/>
  </r>
  <r>
    <x v="4"/>
  </r>
  <r>
    <x v="4"/>
  </r>
  <r>
    <x v="7"/>
  </r>
  <r>
    <x v="4"/>
  </r>
  <r>
    <x v="4"/>
  </r>
  <r>
    <x v="11"/>
  </r>
  <r>
    <x v="5"/>
  </r>
  <r>
    <x v="1"/>
  </r>
  <r>
    <x v="1"/>
  </r>
  <r>
    <x v="4"/>
  </r>
  <r>
    <x v="4"/>
  </r>
  <r>
    <x v="4"/>
  </r>
  <r>
    <x v="4"/>
  </r>
  <r>
    <x v="4"/>
  </r>
  <r>
    <x v="7"/>
  </r>
  <r>
    <x v="18"/>
  </r>
  <r>
    <x v="18"/>
  </r>
  <r>
    <x v="4"/>
  </r>
  <r>
    <x v="1"/>
  </r>
  <r>
    <x v="4"/>
  </r>
  <r>
    <x v="4"/>
  </r>
  <r>
    <x v="4"/>
  </r>
  <r>
    <x v="7"/>
  </r>
  <r>
    <x v="6"/>
  </r>
  <r>
    <x v="1"/>
  </r>
  <r>
    <x v="4"/>
  </r>
  <r>
    <x v="4"/>
  </r>
  <r>
    <x v="4"/>
  </r>
  <r>
    <x v="4"/>
  </r>
  <r>
    <x v="12"/>
  </r>
  <r>
    <x v="7"/>
  </r>
  <r>
    <x v="3"/>
  </r>
  <r>
    <x v="4"/>
  </r>
  <r>
    <x v="4"/>
  </r>
  <r>
    <x v="11"/>
  </r>
  <r>
    <x v="5"/>
  </r>
  <r>
    <x v="3"/>
  </r>
  <r>
    <x v="1"/>
  </r>
  <r>
    <x v="4"/>
  </r>
  <r>
    <x v="4"/>
  </r>
  <r>
    <x v="4"/>
  </r>
  <r>
    <x v="4"/>
  </r>
  <r>
    <x v="4"/>
  </r>
  <r>
    <x v="12"/>
  </r>
  <r>
    <x v="7"/>
  </r>
  <r>
    <x v="3"/>
  </r>
  <r>
    <x v="4"/>
  </r>
  <r>
    <x v="4"/>
  </r>
  <r>
    <x v="4"/>
  </r>
  <r>
    <x v="1"/>
  </r>
  <r>
    <x v="1"/>
  </r>
  <r>
    <x v="5"/>
  </r>
  <r>
    <x v="5"/>
  </r>
  <r>
    <x v="5"/>
  </r>
  <r>
    <x v="1"/>
  </r>
  <r>
    <x v="1"/>
  </r>
  <r>
    <x v="4"/>
  </r>
  <r>
    <x v="4"/>
  </r>
  <r>
    <x v="4"/>
  </r>
  <r>
    <x v="12"/>
  </r>
  <r>
    <x v="7"/>
  </r>
  <r>
    <x v="1"/>
  </r>
  <r>
    <x v="4"/>
  </r>
  <r>
    <x v="4"/>
  </r>
  <r>
    <x v="1"/>
  </r>
  <r>
    <x v="7"/>
  </r>
  <r>
    <x v="11"/>
  </r>
  <r>
    <x v="5"/>
  </r>
  <r>
    <x v="3"/>
  </r>
  <r>
    <x v="2"/>
  </r>
  <r>
    <x v="4"/>
  </r>
  <r>
    <x v="7"/>
  </r>
  <r>
    <x v="7"/>
  </r>
  <r>
    <x v="7"/>
  </r>
  <r>
    <x v="7"/>
  </r>
  <r>
    <x v="30"/>
  </r>
  <r>
    <x v="1"/>
  </r>
  <r>
    <x v="7"/>
  </r>
  <r>
    <x v="1"/>
  </r>
  <r>
    <x v="4"/>
  </r>
  <r>
    <x v="5"/>
  </r>
  <r>
    <x v="2"/>
  </r>
  <r>
    <x v="2"/>
  </r>
  <r>
    <x v="0"/>
  </r>
  <r>
    <x v="4"/>
  </r>
  <r>
    <x v="4"/>
  </r>
  <r>
    <x v="4"/>
  </r>
  <r>
    <x v="4"/>
  </r>
  <r>
    <x v="12"/>
  </r>
  <r>
    <x v="12"/>
  </r>
  <r>
    <x v="1"/>
  </r>
  <r>
    <x v="4"/>
  </r>
  <r>
    <x v="7"/>
  </r>
  <r>
    <x v="4"/>
  </r>
  <r>
    <x v="1"/>
  </r>
  <r>
    <x v="1"/>
  </r>
  <r>
    <x v="17"/>
  </r>
  <r>
    <x v="1"/>
  </r>
  <r>
    <x v="4"/>
  </r>
  <r>
    <x v="4"/>
  </r>
  <r>
    <x v="4"/>
  </r>
  <r>
    <x v="4"/>
  </r>
  <r>
    <x v="4"/>
  </r>
  <r>
    <x v="1"/>
  </r>
  <r>
    <x v="4"/>
  </r>
  <r>
    <x v="7"/>
  </r>
  <r>
    <x v="4"/>
  </r>
  <r>
    <x v="7"/>
  </r>
  <r>
    <x v="1"/>
  </r>
  <r>
    <x v="5"/>
  </r>
  <r>
    <x v="5"/>
  </r>
  <r>
    <x v="5"/>
  </r>
  <r>
    <x v="6"/>
  </r>
  <r>
    <x v="8"/>
  </r>
  <r>
    <x v="1"/>
  </r>
  <r>
    <x v="0"/>
  </r>
  <r>
    <x v="4"/>
  </r>
  <r>
    <x v="4"/>
  </r>
  <r>
    <x v="4"/>
  </r>
  <r>
    <x v="4"/>
  </r>
  <r>
    <x v="7"/>
  </r>
  <r>
    <x v="4"/>
  </r>
  <r>
    <x v="4"/>
  </r>
  <r>
    <x v="4"/>
  </r>
  <r>
    <x v="1"/>
  </r>
  <r>
    <x v="1"/>
  </r>
  <r>
    <x v="9"/>
  </r>
  <r>
    <x v="5"/>
  </r>
  <r>
    <x v="5"/>
  </r>
  <r>
    <x v="4"/>
  </r>
  <r>
    <x v="4"/>
  </r>
  <r>
    <x v="4"/>
  </r>
  <r>
    <x v="4"/>
  </r>
  <r>
    <x v="4"/>
  </r>
  <r>
    <x v="7"/>
  </r>
  <r>
    <x v="1"/>
  </r>
  <r>
    <x v="32"/>
  </r>
  <r>
    <x v="4"/>
  </r>
  <r>
    <x v="18"/>
  </r>
  <r>
    <x v="4"/>
  </r>
  <r>
    <x v="1"/>
  </r>
  <r>
    <x v="4"/>
  </r>
  <r>
    <x v="4"/>
  </r>
  <r>
    <x v="4"/>
  </r>
  <r>
    <x v="4"/>
  </r>
  <r>
    <x v="7"/>
  </r>
  <r>
    <x v="18"/>
  </r>
  <r>
    <x v="0"/>
  </r>
  <r>
    <x v="4"/>
  </r>
  <r>
    <x v="1"/>
  </r>
  <r>
    <x v="4"/>
  </r>
  <r>
    <x v="1"/>
  </r>
  <r>
    <x v="4"/>
  </r>
  <r>
    <x v="1"/>
  </r>
  <r>
    <x v="1"/>
  </r>
  <r>
    <x v="1"/>
  </r>
  <r>
    <x v="3"/>
  </r>
  <r>
    <x v="4"/>
  </r>
  <r>
    <x v="4"/>
  </r>
  <r>
    <x v="4"/>
  </r>
  <r>
    <x v="4"/>
  </r>
  <r>
    <x v="4"/>
  </r>
  <r>
    <x v="7"/>
  </r>
  <r>
    <x v="7"/>
  </r>
  <r>
    <x v="4"/>
  </r>
  <r>
    <x v="4"/>
  </r>
  <r>
    <x v="4"/>
  </r>
  <r>
    <x v="30"/>
  </r>
  <r>
    <x v="4"/>
  </r>
  <r>
    <x v="5"/>
  </r>
  <r>
    <x v="5"/>
  </r>
  <r>
    <x v="10"/>
  </r>
  <r>
    <x v="1"/>
  </r>
  <r>
    <x v="1"/>
  </r>
  <r>
    <x v="1"/>
  </r>
  <r>
    <x v="4"/>
  </r>
  <r>
    <x v="4"/>
  </r>
  <r>
    <x v="4"/>
  </r>
  <r>
    <x v="4"/>
  </r>
  <r>
    <x v="4"/>
  </r>
  <r>
    <x v="4"/>
  </r>
  <r>
    <x v="4"/>
  </r>
  <r>
    <x v="4"/>
  </r>
  <r>
    <x v="7"/>
  </r>
  <r>
    <x v="7"/>
  </r>
  <r>
    <x v="1"/>
  </r>
  <r>
    <x v="12"/>
  </r>
  <r>
    <x v="11"/>
  </r>
  <r>
    <x v="4"/>
  </r>
  <r>
    <x v="1"/>
  </r>
  <r>
    <x v="7"/>
  </r>
  <r>
    <x v="3"/>
  </r>
  <r>
    <x v="1"/>
  </r>
  <r>
    <x v="4"/>
  </r>
  <r>
    <x v="4"/>
  </r>
  <r>
    <x v="4"/>
  </r>
  <r>
    <x v="4"/>
  </r>
  <r>
    <x v="4"/>
  </r>
  <r>
    <x v="4"/>
  </r>
  <r>
    <x v="12"/>
  </r>
  <r>
    <x v="7"/>
  </r>
  <r>
    <x v="7"/>
  </r>
  <r>
    <x v="7"/>
  </r>
  <r>
    <x v="4"/>
  </r>
  <r>
    <x v="4"/>
  </r>
  <r>
    <x v="9"/>
  </r>
  <r>
    <x v="1"/>
  </r>
  <r>
    <x v="1"/>
  </r>
  <r>
    <x v="16"/>
  </r>
  <r>
    <x v="7"/>
  </r>
  <r>
    <x v="7"/>
  </r>
  <r>
    <x v="5"/>
  </r>
  <r>
    <x v="1"/>
  </r>
  <r>
    <x v="1"/>
  </r>
  <r>
    <x v="1"/>
  </r>
  <r>
    <x v="1"/>
  </r>
  <r>
    <x v="4"/>
  </r>
  <r>
    <x v="4"/>
  </r>
  <r>
    <x v="7"/>
  </r>
  <r>
    <x v="7"/>
  </r>
  <r>
    <x v="7"/>
  </r>
  <r>
    <x v="7"/>
  </r>
  <r>
    <x v="7"/>
  </r>
  <r>
    <x v="18"/>
  </r>
  <r>
    <x v="4"/>
  </r>
  <r>
    <x v="30"/>
  </r>
  <r>
    <x v="4"/>
  </r>
  <r>
    <x v="4"/>
  </r>
  <r>
    <x v="7"/>
  </r>
  <r>
    <x v="1"/>
  </r>
  <r>
    <x v="11"/>
  </r>
  <r>
    <x v="5"/>
  </r>
  <r>
    <x v="18"/>
  </r>
  <r>
    <x v="8"/>
  </r>
  <r>
    <x v="9"/>
  </r>
  <r>
    <x v="4"/>
  </r>
  <r>
    <x v="4"/>
  </r>
  <r>
    <x v="1"/>
  </r>
  <r>
    <x v="5"/>
  </r>
  <r>
    <x v="5"/>
  </r>
  <r>
    <x v="3"/>
  </r>
  <r>
    <x v="8"/>
  </r>
  <r>
    <x v="4"/>
  </r>
  <r>
    <x v="4"/>
  </r>
  <r>
    <x v="4"/>
  </r>
  <r>
    <x v="4"/>
  </r>
  <r>
    <x v="4"/>
  </r>
  <r>
    <x v="7"/>
  </r>
  <r>
    <x v="4"/>
  </r>
  <r>
    <x v="4"/>
  </r>
  <r>
    <x v="1"/>
  </r>
  <r>
    <x v="4"/>
  </r>
  <r>
    <x v="4"/>
  </r>
  <r>
    <x v="4"/>
  </r>
  <r>
    <x v="1"/>
  </r>
  <r>
    <x v="5"/>
  </r>
  <r>
    <x v="1"/>
  </r>
  <r>
    <x v="1"/>
  </r>
  <r>
    <x v="4"/>
  </r>
  <r>
    <x v="4"/>
  </r>
  <r>
    <x v="4"/>
  </r>
  <r>
    <x v="4"/>
  </r>
  <r>
    <x v="4"/>
  </r>
  <r>
    <x v="4"/>
  </r>
  <r>
    <x v="4"/>
  </r>
  <r>
    <x v="7"/>
  </r>
  <r>
    <x v="7"/>
  </r>
  <r>
    <x v="4"/>
  </r>
  <r>
    <x v="1"/>
  </r>
  <r>
    <x v="7"/>
  </r>
  <r>
    <x v="31"/>
  </r>
  <r>
    <x v="1"/>
  </r>
  <r>
    <x v="1"/>
  </r>
  <r>
    <x v="4"/>
  </r>
  <r>
    <x v="4"/>
  </r>
  <r>
    <x v="4"/>
  </r>
  <r>
    <x v="4"/>
  </r>
  <r>
    <x v="7"/>
  </r>
  <r>
    <x v="7"/>
  </r>
  <r>
    <x v="18"/>
  </r>
  <r>
    <x v="1"/>
  </r>
  <r>
    <x v="4"/>
  </r>
  <r>
    <x v="4"/>
  </r>
  <r>
    <x v="5"/>
  </r>
  <r>
    <x v="1"/>
  </r>
  <r>
    <x v="4"/>
  </r>
  <r>
    <x v="4"/>
  </r>
  <r>
    <x v="4"/>
  </r>
  <r>
    <x v="4"/>
  </r>
  <r>
    <x v="4"/>
  </r>
  <r>
    <x v="1"/>
  </r>
  <r>
    <x v="1"/>
  </r>
  <r>
    <x v="4"/>
  </r>
  <r>
    <x v="4"/>
  </r>
  <r>
    <x v="4"/>
  </r>
  <r>
    <x v="4"/>
  </r>
  <r>
    <x v="17"/>
  </r>
  <r>
    <x v="11"/>
  </r>
  <r>
    <x v="11"/>
  </r>
  <r>
    <x v="4"/>
  </r>
  <r>
    <x v="4"/>
  </r>
  <r>
    <x v="4"/>
  </r>
  <r>
    <x v="4"/>
  </r>
  <r>
    <x v="4"/>
  </r>
  <r>
    <x v="4"/>
  </r>
  <r>
    <x v="1"/>
  </r>
  <r>
    <x v="1"/>
  </r>
  <r>
    <x v="4"/>
  </r>
  <r>
    <x v="1"/>
  </r>
  <r>
    <x v="5"/>
  </r>
  <r>
    <x v="3"/>
  </r>
  <r>
    <x v="8"/>
  </r>
  <r>
    <x v="4"/>
  </r>
  <r>
    <x v="4"/>
  </r>
  <r>
    <x v="4"/>
  </r>
  <r>
    <x v="12"/>
  </r>
  <r>
    <x v="12"/>
  </r>
  <r>
    <x v="12"/>
  </r>
  <r>
    <x v="4"/>
  </r>
  <r>
    <x v="1"/>
  </r>
  <r>
    <x v="4"/>
  </r>
  <r>
    <x v="4"/>
  </r>
  <r>
    <x v="2"/>
  </r>
  <r>
    <x v="4"/>
  </r>
  <r>
    <x v="27"/>
  </r>
  <r>
    <x v="5"/>
  </r>
  <r>
    <x v="5"/>
  </r>
  <r>
    <x v="1"/>
  </r>
  <r>
    <x v="4"/>
  </r>
  <r>
    <x v="4"/>
  </r>
  <r>
    <x v="4"/>
  </r>
  <r>
    <x v="4"/>
  </r>
  <r>
    <x v="4"/>
  </r>
  <r>
    <x v="4"/>
  </r>
  <r>
    <x v="24"/>
  </r>
  <r>
    <x v="4"/>
  </r>
  <r>
    <x v="4"/>
  </r>
  <r>
    <x v="6"/>
  </r>
  <r>
    <x v="1"/>
  </r>
  <r>
    <x v="11"/>
  </r>
  <r>
    <x v="10"/>
  </r>
  <r>
    <x v="8"/>
  </r>
  <r>
    <x v="4"/>
  </r>
  <r>
    <x v="4"/>
  </r>
  <r>
    <x v="4"/>
  </r>
  <r>
    <x v="4"/>
  </r>
  <r>
    <x v="12"/>
  </r>
  <r>
    <x v="4"/>
  </r>
  <r>
    <x v="4"/>
  </r>
  <r>
    <x v="7"/>
  </r>
  <r>
    <x v="1"/>
  </r>
  <r>
    <x v="1"/>
  </r>
  <r>
    <x v="4"/>
  </r>
  <r>
    <x v="6"/>
  </r>
  <r>
    <x v="1"/>
  </r>
  <r>
    <x v="5"/>
  </r>
  <r>
    <x v="4"/>
  </r>
  <r>
    <x v="4"/>
  </r>
  <r>
    <x v="12"/>
  </r>
  <r>
    <x v="1"/>
  </r>
  <r>
    <x v="0"/>
  </r>
  <r>
    <x v="4"/>
  </r>
  <r>
    <x v="13"/>
  </r>
  <r>
    <x v="1"/>
  </r>
  <r>
    <x v="7"/>
  </r>
  <r>
    <x v="4"/>
  </r>
  <r>
    <x v="1"/>
  </r>
  <r>
    <x v="17"/>
  </r>
  <r>
    <x v="16"/>
  </r>
  <r>
    <x v="1"/>
  </r>
  <r>
    <x v="2"/>
  </r>
  <r>
    <x v="4"/>
  </r>
  <r>
    <x v="4"/>
  </r>
  <r>
    <x v="4"/>
  </r>
  <r>
    <x v="7"/>
  </r>
  <r>
    <x v="11"/>
  </r>
  <r>
    <x v="1"/>
  </r>
  <r>
    <x v="7"/>
  </r>
  <r>
    <x v="1"/>
  </r>
  <r>
    <x v="1"/>
  </r>
  <r>
    <x v="4"/>
  </r>
  <r>
    <x v="7"/>
  </r>
  <r>
    <x v="1"/>
  </r>
  <r>
    <x v="5"/>
  </r>
  <r>
    <x v="1"/>
  </r>
  <r>
    <x v="4"/>
  </r>
  <r>
    <x v="7"/>
  </r>
  <r>
    <x v="7"/>
  </r>
  <r>
    <x v="1"/>
  </r>
  <r>
    <x v="4"/>
  </r>
  <r>
    <x v="1"/>
  </r>
  <r>
    <x v="11"/>
  </r>
  <r>
    <x v="1"/>
  </r>
  <r>
    <x v="4"/>
  </r>
  <r>
    <x v="4"/>
  </r>
  <r>
    <x v="4"/>
  </r>
  <r>
    <x v="4"/>
  </r>
  <r>
    <x v="1"/>
  </r>
  <r>
    <x v="11"/>
  </r>
  <r>
    <x v="3"/>
  </r>
  <r>
    <x v="5"/>
  </r>
  <r>
    <x v="1"/>
  </r>
  <r>
    <x v="4"/>
  </r>
  <r>
    <x v="4"/>
  </r>
  <r>
    <x v="4"/>
  </r>
  <r>
    <x v="24"/>
  </r>
  <r>
    <x v="7"/>
  </r>
  <r>
    <x v="7"/>
  </r>
  <r>
    <x v="4"/>
  </r>
  <r>
    <x v="1"/>
  </r>
  <r>
    <x v="4"/>
  </r>
  <r>
    <x v="8"/>
  </r>
  <r>
    <x v="4"/>
  </r>
  <r>
    <x v="3"/>
  </r>
  <r>
    <x v="7"/>
  </r>
  <r>
    <x v="5"/>
  </r>
  <r>
    <x v="10"/>
  </r>
  <r>
    <x v="8"/>
  </r>
  <r>
    <x v="0"/>
  </r>
  <r>
    <x v="4"/>
  </r>
  <r>
    <x v="4"/>
  </r>
  <r>
    <x v="4"/>
  </r>
  <r>
    <x v="4"/>
  </r>
  <r>
    <x v="4"/>
  </r>
  <r>
    <x v="7"/>
  </r>
  <r>
    <x v="7"/>
  </r>
  <r>
    <x v="18"/>
  </r>
  <r>
    <x v="4"/>
  </r>
  <r>
    <x v="4"/>
  </r>
  <r>
    <x v="10"/>
  </r>
  <r>
    <x v="4"/>
  </r>
  <r>
    <x v="4"/>
  </r>
  <r>
    <x v="1"/>
  </r>
  <r>
    <x v="18"/>
  </r>
  <r>
    <x v="7"/>
  </r>
  <r>
    <x v="3"/>
  </r>
  <r>
    <x v="1"/>
  </r>
  <r>
    <x v="1"/>
  </r>
  <r>
    <x v="4"/>
  </r>
  <r>
    <x v="4"/>
  </r>
  <r>
    <x v="4"/>
  </r>
  <r>
    <x v="4"/>
  </r>
  <r>
    <x v="4"/>
  </r>
  <r>
    <x v="1"/>
  </r>
  <r>
    <x v="1"/>
  </r>
  <r>
    <x v="1"/>
  </r>
  <r>
    <x v="7"/>
  </r>
  <r>
    <x v="3"/>
  </r>
  <r>
    <x v="8"/>
  </r>
  <r>
    <x v="4"/>
  </r>
  <r>
    <x v="4"/>
  </r>
  <r>
    <x v="18"/>
  </r>
  <r>
    <x v="1"/>
  </r>
  <r>
    <x v="1"/>
  </r>
  <r>
    <x v="1"/>
  </r>
  <r>
    <x v="6"/>
  </r>
  <r>
    <x v="4"/>
  </r>
  <r>
    <x v="5"/>
  </r>
  <r>
    <x v="3"/>
  </r>
  <r>
    <x v="1"/>
  </r>
  <r>
    <x v="1"/>
  </r>
  <r>
    <x v="4"/>
  </r>
  <r>
    <x v="4"/>
  </r>
  <r>
    <x v="4"/>
  </r>
  <r>
    <x v="4"/>
  </r>
  <r>
    <x v="7"/>
  </r>
  <r>
    <x v="7"/>
  </r>
  <r>
    <x v="30"/>
  </r>
  <r>
    <x v="4"/>
  </r>
  <r>
    <x v="0"/>
  </r>
  <r>
    <x v="4"/>
  </r>
  <r>
    <x v="4"/>
  </r>
  <r>
    <x v="4"/>
  </r>
  <r>
    <x v="7"/>
  </r>
  <r>
    <x v="1"/>
  </r>
  <r>
    <x v="9"/>
  </r>
  <r>
    <x v="8"/>
  </r>
  <r>
    <x v="30"/>
  </r>
  <r>
    <x v="1"/>
  </r>
  <r>
    <x v="11"/>
  </r>
  <r>
    <x v="5"/>
  </r>
  <r>
    <x v="8"/>
  </r>
  <r>
    <x v="8"/>
  </r>
  <r>
    <x v="4"/>
  </r>
  <r>
    <x v="12"/>
  </r>
  <r>
    <x v="7"/>
  </r>
  <r>
    <x v="6"/>
  </r>
  <r>
    <x v="8"/>
  </r>
  <r>
    <x v="1"/>
  </r>
  <r>
    <x v="1"/>
  </r>
  <r>
    <x v="7"/>
  </r>
  <r>
    <x v="4"/>
  </r>
  <r>
    <x v="1"/>
  </r>
  <r>
    <x v="9"/>
  </r>
  <r>
    <x v="5"/>
  </r>
  <r>
    <x v="4"/>
  </r>
  <r>
    <x v="4"/>
  </r>
  <r>
    <x v="7"/>
  </r>
  <r>
    <x v="18"/>
  </r>
  <r>
    <x v="2"/>
  </r>
  <r>
    <x v="1"/>
  </r>
  <r>
    <x v="4"/>
  </r>
  <r>
    <x v="4"/>
  </r>
  <r>
    <x v="4"/>
  </r>
  <r>
    <x v="1"/>
  </r>
  <r>
    <x v="1"/>
  </r>
  <r>
    <x v="1"/>
  </r>
  <r>
    <x v="1"/>
  </r>
  <r>
    <x v="4"/>
  </r>
  <r>
    <x v="4"/>
  </r>
  <r>
    <x v="4"/>
  </r>
  <r>
    <x v="4"/>
  </r>
  <r>
    <x v="4"/>
  </r>
  <r>
    <x v="7"/>
  </r>
  <r>
    <x v="4"/>
  </r>
  <r>
    <x v="4"/>
  </r>
  <r>
    <x v="3"/>
  </r>
  <r>
    <x v="4"/>
  </r>
  <r>
    <x v="5"/>
  </r>
  <r>
    <x v="3"/>
  </r>
  <r>
    <x v="1"/>
  </r>
  <r>
    <x v="0"/>
  </r>
  <r>
    <x v="0"/>
  </r>
  <r>
    <x v="4"/>
  </r>
  <r>
    <x v="4"/>
  </r>
  <r>
    <x v="4"/>
  </r>
  <r>
    <x v="7"/>
  </r>
  <r>
    <x v="1"/>
  </r>
  <r>
    <x v="1"/>
  </r>
  <r>
    <x v="1"/>
  </r>
  <r>
    <x v="1"/>
  </r>
  <r>
    <x v="1"/>
  </r>
  <r>
    <x v="4"/>
  </r>
  <r>
    <x v="5"/>
  </r>
  <r>
    <x v="5"/>
  </r>
  <r>
    <x v="6"/>
  </r>
  <r>
    <x v="3"/>
  </r>
  <r>
    <x v="4"/>
  </r>
  <r>
    <x v="4"/>
  </r>
  <r>
    <x v="1"/>
  </r>
  <r>
    <x v="11"/>
  </r>
  <r>
    <x v="1"/>
  </r>
  <r>
    <x v="6"/>
  </r>
  <r>
    <x v="4"/>
  </r>
  <r>
    <x v="4"/>
  </r>
  <r>
    <x v="4"/>
  </r>
  <r>
    <x v="12"/>
  </r>
  <r>
    <x v="7"/>
  </r>
  <r>
    <x v="4"/>
  </r>
  <r>
    <x v="16"/>
  </r>
  <r>
    <x v="4"/>
  </r>
  <r>
    <x v="16"/>
  </r>
  <r>
    <x v="5"/>
  </r>
  <r>
    <x v="1"/>
  </r>
  <r>
    <x v="4"/>
  </r>
  <r>
    <x v="4"/>
  </r>
  <r>
    <x v="4"/>
  </r>
  <r>
    <x v="4"/>
  </r>
  <r>
    <x v="4"/>
  </r>
  <r>
    <x v="7"/>
  </r>
  <r>
    <x v="7"/>
  </r>
  <r>
    <x v="4"/>
  </r>
  <r>
    <x v="1"/>
  </r>
  <r>
    <x v="1"/>
  </r>
  <r>
    <x v="5"/>
  </r>
  <r>
    <x v="1"/>
  </r>
  <r>
    <x v="4"/>
  </r>
  <r>
    <x v="4"/>
  </r>
  <r>
    <x v="4"/>
  </r>
  <r>
    <x v="4"/>
  </r>
  <r>
    <x v="4"/>
  </r>
  <r>
    <x v="4"/>
  </r>
  <r>
    <x v="4"/>
  </r>
  <r>
    <x v="1"/>
  </r>
  <r>
    <x v="4"/>
  </r>
  <r>
    <x v="4"/>
  </r>
  <r>
    <x v="4"/>
  </r>
  <r>
    <x v="2"/>
  </r>
  <r>
    <x v="8"/>
  </r>
  <r>
    <x v="1"/>
  </r>
  <r>
    <x v="4"/>
  </r>
  <r>
    <x v="4"/>
  </r>
  <r>
    <x v="1"/>
  </r>
  <r>
    <x v="4"/>
  </r>
  <r>
    <x v="4"/>
  </r>
  <r>
    <x v="4"/>
  </r>
  <r>
    <x v="1"/>
  </r>
  <r>
    <x v="1"/>
  </r>
  <r>
    <x v="4"/>
  </r>
  <r>
    <x v="4"/>
  </r>
  <r>
    <x v="4"/>
  </r>
  <r>
    <x v="30"/>
  </r>
  <r>
    <x v="4"/>
  </r>
  <r>
    <x v="5"/>
  </r>
  <r>
    <x v="5"/>
  </r>
  <r>
    <x v="5"/>
  </r>
  <r>
    <x v="3"/>
  </r>
  <r>
    <x v="1"/>
  </r>
  <r>
    <x v="4"/>
  </r>
  <r>
    <x v="4"/>
  </r>
  <r>
    <x v="4"/>
  </r>
  <r>
    <x v="12"/>
  </r>
  <r>
    <x v="7"/>
  </r>
  <r>
    <x v="3"/>
  </r>
  <r>
    <x v="7"/>
  </r>
  <r>
    <x v="1"/>
  </r>
  <r>
    <x v="1"/>
  </r>
  <r>
    <x v="4"/>
  </r>
  <r>
    <x v="7"/>
  </r>
  <r>
    <x v="3"/>
  </r>
  <r>
    <x v="1"/>
  </r>
  <r>
    <x v="4"/>
  </r>
  <r>
    <x v="4"/>
  </r>
  <r>
    <x v="4"/>
  </r>
  <r>
    <x v="1"/>
  </r>
  <r>
    <x v="1"/>
  </r>
  <r>
    <x v="4"/>
  </r>
  <r>
    <x v="4"/>
  </r>
  <r>
    <x v="4"/>
  </r>
  <r>
    <x v="4"/>
  </r>
  <r>
    <x v="7"/>
  </r>
  <r>
    <x v="4"/>
  </r>
  <r>
    <x v="1"/>
  </r>
  <r>
    <x v="7"/>
  </r>
  <r>
    <x v="25"/>
  </r>
  <r>
    <x v="7"/>
  </r>
  <r>
    <x v="11"/>
  </r>
  <r>
    <x v="5"/>
  </r>
  <r>
    <x v="5"/>
  </r>
  <r>
    <x v="1"/>
  </r>
  <r>
    <x v="4"/>
  </r>
  <r>
    <x v="4"/>
  </r>
  <r>
    <x v="4"/>
  </r>
  <r>
    <x v="7"/>
  </r>
  <r>
    <x v="4"/>
  </r>
  <r>
    <x v="1"/>
  </r>
  <r>
    <x v="5"/>
  </r>
  <r>
    <x v="5"/>
  </r>
  <r>
    <x v="5"/>
  </r>
  <r>
    <x v="3"/>
  </r>
  <r>
    <x v="3"/>
  </r>
  <r>
    <x v="1"/>
  </r>
  <r>
    <x v="4"/>
  </r>
  <r>
    <x v="4"/>
  </r>
  <r>
    <x v="12"/>
  </r>
  <r>
    <x v="12"/>
  </r>
  <r>
    <x v="7"/>
  </r>
  <r>
    <x v="4"/>
  </r>
  <r>
    <x v="11"/>
  </r>
  <r>
    <x v="5"/>
  </r>
  <r>
    <x v="5"/>
  </r>
  <r>
    <x v="6"/>
  </r>
  <r>
    <x v="4"/>
  </r>
  <r>
    <x v="4"/>
  </r>
  <r>
    <x v="4"/>
  </r>
  <r>
    <x v="12"/>
  </r>
  <r>
    <x v="5"/>
  </r>
  <r>
    <x v="1"/>
  </r>
  <r>
    <x v="4"/>
  </r>
  <r>
    <x v="4"/>
  </r>
  <r>
    <x v="12"/>
  </r>
  <r>
    <x v="7"/>
  </r>
  <r>
    <x v="18"/>
  </r>
  <r>
    <x v="8"/>
  </r>
  <r>
    <x v="1"/>
  </r>
  <r>
    <x v="11"/>
  </r>
  <r>
    <x v="14"/>
  </r>
  <r>
    <x v="2"/>
  </r>
  <r>
    <x v="4"/>
  </r>
  <r>
    <x v="4"/>
  </r>
  <r>
    <x v="7"/>
  </r>
  <r>
    <x v="4"/>
  </r>
  <r>
    <x v="1"/>
  </r>
  <r>
    <x v="4"/>
  </r>
  <r>
    <x v="1"/>
  </r>
  <r>
    <x v="1"/>
  </r>
  <r>
    <x v="1"/>
  </r>
  <r>
    <x v="4"/>
  </r>
  <r>
    <x v="4"/>
  </r>
  <r>
    <x v="4"/>
  </r>
  <r>
    <x v="4"/>
  </r>
  <r>
    <x v="4"/>
  </r>
  <r>
    <x v="12"/>
  </r>
  <r>
    <x v="7"/>
  </r>
  <r>
    <x v="7"/>
  </r>
  <r>
    <x v="7"/>
  </r>
  <r>
    <x v="3"/>
  </r>
  <r>
    <x v="1"/>
  </r>
  <r>
    <x v="4"/>
  </r>
  <r>
    <x v="4"/>
  </r>
  <r>
    <x v="12"/>
  </r>
  <r>
    <x v="12"/>
  </r>
  <r>
    <x v="24"/>
  </r>
  <r>
    <x v="7"/>
  </r>
  <r>
    <x v="7"/>
  </r>
  <r>
    <x v="7"/>
  </r>
  <r>
    <x v="6"/>
  </r>
  <r>
    <x v="4"/>
  </r>
  <r>
    <x v="4"/>
  </r>
  <r>
    <x v="4"/>
  </r>
  <r>
    <x v="11"/>
  </r>
  <r>
    <x v="1"/>
  </r>
  <r>
    <x v="0"/>
  </r>
  <r>
    <x v="0"/>
  </r>
  <r>
    <x v="4"/>
  </r>
  <r>
    <x v="4"/>
  </r>
  <r>
    <x v="4"/>
  </r>
  <r>
    <x v="8"/>
  </r>
  <r>
    <x v="5"/>
  </r>
  <r>
    <x v="5"/>
  </r>
  <r>
    <x v="5"/>
  </r>
  <r>
    <x v="5"/>
  </r>
  <r>
    <x v="1"/>
  </r>
  <r>
    <x v="4"/>
  </r>
  <r>
    <x v="7"/>
  </r>
  <r>
    <x v="8"/>
  </r>
  <r>
    <x v="4"/>
  </r>
  <r>
    <x v="4"/>
  </r>
  <r>
    <x v="1"/>
  </r>
  <r>
    <x v="5"/>
  </r>
  <r>
    <x v="5"/>
  </r>
  <r>
    <x v="3"/>
  </r>
  <r>
    <x v="4"/>
  </r>
  <r>
    <x v="4"/>
  </r>
  <r>
    <x v="4"/>
  </r>
  <r>
    <x v="18"/>
  </r>
  <r>
    <x v="4"/>
  </r>
  <r>
    <x v="4"/>
  </r>
  <r>
    <x v="4"/>
  </r>
  <r>
    <x v="12"/>
  </r>
  <r>
    <x v="7"/>
  </r>
  <r>
    <x v="3"/>
  </r>
  <r>
    <x v="1"/>
  </r>
  <r>
    <x v="6"/>
  </r>
  <r>
    <x v="2"/>
  </r>
  <r>
    <x v="0"/>
  </r>
  <r>
    <x v="4"/>
  </r>
  <r>
    <x v="4"/>
  </r>
  <r>
    <x v="4"/>
  </r>
  <r>
    <x v="4"/>
  </r>
  <r>
    <x v="6"/>
  </r>
  <r>
    <x v="11"/>
  </r>
  <r>
    <x v="10"/>
  </r>
  <r>
    <x v="10"/>
  </r>
  <r>
    <x v="1"/>
  </r>
  <r>
    <x v="24"/>
  </r>
  <r>
    <x v="1"/>
  </r>
  <r>
    <x v="4"/>
  </r>
  <r>
    <x v="1"/>
  </r>
  <r>
    <x v="4"/>
  </r>
  <r>
    <x v="5"/>
  </r>
  <r>
    <x v="1"/>
  </r>
  <r>
    <x v="4"/>
  </r>
  <r>
    <x v="7"/>
  </r>
  <r>
    <x v="12"/>
  </r>
  <r>
    <x v="8"/>
  </r>
  <r>
    <x v="1"/>
  </r>
  <r>
    <x v="4"/>
  </r>
  <r>
    <x v="5"/>
  </r>
  <r>
    <x v="3"/>
  </r>
  <r>
    <x v="1"/>
  </r>
  <r>
    <x v="4"/>
  </r>
  <r>
    <x v="4"/>
  </r>
  <r>
    <x v="7"/>
  </r>
  <r>
    <x v="7"/>
  </r>
  <r>
    <x v="7"/>
  </r>
  <r>
    <x v="4"/>
  </r>
  <r>
    <x v="5"/>
  </r>
  <r>
    <x v="8"/>
  </r>
  <r>
    <x v="1"/>
  </r>
  <r>
    <x v="1"/>
  </r>
  <r>
    <x v="4"/>
  </r>
  <r>
    <x v="4"/>
  </r>
  <r>
    <x v="4"/>
  </r>
  <r>
    <x v="7"/>
  </r>
  <r>
    <x v="7"/>
  </r>
  <r>
    <x v="4"/>
  </r>
  <r>
    <x v="12"/>
  </r>
  <r>
    <x v="1"/>
  </r>
  <r>
    <x v="1"/>
  </r>
  <r>
    <x v="20"/>
  </r>
  <r>
    <x v="1"/>
  </r>
  <r>
    <x v="4"/>
  </r>
  <r>
    <x v="5"/>
  </r>
  <r>
    <x v="10"/>
  </r>
  <r>
    <x v="4"/>
  </r>
  <r>
    <x v="4"/>
  </r>
  <r>
    <x v="1"/>
  </r>
  <r>
    <x v="4"/>
  </r>
  <r>
    <x v="1"/>
  </r>
  <r>
    <x v="5"/>
  </r>
  <r>
    <x v="2"/>
  </r>
  <r>
    <x v="4"/>
  </r>
  <r>
    <x v="18"/>
  </r>
  <r>
    <x v="11"/>
  </r>
  <r>
    <x v="1"/>
  </r>
  <r>
    <x v="1"/>
  </r>
  <r>
    <x v="1"/>
  </r>
  <r>
    <x v="1"/>
  </r>
  <r>
    <x v="1"/>
  </r>
  <r>
    <x v="7"/>
  </r>
  <r>
    <x v="2"/>
  </r>
  <r>
    <x v="4"/>
  </r>
  <r>
    <x v="4"/>
  </r>
  <r>
    <x v="4"/>
  </r>
  <r>
    <x v="12"/>
  </r>
  <r>
    <x v="20"/>
  </r>
  <r>
    <x v="4"/>
  </r>
  <r>
    <x v="4"/>
  </r>
  <r>
    <x v="15"/>
  </r>
  <r>
    <x v="7"/>
  </r>
  <r>
    <x v="5"/>
  </r>
  <r>
    <x v="3"/>
  </r>
  <r>
    <x v="1"/>
  </r>
  <r>
    <x v="4"/>
  </r>
  <r>
    <x v="4"/>
  </r>
  <r>
    <x v="4"/>
  </r>
  <r>
    <x v="4"/>
  </r>
  <r>
    <x v="12"/>
  </r>
  <r>
    <x v="7"/>
  </r>
  <r>
    <x v="7"/>
  </r>
  <r>
    <x v="4"/>
  </r>
  <r>
    <x v="7"/>
  </r>
  <r>
    <x v="1"/>
  </r>
  <r>
    <x v="8"/>
  </r>
  <r>
    <x v="1"/>
  </r>
  <r>
    <x v="4"/>
  </r>
  <r>
    <x v="5"/>
  </r>
  <r>
    <x v="1"/>
  </r>
  <r>
    <x v="4"/>
  </r>
  <r>
    <x v="4"/>
  </r>
  <r>
    <x v="4"/>
  </r>
  <r>
    <x v="1"/>
  </r>
  <r>
    <x v="2"/>
  </r>
  <r>
    <x v="4"/>
  </r>
  <r>
    <x v="4"/>
  </r>
  <r>
    <x v="7"/>
  </r>
  <r>
    <x v="7"/>
  </r>
  <r>
    <x v="1"/>
  </r>
  <r>
    <x v="7"/>
  </r>
  <r>
    <x v="5"/>
  </r>
  <r>
    <x v="5"/>
  </r>
  <r>
    <x v="1"/>
  </r>
  <r>
    <x v="24"/>
  </r>
  <r>
    <x v="7"/>
  </r>
  <r>
    <x v="4"/>
  </r>
  <r>
    <x v="1"/>
  </r>
  <r>
    <x v="1"/>
  </r>
  <r>
    <x v="4"/>
  </r>
  <r>
    <x v="18"/>
  </r>
  <r>
    <x v="5"/>
  </r>
  <r>
    <x v="5"/>
  </r>
  <r>
    <x v="6"/>
  </r>
  <r>
    <x v="6"/>
  </r>
  <r>
    <x v="1"/>
  </r>
  <r>
    <x v="1"/>
  </r>
  <r>
    <x v="4"/>
  </r>
  <r>
    <x v="7"/>
  </r>
  <r>
    <x v="1"/>
  </r>
  <r>
    <x v="4"/>
  </r>
  <r>
    <x v="3"/>
  </r>
  <r>
    <x v="17"/>
  </r>
  <r>
    <x v="1"/>
  </r>
  <r>
    <x v="1"/>
  </r>
  <r>
    <x v="1"/>
  </r>
  <r>
    <x v="1"/>
  </r>
  <r>
    <x v="2"/>
  </r>
  <r>
    <x v="4"/>
  </r>
  <r>
    <x v="4"/>
  </r>
  <r>
    <x v="1"/>
  </r>
  <r>
    <x v="1"/>
  </r>
  <r>
    <x v="5"/>
  </r>
  <r>
    <x v="3"/>
  </r>
  <r>
    <x v="1"/>
  </r>
  <r>
    <x v="0"/>
  </r>
  <r>
    <x v="4"/>
  </r>
  <r>
    <x v="4"/>
  </r>
  <r>
    <x v="7"/>
  </r>
  <r>
    <x v="16"/>
  </r>
  <r>
    <x v="1"/>
  </r>
  <r>
    <x v="7"/>
  </r>
  <r>
    <x v="7"/>
  </r>
  <r>
    <x v="1"/>
  </r>
  <r>
    <x v="5"/>
  </r>
  <r>
    <x v="4"/>
  </r>
  <r>
    <x v="4"/>
  </r>
  <r>
    <x v="3"/>
  </r>
  <r>
    <x v="4"/>
  </r>
  <r>
    <x v="4"/>
  </r>
  <r>
    <x v="1"/>
  </r>
  <r>
    <x v="7"/>
  </r>
  <r>
    <x v="1"/>
  </r>
  <r>
    <x v="1"/>
  </r>
  <r>
    <x v="10"/>
  </r>
  <r>
    <x v="4"/>
  </r>
  <r>
    <x v="4"/>
  </r>
  <r>
    <x v="4"/>
  </r>
  <r>
    <x v="4"/>
  </r>
  <r>
    <x v="4"/>
  </r>
  <r>
    <x v="12"/>
  </r>
  <r>
    <x v="1"/>
  </r>
  <r>
    <x v="4"/>
  </r>
  <r>
    <x v="4"/>
  </r>
  <r>
    <x v="1"/>
  </r>
  <r>
    <x v="9"/>
  </r>
  <r>
    <x v="8"/>
  </r>
  <r>
    <x v="7"/>
  </r>
  <r>
    <x v="4"/>
  </r>
  <r>
    <x v="4"/>
  </r>
  <r>
    <x v="7"/>
  </r>
  <r>
    <x v="11"/>
  </r>
  <r>
    <x v="3"/>
  </r>
  <r>
    <x v="4"/>
  </r>
  <r>
    <x v="4"/>
  </r>
  <r>
    <x v="4"/>
  </r>
  <r>
    <x v="4"/>
  </r>
  <r>
    <x v="4"/>
  </r>
  <r>
    <x v="12"/>
  </r>
  <r>
    <x v="1"/>
  </r>
  <r>
    <x v="7"/>
  </r>
  <r>
    <x v="1"/>
  </r>
  <r>
    <x v="30"/>
  </r>
  <r>
    <x v="1"/>
  </r>
  <r>
    <x v="4"/>
  </r>
  <r>
    <x v="4"/>
  </r>
  <r>
    <x v="4"/>
  </r>
  <r>
    <x v="12"/>
  </r>
  <r>
    <x v="1"/>
  </r>
  <r>
    <x v="1"/>
  </r>
  <r>
    <x v="1"/>
  </r>
  <r>
    <x v="1"/>
  </r>
  <r>
    <x v="16"/>
  </r>
  <r>
    <x v="1"/>
  </r>
  <r>
    <x v="1"/>
  </r>
  <r>
    <x v="4"/>
  </r>
  <r>
    <x v="7"/>
  </r>
  <r>
    <x v="7"/>
  </r>
  <r>
    <x v="5"/>
  </r>
  <r>
    <x v="1"/>
  </r>
  <r>
    <x v="7"/>
  </r>
  <r>
    <x v="1"/>
  </r>
  <r>
    <x v="5"/>
  </r>
  <r>
    <x v="1"/>
  </r>
  <r>
    <x v="4"/>
  </r>
  <r>
    <x v="4"/>
  </r>
  <r>
    <x v="7"/>
  </r>
  <r>
    <x v="7"/>
  </r>
  <r>
    <x v="4"/>
  </r>
  <r>
    <x v="7"/>
  </r>
  <r>
    <x v="27"/>
  </r>
  <r>
    <x v="8"/>
  </r>
  <r>
    <x v="2"/>
  </r>
  <r>
    <x v="4"/>
  </r>
  <r>
    <x v="8"/>
  </r>
  <r>
    <x v="3"/>
  </r>
  <r>
    <x v="1"/>
  </r>
  <r>
    <x v="7"/>
  </r>
  <r>
    <x v="1"/>
  </r>
  <r>
    <x v="1"/>
  </r>
  <r>
    <x v="16"/>
  </r>
  <r>
    <x v="3"/>
  </r>
  <r>
    <x v="1"/>
  </r>
  <r>
    <x v="5"/>
  </r>
  <r>
    <x v="22"/>
  </r>
  <r>
    <x v="4"/>
  </r>
  <r>
    <x v="4"/>
  </r>
  <r>
    <x v="4"/>
  </r>
  <r>
    <x v="12"/>
  </r>
  <r>
    <x v="7"/>
  </r>
  <r>
    <x v="3"/>
  </r>
  <r>
    <x v="1"/>
  </r>
  <r>
    <x v="2"/>
  </r>
  <r>
    <x v="6"/>
  </r>
  <r>
    <x v="3"/>
  </r>
  <r>
    <x v="7"/>
  </r>
  <r>
    <x v="1"/>
  </r>
  <r>
    <x v="7"/>
  </r>
  <r>
    <x v="4"/>
  </r>
  <r>
    <x v="4"/>
  </r>
  <r>
    <x v="1"/>
  </r>
  <r>
    <x v="24"/>
  </r>
  <r>
    <x v="7"/>
  </r>
  <r>
    <x v="11"/>
  </r>
  <r>
    <x v="9"/>
  </r>
  <r>
    <x v="3"/>
  </r>
  <r>
    <x v="1"/>
  </r>
  <r>
    <x v="1"/>
  </r>
  <r>
    <x v="5"/>
  </r>
  <r>
    <x v="1"/>
  </r>
  <r>
    <x v="1"/>
  </r>
  <r>
    <x v="1"/>
  </r>
  <r>
    <x v="4"/>
  </r>
  <r>
    <x v="4"/>
  </r>
  <r>
    <x v="5"/>
  </r>
  <r>
    <x v="5"/>
  </r>
  <r>
    <x v="7"/>
  </r>
  <r>
    <x v="17"/>
  </r>
  <r>
    <x v="0"/>
  </r>
  <r>
    <x v="11"/>
  </r>
  <r>
    <x v="7"/>
  </r>
  <r>
    <x v="7"/>
  </r>
  <r>
    <x v="5"/>
  </r>
  <r>
    <x v="5"/>
  </r>
  <r>
    <x v="4"/>
  </r>
  <r>
    <x v="4"/>
  </r>
  <r>
    <x v="4"/>
  </r>
  <r>
    <x v="1"/>
  </r>
  <r>
    <x v="7"/>
  </r>
  <r>
    <x v="4"/>
  </r>
  <r>
    <x v="7"/>
  </r>
  <r>
    <x v="6"/>
  </r>
  <r>
    <x v="1"/>
  </r>
  <r>
    <x v="18"/>
  </r>
  <r>
    <x v="1"/>
  </r>
  <r>
    <x v="1"/>
  </r>
  <r>
    <x v="1"/>
  </r>
  <r>
    <x v="7"/>
  </r>
  <r>
    <x v="4"/>
  </r>
  <r>
    <x v="1"/>
  </r>
  <r>
    <x v="1"/>
  </r>
  <r>
    <x v="4"/>
  </r>
  <r>
    <x v="7"/>
  </r>
  <r>
    <x v="8"/>
  </r>
  <r>
    <x v="4"/>
  </r>
  <r>
    <x v="8"/>
  </r>
  <r>
    <x v="0"/>
  </r>
  <r>
    <x v="0"/>
  </r>
  <r>
    <x v="7"/>
  </r>
  <r>
    <x v="4"/>
  </r>
  <r>
    <x v="7"/>
  </r>
  <r>
    <x v="5"/>
  </r>
  <r>
    <x v="4"/>
  </r>
  <r>
    <x v="1"/>
  </r>
  <r>
    <x v="1"/>
  </r>
  <r>
    <x v="13"/>
  </r>
  <r>
    <x v="24"/>
  </r>
  <r>
    <x v="1"/>
  </r>
  <r>
    <x v="5"/>
  </r>
  <r>
    <x v="7"/>
  </r>
  <r>
    <x v="1"/>
  </r>
  <r>
    <x v="7"/>
  </r>
  <r>
    <x v="11"/>
  </r>
  <r>
    <x v="4"/>
  </r>
  <r>
    <x v="4"/>
  </r>
  <r>
    <x v="4"/>
  </r>
  <r>
    <x v="4"/>
  </r>
  <r>
    <x v="3"/>
  </r>
  <r>
    <x v="7"/>
  </r>
  <r>
    <x v="17"/>
  </r>
  <r>
    <x v="7"/>
  </r>
  <r>
    <x v="7"/>
  </r>
  <r>
    <x v="4"/>
  </r>
  <r>
    <x v="4"/>
  </r>
  <r>
    <x v="1"/>
  </r>
  <r>
    <x v="5"/>
  </r>
  <r>
    <x v="5"/>
  </r>
  <r>
    <x v="5"/>
  </r>
  <r>
    <x v="1"/>
  </r>
  <r>
    <x v="1"/>
  </r>
  <r>
    <x v="7"/>
  </r>
  <r>
    <x v="8"/>
  </r>
  <r>
    <x v="4"/>
  </r>
  <r>
    <x v="5"/>
  </r>
  <r>
    <x v="22"/>
  </r>
  <r>
    <x v="12"/>
  </r>
  <r>
    <x v="24"/>
  </r>
  <r>
    <x v="7"/>
  </r>
  <r>
    <x v="1"/>
  </r>
  <r>
    <x v="1"/>
  </r>
  <r>
    <x v="4"/>
  </r>
  <r>
    <x v="1"/>
  </r>
  <r>
    <x v="1"/>
  </r>
  <r>
    <x v="10"/>
  </r>
  <r>
    <x v="4"/>
  </r>
  <r>
    <x v="7"/>
  </r>
  <r>
    <x v="5"/>
  </r>
  <r>
    <x v="15"/>
  </r>
  <r>
    <x v="1"/>
  </r>
  <r>
    <x v="4"/>
  </r>
  <r>
    <x v="4"/>
  </r>
  <r>
    <x v="5"/>
  </r>
  <r>
    <x v="1"/>
  </r>
  <r>
    <x v="1"/>
  </r>
  <r>
    <x v="4"/>
  </r>
  <r>
    <x v="4"/>
  </r>
  <r>
    <x v="1"/>
  </r>
  <r>
    <x v="1"/>
  </r>
  <r>
    <x v="1"/>
  </r>
  <r>
    <x v="11"/>
  </r>
  <r>
    <x v="5"/>
  </r>
  <r>
    <x v="5"/>
  </r>
  <r>
    <x v="1"/>
  </r>
  <r>
    <x v="4"/>
  </r>
  <r>
    <x v="4"/>
  </r>
  <r>
    <x v="10"/>
  </r>
  <r>
    <x v="1"/>
  </r>
  <r>
    <x v="1"/>
  </r>
  <r>
    <x v="20"/>
  </r>
  <r>
    <x v="1"/>
  </r>
  <r>
    <x v="3"/>
  </r>
  <r>
    <x v="4"/>
  </r>
  <r>
    <x v="7"/>
  </r>
  <r>
    <x v="5"/>
  </r>
  <r>
    <x v="20"/>
  </r>
  <r>
    <x v="1"/>
  </r>
  <r>
    <x v="0"/>
  </r>
  <r>
    <x v="12"/>
  </r>
  <r>
    <x v="9"/>
  </r>
  <r>
    <x v="3"/>
  </r>
  <r>
    <x v="7"/>
  </r>
  <r>
    <x v="7"/>
  </r>
  <r>
    <x v="1"/>
  </r>
  <r>
    <x v="4"/>
  </r>
  <r>
    <x v="4"/>
  </r>
  <r>
    <x v="1"/>
  </r>
  <r>
    <x v="11"/>
  </r>
  <r>
    <x v="1"/>
  </r>
  <r>
    <x v="4"/>
  </r>
  <r>
    <x v="7"/>
  </r>
  <r>
    <x v="8"/>
  </r>
  <r>
    <x v="3"/>
  </r>
  <r>
    <x v="8"/>
  </r>
  <r>
    <x v="1"/>
  </r>
  <r>
    <x v="1"/>
  </r>
  <r>
    <x v="4"/>
  </r>
  <r>
    <x v="9"/>
  </r>
  <r>
    <x v="5"/>
  </r>
  <r>
    <x v="5"/>
  </r>
  <r>
    <x v="2"/>
  </r>
  <r>
    <x v="7"/>
  </r>
  <r>
    <x v="7"/>
  </r>
  <r>
    <x v="7"/>
  </r>
  <r>
    <x v="7"/>
  </r>
  <r>
    <x v="4"/>
  </r>
  <r>
    <x v="11"/>
  </r>
  <r>
    <x v="0"/>
  </r>
  <r>
    <x v="12"/>
  </r>
  <r>
    <x v="11"/>
  </r>
  <r>
    <x v="6"/>
  </r>
  <r>
    <x v="4"/>
  </r>
  <r>
    <x v="4"/>
  </r>
  <r>
    <x v="1"/>
  </r>
  <r>
    <x v="4"/>
  </r>
  <r>
    <x v="4"/>
  </r>
  <r>
    <x v="4"/>
  </r>
  <r>
    <x v="37"/>
  </r>
  <r>
    <x v="7"/>
  </r>
  <r>
    <x v="24"/>
  </r>
  <r>
    <x v="7"/>
  </r>
  <r>
    <x v="7"/>
  </r>
  <r>
    <x v="11"/>
  </r>
  <r>
    <x v="7"/>
  </r>
  <r>
    <x v="11"/>
  </r>
  <r>
    <x v="11"/>
  </r>
  <r>
    <x v="1"/>
  </r>
  <r>
    <x v="1"/>
  </r>
  <r>
    <x v="4"/>
  </r>
  <r>
    <x v="7"/>
  </r>
  <r>
    <x v="9"/>
  </r>
  <r>
    <x v="4"/>
  </r>
  <r>
    <x v="7"/>
  </r>
  <r>
    <x v="7"/>
  </r>
  <r>
    <x v="4"/>
  </r>
  <r>
    <x v="4"/>
  </r>
  <r>
    <x v="24"/>
  </r>
  <r>
    <x v="7"/>
  </r>
  <r>
    <x v="10"/>
  </r>
  <r>
    <x v="1"/>
  </r>
  <r>
    <x v="7"/>
  </r>
  <r>
    <x v="5"/>
  </r>
  <r>
    <x v="1"/>
  </r>
  <r>
    <x v="24"/>
  </r>
  <r>
    <x v="5"/>
  </r>
  <r>
    <x v="9"/>
  </r>
  <r>
    <x v="4"/>
  </r>
  <r>
    <x v="0"/>
  </r>
  <r>
    <x v="6"/>
  </r>
  <r>
    <x v="4"/>
  </r>
  <r>
    <x v="5"/>
  </r>
  <r>
    <x v="9"/>
  </r>
  <r>
    <x v="12"/>
  </r>
  <r>
    <x v="1"/>
  </r>
  <r>
    <x v="4"/>
  </r>
  <r>
    <x v="12"/>
  </r>
  <r>
    <x v="2"/>
  </r>
  <r>
    <x v="4"/>
  </r>
  <r>
    <x v="1"/>
  </r>
  <r>
    <x v="1"/>
  </r>
  <r>
    <x v="11"/>
  </r>
  <r>
    <x v="11"/>
  </r>
  <r>
    <x v="7"/>
  </r>
  <r>
    <x v="1"/>
  </r>
  <r>
    <x v="1"/>
  </r>
  <r>
    <x v="3"/>
  </r>
  <r>
    <x v="37"/>
  </r>
  <r>
    <x v="37"/>
  </r>
  <r>
    <x v="37"/>
  </r>
  <r>
    <x v="37"/>
  </r>
  <r>
    <x v="37"/>
  </r>
  <r>
    <x v="37"/>
  </r>
  <r>
    <x v="37"/>
  </r>
  <r>
    <x v="37"/>
  </r>
  <r>
    <x v="3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2">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1"/>
  </r>
  <r>
    <x v="1"/>
  </r>
  <r>
    <x v="1"/>
  </r>
  <r>
    <x v="1"/>
  </r>
  <r>
    <x v="1"/>
  </r>
  <r>
    <x v="0"/>
  </r>
  <r>
    <x v="0"/>
  </r>
  <r>
    <x v="0"/>
  </r>
  <r>
    <x v="0"/>
  </r>
  <r>
    <x v="0"/>
  </r>
  <r>
    <x v="1"/>
  </r>
  <r>
    <x v="1"/>
  </r>
  <r>
    <x v="1"/>
  </r>
  <r>
    <x v="1"/>
  </r>
  <r>
    <x v="1"/>
  </r>
  <r>
    <x v="0"/>
  </r>
  <r>
    <x v="0"/>
  </r>
  <r>
    <x v="0"/>
  </r>
  <r>
    <x v="0"/>
  </r>
  <r>
    <x v="1"/>
  </r>
  <r>
    <x v="1"/>
  </r>
  <r>
    <x v="0"/>
  </r>
  <r>
    <x v="0"/>
  </r>
  <r>
    <x v="1"/>
  </r>
  <r>
    <x v="1"/>
  </r>
  <r>
    <x v="0"/>
  </r>
  <r>
    <x v="1"/>
  </r>
  <r>
    <x v="1"/>
  </r>
  <r>
    <x v="0"/>
  </r>
  <r>
    <x v="0"/>
  </r>
  <r>
    <x v="0"/>
  </r>
  <r>
    <x v="1"/>
  </r>
  <r>
    <x v="0"/>
  </r>
  <r>
    <x v="1"/>
  </r>
  <r>
    <x v="0"/>
  </r>
  <r>
    <x v="0"/>
  </r>
  <r>
    <x v="0"/>
  </r>
  <r>
    <x v="0"/>
  </r>
  <r>
    <x v="0"/>
  </r>
  <r>
    <x v="0"/>
  </r>
  <r>
    <x v="1"/>
  </r>
  <r>
    <x v="1"/>
  </r>
  <r>
    <x v="0"/>
  </r>
  <r>
    <x v="0"/>
  </r>
  <r>
    <x v="1"/>
  </r>
  <r>
    <x v="1"/>
  </r>
  <r>
    <x v="1"/>
  </r>
  <r>
    <x v="0"/>
  </r>
  <r>
    <x v="0"/>
  </r>
  <r>
    <x v="0"/>
  </r>
  <r>
    <x v="0"/>
  </r>
  <r>
    <x v="0"/>
  </r>
  <r>
    <x v="0"/>
  </r>
  <r>
    <x v="0"/>
  </r>
  <r>
    <x v="0"/>
  </r>
  <r>
    <x v="1"/>
  </r>
  <r>
    <x v="0"/>
  </r>
  <r>
    <x v="1"/>
  </r>
  <r>
    <x v="1"/>
  </r>
  <r>
    <x v="1"/>
  </r>
  <r>
    <x v="0"/>
  </r>
  <r>
    <x v="0"/>
  </r>
  <r>
    <x v="0"/>
  </r>
  <r>
    <x v="1"/>
  </r>
  <r>
    <x v="0"/>
  </r>
  <r>
    <x v="0"/>
  </r>
  <r>
    <x v="0"/>
  </r>
  <r>
    <x v="1"/>
  </r>
  <r>
    <x v="1"/>
  </r>
  <r>
    <x v="1"/>
  </r>
  <r>
    <x v="1"/>
  </r>
  <r>
    <x v="0"/>
  </r>
  <r>
    <x v="0"/>
  </r>
  <r>
    <x v="0"/>
  </r>
  <r>
    <x v="0"/>
  </r>
  <r>
    <x v="0"/>
  </r>
  <r>
    <x v="0"/>
  </r>
  <r>
    <x v="0"/>
  </r>
  <r>
    <x v="1"/>
  </r>
  <r>
    <x v="0"/>
  </r>
  <r>
    <x v="1"/>
  </r>
  <r>
    <x v="0"/>
  </r>
  <r>
    <x v="0"/>
  </r>
  <r>
    <x v="0"/>
  </r>
  <r>
    <x v="1"/>
  </r>
  <r>
    <x v="0"/>
  </r>
  <r>
    <x v="0"/>
  </r>
  <r>
    <x v="0"/>
  </r>
  <r>
    <x v="0"/>
  </r>
  <r>
    <x v="0"/>
  </r>
  <r>
    <x v="0"/>
  </r>
  <r>
    <x v="0"/>
  </r>
  <r>
    <x v="0"/>
  </r>
  <r>
    <x v="0"/>
  </r>
  <r>
    <x v="1"/>
  </r>
  <r>
    <x v="0"/>
  </r>
  <r>
    <x v="0"/>
  </r>
  <r>
    <x v="1"/>
  </r>
  <r>
    <x v="1"/>
  </r>
  <r>
    <x v="0"/>
  </r>
  <r>
    <x v="1"/>
  </r>
  <r>
    <x v="1"/>
  </r>
  <r>
    <x v="1"/>
  </r>
  <r>
    <x v="1"/>
  </r>
  <r>
    <x v="1"/>
  </r>
  <r>
    <x v="1"/>
  </r>
  <r>
    <x v="0"/>
  </r>
  <r>
    <x v="0"/>
  </r>
  <r>
    <x v="0"/>
  </r>
  <r>
    <x v="0"/>
  </r>
  <r>
    <x v="1"/>
  </r>
  <r>
    <x v="1"/>
  </r>
  <r>
    <x v="0"/>
  </r>
  <r>
    <x v="0"/>
  </r>
  <r>
    <x v="0"/>
  </r>
  <r>
    <x v="1"/>
  </r>
  <r>
    <x v="1"/>
  </r>
  <r>
    <x v="0"/>
  </r>
  <r>
    <x v="0"/>
  </r>
  <r>
    <x v="0"/>
  </r>
  <r>
    <x v="0"/>
  </r>
  <r>
    <x v="0"/>
  </r>
  <r>
    <x v="0"/>
  </r>
  <r>
    <x v="0"/>
  </r>
  <r>
    <x v="1"/>
  </r>
  <r>
    <x v="0"/>
  </r>
  <r>
    <x v="1"/>
  </r>
  <r>
    <x v="0"/>
  </r>
  <r>
    <x v="1"/>
  </r>
  <r>
    <x v="0"/>
  </r>
  <r>
    <x v="1"/>
  </r>
  <r>
    <x v="1"/>
  </r>
  <r>
    <x v="1"/>
  </r>
  <r>
    <x v="1"/>
  </r>
  <r>
    <x v="0"/>
  </r>
  <r>
    <x v="0"/>
  </r>
  <r>
    <x v="0"/>
  </r>
  <r>
    <x v="0"/>
  </r>
  <r>
    <x v="1"/>
  </r>
  <r>
    <x v="1"/>
  </r>
  <r>
    <x v="1"/>
  </r>
  <r>
    <x v="1"/>
  </r>
  <r>
    <x v="0"/>
  </r>
  <r>
    <x v="0"/>
  </r>
  <r>
    <x v="0"/>
  </r>
  <r>
    <x v="1"/>
  </r>
  <r>
    <x v="1"/>
  </r>
  <r>
    <x v="1"/>
  </r>
  <r>
    <x v="1"/>
  </r>
  <r>
    <x v="0"/>
  </r>
  <r>
    <x v="0"/>
  </r>
  <r>
    <x v="0"/>
  </r>
  <r>
    <x v="1"/>
  </r>
  <r>
    <x v="0"/>
  </r>
  <r>
    <x v="0"/>
  </r>
  <r>
    <x v="0"/>
  </r>
  <r>
    <x v="0"/>
  </r>
  <r>
    <x v="1"/>
  </r>
  <r>
    <x v="1"/>
  </r>
  <r>
    <x v="0"/>
  </r>
  <r>
    <x v="0"/>
  </r>
  <r>
    <x v="0"/>
  </r>
  <r>
    <x v="1"/>
  </r>
  <r>
    <x v="1"/>
  </r>
  <r>
    <x v="1"/>
  </r>
  <r>
    <x v="0"/>
  </r>
  <r>
    <x v="1"/>
  </r>
  <r>
    <x v="0"/>
  </r>
  <r>
    <x v="0"/>
  </r>
  <r>
    <x v="1"/>
  </r>
  <r>
    <x v="0"/>
  </r>
  <r>
    <x v="1"/>
  </r>
  <r>
    <x v="0"/>
  </r>
  <r>
    <x v="1"/>
  </r>
  <r>
    <x v="1"/>
  </r>
  <r>
    <x v="1"/>
  </r>
  <r>
    <x v="1"/>
  </r>
  <r>
    <x v="0"/>
  </r>
  <r>
    <x v="0"/>
  </r>
  <r>
    <x v="0"/>
  </r>
  <r>
    <x v="1"/>
  </r>
  <r>
    <x v="0"/>
  </r>
  <r>
    <x v="1"/>
  </r>
  <r>
    <x v="1"/>
  </r>
  <r>
    <x v="0"/>
  </r>
  <r>
    <x v="0"/>
  </r>
  <r>
    <x v="1"/>
  </r>
  <r>
    <x v="0"/>
  </r>
  <r>
    <x v="1"/>
  </r>
  <r>
    <x v="1"/>
  </r>
  <r>
    <x v="0"/>
  </r>
  <r>
    <x v="0"/>
  </r>
  <r>
    <x v="0"/>
  </r>
  <r>
    <x v="0"/>
  </r>
  <r>
    <x v="0"/>
  </r>
  <r>
    <x v="0"/>
  </r>
  <r>
    <x v="1"/>
  </r>
  <r>
    <x v="0"/>
  </r>
  <r>
    <x v="0"/>
  </r>
  <r>
    <x v="0"/>
  </r>
  <r>
    <x v="0"/>
  </r>
  <r>
    <x v="0"/>
  </r>
  <r>
    <x v="0"/>
  </r>
  <r>
    <x v="0"/>
  </r>
  <r>
    <x v="1"/>
  </r>
  <r>
    <x v="1"/>
  </r>
  <r>
    <x v="1"/>
  </r>
  <r>
    <x v="0"/>
  </r>
  <r>
    <x v="1"/>
  </r>
  <r>
    <x v="0"/>
  </r>
  <r>
    <x v="0"/>
  </r>
  <r>
    <x v="1"/>
  </r>
  <r>
    <x v="1"/>
  </r>
  <r>
    <x v="1"/>
  </r>
  <r>
    <x v="0"/>
  </r>
  <r>
    <x v="0"/>
  </r>
  <r>
    <x v="0"/>
  </r>
  <r>
    <x v="0"/>
  </r>
  <r>
    <x v="1"/>
  </r>
  <r>
    <x v="0"/>
  </r>
  <r>
    <x v="1"/>
  </r>
  <r>
    <x v="1"/>
  </r>
  <r>
    <x v="0"/>
  </r>
  <r>
    <x v="0"/>
  </r>
  <r>
    <x v="0"/>
  </r>
  <r>
    <x v="0"/>
  </r>
  <r>
    <x v="0"/>
  </r>
  <r>
    <x v="0"/>
  </r>
  <r>
    <x v="1"/>
  </r>
  <r>
    <x v="0"/>
  </r>
  <r>
    <x v="1"/>
  </r>
  <r>
    <x v="0"/>
  </r>
  <r>
    <x v="0"/>
  </r>
  <r>
    <x v="0"/>
  </r>
  <r>
    <x v="1"/>
  </r>
  <r>
    <x v="1"/>
  </r>
  <r>
    <x v="0"/>
  </r>
  <r>
    <x v="1"/>
  </r>
  <r>
    <x v="0"/>
  </r>
  <r>
    <x v="0"/>
  </r>
  <r>
    <x v="0"/>
  </r>
  <r>
    <x v="0"/>
  </r>
  <r>
    <x v="0"/>
  </r>
  <r>
    <x v="0"/>
  </r>
  <r>
    <x v="0"/>
  </r>
  <r>
    <x v="1"/>
  </r>
  <r>
    <x v="0"/>
  </r>
  <r>
    <x v="1"/>
  </r>
  <r>
    <x v="1"/>
  </r>
  <r>
    <x v="1"/>
  </r>
  <r>
    <x v="1"/>
  </r>
  <r>
    <x v="0"/>
  </r>
  <r>
    <x v="1"/>
  </r>
  <r>
    <x v="0"/>
  </r>
  <r>
    <x v="0"/>
  </r>
  <r>
    <x v="0"/>
  </r>
  <r>
    <x v="0"/>
  </r>
  <r>
    <x v="0"/>
  </r>
  <r>
    <x v="1"/>
  </r>
  <r>
    <x v="0"/>
  </r>
  <r>
    <x v="0"/>
  </r>
  <r>
    <x v="0"/>
  </r>
  <r>
    <x v="1"/>
  </r>
  <r>
    <x v="1"/>
  </r>
  <r>
    <x v="1"/>
  </r>
  <r>
    <x v="0"/>
  </r>
  <r>
    <x v="0"/>
  </r>
  <r>
    <x v="0"/>
  </r>
  <r>
    <x v="0"/>
  </r>
  <r>
    <x v="1"/>
  </r>
  <r>
    <x v="0"/>
  </r>
  <r>
    <x v="0"/>
  </r>
  <r>
    <x v="0"/>
  </r>
  <r>
    <x v="0"/>
  </r>
  <r>
    <x v="0"/>
  </r>
  <r>
    <x v="1"/>
  </r>
  <r>
    <x v="1"/>
  </r>
  <r>
    <x v="0"/>
  </r>
  <r>
    <x v="0"/>
  </r>
  <r>
    <x v="0"/>
  </r>
  <r>
    <x v="0"/>
  </r>
  <r>
    <x v="1"/>
  </r>
  <r>
    <x v="0"/>
  </r>
  <r>
    <x v="1"/>
  </r>
  <r>
    <x v="1"/>
  </r>
  <r>
    <x v="0"/>
  </r>
  <r>
    <x v="1"/>
  </r>
  <r>
    <x v="1"/>
  </r>
  <r>
    <x v="0"/>
  </r>
  <r>
    <x v="0"/>
  </r>
  <r>
    <x v="0"/>
  </r>
  <r>
    <x v="0"/>
  </r>
  <r>
    <x v="0"/>
  </r>
  <r>
    <x v="0"/>
  </r>
  <r>
    <x v="1"/>
  </r>
  <r>
    <x v="0"/>
  </r>
  <r>
    <x v="0"/>
  </r>
  <r>
    <x v="0"/>
  </r>
  <r>
    <x v="0"/>
  </r>
  <r>
    <x v="1"/>
  </r>
  <r>
    <x v="1"/>
  </r>
  <r>
    <x v="0"/>
  </r>
  <r>
    <x v="0"/>
  </r>
  <r>
    <x v="0"/>
  </r>
  <r>
    <x v="0"/>
  </r>
  <r>
    <x v="0"/>
  </r>
  <r>
    <x v="0"/>
  </r>
  <r>
    <x v="0"/>
  </r>
  <r>
    <x v="1"/>
  </r>
  <r>
    <x v="0"/>
  </r>
  <r>
    <x v="0"/>
  </r>
  <r>
    <x v="0"/>
  </r>
  <r>
    <x v="0"/>
  </r>
  <r>
    <x v="0"/>
  </r>
  <r>
    <x v="1"/>
  </r>
  <r>
    <x v="0"/>
  </r>
  <r>
    <x v="1"/>
  </r>
  <r>
    <x v="1"/>
  </r>
  <r>
    <x v="0"/>
  </r>
  <r>
    <x v="1"/>
  </r>
  <r>
    <x v="1"/>
  </r>
  <r>
    <x v="1"/>
  </r>
  <r>
    <x v="0"/>
  </r>
  <r>
    <x v="0"/>
  </r>
  <r>
    <x v="0"/>
  </r>
  <r>
    <x v="0"/>
  </r>
  <r>
    <x v="1"/>
  </r>
  <r>
    <x v="0"/>
  </r>
  <r>
    <x v="0"/>
  </r>
  <r>
    <x v="0"/>
  </r>
  <r>
    <x v="0"/>
  </r>
  <r>
    <x v="0"/>
  </r>
  <r>
    <x v="1"/>
  </r>
  <r>
    <x v="1"/>
  </r>
  <r>
    <x v="1"/>
  </r>
  <r>
    <x v="1"/>
  </r>
  <r>
    <x v="0"/>
  </r>
  <r>
    <x v="0"/>
  </r>
  <r>
    <x v="0"/>
  </r>
  <r>
    <x v="0"/>
  </r>
  <r>
    <x v="1"/>
  </r>
  <r>
    <x v="0"/>
  </r>
  <r>
    <x v="0"/>
  </r>
  <r>
    <x v="0"/>
  </r>
  <r>
    <x v="1"/>
  </r>
  <r>
    <x v="0"/>
  </r>
  <r>
    <x v="1"/>
  </r>
  <r>
    <x v="0"/>
  </r>
  <r>
    <x v="0"/>
  </r>
  <r>
    <x v="0"/>
  </r>
  <r>
    <x v="0"/>
  </r>
  <r>
    <x v="0"/>
  </r>
  <r>
    <x v="0"/>
  </r>
  <r>
    <x v="1"/>
  </r>
  <r>
    <x v="0"/>
  </r>
  <r>
    <x v="0"/>
  </r>
  <r>
    <x v="1"/>
  </r>
  <r>
    <x v="0"/>
  </r>
  <r>
    <x v="1"/>
  </r>
  <r>
    <x v="0"/>
  </r>
  <r>
    <x v="1"/>
  </r>
  <r>
    <x v="0"/>
  </r>
  <r>
    <x v="0"/>
  </r>
  <r>
    <x v="1"/>
  </r>
  <r>
    <x v="1"/>
  </r>
  <r>
    <x v="0"/>
  </r>
  <r>
    <x v="0"/>
  </r>
  <r>
    <x v="1"/>
  </r>
  <r>
    <x v="1"/>
  </r>
  <r>
    <x v="1"/>
  </r>
  <r>
    <x v="1"/>
  </r>
  <r>
    <x v="0"/>
  </r>
  <r>
    <x v="0"/>
  </r>
  <r>
    <x v="0"/>
  </r>
  <r>
    <x v="0"/>
  </r>
  <r>
    <x v="0"/>
  </r>
  <r>
    <x v="0"/>
  </r>
  <r>
    <x v="0"/>
  </r>
  <r>
    <x v="1"/>
  </r>
  <r>
    <x v="0"/>
  </r>
  <r>
    <x v="0"/>
  </r>
  <r>
    <x v="0"/>
  </r>
  <r>
    <x v="0"/>
  </r>
  <r>
    <x v="1"/>
  </r>
  <r>
    <x v="0"/>
  </r>
  <r>
    <x v="0"/>
  </r>
  <r>
    <x v="0"/>
  </r>
  <r>
    <x v="0"/>
  </r>
  <r>
    <x v="0"/>
  </r>
  <r>
    <x v="1"/>
  </r>
  <r>
    <x v="1"/>
  </r>
  <r>
    <x v="1"/>
  </r>
  <r>
    <x v="1"/>
  </r>
  <r>
    <x v="1"/>
  </r>
  <r>
    <x v="1"/>
  </r>
  <r>
    <x v="0"/>
  </r>
  <r>
    <x v="0"/>
  </r>
  <r>
    <x v="0"/>
  </r>
  <r>
    <x v="0"/>
  </r>
  <r>
    <x v="0"/>
  </r>
  <r>
    <x v="0"/>
  </r>
  <r>
    <x v="0"/>
  </r>
  <r>
    <x v="0"/>
  </r>
  <r>
    <x v="1"/>
  </r>
  <r>
    <x v="0"/>
  </r>
  <r>
    <x v="0"/>
  </r>
  <r>
    <x v="0"/>
  </r>
  <r>
    <x v="0"/>
  </r>
  <r>
    <x v="0"/>
  </r>
  <r>
    <x v="0"/>
  </r>
  <r>
    <x v="0"/>
  </r>
  <r>
    <x v="0"/>
  </r>
  <r>
    <x v="1"/>
  </r>
  <r>
    <x v="1"/>
  </r>
  <r>
    <x v="0"/>
  </r>
  <r>
    <x v="0"/>
  </r>
  <r>
    <x v="1"/>
  </r>
  <r>
    <x v="1"/>
  </r>
  <r>
    <x v="1"/>
  </r>
  <r>
    <x v="0"/>
  </r>
  <r>
    <x v="0"/>
  </r>
  <r>
    <x v="0"/>
  </r>
  <r>
    <x v="0"/>
  </r>
  <r>
    <x v="0"/>
  </r>
  <r>
    <x v="0"/>
  </r>
  <r>
    <x v="0"/>
  </r>
  <r>
    <x v="0"/>
  </r>
  <r>
    <x v="0"/>
  </r>
  <r>
    <x v="1"/>
  </r>
  <r>
    <x v="0"/>
  </r>
  <r>
    <x v="1"/>
  </r>
  <r>
    <x v="0"/>
  </r>
  <r>
    <x v="0"/>
  </r>
  <r>
    <x v="0"/>
  </r>
  <r>
    <x v="0"/>
  </r>
  <r>
    <x v="0"/>
  </r>
  <r>
    <x v="0"/>
  </r>
  <r>
    <x v="1"/>
  </r>
  <r>
    <x v="0"/>
  </r>
  <r>
    <x v="1"/>
  </r>
  <r>
    <x v="0"/>
  </r>
  <r>
    <x v="0"/>
  </r>
  <r>
    <x v="0"/>
  </r>
  <r>
    <x v="0"/>
  </r>
  <r>
    <x v="0"/>
  </r>
  <r>
    <x v="0"/>
  </r>
  <r>
    <x v="0"/>
  </r>
  <r>
    <x v="1"/>
  </r>
  <r>
    <x v="1"/>
  </r>
  <r>
    <x v="0"/>
  </r>
  <r>
    <x v="0"/>
  </r>
  <r>
    <x v="0"/>
  </r>
  <r>
    <x v="0"/>
  </r>
  <r>
    <x v="0"/>
  </r>
  <r>
    <x v="0"/>
  </r>
  <r>
    <x v="1"/>
  </r>
  <r>
    <x v="0"/>
  </r>
  <r>
    <x v="1"/>
  </r>
  <r>
    <x v="1"/>
  </r>
  <r>
    <x v="0"/>
  </r>
  <r>
    <x v="1"/>
  </r>
  <r>
    <x v="0"/>
  </r>
  <r>
    <x v="1"/>
  </r>
  <r>
    <x v="1"/>
  </r>
  <r>
    <x v="0"/>
  </r>
  <r>
    <x v="0"/>
  </r>
  <r>
    <x v="0"/>
  </r>
  <r>
    <x v="1"/>
  </r>
  <r>
    <x v="0"/>
  </r>
  <r>
    <x v="1"/>
  </r>
  <r>
    <x v="0"/>
  </r>
  <r>
    <x v="1"/>
  </r>
  <r>
    <x v="1"/>
  </r>
  <r>
    <x v="1"/>
  </r>
  <r>
    <x v="1"/>
  </r>
  <r>
    <x v="1"/>
  </r>
  <r>
    <x v="0"/>
  </r>
  <r>
    <x v="0"/>
  </r>
  <r>
    <x v="0"/>
  </r>
  <r>
    <x v="0"/>
  </r>
  <r>
    <x v="0"/>
  </r>
  <r>
    <x v="0"/>
  </r>
  <r>
    <x v="0"/>
  </r>
  <r>
    <x v="0"/>
  </r>
  <r>
    <x v="0"/>
  </r>
  <r>
    <x v="1"/>
  </r>
  <r>
    <x v="1"/>
  </r>
  <r>
    <x v="0"/>
  </r>
  <r>
    <x v="1"/>
  </r>
  <r>
    <x v="0"/>
  </r>
  <r>
    <x v="0"/>
  </r>
  <r>
    <x v="1"/>
  </r>
  <r>
    <x v="0"/>
  </r>
  <r>
    <x v="0"/>
  </r>
  <r>
    <x v="0"/>
  </r>
  <r>
    <x v="0"/>
  </r>
  <r>
    <x v="0"/>
  </r>
  <r>
    <x v="0"/>
  </r>
  <r>
    <x v="1"/>
  </r>
  <r>
    <x v="0"/>
  </r>
  <r>
    <x v="1"/>
  </r>
  <r>
    <x v="1"/>
  </r>
  <r>
    <x v="1"/>
  </r>
  <r>
    <x v="1"/>
  </r>
  <r>
    <x v="0"/>
  </r>
  <r>
    <x v="0"/>
  </r>
  <r>
    <x v="1"/>
  </r>
  <r>
    <x v="1"/>
  </r>
  <r>
    <x v="0"/>
  </r>
  <r>
    <x v="0"/>
  </r>
  <r>
    <x v="0"/>
  </r>
  <r>
    <x v="0"/>
  </r>
  <r>
    <x v="1"/>
  </r>
  <r>
    <x v="1"/>
  </r>
  <r>
    <x v="1"/>
  </r>
  <r>
    <x v="1"/>
  </r>
  <r>
    <x v="1"/>
  </r>
  <r>
    <x v="1"/>
  </r>
  <r>
    <x v="1"/>
  </r>
  <r>
    <x v="1"/>
  </r>
  <r>
    <x v="0"/>
  </r>
  <r>
    <x v="0"/>
  </r>
  <r>
    <x v="0"/>
  </r>
  <r>
    <x v="1"/>
  </r>
  <r>
    <x v="1"/>
  </r>
  <r>
    <x v="1"/>
  </r>
  <r>
    <x v="1"/>
  </r>
  <r>
    <x v="1"/>
  </r>
  <r>
    <x v="0"/>
  </r>
  <r>
    <x v="0"/>
  </r>
  <r>
    <x v="1"/>
  </r>
  <r>
    <x v="0"/>
  </r>
  <r>
    <x v="0"/>
  </r>
  <r>
    <x v="1"/>
  </r>
  <r>
    <x v="1"/>
  </r>
  <r>
    <x v="1"/>
  </r>
  <r>
    <x v="1"/>
  </r>
  <r>
    <x v="1"/>
  </r>
  <r>
    <x v="0"/>
  </r>
  <r>
    <x v="1"/>
  </r>
  <r>
    <x v="1"/>
  </r>
  <r>
    <x v="1"/>
  </r>
  <r>
    <x v="1"/>
  </r>
  <r>
    <x v="0"/>
  </r>
  <r>
    <x v="0"/>
  </r>
  <r>
    <x v="1"/>
  </r>
  <r>
    <x v="1"/>
  </r>
  <r>
    <x v="1"/>
  </r>
  <r>
    <x v="1"/>
  </r>
  <r>
    <x v="1"/>
  </r>
  <r>
    <x v="0"/>
  </r>
  <r>
    <x v="0"/>
  </r>
  <r>
    <x v="1"/>
  </r>
  <r>
    <x v="1"/>
  </r>
  <r>
    <x v="1"/>
  </r>
  <r>
    <x v="1"/>
  </r>
  <r>
    <x v="1"/>
  </r>
  <r>
    <x v="1"/>
  </r>
  <r>
    <x v="1"/>
  </r>
  <r>
    <x v="0"/>
  </r>
  <r>
    <x v="0"/>
  </r>
  <r>
    <x v="1"/>
  </r>
  <r>
    <x v="1"/>
  </r>
  <r>
    <x v="1"/>
  </r>
  <r>
    <x v="1"/>
  </r>
  <r>
    <x v="0"/>
  </r>
  <r>
    <x v="1"/>
  </r>
  <r>
    <x v="0"/>
  </r>
  <r>
    <x v="1"/>
  </r>
  <r>
    <x v="0"/>
  </r>
  <r>
    <x v="1"/>
  </r>
  <r>
    <x v="0"/>
  </r>
  <r>
    <x v="1"/>
  </r>
  <r>
    <x v="0"/>
  </r>
  <r>
    <x v="0"/>
  </r>
  <r>
    <x v="1"/>
  </r>
  <r>
    <x v="1"/>
  </r>
  <r>
    <x v="1"/>
  </r>
  <r>
    <x v="1"/>
  </r>
  <r>
    <x v="1"/>
  </r>
  <r>
    <x v="1"/>
  </r>
  <r>
    <x v="0"/>
  </r>
  <r>
    <x v="1"/>
  </r>
  <r>
    <x v="0"/>
  </r>
  <r>
    <x v="0"/>
  </r>
  <r>
    <x v="0"/>
  </r>
  <r>
    <x v="1"/>
  </r>
  <r>
    <x v="1"/>
  </r>
  <r>
    <x v="0"/>
  </r>
  <r>
    <x v="1"/>
  </r>
  <r>
    <x v="1"/>
  </r>
  <r>
    <x v="1"/>
  </r>
  <r>
    <x v="0"/>
  </r>
  <r>
    <x v="1"/>
  </r>
  <r>
    <x v="0"/>
  </r>
  <r>
    <x v="0"/>
  </r>
  <r>
    <x v="1"/>
  </r>
  <r>
    <x v="1"/>
  </r>
  <r>
    <x v="1"/>
  </r>
  <r>
    <x v="0"/>
  </r>
  <r>
    <x v="1"/>
  </r>
  <r>
    <x v="1"/>
  </r>
  <r>
    <x v="0"/>
  </r>
  <r>
    <x v="1"/>
  </r>
  <r>
    <x v="1"/>
  </r>
  <r>
    <x v="1"/>
  </r>
  <r>
    <x v="1"/>
  </r>
  <r>
    <x v="1"/>
  </r>
  <r>
    <x v="1"/>
  </r>
  <r>
    <x v="0"/>
  </r>
  <r>
    <x v="1"/>
  </r>
  <r>
    <x v="1"/>
  </r>
  <r>
    <x v="1"/>
  </r>
  <r>
    <x v="1"/>
  </r>
  <r>
    <x v="0"/>
  </r>
  <r>
    <x v="1"/>
  </r>
  <r>
    <x v="1"/>
  </r>
  <r>
    <x v="0"/>
  </r>
  <r>
    <x v="0"/>
  </r>
  <r>
    <x v="0"/>
  </r>
  <r>
    <x v="1"/>
  </r>
  <r>
    <x v="1"/>
  </r>
  <r>
    <x v="1"/>
  </r>
  <r>
    <x v="0"/>
  </r>
  <r>
    <x v="0"/>
  </r>
  <r>
    <x v="1"/>
  </r>
  <r>
    <x v="1"/>
  </r>
  <r>
    <x v="1"/>
  </r>
  <r>
    <x v="1"/>
  </r>
  <r>
    <x v="1"/>
  </r>
  <r>
    <x v="0"/>
  </r>
  <r>
    <x v="1"/>
  </r>
  <r>
    <x v="1"/>
  </r>
  <r>
    <x v="1"/>
  </r>
  <r>
    <x v="0"/>
  </r>
  <r>
    <x v="1"/>
  </r>
  <r>
    <x v="1"/>
  </r>
  <r>
    <x v="1"/>
  </r>
  <r>
    <x v="1"/>
  </r>
  <r>
    <x v="1"/>
  </r>
  <r>
    <x v="1"/>
  </r>
  <r>
    <x v="1"/>
  </r>
  <r>
    <x v="1"/>
  </r>
  <r>
    <x v="1"/>
  </r>
  <r>
    <x v="1"/>
  </r>
  <r>
    <x v="1"/>
  </r>
  <r>
    <x v="1"/>
  </r>
  <r>
    <x v="1"/>
  </r>
  <r>
    <x v="1"/>
  </r>
  <r>
    <x v="1"/>
  </r>
  <r>
    <x v="1"/>
  </r>
  <r>
    <x v="1"/>
  </r>
  <r>
    <x v="1"/>
  </r>
  <r>
    <x v="0"/>
  </r>
  <r>
    <x v="1"/>
  </r>
  <r>
    <x v="1"/>
  </r>
  <r>
    <x v="1"/>
  </r>
  <r>
    <x v="0"/>
  </r>
  <r>
    <x v="1"/>
  </r>
  <r>
    <x v="1"/>
  </r>
  <r>
    <x v="1"/>
  </r>
  <r>
    <x v="1"/>
  </r>
  <r>
    <x v="1"/>
  </r>
  <r>
    <x v="0"/>
  </r>
  <r>
    <x v="1"/>
  </r>
  <r>
    <x v="1"/>
  </r>
  <r>
    <x v="1"/>
  </r>
  <r>
    <x v="1"/>
  </r>
  <r>
    <x v="1"/>
  </r>
  <r>
    <x v="1"/>
  </r>
  <r>
    <x v="1"/>
  </r>
  <r>
    <x v="0"/>
  </r>
  <r>
    <x v="0"/>
  </r>
  <r>
    <x v="1"/>
  </r>
  <r>
    <x v="1"/>
  </r>
  <r>
    <x v="1"/>
  </r>
  <r>
    <x v="1"/>
  </r>
  <r>
    <x v="1"/>
  </r>
  <r>
    <x v="1"/>
  </r>
  <r>
    <x v="0"/>
  </r>
  <r>
    <x v="0"/>
  </r>
  <r>
    <x v="1"/>
  </r>
  <r>
    <x v="0"/>
  </r>
  <r>
    <x v="1"/>
  </r>
  <r>
    <x v="1"/>
  </r>
  <r>
    <x v="1"/>
  </r>
  <r>
    <x v="0"/>
  </r>
  <r>
    <x v="0"/>
  </r>
  <r>
    <x v="0"/>
  </r>
  <r>
    <x v="1"/>
  </r>
  <r>
    <x v="1"/>
  </r>
  <r>
    <x v="1"/>
  </r>
  <r>
    <x v="1"/>
  </r>
  <r>
    <x v="1"/>
  </r>
  <r>
    <x v="1"/>
  </r>
  <r>
    <x v="0"/>
  </r>
  <r>
    <x v="0"/>
  </r>
  <r>
    <x v="0"/>
  </r>
  <r>
    <x v="0"/>
  </r>
  <r>
    <x v="1"/>
  </r>
  <r>
    <x v="1"/>
  </r>
  <r>
    <x v="1"/>
  </r>
  <r>
    <x v="0"/>
  </r>
  <r>
    <x v="1"/>
  </r>
  <r>
    <x v="1"/>
  </r>
  <r>
    <x v="1"/>
  </r>
  <r>
    <x v="1"/>
  </r>
  <r>
    <x v="1"/>
  </r>
  <r>
    <x v="0"/>
  </r>
  <r>
    <x v="1"/>
  </r>
  <r>
    <x v="1"/>
  </r>
  <r>
    <x v="1"/>
  </r>
  <r>
    <x v="1"/>
  </r>
  <r>
    <x v="1"/>
  </r>
  <r>
    <x v="1"/>
  </r>
  <r>
    <x v="1"/>
  </r>
  <r>
    <x v="0"/>
  </r>
  <r>
    <x v="0"/>
  </r>
  <r>
    <x v="1"/>
  </r>
  <r>
    <x v="0"/>
  </r>
  <r>
    <x v="0"/>
  </r>
  <r>
    <x v="0"/>
  </r>
  <r>
    <x v="0"/>
  </r>
  <r>
    <x v="1"/>
  </r>
  <r>
    <x v="1"/>
  </r>
  <r>
    <x v="1"/>
  </r>
  <r>
    <x v="1"/>
  </r>
  <r>
    <x v="1"/>
  </r>
  <r>
    <x v="0"/>
  </r>
  <r>
    <x v="1"/>
  </r>
  <r>
    <x v="1"/>
  </r>
  <r>
    <x v="0"/>
  </r>
  <r>
    <x v="0"/>
  </r>
  <r>
    <x v="1"/>
  </r>
  <r>
    <x v="1"/>
  </r>
  <r>
    <x v="1"/>
  </r>
  <r>
    <x v="0"/>
  </r>
  <r>
    <x v="1"/>
  </r>
  <r>
    <x v="1"/>
  </r>
  <r>
    <x v="1"/>
  </r>
  <r>
    <x v="1"/>
  </r>
  <r>
    <x v="1"/>
  </r>
  <r>
    <x v="1"/>
  </r>
  <r>
    <x v="1"/>
  </r>
  <r>
    <x v="1"/>
  </r>
  <r>
    <x v="0"/>
  </r>
  <r>
    <x v="1"/>
  </r>
  <r>
    <x v="1"/>
  </r>
  <r>
    <x v="0"/>
  </r>
  <r>
    <x v="0"/>
  </r>
  <r>
    <x v="0"/>
  </r>
  <r>
    <x v="1"/>
  </r>
  <r>
    <x v="1"/>
  </r>
  <r>
    <x v="1"/>
  </r>
  <r>
    <x v="1"/>
  </r>
  <r>
    <x v="1"/>
  </r>
  <r>
    <x v="1"/>
  </r>
  <r>
    <x v="1"/>
  </r>
  <r>
    <x v="1"/>
  </r>
  <r>
    <x v="1"/>
  </r>
  <r>
    <x v="0"/>
  </r>
  <r>
    <x v="1"/>
  </r>
  <r>
    <x v="0"/>
  </r>
  <r>
    <x v="0"/>
  </r>
  <r>
    <x v="0"/>
  </r>
  <r>
    <x v="1"/>
  </r>
  <r>
    <x v="1"/>
  </r>
  <r>
    <x v="1"/>
  </r>
  <r>
    <x v="1"/>
  </r>
  <r>
    <x v="1"/>
  </r>
  <r>
    <x v="0"/>
  </r>
  <r>
    <x v="1"/>
  </r>
  <r>
    <x v="1"/>
  </r>
  <r>
    <x v="1"/>
  </r>
  <r>
    <x v="0"/>
  </r>
  <r>
    <x v="1"/>
  </r>
  <r>
    <x v="0"/>
  </r>
  <r>
    <x v="0"/>
  </r>
  <r>
    <x v="1"/>
  </r>
  <r>
    <x v="0"/>
  </r>
  <r>
    <x v="0"/>
  </r>
  <r>
    <x v="0"/>
  </r>
  <r>
    <x v="1"/>
  </r>
  <r>
    <x v="0"/>
  </r>
  <r>
    <x v="1"/>
  </r>
  <r>
    <x v="1"/>
  </r>
  <r>
    <x v="1"/>
  </r>
  <r>
    <x v="0"/>
  </r>
  <r>
    <x v="0"/>
  </r>
  <r>
    <x v="0"/>
  </r>
  <r>
    <x v="0"/>
  </r>
  <r>
    <x v="0"/>
  </r>
  <r>
    <x v="1"/>
  </r>
  <r>
    <x v="1"/>
  </r>
  <r>
    <x v="1"/>
  </r>
  <r>
    <x v="1"/>
  </r>
  <r>
    <x v="0"/>
  </r>
  <r>
    <x v="1"/>
  </r>
  <r>
    <x v="0"/>
  </r>
  <r>
    <x v="0"/>
  </r>
  <r>
    <x v="0"/>
  </r>
  <r>
    <x v="1"/>
  </r>
  <r>
    <x v="0"/>
  </r>
  <r>
    <x v="1"/>
  </r>
  <r>
    <x v="1"/>
  </r>
  <r>
    <x v="1"/>
  </r>
  <r>
    <x v="1"/>
  </r>
  <r>
    <x v="1"/>
  </r>
  <r>
    <x v="1"/>
  </r>
  <r>
    <x v="1"/>
  </r>
  <r>
    <x v="1"/>
  </r>
  <r>
    <x v="1"/>
  </r>
  <r>
    <x v="1"/>
  </r>
  <r>
    <x v="1"/>
  </r>
  <r>
    <x v="1"/>
  </r>
  <r>
    <x v="1"/>
  </r>
  <r>
    <x v="1"/>
  </r>
  <r>
    <x v="1"/>
  </r>
  <r>
    <x v="0"/>
  </r>
  <r>
    <x v="0"/>
  </r>
  <r>
    <x v="0"/>
  </r>
  <r>
    <x v="1"/>
  </r>
  <r>
    <x v="1"/>
  </r>
  <r>
    <x v="0"/>
  </r>
  <r>
    <x v="1"/>
  </r>
  <r>
    <x v="0"/>
  </r>
  <r>
    <x v="1"/>
  </r>
  <r>
    <x v="0"/>
  </r>
  <r>
    <x v="1"/>
  </r>
  <r>
    <x v="1"/>
  </r>
  <r>
    <x v="1"/>
  </r>
  <r>
    <x v="0"/>
  </r>
  <r>
    <x v="0"/>
  </r>
  <r>
    <x v="0"/>
  </r>
  <r>
    <x v="0"/>
  </r>
  <r>
    <x v="1"/>
  </r>
  <r>
    <x v="1"/>
  </r>
  <r>
    <x v="1"/>
  </r>
  <r>
    <x v="1"/>
  </r>
  <r>
    <x v="1"/>
  </r>
  <r>
    <x v="0"/>
  </r>
  <r>
    <x v="1"/>
  </r>
  <r>
    <x v="0"/>
  </r>
  <r>
    <x v="1"/>
  </r>
  <r>
    <x v="1"/>
  </r>
  <r>
    <x v="1"/>
  </r>
  <r>
    <x v="1"/>
  </r>
  <r>
    <x v="0"/>
  </r>
  <r>
    <x v="1"/>
  </r>
  <r>
    <x v="1"/>
  </r>
  <r>
    <x v="1"/>
  </r>
  <r>
    <x v="1"/>
  </r>
  <r>
    <x v="1"/>
  </r>
  <r>
    <x v="0"/>
  </r>
  <r>
    <x v="0"/>
  </r>
  <r>
    <x v="1"/>
  </r>
  <r>
    <x v="0"/>
  </r>
  <r>
    <x v="1"/>
  </r>
  <r>
    <x v="1"/>
  </r>
  <r>
    <x v="0"/>
  </r>
  <r>
    <x v="1"/>
  </r>
  <r>
    <x v="1"/>
  </r>
  <r>
    <x v="1"/>
  </r>
  <r>
    <x v="0"/>
  </r>
  <r>
    <x v="0"/>
  </r>
  <r>
    <x v="0"/>
  </r>
  <r>
    <x v="1"/>
  </r>
  <r>
    <x v="1"/>
  </r>
  <r>
    <x v="1"/>
  </r>
  <r>
    <x v="1"/>
  </r>
  <r>
    <x v="0"/>
  </r>
  <r>
    <x v="0"/>
  </r>
  <r>
    <x v="1"/>
  </r>
  <r>
    <x v="1"/>
  </r>
  <r>
    <x v="0"/>
  </r>
  <r>
    <x v="1"/>
  </r>
  <r>
    <x v="1"/>
  </r>
  <r>
    <x v="1"/>
  </r>
  <r>
    <x v="0"/>
  </r>
  <r>
    <x v="0"/>
  </r>
  <r>
    <x v="1"/>
  </r>
  <r>
    <x v="1"/>
  </r>
  <r>
    <x v="1"/>
  </r>
  <r>
    <x v="1"/>
  </r>
  <r>
    <x v="1"/>
  </r>
  <r>
    <x v="0"/>
  </r>
  <r>
    <x v="1"/>
  </r>
  <r>
    <x v="1"/>
  </r>
  <r>
    <x v="1"/>
  </r>
  <r>
    <x v="1"/>
  </r>
  <r>
    <x v="0"/>
  </r>
  <r>
    <x v="1"/>
  </r>
  <r>
    <x v="1"/>
  </r>
  <r>
    <x v="1"/>
  </r>
  <r>
    <x v="1"/>
  </r>
  <r>
    <x v="1"/>
  </r>
  <r>
    <x v="1"/>
  </r>
  <r>
    <x v="1"/>
  </r>
  <r>
    <x v="1"/>
  </r>
  <r>
    <x v="1"/>
  </r>
  <r>
    <x v="1"/>
  </r>
  <r>
    <x v="1"/>
  </r>
  <r>
    <x v="0"/>
  </r>
  <r>
    <x v="1"/>
  </r>
  <r>
    <x v="1"/>
  </r>
  <r>
    <x v="1"/>
  </r>
  <r>
    <x v="0"/>
  </r>
  <r>
    <x v="1"/>
  </r>
  <r>
    <x v="0"/>
  </r>
  <r>
    <x v="1"/>
  </r>
  <r>
    <x v="1"/>
  </r>
  <r>
    <x v="0"/>
  </r>
  <r>
    <x v="0"/>
  </r>
  <r>
    <x v="1"/>
  </r>
  <r>
    <x v="0"/>
  </r>
  <r>
    <x v="0"/>
  </r>
  <r>
    <x v="1"/>
  </r>
  <r>
    <x v="1"/>
  </r>
  <r>
    <x v="1"/>
  </r>
  <r>
    <x v="1"/>
  </r>
  <r>
    <x v="1"/>
  </r>
  <r>
    <x v="1"/>
  </r>
  <r>
    <x v="0"/>
  </r>
  <r>
    <x v="1"/>
  </r>
  <r>
    <x v="1"/>
  </r>
  <r>
    <x v="0"/>
  </r>
  <r>
    <x v="1"/>
  </r>
  <r>
    <x v="1"/>
  </r>
  <r>
    <x v="1"/>
  </r>
  <r>
    <x v="1"/>
  </r>
  <r>
    <x v="1"/>
  </r>
  <r>
    <x v="0"/>
  </r>
  <r>
    <x v="1"/>
  </r>
  <r>
    <x v="0"/>
  </r>
  <r>
    <x v="1"/>
  </r>
  <r>
    <x v="1"/>
  </r>
  <r>
    <x v="0"/>
  </r>
  <r>
    <x v="1"/>
  </r>
  <r>
    <x v="0"/>
  </r>
  <r>
    <x v="1"/>
  </r>
  <r>
    <x v="1"/>
  </r>
  <r>
    <x v="1"/>
  </r>
  <r>
    <x v="0"/>
  </r>
  <r>
    <x v="1"/>
  </r>
  <r>
    <x v="1"/>
  </r>
  <r>
    <x v="1"/>
  </r>
  <r>
    <x v="1"/>
  </r>
  <r>
    <x v="1"/>
  </r>
  <r>
    <x v="1"/>
  </r>
  <r>
    <x v="1"/>
  </r>
  <r>
    <x v="1"/>
  </r>
  <r>
    <x v="1"/>
  </r>
  <r>
    <x v="1"/>
  </r>
  <r>
    <x v="1"/>
  </r>
  <r>
    <x v="1"/>
  </r>
  <r>
    <x v="1"/>
  </r>
  <r>
    <x v="1"/>
  </r>
  <r>
    <x v="1"/>
  </r>
  <r>
    <x v="1"/>
  </r>
  <r>
    <x v="1"/>
  </r>
  <r>
    <x v="1"/>
  </r>
  <r>
    <x v="1"/>
  </r>
  <r>
    <x v="0"/>
  </r>
  <r>
    <x v="0"/>
  </r>
  <r>
    <x v="1"/>
  </r>
  <r>
    <x v="1"/>
  </r>
  <r>
    <x v="1"/>
  </r>
  <r>
    <x v="0"/>
  </r>
  <r>
    <x v="0"/>
  </r>
  <r>
    <x v="0"/>
  </r>
  <r>
    <x v="1"/>
  </r>
  <r>
    <x v="0"/>
  </r>
  <r>
    <x v="1"/>
  </r>
  <r>
    <x v="1"/>
  </r>
  <r>
    <x v="0"/>
  </r>
  <r>
    <x v="0"/>
  </r>
  <r>
    <x v="1"/>
  </r>
  <r>
    <x v="1"/>
  </r>
  <r>
    <x v="0"/>
  </r>
  <r>
    <x v="0"/>
  </r>
  <r>
    <x v="0"/>
  </r>
  <r>
    <x v="1"/>
  </r>
  <r>
    <x v="1"/>
  </r>
  <r>
    <x v="0"/>
  </r>
  <r>
    <x v="1"/>
  </r>
  <r>
    <x v="1"/>
  </r>
  <r>
    <x v="1"/>
  </r>
  <r>
    <x v="1"/>
  </r>
  <r>
    <x v="1"/>
  </r>
  <r>
    <x v="1"/>
  </r>
  <r>
    <x v="1"/>
  </r>
  <r>
    <x v="0"/>
  </r>
  <r>
    <x v="1"/>
  </r>
  <r>
    <x v="0"/>
  </r>
  <r>
    <x v="1"/>
  </r>
  <r>
    <x v="0"/>
  </r>
  <r>
    <x v="1"/>
  </r>
  <r>
    <x v="1"/>
  </r>
  <r>
    <x v="0"/>
  </r>
  <r>
    <x v="1"/>
  </r>
  <r>
    <x v="1"/>
  </r>
  <r>
    <x v="1"/>
  </r>
  <r>
    <x v="1"/>
  </r>
  <r>
    <x v="1"/>
  </r>
  <r>
    <x v="0"/>
  </r>
  <r>
    <x v="1"/>
  </r>
  <r>
    <x v="1"/>
  </r>
  <r>
    <x v="1"/>
  </r>
  <r>
    <x v="1"/>
  </r>
  <r>
    <x v="1"/>
  </r>
  <r>
    <x v="1"/>
  </r>
  <r>
    <x v="1"/>
  </r>
  <r>
    <x v="0"/>
  </r>
  <r>
    <x v="1"/>
  </r>
  <r>
    <x v="1"/>
  </r>
  <r>
    <x v="0"/>
  </r>
  <r>
    <x v="1"/>
  </r>
  <r>
    <x v="1"/>
  </r>
  <r>
    <x v="1"/>
  </r>
  <r>
    <x v="1"/>
  </r>
  <r>
    <x v="1"/>
  </r>
  <r>
    <x v="1"/>
  </r>
  <r>
    <x v="0"/>
  </r>
  <r>
    <x v="0"/>
  </r>
  <r>
    <x v="1"/>
  </r>
  <r>
    <x v="1"/>
  </r>
  <r>
    <x v="1"/>
  </r>
  <r>
    <x v="0"/>
  </r>
  <r>
    <x v="1"/>
  </r>
  <r>
    <x v="0"/>
  </r>
  <r>
    <x v="0"/>
  </r>
  <r>
    <x v="1"/>
  </r>
  <r>
    <x v="0"/>
  </r>
  <r>
    <x v="0"/>
  </r>
  <r>
    <x v="1"/>
  </r>
  <r>
    <x v="1"/>
  </r>
  <r>
    <x v="1"/>
  </r>
  <r>
    <x v="0"/>
  </r>
  <r>
    <x v="0"/>
  </r>
  <r>
    <x v="1"/>
  </r>
  <r>
    <x v="1"/>
  </r>
  <r>
    <x v="1"/>
  </r>
  <r>
    <x v="1"/>
  </r>
  <r>
    <x v="1"/>
  </r>
  <r>
    <x v="1"/>
  </r>
  <r>
    <x v="1"/>
  </r>
  <r>
    <x v="1"/>
  </r>
  <r>
    <x v="0"/>
  </r>
  <r>
    <x v="0"/>
  </r>
  <r>
    <x v="1"/>
  </r>
  <r>
    <x v="1"/>
  </r>
  <r>
    <x v="1"/>
  </r>
  <r>
    <x v="0"/>
  </r>
  <r>
    <x v="0"/>
  </r>
  <r>
    <x v="0"/>
  </r>
  <r>
    <x v="0"/>
  </r>
  <r>
    <x v="1"/>
  </r>
  <r>
    <x v="1"/>
  </r>
  <r>
    <x v="1"/>
  </r>
  <r>
    <x v="0"/>
  </r>
  <r>
    <x v="1"/>
  </r>
  <r>
    <x v="0"/>
  </r>
  <r>
    <x v="1"/>
  </r>
  <r>
    <x v="1"/>
  </r>
  <r>
    <x v="1"/>
  </r>
  <r>
    <x v="1"/>
  </r>
  <r>
    <x v="0"/>
  </r>
  <r>
    <x v="1"/>
  </r>
  <r>
    <x v="1"/>
  </r>
  <r>
    <x v="1"/>
  </r>
  <r>
    <x v="1"/>
  </r>
  <r>
    <x v="0"/>
  </r>
  <r>
    <x v="0"/>
  </r>
  <r>
    <x v="0"/>
  </r>
  <r>
    <x v="0"/>
  </r>
  <r>
    <x v="1"/>
  </r>
  <r>
    <x v="0"/>
  </r>
  <r>
    <x v="1"/>
  </r>
  <r>
    <x v="1"/>
  </r>
  <r>
    <x v="1"/>
  </r>
  <r>
    <x v="1"/>
  </r>
  <r>
    <x v="1"/>
  </r>
  <r>
    <x v="1"/>
  </r>
  <r>
    <x v="0"/>
  </r>
  <r>
    <x v="1"/>
  </r>
  <r>
    <x v="1"/>
  </r>
  <r>
    <x v="1"/>
  </r>
  <r>
    <x v="1"/>
  </r>
  <r>
    <x v="0"/>
  </r>
  <r>
    <x v="1"/>
  </r>
  <r>
    <x v="0"/>
  </r>
  <r>
    <x v="0"/>
  </r>
  <r>
    <x v="1"/>
  </r>
  <r>
    <x v="1"/>
  </r>
  <r>
    <x v="1"/>
  </r>
  <r>
    <x v="0"/>
  </r>
  <r>
    <x v="0"/>
  </r>
  <r>
    <x v="0"/>
  </r>
  <r>
    <x v="1"/>
  </r>
  <r>
    <x v="0"/>
  </r>
  <r>
    <x v="1"/>
  </r>
  <r>
    <x v="1"/>
  </r>
  <r>
    <x v="1"/>
  </r>
  <r>
    <x v="0"/>
  </r>
  <r>
    <x v="0"/>
  </r>
  <r>
    <x v="1"/>
  </r>
  <r>
    <x v="1"/>
  </r>
  <r>
    <x v="1"/>
  </r>
  <r>
    <x v="1"/>
  </r>
  <r>
    <x v="1"/>
  </r>
  <r>
    <x v="0"/>
  </r>
  <r>
    <x v="0"/>
  </r>
  <r>
    <x v="1"/>
  </r>
  <r>
    <x v="0"/>
  </r>
  <r>
    <x v="1"/>
  </r>
  <r>
    <x v="0"/>
  </r>
  <r>
    <x v="0"/>
  </r>
  <r>
    <x v="1"/>
  </r>
  <r>
    <x v="1"/>
  </r>
  <r>
    <x v="1"/>
  </r>
  <r>
    <x v="1"/>
  </r>
  <r>
    <x v="1"/>
  </r>
  <r>
    <x v="0"/>
  </r>
  <r>
    <x v="0"/>
  </r>
  <r>
    <x v="1"/>
  </r>
  <r>
    <x v="0"/>
  </r>
  <r>
    <x v="1"/>
  </r>
  <r>
    <x v="1"/>
  </r>
  <r>
    <x v="1"/>
  </r>
  <r>
    <x v="1"/>
  </r>
  <r>
    <x v="0"/>
  </r>
  <r>
    <x v="0"/>
  </r>
  <r>
    <x v="0"/>
  </r>
  <r>
    <x v="1"/>
  </r>
  <r>
    <x v="0"/>
  </r>
  <r>
    <x v="0"/>
  </r>
  <r>
    <x v="1"/>
  </r>
  <r>
    <x v="0"/>
  </r>
  <r>
    <x v="0"/>
  </r>
  <r>
    <x v="0"/>
  </r>
  <r>
    <x v="1"/>
  </r>
  <r>
    <x v="1"/>
  </r>
  <r>
    <x v="0"/>
  </r>
  <r>
    <x v="0"/>
  </r>
  <r>
    <x v="1"/>
  </r>
  <r>
    <x v="1"/>
  </r>
  <r>
    <x v="0"/>
  </r>
  <r>
    <x v="0"/>
  </r>
  <r>
    <x v="1"/>
  </r>
  <r>
    <x v="0"/>
  </r>
  <r>
    <x v="1"/>
  </r>
  <r>
    <x v="1"/>
  </r>
  <r>
    <x v="0"/>
  </r>
  <r>
    <x v="1"/>
  </r>
  <r>
    <x v="0"/>
  </r>
  <r>
    <x v="1"/>
  </r>
  <r>
    <x v="1"/>
  </r>
  <r>
    <x v="1"/>
  </r>
  <r>
    <x v="1"/>
  </r>
  <r>
    <x v="0"/>
  </r>
  <r>
    <x v="1"/>
  </r>
  <r>
    <x v="0"/>
  </r>
  <r>
    <x v="1"/>
  </r>
  <r>
    <x v="0"/>
  </r>
  <r>
    <x v="1"/>
  </r>
  <r>
    <x v="1"/>
  </r>
  <r>
    <x v="0"/>
  </r>
  <r>
    <x v="1"/>
  </r>
  <r>
    <x v="1"/>
  </r>
  <r>
    <x v="0"/>
  </r>
  <r>
    <x v="0"/>
  </r>
  <r>
    <x v="1"/>
  </r>
  <r>
    <x v="1"/>
  </r>
  <r>
    <x v="1"/>
  </r>
  <r>
    <x v="0"/>
  </r>
  <r>
    <x v="0"/>
  </r>
  <r>
    <x v="1"/>
  </r>
  <r>
    <x v="1"/>
  </r>
  <r>
    <x v="0"/>
  </r>
  <r>
    <x v="0"/>
  </r>
  <r>
    <x v="1"/>
  </r>
  <r>
    <x v="1"/>
  </r>
  <r>
    <x v="1"/>
  </r>
  <r>
    <x v="0"/>
  </r>
  <r>
    <x v="0"/>
  </r>
  <r>
    <x v="1"/>
  </r>
  <r>
    <x v="1"/>
  </r>
  <r>
    <x v="0"/>
  </r>
  <r>
    <x v="1"/>
  </r>
  <r>
    <x v="1"/>
  </r>
  <r>
    <x v="0"/>
  </r>
  <r>
    <x v="1"/>
  </r>
  <r>
    <x v="1"/>
  </r>
  <r>
    <x v="0"/>
  </r>
  <r>
    <x v="1"/>
  </r>
  <r>
    <x v="1"/>
  </r>
  <r>
    <x v="1"/>
  </r>
  <r>
    <x v="1"/>
  </r>
  <r>
    <x v="1"/>
  </r>
  <r>
    <x v="1"/>
  </r>
  <r>
    <x v="1"/>
  </r>
  <r>
    <x v="1"/>
  </r>
  <r>
    <x v="1"/>
  </r>
  <r>
    <x v="0"/>
  </r>
  <r>
    <x v="1"/>
  </r>
  <r>
    <x v="1"/>
  </r>
  <r>
    <x v="1"/>
  </r>
  <r>
    <x v="0"/>
  </r>
  <r>
    <x v="1"/>
  </r>
  <r>
    <x v="1"/>
  </r>
  <r>
    <x v="0"/>
  </r>
  <r>
    <x v="1"/>
  </r>
  <r>
    <x v="1"/>
  </r>
  <r>
    <x v="1"/>
  </r>
  <r>
    <x v="1"/>
  </r>
  <r>
    <x v="1"/>
  </r>
  <r>
    <x v="0"/>
  </r>
  <r>
    <x v="1"/>
  </r>
  <r>
    <x v="0"/>
  </r>
  <r>
    <x v="1"/>
  </r>
  <r>
    <x v="1"/>
  </r>
  <r>
    <x v="1"/>
  </r>
  <r>
    <x v="0"/>
  </r>
  <r>
    <x v="1"/>
  </r>
  <r>
    <x v="1"/>
  </r>
  <r>
    <x v="0"/>
  </r>
  <r>
    <x v="1"/>
  </r>
  <r>
    <x v="0"/>
  </r>
  <r>
    <x v="0"/>
  </r>
  <r>
    <x v="0"/>
  </r>
  <r>
    <x v="1"/>
  </r>
  <r>
    <x v="1"/>
  </r>
  <r>
    <x v="0"/>
  </r>
  <r>
    <x v="0"/>
  </r>
  <r>
    <x v="1"/>
  </r>
  <r>
    <x v="1"/>
  </r>
  <r>
    <x v="1"/>
  </r>
  <r>
    <x v="0"/>
  </r>
  <r>
    <x v="1"/>
  </r>
  <r>
    <x v="0"/>
  </r>
  <r>
    <x v="0"/>
  </r>
  <r>
    <x v="0"/>
  </r>
  <r>
    <x v="1"/>
  </r>
  <r>
    <x v="1"/>
  </r>
  <r>
    <x v="1"/>
  </r>
  <r>
    <x v="1"/>
  </r>
  <r>
    <x v="1"/>
  </r>
  <r>
    <x v="1"/>
  </r>
  <r>
    <x v="0"/>
  </r>
  <r>
    <x v="1"/>
  </r>
  <r>
    <x v="1"/>
  </r>
  <r>
    <x v="1"/>
  </r>
  <r>
    <x v="1"/>
  </r>
  <r>
    <x v="1"/>
  </r>
  <r>
    <x v="1"/>
  </r>
  <r>
    <x v="1"/>
  </r>
  <r>
    <x v="0"/>
  </r>
  <r>
    <x v="0"/>
  </r>
  <r>
    <x v="1"/>
  </r>
  <r>
    <x v="0"/>
  </r>
  <r>
    <x v="0"/>
  </r>
  <r>
    <x v="1"/>
  </r>
  <r>
    <x v="1"/>
  </r>
  <r>
    <x v="1"/>
  </r>
  <r>
    <x v="1"/>
  </r>
  <r>
    <x v="1"/>
  </r>
  <r>
    <x v="1"/>
  </r>
  <r>
    <x v="0"/>
  </r>
  <r>
    <x v="0"/>
  </r>
  <r>
    <x v="1"/>
  </r>
  <r>
    <x v="1"/>
  </r>
  <r>
    <x v="0"/>
  </r>
  <r>
    <x v="1"/>
  </r>
  <r>
    <x v="0"/>
  </r>
  <r>
    <x v="0"/>
  </r>
  <r>
    <x v="1"/>
  </r>
  <r>
    <x v="1"/>
  </r>
  <r>
    <x v="1"/>
  </r>
  <r>
    <x v="0"/>
  </r>
  <r>
    <x v="1"/>
  </r>
  <r>
    <x v="0"/>
  </r>
  <r>
    <x v="1"/>
  </r>
  <r>
    <x v="1"/>
  </r>
  <r>
    <x v="1"/>
  </r>
  <r>
    <x v="1"/>
  </r>
  <r>
    <x v="1"/>
  </r>
  <r>
    <x v="1"/>
  </r>
  <r>
    <x v="1"/>
  </r>
  <r>
    <x v="0"/>
  </r>
  <r>
    <x v="0"/>
  </r>
  <r>
    <x v="1"/>
  </r>
  <r>
    <x v="1"/>
  </r>
  <r>
    <x v="1"/>
  </r>
  <r>
    <x v="1"/>
  </r>
  <r>
    <x v="1"/>
  </r>
  <r>
    <x v="1"/>
  </r>
  <r>
    <x v="1"/>
  </r>
  <r>
    <x v="0"/>
  </r>
  <r>
    <x v="1"/>
  </r>
  <r>
    <x v="0"/>
  </r>
  <r>
    <x v="1"/>
  </r>
  <r>
    <x v="1"/>
  </r>
  <r>
    <x v="0"/>
  </r>
  <r>
    <x v="1"/>
  </r>
  <r>
    <x v="1"/>
  </r>
  <r>
    <x v="1"/>
  </r>
  <r>
    <x v="0"/>
  </r>
  <r>
    <x v="1"/>
  </r>
  <r>
    <x v="0"/>
  </r>
  <r>
    <x v="0"/>
  </r>
  <r>
    <x v="0"/>
  </r>
  <r>
    <x v="1"/>
  </r>
  <r>
    <x v="1"/>
  </r>
  <r>
    <x v="0"/>
  </r>
  <r>
    <x v="1"/>
  </r>
  <r>
    <x v="1"/>
  </r>
  <r>
    <x v="1"/>
  </r>
  <r>
    <x v="1"/>
  </r>
  <r>
    <x v="1"/>
  </r>
  <r>
    <x v="0"/>
  </r>
  <r>
    <x v="1"/>
  </r>
  <r>
    <x v="1"/>
  </r>
  <r>
    <x v="0"/>
  </r>
  <r>
    <x v="0"/>
  </r>
  <r>
    <x v="0"/>
  </r>
  <r>
    <x v="0"/>
  </r>
  <r>
    <x v="1"/>
  </r>
  <r>
    <x v="0"/>
  </r>
  <r>
    <x v="1"/>
  </r>
  <r>
    <x v="1"/>
  </r>
  <r>
    <x v="0"/>
  </r>
  <r>
    <x v="1"/>
  </r>
  <r>
    <x v="1"/>
  </r>
  <r>
    <x v="1"/>
  </r>
  <r>
    <x v="1"/>
  </r>
  <r>
    <x v="1"/>
  </r>
  <r>
    <x v="0"/>
  </r>
  <r>
    <x v="1"/>
  </r>
  <r>
    <x v="1"/>
  </r>
  <r>
    <x v="0"/>
  </r>
  <r>
    <x v="0"/>
  </r>
  <r>
    <x v="0"/>
  </r>
  <r>
    <x v="0"/>
  </r>
  <r>
    <x v="1"/>
  </r>
  <r>
    <x v="1"/>
  </r>
  <r>
    <x v="1"/>
  </r>
  <r>
    <x v="0"/>
  </r>
  <r>
    <x v="0"/>
  </r>
  <r>
    <x v="0"/>
  </r>
  <r>
    <x v="1"/>
  </r>
  <r>
    <x v="1"/>
  </r>
  <r>
    <x v="1"/>
  </r>
  <r>
    <x v="1"/>
  </r>
  <r>
    <x v="1"/>
  </r>
  <r>
    <x v="1"/>
  </r>
  <r>
    <x v="1"/>
  </r>
  <r>
    <x v="0"/>
  </r>
  <r>
    <x v="1"/>
  </r>
  <r>
    <x v="1"/>
  </r>
  <r>
    <x v="0"/>
  </r>
  <r>
    <x v="1"/>
  </r>
  <r>
    <x v="1"/>
  </r>
  <r>
    <x v="1"/>
  </r>
  <r>
    <x v="0"/>
  </r>
  <r>
    <x v="0"/>
  </r>
  <r>
    <x v="0"/>
  </r>
  <r>
    <x v="1"/>
  </r>
  <r>
    <x v="1"/>
  </r>
  <r>
    <x v="0"/>
  </r>
  <r>
    <x v="1"/>
  </r>
  <r>
    <x v="1"/>
  </r>
  <r>
    <x v="0"/>
  </r>
  <r>
    <x v="0"/>
  </r>
  <r>
    <x v="1"/>
  </r>
  <r>
    <x v="1"/>
  </r>
  <r>
    <x v="1"/>
  </r>
  <r>
    <x v="1"/>
  </r>
  <r>
    <x v="1"/>
  </r>
  <r>
    <x v="1"/>
  </r>
  <r>
    <x v="1"/>
  </r>
  <r>
    <x v="1"/>
  </r>
  <r>
    <x v="1"/>
  </r>
  <r>
    <x v="1"/>
  </r>
  <r>
    <x v="0"/>
  </r>
  <r>
    <x v="1"/>
  </r>
  <r>
    <x v="0"/>
  </r>
  <r>
    <x v="1"/>
  </r>
  <r>
    <x v="0"/>
  </r>
  <r>
    <x v="1"/>
  </r>
  <r>
    <x v="1"/>
  </r>
  <r>
    <x v="0"/>
  </r>
  <r>
    <x v="1"/>
  </r>
  <r>
    <x v="0"/>
  </r>
  <r>
    <x v="0"/>
  </r>
  <r>
    <x v="1"/>
  </r>
  <r>
    <x v="1"/>
  </r>
  <r>
    <x v="0"/>
  </r>
  <r>
    <x v="1"/>
  </r>
  <r>
    <x v="1"/>
  </r>
  <r>
    <x v="0"/>
  </r>
  <r>
    <x v="0"/>
  </r>
  <r>
    <x v="1"/>
  </r>
  <r>
    <x v="1"/>
  </r>
  <r>
    <x v="1"/>
  </r>
  <r>
    <x v="1"/>
  </r>
  <r>
    <x v="0"/>
  </r>
  <r>
    <x v="0"/>
  </r>
  <r>
    <x v="1"/>
  </r>
  <r>
    <x v="1"/>
  </r>
  <r>
    <x v="0"/>
  </r>
  <r>
    <x v="0"/>
  </r>
  <r>
    <x v="0"/>
  </r>
  <r>
    <x v="0"/>
  </r>
  <r>
    <x v="1"/>
  </r>
  <r>
    <x v="1"/>
  </r>
  <r>
    <x v="1"/>
  </r>
  <r>
    <x v="1"/>
  </r>
  <r>
    <x v="0"/>
  </r>
  <r>
    <x v="1"/>
  </r>
  <r>
    <x v="1"/>
  </r>
  <r>
    <x v="1"/>
  </r>
  <r>
    <x v="1"/>
  </r>
  <r>
    <x v="1"/>
  </r>
  <r>
    <x v="1"/>
  </r>
  <r>
    <x v="0"/>
  </r>
  <r>
    <x v="0"/>
  </r>
  <r>
    <x v="1"/>
  </r>
  <r>
    <x v="1"/>
  </r>
  <r>
    <x v="1"/>
  </r>
  <r>
    <x v="0"/>
  </r>
  <r>
    <x v="1"/>
  </r>
  <r>
    <x v="1"/>
  </r>
  <r>
    <x v="1"/>
  </r>
  <r>
    <x v="1"/>
  </r>
  <r>
    <x v="1"/>
  </r>
  <r>
    <x v="1"/>
  </r>
  <r>
    <x v="1"/>
  </r>
  <r>
    <x v="1"/>
  </r>
  <r>
    <x v="1"/>
  </r>
  <r>
    <x v="1"/>
  </r>
  <r>
    <x v="0"/>
  </r>
  <r>
    <x v="0"/>
  </r>
  <r>
    <x v="1"/>
  </r>
  <r>
    <x v="1"/>
  </r>
  <r>
    <x v="1"/>
  </r>
  <r>
    <x v="1"/>
  </r>
  <r>
    <x v="0"/>
  </r>
  <r>
    <x v="0"/>
  </r>
  <r>
    <x v="0"/>
  </r>
  <r>
    <x v="1"/>
  </r>
  <r>
    <x v="1"/>
  </r>
  <r>
    <x v="0"/>
  </r>
  <r>
    <x v="1"/>
  </r>
  <r>
    <x v="0"/>
  </r>
  <r>
    <x v="1"/>
  </r>
  <r>
    <x v="1"/>
  </r>
  <r>
    <x v="1"/>
  </r>
  <r>
    <x v="0"/>
  </r>
  <r>
    <x v="0"/>
  </r>
  <r>
    <x v="1"/>
  </r>
  <r>
    <x v="0"/>
  </r>
  <r>
    <x v="0"/>
  </r>
  <r>
    <x v="1"/>
  </r>
  <r>
    <x v="1"/>
  </r>
  <r>
    <x v="0"/>
  </r>
  <r>
    <x v="1"/>
  </r>
  <r>
    <x v="0"/>
  </r>
  <r>
    <x v="0"/>
  </r>
  <r>
    <x v="0"/>
  </r>
  <r>
    <x v="0"/>
  </r>
  <r>
    <x v="1"/>
  </r>
  <r>
    <x v="1"/>
  </r>
  <r>
    <x v="1"/>
  </r>
  <r>
    <x v="1"/>
  </r>
  <r>
    <x v="1"/>
  </r>
  <r>
    <x v="1"/>
  </r>
  <r>
    <x v="0"/>
  </r>
  <r>
    <x v="1"/>
  </r>
  <r>
    <x v="0"/>
  </r>
  <r>
    <x v="1"/>
  </r>
  <r>
    <x v="1"/>
  </r>
  <r>
    <x v="1"/>
  </r>
  <r>
    <x v="0"/>
  </r>
  <r>
    <x v="1"/>
  </r>
  <r>
    <x v="0"/>
  </r>
  <r>
    <x v="1"/>
  </r>
  <r>
    <x v="0"/>
  </r>
  <r>
    <x v="0"/>
  </r>
  <r>
    <x v="1"/>
  </r>
  <r>
    <x v="0"/>
  </r>
  <r>
    <x v="0"/>
  </r>
  <r>
    <x v="1"/>
  </r>
  <r>
    <x v="1"/>
  </r>
  <r>
    <x v="1"/>
  </r>
  <r>
    <x v="0"/>
  </r>
  <r>
    <x v="1"/>
  </r>
  <r>
    <x v="1"/>
  </r>
  <r>
    <x v="0"/>
  </r>
  <r>
    <x v="0"/>
  </r>
  <r>
    <x v="0"/>
  </r>
  <r>
    <x v="0"/>
  </r>
  <r>
    <x v="0"/>
  </r>
  <r>
    <x v="1"/>
  </r>
  <r>
    <x v="1"/>
  </r>
  <r>
    <x v="1"/>
  </r>
  <r>
    <x v="1"/>
  </r>
  <r>
    <x v="1"/>
  </r>
  <r>
    <x v="0"/>
  </r>
  <r>
    <x v="1"/>
  </r>
  <r>
    <x v="0"/>
  </r>
  <r>
    <x v="0"/>
  </r>
  <r>
    <x v="1"/>
  </r>
  <r>
    <x v="1"/>
  </r>
  <r>
    <x v="0"/>
  </r>
  <r>
    <x v="0"/>
  </r>
  <r>
    <x v="0"/>
  </r>
  <r>
    <x v="1"/>
  </r>
  <r>
    <x v="1"/>
  </r>
  <r>
    <x v="0"/>
  </r>
  <r>
    <x v="0"/>
  </r>
  <r>
    <x v="1"/>
  </r>
  <r>
    <x v="1"/>
  </r>
  <r>
    <x v="1"/>
  </r>
  <r>
    <x v="1"/>
  </r>
  <r>
    <x v="1"/>
  </r>
  <r>
    <x v="1"/>
  </r>
  <r>
    <x v="0"/>
  </r>
  <r>
    <x v="1"/>
  </r>
  <r>
    <x v="1"/>
  </r>
  <r>
    <x v="1"/>
  </r>
  <r>
    <x v="1"/>
  </r>
  <r>
    <x v="1"/>
  </r>
  <r>
    <x v="1"/>
  </r>
  <r>
    <x v="0"/>
  </r>
  <r>
    <x v="0"/>
  </r>
  <r>
    <x v="0"/>
  </r>
  <r>
    <x v="0"/>
  </r>
  <r>
    <x v="1"/>
  </r>
  <r>
    <x v="0"/>
  </r>
  <r>
    <x v="0"/>
  </r>
  <r>
    <x v="1"/>
  </r>
  <r>
    <x v="1"/>
  </r>
  <r>
    <x v="1"/>
  </r>
  <r>
    <x v="1"/>
  </r>
  <r>
    <x v="0"/>
  </r>
  <r>
    <x v="1"/>
  </r>
  <r>
    <x v="0"/>
  </r>
  <r>
    <x v="0"/>
  </r>
  <r>
    <x v="0"/>
  </r>
  <r>
    <x v="0"/>
  </r>
  <r>
    <x v="1"/>
  </r>
  <r>
    <x v="1"/>
  </r>
  <r>
    <x v="1"/>
  </r>
  <r>
    <x v="1"/>
  </r>
  <r>
    <x v="1"/>
  </r>
  <r>
    <x v="1"/>
  </r>
  <r>
    <x v="1"/>
  </r>
  <r>
    <x v="1"/>
  </r>
  <r>
    <x v="0"/>
  </r>
  <r>
    <x v="0"/>
  </r>
  <r>
    <x v="0"/>
  </r>
  <r>
    <x v="1"/>
  </r>
  <r>
    <x v="1"/>
  </r>
  <r>
    <x v="0"/>
  </r>
  <r>
    <x v="1"/>
  </r>
  <r>
    <x v="1"/>
  </r>
  <r>
    <x v="1"/>
  </r>
  <r>
    <x v="1"/>
  </r>
  <r>
    <x v="1"/>
  </r>
  <r>
    <x v="1"/>
  </r>
  <r>
    <x v="0"/>
  </r>
  <r>
    <x v="1"/>
  </r>
  <r>
    <x v="0"/>
  </r>
  <r>
    <x v="1"/>
  </r>
  <r>
    <x v="0"/>
  </r>
  <r>
    <x v="0"/>
  </r>
  <r>
    <x v="1"/>
  </r>
  <r>
    <x v="1"/>
  </r>
  <r>
    <x v="1"/>
  </r>
  <r>
    <x v="0"/>
  </r>
  <r>
    <x v="1"/>
  </r>
  <r>
    <x v="0"/>
  </r>
  <r>
    <x v="0"/>
  </r>
  <r>
    <x v="0"/>
  </r>
  <r>
    <x v="1"/>
  </r>
  <r>
    <x v="0"/>
  </r>
  <r>
    <x v="0"/>
  </r>
  <r>
    <x v="1"/>
  </r>
  <r>
    <x v="1"/>
  </r>
  <r>
    <x v="1"/>
  </r>
  <r>
    <x v="1"/>
  </r>
  <r>
    <x v="1"/>
  </r>
  <r>
    <x v="1"/>
  </r>
  <r>
    <x v="0"/>
  </r>
  <r>
    <x v="0"/>
  </r>
  <r>
    <x v="0"/>
  </r>
  <r>
    <x v="1"/>
  </r>
  <r>
    <x v="1"/>
  </r>
  <r>
    <x v="1"/>
  </r>
  <r>
    <x v="1"/>
  </r>
  <r>
    <x v="1"/>
  </r>
  <r>
    <x v="1"/>
  </r>
  <r>
    <x v="1"/>
  </r>
  <r>
    <x v="1"/>
  </r>
  <r>
    <x v="0"/>
  </r>
  <r>
    <x v="0"/>
  </r>
  <r>
    <x v="1"/>
  </r>
  <r>
    <x v="1"/>
  </r>
  <r>
    <x v="1"/>
  </r>
  <r>
    <x v="1"/>
  </r>
  <r>
    <x v="1"/>
  </r>
  <r>
    <x v="1"/>
  </r>
  <r>
    <x v="1"/>
  </r>
  <r>
    <x v="1"/>
  </r>
  <r>
    <x v="0"/>
  </r>
  <r>
    <x v="1"/>
  </r>
  <r>
    <x v="1"/>
  </r>
  <r>
    <x v="0"/>
  </r>
  <r>
    <x v="0"/>
  </r>
  <r>
    <x v="1"/>
  </r>
  <r>
    <x v="0"/>
  </r>
  <r>
    <x v="1"/>
  </r>
  <r>
    <x v="0"/>
  </r>
  <r>
    <x v="1"/>
  </r>
  <r>
    <x v="1"/>
  </r>
  <r>
    <x v="1"/>
  </r>
  <r>
    <x v="0"/>
  </r>
  <r>
    <x v="1"/>
  </r>
  <r>
    <x v="1"/>
  </r>
  <r>
    <x v="0"/>
  </r>
  <r>
    <x v="1"/>
  </r>
  <r>
    <x v="1"/>
  </r>
  <r>
    <x v="1"/>
  </r>
  <r>
    <x v="1"/>
  </r>
  <r>
    <x v="1"/>
  </r>
  <r>
    <x v="0"/>
  </r>
  <r>
    <x v="1"/>
  </r>
  <r>
    <x v="0"/>
  </r>
  <r>
    <x v="0"/>
  </r>
  <r>
    <x v="0"/>
  </r>
  <r>
    <x v="0"/>
  </r>
  <r>
    <x v="1"/>
  </r>
  <r>
    <x v="1"/>
  </r>
  <r>
    <x v="1"/>
  </r>
  <r>
    <x v="1"/>
  </r>
  <r>
    <x v="1"/>
  </r>
  <r>
    <x v="0"/>
  </r>
  <r>
    <x v="0"/>
  </r>
  <r>
    <x v="1"/>
  </r>
  <r>
    <x v="1"/>
  </r>
  <r>
    <x v="1"/>
  </r>
  <r>
    <x v="1"/>
  </r>
  <r>
    <x v="1"/>
  </r>
  <r>
    <x v="1"/>
  </r>
  <r>
    <x v="0"/>
  </r>
  <r>
    <x v="1"/>
  </r>
  <r>
    <x v="1"/>
  </r>
  <r>
    <x v="1"/>
  </r>
  <r>
    <x v="1"/>
  </r>
  <r>
    <x v="1"/>
  </r>
  <r>
    <x v="1"/>
  </r>
  <r>
    <x v="1"/>
  </r>
  <r>
    <x v="1"/>
  </r>
  <r>
    <x v="1"/>
  </r>
  <r>
    <x v="1"/>
  </r>
  <r>
    <x v="1"/>
  </r>
  <r>
    <x v="1"/>
  </r>
  <r>
    <x v="1"/>
  </r>
  <r>
    <x v="0"/>
  </r>
  <r>
    <x v="0"/>
  </r>
  <r>
    <x v="0"/>
  </r>
  <r>
    <x v="1"/>
  </r>
  <r>
    <x v="1"/>
  </r>
  <r>
    <x v="1"/>
  </r>
  <r>
    <x v="1"/>
  </r>
  <r>
    <x v="1"/>
  </r>
  <r>
    <x v="0"/>
  </r>
  <r>
    <x v="1"/>
  </r>
  <r>
    <x v="0"/>
  </r>
  <r>
    <x v="1"/>
  </r>
  <r>
    <x v="1"/>
  </r>
  <r>
    <x v="1"/>
  </r>
  <r>
    <x v="0"/>
  </r>
  <r>
    <x v="0"/>
  </r>
  <r>
    <x v="1"/>
  </r>
  <r>
    <x v="1"/>
  </r>
  <r>
    <x v="1"/>
  </r>
  <r>
    <x v="0"/>
  </r>
  <r>
    <x v="1"/>
  </r>
  <r>
    <x v="1"/>
  </r>
  <r>
    <x v="1"/>
  </r>
  <r>
    <x v="1"/>
  </r>
  <r>
    <x v="0"/>
  </r>
  <r>
    <x v="0"/>
  </r>
  <r>
    <x v="1"/>
  </r>
  <r>
    <x v="1"/>
  </r>
  <r>
    <x v="1"/>
  </r>
  <r>
    <x v="0"/>
  </r>
  <r>
    <x v="1"/>
  </r>
  <r>
    <x v="1"/>
  </r>
  <r>
    <x v="1"/>
  </r>
  <r>
    <x v="0"/>
  </r>
  <r>
    <x v="1"/>
  </r>
  <r>
    <x v="0"/>
  </r>
  <r>
    <x v="0"/>
  </r>
  <r>
    <x v="0"/>
  </r>
  <r>
    <x v="1"/>
  </r>
  <r>
    <x v="1"/>
  </r>
  <r>
    <x v="1"/>
  </r>
  <r>
    <x v="1"/>
  </r>
  <r>
    <x v="1"/>
  </r>
  <r>
    <x v="1"/>
  </r>
  <r>
    <x v="1"/>
  </r>
  <r>
    <x v="1"/>
  </r>
  <r>
    <x v="1"/>
  </r>
  <r>
    <x v="0"/>
  </r>
  <r>
    <x v="0"/>
  </r>
  <r>
    <x v="0"/>
  </r>
  <r>
    <x v="0"/>
  </r>
  <r>
    <x v="0"/>
  </r>
  <r>
    <x v="1"/>
  </r>
  <r>
    <x v="1"/>
  </r>
  <r>
    <x v="1"/>
  </r>
  <r>
    <x v="1"/>
  </r>
  <r>
    <x v="1"/>
  </r>
  <r>
    <x v="1"/>
  </r>
  <r>
    <x v="1"/>
  </r>
  <r>
    <x v="1"/>
  </r>
  <r>
    <x v="1"/>
  </r>
  <r>
    <x v="1"/>
  </r>
  <r>
    <x v="0"/>
  </r>
  <r>
    <x v="0"/>
  </r>
  <r>
    <x v="0"/>
  </r>
  <r>
    <x v="0"/>
  </r>
  <r>
    <x v="0"/>
  </r>
  <r>
    <x v="0"/>
  </r>
  <r>
    <x v="1"/>
  </r>
  <r>
    <x v="0"/>
  </r>
  <r>
    <x v="0"/>
  </r>
  <r>
    <x v="1"/>
  </r>
  <r>
    <x v="0"/>
  </r>
  <r>
    <x v="1"/>
  </r>
  <r>
    <x v="0"/>
  </r>
  <r>
    <x v="0"/>
  </r>
  <r>
    <x v="1"/>
  </r>
  <r>
    <x v="1"/>
  </r>
  <r>
    <x v="1"/>
  </r>
  <r>
    <x v="1"/>
  </r>
  <r>
    <x v="0"/>
  </r>
  <r>
    <x v="1"/>
  </r>
  <r>
    <x v="1"/>
  </r>
  <r>
    <x v="1"/>
  </r>
  <r>
    <x v="1"/>
  </r>
  <r>
    <x v="1"/>
  </r>
  <r>
    <x v="1"/>
  </r>
  <r>
    <x v="0"/>
  </r>
  <r>
    <x v="1"/>
  </r>
  <r>
    <x v="1"/>
  </r>
  <r>
    <x v="1"/>
  </r>
  <r>
    <x v="0"/>
  </r>
  <r>
    <x v="1"/>
  </r>
  <r>
    <x v="1"/>
  </r>
  <r>
    <x v="1"/>
  </r>
  <r>
    <x v="1"/>
  </r>
  <r>
    <x v="1"/>
  </r>
  <r>
    <x v="1"/>
  </r>
  <r>
    <x v="1"/>
  </r>
  <r>
    <x v="0"/>
  </r>
  <r>
    <x v="1"/>
  </r>
  <r>
    <x v="0"/>
  </r>
  <r>
    <x v="0"/>
  </r>
  <r>
    <x v="0"/>
  </r>
  <r>
    <x v="1"/>
  </r>
  <r>
    <x v="1"/>
  </r>
  <r>
    <x v="0"/>
  </r>
  <r>
    <x v="1"/>
  </r>
  <r>
    <x v="1"/>
  </r>
  <r>
    <x v="0"/>
  </r>
  <r>
    <x v="0"/>
  </r>
  <r>
    <x v="0"/>
  </r>
  <r>
    <x v="1"/>
  </r>
  <r>
    <x v="1"/>
  </r>
  <r>
    <x v="1"/>
  </r>
  <r>
    <x v="1"/>
  </r>
  <r>
    <x v="1"/>
  </r>
  <r>
    <x v="1"/>
  </r>
  <r>
    <x v="1"/>
  </r>
  <r>
    <x v="0"/>
  </r>
  <r>
    <x v="0"/>
  </r>
  <r>
    <x v="0"/>
  </r>
  <r>
    <x v="0"/>
  </r>
  <r>
    <x v="0"/>
  </r>
  <r>
    <x v="1"/>
  </r>
  <r>
    <x v="1"/>
  </r>
  <r>
    <x v="0"/>
  </r>
  <r>
    <x v="0"/>
  </r>
  <r>
    <x v="0"/>
  </r>
  <r>
    <x v="0"/>
  </r>
  <r>
    <x v="1"/>
  </r>
  <r>
    <x v="1"/>
  </r>
  <r>
    <x v="0"/>
  </r>
  <r>
    <x v="0"/>
  </r>
  <r>
    <x v="1"/>
  </r>
  <r>
    <x v="0"/>
  </r>
  <r>
    <x v="0"/>
  </r>
  <r>
    <x v="0"/>
  </r>
  <r>
    <x v="1"/>
  </r>
  <r>
    <x v="1"/>
  </r>
  <r>
    <x v="0"/>
  </r>
  <r>
    <x v="1"/>
  </r>
  <r>
    <x v="0"/>
  </r>
  <r>
    <x v="1"/>
  </r>
  <r>
    <x v="0"/>
  </r>
  <r>
    <x v="0"/>
  </r>
  <r>
    <x v="1"/>
  </r>
  <r>
    <x v="1"/>
  </r>
  <r>
    <x v="1"/>
  </r>
  <r>
    <x v="1"/>
  </r>
  <r>
    <x v="1"/>
  </r>
  <r>
    <x v="1"/>
  </r>
  <r>
    <x v="1"/>
  </r>
  <r>
    <x v="0"/>
  </r>
  <r>
    <x v="1"/>
  </r>
  <r>
    <x v="0"/>
  </r>
  <r>
    <x v="1"/>
  </r>
  <r>
    <x v="0"/>
  </r>
  <r>
    <x v="1"/>
  </r>
  <r>
    <x v="1"/>
  </r>
  <r>
    <x v="1"/>
  </r>
  <r>
    <x v="1"/>
  </r>
  <r>
    <x v="1"/>
  </r>
  <r>
    <x v="1"/>
  </r>
  <r>
    <x v="0"/>
  </r>
  <r>
    <x v="0"/>
  </r>
  <r>
    <x v="0"/>
  </r>
  <r>
    <x v="1"/>
  </r>
  <r>
    <x v="1"/>
  </r>
  <r>
    <x v="1"/>
  </r>
  <r>
    <x v="1"/>
  </r>
  <r>
    <x v="1"/>
  </r>
  <r>
    <x v="1"/>
  </r>
  <r>
    <x v="0"/>
  </r>
  <r>
    <x v="0"/>
  </r>
  <r>
    <x v="0"/>
  </r>
  <r>
    <x v="1"/>
  </r>
  <r>
    <x v="0"/>
  </r>
  <r>
    <x v="1"/>
  </r>
  <r>
    <x v="1"/>
  </r>
  <r>
    <x v="1"/>
  </r>
  <r>
    <x v="0"/>
  </r>
  <r>
    <x v="1"/>
  </r>
  <r>
    <x v="1"/>
  </r>
  <r>
    <x v="0"/>
  </r>
  <r>
    <x v="1"/>
  </r>
  <r>
    <x v="1"/>
  </r>
  <r>
    <x v="1"/>
  </r>
  <r>
    <x v="1"/>
  </r>
  <r>
    <x v="1"/>
  </r>
  <r>
    <x v="0"/>
  </r>
  <r>
    <x v="1"/>
  </r>
  <r>
    <x v="1"/>
  </r>
  <r>
    <x v="0"/>
  </r>
  <r>
    <x v="0"/>
  </r>
  <r>
    <x v="0"/>
  </r>
  <r>
    <x v="0"/>
  </r>
  <r>
    <x v="0"/>
  </r>
  <r>
    <x v="1"/>
  </r>
  <r>
    <x v="0"/>
  </r>
  <r>
    <x v="0"/>
  </r>
  <r>
    <x v="1"/>
  </r>
  <r>
    <x v="0"/>
  </r>
  <r>
    <x v="1"/>
  </r>
  <r>
    <x v="0"/>
  </r>
  <r>
    <x v="1"/>
  </r>
  <r>
    <x v="1"/>
  </r>
  <r>
    <x v="0"/>
  </r>
  <r>
    <x v="1"/>
  </r>
  <r>
    <x v="1"/>
  </r>
  <r>
    <x v="1"/>
  </r>
  <r>
    <x v="1"/>
  </r>
  <r>
    <x v="0"/>
  </r>
  <r>
    <x v="0"/>
  </r>
  <r>
    <x v="1"/>
  </r>
  <r>
    <x v="1"/>
  </r>
  <r>
    <x v="0"/>
  </r>
  <r>
    <x v="0"/>
  </r>
  <r>
    <x v="1"/>
  </r>
  <r>
    <x v="1"/>
  </r>
  <r>
    <x v="1"/>
  </r>
  <r>
    <x v="1"/>
  </r>
  <r>
    <x v="1"/>
  </r>
  <r>
    <x v="0"/>
  </r>
  <r>
    <x v="1"/>
  </r>
  <r>
    <x v="1"/>
  </r>
  <r>
    <x v="0"/>
  </r>
  <r>
    <x v="1"/>
  </r>
  <r>
    <x v="1"/>
  </r>
  <r>
    <x v="1"/>
  </r>
  <r>
    <x v="1"/>
  </r>
  <r>
    <x v="1"/>
  </r>
  <r>
    <x v="0"/>
  </r>
  <r>
    <x v="1"/>
  </r>
  <r>
    <x v="1"/>
  </r>
  <r>
    <x v="0"/>
  </r>
  <r>
    <x v="1"/>
  </r>
  <r>
    <x v="1"/>
  </r>
  <r>
    <x v="0"/>
  </r>
  <r>
    <x v="0"/>
  </r>
  <r>
    <x v="1"/>
  </r>
  <r>
    <x v="1"/>
  </r>
  <r>
    <x v="1"/>
  </r>
  <r>
    <x v="1"/>
  </r>
  <r>
    <x v="0"/>
  </r>
  <r>
    <x v="1"/>
  </r>
  <r>
    <x v="1"/>
  </r>
  <r>
    <x v="0"/>
  </r>
  <r>
    <x v="0"/>
  </r>
  <r>
    <x v="1"/>
  </r>
  <r>
    <x v="0"/>
  </r>
  <r>
    <x v="0"/>
  </r>
  <r>
    <x v="1"/>
  </r>
  <r>
    <x v="0"/>
  </r>
  <r>
    <x v="1"/>
  </r>
  <r>
    <x v="1"/>
  </r>
  <r>
    <x v="0"/>
  </r>
  <r>
    <x v="0"/>
  </r>
  <r>
    <x v="1"/>
  </r>
  <r>
    <x v="0"/>
  </r>
  <r>
    <x v="1"/>
  </r>
  <r>
    <x v="0"/>
  </r>
  <r>
    <x v="1"/>
  </r>
  <r>
    <x v="1"/>
  </r>
  <r>
    <x v="1"/>
  </r>
  <r>
    <x v="0"/>
  </r>
  <r>
    <x v="1"/>
  </r>
  <r>
    <x v="0"/>
  </r>
  <r>
    <x v="1"/>
  </r>
  <r>
    <x v="0"/>
  </r>
  <r>
    <x v="1"/>
  </r>
  <r>
    <x v="1"/>
  </r>
  <r>
    <x v="1"/>
  </r>
  <r>
    <x v="1"/>
  </r>
  <r>
    <x v="0"/>
  </r>
  <r>
    <x v="1"/>
  </r>
  <r>
    <x v="0"/>
  </r>
  <r>
    <x v="1"/>
  </r>
  <r>
    <x v="1"/>
  </r>
  <r>
    <x v="0"/>
  </r>
  <r>
    <x v="1"/>
  </r>
  <r>
    <x v="0"/>
  </r>
  <r>
    <x v="0"/>
  </r>
  <r>
    <x v="1"/>
  </r>
  <r>
    <x v="1"/>
  </r>
  <r>
    <x v="1"/>
  </r>
  <r>
    <x v="1"/>
  </r>
  <r>
    <x v="1"/>
  </r>
  <r>
    <x v="0"/>
  </r>
  <r>
    <x v="1"/>
  </r>
  <r>
    <x v="1"/>
  </r>
  <r>
    <x v="0"/>
  </r>
  <r>
    <x v="0"/>
  </r>
  <r>
    <x v="1"/>
  </r>
  <r>
    <x v="0"/>
  </r>
  <r>
    <x v="1"/>
  </r>
  <r>
    <x v="0"/>
  </r>
  <r>
    <x v="0"/>
  </r>
  <r>
    <x v="1"/>
  </r>
  <r>
    <x v="0"/>
  </r>
  <r>
    <x v="0"/>
  </r>
  <r>
    <x v="1"/>
  </r>
  <r>
    <x v="1"/>
  </r>
  <r>
    <x v="0"/>
  </r>
  <r>
    <x v="1"/>
  </r>
  <r>
    <x v="1"/>
  </r>
  <r>
    <x v="1"/>
  </r>
  <r>
    <x v="0"/>
  </r>
  <r>
    <x v="0"/>
  </r>
  <r>
    <x v="0"/>
  </r>
  <r>
    <x v="0"/>
  </r>
  <r>
    <x v="1"/>
  </r>
  <r>
    <x v="1"/>
  </r>
  <r>
    <x v="1"/>
  </r>
  <r>
    <x v="0"/>
  </r>
  <r>
    <x v="0"/>
  </r>
  <r>
    <x v="1"/>
  </r>
  <r>
    <x v="1"/>
  </r>
  <r>
    <x v="1"/>
  </r>
  <r>
    <x v="0"/>
  </r>
  <r>
    <x v="0"/>
  </r>
  <r>
    <x v="1"/>
  </r>
  <r>
    <x v="1"/>
  </r>
  <r>
    <x v="1"/>
  </r>
  <r>
    <x v="1"/>
  </r>
  <r>
    <x v="1"/>
  </r>
  <r>
    <x v="1"/>
  </r>
  <r>
    <x v="1"/>
  </r>
  <r>
    <x v="1"/>
  </r>
  <r>
    <x v="1"/>
  </r>
  <r>
    <x v="1"/>
  </r>
  <r>
    <x v="0"/>
  </r>
  <r>
    <x v="1"/>
  </r>
  <r>
    <x v="1"/>
  </r>
  <r>
    <x v="1"/>
  </r>
  <r>
    <x v="1"/>
  </r>
  <r>
    <x v="0"/>
  </r>
  <r>
    <x v="0"/>
  </r>
  <r>
    <x v="0"/>
  </r>
  <r>
    <x v="1"/>
  </r>
  <r>
    <x v="1"/>
  </r>
  <r>
    <x v="1"/>
  </r>
  <r>
    <x v="1"/>
  </r>
  <r>
    <x v="1"/>
  </r>
  <r>
    <x v="0"/>
  </r>
  <r>
    <x v="1"/>
  </r>
  <r>
    <x v="1"/>
  </r>
  <r>
    <x v="1"/>
  </r>
  <r>
    <x v="1"/>
  </r>
  <r>
    <x v="1"/>
  </r>
  <r>
    <x v="0"/>
  </r>
  <r>
    <x v="0"/>
  </r>
  <r>
    <x v="0"/>
  </r>
  <r>
    <x v="0"/>
  </r>
  <r>
    <x v="1"/>
  </r>
  <r>
    <x v="1"/>
  </r>
  <r>
    <x v="1"/>
  </r>
  <r>
    <x v="0"/>
  </r>
  <r>
    <x v="1"/>
  </r>
  <r>
    <x v="1"/>
  </r>
  <r>
    <x v="1"/>
  </r>
  <r>
    <x v="1"/>
  </r>
  <r>
    <x v="1"/>
  </r>
  <r>
    <x v="1"/>
  </r>
  <r>
    <x v="1"/>
  </r>
  <r>
    <x v="1"/>
  </r>
  <r>
    <x v="1"/>
  </r>
  <r>
    <x v="1"/>
  </r>
  <r>
    <x v="1"/>
  </r>
  <r>
    <x v="1"/>
  </r>
  <r>
    <x v="1"/>
  </r>
  <r>
    <x v="0"/>
  </r>
  <r>
    <x v="1"/>
  </r>
  <r>
    <x v="0"/>
  </r>
  <r>
    <x v="0"/>
  </r>
  <r>
    <x v="1"/>
  </r>
  <r>
    <x v="1"/>
  </r>
  <r>
    <x v="1"/>
  </r>
  <r>
    <x v="1"/>
  </r>
  <r>
    <x v="1"/>
  </r>
  <r>
    <x v="0"/>
  </r>
  <r>
    <x v="1"/>
  </r>
  <r>
    <x v="0"/>
  </r>
  <r>
    <x v="0"/>
  </r>
  <r>
    <x v="1"/>
  </r>
  <r>
    <x v="1"/>
  </r>
  <r>
    <x v="1"/>
  </r>
  <r>
    <x v="0"/>
  </r>
  <r>
    <x v="1"/>
  </r>
  <r>
    <x v="0"/>
  </r>
  <r>
    <x v="1"/>
  </r>
  <r>
    <x v="1"/>
  </r>
  <r>
    <x v="0"/>
  </r>
  <r>
    <x v="0"/>
  </r>
  <r>
    <x v="0"/>
  </r>
  <r>
    <x v="1"/>
  </r>
  <r>
    <x v="1"/>
  </r>
  <r>
    <x v="1"/>
  </r>
  <r>
    <x v="0"/>
  </r>
  <r>
    <x v="1"/>
  </r>
  <r>
    <x v="0"/>
  </r>
  <r>
    <x v="0"/>
  </r>
  <r>
    <x v="1"/>
  </r>
  <r>
    <x v="1"/>
  </r>
  <r>
    <x v="1"/>
  </r>
  <r>
    <x v="0"/>
  </r>
  <r>
    <x v="1"/>
  </r>
  <r>
    <x v="1"/>
  </r>
  <r>
    <x v="0"/>
  </r>
  <r>
    <x v="0"/>
  </r>
  <r>
    <x v="1"/>
  </r>
  <r>
    <x v="0"/>
  </r>
  <r>
    <x v="1"/>
  </r>
  <r>
    <x v="0"/>
  </r>
  <r>
    <x v="1"/>
  </r>
  <r>
    <x v="1"/>
  </r>
  <r>
    <x v="1"/>
  </r>
  <r>
    <x v="0"/>
  </r>
  <r>
    <x v="1"/>
  </r>
  <r>
    <x v="1"/>
  </r>
  <r>
    <x v="0"/>
  </r>
  <r>
    <x v="1"/>
  </r>
  <r>
    <x v="1"/>
  </r>
  <r>
    <x v="1"/>
  </r>
  <r>
    <x v="1"/>
  </r>
  <r>
    <x v="1"/>
  </r>
  <r>
    <x v="0"/>
  </r>
  <r>
    <x v="0"/>
  </r>
  <r>
    <x v="0"/>
  </r>
  <r>
    <x v="1"/>
  </r>
  <r>
    <x v="1"/>
  </r>
  <r>
    <x v="0"/>
  </r>
  <r>
    <x v="1"/>
  </r>
  <r>
    <x v="1"/>
  </r>
  <r>
    <x v="0"/>
  </r>
  <r>
    <x v="1"/>
  </r>
  <r>
    <x v="0"/>
  </r>
  <r>
    <x v="1"/>
  </r>
  <r>
    <x v="0"/>
  </r>
  <r>
    <x v="1"/>
  </r>
  <r>
    <x v="1"/>
  </r>
  <r>
    <x v="1"/>
  </r>
  <r>
    <x v="0"/>
  </r>
  <r>
    <x v="1"/>
  </r>
  <r>
    <x v="1"/>
  </r>
  <r>
    <x v="1"/>
  </r>
  <r>
    <x v="0"/>
  </r>
  <r>
    <x v="0"/>
  </r>
  <r>
    <x v="1"/>
  </r>
  <r>
    <x v="1"/>
  </r>
  <r>
    <x v="1"/>
  </r>
  <r>
    <x v="1"/>
  </r>
  <r>
    <x v="0"/>
  </r>
  <r>
    <x v="0"/>
  </r>
  <r>
    <x v="0"/>
  </r>
  <r>
    <x v="0"/>
  </r>
  <r>
    <x v="1"/>
  </r>
  <r>
    <x v="1"/>
  </r>
  <r>
    <x v="1"/>
  </r>
  <r>
    <x v="1"/>
  </r>
  <r>
    <x v="0"/>
  </r>
  <r>
    <x v="1"/>
  </r>
  <r>
    <x v="1"/>
  </r>
  <r>
    <x v="1"/>
  </r>
  <r>
    <x v="0"/>
  </r>
  <r>
    <x v="1"/>
  </r>
  <r>
    <x v="1"/>
  </r>
  <r>
    <x v="1"/>
  </r>
  <r>
    <x v="1"/>
  </r>
  <r>
    <x v="0"/>
  </r>
  <r>
    <x v="0"/>
  </r>
  <r>
    <x v="0"/>
  </r>
  <r>
    <x v="1"/>
  </r>
  <r>
    <x v="1"/>
  </r>
  <r>
    <x v="0"/>
  </r>
  <r>
    <x v="1"/>
  </r>
  <r>
    <x v="0"/>
  </r>
  <r>
    <x v="0"/>
  </r>
  <r>
    <x v="0"/>
  </r>
  <r>
    <x v="0"/>
  </r>
  <r>
    <x v="1"/>
  </r>
  <r>
    <x v="0"/>
  </r>
  <r>
    <x v="1"/>
  </r>
  <r>
    <x v="1"/>
  </r>
  <r>
    <x v="0"/>
  </r>
  <r>
    <x v="1"/>
  </r>
  <r>
    <x v="1"/>
  </r>
  <r>
    <x v="0"/>
  </r>
  <r>
    <x v="1"/>
  </r>
  <r>
    <x v="0"/>
  </r>
  <r>
    <x v="1"/>
  </r>
  <r>
    <x v="1"/>
  </r>
  <r>
    <x v="1"/>
  </r>
  <r>
    <x v="0"/>
  </r>
  <r>
    <x v="1"/>
  </r>
  <r>
    <x v="1"/>
  </r>
  <r>
    <x v="1"/>
  </r>
  <r>
    <x v="1"/>
  </r>
  <r>
    <x v="1"/>
  </r>
  <r>
    <x v="1"/>
  </r>
  <r>
    <x v="1"/>
  </r>
  <r>
    <x v="1"/>
  </r>
  <r>
    <x v="1"/>
  </r>
  <r>
    <x v="1"/>
  </r>
  <r>
    <x v="1"/>
  </r>
  <r>
    <x v="1"/>
  </r>
  <r>
    <x v="1"/>
  </r>
  <r>
    <x v="1"/>
  </r>
  <r>
    <x v="1"/>
  </r>
  <r>
    <x v="0"/>
  </r>
  <r>
    <x v="0"/>
  </r>
  <r>
    <x v="0"/>
  </r>
  <r>
    <x v="0"/>
  </r>
  <r>
    <x v="1"/>
  </r>
  <r>
    <x v="1"/>
  </r>
  <r>
    <x v="1"/>
  </r>
  <r>
    <x v="0"/>
  </r>
  <r>
    <x v="1"/>
  </r>
  <r>
    <x v="1"/>
  </r>
  <r>
    <x v="1"/>
  </r>
  <r>
    <x v="0"/>
  </r>
  <r>
    <x v="1"/>
  </r>
  <r>
    <x v="1"/>
  </r>
  <r>
    <x v="1"/>
  </r>
  <r>
    <x v="1"/>
  </r>
  <r>
    <x v="1"/>
  </r>
  <r>
    <x v="1"/>
  </r>
  <r>
    <x v="1"/>
  </r>
  <r>
    <x v="1"/>
  </r>
  <r>
    <x v="0"/>
  </r>
  <r>
    <x v="1"/>
  </r>
  <r>
    <x v="1"/>
  </r>
  <r>
    <x v="1"/>
  </r>
  <r>
    <x v="1"/>
  </r>
  <r>
    <x v="1"/>
  </r>
  <r>
    <x v="1"/>
  </r>
  <r>
    <x v="0"/>
  </r>
  <r>
    <x v="1"/>
  </r>
  <r>
    <x v="1"/>
  </r>
  <r>
    <x v="1"/>
  </r>
  <r>
    <x v="1"/>
  </r>
  <r>
    <x v="1"/>
  </r>
  <r>
    <x v="0"/>
  </r>
  <r>
    <x v="1"/>
  </r>
  <r>
    <x v="0"/>
  </r>
  <r>
    <x v="1"/>
  </r>
  <r>
    <x v="0"/>
  </r>
  <r>
    <x v="1"/>
  </r>
  <r>
    <x v="1"/>
  </r>
  <r>
    <x v="1"/>
  </r>
  <r>
    <x v="0"/>
  </r>
  <r>
    <x v="0"/>
  </r>
  <r>
    <x v="0"/>
  </r>
  <r>
    <x v="0"/>
  </r>
  <r>
    <x v="1"/>
  </r>
  <r>
    <x v="1"/>
  </r>
  <r>
    <x v="0"/>
  </r>
  <r>
    <x v="0"/>
  </r>
  <r>
    <x v="1"/>
  </r>
  <r>
    <x v="1"/>
  </r>
  <r>
    <x v="1"/>
  </r>
  <r>
    <x v="0"/>
  </r>
  <r>
    <x v="1"/>
  </r>
  <r>
    <x v="1"/>
  </r>
  <r>
    <x v="1"/>
  </r>
  <r>
    <x v="1"/>
  </r>
  <r>
    <x v="1"/>
  </r>
  <r>
    <x v="1"/>
  </r>
  <r>
    <x v="0"/>
  </r>
  <r>
    <x v="0"/>
  </r>
  <r>
    <x v="0"/>
  </r>
  <r>
    <x v="1"/>
  </r>
  <r>
    <x v="0"/>
  </r>
  <r>
    <x v="1"/>
  </r>
  <r>
    <x v="1"/>
  </r>
  <r>
    <x v="0"/>
  </r>
  <r>
    <x v="1"/>
  </r>
  <r>
    <x v="1"/>
  </r>
  <r>
    <x v="1"/>
  </r>
  <r>
    <x v="1"/>
  </r>
  <r>
    <x v="1"/>
  </r>
  <r>
    <x v="1"/>
  </r>
  <r>
    <x v="1"/>
  </r>
  <r>
    <x v="0"/>
  </r>
  <r>
    <x v="1"/>
  </r>
  <r>
    <x v="1"/>
  </r>
  <r>
    <x v="1"/>
  </r>
  <r>
    <x v="1"/>
  </r>
  <r>
    <x v="0"/>
  </r>
  <r>
    <x v="1"/>
  </r>
  <r>
    <x v="0"/>
  </r>
  <r>
    <x v="1"/>
  </r>
  <r>
    <x v="1"/>
  </r>
  <r>
    <x v="1"/>
  </r>
  <r>
    <x v="0"/>
  </r>
  <r>
    <x v="1"/>
  </r>
  <r>
    <x v="1"/>
  </r>
  <r>
    <x v="0"/>
  </r>
  <r>
    <x v="1"/>
  </r>
  <r>
    <x v="0"/>
  </r>
  <r>
    <x v="0"/>
  </r>
  <r>
    <x v="0"/>
  </r>
  <r>
    <x v="1"/>
  </r>
  <r>
    <x v="0"/>
  </r>
  <r>
    <x v="0"/>
  </r>
  <r>
    <x v="0"/>
  </r>
  <r>
    <x v="1"/>
  </r>
  <r>
    <x v="0"/>
  </r>
  <r>
    <x v="1"/>
  </r>
  <r>
    <x v="1"/>
  </r>
  <r>
    <x v="1"/>
  </r>
  <r>
    <x v="0"/>
  </r>
  <r>
    <x v="0"/>
  </r>
  <r>
    <x v="0"/>
  </r>
  <r>
    <x v="1"/>
  </r>
  <r>
    <x v="0"/>
  </r>
  <r>
    <x v="1"/>
  </r>
  <r>
    <x v="0"/>
  </r>
  <r>
    <x v="1"/>
  </r>
  <r>
    <x v="1"/>
  </r>
  <r>
    <x v="1"/>
  </r>
  <r>
    <x v="1"/>
  </r>
  <r>
    <x v="1"/>
  </r>
  <r>
    <x v="1"/>
  </r>
  <r>
    <x v="0"/>
  </r>
  <r>
    <x v="0"/>
  </r>
  <r>
    <x v="1"/>
  </r>
  <r>
    <x v="0"/>
  </r>
  <r>
    <x v="1"/>
  </r>
  <r>
    <x v="1"/>
  </r>
  <r>
    <x v="1"/>
  </r>
  <r>
    <x v="0"/>
  </r>
  <r>
    <x v="1"/>
  </r>
  <r>
    <x v="1"/>
  </r>
  <r>
    <x v="1"/>
  </r>
  <r>
    <x v="0"/>
  </r>
  <r>
    <x v="0"/>
  </r>
  <r>
    <x v="1"/>
  </r>
  <r>
    <x v="1"/>
  </r>
  <r>
    <x v="1"/>
  </r>
  <r>
    <x v="1"/>
  </r>
  <r>
    <x v="1"/>
  </r>
  <r>
    <x v="1"/>
  </r>
  <r>
    <x v="0"/>
  </r>
  <r>
    <x v="1"/>
  </r>
  <r>
    <x v="1"/>
  </r>
  <r>
    <x v="1"/>
  </r>
  <r>
    <x v="1"/>
  </r>
  <r>
    <x v="1"/>
  </r>
  <r>
    <x v="0"/>
  </r>
  <r>
    <x v="1"/>
  </r>
  <r>
    <x v="1"/>
  </r>
  <r>
    <x v="0"/>
  </r>
  <r>
    <x v="1"/>
  </r>
  <r>
    <x v="1"/>
  </r>
  <r>
    <x v="1"/>
  </r>
  <r>
    <x v="0"/>
  </r>
  <r>
    <x v="0"/>
  </r>
  <r>
    <x v="0"/>
  </r>
  <r>
    <x v="0"/>
  </r>
  <r>
    <x v="0"/>
  </r>
  <r>
    <x v="1"/>
  </r>
  <r>
    <x v="0"/>
  </r>
  <r>
    <x v="0"/>
  </r>
  <r>
    <x v="1"/>
  </r>
  <r>
    <x v="1"/>
  </r>
  <r>
    <x v="1"/>
  </r>
  <r>
    <x v="0"/>
  </r>
  <r>
    <x v="1"/>
  </r>
  <r>
    <x v="0"/>
  </r>
  <r>
    <x v="1"/>
  </r>
  <r>
    <x v="1"/>
  </r>
  <r>
    <x v="0"/>
  </r>
  <r>
    <x v="0"/>
  </r>
  <r>
    <x v="0"/>
  </r>
  <r>
    <x v="0"/>
  </r>
  <r>
    <x v="0"/>
  </r>
  <r>
    <x v="1"/>
  </r>
  <r>
    <x v="1"/>
  </r>
  <r>
    <x v="0"/>
  </r>
  <r>
    <x v="1"/>
  </r>
  <r>
    <x v="1"/>
  </r>
  <r>
    <x v="0"/>
  </r>
  <r>
    <x v="1"/>
  </r>
  <r>
    <x v="0"/>
  </r>
  <r>
    <x v="0"/>
  </r>
  <r>
    <x v="1"/>
  </r>
  <r>
    <x v="1"/>
  </r>
  <r>
    <x v="0"/>
  </r>
  <r>
    <x v="0"/>
  </r>
  <r>
    <x v="0"/>
  </r>
  <r>
    <x v="0"/>
  </r>
  <r>
    <x v="0"/>
  </r>
  <r>
    <x v="1"/>
  </r>
  <r>
    <x v="1"/>
  </r>
  <r>
    <x v="1"/>
  </r>
  <r>
    <x v="1"/>
  </r>
  <r>
    <x v="0"/>
  </r>
  <r>
    <x v="0"/>
  </r>
  <r>
    <x v="1"/>
  </r>
  <r>
    <x v="1"/>
  </r>
  <r>
    <x v="0"/>
  </r>
  <r>
    <x v="0"/>
  </r>
  <r>
    <x v="0"/>
  </r>
  <r>
    <x v="1"/>
  </r>
  <r>
    <x v="1"/>
  </r>
  <r>
    <x v="1"/>
  </r>
  <r>
    <x v="1"/>
  </r>
  <r>
    <x v="1"/>
  </r>
  <r>
    <x v="1"/>
  </r>
  <r>
    <x v="1"/>
  </r>
  <r>
    <x v="1"/>
  </r>
  <r>
    <x v="1"/>
  </r>
  <r>
    <x v="0"/>
  </r>
  <r>
    <x v="0"/>
  </r>
  <r>
    <x v="1"/>
  </r>
  <r>
    <x v="1"/>
  </r>
  <r>
    <x v="1"/>
  </r>
  <r>
    <x v="1"/>
  </r>
  <r>
    <x v="0"/>
  </r>
  <r>
    <x v="0"/>
  </r>
  <r>
    <x v="1"/>
  </r>
  <r>
    <x v="0"/>
  </r>
  <r>
    <x v="0"/>
  </r>
  <r>
    <x v="1"/>
  </r>
  <r>
    <x v="0"/>
  </r>
  <r>
    <x v="0"/>
  </r>
  <r>
    <x v="1"/>
  </r>
  <r>
    <x v="1"/>
  </r>
  <r>
    <x v="1"/>
  </r>
  <r>
    <x v="1"/>
  </r>
  <r>
    <x v="1"/>
  </r>
  <r>
    <x v="0"/>
  </r>
  <r>
    <x v="0"/>
  </r>
  <r>
    <x v="0"/>
  </r>
  <r>
    <x v="1"/>
  </r>
  <r>
    <x v="1"/>
  </r>
  <r>
    <x v="1"/>
  </r>
  <r>
    <x v="1"/>
  </r>
  <r>
    <x v="0"/>
  </r>
  <r>
    <x v="0"/>
  </r>
  <r>
    <x v="0"/>
  </r>
  <r>
    <x v="1"/>
  </r>
  <r>
    <x v="0"/>
  </r>
  <r>
    <x v="0"/>
  </r>
  <r>
    <x v="1"/>
  </r>
  <r>
    <x v="1"/>
  </r>
  <r>
    <x v="0"/>
  </r>
  <r>
    <x v="0"/>
  </r>
  <r>
    <x v="1"/>
  </r>
  <r>
    <x v="1"/>
  </r>
  <r>
    <x v="1"/>
  </r>
  <r>
    <x v="1"/>
  </r>
  <r>
    <x v="1"/>
  </r>
  <r>
    <x v="0"/>
  </r>
  <r>
    <x v="0"/>
  </r>
  <r>
    <x v="0"/>
  </r>
  <r>
    <x v="0"/>
  </r>
  <r>
    <x v="0"/>
  </r>
  <r>
    <x v="1"/>
  </r>
  <r>
    <x v="1"/>
  </r>
  <r>
    <x v="0"/>
  </r>
  <r>
    <x v="1"/>
  </r>
  <r>
    <x v="1"/>
  </r>
  <r>
    <x v="1"/>
  </r>
  <r>
    <x v="0"/>
  </r>
  <r>
    <x v="1"/>
  </r>
  <r>
    <x v="0"/>
  </r>
  <r>
    <x v="0"/>
  </r>
  <r>
    <x v="1"/>
  </r>
  <r>
    <x v="0"/>
  </r>
  <r>
    <x v="0"/>
  </r>
  <r>
    <x v="1"/>
  </r>
  <r>
    <x v="0"/>
  </r>
  <r>
    <x v="0"/>
  </r>
  <r>
    <x v="1"/>
  </r>
  <r>
    <x v="0"/>
  </r>
  <r>
    <x v="1"/>
  </r>
  <r>
    <x v="1"/>
  </r>
  <r>
    <x v="0"/>
  </r>
  <r>
    <x v="0"/>
  </r>
  <r>
    <x v="0"/>
  </r>
  <r>
    <x v="1"/>
  </r>
  <r>
    <x v="0"/>
  </r>
  <r>
    <x v="1"/>
  </r>
  <r>
    <x v="1"/>
  </r>
  <r>
    <x v="0"/>
  </r>
  <r>
    <x v="0"/>
  </r>
  <r>
    <x v="0"/>
  </r>
  <r>
    <x v="0"/>
  </r>
  <r>
    <x v="0"/>
  </r>
  <r>
    <x v="0"/>
  </r>
  <r>
    <x v="0"/>
  </r>
  <r>
    <x v="1"/>
  </r>
  <r>
    <x v="1"/>
  </r>
  <r>
    <x v="1"/>
  </r>
  <r>
    <x v="0"/>
  </r>
  <r>
    <x v="1"/>
  </r>
  <r>
    <x v="0"/>
  </r>
  <r>
    <x v="1"/>
  </r>
  <r>
    <x v="1"/>
  </r>
  <r>
    <x v="0"/>
  </r>
  <r>
    <x v="0"/>
  </r>
  <r>
    <x v="0"/>
  </r>
  <r>
    <x v="0"/>
  </r>
  <r>
    <x v="0"/>
  </r>
  <r>
    <x v="1"/>
  </r>
  <r>
    <x v="1"/>
  </r>
  <r>
    <x v="0"/>
  </r>
  <r>
    <x v="0"/>
  </r>
  <r>
    <x v="0"/>
  </r>
  <r>
    <x v="0"/>
  </r>
  <r>
    <x v="1"/>
  </r>
  <r>
    <x v="0"/>
  </r>
  <r>
    <x v="0"/>
  </r>
  <r>
    <x v="0"/>
  </r>
  <r>
    <x v="0"/>
  </r>
  <r>
    <x v="1"/>
  </r>
  <r>
    <x v="0"/>
  </r>
  <r>
    <x v="0"/>
  </r>
  <r>
    <x v="0"/>
  </r>
  <r>
    <x v="1"/>
  </r>
  <r>
    <x v="0"/>
  </r>
  <r>
    <x v="1"/>
  </r>
  <r>
    <x v="0"/>
  </r>
  <r>
    <x v="0"/>
  </r>
  <r>
    <x v="1"/>
  </r>
  <r>
    <x v="0"/>
  </r>
  <r>
    <x v="0"/>
  </r>
  <r>
    <x v="0"/>
  </r>
  <r>
    <x v="1"/>
  </r>
  <r>
    <x v="1"/>
  </r>
  <r>
    <x v="0"/>
  </r>
  <r>
    <x v="0"/>
  </r>
  <r>
    <x v="0"/>
  </r>
  <r>
    <x v="1"/>
  </r>
  <r>
    <x v="0"/>
  </r>
  <r>
    <x v="1"/>
  </r>
  <r>
    <x v="1"/>
  </r>
  <r>
    <x v="1"/>
  </r>
  <r>
    <x v="1"/>
  </r>
  <r>
    <x v="0"/>
  </r>
  <r>
    <x v="1"/>
  </r>
  <r>
    <x v="0"/>
  </r>
  <r>
    <x v="1"/>
  </r>
  <r>
    <x v="1"/>
  </r>
  <r>
    <x v="0"/>
  </r>
  <r>
    <x v="1"/>
  </r>
  <r>
    <x v="1"/>
  </r>
  <r>
    <x v="0"/>
  </r>
  <r>
    <x v="0"/>
  </r>
  <r>
    <x v="0"/>
  </r>
  <r>
    <x v="0"/>
  </r>
  <r>
    <x v="0"/>
  </r>
  <r>
    <x v="1"/>
  </r>
  <r>
    <x v="0"/>
  </r>
  <r>
    <x v="0"/>
  </r>
  <r>
    <x v="0"/>
  </r>
  <r>
    <x v="1"/>
  </r>
  <r>
    <x v="1"/>
  </r>
  <r>
    <x v="0"/>
  </r>
  <r>
    <x v="0"/>
  </r>
  <r>
    <x v="1"/>
  </r>
  <r>
    <x v="1"/>
  </r>
  <r>
    <x v="1"/>
  </r>
  <r>
    <x v="1"/>
  </r>
  <r>
    <x v="1"/>
  </r>
  <r>
    <x v="1"/>
  </r>
  <r>
    <x v="0"/>
  </r>
  <r>
    <x v="0"/>
  </r>
  <r>
    <x v="0"/>
  </r>
  <r>
    <x v="1"/>
  </r>
  <r>
    <x v="1"/>
  </r>
  <r>
    <x v="1"/>
  </r>
  <r>
    <x v="1"/>
  </r>
  <r>
    <x v="1"/>
  </r>
  <r>
    <x v="1"/>
  </r>
  <r>
    <x v="1"/>
  </r>
  <r>
    <x v="1"/>
  </r>
  <r>
    <x v="1"/>
  </r>
  <r>
    <x v="1"/>
  </r>
  <r>
    <x v="1"/>
  </r>
  <r>
    <x v="1"/>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2">
  <r>
    <x v="0"/>
  </r>
  <r>
    <x v="1"/>
  </r>
  <r>
    <x v="2"/>
  </r>
  <r>
    <x v="1"/>
  </r>
  <r>
    <x v="1"/>
  </r>
  <r>
    <x v="3"/>
  </r>
  <r>
    <x v="4"/>
  </r>
  <r>
    <x v="5"/>
  </r>
  <r>
    <x v="6"/>
  </r>
  <r>
    <x v="5"/>
  </r>
  <r>
    <x v="0"/>
  </r>
  <r>
    <x v="7"/>
  </r>
  <r>
    <x v="2"/>
  </r>
  <r>
    <x v="8"/>
  </r>
  <r>
    <x v="1"/>
  </r>
  <r>
    <x v="1"/>
  </r>
  <r>
    <x v="9"/>
  </r>
  <r>
    <x v="4"/>
  </r>
  <r>
    <x v="10"/>
  </r>
  <r>
    <x v="11"/>
  </r>
  <r>
    <x v="11"/>
  </r>
  <r>
    <x v="11"/>
  </r>
  <r>
    <x v="5"/>
  </r>
  <r>
    <x v="3"/>
  </r>
  <r>
    <x v="7"/>
  </r>
  <r>
    <x v="9"/>
  </r>
  <r>
    <x v="12"/>
  </r>
  <r>
    <x v="13"/>
  </r>
  <r>
    <x v="10"/>
  </r>
  <r>
    <x v="14"/>
  </r>
  <r>
    <x v="14"/>
  </r>
  <r>
    <x v="5"/>
  </r>
  <r>
    <x v="11"/>
  </r>
  <r>
    <x v="15"/>
  </r>
  <r>
    <x v="14"/>
  </r>
  <r>
    <x v="9"/>
  </r>
  <r>
    <x v="7"/>
  </r>
  <r>
    <x v="11"/>
  </r>
  <r>
    <x v="13"/>
  </r>
  <r>
    <x v="8"/>
  </r>
  <r>
    <x v="1"/>
  </r>
  <r>
    <x v="10"/>
  </r>
  <r>
    <x v="5"/>
  </r>
  <r>
    <x v="11"/>
  </r>
  <r>
    <x v="4"/>
  </r>
  <r>
    <x v="11"/>
  </r>
  <r>
    <x v="12"/>
  </r>
  <r>
    <x v="7"/>
  </r>
  <r>
    <x v="7"/>
  </r>
  <r>
    <x v="16"/>
  </r>
  <r>
    <x v="17"/>
  </r>
  <r>
    <x v="4"/>
  </r>
  <r>
    <x v="3"/>
  </r>
  <r>
    <x v="11"/>
  </r>
  <r>
    <x v="5"/>
  </r>
  <r>
    <x v="15"/>
  </r>
  <r>
    <x v="13"/>
  </r>
  <r>
    <x v="1"/>
  </r>
  <r>
    <x v="11"/>
  </r>
  <r>
    <x v="13"/>
  </r>
  <r>
    <x v="16"/>
  </r>
  <r>
    <x v="11"/>
  </r>
  <r>
    <x v="11"/>
  </r>
  <r>
    <x v="0"/>
  </r>
  <r>
    <x v="16"/>
  </r>
  <r>
    <x v="0"/>
  </r>
  <r>
    <x v="18"/>
  </r>
  <r>
    <x v="14"/>
  </r>
  <r>
    <x v="4"/>
  </r>
  <r>
    <x v="14"/>
  </r>
  <r>
    <x v="14"/>
  </r>
  <r>
    <x v="19"/>
  </r>
  <r>
    <x v="20"/>
  </r>
  <r>
    <x v="0"/>
  </r>
  <r>
    <x v="9"/>
  </r>
  <r>
    <x v="13"/>
  </r>
  <r>
    <x v="2"/>
  </r>
  <r>
    <x v="18"/>
  </r>
  <r>
    <x v="17"/>
  </r>
  <r>
    <x v="4"/>
  </r>
  <r>
    <x v="0"/>
  </r>
  <r>
    <x v="11"/>
  </r>
  <r>
    <x v="0"/>
  </r>
  <r>
    <x v="21"/>
  </r>
  <r>
    <x v="18"/>
  </r>
  <r>
    <x v="3"/>
  </r>
  <r>
    <x v="19"/>
  </r>
  <r>
    <x v="18"/>
  </r>
  <r>
    <x v="13"/>
  </r>
  <r>
    <x v="21"/>
  </r>
  <r>
    <x v="22"/>
  </r>
  <r>
    <x v="11"/>
  </r>
  <r>
    <x v="11"/>
  </r>
  <r>
    <x v="0"/>
  </r>
  <r>
    <x v="11"/>
  </r>
  <r>
    <x v="0"/>
  </r>
  <r>
    <x v="7"/>
  </r>
  <r>
    <x v="8"/>
  </r>
  <r>
    <x v="8"/>
  </r>
  <r>
    <x v="2"/>
  </r>
  <r>
    <x v="16"/>
  </r>
  <r>
    <x v="18"/>
  </r>
  <r>
    <x v="11"/>
  </r>
  <r>
    <x v="0"/>
  </r>
  <r>
    <x v="19"/>
  </r>
  <r>
    <x v="7"/>
  </r>
  <r>
    <x v="2"/>
  </r>
  <r>
    <x v="15"/>
  </r>
  <r>
    <x v="10"/>
  </r>
  <r>
    <x v="1"/>
  </r>
  <r>
    <x v="18"/>
  </r>
  <r>
    <x v="8"/>
  </r>
  <r>
    <x v="6"/>
  </r>
  <r>
    <x v="13"/>
  </r>
  <r>
    <x v="10"/>
  </r>
  <r>
    <x v="11"/>
  </r>
  <r>
    <x v="3"/>
  </r>
  <r>
    <x v="3"/>
  </r>
  <r>
    <x v="5"/>
  </r>
  <r>
    <x v="7"/>
  </r>
  <r>
    <x v="5"/>
  </r>
  <r>
    <x v="0"/>
  </r>
  <r>
    <x v="11"/>
  </r>
  <r>
    <x v="9"/>
  </r>
  <r>
    <x v="1"/>
  </r>
  <r>
    <x v="18"/>
  </r>
  <r>
    <x v="14"/>
  </r>
  <r>
    <x v="13"/>
  </r>
  <r>
    <x v="14"/>
  </r>
  <r>
    <x v="14"/>
  </r>
  <r>
    <x v="17"/>
  </r>
  <r>
    <x v="17"/>
  </r>
  <r>
    <x v="13"/>
  </r>
  <r>
    <x v="14"/>
  </r>
  <r>
    <x v="19"/>
  </r>
  <r>
    <x v="19"/>
  </r>
  <r>
    <x v="5"/>
  </r>
  <r>
    <x v="3"/>
  </r>
  <r>
    <x v="14"/>
  </r>
  <r>
    <x v="4"/>
  </r>
  <r>
    <x v="17"/>
  </r>
  <r>
    <x v="8"/>
  </r>
  <r>
    <x v="23"/>
  </r>
  <r>
    <x v="23"/>
  </r>
  <r>
    <x v="18"/>
  </r>
  <r>
    <x v="14"/>
  </r>
  <r>
    <x v="19"/>
  </r>
  <r>
    <x v="12"/>
  </r>
  <r>
    <x v="14"/>
  </r>
  <r>
    <x v="11"/>
  </r>
  <r>
    <x v="1"/>
  </r>
  <r>
    <x v="2"/>
  </r>
  <r>
    <x v="22"/>
  </r>
  <r>
    <x v="2"/>
  </r>
  <r>
    <x v="12"/>
  </r>
  <r>
    <x v="7"/>
  </r>
  <r>
    <x v="5"/>
  </r>
  <r>
    <x v="10"/>
  </r>
  <r>
    <x v="13"/>
  </r>
  <r>
    <x v="18"/>
  </r>
  <r>
    <x v="11"/>
  </r>
  <r>
    <x v="10"/>
  </r>
  <r>
    <x v="19"/>
  </r>
  <r>
    <x v="8"/>
  </r>
  <r>
    <x v="22"/>
  </r>
  <r>
    <x v="16"/>
  </r>
  <r>
    <x v="4"/>
  </r>
  <r>
    <x v="12"/>
  </r>
  <r>
    <x v="2"/>
  </r>
  <r>
    <x v="13"/>
  </r>
  <r>
    <x v="24"/>
  </r>
  <r>
    <x v="24"/>
  </r>
  <r>
    <x v="11"/>
  </r>
  <r>
    <x v="5"/>
  </r>
  <r>
    <x v="13"/>
  </r>
  <r>
    <x v="13"/>
  </r>
  <r>
    <x v="14"/>
  </r>
  <r>
    <x v="5"/>
  </r>
  <r>
    <x v="5"/>
  </r>
  <r>
    <x v="18"/>
  </r>
  <r>
    <x v="18"/>
  </r>
  <r>
    <x v="15"/>
  </r>
  <r>
    <x v="10"/>
  </r>
  <r>
    <x v="14"/>
  </r>
  <r>
    <x v="14"/>
  </r>
  <r>
    <x v="5"/>
  </r>
  <r>
    <x v="5"/>
  </r>
  <r>
    <x v="13"/>
  </r>
  <r>
    <x v="11"/>
  </r>
  <r>
    <x v="2"/>
  </r>
  <r>
    <x v="24"/>
  </r>
  <r>
    <x v="10"/>
  </r>
  <r>
    <x v="19"/>
  </r>
  <r>
    <x v="4"/>
  </r>
  <r>
    <x v="18"/>
  </r>
  <r>
    <x v="12"/>
  </r>
  <r>
    <x v="14"/>
  </r>
  <r>
    <x v="1"/>
  </r>
  <r>
    <x v="1"/>
  </r>
  <r>
    <x v="6"/>
  </r>
  <r>
    <x v="11"/>
  </r>
  <r>
    <x v="13"/>
  </r>
  <r>
    <x v="11"/>
  </r>
  <r>
    <x v="22"/>
  </r>
  <r>
    <x v="13"/>
  </r>
  <r>
    <x v="13"/>
  </r>
  <r>
    <x v="14"/>
  </r>
  <r>
    <x v="8"/>
  </r>
  <r>
    <x v="19"/>
  </r>
  <r>
    <x v="19"/>
  </r>
  <r>
    <x v="19"/>
  </r>
  <r>
    <x v="22"/>
  </r>
  <r>
    <x v="16"/>
  </r>
  <r>
    <x v="5"/>
  </r>
  <r>
    <x v="24"/>
  </r>
  <r>
    <x v="11"/>
  </r>
  <r>
    <x v="14"/>
  </r>
  <r>
    <x v="21"/>
  </r>
  <r>
    <x v="8"/>
  </r>
  <r>
    <x v="21"/>
  </r>
  <r>
    <x v="11"/>
  </r>
  <r>
    <x v="2"/>
  </r>
  <r>
    <x v="20"/>
  </r>
  <r>
    <x v="11"/>
  </r>
  <r>
    <x v="0"/>
  </r>
  <r>
    <x v="5"/>
  </r>
  <r>
    <x v="6"/>
  </r>
  <r>
    <x v="3"/>
  </r>
  <r>
    <x v="11"/>
  </r>
  <r>
    <x v="14"/>
  </r>
  <r>
    <x v="0"/>
  </r>
  <r>
    <x v="11"/>
  </r>
  <r>
    <x v="19"/>
  </r>
  <r>
    <x v="5"/>
  </r>
  <r>
    <x v="7"/>
  </r>
  <r>
    <x v="4"/>
  </r>
  <r>
    <x v="4"/>
  </r>
  <r>
    <x v="3"/>
  </r>
  <r>
    <x v="20"/>
  </r>
  <r>
    <x v="17"/>
  </r>
  <r>
    <x v="19"/>
  </r>
  <r>
    <x v="19"/>
  </r>
  <r>
    <x v="10"/>
  </r>
  <r>
    <x v="13"/>
  </r>
  <r>
    <x v="11"/>
  </r>
  <r>
    <x v="3"/>
  </r>
  <r>
    <x v="19"/>
  </r>
  <r>
    <x v="16"/>
  </r>
  <r>
    <x v="17"/>
  </r>
  <r>
    <x v="5"/>
  </r>
  <r>
    <x v="10"/>
  </r>
  <r>
    <x v="1"/>
  </r>
  <r>
    <x v="11"/>
  </r>
  <r>
    <x v="19"/>
  </r>
  <r>
    <x v="8"/>
  </r>
  <r>
    <x v="9"/>
  </r>
  <r>
    <x v="18"/>
  </r>
  <r>
    <x v="22"/>
  </r>
  <r>
    <x v="7"/>
  </r>
  <r>
    <x v="9"/>
  </r>
  <r>
    <x v="0"/>
  </r>
  <r>
    <x v="5"/>
  </r>
  <r>
    <x v="22"/>
  </r>
  <r>
    <x v="22"/>
  </r>
  <r>
    <x v="2"/>
  </r>
  <r>
    <x v="20"/>
  </r>
  <r>
    <x v="11"/>
  </r>
  <r>
    <x v="19"/>
  </r>
  <r>
    <x v="8"/>
  </r>
  <r>
    <x v="11"/>
  </r>
  <r>
    <x v="22"/>
  </r>
  <r>
    <x v="3"/>
  </r>
  <r>
    <x v="10"/>
  </r>
  <r>
    <x v="13"/>
  </r>
  <r>
    <x v="9"/>
  </r>
  <r>
    <x v="4"/>
  </r>
  <r>
    <x v="2"/>
  </r>
  <r>
    <x v="22"/>
  </r>
  <r>
    <x v="12"/>
  </r>
  <r>
    <x v="6"/>
  </r>
  <r>
    <x v="5"/>
  </r>
  <r>
    <x v="14"/>
  </r>
  <r>
    <x v="24"/>
  </r>
  <r>
    <x v="7"/>
  </r>
  <r>
    <x v="16"/>
  </r>
  <r>
    <x v="11"/>
  </r>
  <r>
    <x v="13"/>
  </r>
  <r>
    <x v="13"/>
  </r>
  <r>
    <x v="4"/>
  </r>
  <r>
    <x v="20"/>
  </r>
  <r>
    <x v="19"/>
  </r>
  <r>
    <x v="12"/>
  </r>
  <r>
    <x v="0"/>
  </r>
  <r>
    <x v="0"/>
  </r>
  <r>
    <x v="11"/>
  </r>
  <r>
    <x v="4"/>
  </r>
  <r>
    <x v="8"/>
  </r>
  <r>
    <x v="5"/>
  </r>
  <r>
    <x v="9"/>
  </r>
  <r>
    <x v="12"/>
  </r>
  <r>
    <x v="18"/>
  </r>
  <r>
    <x v="7"/>
  </r>
  <r>
    <x v="5"/>
  </r>
  <r>
    <x v="4"/>
  </r>
  <r>
    <x v="14"/>
  </r>
  <r>
    <x v="9"/>
  </r>
  <r>
    <x v="20"/>
  </r>
  <r>
    <x v="5"/>
  </r>
  <r>
    <x v="9"/>
  </r>
  <r>
    <x v="19"/>
  </r>
  <r>
    <x v="19"/>
  </r>
  <r>
    <x v="18"/>
  </r>
  <r>
    <x v="10"/>
  </r>
  <r>
    <x v="16"/>
  </r>
  <r>
    <x v="21"/>
  </r>
  <r>
    <x v="11"/>
  </r>
  <r>
    <x v="5"/>
  </r>
  <r>
    <x v="22"/>
  </r>
  <r>
    <x v="13"/>
  </r>
  <r>
    <x v="13"/>
  </r>
  <r>
    <x v="5"/>
  </r>
  <r>
    <x v="21"/>
  </r>
  <r>
    <x v="11"/>
  </r>
  <r>
    <x v="0"/>
  </r>
  <r>
    <x v="15"/>
  </r>
  <r>
    <x v="18"/>
  </r>
  <r>
    <x v="0"/>
  </r>
  <r>
    <x v="14"/>
  </r>
  <r>
    <x v="22"/>
  </r>
  <r>
    <x v="16"/>
  </r>
  <r>
    <x v="5"/>
  </r>
  <r>
    <x v="22"/>
  </r>
  <r>
    <x v="5"/>
  </r>
  <r>
    <x v="12"/>
  </r>
  <r>
    <x v="2"/>
  </r>
  <r>
    <x v="19"/>
  </r>
  <r>
    <x v="11"/>
  </r>
  <r>
    <x v="22"/>
  </r>
  <r>
    <x v="18"/>
  </r>
  <r>
    <x v="18"/>
  </r>
  <r>
    <x v="10"/>
  </r>
  <r>
    <x v="2"/>
  </r>
  <r>
    <x v="4"/>
  </r>
  <r>
    <x v="11"/>
  </r>
  <r>
    <x v="15"/>
  </r>
  <r>
    <x v="5"/>
  </r>
  <r>
    <x v="4"/>
  </r>
  <r>
    <x v="1"/>
  </r>
  <r>
    <x v="1"/>
  </r>
  <r>
    <x v="5"/>
  </r>
  <r>
    <x v="14"/>
  </r>
  <r>
    <x v="4"/>
  </r>
  <r>
    <x v="10"/>
  </r>
  <r>
    <x v="10"/>
  </r>
  <r>
    <x v="5"/>
  </r>
  <r>
    <x v="8"/>
  </r>
  <r>
    <x v="8"/>
  </r>
  <r>
    <x v="25"/>
  </r>
  <r>
    <x v="11"/>
  </r>
  <r>
    <x v="18"/>
  </r>
  <r>
    <x v="19"/>
  </r>
  <r>
    <x v="19"/>
  </r>
  <r>
    <x v="13"/>
  </r>
  <r>
    <x v="22"/>
  </r>
  <r>
    <x v="6"/>
  </r>
  <r>
    <x v="12"/>
  </r>
  <r>
    <x v="11"/>
  </r>
  <r>
    <x v="19"/>
  </r>
  <r>
    <x v="18"/>
  </r>
  <r>
    <x v="13"/>
  </r>
  <r>
    <x v="19"/>
  </r>
  <r>
    <x v="6"/>
  </r>
  <r>
    <x v="22"/>
  </r>
  <r>
    <x v="14"/>
  </r>
  <r>
    <x v="17"/>
  </r>
  <r>
    <x v="14"/>
  </r>
  <r>
    <x v="8"/>
  </r>
  <r>
    <x v="16"/>
  </r>
  <r>
    <x v="0"/>
  </r>
  <r>
    <x v="10"/>
  </r>
  <r>
    <x v="12"/>
  </r>
  <r>
    <x v="5"/>
  </r>
  <r>
    <x v="13"/>
  </r>
  <r>
    <x v="5"/>
  </r>
  <r>
    <x v="5"/>
  </r>
  <r>
    <x v="11"/>
  </r>
  <r>
    <x v="5"/>
  </r>
  <r>
    <x v="3"/>
  </r>
  <r>
    <x v="7"/>
  </r>
  <r>
    <x v="0"/>
  </r>
  <r>
    <x v="19"/>
  </r>
  <r>
    <x v="13"/>
  </r>
  <r>
    <x v="8"/>
  </r>
  <r>
    <x v="1"/>
  </r>
  <r>
    <x v="14"/>
  </r>
  <r>
    <x v="1"/>
  </r>
  <r>
    <x v="8"/>
  </r>
  <r>
    <x v="7"/>
  </r>
  <r>
    <x v="18"/>
  </r>
  <r>
    <x v="11"/>
  </r>
  <r>
    <x v="0"/>
  </r>
  <r>
    <x v="19"/>
  </r>
  <r>
    <x v="9"/>
  </r>
  <r>
    <x v="7"/>
  </r>
  <r>
    <x v="19"/>
  </r>
  <r>
    <x v="18"/>
  </r>
  <r>
    <x v="5"/>
  </r>
  <r>
    <x v="11"/>
  </r>
  <r>
    <x v="3"/>
  </r>
  <r>
    <x v="26"/>
  </r>
  <r>
    <x v="18"/>
  </r>
  <r>
    <x v="4"/>
  </r>
  <r>
    <x v="18"/>
  </r>
  <r>
    <x v="11"/>
  </r>
  <r>
    <x v="14"/>
  </r>
  <r>
    <x v="6"/>
  </r>
  <r>
    <x v="8"/>
  </r>
  <r>
    <x v="16"/>
  </r>
  <r>
    <x v="11"/>
  </r>
  <r>
    <x v="18"/>
  </r>
  <r>
    <x v="19"/>
  </r>
  <r>
    <x v="8"/>
  </r>
  <r>
    <x v="9"/>
  </r>
  <r>
    <x v="21"/>
  </r>
  <r>
    <x v="11"/>
  </r>
  <r>
    <x v="4"/>
  </r>
  <r>
    <x v="1"/>
  </r>
  <r>
    <x v="13"/>
  </r>
  <r>
    <x v="16"/>
  </r>
  <r>
    <x v="5"/>
  </r>
  <r>
    <x v="7"/>
  </r>
  <r>
    <x v="13"/>
  </r>
  <r>
    <x v="4"/>
  </r>
  <r>
    <x v="3"/>
  </r>
  <r>
    <x v="7"/>
  </r>
  <r>
    <x v="11"/>
  </r>
  <r>
    <x v="16"/>
  </r>
  <r>
    <x v="5"/>
  </r>
  <r>
    <x v="14"/>
  </r>
  <r>
    <x v="10"/>
  </r>
  <r>
    <x v="4"/>
  </r>
  <r>
    <x v="16"/>
  </r>
  <r>
    <x v="5"/>
  </r>
  <r>
    <x v="13"/>
  </r>
  <r>
    <x v="5"/>
  </r>
  <r>
    <x v="5"/>
  </r>
  <r>
    <x v="18"/>
  </r>
  <r>
    <x v="11"/>
  </r>
  <r>
    <x v="11"/>
  </r>
  <r>
    <x v="22"/>
  </r>
  <r>
    <x v="2"/>
  </r>
  <r>
    <x v="5"/>
  </r>
  <r>
    <x v="5"/>
  </r>
  <r>
    <x v="10"/>
  </r>
  <r>
    <x v="26"/>
  </r>
  <r>
    <x v="5"/>
  </r>
  <r>
    <x v="22"/>
  </r>
  <r>
    <x v="18"/>
  </r>
  <r>
    <x v="11"/>
  </r>
  <r>
    <x v="8"/>
  </r>
  <r>
    <x v="4"/>
  </r>
  <r>
    <x v="1"/>
  </r>
  <r>
    <x v="1"/>
  </r>
  <r>
    <x v="1"/>
  </r>
  <r>
    <x v="1"/>
  </r>
  <r>
    <x v="1"/>
  </r>
  <r>
    <x v="1"/>
  </r>
  <r>
    <x v="18"/>
  </r>
  <r>
    <x v="11"/>
  </r>
  <r>
    <x v="7"/>
  </r>
  <r>
    <x v="22"/>
  </r>
  <r>
    <x v="8"/>
  </r>
  <r>
    <x v="14"/>
  </r>
  <r>
    <x v="19"/>
  </r>
  <r>
    <x v="8"/>
  </r>
  <r>
    <x v="14"/>
  </r>
  <r>
    <x v="10"/>
  </r>
  <r>
    <x v="10"/>
  </r>
  <r>
    <x v="5"/>
  </r>
  <r>
    <x v="7"/>
  </r>
  <r>
    <x v="8"/>
  </r>
  <r>
    <x v="22"/>
  </r>
  <r>
    <x v="14"/>
  </r>
  <r>
    <x v="2"/>
  </r>
  <r>
    <x v="13"/>
  </r>
  <r>
    <x v="7"/>
  </r>
  <r>
    <x v="5"/>
  </r>
  <r>
    <x v="5"/>
  </r>
  <r>
    <x v="9"/>
  </r>
  <r>
    <x v="5"/>
  </r>
  <r>
    <x v="11"/>
  </r>
  <r>
    <x v="14"/>
  </r>
  <r>
    <x v="5"/>
  </r>
  <r>
    <x v="16"/>
  </r>
  <r>
    <x v="26"/>
  </r>
  <r>
    <x v="5"/>
  </r>
  <r>
    <x v="18"/>
  </r>
  <r>
    <x v="3"/>
  </r>
  <r>
    <x v="10"/>
  </r>
  <r>
    <x v="0"/>
  </r>
  <r>
    <x v="16"/>
  </r>
  <r>
    <x v="12"/>
  </r>
  <r>
    <x v="7"/>
  </r>
  <r>
    <x v="11"/>
  </r>
  <r>
    <x v="19"/>
  </r>
  <r>
    <x v="5"/>
  </r>
  <r>
    <x v="5"/>
  </r>
  <r>
    <x v="12"/>
  </r>
  <r>
    <x v="22"/>
  </r>
  <r>
    <x v="10"/>
  </r>
  <r>
    <x v="26"/>
  </r>
  <r>
    <x v="8"/>
  </r>
  <r>
    <x v="8"/>
  </r>
  <r>
    <x v="12"/>
  </r>
  <r>
    <x v="18"/>
  </r>
  <r>
    <x v="0"/>
  </r>
  <r>
    <x v="2"/>
  </r>
  <r>
    <x v="19"/>
  </r>
  <r>
    <x v="1"/>
  </r>
  <r>
    <x v="1"/>
  </r>
  <r>
    <x v="1"/>
  </r>
  <r>
    <x v="19"/>
  </r>
  <r>
    <x v="14"/>
  </r>
  <r>
    <x v="19"/>
  </r>
  <r>
    <x v="19"/>
  </r>
  <r>
    <x v="5"/>
  </r>
  <r>
    <x v="3"/>
  </r>
  <r>
    <x v="3"/>
  </r>
  <r>
    <x v="7"/>
  </r>
  <r>
    <x v="3"/>
  </r>
  <r>
    <x v="0"/>
  </r>
  <r>
    <x v="2"/>
  </r>
  <r>
    <x v="12"/>
  </r>
  <r>
    <x v="11"/>
  </r>
  <r>
    <x v="2"/>
  </r>
  <r>
    <x v="21"/>
  </r>
  <r>
    <x v="22"/>
  </r>
  <r>
    <x v="7"/>
  </r>
  <r>
    <x v="22"/>
  </r>
  <r>
    <x v="18"/>
  </r>
  <r>
    <x v="9"/>
  </r>
  <r>
    <x v="7"/>
  </r>
  <r>
    <x v="24"/>
  </r>
  <r>
    <x v="18"/>
  </r>
  <r>
    <x v="13"/>
  </r>
  <r>
    <x v="14"/>
  </r>
  <r>
    <x v="2"/>
  </r>
  <r>
    <x v="19"/>
  </r>
  <r>
    <x v="8"/>
  </r>
  <r>
    <x v="13"/>
  </r>
  <r>
    <x v="18"/>
  </r>
  <r>
    <x v="8"/>
  </r>
  <r>
    <x v="5"/>
  </r>
  <r>
    <x v="6"/>
  </r>
  <r>
    <x v="22"/>
  </r>
  <r>
    <x v="4"/>
  </r>
  <r>
    <x v="19"/>
  </r>
  <r>
    <x v="5"/>
  </r>
  <r>
    <x v="14"/>
  </r>
  <r>
    <x v="16"/>
  </r>
  <r>
    <x v="18"/>
  </r>
  <r>
    <x v="13"/>
  </r>
  <r>
    <x v="20"/>
  </r>
  <r>
    <x v="19"/>
  </r>
  <r>
    <x v="11"/>
  </r>
  <r>
    <x v="16"/>
  </r>
  <r>
    <x v="15"/>
  </r>
  <r>
    <x v="12"/>
  </r>
  <r>
    <x v="7"/>
  </r>
  <r>
    <x v="18"/>
  </r>
  <r>
    <x v="10"/>
  </r>
  <r>
    <x v="26"/>
  </r>
  <r>
    <x v="4"/>
  </r>
  <r>
    <x v="5"/>
  </r>
  <r>
    <x v="26"/>
  </r>
  <r>
    <x v="9"/>
  </r>
  <r>
    <x v="22"/>
  </r>
  <r>
    <x v="16"/>
  </r>
  <r>
    <x v="18"/>
  </r>
  <r>
    <x v="10"/>
  </r>
  <r>
    <x v="14"/>
  </r>
  <r>
    <x v="1"/>
  </r>
  <r>
    <x v="22"/>
  </r>
  <r>
    <x v="5"/>
  </r>
  <r>
    <x v="20"/>
  </r>
  <r>
    <x v="12"/>
  </r>
  <r>
    <x v="7"/>
  </r>
  <r>
    <x v="16"/>
  </r>
  <r>
    <x v="11"/>
  </r>
  <r>
    <x v="14"/>
  </r>
  <r>
    <x v="4"/>
  </r>
  <r>
    <x v="13"/>
  </r>
  <r>
    <x v="4"/>
  </r>
  <r>
    <x v="8"/>
  </r>
  <r>
    <x v="22"/>
  </r>
  <r>
    <x v="0"/>
  </r>
  <r>
    <x v="16"/>
  </r>
  <r>
    <x v="2"/>
  </r>
  <r>
    <x v="5"/>
  </r>
  <r>
    <x v="4"/>
  </r>
  <r>
    <x v="10"/>
  </r>
  <r>
    <x v="17"/>
  </r>
  <r>
    <x v="11"/>
  </r>
  <r>
    <x v="13"/>
  </r>
  <r>
    <x v="4"/>
  </r>
  <r>
    <x v="22"/>
  </r>
  <r>
    <x v="16"/>
  </r>
  <r>
    <x v="3"/>
  </r>
  <r>
    <x v="5"/>
  </r>
  <r>
    <x v="22"/>
  </r>
  <r>
    <x v="19"/>
  </r>
  <r>
    <x v="5"/>
  </r>
  <r>
    <x v="9"/>
  </r>
  <r>
    <x v="15"/>
  </r>
  <r>
    <x v="19"/>
  </r>
  <r>
    <x v="2"/>
  </r>
  <r>
    <x v="22"/>
  </r>
  <r>
    <x v="18"/>
  </r>
  <r>
    <x v="13"/>
  </r>
  <r>
    <x v="15"/>
  </r>
  <r>
    <x v="12"/>
  </r>
  <r>
    <x v="7"/>
  </r>
  <r>
    <x v="20"/>
  </r>
  <r>
    <x v="10"/>
  </r>
  <r>
    <x v="13"/>
  </r>
  <r>
    <x v="0"/>
  </r>
  <r>
    <x v="2"/>
  </r>
  <r>
    <x v="5"/>
  </r>
  <r>
    <x v="11"/>
  </r>
  <r>
    <x v="7"/>
  </r>
  <r>
    <x v="21"/>
  </r>
  <r>
    <x v="16"/>
  </r>
  <r>
    <x v="18"/>
  </r>
  <r>
    <x v="3"/>
  </r>
  <r>
    <x v="0"/>
  </r>
  <r>
    <x v="16"/>
  </r>
  <r>
    <x v="11"/>
  </r>
  <r>
    <x v="21"/>
  </r>
  <r>
    <x v="18"/>
  </r>
  <r>
    <x v="13"/>
  </r>
  <r>
    <x v="0"/>
  </r>
  <r>
    <x v="14"/>
  </r>
  <r>
    <x v="16"/>
  </r>
  <r>
    <x v="1"/>
  </r>
  <r>
    <x v="8"/>
  </r>
  <r>
    <x v="8"/>
  </r>
  <r>
    <x v="20"/>
  </r>
  <r>
    <x v="18"/>
  </r>
  <r>
    <x v="13"/>
  </r>
  <r>
    <x v="3"/>
  </r>
  <r>
    <x v="14"/>
  </r>
  <r>
    <x v="10"/>
  </r>
  <r>
    <x v="15"/>
  </r>
  <r>
    <x v="7"/>
  </r>
  <r>
    <x v="5"/>
  </r>
  <r>
    <x v="13"/>
  </r>
  <r>
    <x v="16"/>
  </r>
  <r>
    <x v="20"/>
  </r>
  <r>
    <x v="5"/>
  </r>
  <r>
    <x v="22"/>
  </r>
  <r>
    <x v="22"/>
  </r>
  <r>
    <x v="7"/>
  </r>
  <r>
    <x v="22"/>
  </r>
  <r>
    <x v="3"/>
  </r>
  <r>
    <x v="12"/>
  </r>
  <r>
    <x v="24"/>
  </r>
  <r>
    <x v="21"/>
  </r>
  <r>
    <x v="11"/>
  </r>
  <r>
    <x v="10"/>
  </r>
  <r>
    <x v="10"/>
  </r>
  <r>
    <x v="13"/>
  </r>
  <r>
    <x v="13"/>
  </r>
  <r>
    <x v="11"/>
  </r>
  <r>
    <x v="16"/>
  </r>
  <r>
    <x v="3"/>
  </r>
  <r>
    <x v="5"/>
  </r>
  <r>
    <x v="5"/>
  </r>
  <r>
    <x v="8"/>
  </r>
  <r>
    <x v="8"/>
  </r>
  <r>
    <x v="18"/>
  </r>
  <r>
    <x v="0"/>
  </r>
  <r>
    <x v="10"/>
  </r>
  <r>
    <x v="22"/>
  </r>
  <r>
    <x v="11"/>
  </r>
  <r>
    <x v="11"/>
  </r>
  <r>
    <x v="10"/>
  </r>
  <r>
    <x v="21"/>
  </r>
  <r>
    <x v="10"/>
  </r>
  <r>
    <x v="15"/>
  </r>
  <r>
    <x v="12"/>
  </r>
  <r>
    <x v="5"/>
  </r>
  <r>
    <x v="7"/>
  </r>
  <r>
    <x v="2"/>
  </r>
  <r>
    <x v="26"/>
  </r>
  <r>
    <x v="5"/>
  </r>
  <r>
    <x v="14"/>
  </r>
  <r>
    <x v="11"/>
  </r>
  <r>
    <x v="12"/>
  </r>
  <r>
    <x v="16"/>
  </r>
  <r>
    <x v="16"/>
  </r>
  <r>
    <x v="19"/>
  </r>
  <r>
    <x v="0"/>
  </r>
  <r>
    <x v="10"/>
  </r>
  <r>
    <x v="5"/>
  </r>
  <r>
    <x v="5"/>
  </r>
  <r>
    <x v="18"/>
  </r>
  <r>
    <x v="4"/>
  </r>
  <r>
    <x v="13"/>
  </r>
  <r>
    <x v="26"/>
  </r>
  <r>
    <x v="1"/>
  </r>
  <r>
    <x v="1"/>
  </r>
  <r>
    <x v="1"/>
  </r>
  <r>
    <x v="10"/>
  </r>
  <r>
    <x v="5"/>
  </r>
  <r>
    <x v="5"/>
  </r>
  <r>
    <x v="5"/>
  </r>
  <r>
    <x v="5"/>
  </r>
  <r>
    <x v="22"/>
  </r>
  <r>
    <x v="22"/>
  </r>
  <r>
    <x v="18"/>
  </r>
  <r>
    <x v="21"/>
  </r>
  <r>
    <x v="4"/>
  </r>
  <r>
    <x v="19"/>
  </r>
  <r>
    <x v="8"/>
  </r>
  <r>
    <x v="22"/>
  </r>
  <r>
    <x v="13"/>
  </r>
  <r>
    <x v="21"/>
  </r>
  <r>
    <x v="5"/>
  </r>
  <r>
    <x v="9"/>
  </r>
  <r>
    <x v="20"/>
  </r>
  <r>
    <x v="25"/>
  </r>
  <r>
    <x v="22"/>
  </r>
  <r>
    <x v="22"/>
  </r>
  <r>
    <x v="13"/>
  </r>
  <r>
    <x v="0"/>
  </r>
  <r>
    <x v="7"/>
  </r>
  <r>
    <x v="7"/>
  </r>
  <r>
    <x v="10"/>
  </r>
  <r>
    <x v="5"/>
  </r>
  <r>
    <x v="8"/>
  </r>
  <r>
    <x v="15"/>
  </r>
  <r>
    <x v="11"/>
  </r>
  <r>
    <x v="11"/>
  </r>
  <r>
    <x v="4"/>
  </r>
  <r>
    <x v="14"/>
  </r>
  <r>
    <x v="26"/>
  </r>
  <r>
    <x v="22"/>
  </r>
  <r>
    <x v="3"/>
  </r>
  <r>
    <x v="10"/>
  </r>
  <r>
    <x v="8"/>
  </r>
  <r>
    <x v="5"/>
  </r>
  <r>
    <x v="16"/>
  </r>
  <r>
    <x v="13"/>
  </r>
  <r>
    <x v="4"/>
  </r>
  <r>
    <x v="8"/>
  </r>
  <r>
    <x v="21"/>
  </r>
  <r>
    <x v="19"/>
  </r>
  <r>
    <x v="14"/>
  </r>
  <r>
    <x v="3"/>
  </r>
  <r>
    <x v="5"/>
  </r>
  <r>
    <x v="0"/>
  </r>
  <r>
    <x v="6"/>
  </r>
  <r>
    <x v="22"/>
  </r>
  <r>
    <x v="11"/>
  </r>
  <r>
    <x v="7"/>
  </r>
  <r>
    <x v="5"/>
  </r>
  <r>
    <x v="5"/>
  </r>
  <r>
    <x v="0"/>
  </r>
  <r>
    <x v="14"/>
  </r>
  <r>
    <x v="5"/>
  </r>
  <r>
    <x v="18"/>
  </r>
  <r>
    <x v="10"/>
  </r>
  <r>
    <x v="22"/>
  </r>
  <r>
    <x v="7"/>
  </r>
  <r>
    <x v="16"/>
  </r>
  <r>
    <x v="14"/>
  </r>
  <r>
    <x v="18"/>
  </r>
  <r>
    <x v="12"/>
  </r>
  <r>
    <x v="11"/>
  </r>
  <r>
    <x v="7"/>
  </r>
  <r>
    <x v="16"/>
  </r>
  <r>
    <x v="0"/>
  </r>
  <r>
    <x v="11"/>
  </r>
  <r>
    <x v="16"/>
  </r>
  <r>
    <x v="12"/>
  </r>
  <r>
    <x v="8"/>
  </r>
  <r>
    <x v="5"/>
  </r>
  <r>
    <x v="20"/>
  </r>
  <r>
    <x v="5"/>
  </r>
  <r>
    <x v="4"/>
  </r>
  <r>
    <x v="1"/>
  </r>
  <r>
    <x v="3"/>
  </r>
  <r>
    <x v="1"/>
  </r>
  <r>
    <x v="1"/>
  </r>
  <r>
    <x v="18"/>
  </r>
  <r>
    <x v="3"/>
  </r>
  <r>
    <x v="5"/>
  </r>
  <r>
    <x v="6"/>
  </r>
  <r>
    <x v="12"/>
  </r>
  <r>
    <x v="0"/>
  </r>
  <r>
    <x v="19"/>
  </r>
  <r>
    <x v="14"/>
  </r>
  <r>
    <x v="2"/>
  </r>
  <r>
    <x v="18"/>
  </r>
  <r>
    <x v="20"/>
  </r>
  <r>
    <x v="22"/>
  </r>
  <r>
    <x v="16"/>
  </r>
  <r>
    <x v="4"/>
  </r>
  <r>
    <x v="10"/>
  </r>
  <r>
    <x v="12"/>
  </r>
  <r>
    <x v="14"/>
  </r>
  <r>
    <x v="14"/>
  </r>
  <r>
    <x v="16"/>
  </r>
  <r>
    <x v="3"/>
  </r>
  <r>
    <x v="19"/>
  </r>
  <r>
    <x v="18"/>
  </r>
  <r>
    <x v="8"/>
  </r>
  <r>
    <x v="18"/>
  </r>
  <r>
    <x v="21"/>
  </r>
  <r>
    <x v="4"/>
  </r>
  <r>
    <x v="11"/>
  </r>
  <r>
    <x v="5"/>
  </r>
  <r>
    <x v="26"/>
  </r>
  <r>
    <x v="19"/>
  </r>
  <r>
    <x v="4"/>
  </r>
  <r>
    <x v="22"/>
  </r>
  <r>
    <x v="16"/>
  </r>
  <r>
    <x v="23"/>
  </r>
  <r>
    <x v="5"/>
  </r>
  <r>
    <x v="14"/>
  </r>
  <r>
    <x v="4"/>
  </r>
  <r>
    <x v="15"/>
  </r>
  <r>
    <x v="7"/>
  </r>
  <r>
    <x v="7"/>
  </r>
  <r>
    <x v="5"/>
  </r>
  <r>
    <x v="22"/>
  </r>
  <r>
    <x v="22"/>
  </r>
  <r>
    <x v="13"/>
  </r>
  <r>
    <x v="3"/>
  </r>
  <r>
    <x v="10"/>
  </r>
  <r>
    <x v="13"/>
  </r>
  <r>
    <x v="7"/>
  </r>
  <r>
    <x v="7"/>
  </r>
  <r>
    <x v="11"/>
  </r>
  <r>
    <x v="3"/>
  </r>
  <r>
    <x v="10"/>
  </r>
  <r>
    <x v="14"/>
  </r>
  <r>
    <x v="2"/>
  </r>
  <r>
    <x v="19"/>
  </r>
  <r>
    <x v="5"/>
  </r>
  <r>
    <x v="24"/>
  </r>
  <r>
    <x v="5"/>
  </r>
  <r>
    <x v="5"/>
  </r>
  <r>
    <x v="6"/>
  </r>
  <r>
    <x v="19"/>
  </r>
  <r>
    <x v="19"/>
  </r>
  <r>
    <x v="16"/>
  </r>
  <r>
    <x v="9"/>
  </r>
  <r>
    <x v="8"/>
  </r>
  <r>
    <x v="5"/>
  </r>
  <r>
    <x v="5"/>
  </r>
  <r>
    <x v="10"/>
  </r>
  <r>
    <x v="0"/>
  </r>
  <r>
    <x v="11"/>
  </r>
  <r>
    <x v="19"/>
  </r>
  <r>
    <x v="1"/>
  </r>
  <r>
    <x v="3"/>
  </r>
  <r>
    <x v="5"/>
  </r>
  <r>
    <x v="22"/>
  </r>
  <r>
    <x v="18"/>
  </r>
  <r>
    <x v="14"/>
  </r>
  <r>
    <x v="2"/>
  </r>
  <r>
    <x v="5"/>
  </r>
  <r>
    <x v="17"/>
  </r>
  <r>
    <x v="26"/>
  </r>
  <r>
    <x v="26"/>
  </r>
  <r>
    <x v="5"/>
  </r>
  <r>
    <x v="20"/>
  </r>
  <r>
    <x v="18"/>
  </r>
  <r>
    <x v="11"/>
  </r>
  <r>
    <x v="7"/>
  </r>
  <r>
    <x v="5"/>
  </r>
  <r>
    <x v="16"/>
  </r>
  <r>
    <x v="4"/>
  </r>
  <r>
    <x v="7"/>
  </r>
  <r>
    <x v="10"/>
  </r>
  <r>
    <x v="7"/>
  </r>
  <r>
    <x v="24"/>
  </r>
  <r>
    <x v="20"/>
  </r>
  <r>
    <x v="14"/>
  </r>
  <r>
    <x v="4"/>
  </r>
  <r>
    <x v="16"/>
  </r>
  <r>
    <x v="18"/>
  </r>
  <r>
    <x v="9"/>
  </r>
  <r>
    <x v="5"/>
  </r>
  <r>
    <x v="20"/>
  </r>
  <r>
    <x v="3"/>
  </r>
  <r>
    <x v="14"/>
  </r>
  <r>
    <x v="5"/>
  </r>
  <r>
    <x v="22"/>
  </r>
  <r>
    <x v="22"/>
  </r>
  <r>
    <x v="7"/>
  </r>
  <r>
    <x v="17"/>
  </r>
  <r>
    <x v="5"/>
  </r>
  <r>
    <x v="5"/>
  </r>
  <r>
    <x v="5"/>
  </r>
  <r>
    <x v="10"/>
  </r>
  <r>
    <x v="11"/>
  </r>
  <r>
    <x v="11"/>
  </r>
  <r>
    <x v="3"/>
  </r>
  <r>
    <x v="11"/>
  </r>
  <r>
    <x v="10"/>
  </r>
  <r>
    <x v="5"/>
  </r>
  <r>
    <x v="4"/>
  </r>
  <r>
    <x v="4"/>
  </r>
  <r>
    <x v="19"/>
  </r>
  <r>
    <x v="14"/>
  </r>
  <r>
    <x v="19"/>
  </r>
  <r>
    <x v="8"/>
  </r>
  <r>
    <x v="14"/>
  </r>
  <r>
    <x v="12"/>
  </r>
  <r>
    <x v="11"/>
  </r>
  <r>
    <x v="3"/>
  </r>
  <r>
    <x v="9"/>
  </r>
  <r>
    <x v="7"/>
  </r>
  <r>
    <x v="6"/>
  </r>
  <r>
    <x v="7"/>
  </r>
  <r>
    <x v="5"/>
  </r>
  <r>
    <x v="10"/>
  </r>
  <r>
    <x v="1"/>
  </r>
  <r>
    <x v="1"/>
  </r>
  <r>
    <x v="1"/>
  </r>
  <r>
    <x v="26"/>
  </r>
  <r>
    <x v="5"/>
  </r>
  <r>
    <x v="16"/>
  </r>
  <r>
    <x v="3"/>
  </r>
  <r>
    <x v="10"/>
  </r>
  <r>
    <x v="11"/>
  </r>
  <r>
    <x v="11"/>
  </r>
  <r>
    <x v="4"/>
  </r>
  <r>
    <x v="4"/>
  </r>
  <r>
    <x v="26"/>
  </r>
  <r>
    <x v="22"/>
  </r>
  <r>
    <x v="25"/>
  </r>
  <r>
    <x v="7"/>
  </r>
  <r>
    <x v="5"/>
  </r>
  <r>
    <x v="18"/>
  </r>
  <r>
    <x v="2"/>
  </r>
  <r>
    <x v="13"/>
  </r>
  <r>
    <x v="10"/>
  </r>
  <r>
    <x v="5"/>
  </r>
  <r>
    <x v="15"/>
  </r>
  <r>
    <x v="7"/>
  </r>
  <r>
    <x v="3"/>
  </r>
  <r>
    <x v="3"/>
  </r>
  <r>
    <x v="10"/>
  </r>
  <r>
    <x v="22"/>
  </r>
  <r>
    <x v="5"/>
  </r>
  <r>
    <x v="4"/>
  </r>
  <r>
    <x v="19"/>
  </r>
  <r>
    <x v="8"/>
  </r>
  <r>
    <x v="18"/>
  </r>
  <r>
    <x v="21"/>
  </r>
  <r>
    <x v="24"/>
  </r>
  <r>
    <x v="8"/>
  </r>
  <r>
    <x v="5"/>
  </r>
  <r>
    <x v="5"/>
  </r>
  <r>
    <x v="12"/>
  </r>
  <r>
    <x v="24"/>
  </r>
  <r>
    <x v="3"/>
  </r>
  <r>
    <x v="13"/>
  </r>
  <r>
    <x v="13"/>
  </r>
  <r>
    <x v="14"/>
  </r>
  <r>
    <x v="10"/>
  </r>
  <r>
    <x v="22"/>
  </r>
  <r>
    <x v="6"/>
  </r>
  <r>
    <x v="5"/>
  </r>
  <r>
    <x v="11"/>
  </r>
  <r>
    <x v="13"/>
  </r>
  <r>
    <x v="4"/>
  </r>
  <r>
    <x v="22"/>
  </r>
  <r>
    <x v="4"/>
  </r>
  <r>
    <x v="19"/>
  </r>
  <r>
    <x v="18"/>
  </r>
  <r>
    <x v="11"/>
  </r>
  <r>
    <x v="4"/>
  </r>
  <r>
    <x v="14"/>
  </r>
  <r>
    <x v="7"/>
  </r>
  <r>
    <x v="22"/>
  </r>
  <r>
    <x v="4"/>
  </r>
  <r>
    <x v="19"/>
  </r>
  <r>
    <x v="22"/>
  </r>
  <r>
    <x v="13"/>
  </r>
  <r>
    <x v="24"/>
  </r>
  <r>
    <x v="13"/>
  </r>
  <r>
    <x v="11"/>
  </r>
  <r>
    <x v="5"/>
  </r>
  <r>
    <x v="22"/>
  </r>
  <r>
    <x v="4"/>
  </r>
  <r>
    <x v="4"/>
  </r>
  <r>
    <x v="11"/>
  </r>
  <r>
    <x v="5"/>
  </r>
  <r>
    <x v="12"/>
  </r>
  <r>
    <x v="22"/>
  </r>
  <r>
    <x v="11"/>
  </r>
  <r>
    <x v="14"/>
  </r>
  <r>
    <x v="19"/>
  </r>
  <r>
    <x v="10"/>
  </r>
  <r>
    <x v="5"/>
  </r>
  <r>
    <x v="7"/>
  </r>
  <r>
    <x v="8"/>
  </r>
  <r>
    <x v="1"/>
  </r>
  <r>
    <x v="18"/>
  </r>
  <r>
    <x v="3"/>
  </r>
  <r>
    <x v="1"/>
  </r>
  <r>
    <x v="1"/>
  </r>
  <r>
    <x v="1"/>
  </r>
  <r>
    <x v="1"/>
  </r>
  <r>
    <x v="22"/>
  </r>
  <r>
    <x v="10"/>
  </r>
  <r>
    <x v="13"/>
  </r>
  <r>
    <x v="5"/>
  </r>
  <r>
    <x v="5"/>
  </r>
  <r>
    <x v="7"/>
  </r>
  <r>
    <x v="5"/>
  </r>
  <r>
    <x v="16"/>
  </r>
  <r>
    <x v="10"/>
  </r>
  <r>
    <x v="24"/>
  </r>
  <r>
    <x v="11"/>
  </r>
  <r>
    <x v="21"/>
  </r>
  <r>
    <x v="11"/>
  </r>
  <r>
    <x v="5"/>
  </r>
  <r>
    <x v="5"/>
  </r>
  <r>
    <x v="6"/>
  </r>
  <r>
    <x v="3"/>
  </r>
  <r>
    <x v="14"/>
  </r>
  <r>
    <x v="4"/>
  </r>
  <r>
    <x v="4"/>
  </r>
  <r>
    <x v="13"/>
  </r>
  <r>
    <x v="24"/>
  </r>
  <r>
    <x v="22"/>
  </r>
  <r>
    <x v="3"/>
  </r>
  <r>
    <x v="5"/>
  </r>
  <r>
    <x v="5"/>
  </r>
  <r>
    <x v="26"/>
  </r>
  <r>
    <x v="24"/>
  </r>
  <r>
    <x v="10"/>
  </r>
  <r>
    <x v="0"/>
  </r>
  <r>
    <x v="13"/>
  </r>
  <r>
    <x v="24"/>
  </r>
  <r>
    <x v="19"/>
  </r>
  <r>
    <x v="11"/>
  </r>
  <r>
    <x v="5"/>
  </r>
  <r>
    <x v="22"/>
  </r>
  <r>
    <x v="13"/>
  </r>
  <r>
    <x v="0"/>
  </r>
  <r>
    <x v="19"/>
  </r>
  <r>
    <x v="0"/>
  </r>
  <r>
    <x v="26"/>
  </r>
  <r>
    <x v="10"/>
  </r>
  <r>
    <x v="0"/>
  </r>
  <r>
    <x v="13"/>
  </r>
  <r>
    <x v="14"/>
  </r>
  <r>
    <x v="8"/>
  </r>
  <r>
    <x v="9"/>
  </r>
  <r>
    <x v="5"/>
  </r>
  <r>
    <x v="8"/>
  </r>
  <r>
    <x v="5"/>
  </r>
  <r>
    <x v="21"/>
  </r>
  <r>
    <x v="4"/>
  </r>
  <r>
    <x v="11"/>
  </r>
  <r>
    <x v="5"/>
  </r>
  <r>
    <x v="5"/>
  </r>
  <r>
    <x v="16"/>
  </r>
  <r>
    <x v="3"/>
  </r>
  <r>
    <x v="11"/>
  </r>
  <r>
    <x v="16"/>
  </r>
  <r>
    <x v="3"/>
  </r>
  <r>
    <x v="12"/>
  </r>
  <r>
    <x v="8"/>
  </r>
  <r>
    <x v="7"/>
  </r>
  <r>
    <x v="22"/>
  </r>
  <r>
    <x v="13"/>
  </r>
  <r>
    <x v="13"/>
  </r>
  <r>
    <x v="11"/>
  </r>
  <r>
    <x v="18"/>
  </r>
  <r>
    <x v="17"/>
  </r>
  <r>
    <x v="5"/>
  </r>
  <r>
    <x v="26"/>
  </r>
  <r>
    <x v="7"/>
  </r>
  <r>
    <x v="22"/>
  </r>
  <r>
    <x v="3"/>
  </r>
  <r>
    <x v="19"/>
  </r>
  <r>
    <x v="6"/>
  </r>
  <r>
    <x v="13"/>
  </r>
  <r>
    <x v="22"/>
  </r>
  <r>
    <x v="9"/>
  </r>
  <r>
    <x v="18"/>
  </r>
  <r>
    <x v="11"/>
  </r>
  <r>
    <x v="24"/>
  </r>
  <r>
    <x v="14"/>
  </r>
  <r>
    <x v="16"/>
  </r>
  <r>
    <x v="11"/>
  </r>
  <r>
    <x v="8"/>
  </r>
  <r>
    <x v="8"/>
  </r>
  <r>
    <x v="19"/>
  </r>
  <r>
    <x v="11"/>
  </r>
  <r>
    <x v="11"/>
  </r>
  <r>
    <x v="7"/>
  </r>
  <r>
    <x v="16"/>
  </r>
  <r>
    <x v="3"/>
  </r>
  <r>
    <x v="3"/>
  </r>
  <r>
    <x v="10"/>
  </r>
  <r>
    <x v="13"/>
  </r>
  <r>
    <x v="13"/>
  </r>
  <r>
    <x v="10"/>
  </r>
  <r>
    <x v="8"/>
  </r>
  <r>
    <x v="5"/>
  </r>
  <r>
    <x v="5"/>
  </r>
  <r>
    <x v="5"/>
  </r>
  <r>
    <x v="22"/>
  </r>
  <r>
    <x v="13"/>
  </r>
  <r>
    <x v="11"/>
  </r>
  <r>
    <x v="11"/>
  </r>
  <r>
    <x v="8"/>
  </r>
  <r>
    <x v="10"/>
  </r>
  <r>
    <x v="1"/>
  </r>
  <r>
    <x v="1"/>
  </r>
  <r>
    <x v="1"/>
  </r>
  <r>
    <x v="16"/>
  </r>
  <r>
    <x v="3"/>
  </r>
  <r>
    <x v="11"/>
  </r>
  <r>
    <x v="8"/>
  </r>
  <r>
    <x v="5"/>
  </r>
  <r>
    <x v="22"/>
  </r>
  <r>
    <x v="3"/>
  </r>
  <r>
    <x v="21"/>
  </r>
  <r>
    <x v="5"/>
  </r>
  <r>
    <x v="22"/>
  </r>
  <r>
    <x v="13"/>
  </r>
  <r>
    <x v="16"/>
  </r>
  <r>
    <x v="13"/>
  </r>
  <r>
    <x v="21"/>
  </r>
  <r>
    <x v="24"/>
  </r>
  <r>
    <x v="5"/>
  </r>
  <r>
    <x v="22"/>
  </r>
  <r>
    <x v="9"/>
  </r>
  <r>
    <x v="14"/>
  </r>
  <r>
    <x v="16"/>
  </r>
  <r>
    <x v="7"/>
  </r>
  <r>
    <x v="7"/>
  </r>
  <r>
    <x v="8"/>
  </r>
  <r>
    <x v="8"/>
  </r>
  <r>
    <x v="5"/>
  </r>
  <r>
    <x v="3"/>
  </r>
  <r>
    <x v="4"/>
  </r>
  <r>
    <x v="7"/>
  </r>
  <r>
    <x v="14"/>
  </r>
  <r>
    <x v="18"/>
  </r>
  <r>
    <x v="2"/>
  </r>
  <r>
    <x v="10"/>
  </r>
  <r>
    <x v="8"/>
  </r>
  <r>
    <x v="5"/>
  </r>
  <r>
    <x v="13"/>
  </r>
  <r>
    <x v="8"/>
  </r>
  <r>
    <x v="3"/>
  </r>
  <r>
    <x v="10"/>
  </r>
  <r>
    <x v="5"/>
  </r>
  <r>
    <x v="22"/>
  </r>
  <r>
    <x v="16"/>
  </r>
  <r>
    <x v="10"/>
  </r>
  <r>
    <x v="11"/>
  </r>
  <r>
    <x v="10"/>
  </r>
  <r>
    <x v="14"/>
  </r>
  <r>
    <x v="10"/>
  </r>
  <r>
    <x v="22"/>
  </r>
  <r>
    <x v="8"/>
  </r>
  <r>
    <x v="20"/>
  </r>
  <r>
    <x v="8"/>
  </r>
  <r>
    <x v="5"/>
  </r>
  <r>
    <x v="3"/>
  </r>
  <r>
    <x v="21"/>
  </r>
  <r>
    <x v="5"/>
  </r>
  <r>
    <x v="18"/>
  </r>
  <r>
    <x v="5"/>
  </r>
  <r>
    <x v="8"/>
  </r>
  <r>
    <x v="5"/>
  </r>
  <r>
    <x v="3"/>
  </r>
  <r>
    <x v="13"/>
  </r>
  <r>
    <x v="4"/>
  </r>
  <r>
    <x v="16"/>
  </r>
  <r>
    <x v="10"/>
  </r>
  <r>
    <x v="19"/>
  </r>
  <r>
    <x v="5"/>
  </r>
  <r>
    <x v="6"/>
  </r>
  <r>
    <x v="5"/>
  </r>
  <r>
    <x v="12"/>
  </r>
  <r>
    <x v="5"/>
  </r>
  <r>
    <x v="22"/>
  </r>
  <r>
    <x v="18"/>
  </r>
  <r>
    <x v="11"/>
  </r>
  <r>
    <x v="14"/>
  </r>
  <r>
    <x v="7"/>
  </r>
  <r>
    <x v="7"/>
  </r>
  <r>
    <x v="14"/>
  </r>
  <r>
    <x v="10"/>
  </r>
  <r>
    <x v="10"/>
  </r>
  <r>
    <x v="11"/>
  </r>
  <r>
    <x v="1"/>
  </r>
  <r>
    <x v="1"/>
  </r>
  <r>
    <x v="2"/>
  </r>
  <r>
    <x v="1"/>
  </r>
  <r>
    <x v="19"/>
  </r>
  <r>
    <x v="16"/>
  </r>
  <r>
    <x v="13"/>
  </r>
  <r>
    <x v="14"/>
  </r>
  <r>
    <x v="1"/>
  </r>
  <r>
    <x v="24"/>
  </r>
  <r>
    <x v="3"/>
  </r>
  <r>
    <x v="25"/>
  </r>
  <r>
    <x v="10"/>
  </r>
  <r>
    <x v="0"/>
  </r>
  <r>
    <x v="10"/>
  </r>
  <r>
    <x v="17"/>
  </r>
  <r>
    <x v="8"/>
  </r>
  <r>
    <x v="8"/>
  </r>
  <r>
    <x v="7"/>
  </r>
  <r>
    <x v="18"/>
  </r>
  <r>
    <x v="21"/>
  </r>
  <r>
    <x v="13"/>
  </r>
  <r>
    <x v="3"/>
  </r>
  <r>
    <x v="12"/>
  </r>
  <r>
    <x v="12"/>
  </r>
  <r>
    <x v="5"/>
  </r>
  <r>
    <x v="10"/>
  </r>
  <r>
    <x v="11"/>
  </r>
  <r>
    <x v="13"/>
  </r>
  <r>
    <x v="7"/>
  </r>
  <r>
    <x v="10"/>
  </r>
  <r>
    <x v="2"/>
  </r>
  <r>
    <x v="5"/>
  </r>
  <r>
    <x v="7"/>
  </r>
  <r>
    <x v="7"/>
  </r>
  <r>
    <x v="4"/>
  </r>
  <r>
    <x v="4"/>
  </r>
  <r>
    <x v="5"/>
  </r>
  <r>
    <x v="10"/>
  </r>
  <r>
    <x v="3"/>
  </r>
  <r>
    <x v="22"/>
  </r>
  <r>
    <x v="5"/>
  </r>
  <r>
    <x v="5"/>
  </r>
  <r>
    <x v="11"/>
  </r>
  <r>
    <x v="0"/>
  </r>
  <r>
    <x v="0"/>
  </r>
  <r>
    <x v="3"/>
  </r>
  <r>
    <x v="10"/>
  </r>
  <r>
    <x v="13"/>
  </r>
  <r>
    <x v="7"/>
  </r>
  <r>
    <x v="7"/>
  </r>
  <r>
    <x v="5"/>
  </r>
  <r>
    <x v="22"/>
  </r>
  <r>
    <x v="2"/>
  </r>
  <r>
    <x v="20"/>
  </r>
  <r>
    <x v="3"/>
  </r>
  <r>
    <x v="11"/>
  </r>
  <r>
    <x v="18"/>
  </r>
  <r>
    <x v="10"/>
  </r>
  <r>
    <x v="5"/>
  </r>
  <r>
    <x v="7"/>
  </r>
  <r>
    <x v="5"/>
  </r>
  <r>
    <x v="5"/>
  </r>
  <r>
    <x v="16"/>
  </r>
  <r>
    <x v="13"/>
  </r>
  <r>
    <x v="14"/>
  </r>
  <r>
    <x v="3"/>
  </r>
  <r>
    <x v="3"/>
  </r>
  <r>
    <x v="14"/>
  </r>
  <r>
    <x v="21"/>
  </r>
  <r>
    <x v="16"/>
  </r>
  <r>
    <x v="13"/>
  </r>
  <r>
    <x v="10"/>
  </r>
  <r>
    <x v="5"/>
  </r>
  <r>
    <x v="5"/>
  </r>
  <r>
    <x v="15"/>
  </r>
  <r>
    <x v="17"/>
  </r>
  <r>
    <x v="18"/>
  </r>
  <r>
    <x v="13"/>
  </r>
  <r>
    <x v="4"/>
  </r>
  <r>
    <x v="18"/>
  </r>
  <r>
    <x v="19"/>
  </r>
  <r>
    <x v="11"/>
  </r>
  <r>
    <x v="5"/>
  </r>
  <r>
    <x v="7"/>
  </r>
  <r>
    <x v="5"/>
  </r>
  <r>
    <x v="5"/>
  </r>
  <r>
    <x v="7"/>
  </r>
  <r>
    <x v="3"/>
  </r>
  <r>
    <x v="14"/>
  </r>
  <r>
    <x v="22"/>
  </r>
  <r>
    <x v="11"/>
  </r>
  <r>
    <x v="14"/>
  </r>
  <r>
    <x v="11"/>
  </r>
  <r>
    <x v="14"/>
  </r>
  <r>
    <x v="13"/>
  </r>
  <r>
    <x v="5"/>
  </r>
  <r>
    <x v="18"/>
  </r>
  <r>
    <x v="12"/>
  </r>
  <r>
    <x v="14"/>
  </r>
  <r>
    <x v="13"/>
  </r>
  <r>
    <x v="21"/>
  </r>
  <r>
    <x v="1"/>
  </r>
  <r>
    <x v="1"/>
  </r>
  <r>
    <x v="10"/>
  </r>
  <r>
    <x v="10"/>
  </r>
  <r>
    <x v="14"/>
  </r>
  <r>
    <x v="16"/>
  </r>
  <r>
    <x v="18"/>
  </r>
  <r>
    <x v="7"/>
  </r>
  <r>
    <x v="22"/>
  </r>
  <r>
    <x v="5"/>
  </r>
  <r>
    <x v="5"/>
  </r>
  <r>
    <x v="21"/>
  </r>
  <r>
    <x v="22"/>
  </r>
  <r>
    <x v="11"/>
  </r>
  <r>
    <x v="3"/>
  </r>
  <r>
    <x v="14"/>
  </r>
  <r>
    <x v="9"/>
  </r>
  <r>
    <x v="10"/>
  </r>
  <r>
    <x v="24"/>
  </r>
  <r>
    <x v="0"/>
  </r>
  <r>
    <x v="7"/>
  </r>
  <r>
    <x v="14"/>
  </r>
  <r>
    <x v="11"/>
  </r>
  <r>
    <x v="10"/>
  </r>
  <r>
    <x v="21"/>
  </r>
  <r>
    <x v="11"/>
  </r>
  <r>
    <x v="10"/>
  </r>
  <r>
    <x v="26"/>
  </r>
  <r>
    <x v="5"/>
  </r>
  <r>
    <x v="5"/>
  </r>
  <r>
    <x v="13"/>
  </r>
  <r>
    <x v="24"/>
  </r>
  <r>
    <x v="22"/>
  </r>
  <r>
    <x v="10"/>
  </r>
  <r>
    <x v="0"/>
  </r>
  <r>
    <x v="14"/>
  </r>
  <r>
    <x v="10"/>
  </r>
  <r>
    <x v="10"/>
  </r>
  <r>
    <x v="8"/>
  </r>
  <r>
    <x v="22"/>
  </r>
  <r>
    <x v="16"/>
  </r>
  <r>
    <x v="22"/>
  </r>
  <r>
    <x v="0"/>
  </r>
  <r>
    <x v="15"/>
  </r>
  <r>
    <x v="5"/>
  </r>
  <r>
    <x v="26"/>
  </r>
  <r>
    <x v="5"/>
  </r>
  <r>
    <x v="18"/>
  </r>
  <r>
    <x v="10"/>
  </r>
  <r>
    <x v="4"/>
  </r>
  <r>
    <x v="22"/>
  </r>
  <r>
    <x v="10"/>
  </r>
  <r>
    <x v="11"/>
  </r>
  <r>
    <x v="5"/>
  </r>
  <r>
    <x v="5"/>
  </r>
  <r>
    <x v="20"/>
  </r>
  <r>
    <x v="8"/>
  </r>
  <r>
    <x v="4"/>
  </r>
  <r>
    <x v="5"/>
  </r>
  <r>
    <x v="19"/>
  </r>
  <r>
    <x v="3"/>
  </r>
  <r>
    <x v="3"/>
  </r>
  <r>
    <x v="10"/>
  </r>
  <r>
    <x v="4"/>
  </r>
  <r>
    <x v="2"/>
  </r>
  <r>
    <x v="16"/>
  </r>
  <r>
    <x v="21"/>
  </r>
  <r>
    <x v="5"/>
  </r>
  <r>
    <x v="7"/>
  </r>
  <r>
    <x v="25"/>
  </r>
  <r>
    <x v="5"/>
  </r>
  <r>
    <x v="4"/>
  </r>
  <r>
    <x v="4"/>
  </r>
  <r>
    <x v="17"/>
  </r>
  <r>
    <x v="10"/>
  </r>
  <r>
    <x v="2"/>
  </r>
  <r>
    <x v="11"/>
  </r>
  <r>
    <x v="21"/>
  </r>
  <r>
    <x v="5"/>
  </r>
  <r>
    <x v="5"/>
  </r>
  <r>
    <x v="8"/>
  </r>
  <r>
    <x v="10"/>
  </r>
  <r>
    <x v="18"/>
  </r>
  <r>
    <x v="11"/>
  </r>
  <r>
    <x v="16"/>
  </r>
  <r>
    <x v="18"/>
  </r>
  <r>
    <x v="13"/>
  </r>
  <r>
    <x v="18"/>
  </r>
  <r>
    <x v="0"/>
  </r>
  <r>
    <x v="8"/>
  </r>
  <r>
    <x v="7"/>
  </r>
  <r>
    <x v="23"/>
  </r>
  <r>
    <x v="5"/>
  </r>
  <r>
    <x v="5"/>
  </r>
  <r>
    <x v="13"/>
  </r>
  <r>
    <x v="13"/>
  </r>
  <r>
    <x v="7"/>
  </r>
  <r>
    <x v="22"/>
  </r>
  <r>
    <x v="16"/>
  </r>
  <r>
    <x v="13"/>
  </r>
  <r>
    <x v="13"/>
  </r>
  <r>
    <x v="19"/>
  </r>
  <r>
    <x v="5"/>
  </r>
  <r>
    <x v="5"/>
  </r>
  <r>
    <x v="9"/>
  </r>
  <r>
    <x v="10"/>
  </r>
  <r>
    <x v="11"/>
  </r>
  <r>
    <x v="13"/>
  </r>
  <r>
    <x v="0"/>
  </r>
  <r>
    <x v="2"/>
  </r>
  <r>
    <x v="1"/>
  </r>
  <r>
    <x v="22"/>
  </r>
  <r>
    <x v="3"/>
  </r>
  <r>
    <x v="13"/>
  </r>
  <r>
    <x v="1"/>
  </r>
  <r>
    <x v="5"/>
  </r>
  <r>
    <x v="5"/>
  </r>
  <r>
    <x v="18"/>
  </r>
  <r>
    <x v="3"/>
  </r>
  <r>
    <x v="10"/>
  </r>
  <r>
    <x v="7"/>
  </r>
  <r>
    <x v="11"/>
  </r>
  <r>
    <x v="21"/>
  </r>
  <r>
    <x v="3"/>
  </r>
  <r>
    <x v="26"/>
  </r>
  <r>
    <x v="10"/>
  </r>
  <r>
    <x v="4"/>
  </r>
  <r>
    <x v="10"/>
  </r>
  <r>
    <x v="15"/>
  </r>
  <r>
    <x v="18"/>
  </r>
  <r>
    <x v="13"/>
  </r>
  <r>
    <x v="0"/>
  </r>
  <r>
    <x v="0"/>
  </r>
  <r>
    <x v="11"/>
  </r>
  <r>
    <x v="16"/>
  </r>
  <r>
    <x v="16"/>
  </r>
  <r>
    <x v="16"/>
  </r>
  <r>
    <x v="18"/>
  </r>
  <r>
    <x v="10"/>
  </r>
  <r>
    <x v="11"/>
  </r>
  <r>
    <x v="22"/>
  </r>
  <r>
    <x v="5"/>
  </r>
  <r>
    <x v="7"/>
  </r>
  <r>
    <x v="14"/>
  </r>
  <r>
    <x v="13"/>
  </r>
  <r>
    <x v="5"/>
  </r>
  <r>
    <x v="3"/>
  </r>
  <r>
    <x v="24"/>
  </r>
  <r>
    <x v="8"/>
  </r>
  <r>
    <x v="5"/>
  </r>
  <r>
    <x v="7"/>
  </r>
  <r>
    <x v="10"/>
  </r>
  <r>
    <x v="21"/>
  </r>
  <r>
    <x v="7"/>
  </r>
  <r>
    <x v="22"/>
  </r>
  <r>
    <x v="22"/>
  </r>
  <r>
    <x v="16"/>
  </r>
  <r>
    <x v="11"/>
  </r>
  <r>
    <x v="19"/>
  </r>
  <r>
    <x v="0"/>
  </r>
  <r>
    <x v="17"/>
  </r>
  <r>
    <x v="12"/>
  </r>
  <r>
    <x v="8"/>
  </r>
  <r>
    <x v="22"/>
  </r>
  <r>
    <x v="18"/>
  </r>
  <r>
    <x v="11"/>
  </r>
  <r>
    <x v="10"/>
  </r>
  <r>
    <x v="5"/>
  </r>
  <r>
    <x v="7"/>
  </r>
  <r>
    <x v="7"/>
  </r>
  <r>
    <x v="7"/>
  </r>
  <r>
    <x v="7"/>
  </r>
  <r>
    <x v="6"/>
  </r>
  <r>
    <x v="8"/>
  </r>
  <r>
    <x v="10"/>
  </r>
  <r>
    <x v="16"/>
  </r>
  <r>
    <x v="18"/>
  </r>
  <r>
    <x v="13"/>
  </r>
  <r>
    <x v="11"/>
  </r>
  <r>
    <x v="8"/>
  </r>
  <r>
    <x v="8"/>
  </r>
  <r>
    <x v="5"/>
  </r>
  <r>
    <x v="23"/>
  </r>
  <r>
    <x v="7"/>
  </r>
  <r>
    <x v="18"/>
  </r>
  <r>
    <x v="3"/>
  </r>
  <r>
    <x v="13"/>
  </r>
  <r>
    <x v="19"/>
  </r>
  <r>
    <x v="19"/>
  </r>
  <r>
    <x v="18"/>
  </r>
  <r>
    <x v="18"/>
  </r>
  <r>
    <x v="3"/>
  </r>
  <r>
    <x v="11"/>
  </r>
  <r>
    <x v="0"/>
  </r>
  <r>
    <x v="16"/>
  </r>
  <r>
    <x v="5"/>
  </r>
  <r>
    <x v="22"/>
  </r>
  <r>
    <x v="5"/>
  </r>
  <r>
    <x v="5"/>
  </r>
  <r>
    <x v="5"/>
  </r>
  <r>
    <x v="5"/>
  </r>
  <r>
    <x v="8"/>
  </r>
  <r>
    <x v="5"/>
  </r>
  <r>
    <x v="5"/>
  </r>
  <r>
    <x v="18"/>
  </r>
  <r>
    <x v="7"/>
  </r>
  <r>
    <x v="18"/>
  </r>
  <r>
    <x v="5"/>
  </r>
  <r>
    <x v="5"/>
  </r>
  <r>
    <x v="8"/>
  </r>
  <r>
    <x v="24"/>
  </r>
  <r>
    <x v="18"/>
  </r>
  <r>
    <x v="13"/>
  </r>
  <r>
    <x v="1"/>
  </r>
  <r>
    <x v="11"/>
  </r>
  <r>
    <x v="8"/>
  </r>
  <r>
    <x v="7"/>
  </r>
  <r>
    <x v="13"/>
  </r>
  <r>
    <x v="14"/>
  </r>
  <r>
    <x v="5"/>
  </r>
  <r>
    <x v="16"/>
  </r>
  <r>
    <x v="10"/>
  </r>
  <r>
    <x v="0"/>
  </r>
  <r>
    <x v="19"/>
  </r>
  <r>
    <x v="12"/>
  </r>
  <r>
    <x v="16"/>
  </r>
  <r>
    <x v="7"/>
  </r>
  <r>
    <x v="5"/>
  </r>
  <r>
    <x v="5"/>
  </r>
  <r>
    <x v="22"/>
  </r>
  <r>
    <x v="18"/>
  </r>
  <r>
    <x v="13"/>
  </r>
  <r>
    <x v="13"/>
  </r>
  <r>
    <x v="22"/>
  </r>
  <r>
    <x v="2"/>
  </r>
  <r>
    <x v="19"/>
  </r>
  <r>
    <x v="7"/>
  </r>
  <r>
    <x v="8"/>
  </r>
  <r>
    <x v="18"/>
  </r>
  <r>
    <x v="3"/>
  </r>
  <r>
    <x v="17"/>
  </r>
  <r>
    <x v="0"/>
  </r>
  <r>
    <x v="13"/>
  </r>
  <r>
    <x v="8"/>
  </r>
  <r>
    <x v="17"/>
  </r>
  <r>
    <x v="3"/>
  </r>
  <r>
    <x v="16"/>
  </r>
  <r>
    <x v="18"/>
  </r>
  <r>
    <x v="13"/>
  </r>
  <r>
    <x v="0"/>
  </r>
  <r>
    <x v="19"/>
  </r>
  <r>
    <x v="14"/>
  </r>
  <r>
    <x v="22"/>
  </r>
  <r>
    <x v="7"/>
  </r>
  <r>
    <x v="8"/>
  </r>
  <r>
    <x v="9"/>
  </r>
  <r>
    <x v="7"/>
  </r>
  <r>
    <x v="5"/>
  </r>
  <r>
    <x v="7"/>
  </r>
  <r>
    <x v="13"/>
  </r>
  <r>
    <x v="16"/>
  </r>
  <r>
    <x v="16"/>
  </r>
  <r>
    <x v="11"/>
  </r>
  <r>
    <x v="10"/>
  </r>
  <r>
    <x v="11"/>
  </r>
  <r>
    <x v="19"/>
  </r>
  <r>
    <x v="16"/>
  </r>
  <r>
    <x v="18"/>
  </r>
  <r>
    <x v="3"/>
  </r>
  <r>
    <x v="10"/>
  </r>
  <r>
    <x v="11"/>
  </r>
  <r>
    <x v="5"/>
  </r>
  <r>
    <x v="5"/>
  </r>
  <r>
    <x v="17"/>
  </r>
  <r>
    <x v="7"/>
  </r>
  <r>
    <x v="16"/>
  </r>
  <r>
    <x v="3"/>
  </r>
  <r>
    <x v="0"/>
  </r>
  <r>
    <x v="21"/>
  </r>
  <r>
    <x v="16"/>
  </r>
  <r>
    <x v="10"/>
  </r>
  <r>
    <x v="13"/>
  </r>
  <r>
    <x v="3"/>
  </r>
  <r>
    <x v="26"/>
  </r>
  <r>
    <x v="5"/>
  </r>
  <r>
    <x v="7"/>
  </r>
  <r>
    <x v="16"/>
  </r>
  <r>
    <x v="18"/>
  </r>
  <r>
    <x v="16"/>
  </r>
  <r>
    <x v="16"/>
  </r>
  <r>
    <x v="13"/>
  </r>
  <r>
    <x v="13"/>
  </r>
  <r>
    <x v="14"/>
  </r>
  <r>
    <x v="9"/>
  </r>
  <r>
    <x v="4"/>
  </r>
  <r>
    <x v="18"/>
  </r>
  <r>
    <x v="24"/>
  </r>
  <r>
    <x v="22"/>
  </r>
  <r>
    <x v="21"/>
  </r>
  <r>
    <x v="11"/>
  </r>
  <r>
    <x v="22"/>
  </r>
  <r>
    <x v="21"/>
  </r>
  <r>
    <x v="7"/>
  </r>
  <r>
    <x v="10"/>
  </r>
  <r>
    <x v="14"/>
  </r>
  <r>
    <x v="14"/>
  </r>
  <r>
    <x v="19"/>
  </r>
  <r>
    <x v="19"/>
  </r>
  <r>
    <x v="13"/>
  </r>
  <r>
    <x v="3"/>
  </r>
  <r>
    <x v="11"/>
  </r>
  <r>
    <x v="13"/>
  </r>
  <r>
    <x v="5"/>
  </r>
  <r>
    <x v="5"/>
  </r>
  <r>
    <x v="15"/>
  </r>
  <r>
    <x v="7"/>
  </r>
  <r>
    <x v="7"/>
  </r>
  <r>
    <x v="7"/>
  </r>
  <r>
    <x v="18"/>
  </r>
  <r>
    <x v="3"/>
  </r>
  <r>
    <x v="0"/>
  </r>
  <r>
    <x v="4"/>
  </r>
  <r>
    <x v="22"/>
  </r>
  <r>
    <x v="19"/>
  </r>
  <r>
    <x v="3"/>
  </r>
  <r>
    <x v="10"/>
  </r>
  <r>
    <x v="13"/>
  </r>
  <r>
    <x v="3"/>
  </r>
  <r>
    <x v="22"/>
  </r>
  <r>
    <x v="6"/>
  </r>
  <r>
    <x v="25"/>
  </r>
  <r>
    <x v="7"/>
  </r>
  <r>
    <x v="21"/>
  </r>
  <r>
    <x v="2"/>
  </r>
  <r>
    <x v="16"/>
  </r>
  <r>
    <x v="9"/>
  </r>
  <r>
    <x v="13"/>
  </r>
  <r>
    <x v="0"/>
  </r>
  <r>
    <x v="16"/>
  </r>
  <r>
    <x v="22"/>
  </r>
  <r>
    <x v="15"/>
  </r>
  <r>
    <x v="8"/>
  </r>
  <r>
    <x v="8"/>
  </r>
  <r>
    <x v="13"/>
  </r>
  <r>
    <x v="1"/>
  </r>
  <r>
    <x v="1"/>
  </r>
  <r>
    <x v="1"/>
  </r>
  <r>
    <x v="1"/>
  </r>
  <r>
    <x v="21"/>
  </r>
  <r>
    <x v="22"/>
  </r>
  <r>
    <x v="7"/>
  </r>
  <r>
    <x v="8"/>
  </r>
  <r>
    <x v="7"/>
  </r>
  <r>
    <x v="11"/>
  </r>
  <r>
    <x v="13"/>
  </r>
  <r>
    <x v="20"/>
  </r>
  <r>
    <x v="16"/>
  </r>
  <r>
    <x v="3"/>
  </r>
  <r>
    <x v="3"/>
  </r>
  <r>
    <x v="21"/>
  </r>
  <r>
    <x v="11"/>
  </r>
  <r>
    <x v="5"/>
  </r>
  <r>
    <x v="8"/>
  </r>
  <r>
    <x v="8"/>
  </r>
  <r>
    <x v="5"/>
  </r>
  <r>
    <x v="5"/>
  </r>
  <r>
    <x v="21"/>
  </r>
  <r>
    <x v="22"/>
  </r>
  <r>
    <x v="3"/>
  </r>
  <r>
    <x v="11"/>
  </r>
  <r>
    <x v="14"/>
  </r>
  <r>
    <x v="21"/>
  </r>
  <r>
    <x v="7"/>
  </r>
  <r>
    <x v="5"/>
  </r>
  <r>
    <x v="22"/>
  </r>
  <r>
    <x v="16"/>
  </r>
  <r>
    <x v="0"/>
  </r>
  <r>
    <x v="11"/>
  </r>
  <r>
    <x v="22"/>
  </r>
  <r>
    <x v="8"/>
  </r>
  <r>
    <x v="17"/>
  </r>
  <r>
    <x v="3"/>
  </r>
  <r>
    <x v="10"/>
  </r>
  <r>
    <x v="21"/>
  </r>
  <r>
    <x v="13"/>
  </r>
  <r>
    <x v="14"/>
  </r>
  <r>
    <x v="10"/>
  </r>
  <r>
    <x v="21"/>
  </r>
  <r>
    <x v="13"/>
  </r>
  <r>
    <x v="7"/>
  </r>
  <r>
    <x v="5"/>
  </r>
  <r>
    <x v="7"/>
  </r>
  <r>
    <x v="5"/>
  </r>
  <r>
    <x v="10"/>
  </r>
  <r>
    <x v="3"/>
  </r>
  <r>
    <x v="3"/>
  </r>
  <r>
    <x v="3"/>
  </r>
  <r>
    <x v="10"/>
  </r>
  <r>
    <x v="10"/>
  </r>
  <r>
    <x v="19"/>
  </r>
  <r>
    <x v="16"/>
  </r>
  <r>
    <x v="14"/>
  </r>
  <r>
    <x v="7"/>
  </r>
  <r>
    <x v="5"/>
  </r>
  <r>
    <x v="20"/>
  </r>
  <r>
    <x v="5"/>
  </r>
  <r>
    <x v="8"/>
  </r>
  <r>
    <x v="15"/>
  </r>
  <r>
    <x v="7"/>
  </r>
  <r>
    <x v="3"/>
  </r>
  <r>
    <x v="13"/>
  </r>
  <r>
    <x v="19"/>
  </r>
  <r>
    <x v="19"/>
  </r>
  <r>
    <x v="16"/>
  </r>
  <r>
    <x v="16"/>
  </r>
  <r>
    <x v="11"/>
  </r>
  <r>
    <x v="4"/>
  </r>
  <r>
    <x v="13"/>
  </r>
  <r>
    <x v="8"/>
  </r>
  <r>
    <x v="7"/>
  </r>
  <r>
    <x v="5"/>
  </r>
  <r>
    <x v="5"/>
  </r>
  <r>
    <x v="7"/>
  </r>
  <r>
    <x v="8"/>
  </r>
  <r>
    <x v="7"/>
  </r>
  <r>
    <x v="16"/>
  </r>
  <r>
    <x v="10"/>
  </r>
  <r>
    <x v="21"/>
  </r>
  <r>
    <x v="4"/>
  </r>
  <r>
    <x v="19"/>
  </r>
  <r>
    <x v="11"/>
  </r>
  <r>
    <x v="11"/>
  </r>
  <r>
    <x v="9"/>
  </r>
  <r>
    <x v="19"/>
  </r>
  <r>
    <x v="17"/>
  </r>
  <r>
    <x v="18"/>
  </r>
  <r>
    <x v="3"/>
  </r>
  <r>
    <x v="10"/>
  </r>
  <r>
    <x v="22"/>
  </r>
  <r>
    <x v="3"/>
  </r>
  <r>
    <x v="5"/>
  </r>
  <r>
    <x v="15"/>
  </r>
  <r>
    <x v="5"/>
  </r>
  <r>
    <x v="17"/>
  </r>
  <r>
    <x v="25"/>
  </r>
  <r>
    <x v="8"/>
  </r>
  <r>
    <x v="5"/>
  </r>
  <r>
    <x v="16"/>
  </r>
  <r>
    <x v="13"/>
  </r>
  <r>
    <x v="14"/>
  </r>
  <r>
    <x v="5"/>
  </r>
  <r>
    <x v="13"/>
  </r>
  <r>
    <x v="16"/>
  </r>
  <r>
    <x v="16"/>
  </r>
  <r>
    <x v="17"/>
  </r>
  <r>
    <x v="4"/>
  </r>
  <r>
    <x v="11"/>
  </r>
  <r>
    <x v="11"/>
  </r>
  <r>
    <x v="5"/>
  </r>
  <r>
    <x v="7"/>
  </r>
  <r>
    <x v="5"/>
  </r>
  <r>
    <x v="18"/>
  </r>
  <r>
    <x v="14"/>
  </r>
  <r>
    <x v="18"/>
  </r>
  <r>
    <x v="22"/>
  </r>
  <r>
    <x v="3"/>
  </r>
  <r>
    <x v="26"/>
  </r>
  <r>
    <x v="10"/>
  </r>
  <r>
    <x v="21"/>
  </r>
  <r>
    <x v="10"/>
  </r>
  <r>
    <x v="21"/>
  </r>
  <r>
    <x v="5"/>
  </r>
  <r>
    <x v="5"/>
  </r>
  <r>
    <x v="1"/>
  </r>
  <r>
    <x v="18"/>
  </r>
  <r>
    <x v="27"/>
  </r>
  <r>
    <x v="1"/>
  </r>
  <r>
    <x v="1"/>
  </r>
  <r>
    <x v="17"/>
  </r>
  <r>
    <x v="19"/>
  </r>
  <r>
    <x v="1"/>
  </r>
  <r>
    <x v="1"/>
  </r>
  <r>
    <x v="1"/>
  </r>
  <r>
    <x v="27"/>
  </r>
  <r>
    <x v="22"/>
  </r>
  <r>
    <x v="3"/>
  </r>
  <r>
    <x v="10"/>
  </r>
  <r>
    <x v="10"/>
  </r>
  <r>
    <x v="21"/>
  </r>
  <r>
    <x v="21"/>
  </r>
  <r>
    <x v="24"/>
  </r>
  <r>
    <x v="13"/>
  </r>
  <r>
    <x v="4"/>
  </r>
  <r>
    <x v="2"/>
  </r>
  <r>
    <x v="3"/>
  </r>
  <r>
    <x v="3"/>
  </r>
  <r>
    <x v="27"/>
  </r>
  <r>
    <x v="22"/>
  </r>
  <r>
    <x v="8"/>
  </r>
  <r>
    <x v="5"/>
  </r>
  <r>
    <x v="14"/>
  </r>
  <r>
    <x v="10"/>
  </r>
  <r>
    <x v="13"/>
  </r>
  <r>
    <x v="10"/>
  </r>
  <r>
    <x v="14"/>
  </r>
  <r>
    <x v="7"/>
  </r>
  <r>
    <x v="22"/>
  </r>
  <r>
    <x v="16"/>
  </r>
  <r>
    <x v="11"/>
  </r>
  <r>
    <x v="11"/>
  </r>
  <r>
    <x v="13"/>
  </r>
  <r>
    <x v="11"/>
  </r>
  <r>
    <x v="7"/>
  </r>
  <r>
    <x v="7"/>
  </r>
  <r>
    <x v="8"/>
  </r>
  <r>
    <x v="8"/>
  </r>
  <r>
    <x v="18"/>
  </r>
  <r>
    <x v="11"/>
  </r>
  <r>
    <x v="4"/>
  </r>
  <r>
    <x v="8"/>
  </r>
  <r>
    <x v="13"/>
  </r>
  <r>
    <x v="16"/>
  </r>
  <r>
    <x v="10"/>
  </r>
  <r>
    <x v="5"/>
  </r>
  <r>
    <x v="5"/>
  </r>
  <r>
    <x v="8"/>
  </r>
  <r>
    <x v="22"/>
  </r>
  <r>
    <x v="8"/>
  </r>
  <r>
    <x v="8"/>
  </r>
  <r>
    <x v="8"/>
  </r>
  <r>
    <x v="7"/>
  </r>
  <r>
    <x v="3"/>
  </r>
  <r>
    <x v="11"/>
  </r>
  <r>
    <x v="4"/>
  </r>
  <r>
    <x v="5"/>
  </r>
  <r>
    <x v="3"/>
  </r>
  <r>
    <x v="26"/>
  </r>
  <r>
    <x v="10"/>
  </r>
  <r>
    <x v="11"/>
  </r>
  <r>
    <x v="11"/>
  </r>
  <r>
    <x v="11"/>
  </r>
  <r>
    <x v="8"/>
  </r>
  <r>
    <x v="5"/>
  </r>
  <r>
    <x v="7"/>
  </r>
  <r>
    <x v="10"/>
  </r>
  <r>
    <x v="21"/>
  </r>
  <r>
    <x v="11"/>
  </r>
  <r>
    <x v="19"/>
  </r>
  <r>
    <x v="2"/>
  </r>
  <r>
    <x v="22"/>
  </r>
  <r>
    <x v="22"/>
  </r>
  <r>
    <x v="22"/>
  </r>
  <r>
    <x v="16"/>
  </r>
  <r>
    <x v="18"/>
  </r>
  <r>
    <x v="11"/>
  </r>
  <r>
    <x v="24"/>
  </r>
  <r>
    <x v="13"/>
  </r>
  <r>
    <x v="10"/>
  </r>
  <r>
    <x v="21"/>
  </r>
  <r>
    <x v="5"/>
  </r>
  <r>
    <x v="7"/>
  </r>
  <r>
    <x v="17"/>
  </r>
  <r>
    <x v="8"/>
  </r>
  <r>
    <x v="9"/>
  </r>
  <r>
    <x v="21"/>
  </r>
  <r>
    <x v="0"/>
  </r>
  <r>
    <x v="16"/>
  </r>
  <r>
    <x v="24"/>
  </r>
  <r>
    <x v="13"/>
  </r>
  <r>
    <x v="13"/>
  </r>
  <r>
    <x v="10"/>
  </r>
  <r>
    <x v="5"/>
  </r>
  <r>
    <x v="5"/>
  </r>
  <r>
    <x v="8"/>
  </r>
  <r>
    <x v="7"/>
  </r>
  <r>
    <x v="7"/>
  </r>
  <r>
    <x v="24"/>
  </r>
  <r>
    <x v="4"/>
  </r>
  <r>
    <x v="4"/>
  </r>
  <r>
    <x v="13"/>
  </r>
  <r>
    <x v="3"/>
  </r>
  <r>
    <x v="13"/>
  </r>
  <r>
    <x v="13"/>
  </r>
  <r>
    <x v="14"/>
  </r>
  <r>
    <x v="5"/>
  </r>
  <r>
    <x v="22"/>
  </r>
  <r>
    <x v="13"/>
  </r>
  <r>
    <x v="9"/>
  </r>
  <r>
    <x v="5"/>
  </r>
  <r>
    <x v="8"/>
  </r>
  <r>
    <x v="5"/>
  </r>
  <r>
    <x v="7"/>
  </r>
  <r>
    <x v="5"/>
  </r>
  <r>
    <x v="22"/>
  </r>
  <r>
    <x v="16"/>
  </r>
  <r>
    <x v="3"/>
  </r>
  <r>
    <x v="3"/>
  </r>
  <r>
    <x v="13"/>
  </r>
  <r>
    <x v="22"/>
  </r>
  <r>
    <x v="11"/>
  </r>
  <r>
    <x v="8"/>
  </r>
  <r>
    <x v="16"/>
  </r>
  <r>
    <x v="3"/>
  </r>
  <r>
    <x v="4"/>
  </r>
  <r>
    <x v="9"/>
  </r>
  <r>
    <x v="10"/>
  </r>
  <r>
    <x v="16"/>
  </r>
  <r>
    <x v="10"/>
  </r>
  <r>
    <x v="11"/>
  </r>
  <r>
    <x v="22"/>
  </r>
  <r>
    <x v="22"/>
  </r>
  <r>
    <x v="11"/>
  </r>
  <r>
    <x v="5"/>
  </r>
  <r>
    <x v="7"/>
  </r>
  <r>
    <x v="5"/>
  </r>
  <r>
    <x v="10"/>
  </r>
  <r>
    <x v="16"/>
  </r>
  <r>
    <x v="13"/>
  </r>
  <r>
    <x v="11"/>
  </r>
  <r>
    <x v="17"/>
  </r>
  <r>
    <x v="10"/>
  </r>
  <r>
    <x v="12"/>
  </r>
  <r>
    <x v="5"/>
  </r>
  <r>
    <x v="8"/>
  </r>
  <r>
    <x v="26"/>
  </r>
  <r>
    <x v="11"/>
  </r>
  <r>
    <x v="10"/>
  </r>
  <r>
    <x v="27"/>
  </r>
  <r>
    <x v="27"/>
  </r>
  <r>
    <x v="1"/>
  </r>
  <r>
    <x v="1"/>
  </r>
  <r>
    <x v="1"/>
  </r>
  <r>
    <x v="1"/>
  </r>
  <r>
    <x v="1"/>
  </r>
  <r>
    <x v="10"/>
  </r>
  <r>
    <x v="24"/>
  </r>
  <r>
    <x v="1"/>
  </r>
  <r>
    <x v="1"/>
  </r>
  <r>
    <x v="11"/>
  </r>
  <r>
    <x v="18"/>
  </r>
  <r>
    <x v="13"/>
  </r>
  <r>
    <x v="22"/>
  </r>
  <r>
    <x v="5"/>
  </r>
  <r>
    <x v="15"/>
  </r>
  <r>
    <x v="7"/>
  </r>
  <r>
    <x v="11"/>
  </r>
  <r>
    <x v="16"/>
  </r>
  <r>
    <x v="8"/>
  </r>
  <r>
    <x v="3"/>
  </r>
  <r>
    <x v="3"/>
  </r>
  <r>
    <x v="11"/>
  </r>
  <r>
    <x v="2"/>
  </r>
  <r>
    <x v="3"/>
  </r>
  <r>
    <x v="11"/>
  </r>
  <r>
    <x v="13"/>
  </r>
  <r>
    <x v="17"/>
  </r>
  <r>
    <x v="8"/>
  </r>
  <r>
    <x v="7"/>
  </r>
  <r>
    <x v="7"/>
  </r>
  <r>
    <x v="18"/>
  </r>
  <r>
    <x v="3"/>
  </r>
  <r>
    <x v="13"/>
  </r>
  <r>
    <x v="3"/>
  </r>
  <r>
    <x v="16"/>
  </r>
  <r>
    <x v="10"/>
  </r>
  <r>
    <x v="10"/>
  </r>
  <r>
    <x v="10"/>
  </r>
  <r>
    <x v="10"/>
  </r>
  <r>
    <x v="11"/>
  </r>
  <r>
    <x v="13"/>
  </r>
  <r>
    <x v="19"/>
  </r>
  <r>
    <x v="16"/>
  </r>
  <r>
    <x v="7"/>
  </r>
  <r>
    <x v="7"/>
  </r>
  <r>
    <x v="5"/>
  </r>
  <r>
    <x v="23"/>
  </r>
  <r>
    <x v="5"/>
  </r>
  <r>
    <x v="18"/>
  </r>
  <r>
    <x v="18"/>
  </r>
  <r>
    <x v="10"/>
  </r>
  <r>
    <x v="11"/>
  </r>
  <r>
    <x v="19"/>
  </r>
  <r>
    <x v="3"/>
  </r>
  <r>
    <x v="24"/>
  </r>
  <r>
    <x v="19"/>
  </r>
  <r>
    <x v="22"/>
  </r>
  <r>
    <x v="10"/>
  </r>
  <r>
    <x v="21"/>
  </r>
  <r>
    <x v="11"/>
  </r>
  <r>
    <x v="13"/>
  </r>
  <r>
    <x v="11"/>
  </r>
  <r>
    <x v="13"/>
  </r>
  <r>
    <x v="13"/>
  </r>
  <r>
    <x v="0"/>
  </r>
  <r>
    <x v="5"/>
  </r>
  <r>
    <x v="5"/>
  </r>
  <r>
    <x v="8"/>
  </r>
  <r>
    <x v="8"/>
  </r>
  <r>
    <x v="8"/>
  </r>
  <r>
    <x v="16"/>
  </r>
  <r>
    <x v="3"/>
  </r>
  <r>
    <x v="20"/>
  </r>
  <r>
    <x v="22"/>
  </r>
  <r>
    <x v="18"/>
  </r>
  <r>
    <x v="18"/>
  </r>
  <r>
    <x v="10"/>
  </r>
  <r>
    <x v="19"/>
  </r>
  <r>
    <x v="11"/>
  </r>
  <r>
    <x v="26"/>
  </r>
  <r>
    <x v="5"/>
  </r>
  <r>
    <x v="8"/>
  </r>
  <r>
    <x v="26"/>
  </r>
  <r>
    <x v="5"/>
  </r>
  <r>
    <x v="22"/>
  </r>
  <r>
    <x v="18"/>
  </r>
  <r>
    <x v="18"/>
  </r>
  <r>
    <x v="14"/>
  </r>
  <r>
    <x v="4"/>
  </r>
  <r>
    <x v="9"/>
  </r>
  <r>
    <x v="18"/>
  </r>
  <r>
    <x v="3"/>
  </r>
  <r>
    <x v="3"/>
  </r>
  <r>
    <x v="10"/>
  </r>
  <r>
    <x v="10"/>
  </r>
  <r>
    <x v="11"/>
  </r>
  <r>
    <x v="0"/>
  </r>
  <r>
    <x v="2"/>
  </r>
  <r>
    <x v="17"/>
  </r>
  <r>
    <x v="0"/>
  </r>
  <r>
    <x v="8"/>
  </r>
  <r>
    <x v="5"/>
  </r>
  <r>
    <x v="5"/>
  </r>
  <r>
    <x v="7"/>
  </r>
  <r>
    <x v="21"/>
  </r>
  <r>
    <x v="0"/>
  </r>
  <r>
    <x v="14"/>
  </r>
  <r>
    <x v="19"/>
  </r>
  <r>
    <x v="5"/>
  </r>
  <r>
    <x v="2"/>
  </r>
  <r>
    <x v="22"/>
  </r>
  <r>
    <x v="12"/>
  </r>
  <r>
    <x v="11"/>
  </r>
  <r>
    <x v="11"/>
  </r>
  <r>
    <x v="7"/>
  </r>
  <r>
    <x v="5"/>
  </r>
  <r>
    <x v="17"/>
  </r>
  <r>
    <x v="22"/>
  </r>
  <r>
    <x v="7"/>
  </r>
  <r>
    <x v="18"/>
  </r>
  <r>
    <x v="7"/>
  </r>
  <r>
    <x v="19"/>
  </r>
  <r>
    <x v="14"/>
  </r>
  <r>
    <x v="7"/>
  </r>
  <r>
    <x v="24"/>
  </r>
  <r>
    <x v="13"/>
  </r>
  <r>
    <x v="16"/>
  </r>
  <r>
    <x v="5"/>
  </r>
  <r>
    <x v="5"/>
  </r>
  <r>
    <x v="23"/>
  </r>
  <r>
    <x v="8"/>
  </r>
  <r>
    <x v="15"/>
  </r>
  <r>
    <x v="15"/>
  </r>
  <r>
    <x v="5"/>
  </r>
  <r>
    <x v="18"/>
  </r>
  <r>
    <x v="11"/>
  </r>
  <r>
    <x v="11"/>
  </r>
  <r>
    <x v="14"/>
  </r>
  <r>
    <x v="2"/>
  </r>
  <r>
    <x v="18"/>
  </r>
  <r>
    <x v="22"/>
  </r>
  <r>
    <x v="16"/>
  </r>
  <r>
    <x v="18"/>
  </r>
  <r>
    <x v="8"/>
  </r>
  <r>
    <x v="5"/>
  </r>
  <r>
    <x v="5"/>
  </r>
  <r>
    <x v="5"/>
  </r>
  <r>
    <x v="22"/>
  </r>
  <r>
    <x v="14"/>
  </r>
  <r>
    <x v="10"/>
  </r>
  <r>
    <x v="0"/>
  </r>
  <r>
    <x v="19"/>
  </r>
  <r>
    <x v="19"/>
  </r>
  <r>
    <x v="16"/>
  </r>
  <r>
    <x v="18"/>
  </r>
  <r>
    <x v="10"/>
  </r>
  <r>
    <x v="13"/>
  </r>
  <r>
    <x v="17"/>
  </r>
  <r>
    <x v="14"/>
  </r>
  <r>
    <x v="8"/>
  </r>
  <r>
    <x v="8"/>
  </r>
  <r>
    <x v="7"/>
  </r>
  <r>
    <x v="7"/>
  </r>
  <r>
    <x v="22"/>
  </r>
  <r>
    <x v="10"/>
  </r>
  <r>
    <x v="0"/>
  </r>
  <r>
    <x v="19"/>
  </r>
  <r>
    <x v="11"/>
  </r>
  <r>
    <x v="10"/>
  </r>
  <r>
    <x v="6"/>
  </r>
  <r>
    <x v="0"/>
  </r>
  <r>
    <x v="1"/>
  </r>
  <r>
    <x v="1"/>
  </r>
  <r>
    <x v="3"/>
  </r>
  <r>
    <x v="21"/>
  </r>
  <r>
    <x v="14"/>
  </r>
  <r>
    <x v="7"/>
  </r>
  <r>
    <x v="17"/>
  </r>
  <r>
    <x v="15"/>
  </r>
  <r>
    <x v="15"/>
  </r>
  <r>
    <x v="8"/>
  </r>
  <r>
    <x v="22"/>
  </r>
  <r>
    <x v="16"/>
  </r>
  <r>
    <x v="4"/>
  </r>
  <r>
    <x v="13"/>
  </r>
  <r>
    <x v="11"/>
  </r>
  <r>
    <x v="22"/>
  </r>
  <r>
    <x v="24"/>
  </r>
  <r>
    <x v="11"/>
  </r>
  <r>
    <x v="13"/>
  </r>
  <r>
    <x v="22"/>
  </r>
  <r>
    <x v="5"/>
  </r>
  <r>
    <x v="5"/>
  </r>
  <r>
    <x v="8"/>
  </r>
  <r>
    <x v="26"/>
  </r>
  <r>
    <x v="15"/>
  </r>
  <r>
    <x v="22"/>
  </r>
  <r>
    <x v="10"/>
  </r>
  <r>
    <x v="13"/>
  </r>
  <r>
    <x v="3"/>
  </r>
  <r>
    <x v="16"/>
  </r>
  <r>
    <x v="18"/>
  </r>
  <r>
    <x v="11"/>
  </r>
  <r>
    <x v="11"/>
  </r>
  <r>
    <x v="24"/>
  </r>
  <r>
    <x v="13"/>
  </r>
  <r>
    <x v="14"/>
  </r>
  <r>
    <x v="0"/>
  </r>
  <r>
    <x v="13"/>
  </r>
  <r>
    <x v="3"/>
  </r>
  <r>
    <x v="5"/>
  </r>
  <r>
    <x v="7"/>
  </r>
  <r>
    <x v="7"/>
  </r>
  <r>
    <x v="5"/>
  </r>
  <r>
    <x v="0"/>
  </r>
  <r>
    <x v="6"/>
  </r>
  <r>
    <x v="6"/>
  </r>
  <r>
    <x v="10"/>
  </r>
  <r>
    <x v="5"/>
  </r>
  <r>
    <x v="6"/>
  </r>
  <r>
    <x v="9"/>
  </r>
  <r>
    <x v="23"/>
  </r>
  <r>
    <x v="22"/>
  </r>
  <r>
    <x v="13"/>
  </r>
  <r>
    <x v="19"/>
  </r>
  <r>
    <x v="16"/>
  </r>
  <r>
    <x v="18"/>
  </r>
  <r>
    <x v="18"/>
  </r>
  <r>
    <x v="3"/>
  </r>
  <r>
    <x v="13"/>
  </r>
  <r>
    <x v="14"/>
  </r>
  <r>
    <x v="16"/>
  </r>
  <r>
    <x v="5"/>
  </r>
  <r>
    <x v="9"/>
  </r>
  <r>
    <x v="22"/>
  </r>
  <r>
    <x v="3"/>
  </r>
  <r>
    <x v="4"/>
  </r>
  <r>
    <x v="19"/>
  </r>
  <r>
    <x v="5"/>
  </r>
  <r>
    <x v="18"/>
  </r>
  <r>
    <x v="10"/>
  </r>
  <r>
    <x v="13"/>
  </r>
  <r>
    <x v="14"/>
  </r>
  <r>
    <x v="22"/>
  </r>
  <r>
    <x v="5"/>
  </r>
  <r>
    <x v="17"/>
  </r>
  <r>
    <x v="8"/>
  </r>
  <r>
    <x v="5"/>
  </r>
  <r>
    <x v="8"/>
  </r>
  <r>
    <x v="8"/>
  </r>
  <r>
    <x v="14"/>
  </r>
  <r>
    <x v="21"/>
  </r>
  <r>
    <x v="11"/>
  </r>
  <r>
    <x v="21"/>
  </r>
  <r>
    <x v="22"/>
  </r>
  <r>
    <x v="16"/>
  </r>
  <r>
    <x v="16"/>
  </r>
  <r>
    <x v="18"/>
  </r>
  <r>
    <x v="14"/>
  </r>
  <r>
    <x v="14"/>
  </r>
  <r>
    <x v="22"/>
  </r>
  <r>
    <x v="8"/>
  </r>
  <r>
    <x v="5"/>
  </r>
  <r>
    <x v="12"/>
  </r>
  <r>
    <x v="18"/>
  </r>
  <r>
    <x v="10"/>
  </r>
  <r>
    <x v="11"/>
  </r>
  <r>
    <x v="14"/>
  </r>
  <r>
    <x v="18"/>
  </r>
  <r>
    <x v="3"/>
  </r>
  <r>
    <x v="11"/>
  </r>
  <r>
    <x v="14"/>
  </r>
  <r>
    <x v="11"/>
  </r>
  <r>
    <x v="10"/>
  </r>
  <r>
    <x v="5"/>
  </r>
  <r>
    <x v="8"/>
  </r>
  <r>
    <x v="7"/>
  </r>
  <r>
    <x v="8"/>
  </r>
  <r>
    <x v="5"/>
  </r>
  <r>
    <x v="7"/>
  </r>
  <r>
    <x v="3"/>
  </r>
  <r>
    <x v="11"/>
  </r>
  <r>
    <x v="11"/>
  </r>
  <r>
    <x v="19"/>
  </r>
  <r>
    <x v="22"/>
  </r>
  <r>
    <x v="22"/>
  </r>
  <r>
    <x v="13"/>
  </r>
  <r>
    <x v="2"/>
  </r>
  <r>
    <x v="16"/>
  </r>
  <r>
    <x v="5"/>
  </r>
  <r>
    <x v="8"/>
  </r>
  <r>
    <x v="9"/>
  </r>
  <r>
    <x v="7"/>
  </r>
  <r>
    <x v="18"/>
  </r>
  <r>
    <x v="11"/>
  </r>
  <r>
    <x v="14"/>
  </r>
  <r>
    <x v="5"/>
  </r>
  <r>
    <x v="18"/>
  </r>
  <r>
    <x v="3"/>
  </r>
  <r>
    <x v="10"/>
  </r>
  <r>
    <x v="19"/>
  </r>
  <r>
    <x v="7"/>
  </r>
  <r>
    <x v="20"/>
  </r>
  <r>
    <x v="5"/>
  </r>
  <r>
    <x v="5"/>
  </r>
  <r>
    <x v="5"/>
  </r>
  <r>
    <x v="14"/>
  </r>
  <r>
    <x v="3"/>
  </r>
  <r>
    <x v="10"/>
  </r>
  <r>
    <x v="11"/>
  </r>
  <r>
    <x v="14"/>
  </r>
  <r>
    <x v="16"/>
  </r>
  <r>
    <x v="13"/>
  </r>
  <r>
    <x v="27"/>
  </r>
  <r>
    <x v="2"/>
  </r>
  <r>
    <x v="1"/>
  </r>
  <r>
    <x v="1"/>
  </r>
  <r>
    <x v="27"/>
  </r>
  <r>
    <x v="27"/>
  </r>
  <r>
    <x v="5"/>
  </r>
  <r>
    <x v="8"/>
  </r>
  <r>
    <x v="10"/>
  </r>
  <r>
    <x v="10"/>
  </r>
  <r>
    <x v="11"/>
  </r>
  <r>
    <x v="1"/>
  </r>
  <r>
    <x v="1"/>
  </r>
  <r>
    <x v="11"/>
  </r>
  <r>
    <x v="7"/>
  </r>
  <r>
    <x v="5"/>
  </r>
  <r>
    <x v="5"/>
  </r>
  <r>
    <x v="7"/>
  </r>
  <r>
    <x v="12"/>
  </r>
  <r>
    <x v="10"/>
  </r>
  <r>
    <x v="16"/>
  </r>
  <r>
    <x v="18"/>
  </r>
  <r>
    <x v="13"/>
  </r>
  <r>
    <x v="6"/>
  </r>
  <r>
    <x v="7"/>
  </r>
  <r>
    <x v="16"/>
  </r>
  <r>
    <x v="10"/>
  </r>
  <r>
    <x v="24"/>
  </r>
  <r>
    <x v="24"/>
  </r>
  <r>
    <x v="13"/>
  </r>
  <r>
    <x v="10"/>
  </r>
  <r>
    <x v="19"/>
  </r>
  <r>
    <x v="5"/>
  </r>
  <r>
    <x v="8"/>
  </r>
  <r>
    <x v="7"/>
  </r>
  <r>
    <x v="8"/>
  </r>
  <r>
    <x v="5"/>
  </r>
  <r>
    <x v="8"/>
  </r>
  <r>
    <x v="11"/>
  </r>
  <r>
    <x v="0"/>
  </r>
  <r>
    <x v="8"/>
  </r>
  <r>
    <x v="16"/>
  </r>
  <r>
    <x v="13"/>
  </r>
  <r>
    <x v="19"/>
  </r>
  <r>
    <x v="19"/>
  </r>
  <r>
    <x v="3"/>
  </r>
  <r>
    <x v="13"/>
  </r>
  <r>
    <x v="8"/>
  </r>
  <r>
    <x v="8"/>
  </r>
  <r>
    <x v="5"/>
  </r>
  <r>
    <x v="5"/>
  </r>
  <r>
    <x v="0"/>
  </r>
  <r>
    <x v="2"/>
  </r>
  <r>
    <x v="22"/>
  </r>
  <r>
    <x v="22"/>
  </r>
  <r>
    <x v="3"/>
  </r>
  <r>
    <x v="3"/>
  </r>
  <r>
    <x v="21"/>
  </r>
  <r>
    <x v="13"/>
  </r>
  <r>
    <x v="16"/>
  </r>
  <r>
    <x v="14"/>
  </r>
  <r>
    <x v="7"/>
  </r>
  <r>
    <x v="7"/>
  </r>
  <r>
    <x v="8"/>
  </r>
  <r>
    <x v="8"/>
  </r>
  <r>
    <x v="8"/>
  </r>
  <r>
    <x v="7"/>
  </r>
  <r>
    <x v="5"/>
  </r>
  <r>
    <x v="17"/>
  </r>
  <r>
    <x v="5"/>
  </r>
  <r>
    <x v="7"/>
  </r>
  <r>
    <x v="18"/>
  </r>
  <r>
    <x v="13"/>
  </r>
  <r>
    <x v="19"/>
  </r>
  <r>
    <x v="7"/>
  </r>
  <r>
    <x v="18"/>
  </r>
  <r>
    <x v="26"/>
  </r>
  <r>
    <x v="10"/>
  </r>
  <r>
    <x v="13"/>
  </r>
  <r>
    <x v="19"/>
  </r>
  <r>
    <x v="20"/>
  </r>
  <r>
    <x v="8"/>
  </r>
  <r>
    <x v="11"/>
  </r>
  <r>
    <x v="5"/>
  </r>
  <r>
    <x v="20"/>
  </r>
  <r>
    <x v="7"/>
  </r>
  <r>
    <x v="7"/>
  </r>
  <r>
    <x v="20"/>
  </r>
  <r>
    <x v="5"/>
  </r>
  <r>
    <x v="7"/>
  </r>
  <r>
    <x v="13"/>
  </r>
  <r>
    <x v="19"/>
  </r>
  <r>
    <x v="19"/>
  </r>
  <r>
    <x v="3"/>
  </r>
  <r>
    <x v="24"/>
  </r>
  <r>
    <x v="13"/>
  </r>
  <r>
    <x v="14"/>
  </r>
  <r>
    <x v="7"/>
  </r>
  <r>
    <x v="7"/>
  </r>
  <r>
    <x v="5"/>
  </r>
  <r>
    <x v="7"/>
  </r>
  <r>
    <x v="5"/>
  </r>
  <r>
    <x v="8"/>
  </r>
  <r>
    <x v="5"/>
  </r>
  <r>
    <x v="15"/>
  </r>
  <r>
    <x v="8"/>
  </r>
  <r>
    <x v="8"/>
  </r>
  <r>
    <x v="17"/>
  </r>
  <r>
    <x v="16"/>
  </r>
  <r>
    <x v="13"/>
  </r>
  <r>
    <x v="2"/>
  </r>
  <r>
    <x v="16"/>
  </r>
  <r>
    <x v="16"/>
  </r>
  <r>
    <x v="14"/>
  </r>
  <r>
    <x v="3"/>
  </r>
  <r>
    <x v="10"/>
  </r>
  <r>
    <x v="10"/>
  </r>
  <r>
    <x v="19"/>
  </r>
  <r>
    <x v="10"/>
  </r>
  <r>
    <x v="14"/>
  </r>
  <r>
    <x v="11"/>
  </r>
  <r>
    <x v="25"/>
  </r>
  <r>
    <x v="5"/>
  </r>
  <r>
    <x v="8"/>
  </r>
  <r>
    <x v="15"/>
  </r>
  <r>
    <x v="7"/>
  </r>
  <r>
    <x v="7"/>
  </r>
  <r>
    <x v="17"/>
  </r>
  <r>
    <x v="16"/>
  </r>
  <r>
    <x v="18"/>
  </r>
  <r>
    <x v="10"/>
  </r>
  <r>
    <x v="7"/>
  </r>
  <r>
    <x v="6"/>
  </r>
  <r>
    <x v="10"/>
  </r>
  <r>
    <x v="11"/>
  </r>
  <r>
    <x v="21"/>
  </r>
  <r>
    <x v="16"/>
  </r>
  <r>
    <x v="5"/>
  </r>
  <r>
    <x v="7"/>
  </r>
  <r>
    <x v="7"/>
  </r>
  <r>
    <x v="7"/>
  </r>
  <r>
    <x v="8"/>
  </r>
  <r>
    <x v="22"/>
  </r>
  <r>
    <x v="19"/>
  </r>
  <r>
    <x v="19"/>
  </r>
  <r>
    <x v="7"/>
  </r>
  <r>
    <x v="7"/>
  </r>
  <r>
    <x v="22"/>
  </r>
  <r>
    <x v="22"/>
  </r>
  <r>
    <x v="18"/>
  </r>
  <r>
    <x v="3"/>
  </r>
  <r>
    <x v="10"/>
  </r>
  <r>
    <x v="11"/>
  </r>
  <r>
    <x v="13"/>
  </r>
  <r>
    <x v="4"/>
  </r>
  <r>
    <x v="19"/>
  </r>
  <r>
    <x v="13"/>
  </r>
  <r>
    <x v="5"/>
  </r>
  <r>
    <x v="6"/>
  </r>
  <r>
    <x v="8"/>
  </r>
  <r>
    <x v="5"/>
  </r>
  <r>
    <x v="10"/>
  </r>
  <r>
    <x v="22"/>
  </r>
  <r>
    <x v="14"/>
  </r>
  <r>
    <x v="16"/>
  </r>
  <r>
    <x v="18"/>
  </r>
  <r>
    <x v="11"/>
  </r>
  <r>
    <x v="13"/>
  </r>
  <r>
    <x v="13"/>
  </r>
  <r>
    <x v="5"/>
  </r>
  <r>
    <x v="13"/>
  </r>
  <r>
    <x v="2"/>
  </r>
  <r>
    <x v="1"/>
  </r>
  <r>
    <x v="8"/>
  </r>
  <r>
    <x v="1"/>
  </r>
  <r>
    <x v="10"/>
  </r>
  <r>
    <x v="14"/>
  </r>
  <r>
    <x v="14"/>
  </r>
  <r>
    <x v="1"/>
  </r>
  <r>
    <x v="27"/>
  </r>
  <r>
    <x v="13"/>
  </r>
  <r>
    <x v="14"/>
  </r>
  <r>
    <x v="1"/>
  </r>
  <r>
    <x v="12"/>
  </r>
  <r>
    <x v="8"/>
  </r>
  <r>
    <x v="8"/>
  </r>
  <r>
    <x v="6"/>
  </r>
  <r>
    <x v="8"/>
  </r>
  <r>
    <x v="8"/>
  </r>
  <r>
    <x v="22"/>
  </r>
  <r>
    <x v="18"/>
  </r>
  <r>
    <x v="14"/>
  </r>
  <r>
    <x v="4"/>
  </r>
  <r>
    <x v="16"/>
  </r>
  <r>
    <x v="19"/>
  </r>
  <r>
    <x v="21"/>
  </r>
  <r>
    <x v="0"/>
  </r>
  <r>
    <x v="22"/>
  </r>
  <r>
    <x v="9"/>
  </r>
  <r>
    <x v="17"/>
  </r>
  <r>
    <x v="16"/>
  </r>
  <r>
    <x v="13"/>
  </r>
  <r>
    <x v="5"/>
  </r>
  <r>
    <x v="5"/>
  </r>
  <r>
    <x v="7"/>
  </r>
  <r>
    <x v="5"/>
  </r>
  <r>
    <x v="7"/>
  </r>
  <r>
    <x v="5"/>
  </r>
  <r>
    <x v="22"/>
  </r>
  <r>
    <x v="18"/>
  </r>
  <r>
    <x v="11"/>
  </r>
  <r>
    <x v="11"/>
  </r>
  <r>
    <x v="6"/>
  </r>
  <r>
    <x v="12"/>
  </r>
  <r>
    <x v="16"/>
  </r>
  <r>
    <x v="3"/>
  </r>
  <r>
    <x v="26"/>
  </r>
  <r>
    <x v="13"/>
  </r>
  <r>
    <x v="14"/>
  </r>
  <r>
    <x v="24"/>
  </r>
  <r>
    <x v="22"/>
  </r>
  <r>
    <x v="22"/>
  </r>
  <r>
    <x v="8"/>
  </r>
  <r>
    <x v="8"/>
  </r>
  <r>
    <x v="5"/>
  </r>
  <r>
    <x v="7"/>
  </r>
  <r>
    <x v="5"/>
  </r>
  <r>
    <x v="22"/>
  </r>
  <r>
    <x v="14"/>
  </r>
  <r>
    <x v="3"/>
  </r>
  <r>
    <x v="13"/>
  </r>
  <r>
    <x v="13"/>
  </r>
  <r>
    <x v="13"/>
  </r>
  <r>
    <x v="16"/>
  </r>
  <r>
    <x v="10"/>
  </r>
  <r>
    <x v="11"/>
  </r>
  <r>
    <x v="13"/>
  </r>
  <r>
    <x v="14"/>
  </r>
  <r>
    <x v="19"/>
  </r>
  <r>
    <x v="14"/>
  </r>
  <r>
    <x v="0"/>
  </r>
  <r>
    <x v="8"/>
  </r>
  <r>
    <x v="8"/>
  </r>
  <r>
    <x v="5"/>
  </r>
  <r>
    <x v="7"/>
  </r>
  <r>
    <x v="18"/>
  </r>
  <r>
    <x v="3"/>
  </r>
  <r>
    <x v="0"/>
  </r>
  <r>
    <x v="10"/>
  </r>
  <r>
    <x v="25"/>
  </r>
  <r>
    <x v="7"/>
  </r>
  <r>
    <x v="16"/>
  </r>
  <r>
    <x v="3"/>
  </r>
  <r>
    <x v="21"/>
  </r>
  <r>
    <x v="11"/>
  </r>
  <r>
    <x v="13"/>
  </r>
  <r>
    <x v="13"/>
  </r>
  <r>
    <x v="14"/>
  </r>
  <r>
    <x v="10"/>
  </r>
  <r>
    <x v="8"/>
  </r>
  <r>
    <x v="26"/>
  </r>
  <r>
    <x v="7"/>
  </r>
  <r>
    <x v="5"/>
  </r>
  <r>
    <x v="8"/>
  </r>
  <r>
    <x v="5"/>
  </r>
  <r>
    <x v="22"/>
  </r>
  <r>
    <x v="5"/>
  </r>
  <r>
    <x v="8"/>
  </r>
  <r>
    <x v="11"/>
  </r>
  <r>
    <x v="0"/>
  </r>
  <r>
    <x v="21"/>
  </r>
  <r>
    <x v="11"/>
  </r>
  <r>
    <x v="13"/>
  </r>
  <r>
    <x v="4"/>
  </r>
  <r>
    <x v="7"/>
  </r>
  <r>
    <x v="22"/>
  </r>
  <r>
    <x v="10"/>
  </r>
  <r>
    <x v="13"/>
  </r>
  <r>
    <x v="0"/>
  </r>
  <r>
    <x v="19"/>
  </r>
  <r>
    <x v="5"/>
  </r>
  <r>
    <x v="18"/>
  </r>
  <r>
    <x v="3"/>
  </r>
  <r>
    <x v="22"/>
  </r>
  <r>
    <x v="3"/>
  </r>
  <r>
    <x v="5"/>
  </r>
  <r>
    <x v="6"/>
  </r>
  <r>
    <x v="5"/>
  </r>
  <r>
    <x v="18"/>
  </r>
  <r>
    <x v="13"/>
  </r>
  <r>
    <x v="13"/>
  </r>
  <r>
    <x v="7"/>
  </r>
  <r>
    <x v="18"/>
  </r>
  <r>
    <x v="18"/>
  </r>
  <r>
    <x v="3"/>
  </r>
  <r>
    <x v="3"/>
  </r>
  <r>
    <x v="10"/>
  </r>
  <r>
    <x v="11"/>
  </r>
  <r>
    <x v="17"/>
  </r>
  <r>
    <x v="4"/>
  </r>
  <r>
    <x v="13"/>
  </r>
  <r>
    <x v="25"/>
  </r>
  <r>
    <x v="8"/>
  </r>
  <r>
    <x v="5"/>
  </r>
  <r>
    <x v="17"/>
  </r>
  <r>
    <x v="20"/>
  </r>
  <r>
    <x v="23"/>
  </r>
  <r>
    <x v="16"/>
  </r>
  <r>
    <x v="13"/>
  </r>
  <r>
    <x v="13"/>
  </r>
  <r>
    <x v="7"/>
  </r>
  <r>
    <x v="8"/>
  </r>
  <r>
    <x v="22"/>
  </r>
  <r>
    <x v="22"/>
  </r>
  <r>
    <x v="10"/>
  </r>
  <r>
    <x v="21"/>
  </r>
  <r>
    <x v="11"/>
  </r>
  <r>
    <x v="14"/>
  </r>
  <r>
    <x v="11"/>
  </r>
  <r>
    <x v="13"/>
  </r>
  <r>
    <x v="14"/>
  </r>
  <r>
    <x v="5"/>
  </r>
  <r>
    <x v="8"/>
  </r>
  <r>
    <x v="7"/>
  </r>
  <r>
    <x v="5"/>
  </r>
  <r>
    <x v="6"/>
  </r>
  <r>
    <x v="5"/>
  </r>
  <r>
    <x v="7"/>
  </r>
  <r>
    <x v="13"/>
  </r>
  <r>
    <x v="18"/>
  </r>
  <r>
    <x v="11"/>
  </r>
  <r>
    <x v="14"/>
  </r>
  <r>
    <x v="16"/>
  </r>
  <r>
    <x v="16"/>
  </r>
  <r>
    <x v="12"/>
  </r>
  <r>
    <x v="3"/>
  </r>
  <r>
    <x v="10"/>
  </r>
  <r>
    <x v="11"/>
  </r>
  <r>
    <x v="13"/>
  </r>
  <r>
    <x v="13"/>
  </r>
  <r>
    <x v="17"/>
  </r>
  <r>
    <x v="0"/>
  </r>
  <r>
    <x v="20"/>
  </r>
  <r>
    <x v="11"/>
  </r>
  <r>
    <x v="16"/>
  </r>
  <r>
    <x v="5"/>
  </r>
  <r>
    <x v="5"/>
  </r>
  <r>
    <x v="8"/>
  </r>
  <r>
    <x v="8"/>
  </r>
  <r>
    <x v="21"/>
  </r>
  <r>
    <x v="11"/>
  </r>
  <r>
    <x v="14"/>
  </r>
  <r>
    <x v="16"/>
  </r>
  <r>
    <x v="13"/>
  </r>
  <r>
    <x v="11"/>
  </r>
  <r>
    <x v="7"/>
  </r>
  <r>
    <x v="2"/>
  </r>
  <r>
    <x v="15"/>
  </r>
  <r>
    <x v="22"/>
  </r>
  <r>
    <x v="16"/>
  </r>
  <r>
    <x v="16"/>
  </r>
  <r>
    <x v="18"/>
  </r>
  <r>
    <x v="3"/>
  </r>
  <r>
    <x v="11"/>
  </r>
  <r>
    <x v="0"/>
  </r>
  <r>
    <x v="13"/>
  </r>
  <r>
    <x v="13"/>
  </r>
  <r>
    <x v="11"/>
  </r>
  <r>
    <x v="8"/>
  </r>
  <r>
    <x v="8"/>
  </r>
  <r>
    <x v="5"/>
  </r>
  <r>
    <x v="8"/>
  </r>
  <r>
    <x v="7"/>
  </r>
  <r>
    <x v="1"/>
  </r>
  <r>
    <x v="22"/>
  </r>
  <r>
    <x v="1"/>
  </r>
  <r>
    <x v="1"/>
  </r>
  <r>
    <x v="1"/>
  </r>
  <r>
    <x v="1"/>
  </r>
  <r>
    <x v="27"/>
  </r>
  <r>
    <x v="16"/>
  </r>
  <r>
    <x v="18"/>
  </r>
  <r>
    <x v="3"/>
  </r>
  <r>
    <x v="26"/>
  </r>
  <r>
    <x v="10"/>
  </r>
  <r>
    <x v="11"/>
  </r>
  <r>
    <x v="11"/>
  </r>
  <r>
    <x v="11"/>
  </r>
  <r>
    <x v="1"/>
  </r>
  <r>
    <x v="13"/>
  </r>
  <r>
    <x v="14"/>
  </r>
  <r>
    <x v="10"/>
  </r>
  <r>
    <x v="22"/>
  </r>
  <r>
    <x v="17"/>
  </r>
  <r>
    <x v="20"/>
  </r>
  <r>
    <x v="7"/>
  </r>
  <r>
    <x v="5"/>
  </r>
  <r>
    <x v="17"/>
  </r>
  <r>
    <x v="16"/>
  </r>
  <r>
    <x v="17"/>
  </r>
  <r>
    <x v="2"/>
  </r>
  <r>
    <x v="22"/>
  </r>
  <r>
    <x v="22"/>
  </r>
  <r>
    <x v="10"/>
  </r>
  <r>
    <x v="11"/>
  </r>
  <r>
    <x v="24"/>
  </r>
  <r>
    <x v="14"/>
  </r>
  <r>
    <x v="4"/>
  </r>
  <r>
    <x v="11"/>
  </r>
  <r>
    <x v="3"/>
  </r>
  <r>
    <x v="3"/>
  </r>
  <r>
    <x v="13"/>
  </r>
  <r>
    <x v="8"/>
  </r>
  <r>
    <x v="5"/>
  </r>
  <r>
    <x v="7"/>
  </r>
  <r>
    <x v="14"/>
  </r>
  <r>
    <x v="4"/>
  </r>
  <r>
    <x v="7"/>
  </r>
  <r>
    <x v="18"/>
  </r>
  <r>
    <x v="22"/>
  </r>
  <r>
    <x v="16"/>
  </r>
  <r>
    <x v="3"/>
  </r>
  <r>
    <x v="11"/>
  </r>
  <r>
    <x v="13"/>
  </r>
  <r>
    <x v="13"/>
  </r>
  <r>
    <x v="0"/>
  </r>
  <r>
    <x v="23"/>
  </r>
  <r>
    <x v="7"/>
  </r>
  <r>
    <x v="8"/>
  </r>
  <r>
    <x v="5"/>
  </r>
  <r>
    <x v="7"/>
  </r>
  <r>
    <x v="22"/>
  </r>
  <r>
    <x v="22"/>
  </r>
  <r>
    <x v="11"/>
  </r>
  <r>
    <x v="13"/>
  </r>
  <r>
    <x v="4"/>
  </r>
  <r>
    <x v="0"/>
  </r>
  <r>
    <x v="19"/>
  </r>
  <r>
    <x v="18"/>
  </r>
  <r>
    <x v="11"/>
  </r>
  <r>
    <x v="11"/>
  </r>
  <r>
    <x v="18"/>
  </r>
  <r>
    <x v="5"/>
  </r>
  <r>
    <x v="22"/>
  </r>
  <r>
    <x v="8"/>
  </r>
  <r>
    <x v="8"/>
  </r>
  <r>
    <x v="5"/>
  </r>
  <r>
    <x v="15"/>
  </r>
  <r>
    <x v="7"/>
  </r>
  <r>
    <x v="23"/>
  </r>
  <r>
    <x v="8"/>
  </r>
  <r>
    <x v="22"/>
  </r>
  <r>
    <x v="3"/>
  </r>
  <r>
    <x v="16"/>
  </r>
  <r>
    <x v="4"/>
  </r>
  <r>
    <x v="22"/>
  </r>
  <r>
    <x v="22"/>
  </r>
  <r>
    <x v="3"/>
  </r>
  <r>
    <x v="10"/>
  </r>
  <r>
    <x v="10"/>
  </r>
  <r>
    <x v="10"/>
  </r>
  <r>
    <x v="10"/>
  </r>
  <r>
    <x v="11"/>
  </r>
  <r>
    <x v="3"/>
  </r>
  <r>
    <x v="13"/>
  </r>
  <r>
    <x v="10"/>
  </r>
  <r>
    <x v="8"/>
  </r>
  <r>
    <x v="7"/>
  </r>
  <r>
    <x v="17"/>
  </r>
  <r>
    <x v="7"/>
  </r>
  <r>
    <x v="5"/>
  </r>
  <r>
    <x v="8"/>
  </r>
  <r>
    <x v="7"/>
  </r>
  <r>
    <x v="8"/>
  </r>
  <r>
    <x v="24"/>
  </r>
  <r>
    <x v="5"/>
  </r>
  <r>
    <x v="6"/>
  </r>
  <r>
    <x v="16"/>
  </r>
  <r>
    <x v="16"/>
  </r>
  <r>
    <x v="18"/>
  </r>
  <r>
    <x v="3"/>
  </r>
  <r>
    <x v="3"/>
  </r>
  <r>
    <x v="3"/>
  </r>
  <r>
    <x v="10"/>
  </r>
  <r>
    <x v="13"/>
  </r>
  <r>
    <x v="14"/>
  </r>
  <r>
    <x v="2"/>
  </r>
  <r>
    <x v="11"/>
  </r>
  <r>
    <x v="16"/>
  </r>
  <r>
    <x v="0"/>
  </r>
  <r>
    <x v="5"/>
  </r>
  <r>
    <x v="7"/>
  </r>
  <r>
    <x v="5"/>
  </r>
  <r>
    <x v="17"/>
  </r>
  <r>
    <x v="8"/>
  </r>
  <r>
    <x v="5"/>
  </r>
  <r>
    <x v="3"/>
  </r>
  <r>
    <x v="10"/>
  </r>
  <r>
    <x v="19"/>
  </r>
  <r>
    <x v="7"/>
  </r>
  <r>
    <x v="3"/>
  </r>
  <r>
    <x v="3"/>
  </r>
  <r>
    <x v="10"/>
  </r>
  <r>
    <x v="11"/>
  </r>
  <r>
    <x v="17"/>
  </r>
  <r>
    <x v="14"/>
  </r>
  <r>
    <x v="4"/>
  </r>
  <r>
    <x v="22"/>
  </r>
  <r>
    <x v="3"/>
  </r>
  <r>
    <x v="5"/>
  </r>
  <r>
    <x v="5"/>
  </r>
  <r>
    <x v="5"/>
  </r>
  <r>
    <x v="8"/>
  </r>
  <r>
    <x v="5"/>
  </r>
  <r>
    <x v="8"/>
  </r>
  <r>
    <x v="26"/>
  </r>
  <r>
    <x v="8"/>
  </r>
  <r>
    <x v="5"/>
  </r>
  <r>
    <x v="8"/>
  </r>
  <r>
    <x v="16"/>
  </r>
  <r>
    <x v="18"/>
  </r>
  <r>
    <x v="13"/>
  </r>
  <r>
    <x v="8"/>
  </r>
  <r>
    <x v="16"/>
  </r>
  <r>
    <x v="16"/>
  </r>
  <r>
    <x v="10"/>
  </r>
  <r>
    <x v="11"/>
  </r>
  <r>
    <x v="13"/>
  </r>
  <r>
    <x v="13"/>
  </r>
  <r>
    <x v="7"/>
  </r>
  <r>
    <x v="11"/>
  </r>
  <r>
    <x v="18"/>
  </r>
  <r>
    <x v="10"/>
  </r>
  <r>
    <x v="10"/>
  </r>
  <r>
    <x v="7"/>
  </r>
  <r>
    <x v="7"/>
  </r>
  <r>
    <x v="7"/>
  </r>
  <r>
    <x v="11"/>
  </r>
  <r>
    <x v="10"/>
  </r>
  <r>
    <x v="4"/>
  </r>
  <r>
    <x v="19"/>
  </r>
  <r>
    <x v="2"/>
  </r>
  <r>
    <x v="14"/>
  </r>
  <r>
    <x v="16"/>
  </r>
  <r>
    <x v="3"/>
  </r>
  <r>
    <x v="24"/>
  </r>
  <r>
    <x v="13"/>
  </r>
  <r>
    <x v="13"/>
  </r>
  <r>
    <x v="0"/>
  </r>
  <r>
    <x v="16"/>
  </r>
  <r>
    <x v="11"/>
  </r>
  <r>
    <x v="13"/>
  </r>
  <r>
    <x v="22"/>
  </r>
  <r>
    <x v="6"/>
  </r>
  <r>
    <x v="5"/>
  </r>
  <r>
    <x v="5"/>
  </r>
  <r>
    <x v="4"/>
  </r>
  <r>
    <x v="3"/>
  </r>
  <r>
    <x v="4"/>
  </r>
  <r>
    <x v="22"/>
  </r>
  <r>
    <x v="0"/>
  </r>
  <r>
    <x v="10"/>
  </r>
  <r>
    <x v="16"/>
  </r>
  <r>
    <x v="18"/>
  </r>
  <r>
    <x v="21"/>
  </r>
  <r>
    <x v="11"/>
  </r>
  <r>
    <x v="0"/>
  </r>
  <r>
    <x v="14"/>
  </r>
  <r>
    <x v="25"/>
  </r>
  <r>
    <x v="11"/>
  </r>
  <r>
    <x v="3"/>
  </r>
  <r>
    <x v="8"/>
  </r>
  <r>
    <x v="12"/>
  </r>
  <r>
    <x v="22"/>
  </r>
  <r>
    <x v="10"/>
  </r>
  <r>
    <x v="19"/>
  </r>
  <r>
    <x v="16"/>
  </r>
  <r>
    <x v="7"/>
  </r>
  <r>
    <x v="1"/>
  </r>
  <r>
    <x v="16"/>
  </r>
  <r>
    <x v="3"/>
  </r>
  <r>
    <x v="21"/>
  </r>
  <r>
    <x v="13"/>
  </r>
  <r>
    <x v="14"/>
  </r>
  <r>
    <x v="13"/>
  </r>
  <r>
    <x v="7"/>
  </r>
  <r>
    <x v="18"/>
  </r>
  <r>
    <x v="10"/>
  </r>
  <r>
    <x v="11"/>
  </r>
  <r>
    <x v="26"/>
  </r>
  <r>
    <x v="5"/>
  </r>
  <r>
    <x v="8"/>
  </r>
  <r>
    <x v="23"/>
  </r>
  <r>
    <x v="8"/>
  </r>
  <r>
    <x v="5"/>
  </r>
  <r>
    <x v="5"/>
  </r>
  <r>
    <x v="17"/>
  </r>
  <r>
    <x v="5"/>
  </r>
  <r>
    <x v="7"/>
  </r>
  <r>
    <x v="16"/>
  </r>
  <r>
    <x v="18"/>
  </r>
  <r>
    <x v="10"/>
  </r>
  <r>
    <x v="14"/>
  </r>
  <r>
    <x v="11"/>
  </r>
  <r>
    <x v="4"/>
  </r>
  <r>
    <x v="19"/>
  </r>
  <r>
    <x v="26"/>
  </r>
  <r>
    <x v="22"/>
  </r>
  <r>
    <x v="22"/>
  </r>
  <r>
    <x v="18"/>
  </r>
  <r>
    <x v="21"/>
  </r>
  <r>
    <x v="13"/>
  </r>
  <r>
    <x v="14"/>
  </r>
  <r>
    <x v="19"/>
  </r>
  <r>
    <x v="8"/>
  </r>
  <r>
    <x v="22"/>
  </r>
  <r>
    <x v="24"/>
  </r>
  <r>
    <x v="5"/>
  </r>
  <r>
    <x v="7"/>
  </r>
  <r>
    <x v="8"/>
  </r>
  <r>
    <x v="5"/>
  </r>
  <r>
    <x v="22"/>
  </r>
  <r>
    <x v="0"/>
  </r>
  <r>
    <x v="18"/>
  </r>
  <r>
    <x v="0"/>
  </r>
  <r>
    <x v="20"/>
  </r>
  <r>
    <x v="2"/>
  </r>
  <r>
    <x v="10"/>
  </r>
  <r>
    <x v="11"/>
  </r>
  <r>
    <x v="24"/>
  </r>
  <r>
    <x v="13"/>
  </r>
  <r>
    <x v="13"/>
  </r>
  <r>
    <x v="13"/>
  </r>
  <r>
    <x v="14"/>
  </r>
  <r>
    <x v="14"/>
  </r>
  <r>
    <x v="16"/>
  </r>
  <r>
    <x v="10"/>
  </r>
  <r>
    <x v="2"/>
  </r>
  <r>
    <x v="5"/>
  </r>
  <r>
    <x v="22"/>
  </r>
  <r>
    <x v="7"/>
  </r>
  <r>
    <x v="8"/>
  </r>
  <r>
    <x v="8"/>
  </r>
  <r>
    <x v="8"/>
  </r>
  <r>
    <x v="18"/>
  </r>
  <r>
    <x v="18"/>
  </r>
  <r>
    <x v="22"/>
  </r>
  <r>
    <x v="8"/>
  </r>
  <r>
    <x v="12"/>
  </r>
  <r>
    <x v="17"/>
  </r>
  <r>
    <x v="22"/>
  </r>
  <r>
    <x v="10"/>
  </r>
  <r>
    <x v="11"/>
  </r>
  <r>
    <x v="11"/>
  </r>
  <r>
    <x v="11"/>
  </r>
  <r>
    <x v="14"/>
  </r>
  <r>
    <x v="11"/>
  </r>
  <r>
    <x v="7"/>
  </r>
  <r>
    <x v="5"/>
  </r>
  <r>
    <x v="15"/>
  </r>
  <r>
    <x v="25"/>
  </r>
  <r>
    <x v="26"/>
  </r>
  <r>
    <x v="5"/>
  </r>
  <r>
    <x v="13"/>
  </r>
  <r>
    <x v="13"/>
  </r>
  <r>
    <x v="3"/>
  </r>
  <r>
    <x v="7"/>
  </r>
  <r>
    <x v="11"/>
  </r>
  <r>
    <x v="14"/>
  </r>
  <r>
    <x v="22"/>
  </r>
  <r>
    <x v="18"/>
  </r>
  <r>
    <x v="18"/>
  </r>
  <r>
    <x v="3"/>
  </r>
  <r>
    <x v="11"/>
  </r>
  <r>
    <x v="14"/>
  </r>
  <r>
    <x v="19"/>
  </r>
  <r>
    <x v="12"/>
  </r>
  <r>
    <x v="11"/>
  </r>
  <r>
    <x v="0"/>
  </r>
  <r>
    <x v="7"/>
  </r>
  <r>
    <x v="5"/>
  </r>
  <r>
    <x v="5"/>
  </r>
  <r>
    <x v="8"/>
  </r>
  <r>
    <x v="8"/>
  </r>
  <r>
    <x v="15"/>
  </r>
  <r>
    <x v="3"/>
  </r>
  <r>
    <x v="2"/>
  </r>
  <r>
    <x v="14"/>
  </r>
  <r>
    <x v="7"/>
  </r>
  <r>
    <x v="3"/>
  </r>
  <r>
    <x v="21"/>
  </r>
  <r>
    <x v="11"/>
  </r>
  <r>
    <x v="24"/>
  </r>
  <r>
    <x v="13"/>
  </r>
  <r>
    <x v="13"/>
  </r>
  <r>
    <x v="17"/>
  </r>
  <r>
    <x v="4"/>
  </r>
  <r>
    <x v="16"/>
  </r>
  <r>
    <x v="5"/>
  </r>
  <r>
    <x v="8"/>
  </r>
  <r>
    <x v="7"/>
  </r>
  <r>
    <x v="22"/>
  </r>
  <r>
    <x v="5"/>
  </r>
  <r>
    <x v="26"/>
  </r>
  <r>
    <x v="22"/>
  </r>
  <r>
    <x v="4"/>
  </r>
  <r>
    <x v="2"/>
  </r>
  <r>
    <x v="3"/>
  </r>
  <r>
    <x v="14"/>
  </r>
  <r>
    <x v="7"/>
  </r>
  <r>
    <x v="22"/>
  </r>
  <r>
    <x v="16"/>
  </r>
  <r>
    <x v="16"/>
  </r>
  <r>
    <x v="12"/>
  </r>
  <r>
    <x v="21"/>
  </r>
  <r>
    <x v="11"/>
  </r>
  <r>
    <x v="13"/>
  </r>
  <r>
    <x v="17"/>
  </r>
  <r>
    <x v="14"/>
  </r>
  <r>
    <x v="4"/>
  </r>
  <r>
    <x v="3"/>
  </r>
  <r>
    <x v="13"/>
  </r>
  <r>
    <x v="11"/>
  </r>
  <r>
    <x v="25"/>
  </r>
  <r>
    <x v="8"/>
  </r>
  <r>
    <x v="5"/>
  </r>
  <r>
    <x v="8"/>
  </r>
  <r>
    <x v="22"/>
  </r>
  <r>
    <x v="12"/>
  </r>
  <r>
    <x v="11"/>
  </r>
  <r>
    <x v="0"/>
  </r>
  <r>
    <x v="14"/>
  </r>
  <r>
    <x v="19"/>
  </r>
  <r>
    <x v="3"/>
  </r>
  <r>
    <x v="11"/>
  </r>
  <r>
    <x v="13"/>
  </r>
  <r>
    <x v="0"/>
  </r>
  <r>
    <x v="5"/>
  </r>
  <r>
    <x v="5"/>
  </r>
  <r>
    <x v="8"/>
  </r>
  <r>
    <x v="8"/>
  </r>
  <r>
    <x v="5"/>
  </r>
  <r>
    <x v="16"/>
  </r>
  <r>
    <x v="18"/>
  </r>
  <r>
    <x v="18"/>
  </r>
  <r>
    <x v="10"/>
  </r>
  <r>
    <x v="13"/>
  </r>
  <r>
    <x v="14"/>
  </r>
  <r>
    <x v="2"/>
  </r>
  <r>
    <x v="24"/>
  </r>
  <r>
    <x v="25"/>
  </r>
  <r>
    <x v="7"/>
  </r>
  <r>
    <x v="8"/>
  </r>
  <r>
    <x v="5"/>
  </r>
  <r>
    <x v="8"/>
  </r>
  <r>
    <x v="7"/>
  </r>
  <r>
    <x v="8"/>
  </r>
  <r>
    <x v="20"/>
  </r>
  <r>
    <x v="0"/>
  </r>
  <r>
    <x v="14"/>
  </r>
  <r>
    <x v="5"/>
  </r>
  <r>
    <x v="18"/>
  </r>
  <r>
    <x v="3"/>
  </r>
  <r>
    <x v="3"/>
  </r>
  <r>
    <x v="26"/>
  </r>
  <r>
    <x v="13"/>
  </r>
  <r>
    <x v="13"/>
  </r>
  <r>
    <x v="8"/>
  </r>
  <r>
    <x v="3"/>
  </r>
  <r>
    <x v="21"/>
  </r>
  <r>
    <x v="20"/>
  </r>
  <r>
    <x v="5"/>
  </r>
  <r>
    <x v="22"/>
  </r>
  <r>
    <x v="1"/>
  </r>
  <r>
    <x v="11"/>
  </r>
  <r>
    <x v="0"/>
  </r>
  <r>
    <x v="10"/>
  </r>
  <r>
    <x v="27"/>
  </r>
  <r>
    <x v="8"/>
  </r>
  <r>
    <x v="1"/>
  </r>
  <r>
    <x v="1"/>
  </r>
  <r>
    <x v="1"/>
  </r>
  <r>
    <x v="1"/>
  </r>
  <r>
    <x v="1"/>
  </r>
  <r>
    <x v="22"/>
  </r>
  <r>
    <x v="16"/>
  </r>
  <r>
    <x v="16"/>
  </r>
  <r>
    <x v="18"/>
  </r>
  <r>
    <x v="11"/>
  </r>
  <r>
    <x v="1"/>
  </r>
  <r>
    <x v="10"/>
  </r>
  <r>
    <x v="11"/>
  </r>
  <r>
    <x v="24"/>
  </r>
  <r>
    <x v="11"/>
  </r>
  <r>
    <x v="24"/>
  </r>
  <r>
    <x v="16"/>
  </r>
  <r>
    <x v="7"/>
  </r>
  <r>
    <x v="7"/>
  </r>
  <r>
    <x v="8"/>
  </r>
  <r>
    <x v="8"/>
  </r>
  <r>
    <x v="8"/>
  </r>
  <r>
    <x v="5"/>
  </r>
  <r>
    <x v="8"/>
  </r>
  <r>
    <x v="7"/>
  </r>
  <r>
    <x v="8"/>
  </r>
  <r>
    <x v="5"/>
  </r>
  <r>
    <x v="16"/>
  </r>
  <r>
    <x v="3"/>
  </r>
  <r>
    <x v="10"/>
  </r>
  <r>
    <x v="14"/>
  </r>
  <r>
    <x v="19"/>
  </r>
  <r>
    <x v="26"/>
  </r>
  <r>
    <x v="2"/>
  </r>
  <r>
    <x v="11"/>
  </r>
  <r>
    <x v="7"/>
  </r>
  <r>
    <x v="22"/>
  </r>
  <r>
    <x v="16"/>
  </r>
  <r>
    <x v="18"/>
  </r>
  <r>
    <x v="3"/>
  </r>
  <r>
    <x v="11"/>
  </r>
  <r>
    <x v="13"/>
  </r>
  <r>
    <x v="4"/>
  </r>
  <r>
    <x v="19"/>
  </r>
  <r>
    <x v="21"/>
  </r>
  <r>
    <x v="13"/>
  </r>
  <r>
    <x v="16"/>
  </r>
  <r>
    <x v="5"/>
  </r>
  <r>
    <x v="7"/>
  </r>
  <r>
    <x v="17"/>
  </r>
  <r>
    <x v="7"/>
  </r>
  <r>
    <x v="8"/>
  </r>
  <r>
    <x v="22"/>
  </r>
  <r>
    <x v="10"/>
  </r>
  <r>
    <x v="4"/>
  </r>
  <r>
    <x v="3"/>
  </r>
  <r>
    <x v="11"/>
  </r>
  <r>
    <x v="13"/>
  </r>
  <r>
    <x v="10"/>
  </r>
  <r>
    <x v="10"/>
  </r>
  <r>
    <x v="18"/>
  </r>
  <r>
    <x v="14"/>
  </r>
  <r>
    <x v="21"/>
  </r>
  <r>
    <x v="7"/>
  </r>
  <r>
    <x v="8"/>
  </r>
  <r>
    <x v="7"/>
  </r>
  <r>
    <x v="20"/>
  </r>
  <r>
    <x v="5"/>
  </r>
  <r>
    <x v="20"/>
  </r>
  <r>
    <x v="22"/>
  </r>
  <r>
    <x v="21"/>
  </r>
  <r>
    <x v="14"/>
  </r>
  <r>
    <x v="5"/>
  </r>
  <r>
    <x v="19"/>
  </r>
  <r>
    <x v="16"/>
  </r>
  <r>
    <x v="3"/>
  </r>
  <r>
    <x v="3"/>
  </r>
  <r>
    <x v="13"/>
  </r>
  <r>
    <x v="7"/>
  </r>
  <r>
    <x v="5"/>
  </r>
  <r>
    <x v="7"/>
  </r>
  <r>
    <x v="7"/>
  </r>
  <r>
    <x v="5"/>
  </r>
  <r>
    <x v="22"/>
  </r>
  <r>
    <x v="5"/>
  </r>
  <r>
    <x v="8"/>
  </r>
  <r>
    <x v="10"/>
  </r>
  <r>
    <x v="14"/>
  </r>
  <r>
    <x v="20"/>
  </r>
  <r>
    <x v="16"/>
  </r>
  <r>
    <x v="18"/>
  </r>
  <r>
    <x v="11"/>
  </r>
  <r>
    <x v="16"/>
  </r>
  <r>
    <x v="8"/>
  </r>
  <r>
    <x v="17"/>
  </r>
  <r>
    <x v="8"/>
  </r>
  <r>
    <x v="26"/>
  </r>
  <r>
    <x v="5"/>
  </r>
  <r>
    <x v="5"/>
  </r>
  <r>
    <x v="5"/>
  </r>
  <r>
    <x v="8"/>
  </r>
  <r>
    <x v="8"/>
  </r>
  <r>
    <x v="17"/>
  </r>
  <r>
    <x v="13"/>
  </r>
  <r>
    <x v="13"/>
  </r>
  <r>
    <x v="4"/>
  </r>
  <r>
    <x v="4"/>
  </r>
  <r>
    <x v="14"/>
  </r>
  <r>
    <x v="7"/>
  </r>
  <r>
    <x v="8"/>
  </r>
  <r>
    <x v="24"/>
  </r>
  <r>
    <x v="10"/>
  </r>
  <r>
    <x v="10"/>
  </r>
  <r>
    <x v="2"/>
  </r>
  <r>
    <x v="0"/>
  </r>
  <r>
    <x v="0"/>
  </r>
  <r>
    <x v="11"/>
  </r>
  <r>
    <x v="8"/>
  </r>
  <r>
    <x v="8"/>
  </r>
  <r>
    <x v="5"/>
  </r>
  <r>
    <x v="7"/>
  </r>
  <r>
    <x v="8"/>
  </r>
  <r>
    <x v="7"/>
  </r>
  <r>
    <x v="5"/>
  </r>
  <r>
    <x v="7"/>
  </r>
  <r>
    <x v="5"/>
  </r>
  <r>
    <x v="12"/>
  </r>
  <r>
    <x v="11"/>
  </r>
  <r>
    <x v="4"/>
  </r>
  <r>
    <x v="2"/>
  </r>
  <r>
    <x v="0"/>
  </r>
  <r>
    <x v="2"/>
  </r>
  <r>
    <x v="16"/>
  </r>
  <r>
    <x v="3"/>
  </r>
  <r>
    <x v="10"/>
  </r>
  <r>
    <x v="11"/>
  </r>
  <r>
    <x v="13"/>
  </r>
  <r>
    <x v="17"/>
  </r>
  <r>
    <x v="17"/>
  </r>
  <r>
    <x v="11"/>
  </r>
  <r>
    <x v="13"/>
  </r>
  <r>
    <x v="5"/>
  </r>
  <r>
    <x v="7"/>
  </r>
  <r>
    <x v="7"/>
  </r>
  <r>
    <x v="5"/>
  </r>
  <r>
    <x v="7"/>
  </r>
  <r>
    <x v="7"/>
  </r>
  <r>
    <x v="5"/>
  </r>
  <r>
    <x v="8"/>
  </r>
  <r>
    <x v="8"/>
  </r>
  <r>
    <x v="12"/>
  </r>
  <r>
    <x v="10"/>
  </r>
  <r>
    <x v="10"/>
  </r>
  <r>
    <x v="21"/>
  </r>
  <r>
    <x v="18"/>
  </r>
  <r>
    <x v="8"/>
  </r>
  <r>
    <x v="7"/>
  </r>
  <r>
    <x v="8"/>
  </r>
  <r>
    <x v="7"/>
  </r>
  <r>
    <x v="0"/>
  </r>
  <r>
    <x v="10"/>
  </r>
  <r>
    <x v="7"/>
  </r>
  <r>
    <x v="22"/>
  </r>
  <r>
    <x v="22"/>
  </r>
  <r>
    <x v="16"/>
  </r>
  <r>
    <x v="18"/>
  </r>
  <r>
    <x v="3"/>
  </r>
  <r>
    <x v="10"/>
  </r>
  <r>
    <x v="10"/>
  </r>
  <r>
    <x v="10"/>
  </r>
  <r>
    <x v="13"/>
  </r>
  <r>
    <x v="18"/>
  </r>
  <r>
    <x v="0"/>
  </r>
  <r>
    <x v="7"/>
  </r>
  <r>
    <x v="8"/>
  </r>
  <r>
    <x v="8"/>
  </r>
  <r>
    <x v="5"/>
  </r>
  <r>
    <x v="5"/>
  </r>
  <r>
    <x v="22"/>
  </r>
  <r>
    <x v="7"/>
  </r>
  <r>
    <x v="7"/>
  </r>
  <r>
    <x v="3"/>
  </r>
  <r>
    <x v="11"/>
  </r>
  <r>
    <x v="18"/>
  </r>
  <r>
    <x v="3"/>
  </r>
  <r>
    <x v="11"/>
  </r>
  <r>
    <x v="13"/>
  </r>
  <r>
    <x v="13"/>
  </r>
  <r>
    <x v="4"/>
  </r>
  <r>
    <x v="14"/>
  </r>
  <r>
    <x v="13"/>
  </r>
  <r>
    <x v="8"/>
  </r>
  <r>
    <x v="5"/>
  </r>
  <r>
    <x v="8"/>
  </r>
  <r>
    <x v="7"/>
  </r>
  <r>
    <x v="5"/>
  </r>
  <r>
    <x v="8"/>
  </r>
  <r>
    <x v="8"/>
  </r>
  <r>
    <x v="8"/>
  </r>
  <r>
    <x v="8"/>
  </r>
  <r>
    <x v="5"/>
  </r>
  <r>
    <x v="10"/>
  </r>
  <r>
    <x v="13"/>
  </r>
  <r>
    <x v="27"/>
  </r>
  <r>
    <x v="27"/>
  </r>
  <r>
    <x v="1"/>
  </r>
  <r>
    <x v="3"/>
  </r>
  <r>
    <x v="22"/>
  </r>
  <r>
    <x v="16"/>
  </r>
  <r>
    <x v="16"/>
  </r>
  <r>
    <x v="1"/>
  </r>
  <r>
    <x v="1"/>
  </r>
  <r>
    <x v="22"/>
  </r>
  <r>
    <x v="11"/>
  </r>
  <r>
    <x v="13"/>
  </r>
  <r>
    <x v="8"/>
  </r>
  <r>
    <x v="7"/>
  </r>
  <r>
    <x v="26"/>
  </r>
  <r>
    <x v="22"/>
  </r>
  <r>
    <x v="5"/>
  </r>
  <r>
    <x v="7"/>
  </r>
  <r>
    <x v="17"/>
  </r>
  <r>
    <x v="3"/>
  </r>
  <r>
    <x v="3"/>
  </r>
  <r>
    <x v="0"/>
  </r>
  <r>
    <x v="4"/>
  </r>
  <r>
    <x v="24"/>
  </r>
  <r>
    <x v="13"/>
  </r>
  <r>
    <x v="0"/>
  </r>
  <r>
    <x v="14"/>
  </r>
  <r>
    <x v="18"/>
  </r>
  <r>
    <x v="5"/>
  </r>
  <r>
    <x v="8"/>
  </r>
  <r>
    <x v="5"/>
  </r>
  <r>
    <x v="8"/>
  </r>
  <r>
    <x v="9"/>
  </r>
  <r>
    <x v="5"/>
  </r>
  <r>
    <x v="7"/>
  </r>
  <r>
    <x v="8"/>
  </r>
  <r>
    <x v="8"/>
  </r>
  <r>
    <x v="8"/>
  </r>
  <r>
    <x v="8"/>
  </r>
  <r>
    <x v="20"/>
  </r>
  <r>
    <x v="22"/>
  </r>
  <r>
    <x v="16"/>
  </r>
  <r>
    <x v="2"/>
  </r>
  <r>
    <x v="7"/>
  </r>
  <r>
    <x v="5"/>
  </r>
  <r>
    <x v="20"/>
  </r>
  <r>
    <x v="16"/>
  </r>
  <r>
    <x v="16"/>
  </r>
  <r>
    <x v="18"/>
  </r>
  <r>
    <x v="18"/>
  </r>
  <r>
    <x v="3"/>
  </r>
  <r>
    <x v="10"/>
  </r>
  <r>
    <x v="21"/>
  </r>
  <r>
    <x v="13"/>
  </r>
  <r>
    <x v="13"/>
  </r>
  <r>
    <x v="13"/>
  </r>
  <r>
    <x v="19"/>
  </r>
  <r>
    <x v="3"/>
  </r>
  <r>
    <x v="14"/>
  </r>
  <r>
    <x v="13"/>
  </r>
  <r>
    <x v="14"/>
  </r>
  <r>
    <x v="5"/>
  </r>
  <r>
    <x v="20"/>
  </r>
  <r>
    <x v="8"/>
  </r>
  <r>
    <x v="8"/>
  </r>
  <r>
    <x v="7"/>
  </r>
  <r>
    <x v="7"/>
  </r>
  <r>
    <x v="13"/>
  </r>
  <r>
    <x v="10"/>
  </r>
  <r>
    <x v="11"/>
  </r>
  <r>
    <x v="11"/>
  </r>
  <r>
    <x v="6"/>
  </r>
  <r>
    <x v="24"/>
  </r>
  <r>
    <x v="0"/>
  </r>
  <r>
    <x v="0"/>
  </r>
  <r>
    <x v="18"/>
  </r>
  <r>
    <x v="3"/>
  </r>
  <r>
    <x v="3"/>
  </r>
  <r>
    <x v="21"/>
  </r>
  <r>
    <x v="13"/>
  </r>
  <r>
    <x v="13"/>
  </r>
  <r>
    <x v="0"/>
  </r>
  <r>
    <x v="4"/>
  </r>
  <r>
    <x v="9"/>
  </r>
  <r>
    <x v="5"/>
  </r>
  <r>
    <x v="7"/>
  </r>
  <r>
    <x v="16"/>
  </r>
  <r>
    <x v="22"/>
  </r>
  <r>
    <x v="11"/>
  </r>
  <r>
    <x v="3"/>
  </r>
  <r>
    <x v="3"/>
  </r>
  <r>
    <x v="24"/>
  </r>
  <r>
    <x v="24"/>
  </r>
  <r>
    <x v="10"/>
  </r>
  <r>
    <x v="11"/>
  </r>
  <r>
    <x v="3"/>
  </r>
  <r>
    <x v="20"/>
  </r>
  <r>
    <x v="7"/>
  </r>
  <r>
    <x v="9"/>
  </r>
  <r>
    <x v="8"/>
  </r>
  <r>
    <x v="8"/>
  </r>
  <r>
    <x v="5"/>
  </r>
  <r>
    <x v="7"/>
  </r>
  <r>
    <x v="3"/>
  </r>
  <r>
    <x v="10"/>
  </r>
  <r>
    <x v="16"/>
  </r>
  <r>
    <x v="16"/>
  </r>
  <r>
    <x v="18"/>
  </r>
  <r>
    <x v="10"/>
  </r>
  <r>
    <x v="24"/>
  </r>
  <r>
    <x v="13"/>
  </r>
  <r>
    <x v="13"/>
  </r>
  <r>
    <x v="13"/>
  </r>
  <r>
    <x v="0"/>
  </r>
  <r>
    <x v="4"/>
  </r>
  <r>
    <x v="5"/>
  </r>
  <r>
    <x v="22"/>
  </r>
  <r>
    <x v="7"/>
  </r>
  <r>
    <x v="8"/>
  </r>
  <r>
    <x v="20"/>
  </r>
  <r>
    <x v="6"/>
  </r>
  <r>
    <x v="6"/>
  </r>
  <r>
    <x v="8"/>
  </r>
  <r>
    <x v="8"/>
  </r>
  <r>
    <x v="9"/>
  </r>
  <r>
    <x v="11"/>
  </r>
  <r>
    <x v="3"/>
  </r>
  <r>
    <x v="10"/>
  </r>
  <r>
    <x v="21"/>
  </r>
  <r>
    <x v="21"/>
  </r>
  <r>
    <x v="17"/>
  </r>
  <r>
    <x v="14"/>
  </r>
  <r>
    <x v="0"/>
  </r>
  <r>
    <x v="14"/>
  </r>
  <r>
    <x v="13"/>
  </r>
  <r>
    <x v="22"/>
  </r>
  <r>
    <x v="11"/>
  </r>
  <r>
    <x v="22"/>
  </r>
  <r>
    <x v="7"/>
  </r>
  <r>
    <x v="20"/>
  </r>
  <r>
    <x v="7"/>
  </r>
  <r>
    <x v="5"/>
  </r>
  <r>
    <x v="13"/>
  </r>
  <r>
    <x v="16"/>
  </r>
  <r>
    <x v="18"/>
  </r>
  <r>
    <x v="21"/>
  </r>
  <r>
    <x v="13"/>
  </r>
  <r>
    <x v="0"/>
  </r>
  <r>
    <x v="11"/>
  </r>
  <r>
    <x v="13"/>
  </r>
  <r>
    <x v="3"/>
  </r>
  <r>
    <x v="10"/>
  </r>
  <r>
    <x v="13"/>
  </r>
  <r>
    <x v="21"/>
  </r>
  <r>
    <x v="8"/>
  </r>
  <r>
    <x v="8"/>
  </r>
  <r>
    <x v="26"/>
  </r>
  <r>
    <x v="5"/>
  </r>
  <r>
    <x v="8"/>
  </r>
  <r>
    <x v="7"/>
  </r>
  <r>
    <x v="5"/>
  </r>
  <r>
    <x v="5"/>
  </r>
  <r>
    <x v="17"/>
  </r>
  <r>
    <x v="8"/>
  </r>
  <r>
    <x v="8"/>
  </r>
  <r>
    <x v="8"/>
  </r>
  <r>
    <x v="22"/>
  </r>
  <r>
    <x v="3"/>
  </r>
  <r>
    <x v="3"/>
  </r>
  <r>
    <x v="8"/>
  </r>
  <r>
    <x v="19"/>
  </r>
  <r>
    <x v="18"/>
  </r>
  <r>
    <x v="11"/>
  </r>
  <r>
    <x v="24"/>
  </r>
  <r>
    <x v="13"/>
  </r>
  <r>
    <x v="13"/>
  </r>
  <r>
    <x v="4"/>
  </r>
  <r>
    <x v="0"/>
  </r>
  <r>
    <x v="13"/>
  </r>
  <r>
    <x v="0"/>
  </r>
  <r>
    <x v="20"/>
  </r>
  <r>
    <x v="7"/>
  </r>
  <r>
    <x v="8"/>
  </r>
  <r>
    <x v="8"/>
  </r>
  <r>
    <x v="8"/>
  </r>
  <r>
    <x v="8"/>
  </r>
  <r>
    <x v="8"/>
  </r>
  <r>
    <x v="3"/>
  </r>
  <r>
    <x v="10"/>
  </r>
  <r>
    <x v="11"/>
  </r>
  <r>
    <x v="13"/>
  </r>
  <r>
    <x v="2"/>
  </r>
  <r>
    <x v="22"/>
  </r>
  <r>
    <x v="18"/>
  </r>
  <r>
    <x v="3"/>
  </r>
  <r>
    <x v="3"/>
  </r>
  <r>
    <x v="24"/>
  </r>
  <r>
    <x v="0"/>
  </r>
  <r>
    <x v="10"/>
  </r>
  <r>
    <x v="22"/>
  </r>
  <r>
    <x v="24"/>
  </r>
  <r>
    <x v="12"/>
  </r>
  <r>
    <x v="5"/>
  </r>
  <r>
    <x v="8"/>
  </r>
  <r>
    <x v="20"/>
  </r>
  <r>
    <x v="8"/>
  </r>
  <r>
    <x v="22"/>
  </r>
  <r>
    <x v="8"/>
  </r>
  <r>
    <x v="8"/>
  </r>
  <r>
    <x v="8"/>
  </r>
  <r>
    <x v="18"/>
  </r>
  <r>
    <x v="13"/>
  </r>
  <r>
    <x v="10"/>
  </r>
  <r>
    <x v="11"/>
  </r>
  <r>
    <x v="0"/>
  </r>
  <r>
    <x v="27"/>
  </r>
  <r>
    <x v="7"/>
  </r>
  <r>
    <x v="26"/>
  </r>
  <r>
    <x v="14"/>
  </r>
  <r>
    <x v="1"/>
  </r>
  <r>
    <x v="22"/>
  </r>
  <r>
    <x v="16"/>
  </r>
  <r>
    <x v="16"/>
  </r>
  <r>
    <x v="3"/>
  </r>
  <r>
    <x v="21"/>
  </r>
  <r>
    <x v="11"/>
  </r>
  <r>
    <x v="13"/>
  </r>
  <r>
    <x v="1"/>
  </r>
  <r>
    <x v="0"/>
  </r>
  <r>
    <x v="22"/>
  </r>
  <r>
    <x v="18"/>
  </r>
  <r>
    <x v="3"/>
  </r>
  <r>
    <x v="8"/>
  </r>
  <r>
    <x v="16"/>
  </r>
  <r>
    <x v="3"/>
  </r>
  <r>
    <x v="13"/>
  </r>
  <r>
    <x v="0"/>
  </r>
  <r>
    <x v="2"/>
  </r>
  <r>
    <x v="14"/>
  </r>
  <r>
    <x v="17"/>
  </r>
  <r>
    <x v="22"/>
  </r>
  <r>
    <x v="18"/>
  </r>
  <r>
    <x v="21"/>
  </r>
  <r>
    <x v="11"/>
  </r>
  <r>
    <x v="24"/>
  </r>
  <r>
    <x v="14"/>
  </r>
  <r>
    <x v="18"/>
  </r>
  <r>
    <x v="11"/>
  </r>
  <r>
    <x v="13"/>
  </r>
  <r>
    <x v="14"/>
  </r>
  <r>
    <x v="3"/>
  </r>
  <r>
    <x v="3"/>
  </r>
  <r>
    <x v="7"/>
  </r>
  <r>
    <x v="15"/>
  </r>
  <r>
    <x v="7"/>
  </r>
  <r>
    <x v="5"/>
  </r>
  <r>
    <x v="8"/>
  </r>
  <r>
    <x v="7"/>
  </r>
  <r>
    <x v="8"/>
  </r>
  <r>
    <x v="8"/>
  </r>
  <r>
    <x v="5"/>
  </r>
  <r>
    <x v="9"/>
  </r>
  <r>
    <x v="17"/>
  </r>
  <r>
    <x v="13"/>
  </r>
  <r>
    <x v="13"/>
  </r>
  <r>
    <x v="16"/>
  </r>
  <r>
    <x v="4"/>
  </r>
  <r>
    <x v="11"/>
  </r>
  <r>
    <x v="14"/>
  </r>
  <r>
    <x v="4"/>
  </r>
  <r>
    <x v="18"/>
  </r>
  <r>
    <x v="13"/>
  </r>
  <r>
    <x v="13"/>
  </r>
  <r>
    <x v="13"/>
  </r>
  <r>
    <x v="22"/>
  </r>
  <r>
    <x v="16"/>
  </r>
  <r>
    <x v="14"/>
  </r>
  <r>
    <x v="7"/>
  </r>
  <r>
    <x v="7"/>
  </r>
  <r>
    <x v="25"/>
  </r>
  <r>
    <x v="8"/>
  </r>
  <r>
    <x v="8"/>
  </r>
  <r>
    <x v="7"/>
  </r>
  <r>
    <x v="6"/>
  </r>
  <r>
    <x v="23"/>
  </r>
  <r>
    <x v="8"/>
  </r>
  <r>
    <x v="3"/>
  </r>
  <r>
    <x v="22"/>
  </r>
  <r>
    <x v="16"/>
  </r>
  <r>
    <x v="3"/>
  </r>
  <r>
    <x v="14"/>
  </r>
  <r>
    <x v="17"/>
  </r>
  <r>
    <x v="16"/>
  </r>
  <r>
    <x v="8"/>
  </r>
  <r>
    <x v="7"/>
  </r>
  <r>
    <x v="8"/>
  </r>
  <r>
    <x v="22"/>
  </r>
  <r>
    <x v="7"/>
  </r>
  <r>
    <x v="5"/>
  </r>
  <r>
    <x v="22"/>
  </r>
  <r>
    <x v="3"/>
  </r>
  <r>
    <x v="7"/>
  </r>
  <r>
    <x v="16"/>
  </r>
  <r>
    <x v="16"/>
  </r>
  <r>
    <x v="3"/>
  </r>
  <r>
    <x v="3"/>
  </r>
  <r>
    <x v="21"/>
  </r>
  <r>
    <x v="11"/>
  </r>
  <r>
    <x v="4"/>
  </r>
  <r>
    <x v="2"/>
  </r>
  <r>
    <x v="11"/>
  </r>
  <r>
    <x v="5"/>
  </r>
  <r>
    <x v="7"/>
  </r>
  <r>
    <x v="9"/>
  </r>
  <r>
    <x v="20"/>
  </r>
  <r>
    <x v="7"/>
  </r>
  <r>
    <x v="16"/>
  </r>
  <r>
    <x v="2"/>
  </r>
  <r>
    <x v="16"/>
  </r>
  <r>
    <x v="7"/>
  </r>
  <r>
    <x v="10"/>
  </r>
  <r>
    <x v="13"/>
  </r>
  <r>
    <x v="13"/>
  </r>
  <r>
    <x v="13"/>
  </r>
  <r>
    <x v="17"/>
  </r>
  <r>
    <x v="19"/>
  </r>
  <r>
    <x v="13"/>
  </r>
  <r>
    <x v="7"/>
  </r>
  <r>
    <x v="16"/>
  </r>
  <r>
    <x v="3"/>
  </r>
  <r>
    <x v="3"/>
  </r>
  <r>
    <x v="8"/>
  </r>
  <r>
    <x v="7"/>
  </r>
  <r>
    <x v="20"/>
  </r>
  <r>
    <x v="21"/>
  </r>
  <r>
    <x v="22"/>
  </r>
  <r>
    <x v="16"/>
  </r>
  <r>
    <x v="18"/>
  </r>
  <r>
    <x v="11"/>
  </r>
  <r>
    <x v="12"/>
  </r>
  <r>
    <x v="10"/>
  </r>
  <r>
    <x v="8"/>
  </r>
  <r>
    <x v="5"/>
  </r>
  <r>
    <x v="15"/>
  </r>
  <r>
    <x v="5"/>
  </r>
  <r>
    <x v="10"/>
  </r>
  <r>
    <x v="13"/>
  </r>
  <r>
    <x v="0"/>
  </r>
  <r>
    <x v="11"/>
  </r>
  <r>
    <x v="8"/>
  </r>
  <r>
    <x v="25"/>
  </r>
  <r>
    <x v="4"/>
  </r>
  <r>
    <x v="22"/>
  </r>
  <r>
    <x v="9"/>
  </r>
  <r>
    <x v="3"/>
  </r>
  <r>
    <x v="10"/>
  </r>
  <r>
    <x v="11"/>
  </r>
  <r>
    <x v="11"/>
  </r>
  <r>
    <x v="24"/>
  </r>
  <r>
    <x v="13"/>
  </r>
  <r>
    <x v="3"/>
  </r>
  <r>
    <x v="21"/>
  </r>
  <r>
    <x v="21"/>
  </r>
  <r>
    <x v="7"/>
  </r>
  <r>
    <x v="8"/>
  </r>
  <r>
    <x v="8"/>
  </r>
  <r>
    <x v="7"/>
  </r>
  <r>
    <x v="5"/>
  </r>
  <r>
    <x v="8"/>
  </r>
  <r>
    <x v="2"/>
  </r>
  <r>
    <x v="19"/>
  </r>
  <r>
    <x v="3"/>
  </r>
  <r>
    <x v="11"/>
  </r>
  <r>
    <x v="8"/>
  </r>
  <r>
    <x v="22"/>
  </r>
  <r>
    <x v="11"/>
  </r>
  <r>
    <x v="24"/>
  </r>
  <r>
    <x v="13"/>
  </r>
  <r>
    <x v="13"/>
  </r>
  <r>
    <x v="13"/>
  </r>
  <r>
    <x v="22"/>
  </r>
  <r>
    <x v="3"/>
  </r>
  <r>
    <x v="16"/>
  </r>
  <r>
    <x v="8"/>
  </r>
  <r>
    <x v="20"/>
  </r>
  <r>
    <x v="7"/>
  </r>
  <r>
    <x v="11"/>
  </r>
  <r>
    <x v="22"/>
  </r>
  <r>
    <x v="7"/>
  </r>
  <r>
    <x v="4"/>
  </r>
  <r>
    <x v="22"/>
  </r>
  <r>
    <x v="16"/>
  </r>
  <r>
    <x v="12"/>
  </r>
  <r>
    <x v="3"/>
  </r>
  <r>
    <x v="3"/>
  </r>
  <r>
    <x v="3"/>
  </r>
  <r>
    <x v="10"/>
  </r>
  <r>
    <x v="10"/>
  </r>
  <r>
    <x v="10"/>
  </r>
  <r>
    <x v="17"/>
  </r>
  <r>
    <x v="0"/>
  </r>
  <r>
    <x v="7"/>
  </r>
  <r>
    <x v="8"/>
  </r>
  <r>
    <x v="22"/>
  </r>
  <r>
    <x v="13"/>
  </r>
  <r>
    <x v="2"/>
  </r>
  <r>
    <x v="0"/>
  </r>
  <r>
    <x v="0"/>
  </r>
  <r>
    <x v="11"/>
  </r>
  <r>
    <x v="26"/>
  </r>
  <r>
    <x v="27"/>
  </r>
  <r>
    <x v="27"/>
  </r>
  <r>
    <x v="0"/>
  </r>
  <r>
    <x v="1"/>
  </r>
  <r>
    <x v="1"/>
  </r>
  <r>
    <x v="10"/>
  </r>
  <r>
    <x v="10"/>
  </r>
  <r>
    <x v="21"/>
  </r>
  <r>
    <x v="13"/>
  </r>
  <r>
    <x v="4"/>
  </r>
  <r>
    <x v="1"/>
  </r>
  <r>
    <x v="1"/>
  </r>
  <r>
    <x v="8"/>
  </r>
  <r>
    <x v="16"/>
  </r>
  <r>
    <x v="16"/>
  </r>
  <r>
    <x v="9"/>
  </r>
  <r>
    <x v="9"/>
  </r>
  <r>
    <x v="8"/>
  </r>
  <r>
    <x v="8"/>
  </r>
  <r>
    <x v="22"/>
  </r>
  <r>
    <x v="16"/>
  </r>
  <r>
    <x v="16"/>
  </r>
  <r>
    <x v="10"/>
  </r>
  <r>
    <x v="13"/>
  </r>
  <r>
    <x v="22"/>
  </r>
  <r>
    <x v="14"/>
  </r>
  <r>
    <x v="5"/>
  </r>
  <r>
    <x v="22"/>
  </r>
  <r>
    <x v="22"/>
  </r>
  <r>
    <x v="6"/>
  </r>
  <r>
    <x v="3"/>
  </r>
  <r>
    <x v="10"/>
  </r>
  <r>
    <x v="11"/>
  </r>
  <r>
    <x v="13"/>
  </r>
  <r>
    <x v="13"/>
  </r>
  <r>
    <x v="13"/>
  </r>
  <r>
    <x v="13"/>
  </r>
  <r>
    <x v="26"/>
  </r>
  <r>
    <x v="13"/>
  </r>
  <r>
    <x v="18"/>
  </r>
  <r>
    <x v="8"/>
  </r>
  <r>
    <x v="7"/>
  </r>
  <r>
    <x v="8"/>
  </r>
  <r>
    <x v="5"/>
  </r>
  <r>
    <x v="10"/>
  </r>
  <r>
    <x v="13"/>
  </r>
  <r>
    <x v="0"/>
  </r>
  <r>
    <x v="11"/>
  </r>
  <r>
    <x v="9"/>
  </r>
  <r>
    <x v="7"/>
  </r>
  <r>
    <x v="21"/>
  </r>
  <r>
    <x v="21"/>
  </r>
  <r>
    <x v="13"/>
  </r>
  <r>
    <x v="13"/>
  </r>
  <r>
    <x v="13"/>
  </r>
  <r>
    <x v="7"/>
  </r>
  <r>
    <x v="5"/>
  </r>
  <r>
    <x v="22"/>
  </r>
  <r>
    <x v="15"/>
  </r>
  <r>
    <x v="17"/>
  </r>
  <r>
    <x v="8"/>
  </r>
  <r>
    <x v="8"/>
  </r>
  <r>
    <x v="3"/>
  </r>
  <r>
    <x v="13"/>
  </r>
  <r>
    <x v="4"/>
  </r>
  <r>
    <x v="7"/>
  </r>
  <r>
    <x v="6"/>
  </r>
  <r>
    <x v="17"/>
  </r>
  <r>
    <x v="0"/>
  </r>
  <r>
    <x v="8"/>
  </r>
  <r>
    <x v="16"/>
  </r>
  <r>
    <x v="18"/>
  </r>
  <r>
    <x v="3"/>
  </r>
  <r>
    <x v="3"/>
  </r>
  <r>
    <x v="3"/>
  </r>
  <r>
    <x v="21"/>
  </r>
  <r>
    <x v="11"/>
  </r>
  <r>
    <x v="13"/>
  </r>
  <r>
    <x v="13"/>
  </r>
  <r>
    <x v="13"/>
  </r>
  <r>
    <x v="11"/>
  </r>
  <r>
    <x v="25"/>
  </r>
  <r>
    <x v="5"/>
  </r>
  <r>
    <x v="7"/>
  </r>
  <r>
    <x v="7"/>
  </r>
  <r>
    <x v="22"/>
  </r>
  <r>
    <x v="5"/>
  </r>
  <r>
    <x v="8"/>
  </r>
  <r>
    <x v="7"/>
  </r>
  <r>
    <x v="8"/>
  </r>
  <r>
    <x v="11"/>
  </r>
  <r>
    <x v="21"/>
  </r>
  <r>
    <x v="22"/>
  </r>
  <r>
    <x v="16"/>
  </r>
  <r>
    <x v="18"/>
  </r>
  <r>
    <x v="21"/>
  </r>
  <r>
    <x v="13"/>
  </r>
  <r>
    <x v="20"/>
  </r>
  <r>
    <x v="0"/>
  </r>
  <r>
    <x v="7"/>
  </r>
  <r>
    <x v="20"/>
  </r>
  <r>
    <x v="12"/>
  </r>
  <r>
    <x v="12"/>
  </r>
  <r>
    <x v="5"/>
  </r>
  <r>
    <x v="7"/>
  </r>
  <r>
    <x v="7"/>
  </r>
  <r>
    <x v="18"/>
  </r>
  <r>
    <x v="22"/>
  </r>
  <r>
    <x v="16"/>
  </r>
  <r>
    <x v="16"/>
  </r>
  <r>
    <x v="10"/>
  </r>
  <r>
    <x v="10"/>
  </r>
  <r>
    <x v="11"/>
  </r>
  <r>
    <x v="13"/>
  </r>
  <r>
    <x v="17"/>
  </r>
  <r>
    <x v="19"/>
  </r>
  <r>
    <x v="10"/>
  </r>
  <r>
    <x v="22"/>
  </r>
  <r>
    <x v="7"/>
  </r>
  <r>
    <x v="17"/>
  </r>
  <r>
    <x v="8"/>
  </r>
  <r>
    <x v="15"/>
  </r>
  <r>
    <x v="16"/>
  </r>
  <r>
    <x v="13"/>
  </r>
  <r>
    <x v="0"/>
  </r>
  <r>
    <x v="10"/>
  </r>
  <r>
    <x v="11"/>
  </r>
  <r>
    <x v="7"/>
  </r>
  <r>
    <x v="24"/>
  </r>
  <r>
    <x v="22"/>
  </r>
  <r>
    <x v="16"/>
  </r>
  <r>
    <x v="16"/>
  </r>
  <r>
    <x v="18"/>
  </r>
  <r>
    <x v="12"/>
  </r>
  <r>
    <x v="3"/>
  </r>
  <r>
    <x v="13"/>
  </r>
  <r>
    <x v="13"/>
  </r>
  <r>
    <x v="13"/>
  </r>
  <r>
    <x v="13"/>
  </r>
  <r>
    <x v="17"/>
  </r>
  <r>
    <x v="22"/>
  </r>
  <r>
    <x v="22"/>
  </r>
  <r>
    <x v="11"/>
  </r>
  <r>
    <x v="12"/>
  </r>
  <r>
    <x v="20"/>
  </r>
  <r>
    <x v="25"/>
  </r>
  <r>
    <x v="8"/>
  </r>
  <r>
    <x v="16"/>
  </r>
  <r>
    <x v="4"/>
  </r>
  <r>
    <x v="10"/>
  </r>
  <r>
    <x v="7"/>
  </r>
  <r>
    <x v="6"/>
  </r>
  <r>
    <x v="21"/>
  </r>
  <r>
    <x v="24"/>
  </r>
  <r>
    <x v="17"/>
  </r>
  <r>
    <x v="13"/>
  </r>
  <r>
    <x v="11"/>
  </r>
  <r>
    <x v="8"/>
  </r>
  <r>
    <x v="7"/>
  </r>
  <r>
    <x v="5"/>
  </r>
  <r>
    <x v="8"/>
  </r>
  <r>
    <x v="8"/>
  </r>
  <r>
    <x v="7"/>
  </r>
  <r>
    <x v="8"/>
  </r>
  <r>
    <x v="7"/>
  </r>
  <r>
    <x v="8"/>
  </r>
  <r>
    <x v="8"/>
  </r>
  <r>
    <x v="17"/>
  </r>
  <r>
    <x v="22"/>
  </r>
  <r>
    <x v="4"/>
  </r>
  <r>
    <x v="16"/>
  </r>
  <r>
    <x v="4"/>
  </r>
  <r>
    <x v="4"/>
  </r>
  <r>
    <x v="22"/>
  </r>
  <r>
    <x v="24"/>
  </r>
  <r>
    <x v="13"/>
  </r>
  <r>
    <x v="13"/>
  </r>
  <r>
    <x v="17"/>
  </r>
  <r>
    <x v="22"/>
  </r>
  <r>
    <x v="14"/>
  </r>
  <r>
    <x v="11"/>
  </r>
  <r>
    <x v="7"/>
  </r>
  <r>
    <x v="20"/>
  </r>
  <r>
    <x v="9"/>
  </r>
  <r>
    <x v="8"/>
  </r>
  <r>
    <x v="3"/>
  </r>
  <r>
    <x v="24"/>
  </r>
  <r>
    <x v="20"/>
  </r>
  <r>
    <x v="26"/>
  </r>
  <r>
    <x v="7"/>
  </r>
  <r>
    <x v="7"/>
  </r>
  <r>
    <x v="22"/>
  </r>
  <r>
    <x v="16"/>
  </r>
  <r>
    <x v="3"/>
  </r>
  <r>
    <x v="10"/>
  </r>
  <r>
    <x v="11"/>
  </r>
  <r>
    <x v="11"/>
  </r>
  <r>
    <x v="11"/>
  </r>
  <r>
    <x v="11"/>
  </r>
  <r>
    <x v="13"/>
  </r>
  <r>
    <x v="0"/>
  </r>
  <r>
    <x v="4"/>
  </r>
  <r>
    <x v="10"/>
  </r>
  <r>
    <x v="0"/>
  </r>
  <r>
    <x v="5"/>
  </r>
  <r>
    <x v="5"/>
  </r>
  <r>
    <x v="7"/>
  </r>
  <r>
    <x v="7"/>
  </r>
  <r>
    <x v="9"/>
  </r>
  <r>
    <x v="20"/>
  </r>
  <r>
    <x v="22"/>
  </r>
  <r>
    <x v="8"/>
  </r>
  <r>
    <x v="22"/>
  </r>
  <r>
    <x v="16"/>
  </r>
  <r>
    <x v="18"/>
  </r>
  <r>
    <x v="3"/>
  </r>
  <r>
    <x v="3"/>
  </r>
  <r>
    <x v="1"/>
  </r>
  <r>
    <x v="2"/>
  </r>
  <r>
    <x v="1"/>
  </r>
  <r>
    <x v="4"/>
  </r>
  <r>
    <x v="7"/>
  </r>
  <r>
    <x v="7"/>
  </r>
  <r>
    <x v="16"/>
  </r>
  <r>
    <x v="21"/>
  </r>
  <r>
    <x v="21"/>
  </r>
  <r>
    <x v="11"/>
  </r>
  <r>
    <x v="13"/>
  </r>
  <r>
    <x v="13"/>
  </r>
  <r>
    <x v="4"/>
  </r>
  <r>
    <x v="11"/>
  </r>
  <r>
    <x v="22"/>
  </r>
  <r>
    <x v="9"/>
  </r>
  <r>
    <x v="15"/>
  </r>
  <r>
    <x v="9"/>
  </r>
  <r>
    <x v="5"/>
  </r>
  <r>
    <x v="5"/>
  </r>
  <r>
    <x v="7"/>
  </r>
  <r>
    <x v="17"/>
  </r>
  <r>
    <x v="5"/>
  </r>
  <r>
    <x v="6"/>
  </r>
  <r>
    <x v="6"/>
  </r>
  <r>
    <x v="11"/>
  </r>
  <r>
    <x v="14"/>
  </r>
  <r>
    <x v="24"/>
  </r>
  <r>
    <x v="16"/>
  </r>
  <r>
    <x v="3"/>
  </r>
  <r>
    <x v="3"/>
  </r>
  <r>
    <x v="13"/>
  </r>
  <r>
    <x v="14"/>
  </r>
  <r>
    <x v="17"/>
  </r>
  <r>
    <x v="7"/>
  </r>
  <r>
    <x v="15"/>
  </r>
  <r>
    <x v="21"/>
  </r>
  <r>
    <x v="18"/>
  </r>
  <r>
    <x v="13"/>
  </r>
  <r>
    <x v="7"/>
  </r>
  <r>
    <x v="4"/>
  </r>
  <r>
    <x v="15"/>
  </r>
  <r>
    <x v="22"/>
  </r>
  <r>
    <x v="3"/>
  </r>
  <r>
    <x v="17"/>
  </r>
  <r>
    <x v="14"/>
  </r>
  <r>
    <x v="8"/>
  </r>
  <r>
    <x v="7"/>
  </r>
  <r>
    <x v="8"/>
  </r>
  <r>
    <x v="23"/>
  </r>
  <r>
    <x v="8"/>
  </r>
  <r>
    <x v="8"/>
  </r>
  <r>
    <x v="20"/>
  </r>
  <r>
    <x v="16"/>
  </r>
  <r>
    <x v="18"/>
  </r>
  <r>
    <x v="3"/>
  </r>
  <r>
    <x v="3"/>
  </r>
  <r>
    <x v="13"/>
  </r>
  <r>
    <x v="13"/>
  </r>
  <r>
    <x v="19"/>
  </r>
  <r>
    <x v="15"/>
  </r>
  <r>
    <x v="22"/>
  </r>
  <r>
    <x v="13"/>
  </r>
  <r>
    <x v="17"/>
  </r>
  <r>
    <x v="14"/>
  </r>
  <r>
    <x v="18"/>
  </r>
  <r>
    <x v="16"/>
  </r>
  <r>
    <x v="8"/>
  </r>
  <r>
    <x v="25"/>
  </r>
  <r>
    <x v="20"/>
  </r>
  <r>
    <x v="7"/>
  </r>
  <r>
    <x v="6"/>
  </r>
  <r>
    <x v="23"/>
  </r>
  <r>
    <x v="21"/>
  </r>
  <r>
    <x v="10"/>
  </r>
  <r>
    <x v="26"/>
  </r>
  <r>
    <x v="21"/>
  </r>
  <r>
    <x v="24"/>
  </r>
  <r>
    <x v="18"/>
  </r>
  <r>
    <x v="0"/>
  </r>
  <r>
    <x v="0"/>
  </r>
  <r>
    <x v="5"/>
  </r>
  <r>
    <x v="17"/>
  </r>
  <r>
    <x v="8"/>
  </r>
  <r>
    <x v="8"/>
  </r>
  <r>
    <x v="6"/>
  </r>
  <r>
    <x v="8"/>
  </r>
  <r>
    <x v="6"/>
  </r>
  <r>
    <x v="6"/>
  </r>
  <r>
    <x v="11"/>
  </r>
  <r>
    <x v="11"/>
  </r>
  <r>
    <x v="14"/>
  </r>
  <r>
    <x v="4"/>
  </r>
  <r>
    <x v="9"/>
  </r>
  <r>
    <x v="12"/>
  </r>
  <r>
    <x v="7"/>
  </r>
  <r>
    <x v="22"/>
  </r>
  <r>
    <x v="18"/>
  </r>
  <r>
    <x v="21"/>
  </r>
  <r>
    <x v="21"/>
  </r>
  <r>
    <x v="13"/>
  </r>
  <r>
    <x v="13"/>
  </r>
  <r>
    <x v="11"/>
  </r>
  <r>
    <x v="7"/>
  </r>
  <r>
    <x v="5"/>
  </r>
  <r>
    <x v="5"/>
  </r>
  <r>
    <x v="7"/>
  </r>
  <r>
    <x v="5"/>
  </r>
  <r>
    <x v="6"/>
  </r>
  <r>
    <x v="22"/>
  </r>
  <r>
    <x v="22"/>
  </r>
  <r>
    <x v="18"/>
  </r>
  <r>
    <x v="3"/>
  </r>
  <r>
    <x v="14"/>
  </r>
  <r>
    <x v="16"/>
  </r>
  <r>
    <x v="8"/>
  </r>
  <r>
    <x v="9"/>
  </r>
  <r>
    <x v="13"/>
  </r>
  <r>
    <x v="13"/>
  </r>
  <r>
    <x v="13"/>
  </r>
  <r>
    <x v="13"/>
  </r>
  <r>
    <x v="13"/>
  </r>
  <r>
    <x v="16"/>
  </r>
  <r>
    <x v="8"/>
  </r>
  <r>
    <x v="7"/>
  </r>
  <r>
    <x v="8"/>
  </r>
  <r>
    <x v="7"/>
  </r>
  <r>
    <x v="26"/>
  </r>
  <r>
    <x v="8"/>
  </r>
  <r>
    <x v="11"/>
  </r>
  <r>
    <x v="8"/>
  </r>
  <r>
    <x v="0"/>
  </r>
  <r>
    <x v="2"/>
  </r>
  <r>
    <x v="16"/>
  </r>
  <r>
    <x v="14"/>
  </r>
  <r>
    <x v="9"/>
  </r>
  <r>
    <x v="16"/>
  </r>
  <r>
    <x v="22"/>
  </r>
  <r>
    <x v="22"/>
  </r>
  <r>
    <x v="3"/>
  </r>
  <r>
    <x v="3"/>
  </r>
  <r>
    <x v="10"/>
  </r>
  <r>
    <x v="10"/>
  </r>
  <r>
    <x v="21"/>
  </r>
  <r>
    <x v="11"/>
  </r>
  <r>
    <x v="11"/>
  </r>
  <r>
    <x v="24"/>
  </r>
  <r>
    <x v="17"/>
  </r>
  <r>
    <x v="0"/>
  </r>
  <r>
    <x v="16"/>
  </r>
  <r>
    <x v="20"/>
  </r>
  <r>
    <x v="12"/>
  </r>
  <r>
    <x v="6"/>
  </r>
  <r>
    <x v="7"/>
  </r>
  <r>
    <x v="8"/>
  </r>
  <r>
    <x v="23"/>
  </r>
  <r>
    <x v="8"/>
  </r>
  <r>
    <x v="7"/>
  </r>
  <r>
    <x v="16"/>
  </r>
  <r>
    <x v="3"/>
  </r>
  <r>
    <x v="11"/>
  </r>
  <r>
    <x v="2"/>
  </r>
  <r>
    <x v="14"/>
  </r>
  <r>
    <x v="22"/>
  </r>
  <r>
    <x v="18"/>
  </r>
  <r>
    <x v="22"/>
  </r>
  <r>
    <x v="5"/>
  </r>
  <r>
    <x v="9"/>
  </r>
  <r>
    <x v="12"/>
  </r>
  <r>
    <x v="3"/>
  </r>
  <r>
    <x v="19"/>
  </r>
  <r>
    <x v="20"/>
  </r>
  <r>
    <x v="5"/>
  </r>
  <r>
    <x v="22"/>
  </r>
  <r>
    <x v="16"/>
  </r>
  <r>
    <x v="3"/>
  </r>
  <r>
    <x v="13"/>
  </r>
  <r>
    <x v="14"/>
  </r>
  <r>
    <x v="11"/>
  </r>
  <r>
    <x v="14"/>
  </r>
  <r>
    <x v="11"/>
  </r>
  <r>
    <x v="5"/>
  </r>
  <r>
    <x v="8"/>
  </r>
  <r>
    <x v="5"/>
  </r>
  <r>
    <x v="7"/>
  </r>
  <r>
    <x v="8"/>
  </r>
  <r>
    <x v="7"/>
  </r>
  <r>
    <x v="8"/>
  </r>
  <r>
    <x v="21"/>
  </r>
  <r>
    <x v="8"/>
  </r>
  <r>
    <x v="4"/>
  </r>
  <r>
    <x v="11"/>
  </r>
  <r>
    <x v="7"/>
  </r>
  <r>
    <x v="6"/>
  </r>
  <r>
    <x v="16"/>
  </r>
  <r>
    <x v="16"/>
  </r>
  <r>
    <x v="3"/>
  </r>
  <r>
    <x v="3"/>
  </r>
  <r>
    <x v="10"/>
  </r>
  <r>
    <x v="1"/>
  </r>
  <r>
    <x v="1"/>
  </r>
  <r>
    <x v="27"/>
  </r>
  <r>
    <x v="3"/>
  </r>
  <r>
    <x v="16"/>
  </r>
  <r>
    <x v="7"/>
  </r>
  <r>
    <x v="8"/>
  </r>
  <r>
    <x v="8"/>
  </r>
  <r>
    <x v="15"/>
  </r>
  <r>
    <x v="17"/>
  </r>
  <r>
    <x v="12"/>
  </r>
  <r>
    <x v="5"/>
  </r>
  <r>
    <x v="5"/>
  </r>
  <r>
    <x v="5"/>
  </r>
  <r>
    <x v="8"/>
  </r>
  <r>
    <x v="24"/>
  </r>
  <r>
    <x v="4"/>
  </r>
  <r>
    <x v="8"/>
  </r>
  <r>
    <x v="3"/>
  </r>
  <r>
    <x v="17"/>
  </r>
  <r>
    <x v="8"/>
  </r>
  <r>
    <x v="22"/>
  </r>
  <r>
    <x v="18"/>
  </r>
  <r>
    <x v="18"/>
  </r>
  <r>
    <x v="3"/>
  </r>
  <r>
    <x v="3"/>
  </r>
  <r>
    <x v="3"/>
  </r>
  <r>
    <x v="10"/>
  </r>
  <r>
    <x v="21"/>
  </r>
  <r>
    <x v="11"/>
  </r>
  <r>
    <x v="16"/>
  </r>
  <r>
    <x v="16"/>
  </r>
  <r>
    <x v="7"/>
  </r>
  <r>
    <x v="8"/>
  </r>
  <r>
    <x v="8"/>
  </r>
  <r>
    <x v="8"/>
  </r>
  <r>
    <x v="8"/>
  </r>
  <r>
    <x v="5"/>
  </r>
  <r>
    <x v="14"/>
  </r>
  <r>
    <x v="13"/>
  </r>
  <r>
    <x v="11"/>
  </r>
  <r>
    <x v="20"/>
  </r>
  <r>
    <x v="16"/>
  </r>
  <r>
    <x v="16"/>
  </r>
  <r>
    <x v="3"/>
  </r>
  <r>
    <x v="3"/>
  </r>
  <r>
    <x v="10"/>
  </r>
  <r>
    <x v="11"/>
  </r>
  <r>
    <x v="14"/>
  </r>
  <r>
    <x v="10"/>
  </r>
  <r>
    <x v="11"/>
  </r>
  <r>
    <x v="13"/>
  </r>
  <r>
    <x v="21"/>
  </r>
  <r>
    <x v="5"/>
  </r>
  <r>
    <x v="8"/>
  </r>
  <r>
    <x v="25"/>
  </r>
  <r>
    <x v="7"/>
  </r>
  <r>
    <x v="8"/>
  </r>
  <r>
    <x v="12"/>
  </r>
  <r>
    <x v="7"/>
  </r>
  <r>
    <x v="7"/>
  </r>
  <r>
    <x v="21"/>
  </r>
  <r>
    <x v="19"/>
  </r>
  <r>
    <x v="22"/>
  </r>
  <r>
    <x v="16"/>
  </r>
  <r>
    <x v="9"/>
  </r>
  <r>
    <x v="10"/>
  </r>
  <r>
    <x v="24"/>
  </r>
  <r>
    <x v="13"/>
  </r>
  <r>
    <x v="13"/>
  </r>
  <r>
    <x v="3"/>
  </r>
  <r>
    <x v="3"/>
  </r>
  <r>
    <x v="10"/>
  </r>
  <r>
    <x v="7"/>
  </r>
  <r>
    <x v="8"/>
  </r>
  <r>
    <x v="7"/>
  </r>
  <r>
    <x v="20"/>
  </r>
  <r>
    <x v="7"/>
  </r>
  <r>
    <x v="7"/>
  </r>
  <r>
    <x v="5"/>
  </r>
  <r>
    <x v="8"/>
  </r>
  <r>
    <x v="3"/>
  </r>
  <r>
    <x v="11"/>
  </r>
  <r>
    <x v="14"/>
  </r>
  <r>
    <x v="12"/>
  </r>
  <r>
    <x v="19"/>
  </r>
  <r>
    <x v="13"/>
  </r>
  <r>
    <x v="22"/>
  </r>
  <r>
    <x v="21"/>
  </r>
  <r>
    <x v="11"/>
  </r>
  <r>
    <x v="11"/>
  </r>
  <r>
    <x v="14"/>
  </r>
  <r>
    <x v="7"/>
  </r>
  <r>
    <x v="7"/>
  </r>
  <r>
    <x v="8"/>
  </r>
  <r>
    <x v="7"/>
  </r>
  <r>
    <x v="5"/>
  </r>
  <r>
    <x v="8"/>
  </r>
  <r>
    <x v="5"/>
  </r>
  <r>
    <x v="20"/>
  </r>
  <r>
    <x v="7"/>
  </r>
  <r>
    <x v="13"/>
  </r>
  <r>
    <x v="2"/>
  </r>
  <r>
    <x v="26"/>
  </r>
  <r>
    <x v="11"/>
  </r>
  <r>
    <x v="5"/>
  </r>
  <r>
    <x v="22"/>
  </r>
  <r>
    <x v="18"/>
  </r>
  <r>
    <x v="3"/>
  </r>
  <r>
    <x v="13"/>
  </r>
  <r>
    <x v="13"/>
  </r>
  <r>
    <x v="17"/>
  </r>
  <r>
    <x v="0"/>
  </r>
  <r>
    <x v="19"/>
  </r>
  <r>
    <x v="7"/>
  </r>
  <r>
    <x v="23"/>
  </r>
  <r>
    <x v="7"/>
  </r>
  <r>
    <x v="7"/>
  </r>
  <r>
    <x v="7"/>
  </r>
  <r>
    <x v="16"/>
  </r>
  <r>
    <x v="18"/>
  </r>
  <r>
    <x v="21"/>
  </r>
  <r>
    <x v="0"/>
  </r>
  <r>
    <x v="3"/>
  </r>
  <r>
    <x v="3"/>
  </r>
  <r>
    <x v="11"/>
  </r>
  <r>
    <x v="13"/>
  </r>
  <r>
    <x v="7"/>
  </r>
  <r>
    <x v="3"/>
  </r>
  <r>
    <x v="3"/>
  </r>
  <r>
    <x v="11"/>
  </r>
  <r>
    <x v="11"/>
  </r>
  <r>
    <x v="14"/>
  </r>
  <r>
    <x v="14"/>
  </r>
  <r>
    <x v="22"/>
  </r>
  <r>
    <x v="7"/>
  </r>
  <r>
    <x v="10"/>
  </r>
  <r>
    <x v="3"/>
  </r>
  <r>
    <x v="9"/>
  </r>
  <r>
    <x v="15"/>
  </r>
  <r>
    <x v="4"/>
  </r>
  <r>
    <x v="19"/>
  </r>
  <r>
    <x v="7"/>
  </r>
  <r>
    <x v="3"/>
  </r>
  <r>
    <x v="13"/>
  </r>
  <r>
    <x v="13"/>
  </r>
  <r>
    <x v="11"/>
  </r>
  <r>
    <x v="7"/>
  </r>
  <r>
    <x v="17"/>
  </r>
  <r>
    <x v="15"/>
  </r>
  <r>
    <x v="7"/>
  </r>
  <r>
    <x v="5"/>
  </r>
  <r>
    <x v="12"/>
  </r>
  <r>
    <x v="21"/>
  </r>
  <r>
    <x v="13"/>
  </r>
  <r>
    <x v="0"/>
  </r>
  <r>
    <x v="14"/>
  </r>
  <r>
    <x v="11"/>
  </r>
  <r>
    <x v="14"/>
  </r>
  <r>
    <x v="13"/>
  </r>
  <r>
    <x v="8"/>
  </r>
  <r>
    <x v="7"/>
  </r>
  <r>
    <x v="8"/>
  </r>
  <r>
    <x v="7"/>
  </r>
  <r>
    <x v="7"/>
  </r>
  <r>
    <x v="12"/>
  </r>
  <r>
    <x v="6"/>
  </r>
  <r>
    <x v="8"/>
  </r>
  <r>
    <x v="24"/>
  </r>
  <r>
    <x v="4"/>
  </r>
  <r>
    <x v="17"/>
  </r>
  <r>
    <x v="16"/>
  </r>
  <r>
    <x v="9"/>
  </r>
  <r>
    <x v="18"/>
  </r>
  <r>
    <x v="10"/>
  </r>
  <r>
    <x v="11"/>
  </r>
  <r>
    <x v="24"/>
  </r>
  <r>
    <x v="13"/>
  </r>
  <r>
    <x v="17"/>
  </r>
  <r>
    <x v="14"/>
  </r>
  <r>
    <x v="11"/>
  </r>
  <r>
    <x v="18"/>
  </r>
  <r>
    <x v="3"/>
  </r>
  <r>
    <x v="11"/>
  </r>
  <r>
    <x v="0"/>
  </r>
  <r>
    <x v="8"/>
  </r>
  <r>
    <x v="12"/>
  </r>
  <r>
    <x v="6"/>
  </r>
  <r>
    <x v="5"/>
  </r>
  <r>
    <x v="8"/>
  </r>
  <r>
    <x v="8"/>
  </r>
  <r>
    <x v="20"/>
  </r>
  <r>
    <x v="10"/>
  </r>
  <r>
    <x v="1"/>
  </r>
  <r>
    <x v="1"/>
  </r>
  <r>
    <x v="1"/>
  </r>
  <r>
    <x v="1"/>
  </r>
  <r>
    <x v="3"/>
  </r>
  <r>
    <x v="8"/>
  </r>
  <r>
    <x v="18"/>
  </r>
  <r>
    <x v="18"/>
  </r>
  <r>
    <x v="11"/>
  </r>
  <r>
    <x v="13"/>
  </r>
  <r>
    <x v="11"/>
  </r>
  <r>
    <x v="13"/>
  </r>
  <r>
    <x v="12"/>
  </r>
  <r>
    <x v="8"/>
  </r>
  <r>
    <x v="7"/>
  </r>
  <r>
    <x v="22"/>
  </r>
  <r>
    <x v="5"/>
  </r>
  <r>
    <x v="7"/>
  </r>
  <r>
    <x v="5"/>
  </r>
  <r>
    <x v="5"/>
  </r>
  <r>
    <x v="7"/>
  </r>
  <r>
    <x v="16"/>
  </r>
  <r>
    <x v="18"/>
  </r>
  <r>
    <x v="16"/>
  </r>
  <r>
    <x v="18"/>
  </r>
  <r>
    <x v="3"/>
  </r>
  <r>
    <x v="10"/>
  </r>
  <r>
    <x v="10"/>
  </r>
  <r>
    <x v="13"/>
  </r>
  <r>
    <x v="13"/>
  </r>
  <r>
    <x v="8"/>
  </r>
  <r>
    <x v="18"/>
  </r>
  <r>
    <x v="3"/>
  </r>
  <r>
    <x v="8"/>
  </r>
  <r>
    <x v="8"/>
  </r>
  <r>
    <x v="8"/>
  </r>
  <r>
    <x v="12"/>
  </r>
  <r>
    <x v="7"/>
  </r>
  <r>
    <x v="22"/>
  </r>
  <r>
    <x v="22"/>
  </r>
  <r>
    <x v="3"/>
  </r>
  <r>
    <x v="16"/>
  </r>
  <r>
    <x v="16"/>
  </r>
  <r>
    <x v="3"/>
  </r>
  <r>
    <x v="10"/>
  </r>
  <r>
    <x v="21"/>
  </r>
  <r>
    <x v="2"/>
  </r>
  <r>
    <x v="5"/>
  </r>
  <r>
    <x v="16"/>
  </r>
  <r>
    <x v="6"/>
  </r>
  <r>
    <x v="7"/>
  </r>
  <r>
    <x v="5"/>
  </r>
  <r>
    <x v="7"/>
  </r>
  <r>
    <x v="8"/>
  </r>
  <r>
    <x v="22"/>
  </r>
  <r>
    <x v="16"/>
  </r>
  <r>
    <x v="21"/>
  </r>
  <r>
    <x v="18"/>
  </r>
  <r>
    <x v="3"/>
  </r>
  <r>
    <x v="11"/>
  </r>
  <r>
    <x v="14"/>
  </r>
  <r>
    <x v="7"/>
  </r>
  <r>
    <x v="21"/>
  </r>
  <r>
    <x v="16"/>
  </r>
  <r>
    <x v="7"/>
  </r>
  <r>
    <x v="20"/>
  </r>
  <r>
    <x v="7"/>
  </r>
  <r>
    <x v="9"/>
  </r>
  <r>
    <x v="17"/>
  </r>
  <r>
    <x v="8"/>
  </r>
  <r>
    <x v="8"/>
  </r>
  <r>
    <x v="10"/>
  </r>
  <r>
    <x v="10"/>
  </r>
  <r>
    <x v="14"/>
  </r>
  <r>
    <x v="15"/>
  </r>
  <r>
    <x v="8"/>
  </r>
  <r>
    <x v="16"/>
  </r>
  <r>
    <x v="16"/>
  </r>
  <r>
    <x v="3"/>
  </r>
  <r>
    <x v="3"/>
  </r>
  <r>
    <x v="10"/>
  </r>
  <r>
    <x v="11"/>
  </r>
  <r>
    <x v="14"/>
  </r>
  <r>
    <x v="21"/>
  </r>
  <r>
    <x v="8"/>
  </r>
  <r>
    <x v="5"/>
  </r>
  <r>
    <x v="8"/>
  </r>
  <r>
    <x v="8"/>
  </r>
  <r>
    <x v="5"/>
  </r>
  <r>
    <x v="16"/>
  </r>
  <r>
    <x v="18"/>
  </r>
  <r>
    <x v="3"/>
  </r>
  <r>
    <x v="0"/>
  </r>
  <r>
    <x v="26"/>
  </r>
  <r>
    <x v="3"/>
  </r>
  <r>
    <x v="13"/>
  </r>
  <r>
    <x v="7"/>
  </r>
  <r>
    <x v="3"/>
  </r>
  <r>
    <x v="8"/>
  </r>
  <r>
    <x v="17"/>
  </r>
  <r>
    <x v="5"/>
  </r>
  <r>
    <x v="7"/>
  </r>
  <r>
    <x v="8"/>
  </r>
  <r>
    <x v="8"/>
  </r>
  <r>
    <x v="8"/>
  </r>
  <r>
    <x v="25"/>
  </r>
  <r>
    <x v="22"/>
  </r>
  <r>
    <x v="10"/>
  </r>
  <r>
    <x v="0"/>
  </r>
  <r>
    <x v="7"/>
  </r>
  <r>
    <x v="7"/>
  </r>
  <r>
    <x v="16"/>
  </r>
  <r>
    <x v="3"/>
  </r>
  <r>
    <x v="10"/>
  </r>
  <r>
    <x v="21"/>
  </r>
  <r>
    <x v="24"/>
  </r>
  <r>
    <x v="17"/>
  </r>
  <r>
    <x v="13"/>
  </r>
  <r>
    <x v="5"/>
  </r>
  <r>
    <x v="5"/>
  </r>
  <r>
    <x v="5"/>
  </r>
  <r>
    <x v="7"/>
  </r>
  <r>
    <x v="25"/>
  </r>
  <r>
    <x v="5"/>
  </r>
  <r>
    <x v="20"/>
  </r>
  <r>
    <x v="8"/>
  </r>
  <r>
    <x v="7"/>
  </r>
  <r>
    <x v="16"/>
  </r>
  <r>
    <x v="14"/>
  </r>
  <r>
    <x v="10"/>
  </r>
  <r>
    <x v="13"/>
  </r>
  <r>
    <x v="26"/>
  </r>
  <r>
    <x v="0"/>
  </r>
  <r>
    <x v="12"/>
  </r>
  <r>
    <x v="11"/>
  </r>
  <r>
    <x v="13"/>
  </r>
  <r>
    <x v="17"/>
  </r>
  <r>
    <x v="18"/>
  </r>
  <r>
    <x v="10"/>
  </r>
  <r>
    <x v="0"/>
  </r>
  <r>
    <x v="0"/>
  </r>
  <r>
    <x v="7"/>
  </r>
  <r>
    <x v="22"/>
  </r>
  <r>
    <x v="17"/>
  </r>
  <r>
    <x v="7"/>
  </r>
  <r>
    <x v="8"/>
  </r>
  <r>
    <x v="16"/>
  </r>
  <r>
    <x v="0"/>
  </r>
  <r>
    <x v="22"/>
  </r>
  <r>
    <x v="10"/>
  </r>
  <r>
    <x v="2"/>
  </r>
  <r>
    <x v="10"/>
  </r>
  <r>
    <x v="16"/>
  </r>
  <r>
    <x v="16"/>
  </r>
  <r>
    <x v="18"/>
  </r>
  <r>
    <x v="12"/>
  </r>
  <r>
    <x v="3"/>
  </r>
  <r>
    <x v="21"/>
  </r>
  <r>
    <x v="22"/>
  </r>
  <r>
    <x v="11"/>
  </r>
  <r>
    <x v="0"/>
  </r>
  <r>
    <x v="0"/>
  </r>
  <r>
    <x v="5"/>
  </r>
  <r>
    <x v="11"/>
  </r>
  <r>
    <x v="14"/>
  </r>
  <r>
    <x v="16"/>
  </r>
  <r>
    <x v="23"/>
  </r>
  <r>
    <x v="5"/>
  </r>
  <r>
    <x v="22"/>
  </r>
  <r>
    <x v="8"/>
  </r>
  <r>
    <x v="5"/>
  </r>
  <r>
    <x v="24"/>
  </r>
  <r>
    <x v="16"/>
  </r>
  <r>
    <x v="5"/>
  </r>
  <r>
    <x v="16"/>
  </r>
  <r>
    <x v="15"/>
  </r>
  <r>
    <x v="22"/>
  </r>
  <r>
    <x v="22"/>
  </r>
  <r>
    <x v="9"/>
  </r>
  <r>
    <x v="3"/>
  </r>
  <r>
    <x v="10"/>
  </r>
  <r>
    <x v="13"/>
  </r>
  <r>
    <x v="0"/>
  </r>
  <r>
    <x v="10"/>
  </r>
  <r>
    <x v="6"/>
  </r>
  <r>
    <x v="7"/>
  </r>
  <r>
    <x v="8"/>
  </r>
  <r>
    <x v="5"/>
  </r>
  <r>
    <x v="7"/>
  </r>
  <r>
    <x v="7"/>
  </r>
  <r>
    <x v="6"/>
  </r>
  <r>
    <x v="20"/>
  </r>
  <r>
    <x v="16"/>
  </r>
  <r>
    <x v="3"/>
  </r>
  <r>
    <x v="18"/>
  </r>
  <r>
    <x v="20"/>
  </r>
  <r>
    <x v="21"/>
  </r>
  <r>
    <x v="14"/>
  </r>
  <r>
    <x v="1"/>
  </r>
  <r>
    <x v="27"/>
  </r>
  <r>
    <x v="14"/>
  </r>
  <r>
    <x v="1"/>
  </r>
  <r>
    <x v="8"/>
  </r>
  <r>
    <x v="7"/>
  </r>
  <r>
    <x v="7"/>
  </r>
  <r>
    <x v="25"/>
  </r>
  <r>
    <x v="3"/>
  </r>
  <r>
    <x v="10"/>
  </r>
  <r>
    <x v="11"/>
  </r>
  <r>
    <x v="5"/>
  </r>
  <r>
    <x v="7"/>
  </r>
  <r>
    <x v="9"/>
  </r>
  <r>
    <x v="18"/>
  </r>
  <r>
    <x v="3"/>
  </r>
  <r>
    <x v="11"/>
  </r>
  <r>
    <x v="4"/>
  </r>
  <r>
    <x v="2"/>
  </r>
  <r>
    <x v="11"/>
  </r>
  <r>
    <x v="8"/>
  </r>
  <r>
    <x v="25"/>
  </r>
  <r>
    <x v="8"/>
  </r>
  <r>
    <x v="21"/>
  </r>
  <r>
    <x v="22"/>
  </r>
  <r>
    <x v="14"/>
  </r>
  <r>
    <x v="11"/>
  </r>
  <r>
    <x v="11"/>
  </r>
  <r>
    <x v="22"/>
  </r>
  <r>
    <x v="12"/>
  </r>
  <r>
    <x v="11"/>
  </r>
  <r>
    <x v="17"/>
  </r>
  <r>
    <x v="0"/>
  </r>
  <r>
    <x v="0"/>
  </r>
  <r>
    <x v="10"/>
  </r>
  <r>
    <x v="7"/>
  </r>
  <r>
    <x v="8"/>
  </r>
  <r>
    <x v="8"/>
  </r>
  <r>
    <x v="15"/>
  </r>
  <r>
    <x v="21"/>
  </r>
  <r>
    <x v="3"/>
  </r>
  <r>
    <x v="7"/>
  </r>
  <r>
    <x v="16"/>
  </r>
  <r>
    <x v="16"/>
  </r>
  <r>
    <x v="18"/>
  </r>
  <r>
    <x v="3"/>
  </r>
  <r>
    <x v="3"/>
  </r>
  <r>
    <x v="17"/>
  </r>
  <r>
    <x v="0"/>
  </r>
  <r>
    <x v="3"/>
  </r>
  <r>
    <x v="8"/>
  </r>
  <r>
    <x v="8"/>
  </r>
  <r>
    <x v="5"/>
  </r>
  <r>
    <x v="8"/>
  </r>
  <r>
    <x v="22"/>
  </r>
  <r>
    <x v="8"/>
  </r>
  <r>
    <x v="8"/>
  </r>
  <r>
    <x v="5"/>
  </r>
  <r>
    <x v="20"/>
  </r>
  <r>
    <x v="3"/>
  </r>
  <r>
    <x v="10"/>
  </r>
  <r>
    <x v="7"/>
  </r>
  <r>
    <x v="22"/>
  </r>
  <r>
    <x v="16"/>
  </r>
  <r>
    <x v="16"/>
  </r>
  <r>
    <x v="16"/>
  </r>
  <r>
    <x v="18"/>
  </r>
  <r>
    <x v="3"/>
  </r>
  <r>
    <x v="3"/>
  </r>
  <r>
    <x v="11"/>
  </r>
  <r>
    <x v="0"/>
  </r>
  <r>
    <x v="3"/>
  </r>
  <r>
    <x v="13"/>
  </r>
  <r>
    <x v="13"/>
  </r>
  <r>
    <x v="3"/>
  </r>
  <r>
    <x v="11"/>
  </r>
  <r>
    <x v="23"/>
  </r>
  <r>
    <x v="7"/>
  </r>
  <r>
    <x v="8"/>
  </r>
  <r>
    <x v="7"/>
  </r>
  <r>
    <x v="7"/>
  </r>
  <r>
    <x v="7"/>
  </r>
  <r>
    <x v="8"/>
  </r>
  <r>
    <x v="5"/>
  </r>
  <r>
    <x v="5"/>
  </r>
  <r>
    <x v="21"/>
  </r>
  <r>
    <x v="14"/>
  </r>
  <r>
    <x v="26"/>
  </r>
  <r>
    <x v="19"/>
  </r>
  <r>
    <x v="16"/>
  </r>
  <r>
    <x v="18"/>
  </r>
  <r>
    <x v="18"/>
  </r>
  <r>
    <x v="3"/>
  </r>
  <r>
    <x v="26"/>
  </r>
  <r>
    <x v="13"/>
  </r>
  <r>
    <x v="13"/>
  </r>
  <r>
    <x v="13"/>
  </r>
  <r>
    <x v="7"/>
  </r>
  <r>
    <x v="8"/>
  </r>
  <r>
    <x v="8"/>
  </r>
  <r>
    <x v="6"/>
  </r>
  <r>
    <x v="5"/>
  </r>
  <r>
    <x v="21"/>
  </r>
  <r>
    <x v="18"/>
  </r>
  <r>
    <x v="3"/>
  </r>
  <r>
    <x v="4"/>
  </r>
  <r>
    <x v="22"/>
  </r>
  <r>
    <x v="12"/>
  </r>
  <r>
    <x v="11"/>
  </r>
  <r>
    <x v="13"/>
  </r>
  <r>
    <x v="16"/>
  </r>
  <r>
    <x v="5"/>
  </r>
  <r>
    <x v="8"/>
  </r>
  <r>
    <x v="15"/>
  </r>
  <r>
    <x v="7"/>
  </r>
  <r>
    <x v="8"/>
  </r>
  <r>
    <x v="12"/>
  </r>
  <r>
    <x v="8"/>
  </r>
  <r>
    <x v="22"/>
  </r>
  <r>
    <x v="18"/>
  </r>
  <r>
    <x v="3"/>
  </r>
  <r>
    <x v="13"/>
  </r>
  <r>
    <x v="3"/>
  </r>
  <r>
    <x v="14"/>
  </r>
  <r>
    <x v="2"/>
  </r>
  <r>
    <x v="5"/>
  </r>
  <r>
    <x v="3"/>
  </r>
  <r>
    <x v="3"/>
  </r>
  <r>
    <x v="17"/>
  </r>
  <r>
    <x v="14"/>
  </r>
  <r>
    <x v="3"/>
  </r>
  <r>
    <x v="4"/>
  </r>
  <r>
    <x v="13"/>
  </r>
  <r>
    <x v="11"/>
  </r>
  <r>
    <x v="8"/>
  </r>
  <r>
    <x v="8"/>
  </r>
  <r>
    <x v="20"/>
  </r>
  <r>
    <x v="5"/>
  </r>
  <r>
    <x v="15"/>
  </r>
  <r>
    <x v="14"/>
  </r>
  <r>
    <x v="3"/>
  </r>
  <r>
    <x v="4"/>
  </r>
  <r>
    <x v="22"/>
  </r>
  <r>
    <x v="3"/>
  </r>
  <r>
    <x v="11"/>
  </r>
  <r>
    <x v="13"/>
  </r>
  <r>
    <x v="13"/>
  </r>
  <r>
    <x v="14"/>
  </r>
  <r>
    <x v="13"/>
  </r>
  <r>
    <x v="14"/>
  </r>
  <r>
    <x v="11"/>
  </r>
  <r>
    <x v="7"/>
  </r>
  <r>
    <x v="5"/>
  </r>
  <r>
    <x v="5"/>
  </r>
  <r>
    <x v="7"/>
  </r>
  <r>
    <x v="5"/>
  </r>
  <r>
    <x v="8"/>
  </r>
  <r>
    <x v="5"/>
  </r>
  <r>
    <x v="5"/>
  </r>
  <r>
    <x v="8"/>
  </r>
  <r>
    <x v="0"/>
  </r>
  <r>
    <x v="22"/>
  </r>
  <r>
    <x v="17"/>
  </r>
  <r>
    <x v="0"/>
  </r>
  <r>
    <x v="3"/>
  </r>
  <r>
    <x v="11"/>
  </r>
  <r>
    <x v="3"/>
  </r>
  <r>
    <x v="9"/>
  </r>
  <r>
    <x v="8"/>
  </r>
  <r>
    <x v="22"/>
  </r>
  <r>
    <x v="3"/>
  </r>
  <r>
    <x v="11"/>
  </r>
  <r>
    <x v="11"/>
  </r>
  <r>
    <x v="24"/>
  </r>
  <r>
    <x v="0"/>
  </r>
  <r>
    <x v="14"/>
  </r>
  <r>
    <x v="18"/>
  </r>
  <r>
    <x v="3"/>
  </r>
  <r>
    <x v="7"/>
  </r>
  <r>
    <x v="8"/>
  </r>
  <r>
    <x v="8"/>
  </r>
  <r>
    <x v="20"/>
  </r>
  <r>
    <x v="6"/>
  </r>
  <r>
    <x v="7"/>
  </r>
  <r>
    <x v="8"/>
  </r>
  <r>
    <x v="17"/>
  </r>
  <r>
    <x v="22"/>
  </r>
  <r>
    <x v="1"/>
  </r>
  <r>
    <x v="27"/>
  </r>
  <r>
    <x v="18"/>
  </r>
  <r>
    <x v="1"/>
  </r>
  <r>
    <x v="1"/>
  </r>
  <r>
    <x v="1"/>
  </r>
  <r>
    <x v="1"/>
  </r>
  <r>
    <x v="6"/>
  </r>
  <r>
    <x v="18"/>
  </r>
  <r>
    <x v="11"/>
  </r>
  <r>
    <x v="1"/>
  </r>
  <r>
    <x v="18"/>
  </r>
  <r>
    <x v="14"/>
  </r>
  <r>
    <x v="5"/>
  </r>
  <r>
    <x v="7"/>
  </r>
  <r>
    <x v="7"/>
  </r>
  <r>
    <x v="4"/>
  </r>
  <r>
    <x v="16"/>
  </r>
  <r>
    <x v="7"/>
  </r>
  <r>
    <x v="22"/>
  </r>
  <r>
    <x v="3"/>
  </r>
  <r>
    <x v="3"/>
  </r>
  <r>
    <x v="10"/>
  </r>
  <r>
    <x v="10"/>
  </r>
  <r>
    <x v="11"/>
  </r>
  <r>
    <x v="14"/>
  </r>
  <r>
    <x v="22"/>
  </r>
  <r>
    <x v="18"/>
  </r>
  <r>
    <x v="17"/>
  </r>
  <r>
    <x v="17"/>
  </r>
  <r>
    <x v="6"/>
  </r>
  <r>
    <x v="26"/>
  </r>
  <r>
    <x v="7"/>
  </r>
  <r>
    <x v="17"/>
  </r>
  <r>
    <x v="22"/>
  </r>
  <r>
    <x v="8"/>
  </r>
  <r>
    <x v="22"/>
  </r>
  <r>
    <x v="16"/>
  </r>
  <r>
    <x v="8"/>
  </r>
  <r>
    <x v="3"/>
  </r>
  <r>
    <x v="3"/>
  </r>
  <r>
    <x v="3"/>
  </r>
  <r>
    <x v="11"/>
  </r>
  <r>
    <x v="0"/>
  </r>
  <r>
    <x v="4"/>
  </r>
  <r>
    <x v="14"/>
  </r>
  <r>
    <x v="22"/>
  </r>
  <r>
    <x v="3"/>
  </r>
  <r>
    <x v="7"/>
  </r>
  <r>
    <x v="15"/>
  </r>
  <r>
    <x v="5"/>
  </r>
  <r>
    <x v="12"/>
  </r>
  <r>
    <x v="17"/>
  </r>
  <r>
    <x v="25"/>
  </r>
  <r>
    <x v="5"/>
  </r>
  <r>
    <x v="23"/>
  </r>
  <r>
    <x v="17"/>
  </r>
  <r>
    <x v="8"/>
  </r>
  <r>
    <x v="11"/>
  </r>
  <r>
    <x v="14"/>
  </r>
  <r>
    <x v="22"/>
  </r>
  <r>
    <x v="10"/>
  </r>
  <r>
    <x v="2"/>
  </r>
  <r>
    <x v="22"/>
  </r>
  <r>
    <x v="16"/>
  </r>
  <r>
    <x v="3"/>
  </r>
  <r>
    <x v="0"/>
  </r>
  <r>
    <x v="14"/>
  </r>
  <r>
    <x v="10"/>
  </r>
  <r>
    <x v="5"/>
  </r>
  <r>
    <x v="8"/>
  </r>
  <r>
    <x v="5"/>
  </r>
  <r>
    <x v="5"/>
  </r>
  <r>
    <x v="5"/>
  </r>
  <r>
    <x v="7"/>
  </r>
  <r>
    <x v="7"/>
  </r>
  <r>
    <x v="8"/>
  </r>
  <r>
    <x v="22"/>
  </r>
  <r>
    <x v="5"/>
  </r>
  <r>
    <x v="7"/>
  </r>
  <r>
    <x v="8"/>
  </r>
  <r>
    <x v="5"/>
  </r>
  <r>
    <x v="21"/>
  </r>
  <r>
    <x v="7"/>
  </r>
  <r>
    <x v="2"/>
  </r>
  <r>
    <x v="14"/>
  </r>
  <r>
    <x v="16"/>
  </r>
  <r>
    <x v="13"/>
  </r>
  <r>
    <x v="0"/>
  </r>
  <r>
    <x v="14"/>
  </r>
  <r>
    <x v="13"/>
  </r>
  <r>
    <x v="13"/>
  </r>
  <r>
    <x v="17"/>
  </r>
  <r>
    <x v="8"/>
  </r>
  <r>
    <x v="8"/>
  </r>
  <r>
    <x v="9"/>
  </r>
  <r>
    <x v="22"/>
  </r>
  <r>
    <x v="7"/>
  </r>
  <r>
    <x v="24"/>
  </r>
  <r>
    <x v="11"/>
  </r>
  <r>
    <x v="3"/>
  </r>
  <r>
    <x v="3"/>
  </r>
  <r>
    <x v="3"/>
  </r>
  <r>
    <x v="13"/>
  </r>
  <r>
    <x v="14"/>
  </r>
  <r>
    <x v="22"/>
  </r>
  <r>
    <x v="18"/>
  </r>
  <r>
    <x v="10"/>
  </r>
  <r>
    <x v="8"/>
  </r>
  <r>
    <x v="5"/>
  </r>
  <r>
    <x v="8"/>
  </r>
  <r>
    <x v="17"/>
  </r>
  <r>
    <x v="7"/>
  </r>
  <r>
    <x v="5"/>
  </r>
  <r>
    <x v="13"/>
  </r>
  <r>
    <x v="7"/>
  </r>
  <r>
    <x v="21"/>
  </r>
  <r>
    <x v="3"/>
  </r>
  <r>
    <x v="3"/>
  </r>
  <r>
    <x v="0"/>
  </r>
  <r>
    <x v="16"/>
  </r>
  <r>
    <x v="5"/>
  </r>
  <r>
    <x v="5"/>
  </r>
  <r>
    <x v="8"/>
  </r>
  <r>
    <x v="8"/>
  </r>
  <r>
    <x v="22"/>
  </r>
  <r>
    <x v="11"/>
  </r>
  <r>
    <x v="11"/>
  </r>
  <r>
    <x v="11"/>
  </r>
  <r>
    <x v="0"/>
  </r>
  <r>
    <x v="0"/>
  </r>
  <r>
    <x v="11"/>
  </r>
  <r>
    <x v="22"/>
  </r>
  <r>
    <x v="7"/>
  </r>
  <r>
    <x v="6"/>
  </r>
  <r>
    <x v="16"/>
  </r>
  <r>
    <x v="18"/>
  </r>
  <r>
    <x v="0"/>
  </r>
  <r>
    <x v="16"/>
  </r>
  <r>
    <x v="16"/>
  </r>
  <r>
    <x v="10"/>
  </r>
  <r>
    <x v="24"/>
  </r>
  <r>
    <x v="22"/>
  </r>
  <r>
    <x v="7"/>
  </r>
  <r>
    <x v="7"/>
  </r>
  <r>
    <x v="8"/>
  </r>
  <r>
    <x v="16"/>
  </r>
  <r>
    <x v="4"/>
  </r>
  <r>
    <x v="5"/>
  </r>
  <r>
    <x v="15"/>
  </r>
  <r>
    <x v="11"/>
  </r>
  <r>
    <x v="11"/>
  </r>
  <r>
    <x v="11"/>
  </r>
  <r>
    <x v="13"/>
  </r>
  <r>
    <x v="4"/>
  </r>
  <r>
    <x v="9"/>
  </r>
  <r>
    <x v="16"/>
  </r>
  <r>
    <x v="16"/>
  </r>
  <r>
    <x v="3"/>
  </r>
  <r>
    <x v="8"/>
  </r>
  <r>
    <x v="7"/>
  </r>
  <r>
    <x v="8"/>
  </r>
  <r>
    <x v="20"/>
  </r>
  <r>
    <x v="23"/>
  </r>
  <r>
    <x v="24"/>
  </r>
  <r>
    <x v="26"/>
  </r>
  <r>
    <x v="3"/>
  </r>
  <r>
    <x v="21"/>
  </r>
  <r>
    <x v="11"/>
  </r>
  <r>
    <x v="13"/>
  </r>
  <r>
    <x v="13"/>
  </r>
  <r>
    <x v="3"/>
  </r>
  <r>
    <x v="22"/>
  </r>
  <r>
    <x v="8"/>
  </r>
  <r>
    <x v="8"/>
  </r>
  <r>
    <x v="10"/>
  </r>
  <r>
    <x v="14"/>
  </r>
  <r>
    <x v="13"/>
  </r>
  <r>
    <x v="7"/>
  </r>
  <r>
    <x v="16"/>
  </r>
  <r>
    <x v="18"/>
  </r>
  <r>
    <x v="11"/>
  </r>
  <r>
    <x v="0"/>
  </r>
  <r>
    <x v="0"/>
  </r>
  <r>
    <x v="11"/>
  </r>
  <r>
    <x v="18"/>
  </r>
  <r>
    <x v="3"/>
  </r>
  <r>
    <x v="16"/>
  </r>
  <r>
    <x v="5"/>
  </r>
  <r>
    <x v="26"/>
  </r>
  <r>
    <x v="5"/>
  </r>
  <r>
    <x v="7"/>
  </r>
  <r>
    <x v="22"/>
  </r>
  <r>
    <x v="18"/>
  </r>
  <r>
    <x v="18"/>
  </r>
  <r>
    <x v="6"/>
  </r>
  <r>
    <x v="26"/>
  </r>
  <r>
    <x v="3"/>
  </r>
  <r>
    <x v="26"/>
  </r>
  <r>
    <x v="11"/>
  </r>
  <r>
    <x v="13"/>
  </r>
  <r>
    <x v="10"/>
  </r>
  <r>
    <x v="17"/>
  </r>
  <r>
    <x v="8"/>
  </r>
  <r>
    <x v="8"/>
  </r>
  <r>
    <x v="7"/>
  </r>
  <r>
    <x v="7"/>
  </r>
  <r>
    <x v="16"/>
  </r>
  <r>
    <x v="22"/>
  </r>
  <r>
    <x v="16"/>
  </r>
  <r>
    <x v="16"/>
  </r>
  <r>
    <x v="8"/>
  </r>
  <r>
    <x v="9"/>
  </r>
  <r>
    <x v="24"/>
  </r>
  <r>
    <x v="0"/>
  </r>
  <r>
    <x v="3"/>
  </r>
  <r>
    <x v="8"/>
  </r>
  <r>
    <x v="8"/>
  </r>
  <r>
    <x v="8"/>
  </r>
  <r>
    <x v="7"/>
  </r>
  <r>
    <x v="9"/>
  </r>
  <r>
    <x v="3"/>
  </r>
  <r>
    <x v="6"/>
  </r>
  <r>
    <x v="11"/>
  </r>
  <r>
    <x v="7"/>
  </r>
  <r>
    <x v="16"/>
  </r>
  <r>
    <x v="3"/>
  </r>
  <r>
    <x v="10"/>
  </r>
  <r>
    <x v="17"/>
  </r>
  <r>
    <x v="16"/>
  </r>
  <r>
    <x v="13"/>
  </r>
  <r>
    <x v="7"/>
  </r>
  <r>
    <x v="17"/>
  </r>
  <r>
    <x v="5"/>
  </r>
  <r>
    <x v="8"/>
  </r>
  <r>
    <x v="25"/>
  </r>
  <r>
    <x v="12"/>
  </r>
  <r>
    <x v="19"/>
  </r>
  <r>
    <x v="7"/>
  </r>
  <r>
    <x v="22"/>
  </r>
  <r>
    <x v="3"/>
  </r>
  <r>
    <x v="11"/>
  </r>
  <r>
    <x v="14"/>
  </r>
  <r>
    <x v="19"/>
  </r>
  <r>
    <x v="7"/>
  </r>
  <r>
    <x v="8"/>
  </r>
  <r>
    <x v="5"/>
  </r>
  <r>
    <x v="8"/>
  </r>
  <r>
    <x v="7"/>
  </r>
  <r>
    <x v="5"/>
  </r>
  <r>
    <x v="16"/>
  </r>
  <r>
    <x v="16"/>
  </r>
  <r>
    <x v="13"/>
  </r>
  <r>
    <x v="10"/>
  </r>
  <r>
    <x v="7"/>
  </r>
  <r>
    <x v="9"/>
  </r>
  <r>
    <x v="0"/>
  </r>
  <r>
    <x v="16"/>
  </r>
  <r>
    <x v="3"/>
  </r>
  <r>
    <x v="13"/>
  </r>
  <r>
    <x v="14"/>
  </r>
  <r>
    <x v="7"/>
  </r>
  <r>
    <x v="8"/>
  </r>
  <r>
    <x v="5"/>
  </r>
  <r>
    <x v="5"/>
  </r>
  <r>
    <x v="8"/>
  </r>
  <r>
    <x v="8"/>
  </r>
  <r>
    <x v="16"/>
  </r>
  <r>
    <x v="22"/>
  </r>
  <r>
    <x v="14"/>
  </r>
  <r>
    <x v="7"/>
  </r>
  <r>
    <x v="21"/>
  </r>
  <r>
    <x v="11"/>
  </r>
  <r>
    <x v="24"/>
  </r>
  <r>
    <x v="0"/>
  </r>
  <r>
    <x v="18"/>
  </r>
  <r>
    <x v="6"/>
  </r>
  <r>
    <x v="15"/>
  </r>
  <r>
    <x v="23"/>
  </r>
  <r>
    <x v="8"/>
  </r>
  <r>
    <x v="9"/>
  </r>
  <r>
    <x v="8"/>
  </r>
  <r>
    <x v="8"/>
  </r>
  <r>
    <x v="3"/>
  </r>
  <r>
    <x v="13"/>
  </r>
  <r>
    <x v="0"/>
  </r>
  <r>
    <x v="21"/>
  </r>
  <r>
    <x v="3"/>
  </r>
  <r>
    <x v="0"/>
  </r>
  <r>
    <x v="5"/>
  </r>
  <r>
    <x v="20"/>
  </r>
  <r>
    <x v="8"/>
  </r>
  <r>
    <x v="7"/>
  </r>
  <r>
    <x v="25"/>
  </r>
  <r>
    <x v="8"/>
  </r>
  <r>
    <x v="7"/>
  </r>
  <r>
    <x v="17"/>
  </r>
  <r>
    <x v="4"/>
  </r>
  <r>
    <x v="5"/>
  </r>
  <r>
    <x v="6"/>
  </r>
  <r>
    <x v="16"/>
  </r>
  <r>
    <x v="16"/>
  </r>
  <r>
    <x v="18"/>
  </r>
  <r>
    <x v="13"/>
  </r>
  <r>
    <x v="0"/>
  </r>
  <r>
    <x v="3"/>
  </r>
  <r>
    <x v="10"/>
  </r>
  <r>
    <x v="10"/>
  </r>
  <r>
    <x v="15"/>
  </r>
  <r>
    <x v="7"/>
  </r>
  <r>
    <x v="3"/>
  </r>
  <r>
    <x v="4"/>
  </r>
  <r>
    <x v="14"/>
  </r>
  <r>
    <x v="8"/>
  </r>
  <r>
    <x v="1"/>
  </r>
  <r>
    <x v="27"/>
  </r>
  <r>
    <x v="5"/>
  </r>
  <r>
    <x v="8"/>
  </r>
  <r>
    <x v="16"/>
  </r>
  <r>
    <x v="18"/>
  </r>
  <r>
    <x v="18"/>
  </r>
  <r>
    <x v="0"/>
  </r>
  <r>
    <x v="4"/>
  </r>
  <r>
    <x v="1"/>
  </r>
  <r>
    <x v="5"/>
  </r>
  <r>
    <x v="24"/>
  </r>
  <r>
    <x v="7"/>
  </r>
  <r>
    <x v="9"/>
  </r>
  <r>
    <x v="20"/>
  </r>
  <r>
    <x v="22"/>
  </r>
  <r>
    <x v="7"/>
  </r>
  <r>
    <x v="7"/>
  </r>
  <r>
    <x v="3"/>
  </r>
  <r>
    <x v="7"/>
  </r>
  <r>
    <x v="7"/>
  </r>
  <r>
    <x v="18"/>
  </r>
  <r>
    <x v="10"/>
  </r>
  <r>
    <x v="10"/>
  </r>
  <r>
    <x v="11"/>
  </r>
  <r>
    <x v="0"/>
  </r>
  <r>
    <x v="26"/>
  </r>
  <r>
    <x v="9"/>
  </r>
  <r>
    <x v="18"/>
  </r>
  <r>
    <x v="17"/>
  </r>
  <r>
    <x v="3"/>
  </r>
  <r>
    <x v="7"/>
  </r>
  <r>
    <x v="8"/>
  </r>
  <r>
    <x v="7"/>
  </r>
  <r>
    <x v="8"/>
  </r>
  <r>
    <x v="9"/>
  </r>
  <r>
    <x v="5"/>
  </r>
  <r>
    <x v="5"/>
  </r>
  <r>
    <x v="3"/>
  </r>
  <r>
    <x v="7"/>
  </r>
  <r>
    <x v="8"/>
  </r>
  <r>
    <x v="8"/>
  </r>
  <r>
    <x v="19"/>
  </r>
  <r>
    <x v="3"/>
  </r>
  <r>
    <x v="10"/>
  </r>
  <r>
    <x v="16"/>
  </r>
  <r>
    <x v="3"/>
  </r>
  <r>
    <x v="26"/>
  </r>
  <r>
    <x v="10"/>
  </r>
  <r>
    <x v="10"/>
  </r>
  <r>
    <x v="14"/>
  </r>
  <r>
    <x v="17"/>
  </r>
  <r>
    <x v="7"/>
  </r>
  <r>
    <x v="8"/>
  </r>
  <r>
    <x v="8"/>
  </r>
  <r>
    <x v="25"/>
  </r>
  <r>
    <x v="17"/>
  </r>
  <r>
    <x v="24"/>
  </r>
  <r>
    <x v="16"/>
  </r>
  <r>
    <x v="14"/>
  </r>
  <r>
    <x v="6"/>
  </r>
  <r>
    <x v="17"/>
  </r>
  <r>
    <x v="23"/>
  </r>
  <r>
    <x v="25"/>
  </r>
  <r>
    <x v="17"/>
  </r>
  <r>
    <x v="3"/>
  </r>
  <r>
    <x v="13"/>
  </r>
  <r>
    <x v="0"/>
  </r>
  <r>
    <x v="16"/>
  </r>
  <r>
    <x v="8"/>
  </r>
  <r>
    <x v="16"/>
  </r>
  <r>
    <x v="18"/>
  </r>
  <r>
    <x v="3"/>
  </r>
  <r>
    <x v="3"/>
  </r>
  <r>
    <x v="13"/>
  </r>
  <r>
    <x v="5"/>
  </r>
  <r>
    <x v="8"/>
  </r>
  <r>
    <x v="24"/>
  </r>
  <r>
    <x v="8"/>
  </r>
  <r>
    <x v="7"/>
  </r>
  <r>
    <x v="7"/>
  </r>
  <r>
    <x v="5"/>
  </r>
  <r>
    <x v="18"/>
  </r>
  <r>
    <x v="7"/>
  </r>
  <r>
    <x v="26"/>
  </r>
  <r>
    <x v="16"/>
  </r>
  <r>
    <x v="16"/>
  </r>
  <r>
    <x v="12"/>
  </r>
  <r>
    <x v="3"/>
  </r>
  <r>
    <x v="11"/>
  </r>
  <r>
    <x v="11"/>
  </r>
  <r>
    <x v="2"/>
  </r>
  <r>
    <x v="5"/>
  </r>
  <r>
    <x v="18"/>
  </r>
  <r>
    <x v="3"/>
  </r>
  <r>
    <x v="7"/>
  </r>
  <r>
    <x v="7"/>
  </r>
  <r>
    <x v="0"/>
  </r>
  <r>
    <x v="7"/>
  </r>
  <r>
    <x v="12"/>
  </r>
  <r>
    <x v="22"/>
  </r>
  <r>
    <x v="17"/>
  </r>
  <r>
    <x v="4"/>
  </r>
  <r>
    <x v="2"/>
  </r>
  <r>
    <x v="12"/>
  </r>
  <r>
    <x v="0"/>
  </r>
  <r>
    <x v="11"/>
  </r>
  <r>
    <x v="7"/>
  </r>
  <r>
    <x v="7"/>
  </r>
  <r>
    <x v="17"/>
  </r>
  <r>
    <x v="11"/>
  </r>
  <r>
    <x v="12"/>
  </r>
  <r>
    <x v="3"/>
  </r>
  <r>
    <x v="11"/>
  </r>
  <r>
    <x v="13"/>
  </r>
  <r>
    <x v="0"/>
  </r>
  <r>
    <x v="14"/>
  </r>
  <r>
    <x v="23"/>
  </r>
  <r>
    <x v="7"/>
  </r>
  <r>
    <x v="12"/>
  </r>
  <r>
    <x v="5"/>
  </r>
  <r>
    <x v="15"/>
  </r>
  <r>
    <x v="8"/>
  </r>
  <r>
    <x v="24"/>
  </r>
  <r>
    <x v="16"/>
  </r>
  <r>
    <x v="10"/>
  </r>
  <r>
    <x v="8"/>
  </r>
  <r>
    <x v="17"/>
  </r>
  <r>
    <x v="17"/>
  </r>
  <r>
    <x v="0"/>
  </r>
  <r>
    <x v="25"/>
  </r>
  <r>
    <x v="8"/>
  </r>
  <r>
    <x v="7"/>
  </r>
  <r>
    <x v="7"/>
  </r>
  <r>
    <x v="8"/>
  </r>
  <r>
    <x v="5"/>
  </r>
  <r>
    <x v="16"/>
  </r>
  <r>
    <x v="18"/>
  </r>
  <r>
    <x v="8"/>
  </r>
  <r>
    <x v="22"/>
  </r>
  <r>
    <x v="3"/>
  </r>
  <r>
    <x v="26"/>
  </r>
  <r>
    <x v="22"/>
  </r>
  <r>
    <x v="10"/>
  </r>
  <r>
    <x v="10"/>
  </r>
  <r>
    <x v="12"/>
  </r>
  <r>
    <x v="8"/>
  </r>
  <r>
    <x v="5"/>
  </r>
  <r>
    <x v="8"/>
  </r>
  <r>
    <x v="15"/>
  </r>
  <r>
    <x v="15"/>
  </r>
  <r>
    <x v="18"/>
  </r>
  <r>
    <x v="22"/>
  </r>
  <r>
    <x v="18"/>
  </r>
  <r>
    <x v="1"/>
  </r>
  <r>
    <x v="22"/>
  </r>
  <r>
    <x v="3"/>
  </r>
  <r>
    <x v="11"/>
  </r>
  <r>
    <x v="24"/>
  </r>
  <r>
    <x v="24"/>
  </r>
  <r>
    <x v="17"/>
  </r>
  <r>
    <x v="22"/>
  </r>
  <r>
    <x v="25"/>
  </r>
  <r>
    <x v="21"/>
  </r>
  <r>
    <x v="5"/>
  </r>
  <r>
    <x v="20"/>
  </r>
  <r>
    <x v="24"/>
  </r>
  <r>
    <x v="13"/>
  </r>
  <r>
    <x v="22"/>
  </r>
  <r>
    <x v="7"/>
  </r>
  <r>
    <x v="16"/>
  </r>
  <r>
    <x v="24"/>
  </r>
  <r>
    <x v="4"/>
  </r>
  <r>
    <x v="13"/>
  </r>
  <r>
    <x v="23"/>
  </r>
  <r>
    <x v="8"/>
  </r>
  <r>
    <x v="26"/>
  </r>
  <r>
    <x v="20"/>
  </r>
  <r>
    <x v="12"/>
  </r>
  <r>
    <x v="12"/>
  </r>
  <r>
    <x v="20"/>
  </r>
  <r>
    <x v="8"/>
  </r>
  <r>
    <x v="11"/>
  </r>
  <r>
    <x v="11"/>
  </r>
  <r>
    <x v="17"/>
  </r>
  <r>
    <x v="14"/>
  </r>
  <r>
    <x v="8"/>
  </r>
  <r>
    <x v="7"/>
  </r>
  <r>
    <x v="17"/>
  </r>
  <r>
    <x v="7"/>
  </r>
  <r>
    <x v="8"/>
  </r>
  <r>
    <x v="5"/>
  </r>
  <r>
    <x v="5"/>
  </r>
  <r>
    <x v="15"/>
  </r>
  <r>
    <x v="11"/>
  </r>
  <r>
    <x v="6"/>
  </r>
  <r>
    <x v="19"/>
  </r>
  <r>
    <x v="11"/>
  </r>
  <r>
    <x v="16"/>
  </r>
  <r>
    <x v="11"/>
  </r>
  <r>
    <x v="14"/>
  </r>
  <r>
    <x v="13"/>
  </r>
  <r>
    <x v="20"/>
  </r>
  <r>
    <x v="7"/>
  </r>
  <r>
    <x v="25"/>
  </r>
  <r>
    <x v="7"/>
  </r>
  <r>
    <x v="15"/>
  </r>
  <r>
    <x v="7"/>
  </r>
  <r>
    <x v="5"/>
  </r>
  <r>
    <x v="7"/>
  </r>
  <r>
    <x v="16"/>
  </r>
  <r>
    <x v="7"/>
  </r>
  <r>
    <x v="0"/>
  </r>
  <r>
    <x v="3"/>
  </r>
  <r>
    <x v="6"/>
  </r>
  <r>
    <x v="26"/>
  </r>
  <r>
    <x v="8"/>
  </r>
  <r>
    <x v="7"/>
  </r>
  <r>
    <x v="22"/>
  </r>
  <r>
    <x v="7"/>
  </r>
  <r>
    <x v="16"/>
  </r>
  <r>
    <x v="26"/>
  </r>
  <r>
    <x v="24"/>
  </r>
  <r>
    <x v="14"/>
  </r>
  <r>
    <x v="7"/>
  </r>
  <r>
    <x v="7"/>
  </r>
  <r>
    <x v="17"/>
  </r>
  <r>
    <x v="3"/>
  </r>
  <r>
    <x v="22"/>
  </r>
  <r>
    <x v="16"/>
  </r>
  <r>
    <x v="3"/>
  </r>
  <r>
    <x v="14"/>
  </r>
  <r>
    <x v="0"/>
  </r>
  <r>
    <x v="22"/>
  </r>
  <r>
    <x v="10"/>
  </r>
  <r>
    <x v="22"/>
  </r>
  <r>
    <x v="6"/>
  </r>
  <r>
    <x v="15"/>
  </r>
  <r>
    <x v="6"/>
  </r>
  <r>
    <x v="17"/>
  </r>
  <r>
    <x v="9"/>
  </r>
  <r>
    <x v="22"/>
  </r>
  <r>
    <x v="22"/>
  </r>
  <r>
    <x v="3"/>
  </r>
  <r>
    <x v="10"/>
  </r>
  <r>
    <x v="8"/>
  </r>
  <r>
    <x v="18"/>
  </r>
  <r>
    <x v="18"/>
  </r>
  <r>
    <x v="3"/>
  </r>
  <r>
    <x v="17"/>
  </r>
  <r>
    <x v="17"/>
  </r>
  <r>
    <x v="7"/>
  </r>
  <r>
    <x v="0"/>
  </r>
  <r>
    <x v="10"/>
  </r>
  <r>
    <x v="3"/>
  </r>
  <r>
    <x v="12"/>
  </r>
  <r>
    <x v="12"/>
  </r>
  <r>
    <x v="8"/>
  </r>
  <r>
    <x v="12"/>
  </r>
  <r>
    <x v="7"/>
  </r>
  <r>
    <x v="7"/>
  </r>
  <r>
    <x v="7"/>
  </r>
  <r>
    <x v="0"/>
  </r>
  <r>
    <x v="10"/>
  </r>
  <r>
    <x v="19"/>
  </r>
  <r>
    <x v="8"/>
  </r>
  <r>
    <x v="11"/>
  </r>
  <r>
    <x v="17"/>
  </r>
  <r>
    <x v="14"/>
  </r>
  <r>
    <x v="7"/>
  </r>
  <r>
    <x v="6"/>
  </r>
  <r>
    <x v="5"/>
  </r>
  <r>
    <x v="7"/>
  </r>
  <r>
    <x v="17"/>
  </r>
  <r>
    <x v="18"/>
  </r>
  <r>
    <x v="12"/>
  </r>
  <r>
    <x v="16"/>
  </r>
  <r>
    <x v="0"/>
  </r>
  <r>
    <x v="8"/>
  </r>
  <r>
    <x v="7"/>
  </r>
  <r>
    <x v="9"/>
  </r>
  <r>
    <x v="12"/>
  </r>
  <r>
    <x v="20"/>
  </r>
  <r>
    <x v="23"/>
  </r>
  <r>
    <x v="22"/>
  </r>
  <r>
    <x v="1"/>
  </r>
  <r>
    <x v="8"/>
  </r>
  <r>
    <x v="15"/>
  </r>
  <r>
    <x v="0"/>
  </r>
  <r>
    <x v="0"/>
  </r>
  <r>
    <x v="14"/>
  </r>
  <r>
    <x v="1"/>
  </r>
  <r>
    <x v="3"/>
  </r>
  <r>
    <x v="1"/>
  </r>
  <r>
    <x v="8"/>
  </r>
  <r>
    <x v="6"/>
  </r>
  <r>
    <x v="14"/>
  </r>
  <r>
    <x v="16"/>
  </r>
  <r>
    <x v="26"/>
  </r>
  <r>
    <x v="11"/>
  </r>
  <r>
    <x v="10"/>
  </r>
  <r>
    <x v="18"/>
  </r>
  <r>
    <x v="17"/>
  </r>
  <r>
    <x v="22"/>
  </r>
  <r>
    <x v="7"/>
  </r>
  <r>
    <x v="7"/>
  </r>
  <r>
    <x v="10"/>
  </r>
  <r>
    <x v="22"/>
  </r>
  <r>
    <x v="16"/>
  </r>
  <r>
    <x v="14"/>
  </r>
  <r>
    <x v="2"/>
  </r>
  <r>
    <x v="13"/>
  </r>
  <r>
    <x v="8"/>
  </r>
  <r>
    <x v="8"/>
  </r>
  <r>
    <x v="22"/>
  </r>
  <r>
    <x v="25"/>
  </r>
  <r>
    <x v="8"/>
  </r>
  <r>
    <x v="25"/>
  </r>
  <r>
    <x v="22"/>
  </r>
  <r>
    <x v="7"/>
  </r>
  <r>
    <x v="11"/>
  </r>
  <r>
    <x v="22"/>
  </r>
  <r>
    <x v="13"/>
  </r>
  <r>
    <x v="17"/>
  </r>
  <r>
    <x v="10"/>
  </r>
  <r>
    <x v="13"/>
  </r>
  <r>
    <x v="3"/>
  </r>
  <r>
    <x v="25"/>
  </r>
  <r>
    <x v="12"/>
  </r>
  <r>
    <x v="8"/>
  </r>
  <r>
    <x v="8"/>
  </r>
  <r>
    <x v="5"/>
  </r>
  <r>
    <x v="7"/>
  </r>
  <r>
    <x v="7"/>
  </r>
  <r>
    <x v="19"/>
  </r>
  <r>
    <x v="16"/>
  </r>
  <r>
    <x v="3"/>
  </r>
  <r>
    <x v="14"/>
  </r>
  <r>
    <x v="14"/>
  </r>
  <r>
    <x v="14"/>
  </r>
  <r>
    <x v="3"/>
  </r>
  <r>
    <x v="15"/>
  </r>
  <r>
    <x v="15"/>
  </r>
  <r>
    <x v="17"/>
  </r>
  <r>
    <x v="8"/>
  </r>
  <r>
    <x v="0"/>
  </r>
  <r>
    <x v="11"/>
  </r>
  <r>
    <x v="12"/>
  </r>
  <r>
    <x v="14"/>
  </r>
  <r>
    <x v="14"/>
  </r>
  <r>
    <x v="6"/>
  </r>
  <r>
    <x v="3"/>
  </r>
  <r>
    <x v="14"/>
  </r>
  <r>
    <x v="26"/>
  </r>
  <r>
    <x v="9"/>
  </r>
  <r>
    <x v="7"/>
  </r>
  <r>
    <x v="25"/>
  </r>
  <r>
    <x v="7"/>
  </r>
  <r>
    <x v="9"/>
  </r>
  <r>
    <x v="8"/>
  </r>
  <r>
    <x v="18"/>
  </r>
  <r>
    <x v="11"/>
  </r>
  <r>
    <x v="14"/>
  </r>
  <r>
    <x v="13"/>
  </r>
  <r>
    <x v="15"/>
  </r>
  <r>
    <x v="22"/>
  </r>
  <r>
    <x v="8"/>
  </r>
  <r>
    <x v="7"/>
  </r>
  <r>
    <x v="7"/>
  </r>
  <r>
    <x v="11"/>
  </r>
  <r>
    <x v="26"/>
  </r>
  <r>
    <x v="21"/>
  </r>
  <r>
    <x v="13"/>
  </r>
  <r>
    <x v="13"/>
  </r>
  <r>
    <x v="3"/>
  </r>
  <r>
    <x v="3"/>
  </r>
  <r>
    <x v="6"/>
  </r>
  <r>
    <x v="8"/>
  </r>
  <r>
    <x v="12"/>
  </r>
  <r>
    <x v="21"/>
  </r>
  <r>
    <x v="17"/>
  </r>
  <r>
    <x v="16"/>
  </r>
  <r>
    <x v="0"/>
  </r>
  <r>
    <x v="0"/>
  </r>
  <r>
    <x v="14"/>
  </r>
  <r>
    <x v="14"/>
  </r>
  <r>
    <x v="9"/>
  </r>
  <r>
    <x v="25"/>
  </r>
  <r>
    <x v="22"/>
  </r>
  <r>
    <x v="7"/>
  </r>
  <r>
    <x v="7"/>
  </r>
  <r>
    <x v="11"/>
  </r>
  <r>
    <x v="8"/>
  </r>
  <r>
    <x v="16"/>
  </r>
  <r>
    <x v="3"/>
  </r>
  <r>
    <x v="10"/>
  </r>
  <r>
    <x v="21"/>
  </r>
  <r>
    <x v="11"/>
  </r>
  <r>
    <x v="14"/>
  </r>
  <r>
    <x v="8"/>
  </r>
  <r>
    <x v="5"/>
  </r>
  <r>
    <x v="7"/>
  </r>
  <r>
    <x v="8"/>
  </r>
  <r>
    <x v="7"/>
  </r>
  <r>
    <x v="7"/>
  </r>
  <r>
    <x v="8"/>
  </r>
  <r>
    <x v="1"/>
  </r>
  <r>
    <x v="22"/>
  </r>
  <r>
    <x v="13"/>
  </r>
  <r>
    <x v="17"/>
  </r>
  <r>
    <x v="7"/>
  </r>
  <r>
    <x v="7"/>
  </r>
  <r>
    <x v="8"/>
  </r>
  <r>
    <x v="7"/>
  </r>
  <r>
    <x v="6"/>
  </r>
  <r>
    <x v="22"/>
  </r>
  <r>
    <x v="3"/>
  </r>
  <r>
    <x v="14"/>
  </r>
  <r>
    <x v="8"/>
  </r>
  <r>
    <x v="8"/>
  </r>
  <r>
    <x v="22"/>
  </r>
  <r>
    <x v="22"/>
  </r>
  <r>
    <x v="14"/>
  </r>
  <r>
    <x v="11"/>
  </r>
  <r>
    <x v="17"/>
  </r>
  <r>
    <x v="22"/>
  </r>
  <r>
    <x v="18"/>
  </r>
  <r>
    <x v="24"/>
  </r>
  <r>
    <x v="10"/>
  </r>
  <r>
    <x v="13"/>
  </r>
  <r>
    <x v="11"/>
  </r>
  <r>
    <x v="7"/>
  </r>
  <r>
    <x v="20"/>
  </r>
  <r>
    <x v="6"/>
  </r>
  <r>
    <x v="11"/>
  </r>
  <r>
    <x v="20"/>
  </r>
  <r>
    <x v="22"/>
  </r>
  <r>
    <x v="8"/>
  </r>
  <r>
    <x v="15"/>
  </r>
  <r>
    <x v="12"/>
  </r>
  <r>
    <x v="22"/>
  </r>
  <r>
    <x v="9"/>
  </r>
  <r>
    <x v="2"/>
  </r>
  <r>
    <x v="26"/>
  </r>
  <r>
    <x v="24"/>
  </r>
  <r>
    <x v="0"/>
  </r>
  <r>
    <x v="22"/>
  </r>
  <r>
    <x v="9"/>
  </r>
  <r>
    <x v="5"/>
  </r>
  <r>
    <x v="7"/>
  </r>
  <r>
    <x v="8"/>
  </r>
  <r>
    <x v="7"/>
  </r>
  <r>
    <x v="25"/>
  </r>
  <r>
    <x v="3"/>
  </r>
  <r>
    <x v="22"/>
  </r>
  <r>
    <x v="22"/>
  </r>
  <r>
    <x v="8"/>
  </r>
  <r>
    <x v="18"/>
  </r>
  <r>
    <x v="10"/>
  </r>
  <r>
    <x v="0"/>
  </r>
  <r>
    <x v="22"/>
  </r>
  <r>
    <x v="11"/>
  </r>
  <r>
    <x v="8"/>
  </r>
  <r>
    <x v="16"/>
  </r>
  <r>
    <x v="16"/>
  </r>
  <r>
    <x v="18"/>
  </r>
  <r>
    <x v="18"/>
  </r>
  <r>
    <x v="4"/>
  </r>
  <r>
    <x v="12"/>
  </r>
  <r>
    <x v="3"/>
  </r>
  <r>
    <x v="21"/>
  </r>
  <r>
    <x v="10"/>
  </r>
  <r>
    <x v="13"/>
  </r>
  <r>
    <x v="0"/>
  </r>
  <r>
    <x v="5"/>
  </r>
  <r>
    <x v="10"/>
  </r>
  <r>
    <x v="3"/>
  </r>
  <r>
    <x v="0"/>
  </r>
  <r>
    <x v="14"/>
  </r>
  <r>
    <x v="18"/>
  </r>
  <r>
    <x v="11"/>
  </r>
  <r>
    <x v="14"/>
  </r>
  <r>
    <x v="10"/>
  </r>
  <r>
    <x v="16"/>
  </r>
  <r>
    <x v="9"/>
  </r>
  <r>
    <x v="17"/>
  </r>
  <r>
    <x v="0"/>
  </r>
  <r>
    <x v="4"/>
  </r>
  <r>
    <x v="10"/>
  </r>
  <r>
    <x v="4"/>
  </r>
  <r>
    <x v="7"/>
  </r>
  <r>
    <x v="5"/>
  </r>
  <r>
    <x v="10"/>
  </r>
  <r>
    <x v="11"/>
  </r>
  <r>
    <x v="2"/>
  </r>
  <r>
    <x v="11"/>
  </r>
  <r>
    <x v="11"/>
  </r>
  <r>
    <x v="22"/>
  </r>
  <r>
    <x v="8"/>
  </r>
  <r>
    <x v="25"/>
  </r>
  <r>
    <x v="8"/>
  </r>
  <r>
    <x v="1"/>
  </r>
  <r>
    <x v="1"/>
  </r>
  <r>
    <x v="1"/>
  </r>
  <r>
    <x v="16"/>
  </r>
  <r>
    <x v="10"/>
  </r>
  <r>
    <x v="11"/>
  </r>
  <r>
    <x v="13"/>
  </r>
  <r>
    <x v="1"/>
  </r>
  <r>
    <x v="13"/>
  </r>
  <r>
    <x v="12"/>
  </r>
  <r>
    <x v="6"/>
  </r>
  <r>
    <x v="7"/>
  </r>
  <r>
    <x v="17"/>
  </r>
  <r>
    <x v="7"/>
  </r>
  <r>
    <x v="16"/>
  </r>
  <r>
    <x v="16"/>
  </r>
  <r>
    <x v="3"/>
  </r>
  <r>
    <x v="0"/>
  </r>
  <r>
    <x v="10"/>
  </r>
  <r>
    <x v="11"/>
  </r>
  <r>
    <x v="7"/>
  </r>
  <r>
    <x v="8"/>
  </r>
  <r>
    <x v="8"/>
  </r>
  <r>
    <x v="8"/>
  </r>
  <r>
    <x v="8"/>
  </r>
  <r>
    <x v="8"/>
  </r>
  <r>
    <x v="10"/>
  </r>
  <r>
    <x v="7"/>
  </r>
  <r>
    <x v="14"/>
  </r>
  <r>
    <x v="4"/>
  </r>
  <r>
    <x v="3"/>
  </r>
  <r>
    <x v="13"/>
  </r>
  <r>
    <x v="13"/>
  </r>
  <r>
    <x v="7"/>
  </r>
  <r>
    <x v="18"/>
  </r>
  <r>
    <x v="18"/>
  </r>
  <r>
    <x v="3"/>
  </r>
  <r>
    <x v="4"/>
  </r>
  <r>
    <x v="7"/>
  </r>
  <r>
    <x v="16"/>
  </r>
  <r>
    <x v="16"/>
  </r>
  <r>
    <x v="25"/>
  </r>
  <r>
    <x v="7"/>
  </r>
  <r>
    <x v="12"/>
  </r>
  <r>
    <x v="20"/>
  </r>
  <r>
    <x v="16"/>
  </r>
  <r>
    <x v="18"/>
  </r>
  <r>
    <x v="0"/>
  </r>
  <r>
    <x v="11"/>
  </r>
  <r>
    <x v="17"/>
  </r>
  <r>
    <x v="0"/>
  </r>
  <r>
    <x v="22"/>
  </r>
  <r>
    <x v="17"/>
  </r>
  <r>
    <x v="14"/>
  </r>
  <r>
    <x v="14"/>
  </r>
  <r>
    <x v="14"/>
  </r>
  <r>
    <x v="10"/>
  </r>
  <r>
    <x v="22"/>
  </r>
  <r>
    <x v="7"/>
  </r>
  <r>
    <x v="5"/>
  </r>
  <r>
    <x v="8"/>
  </r>
  <r>
    <x v="14"/>
  </r>
  <r>
    <x v="22"/>
  </r>
  <r>
    <x v="8"/>
  </r>
  <r>
    <x v="6"/>
  </r>
  <r>
    <x v="5"/>
  </r>
  <r>
    <x v="8"/>
  </r>
  <r>
    <x v="14"/>
  </r>
  <r>
    <x v="0"/>
  </r>
  <r>
    <x v="0"/>
  </r>
  <r>
    <x v="7"/>
  </r>
  <r>
    <x v="13"/>
  </r>
  <r>
    <x v="8"/>
  </r>
  <r>
    <x v="8"/>
  </r>
  <r>
    <x v="20"/>
  </r>
  <r>
    <x v="8"/>
  </r>
  <r>
    <x v="10"/>
  </r>
  <r>
    <x v="20"/>
  </r>
  <r>
    <x v="17"/>
  </r>
  <r>
    <x v="3"/>
  </r>
  <r>
    <x v="23"/>
  </r>
  <r>
    <x v="8"/>
  </r>
  <r>
    <x v="8"/>
  </r>
  <r>
    <x v="7"/>
  </r>
  <r>
    <x v="3"/>
  </r>
  <r>
    <x v="11"/>
  </r>
  <r>
    <x v="8"/>
  </r>
  <r>
    <x v="10"/>
  </r>
  <r>
    <x v="4"/>
  </r>
  <r>
    <x v="23"/>
  </r>
  <r>
    <x v="11"/>
  </r>
  <r>
    <x v="14"/>
  </r>
  <r>
    <x v="8"/>
  </r>
  <r>
    <x v="16"/>
  </r>
  <r>
    <x v="4"/>
  </r>
  <r>
    <x v="1"/>
  </r>
  <r>
    <x v="27"/>
  </r>
  <r>
    <x v="16"/>
  </r>
  <r>
    <x v="11"/>
  </r>
  <r>
    <x v="17"/>
  </r>
  <r>
    <x v="10"/>
  </r>
  <r>
    <x v="11"/>
  </r>
  <r>
    <x v="11"/>
  </r>
  <r>
    <x v="3"/>
  </r>
  <r>
    <x v="7"/>
  </r>
  <r>
    <x v="7"/>
  </r>
  <r>
    <x v="22"/>
  </r>
  <r>
    <x v="7"/>
  </r>
  <r>
    <x v="6"/>
  </r>
  <r>
    <x v="11"/>
  </r>
  <r>
    <x v="13"/>
  </r>
  <r>
    <x v="20"/>
  </r>
  <r>
    <x v="3"/>
  </r>
  <r>
    <x v="8"/>
  </r>
  <r>
    <x v="8"/>
  </r>
  <r>
    <x v="5"/>
  </r>
  <r>
    <x v="3"/>
  </r>
  <r>
    <x v="14"/>
  </r>
  <r>
    <x v="0"/>
  </r>
  <r>
    <x v="0"/>
  </r>
  <r>
    <x v="3"/>
  </r>
  <r>
    <x v="7"/>
  </r>
  <r>
    <x v="20"/>
  </r>
  <r>
    <x v="8"/>
  </r>
  <r>
    <x v="7"/>
  </r>
  <r>
    <x v="8"/>
  </r>
  <r>
    <x v="8"/>
  </r>
  <r>
    <x v="16"/>
  </r>
  <r>
    <x v="16"/>
  </r>
  <r>
    <x v="17"/>
  </r>
  <r>
    <x v="4"/>
  </r>
  <r>
    <x v="14"/>
  </r>
  <r>
    <x v="18"/>
  </r>
  <r>
    <x v="3"/>
  </r>
  <r>
    <x v="3"/>
  </r>
  <r>
    <x v="14"/>
  </r>
  <r>
    <x v="25"/>
  </r>
  <r>
    <x v="22"/>
  </r>
  <r>
    <x v="13"/>
  </r>
  <r>
    <x v="18"/>
  </r>
  <r>
    <x v="8"/>
  </r>
  <r>
    <x v="22"/>
  </r>
  <r>
    <x v="16"/>
  </r>
  <r>
    <x v="13"/>
  </r>
  <r>
    <x v="14"/>
  </r>
  <r>
    <x v="11"/>
  </r>
  <r>
    <x v="20"/>
  </r>
  <r>
    <x v="8"/>
  </r>
  <r>
    <x v="22"/>
  </r>
  <r>
    <x v="20"/>
  </r>
  <r>
    <x v="19"/>
  </r>
  <r>
    <x v="7"/>
  </r>
  <r>
    <x v="3"/>
  </r>
  <r>
    <x v="3"/>
  </r>
  <r>
    <x v="7"/>
  </r>
  <r>
    <x v="8"/>
  </r>
  <r>
    <x v="8"/>
  </r>
  <r>
    <x v="8"/>
  </r>
  <r>
    <x v="2"/>
  </r>
  <r>
    <x v="16"/>
  </r>
  <r>
    <x v="10"/>
  </r>
  <r>
    <x v="24"/>
  </r>
  <r>
    <x v="7"/>
  </r>
  <r>
    <x v="14"/>
  </r>
  <r>
    <x v="7"/>
  </r>
  <r>
    <x v="17"/>
  </r>
  <r>
    <x v="16"/>
  </r>
  <r>
    <x v="16"/>
  </r>
  <r>
    <x v="7"/>
  </r>
  <r>
    <x v="11"/>
  </r>
  <r>
    <x v="26"/>
  </r>
  <r>
    <x v="8"/>
  </r>
  <r>
    <x v="7"/>
  </r>
  <r>
    <x v="17"/>
  </r>
  <r>
    <x v="5"/>
  </r>
  <r>
    <x v="8"/>
  </r>
  <r>
    <x v="16"/>
  </r>
  <r>
    <x v="16"/>
  </r>
  <r>
    <x v="7"/>
  </r>
  <r>
    <x v="13"/>
  </r>
  <r>
    <x v="7"/>
  </r>
  <r>
    <x v="12"/>
  </r>
  <r>
    <x v="7"/>
  </r>
  <r>
    <x v="17"/>
  </r>
  <r>
    <x v="5"/>
  </r>
  <r>
    <x v="8"/>
  </r>
  <r>
    <x v="12"/>
  </r>
  <r>
    <x v="11"/>
  </r>
  <r>
    <x v="7"/>
  </r>
  <r>
    <x v="12"/>
  </r>
  <r>
    <x v="26"/>
  </r>
  <r>
    <x v="1"/>
  </r>
  <r>
    <x v="21"/>
  </r>
  <r>
    <x v="0"/>
  </r>
  <r>
    <x v="4"/>
  </r>
  <r>
    <x v="8"/>
  </r>
  <r>
    <x v="8"/>
  </r>
  <r>
    <x v="3"/>
  </r>
  <r>
    <x v="16"/>
  </r>
  <r>
    <x v="26"/>
  </r>
  <r>
    <x v="13"/>
  </r>
  <r>
    <x v="3"/>
  </r>
  <r>
    <x v="21"/>
  </r>
  <r>
    <x v="17"/>
  </r>
  <r>
    <x v="9"/>
  </r>
  <r>
    <x v="8"/>
  </r>
  <r>
    <x v="8"/>
  </r>
  <r>
    <x v="5"/>
  </r>
  <r>
    <x v="17"/>
  </r>
  <r>
    <x v="22"/>
  </r>
  <r>
    <x v="14"/>
  </r>
  <r>
    <x v="26"/>
  </r>
  <r>
    <x v="22"/>
  </r>
  <r>
    <x v="8"/>
  </r>
  <r>
    <x v="17"/>
  </r>
  <r>
    <x v="26"/>
  </r>
  <r>
    <x v="26"/>
  </r>
  <r>
    <x v="20"/>
  </r>
  <r>
    <x v="9"/>
  </r>
  <r>
    <x v="15"/>
  </r>
  <r>
    <x v="3"/>
  </r>
  <r>
    <x v="11"/>
  </r>
  <r>
    <x v="5"/>
  </r>
  <r>
    <x v="5"/>
  </r>
  <r>
    <x v="8"/>
  </r>
  <r>
    <x v="22"/>
  </r>
  <r>
    <x v="7"/>
  </r>
  <r>
    <x v="24"/>
  </r>
  <r>
    <x v="8"/>
  </r>
  <r>
    <x v="7"/>
  </r>
  <r>
    <x v="17"/>
  </r>
  <r>
    <x v="5"/>
  </r>
  <r>
    <x v="25"/>
  </r>
  <r>
    <x v="17"/>
  </r>
  <r>
    <x v="17"/>
  </r>
  <r>
    <x v="22"/>
  </r>
  <r>
    <x v="10"/>
  </r>
  <r>
    <x v="14"/>
  </r>
  <r>
    <x v="5"/>
  </r>
  <r>
    <x v="22"/>
  </r>
  <r>
    <x v="0"/>
  </r>
  <r>
    <x v="0"/>
  </r>
  <r>
    <x v="4"/>
  </r>
  <r>
    <x v="3"/>
  </r>
  <r>
    <x v="5"/>
  </r>
  <r>
    <x v="20"/>
  </r>
  <r>
    <x v="7"/>
  </r>
  <r>
    <x v="7"/>
  </r>
  <r>
    <x v="8"/>
  </r>
  <r>
    <x v="18"/>
  </r>
  <r>
    <x v="11"/>
  </r>
  <r>
    <x v="0"/>
  </r>
  <r>
    <x v="14"/>
  </r>
  <r>
    <x v="25"/>
  </r>
  <r>
    <x v="20"/>
  </r>
  <r>
    <x v="6"/>
  </r>
  <r>
    <x v="20"/>
  </r>
  <r>
    <x v="9"/>
  </r>
  <r>
    <x v="1"/>
  </r>
  <r>
    <x v="1"/>
  </r>
  <r>
    <x v="16"/>
  </r>
  <r>
    <x v="18"/>
  </r>
  <r>
    <x v="11"/>
  </r>
  <r>
    <x v="16"/>
  </r>
  <r>
    <x v="7"/>
  </r>
  <r>
    <x v="7"/>
  </r>
  <r>
    <x v="8"/>
  </r>
  <r>
    <x v="16"/>
  </r>
  <r>
    <x v="7"/>
  </r>
  <r>
    <x v="26"/>
  </r>
  <r>
    <x v="0"/>
  </r>
  <r>
    <x v="5"/>
  </r>
  <r>
    <x v="7"/>
  </r>
  <r>
    <x v="17"/>
  </r>
  <r>
    <x v="5"/>
  </r>
  <r>
    <x v="8"/>
  </r>
  <r>
    <x v="22"/>
  </r>
  <r>
    <x v="2"/>
  </r>
  <r>
    <x v="11"/>
  </r>
  <r>
    <x v="5"/>
  </r>
  <r>
    <x v="14"/>
  </r>
  <r>
    <x v="2"/>
  </r>
  <r>
    <x v="10"/>
  </r>
  <r>
    <x v="7"/>
  </r>
  <r>
    <x v="7"/>
  </r>
  <r>
    <x v="9"/>
  </r>
  <r>
    <x v="22"/>
  </r>
  <r>
    <x v="21"/>
  </r>
  <r>
    <x v="22"/>
  </r>
  <r>
    <x v="0"/>
  </r>
  <r>
    <x v="8"/>
  </r>
  <r>
    <x v="16"/>
  </r>
  <r>
    <x v="14"/>
  </r>
  <r>
    <x v="13"/>
  </r>
  <r>
    <x v="17"/>
  </r>
  <r>
    <x v="15"/>
  </r>
  <r>
    <x v="25"/>
  </r>
  <r>
    <x v="8"/>
  </r>
  <r>
    <x v="8"/>
  </r>
  <r>
    <x v="19"/>
  </r>
  <r>
    <x v="13"/>
  </r>
  <r>
    <x v="8"/>
  </r>
  <r>
    <x v="22"/>
  </r>
  <r>
    <x v="8"/>
  </r>
  <r>
    <x v="6"/>
  </r>
  <r>
    <x v="12"/>
  </r>
  <r>
    <x v="0"/>
  </r>
  <r>
    <x v="15"/>
  </r>
  <r>
    <x v="23"/>
  </r>
  <r>
    <x v="19"/>
  </r>
  <r>
    <x v="16"/>
  </r>
  <r>
    <x v="7"/>
  </r>
  <r>
    <x v="8"/>
  </r>
  <r>
    <x v="21"/>
  </r>
  <r>
    <x v="12"/>
  </r>
  <r>
    <x v="25"/>
  </r>
  <r>
    <x v="8"/>
  </r>
  <r>
    <x v="22"/>
  </r>
  <r>
    <x v="8"/>
  </r>
  <r>
    <x v="10"/>
  </r>
  <r>
    <x v="13"/>
  </r>
  <r>
    <x v="3"/>
  </r>
  <r>
    <x v="8"/>
  </r>
  <r>
    <x v="8"/>
  </r>
  <r>
    <x v="25"/>
  </r>
  <r>
    <x v="23"/>
  </r>
  <r>
    <x v="23"/>
  </r>
  <r>
    <x v="22"/>
  </r>
  <r>
    <x v="16"/>
  </r>
  <r>
    <x v="17"/>
  </r>
  <r>
    <x v="8"/>
  </r>
  <r>
    <x v="15"/>
  </r>
  <r>
    <x v="20"/>
  </r>
  <r>
    <x v="5"/>
  </r>
  <r>
    <x v="14"/>
  </r>
  <r>
    <x v="26"/>
  </r>
  <r>
    <x v="8"/>
  </r>
  <r>
    <x v="7"/>
  </r>
  <r>
    <x v="7"/>
  </r>
  <r>
    <x v="20"/>
  </r>
  <r>
    <x v="9"/>
  </r>
  <r>
    <x v="9"/>
  </r>
  <r>
    <x v="9"/>
  </r>
  <r>
    <x v="14"/>
  </r>
  <r>
    <x v="5"/>
  </r>
  <r>
    <x v="12"/>
  </r>
  <r>
    <x v="14"/>
  </r>
  <r>
    <x v="22"/>
  </r>
  <r>
    <x v="20"/>
  </r>
  <r>
    <x v="8"/>
  </r>
  <r>
    <x v="12"/>
  </r>
  <r>
    <x v="7"/>
  </r>
  <r>
    <x v="24"/>
  </r>
  <r>
    <x v="18"/>
  </r>
  <r>
    <x v="3"/>
  </r>
  <r>
    <x v="5"/>
  </r>
  <r>
    <x v="22"/>
  </r>
  <r>
    <x v="25"/>
  </r>
  <r>
    <x v="2"/>
  </r>
  <r>
    <x v="8"/>
  </r>
  <r>
    <x v="6"/>
  </r>
  <r>
    <x v="20"/>
  </r>
  <r>
    <x v="5"/>
  </r>
  <r>
    <x v="18"/>
  </r>
  <r>
    <x v="23"/>
  </r>
  <r>
    <x v="12"/>
  </r>
  <r>
    <x v="23"/>
  </r>
  <r>
    <x v="5"/>
  </r>
  <r>
    <x v="26"/>
  </r>
  <r>
    <x v="13"/>
  </r>
  <r>
    <x v="8"/>
  </r>
  <r>
    <x v="5"/>
  </r>
  <r>
    <x v="0"/>
  </r>
  <r>
    <x v="12"/>
  </r>
  <r>
    <x v="6"/>
  </r>
  <r>
    <x v="25"/>
  </r>
  <r>
    <x v="9"/>
  </r>
  <r>
    <x v="16"/>
  </r>
  <r>
    <x v="0"/>
  </r>
  <r>
    <x v="7"/>
  </r>
  <r>
    <x v="2"/>
  </r>
  <r>
    <x v="16"/>
  </r>
  <r>
    <x v="14"/>
  </r>
  <r>
    <x v="20"/>
  </r>
  <r>
    <x v="21"/>
  </r>
  <r>
    <x v="7"/>
  </r>
  <r>
    <x v="8"/>
  </r>
  <r>
    <x v="5"/>
  </r>
  <r>
    <x v="3"/>
  </r>
  <r>
    <x v="3"/>
  </r>
  <r>
    <x v="3"/>
  </r>
  <r>
    <x v="13"/>
  </r>
  <r>
    <x v="8"/>
  </r>
  <r>
    <x v="9"/>
  </r>
  <r>
    <x v="7"/>
  </r>
  <r>
    <x v="3"/>
  </r>
  <r>
    <x v="25"/>
  </r>
  <r>
    <x v="7"/>
  </r>
  <r>
    <x v="16"/>
  </r>
  <r>
    <x v="22"/>
  </r>
  <r>
    <x v="25"/>
  </r>
  <r>
    <x v="3"/>
  </r>
  <r>
    <x v="13"/>
  </r>
  <r>
    <x v="7"/>
  </r>
  <r>
    <x v="8"/>
  </r>
  <r>
    <x v="8"/>
  </r>
  <r>
    <x v="18"/>
  </r>
  <r>
    <x v="26"/>
  </r>
  <r>
    <x v="7"/>
  </r>
  <r>
    <x v="16"/>
  </r>
  <r>
    <x v="8"/>
  </r>
  <r>
    <x v="5"/>
  </r>
  <r>
    <x v="12"/>
  </r>
  <r>
    <x v="20"/>
  </r>
  <r>
    <x v="20"/>
  </r>
  <r>
    <x v="16"/>
  </r>
  <r>
    <x v="3"/>
  </r>
  <r>
    <x v="8"/>
  </r>
  <r>
    <x v="7"/>
  </r>
  <r>
    <x v="17"/>
  </r>
  <r>
    <x v="11"/>
  </r>
  <r>
    <x v="7"/>
  </r>
  <r>
    <x v="7"/>
  </r>
  <r>
    <x v="18"/>
  </r>
  <r>
    <x v="7"/>
  </r>
  <r>
    <x v="9"/>
  </r>
  <r>
    <x v="8"/>
  </r>
  <r>
    <x v="12"/>
  </r>
  <r>
    <x v="22"/>
  </r>
  <r>
    <x v="2"/>
  </r>
  <r>
    <x v="15"/>
  </r>
  <r>
    <x v="0"/>
  </r>
  <r>
    <x v="13"/>
  </r>
  <r>
    <x v="18"/>
  </r>
  <r>
    <x v="22"/>
  </r>
  <r>
    <x v="23"/>
  </r>
  <r>
    <x v="17"/>
  </r>
  <r>
    <x v="9"/>
  </r>
  <r>
    <x v="0"/>
  </r>
  <r>
    <x v="22"/>
  </r>
  <r>
    <x v="6"/>
  </r>
  <r>
    <x v="22"/>
  </r>
  <r>
    <x v="2"/>
  </r>
  <r>
    <x v="14"/>
  </r>
  <r>
    <x v="6"/>
  </r>
  <r>
    <x v="7"/>
  </r>
  <r>
    <x v="0"/>
  </r>
  <r>
    <x v="0"/>
  </r>
  <r>
    <x v="26"/>
  </r>
  <r>
    <x v="12"/>
  </r>
  <r>
    <x v="16"/>
  </r>
  <r>
    <x v="19"/>
  </r>
  <r>
    <x v="18"/>
  </r>
  <r>
    <x v="10"/>
  </r>
  <r>
    <x v="6"/>
  </r>
  <r>
    <x v="25"/>
  </r>
  <r>
    <x v="11"/>
  </r>
  <r>
    <x v="26"/>
  </r>
  <r>
    <x v="3"/>
  </r>
  <r>
    <x v="8"/>
  </r>
  <r>
    <x v="2"/>
  </r>
  <r>
    <x v="8"/>
  </r>
  <r>
    <x v="13"/>
  </r>
  <r>
    <x v="16"/>
  </r>
  <r>
    <x v="14"/>
  </r>
  <r>
    <x v="8"/>
  </r>
  <r>
    <x v="24"/>
  </r>
  <r>
    <x v="19"/>
  </r>
  <r>
    <x v="4"/>
  </r>
  <r>
    <x v="26"/>
  </r>
  <r>
    <x v="14"/>
  </r>
  <r>
    <x v="19"/>
  </r>
  <r>
    <x v="9"/>
  </r>
  <r>
    <x v="0"/>
  </r>
  <r>
    <x v="16"/>
  </r>
  <r>
    <x v="23"/>
  </r>
  <r>
    <x v="17"/>
  </r>
  <r>
    <x v="26"/>
  </r>
  <r>
    <x v="23"/>
  </r>
  <r>
    <x v="5"/>
  </r>
  <r>
    <x v="5"/>
  </r>
  <r>
    <x v="6"/>
  </r>
  <r>
    <x v="21"/>
  </r>
  <r>
    <x v="10"/>
  </r>
  <r>
    <x v="21"/>
  </r>
  <r>
    <x v="0"/>
  </r>
  <r>
    <x v="13"/>
  </r>
  <r>
    <x v="17"/>
  </r>
  <r>
    <x v="8"/>
  </r>
  <r>
    <x v="15"/>
  </r>
  <r>
    <x v="1"/>
  </r>
  <r>
    <x v="27"/>
  </r>
  <r>
    <x v="6"/>
  </r>
  <r>
    <x v="8"/>
  </r>
  <r>
    <x v="10"/>
  </r>
  <r>
    <x v="10"/>
  </r>
  <r>
    <x v="12"/>
  </r>
  <r>
    <x v="14"/>
  </r>
  <r>
    <x v="13"/>
  </r>
  <r>
    <x v="12"/>
  </r>
  <r>
    <x v="7"/>
  </r>
  <r>
    <x v="7"/>
  </r>
  <r>
    <x v="7"/>
  </r>
  <r>
    <x v="26"/>
  </r>
  <r>
    <x v="18"/>
  </r>
  <r>
    <x v="9"/>
  </r>
  <r>
    <x v="13"/>
  </r>
  <r>
    <x v="24"/>
  </r>
  <r>
    <x v="21"/>
  </r>
  <r>
    <x v="14"/>
  </r>
  <r>
    <x v="26"/>
  </r>
  <r>
    <x v="6"/>
  </r>
  <r>
    <x v="17"/>
  </r>
  <r>
    <x v="2"/>
  </r>
  <r>
    <x v="24"/>
  </r>
  <r>
    <x v="25"/>
  </r>
  <r>
    <x v="11"/>
  </r>
  <r>
    <x v="17"/>
  </r>
  <r>
    <x v="17"/>
  </r>
  <r>
    <x v="4"/>
  </r>
  <r>
    <x v="28"/>
  </r>
  <r>
    <x v="28"/>
  </r>
  <r>
    <x v="28"/>
  </r>
  <r>
    <x v="28"/>
  </r>
  <r>
    <x v="28"/>
  </r>
  <r>
    <x v="28"/>
  </r>
  <r>
    <x v="28"/>
  </r>
  <r>
    <x v="28"/>
  </r>
  <r>
    <x v="2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2">
  <r>
    <x v="0"/>
  </r>
  <r>
    <x v="1"/>
  </r>
  <r>
    <x v="1"/>
  </r>
  <r>
    <x v="1"/>
  </r>
  <r>
    <x v="1"/>
  </r>
  <r>
    <x v="0"/>
  </r>
  <r>
    <x v="1"/>
  </r>
  <r>
    <x v="1"/>
  </r>
  <r>
    <x v="2"/>
  </r>
  <r>
    <x v="0"/>
  </r>
  <r>
    <x v="1"/>
  </r>
  <r>
    <x v="2"/>
  </r>
  <r>
    <x v="1"/>
  </r>
  <r>
    <x v="1"/>
  </r>
  <r>
    <x v="1"/>
  </r>
  <r>
    <x v="1"/>
  </r>
  <r>
    <x v="2"/>
  </r>
  <r>
    <x v="1"/>
  </r>
  <r>
    <x v="1"/>
  </r>
  <r>
    <x v="1"/>
  </r>
  <r>
    <x v="1"/>
  </r>
  <r>
    <x v="1"/>
  </r>
  <r>
    <x v="0"/>
  </r>
  <r>
    <x v="1"/>
  </r>
  <r>
    <x v="1"/>
  </r>
  <r>
    <x v="2"/>
  </r>
  <r>
    <x v="2"/>
  </r>
  <r>
    <x v="1"/>
  </r>
  <r>
    <x v="1"/>
  </r>
  <r>
    <x v="1"/>
  </r>
  <r>
    <x v="1"/>
  </r>
  <r>
    <x v="1"/>
  </r>
  <r>
    <x v="1"/>
  </r>
  <r>
    <x v="2"/>
  </r>
  <r>
    <x v="1"/>
  </r>
  <r>
    <x v="2"/>
  </r>
  <r>
    <x v="2"/>
  </r>
  <r>
    <x v="1"/>
  </r>
  <r>
    <x v="1"/>
  </r>
  <r>
    <x v="1"/>
  </r>
  <r>
    <x v="1"/>
  </r>
  <r>
    <x v="1"/>
  </r>
  <r>
    <x v="1"/>
  </r>
  <r>
    <x v="0"/>
  </r>
  <r>
    <x v="1"/>
  </r>
  <r>
    <x v="1"/>
  </r>
  <r>
    <x v="2"/>
  </r>
  <r>
    <x v="2"/>
  </r>
  <r>
    <x v="2"/>
  </r>
  <r>
    <x v="1"/>
  </r>
  <r>
    <x v="2"/>
  </r>
  <r>
    <x v="1"/>
  </r>
  <r>
    <x v="0"/>
  </r>
  <r>
    <x v="1"/>
  </r>
  <r>
    <x v="1"/>
  </r>
  <r>
    <x v="2"/>
  </r>
  <r>
    <x v="1"/>
  </r>
  <r>
    <x v="1"/>
  </r>
  <r>
    <x v="1"/>
  </r>
  <r>
    <x v="1"/>
  </r>
  <r>
    <x v="1"/>
  </r>
  <r>
    <x v="1"/>
  </r>
  <r>
    <x v="1"/>
  </r>
  <r>
    <x v="1"/>
  </r>
  <r>
    <x v="1"/>
  </r>
  <r>
    <x v="1"/>
  </r>
  <r>
    <x v="0"/>
  </r>
  <r>
    <x v="1"/>
  </r>
  <r>
    <x v="1"/>
  </r>
  <r>
    <x v="0"/>
  </r>
  <r>
    <x v="0"/>
  </r>
  <r>
    <x v="1"/>
  </r>
  <r>
    <x v="2"/>
  </r>
  <r>
    <x v="1"/>
  </r>
  <r>
    <x v="2"/>
  </r>
  <r>
    <x v="1"/>
  </r>
  <r>
    <x v="1"/>
  </r>
  <r>
    <x v="1"/>
  </r>
  <r>
    <x v="2"/>
  </r>
  <r>
    <x v="1"/>
  </r>
  <r>
    <x v="0"/>
  </r>
  <r>
    <x v="1"/>
  </r>
  <r>
    <x v="1"/>
  </r>
  <r>
    <x v="3"/>
  </r>
  <r>
    <x v="1"/>
  </r>
  <r>
    <x v="1"/>
  </r>
  <r>
    <x v="1"/>
  </r>
  <r>
    <x v="1"/>
  </r>
  <r>
    <x v="1"/>
  </r>
  <r>
    <x v="2"/>
  </r>
  <r>
    <x v="1"/>
  </r>
  <r>
    <x v="0"/>
  </r>
  <r>
    <x v="1"/>
  </r>
  <r>
    <x v="1"/>
  </r>
  <r>
    <x v="1"/>
  </r>
  <r>
    <x v="1"/>
  </r>
  <r>
    <x v="0"/>
  </r>
  <r>
    <x v="0"/>
  </r>
  <r>
    <x v="1"/>
  </r>
  <r>
    <x v="1"/>
  </r>
  <r>
    <x v="1"/>
  </r>
  <r>
    <x v="0"/>
  </r>
  <r>
    <x v="1"/>
  </r>
  <r>
    <x v="1"/>
  </r>
  <r>
    <x v="1"/>
  </r>
  <r>
    <x v="1"/>
  </r>
  <r>
    <x v="1"/>
  </r>
  <r>
    <x v="2"/>
  </r>
  <r>
    <x v="1"/>
  </r>
  <r>
    <x v="1"/>
  </r>
  <r>
    <x v="0"/>
  </r>
  <r>
    <x v="1"/>
  </r>
  <r>
    <x v="2"/>
  </r>
  <r>
    <x v="0"/>
  </r>
  <r>
    <x v="1"/>
  </r>
  <r>
    <x v="1"/>
  </r>
  <r>
    <x v="1"/>
  </r>
  <r>
    <x v="0"/>
  </r>
  <r>
    <x v="1"/>
  </r>
  <r>
    <x v="1"/>
  </r>
  <r>
    <x v="0"/>
  </r>
  <r>
    <x v="1"/>
  </r>
  <r>
    <x v="1"/>
  </r>
  <r>
    <x v="2"/>
  </r>
  <r>
    <x v="1"/>
  </r>
  <r>
    <x v="1"/>
  </r>
  <r>
    <x v="1"/>
  </r>
  <r>
    <x v="1"/>
  </r>
  <r>
    <x v="1"/>
  </r>
  <r>
    <x v="1"/>
  </r>
  <r>
    <x v="2"/>
  </r>
  <r>
    <x v="2"/>
  </r>
  <r>
    <x v="1"/>
  </r>
  <r>
    <x v="1"/>
  </r>
  <r>
    <x v="1"/>
  </r>
  <r>
    <x v="1"/>
  </r>
  <r>
    <x v="0"/>
  </r>
  <r>
    <x v="0"/>
  </r>
  <r>
    <x v="1"/>
  </r>
  <r>
    <x v="1"/>
  </r>
  <r>
    <x v="2"/>
  </r>
  <r>
    <x v="1"/>
  </r>
  <r>
    <x v="2"/>
  </r>
  <r>
    <x v="2"/>
  </r>
  <r>
    <x v="1"/>
  </r>
  <r>
    <x v="1"/>
  </r>
  <r>
    <x v="1"/>
  </r>
  <r>
    <x v="2"/>
  </r>
  <r>
    <x v="1"/>
  </r>
  <r>
    <x v="0"/>
  </r>
  <r>
    <x v="1"/>
  </r>
  <r>
    <x v="1"/>
  </r>
  <r>
    <x v="1"/>
  </r>
  <r>
    <x v="1"/>
  </r>
  <r>
    <x v="2"/>
  </r>
  <r>
    <x v="1"/>
  </r>
  <r>
    <x v="0"/>
  </r>
  <r>
    <x v="1"/>
  </r>
  <r>
    <x v="1"/>
  </r>
  <r>
    <x v="0"/>
  </r>
  <r>
    <x v="0"/>
  </r>
  <r>
    <x v="1"/>
  </r>
  <r>
    <x v="1"/>
  </r>
  <r>
    <x v="1"/>
  </r>
  <r>
    <x v="1"/>
  </r>
  <r>
    <x v="1"/>
  </r>
  <r>
    <x v="1"/>
  </r>
  <r>
    <x v="2"/>
  </r>
  <r>
    <x v="1"/>
  </r>
  <r>
    <x v="1"/>
  </r>
  <r>
    <x v="2"/>
  </r>
  <r>
    <x v="2"/>
  </r>
  <r>
    <x v="1"/>
  </r>
  <r>
    <x v="4"/>
  </r>
  <r>
    <x v="1"/>
  </r>
  <r>
    <x v="0"/>
  </r>
  <r>
    <x v="1"/>
  </r>
  <r>
    <x v="0"/>
  </r>
  <r>
    <x v="1"/>
  </r>
  <r>
    <x v="1"/>
  </r>
  <r>
    <x v="1"/>
  </r>
  <r>
    <x v="2"/>
  </r>
  <r>
    <x v="1"/>
  </r>
  <r>
    <x v="1"/>
  </r>
  <r>
    <x v="1"/>
  </r>
  <r>
    <x v="1"/>
  </r>
  <r>
    <x v="0"/>
  </r>
  <r>
    <x v="1"/>
  </r>
  <r>
    <x v="1"/>
  </r>
  <r>
    <x v="1"/>
  </r>
  <r>
    <x v="2"/>
  </r>
  <r>
    <x v="1"/>
  </r>
  <r>
    <x v="1"/>
  </r>
  <r>
    <x v="1"/>
  </r>
  <r>
    <x v="0"/>
  </r>
  <r>
    <x v="2"/>
  </r>
  <r>
    <x v="0"/>
  </r>
  <r>
    <x v="1"/>
  </r>
  <r>
    <x v="1"/>
  </r>
  <r>
    <x v="2"/>
  </r>
  <r>
    <x v="1"/>
  </r>
  <r>
    <x v="0"/>
  </r>
  <r>
    <x v="1"/>
  </r>
  <r>
    <x v="0"/>
  </r>
  <r>
    <x v="1"/>
  </r>
  <r>
    <x v="0"/>
  </r>
  <r>
    <x v="1"/>
  </r>
  <r>
    <x v="1"/>
  </r>
  <r>
    <x v="1"/>
  </r>
  <r>
    <x v="1"/>
  </r>
  <r>
    <x v="1"/>
  </r>
  <r>
    <x v="1"/>
  </r>
  <r>
    <x v="1"/>
  </r>
  <r>
    <x v="1"/>
  </r>
  <r>
    <x v="2"/>
  </r>
  <r>
    <x v="0"/>
  </r>
  <r>
    <x v="1"/>
  </r>
  <r>
    <x v="3"/>
  </r>
  <r>
    <x v="1"/>
  </r>
  <r>
    <x v="3"/>
  </r>
  <r>
    <x v="0"/>
  </r>
  <r>
    <x v="1"/>
  </r>
  <r>
    <x v="2"/>
  </r>
  <r>
    <x v="1"/>
  </r>
  <r>
    <x v="1"/>
  </r>
  <r>
    <x v="0"/>
  </r>
  <r>
    <x v="2"/>
  </r>
  <r>
    <x v="1"/>
  </r>
  <r>
    <x v="1"/>
  </r>
  <r>
    <x v="1"/>
  </r>
  <r>
    <x v="1"/>
  </r>
  <r>
    <x v="0"/>
  </r>
  <r>
    <x v="1"/>
  </r>
  <r>
    <x v="0"/>
  </r>
  <r>
    <x v="1"/>
  </r>
  <r>
    <x v="1"/>
  </r>
  <r>
    <x v="1"/>
  </r>
  <r>
    <x v="1"/>
  </r>
  <r>
    <x v="2"/>
  </r>
  <r>
    <x v="2"/>
  </r>
  <r>
    <x v="1"/>
  </r>
  <r>
    <x v="1"/>
  </r>
  <r>
    <x v="0"/>
  </r>
  <r>
    <x v="0"/>
  </r>
  <r>
    <x v="1"/>
  </r>
  <r>
    <x v="1"/>
  </r>
  <r>
    <x v="1"/>
  </r>
  <r>
    <x v="1"/>
  </r>
  <r>
    <x v="2"/>
  </r>
  <r>
    <x v="0"/>
  </r>
  <r>
    <x v="1"/>
  </r>
  <r>
    <x v="1"/>
  </r>
  <r>
    <x v="1"/>
  </r>
  <r>
    <x v="1"/>
  </r>
  <r>
    <x v="0"/>
  </r>
  <r>
    <x v="2"/>
  </r>
  <r>
    <x v="1"/>
  </r>
  <r>
    <x v="1"/>
  </r>
  <r>
    <x v="0"/>
  </r>
  <r>
    <x v="2"/>
  </r>
  <r>
    <x v="1"/>
  </r>
  <r>
    <x v="1"/>
  </r>
  <r>
    <x v="1"/>
  </r>
  <r>
    <x v="1"/>
  </r>
  <r>
    <x v="1"/>
  </r>
  <r>
    <x v="2"/>
  </r>
  <r>
    <x v="1"/>
  </r>
  <r>
    <x v="1"/>
  </r>
  <r>
    <x v="1"/>
  </r>
  <r>
    <x v="1"/>
  </r>
  <r>
    <x v="1"/>
  </r>
  <r>
    <x v="1"/>
  </r>
  <r>
    <x v="1"/>
  </r>
  <r>
    <x v="1"/>
  </r>
  <r>
    <x v="2"/>
  </r>
  <r>
    <x v="1"/>
  </r>
  <r>
    <x v="1"/>
  </r>
  <r>
    <x v="1"/>
  </r>
  <r>
    <x v="2"/>
  </r>
  <r>
    <x v="2"/>
  </r>
  <r>
    <x v="0"/>
  </r>
  <r>
    <x v="1"/>
  </r>
  <r>
    <x v="2"/>
  </r>
  <r>
    <x v="1"/>
  </r>
  <r>
    <x v="1"/>
  </r>
  <r>
    <x v="1"/>
  </r>
  <r>
    <x v="1"/>
  </r>
  <r>
    <x v="1"/>
  </r>
  <r>
    <x v="1"/>
  </r>
  <r>
    <x v="2"/>
  </r>
  <r>
    <x v="1"/>
  </r>
  <r>
    <x v="2"/>
  </r>
  <r>
    <x v="1"/>
  </r>
  <r>
    <x v="1"/>
  </r>
  <r>
    <x v="1"/>
  </r>
  <r>
    <x v="1"/>
  </r>
  <r>
    <x v="1"/>
  </r>
  <r>
    <x v="0"/>
  </r>
  <r>
    <x v="2"/>
  </r>
  <r>
    <x v="2"/>
  </r>
  <r>
    <x v="1"/>
  </r>
  <r>
    <x v="1"/>
  </r>
  <r>
    <x v="1"/>
  </r>
  <r>
    <x v="1"/>
  </r>
  <r>
    <x v="1"/>
  </r>
  <r>
    <x v="2"/>
  </r>
  <r>
    <x v="2"/>
  </r>
  <r>
    <x v="0"/>
  </r>
  <r>
    <x v="2"/>
  </r>
  <r>
    <x v="1"/>
  </r>
  <r>
    <x v="1"/>
  </r>
  <r>
    <x v="1"/>
  </r>
  <r>
    <x v="1"/>
  </r>
  <r>
    <x v="1"/>
  </r>
  <r>
    <x v="2"/>
  </r>
  <r>
    <x v="0"/>
  </r>
  <r>
    <x v="0"/>
  </r>
  <r>
    <x v="1"/>
  </r>
  <r>
    <x v="1"/>
  </r>
  <r>
    <x v="1"/>
  </r>
  <r>
    <x v="1"/>
  </r>
  <r>
    <x v="3"/>
  </r>
  <r>
    <x v="1"/>
  </r>
  <r>
    <x v="1"/>
  </r>
  <r>
    <x v="2"/>
  </r>
  <r>
    <x v="1"/>
  </r>
  <r>
    <x v="1"/>
  </r>
  <r>
    <x v="1"/>
  </r>
  <r>
    <x v="1"/>
  </r>
  <r>
    <x v="1"/>
  </r>
  <r>
    <x v="0"/>
  </r>
  <r>
    <x v="1"/>
  </r>
  <r>
    <x v="0"/>
  </r>
  <r>
    <x v="2"/>
  </r>
  <r>
    <x v="1"/>
  </r>
  <r>
    <x v="1"/>
  </r>
  <r>
    <x v="1"/>
  </r>
  <r>
    <x v="1"/>
  </r>
  <r>
    <x v="1"/>
  </r>
  <r>
    <x v="1"/>
  </r>
  <r>
    <x v="1"/>
  </r>
  <r>
    <x v="1"/>
  </r>
  <r>
    <x v="1"/>
  </r>
  <r>
    <x v="1"/>
  </r>
  <r>
    <x v="2"/>
  </r>
  <r>
    <x v="0"/>
  </r>
  <r>
    <x v="1"/>
  </r>
  <r>
    <x v="1"/>
  </r>
  <r>
    <x v="1"/>
  </r>
  <r>
    <x v="0"/>
  </r>
  <r>
    <x v="0"/>
  </r>
  <r>
    <x v="1"/>
  </r>
  <r>
    <x v="1"/>
  </r>
  <r>
    <x v="0"/>
  </r>
  <r>
    <x v="0"/>
  </r>
  <r>
    <x v="1"/>
  </r>
  <r>
    <x v="1"/>
  </r>
  <r>
    <x v="2"/>
  </r>
  <r>
    <x v="1"/>
  </r>
  <r>
    <x v="1"/>
  </r>
  <r>
    <x v="1"/>
  </r>
  <r>
    <x v="1"/>
  </r>
  <r>
    <x v="1"/>
  </r>
  <r>
    <x v="1"/>
  </r>
  <r>
    <x v="2"/>
  </r>
  <r>
    <x v="2"/>
  </r>
  <r>
    <x v="1"/>
  </r>
  <r>
    <x v="1"/>
  </r>
  <r>
    <x v="1"/>
  </r>
  <r>
    <x v="1"/>
  </r>
  <r>
    <x v="1"/>
  </r>
  <r>
    <x v="2"/>
  </r>
  <r>
    <x v="1"/>
  </r>
  <r>
    <x v="0"/>
  </r>
  <r>
    <x v="2"/>
  </r>
  <r>
    <x v="0"/>
  </r>
  <r>
    <x v="0"/>
  </r>
  <r>
    <x v="1"/>
  </r>
  <r>
    <x v="1"/>
  </r>
  <r>
    <x v="1"/>
  </r>
  <r>
    <x v="2"/>
  </r>
  <r>
    <x v="1"/>
  </r>
  <r>
    <x v="1"/>
  </r>
  <r>
    <x v="0"/>
  </r>
  <r>
    <x v="1"/>
  </r>
  <r>
    <x v="1"/>
  </r>
  <r>
    <x v="0"/>
  </r>
  <r>
    <x v="0"/>
  </r>
  <r>
    <x v="1"/>
  </r>
  <r>
    <x v="0"/>
  </r>
  <r>
    <x v="1"/>
  </r>
  <r>
    <x v="1"/>
  </r>
  <r>
    <x v="1"/>
  </r>
  <r>
    <x v="1"/>
  </r>
  <r>
    <x v="0"/>
  </r>
  <r>
    <x v="1"/>
  </r>
  <r>
    <x v="1"/>
  </r>
  <r>
    <x v="1"/>
  </r>
  <r>
    <x v="1"/>
  </r>
  <r>
    <x v="1"/>
  </r>
  <r>
    <x v="0"/>
  </r>
  <r>
    <x v="1"/>
  </r>
  <r>
    <x v="2"/>
  </r>
  <r>
    <x v="1"/>
  </r>
  <r>
    <x v="1"/>
  </r>
  <r>
    <x v="1"/>
  </r>
  <r>
    <x v="0"/>
  </r>
  <r>
    <x v="1"/>
  </r>
  <r>
    <x v="1"/>
  </r>
  <r>
    <x v="2"/>
  </r>
  <r>
    <x v="1"/>
  </r>
  <r>
    <x v="1"/>
  </r>
  <r>
    <x v="1"/>
  </r>
  <r>
    <x v="1"/>
  </r>
  <r>
    <x v="1"/>
  </r>
  <r>
    <x v="2"/>
  </r>
  <r>
    <x v="1"/>
  </r>
  <r>
    <x v="1"/>
  </r>
  <r>
    <x v="1"/>
  </r>
  <r>
    <x v="1"/>
  </r>
  <r>
    <x v="1"/>
  </r>
  <r>
    <x v="1"/>
  </r>
  <r>
    <x v="2"/>
  </r>
  <r>
    <x v="2"/>
  </r>
  <r>
    <x v="0"/>
  </r>
  <r>
    <x v="1"/>
  </r>
  <r>
    <x v="1"/>
  </r>
  <r>
    <x v="1"/>
  </r>
  <r>
    <x v="0"/>
  </r>
  <r>
    <x v="0"/>
  </r>
  <r>
    <x v="1"/>
  </r>
  <r>
    <x v="1"/>
  </r>
  <r>
    <x v="1"/>
  </r>
  <r>
    <x v="0"/>
  </r>
  <r>
    <x v="1"/>
  </r>
  <r>
    <x v="1"/>
  </r>
  <r>
    <x v="0"/>
  </r>
  <r>
    <x v="0"/>
  </r>
  <r>
    <x v="1"/>
  </r>
  <r>
    <x v="1"/>
  </r>
  <r>
    <x v="1"/>
  </r>
  <r>
    <x v="0"/>
  </r>
  <r>
    <x v="0"/>
  </r>
  <r>
    <x v="0"/>
  </r>
  <r>
    <x v="0"/>
  </r>
  <r>
    <x v="0"/>
  </r>
  <r>
    <x v="1"/>
  </r>
  <r>
    <x v="1"/>
  </r>
  <r>
    <x v="1"/>
  </r>
  <r>
    <x v="1"/>
  </r>
  <r>
    <x v="1"/>
  </r>
  <r>
    <x v="0"/>
  </r>
  <r>
    <x v="0"/>
  </r>
  <r>
    <x v="0"/>
  </r>
  <r>
    <x v="2"/>
  </r>
  <r>
    <x v="0"/>
  </r>
  <r>
    <x v="1"/>
  </r>
  <r>
    <x v="1"/>
  </r>
  <r>
    <x v="1"/>
  </r>
  <r>
    <x v="1"/>
  </r>
  <r>
    <x v="1"/>
  </r>
  <r>
    <x v="1"/>
  </r>
  <r>
    <x v="1"/>
  </r>
  <r>
    <x v="1"/>
  </r>
  <r>
    <x v="1"/>
  </r>
  <r>
    <x v="1"/>
  </r>
  <r>
    <x v="1"/>
  </r>
  <r>
    <x v="1"/>
  </r>
  <r>
    <x v="1"/>
  </r>
  <r>
    <x v="1"/>
  </r>
  <r>
    <x v="0"/>
  </r>
  <r>
    <x v="1"/>
  </r>
  <r>
    <x v="1"/>
  </r>
  <r>
    <x v="1"/>
  </r>
  <r>
    <x v="1"/>
  </r>
  <r>
    <x v="1"/>
  </r>
  <r>
    <x v="0"/>
  </r>
  <r>
    <x v="1"/>
  </r>
  <r>
    <x v="1"/>
  </r>
  <r>
    <x v="1"/>
  </r>
  <r>
    <x v="1"/>
  </r>
  <r>
    <x v="1"/>
  </r>
  <r>
    <x v="1"/>
  </r>
  <r>
    <x v="1"/>
  </r>
  <r>
    <x v="1"/>
  </r>
  <r>
    <x v="1"/>
  </r>
  <r>
    <x v="0"/>
  </r>
  <r>
    <x v="0"/>
  </r>
  <r>
    <x v="2"/>
  </r>
  <r>
    <x v="1"/>
  </r>
  <r>
    <x v="1"/>
  </r>
  <r>
    <x v="1"/>
  </r>
  <r>
    <x v="0"/>
  </r>
  <r>
    <x v="0"/>
  </r>
  <r>
    <x v="2"/>
  </r>
  <r>
    <x v="0"/>
  </r>
  <r>
    <x v="1"/>
  </r>
  <r>
    <x v="1"/>
  </r>
  <r>
    <x v="1"/>
  </r>
  <r>
    <x v="1"/>
  </r>
  <r>
    <x v="0"/>
  </r>
  <r>
    <x v="2"/>
  </r>
  <r>
    <x v="0"/>
  </r>
  <r>
    <x v="1"/>
  </r>
  <r>
    <x v="1"/>
  </r>
  <r>
    <x v="0"/>
  </r>
  <r>
    <x v="1"/>
  </r>
  <r>
    <x v="2"/>
  </r>
  <r>
    <x v="1"/>
  </r>
  <r>
    <x v="0"/>
  </r>
  <r>
    <x v="2"/>
  </r>
  <r>
    <x v="1"/>
  </r>
  <r>
    <x v="1"/>
  </r>
  <r>
    <x v="2"/>
  </r>
  <r>
    <x v="1"/>
  </r>
  <r>
    <x v="1"/>
  </r>
  <r>
    <x v="1"/>
  </r>
  <r>
    <x v="1"/>
  </r>
  <r>
    <x v="1"/>
  </r>
  <r>
    <x v="1"/>
  </r>
  <r>
    <x v="1"/>
  </r>
  <r>
    <x v="1"/>
  </r>
  <r>
    <x v="1"/>
  </r>
  <r>
    <x v="1"/>
  </r>
  <r>
    <x v="1"/>
  </r>
  <r>
    <x v="0"/>
  </r>
  <r>
    <x v="1"/>
  </r>
  <r>
    <x v="1"/>
  </r>
  <r>
    <x v="1"/>
  </r>
  <r>
    <x v="1"/>
  </r>
  <r>
    <x v="1"/>
  </r>
  <r>
    <x v="1"/>
  </r>
  <r>
    <x v="2"/>
  </r>
  <r>
    <x v="0"/>
  </r>
  <r>
    <x v="1"/>
  </r>
  <r>
    <x v="3"/>
  </r>
  <r>
    <x v="1"/>
  </r>
  <r>
    <x v="0"/>
  </r>
  <r>
    <x v="1"/>
  </r>
  <r>
    <x v="1"/>
  </r>
  <r>
    <x v="2"/>
  </r>
  <r>
    <x v="0"/>
  </r>
  <r>
    <x v="2"/>
  </r>
  <r>
    <x v="0"/>
  </r>
  <r>
    <x v="1"/>
  </r>
  <r>
    <x v="1"/>
  </r>
  <r>
    <x v="1"/>
  </r>
  <r>
    <x v="1"/>
  </r>
  <r>
    <x v="1"/>
  </r>
  <r>
    <x v="0"/>
  </r>
  <r>
    <x v="0"/>
  </r>
  <r>
    <x v="1"/>
  </r>
  <r>
    <x v="0"/>
  </r>
  <r>
    <x v="2"/>
  </r>
  <r>
    <x v="1"/>
  </r>
  <r>
    <x v="1"/>
  </r>
  <r>
    <x v="1"/>
  </r>
  <r>
    <x v="0"/>
  </r>
  <r>
    <x v="1"/>
  </r>
  <r>
    <x v="0"/>
  </r>
  <r>
    <x v="1"/>
  </r>
  <r>
    <x v="1"/>
  </r>
  <r>
    <x v="2"/>
  </r>
  <r>
    <x v="1"/>
  </r>
  <r>
    <x v="0"/>
  </r>
  <r>
    <x v="0"/>
  </r>
  <r>
    <x v="2"/>
  </r>
  <r>
    <x v="2"/>
  </r>
  <r>
    <x v="1"/>
  </r>
  <r>
    <x v="1"/>
  </r>
  <r>
    <x v="1"/>
  </r>
  <r>
    <x v="2"/>
  </r>
  <r>
    <x v="1"/>
  </r>
  <r>
    <x v="0"/>
  </r>
  <r>
    <x v="2"/>
  </r>
  <r>
    <x v="2"/>
  </r>
  <r>
    <x v="1"/>
  </r>
  <r>
    <x v="1"/>
  </r>
  <r>
    <x v="1"/>
  </r>
  <r>
    <x v="0"/>
  </r>
  <r>
    <x v="1"/>
  </r>
  <r>
    <x v="1"/>
  </r>
  <r>
    <x v="1"/>
  </r>
  <r>
    <x v="0"/>
  </r>
  <r>
    <x v="2"/>
  </r>
  <r>
    <x v="2"/>
  </r>
  <r>
    <x v="2"/>
  </r>
  <r>
    <x v="1"/>
  </r>
  <r>
    <x v="1"/>
  </r>
  <r>
    <x v="0"/>
  </r>
  <r>
    <x v="1"/>
  </r>
  <r>
    <x v="1"/>
  </r>
  <r>
    <x v="1"/>
  </r>
  <r>
    <x v="0"/>
  </r>
  <r>
    <x v="1"/>
  </r>
  <r>
    <x v="1"/>
  </r>
  <r>
    <x v="1"/>
  </r>
  <r>
    <x v="1"/>
  </r>
  <r>
    <x v="0"/>
  </r>
  <r>
    <x v="1"/>
  </r>
  <r>
    <x v="1"/>
  </r>
  <r>
    <x v="2"/>
  </r>
  <r>
    <x v="1"/>
  </r>
  <r>
    <x v="0"/>
  </r>
  <r>
    <x v="1"/>
  </r>
  <r>
    <x v="1"/>
  </r>
  <r>
    <x v="0"/>
  </r>
  <r>
    <x v="1"/>
  </r>
  <r>
    <x v="0"/>
  </r>
  <r>
    <x v="0"/>
  </r>
  <r>
    <x v="1"/>
  </r>
  <r>
    <x v="0"/>
  </r>
  <r>
    <x v="2"/>
  </r>
  <r>
    <x v="2"/>
  </r>
  <r>
    <x v="1"/>
  </r>
  <r>
    <x v="1"/>
  </r>
  <r>
    <x v="1"/>
  </r>
  <r>
    <x v="1"/>
  </r>
  <r>
    <x v="1"/>
  </r>
  <r>
    <x v="2"/>
  </r>
  <r>
    <x v="2"/>
  </r>
  <r>
    <x v="1"/>
  </r>
  <r>
    <x v="2"/>
  </r>
  <r>
    <x v="1"/>
  </r>
  <r>
    <x v="1"/>
  </r>
  <r>
    <x v="1"/>
  </r>
  <r>
    <x v="1"/>
  </r>
  <r>
    <x v="0"/>
  </r>
  <r>
    <x v="1"/>
  </r>
  <r>
    <x v="1"/>
  </r>
  <r>
    <x v="2"/>
  </r>
  <r>
    <x v="0"/>
  </r>
  <r>
    <x v="1"/>
  </r>
  <r>
    <x v="1"/>
  </r>
  <r>
    <x v="1"/>
  </r>
  <r>
    <x v="1"/>
  </r>
  <r>
    <x v="0"/>
  </r>
  <r>
    <x v="3"/>
  </r>
  <r>
    <x v="1"/>
  </r>
  <r>
    <x v="1"/>
  </r>
  <r>
    <x v="1"/>
  </r>
  <r>
    <x v="1"/>
  </r>
  <r>
    <x v="1"/>
  </r>
  <r>
    <x v="1"/>
  </r>
  <r>
    <x v="1"/>
  </r>
  <r>
    <x v="1"/>
  </r>
  <r>
    <x v="2"/>
  </r>
  <r>
    <x v="1"/>
  </r>
  <r>
    <x v="1"/>
  </r>
  <r>
    <x v="1"/>
  </r>
  <r>
    <x v="1"/>
  </r>
  <r>
    <x v="1"/>
  </r>
  <r>
    <x v="2"/>
  </r>
  <r>
    <x v="1"/>
  </r>
  <r>
    <x v="1"/>
  </r>
  <r>
    <x v="0"/>
  </r>
  <r>
    <x v="1"/>
  </r>
  <r>
    <x v="2"/>
  </r>
  <r>
    <x v="0"/>
  </r>
  <r>
    <x v="1"/>
  </r>
  <r>
    <x v="1"/>
  </r>
  <r>
    <x v="1"/>
  </r>
  <r>
    <x v="1"/>
  </r>
  <r>
    <x v="1"/>
  </r>
  <r>
    <x v="2"/>
  </r>
  <r>
    <x v="2"/>
  </r>
  <r>
    <x v="3"/>
  </r>
  <r>
    <x v="1"/>
  </r>
  <r>
    <x v="1"/>
  </r>
  <r>
    <x v="0"/>
  </r>
  <r>
    <x v="1"/>
  </r>
  <r>
    <x v="1"/>
  </r>
  <r>
    <x v="1"/>
  </r>
  <r>
    <x v="1"/>
  </r>
  <r>
    <x v="0"/>
  </r>
  <r>
    <x v="1"/>
  </r>
  <r>
    <x v="0"/>
  </r>
  <r>
    <x v="1"/>
  </r>
  <r>
    <x v="0"/>
  </r>
  <r>
    <x v="1"/>
  </r>
  <r>
    <x v="1"/>
  </r>
  <r>
    <x v="0"/>
  </r>
  <r>
    <x v="1"/>
  </r>
  <r>
    <x v="1"/>
  </r>
  <r>
    <x v="1"/>
  </r>
  <r>
    <x v="0"/>
  </r>
  <r>
    <x v="3"/>
  </r>
  <r>
    <x v="0"/>
  </r>
  <r>
    <x v="2"/>
  </r>
  <r>
    <x v="2"/>
  </r>
  <r>
    <x v="0"/>
  </r>
  <r>
    <x v="1"/>
  </r>
  <r>
    <x v="1"/>
  </r>
  <r>
    <x v="2"/>
  </r>
  <r>
    <x v="0"/>
  </r>
  <r>
    <x v="1"/>
  </r>
  <r>
    <x v="0"/>
  </r>
  <r>
    <x v="2"/>
  </r>
  <r>
    <x v="1"/>
  </r>
  <r>
    <x v="1"/>
  </r>
  <r>
    <x v="1"/>
  </r>
  <r>
    <x v="1"/>
  </r>
  <r>
    <x v="1"/>
  </r>
  <r>
    <x v="0"/>
  </r>
  <r>
    <x v="0"/>
  </r>
  <r>
    <x v="1"/>
  </r>
  <r>
    <x v="1"/>
  </r>
  <r>
    <x v="0"/>
  </r>
  <r>
    <x v="2"/>
  </r>
  <r>
    <x v="1"/>
  </r>
  <r>
    <x v="1"/>
  </r>
  <r>
    <x v="1"/>
  </r>
  <r>
    <x v="0"/>
  </r>
  <r>
    <x v="0"/>
  </r>
  <r>
    <x v="0"/>
  </r>
  <r>
    <x v="0"/>
  </r>
  <r>
    <x v="0"/>
  </r>
  <r>
    <x v="1"/>
  </r>
  <r>
    <x v="1"/>
  </r>
  <r>
    <x v="1"/>
  </r>
  <r>
    <x v="3"/>
  </r>
  <r>
    <x v="1"/>
  </r>
  <r>
    <x v="1"/>
  </r>
  <r>
    <x v="1"/>
  </r>
  <r>
    <x v="1"/>
  </r>
  <r>
    <x v="1"/>
  </r>
  <r>
    <x v="3"/>
  </r>
  <r>
    <x v="0"/>
  </r>
  <r>
    <x v="2"/>
  </r>
  <r>
    <x v="2"/>
  </r>
  <r>
    <x v="2"/>
  </r>
  <r>
    <x v="1"/>
  </r>
  <r>
    <x v="1"/>
  </r>
  <r>
    <x v="1"/>
  </r>
  <r>
    <x v="0"/>
  </r>
  <r>
    <x v="1"/>
  </r>
  <r>
    <x v="1"/>
  </r>
  <r>
    <x v="0"/>
  </r>
  <r>
    <x v="1"/>
  </r>
  <r>
    <x v="1"/>
  </r>
  <r>
    <x v="2"/>
  </r>
  <r>
    <x v="1"/>
  </r>
  <r>
    <x v="0"/>
  </r>
  <r>
    <x v="1"/>
  </r>
  <r>
    <x v="1"/>
  </r>
  <r>
    <x v="2"/>
  </r>
  <r>
    <x v="0"/>
  </r>
  <r>
    <x v="0"/>
  </r>
  <r>
    <x v="1"/>
  </r>
  <r>
    <x v="1"/>
  </r>
  <r>
    <x v="0"/>
  </r>
  <r>
    <x v="1"/>
  </r>
  <r>
    <x v="1"/>
  </r>
  <r>
    <x v="1"/>
  </r>
  <r>
    <x v="1"/>
  </r>
  <r>
    <x v="2"/>
  </r>
  <r>
    <x v="1"/>
  </r>
  <r>
    <x v="1"/>
  </r>
  <r>
    <x v="0"/>
  </r>
  <r>
    <x v="0"/>
  </r>
  <r>
    <x v="0"/>
  </r>
  <r>
    <x v="2"/>
  </r>
  <r>
    <x v="1"/>
  </r>
  <r>
    <x v="1"/>
  </r>
  <r>
    <x v="0"/>
  </r>
  <r>
    <x v="0"/>
  </r>
  <r>
    <x v="0"/>
  </r>
  <r>
    <x v="1"/>
  </r>
  <r>
    <x v="1"/>
  </r>
  <r>
    <x v="0"/>
  </r>
  <r>
    <x v="1"/>
  </r>
  <r>
    <x v="1"/>
  </r>
  <r>
    <x v="1"/>
  </r>
  <r>
    <x v="1"/>
  </r>
  <r>
    <x v="0"/>
  </r>
  <r>
    <x v="0"/>
  </r>
  <r>
    <x v="1"/>
  </r>
  <r>
    <x v="2"/>
  </r>
  <r>
    <x v="1"/>
  </r>
  <r>
    <x v="1"/>
  </r>
  <r>
    <x v="0"/>
  </r>
  <r>
    <x v="1"/>
  </r>
  <r>
    <x v="1"/>
  </r>
  <r>
    <x v="1"/>
  </r>
  <r>
    <x v="2"/>
  </r>
  <r>
    <x v="1"/>
  </r>
  <r>
    <x v="0"/>
  </r>
  <r>
    <x v="2"/>
  </r>
  <r>
    <x v="0"/>
  </r>
  <r>
    <x v="1"/>
  </r>
  <r>
    <x v="1"/>
  </r>
  <r>
    <x v="1"/>
  </r>
  <r>
    <x v="1"/>
  </r>
  <r>
    <x v="1"/>
  </r>
  <r>
    <x v="1"/>
  </r>
  <r>
    <x v="0"/>
  </r>
  <r>
    <x v="1"/>
  </r>
  <r>
    <x v="2"/>
  </r>
  <r>
    <x v="2"/>
  </r>
  <r>
    <x v="1"/>
  </r>
  <r>
    <x v="1"/>
  </r>
  <r>
    <x v="1"/>
  </r>
  <r>
    <x v="1"/>
  </r>
  <r>
    <x v="1"/>
  </r>
  <r>
    <x v="2"/>
  </r>
  <r>
    <x v="1"/>
  </r>
  <r>
    <x v="1"/>
  </r>
  <r>
    <x v="1"/>
  </r>
  <r>
    <x v="0"/>
  </r>
  <r>
    <x v="2"/>
  </r>
  <r>
    <x v="1"/>
  </r>
  <r>
    <x v="1"/>
  </r>
  <r>
    <x v="1"/>
  </r>
  <r>
    <x v="0"/>
  </r>
  <r>
    <x v="1"/>
  </r>
  <r>
    <x v="0"/>
  </r>
  <r>
    <x v="1"/>
  </r>
  <r>
    <x v="1"/>
  </r>
  <r>
    <x v="3"/>
  </r>
  <r>
    <x v="1"/>
  </r>
  <r>
    <x v="0"/>
  </r>
  <r>
    <x v="0"/>
  </r>
  <r>
    <x v="2"/>
  </r>
  <r>
    <x v="1"/>
  </r>
  <r>
    <x v="1"/>
  </r>
  <r>
    <x v="0"/>
  </r>
  <r>
    <x v="1"/>
  </r>
  <r>
    <x v="2"/>
  </r>
  <r>
    <x v="1"/>
  </r>
  <r>
    <x v="1"/>
  </r>
  <r>
    <x v="1"/>
  </r>
  <r>
    <x v="2"/>
  </r>
  <r>
    <x v="1"/>
  </r>
  <r>
    <x v="1"/>
  </r>
  <r>
    <x v="1"/>
  </r>
  <r>
    <x v="0"/>
  </r>
  <r>
    <x v="1"/>
  </r>
  <r>
    <x v="1"/>
  </r>
  <r>
    <x v="1"/>
  </r>
  <r>
    <x v="1"/>
  </r>
  <r>
    <x v="1"/>
  </r>
  <r>
    <x v="0"/>
  </r>
  <r>
    <x v="1"/>
  </r>
  <r>
    <x v="0"/>
  </r>
  <r>
    <x v="1"/>
  </r>
  <r>
    <x v="1"/>
  </r>
  <r>
    <x v="1"/>
  </r>
  <r>
    <x v="1"/>
  </r>
  <r>
    <x v="1"/>
  </r>
  <r>
    <x v="0"/>
  </r>
  <r>
    <x v="2"/>
  </r>
  <r>
    <x v="1"/>
  </r>
  <r>
    <x v="0"/>
  </r>
  <r>
    <x v="2"/>
  </r>
  <r>
    <x v="1"/>
  </r>
  <r>
    <x v="1"/>
  </r>
  <r>
    <x v="1"/>
  </r>
  <r>
    <x v="2"/>
  </r>
  <r>
    <x v="1"/>
  </r>
  <r>
    <x v="1"/>
  </r>
  <r>
    <x v="1"/>
  </r>
  <r>
    <x v="1"/>
  </r>
  <r>
    <x v="1"/>
  </r>
  <r>
    <x v="1"/>
  </r>
  <r>
    <x v="1"/>
  </r>
  <r>
    <x v="1"/>
  </r>
  <r>
    <x v="1"/>
  </r>
  <r>
    <x v="1"/>
  </r>
  <r>
    <x v="1"/>
  </r>
  <r>
    <x v="1"/>
  </r>
  <r>
    <x v="1"/>
  </r>
  <r>
    <x v="1"/>
  </r>
  <r>
    <x v="1"/>
  </r>
  <r>
    <x v="2"/>
  </r>
  <r>
    <x v="2"/>
  </r>
  <r>
    <x v="2"/>
  </r>
  <r>
    <x v="0"/>
  </r>
  <r>
    <x v="2"/>
  </r>
  <r>
    <x v="1"/>
  </r>
  <r>
    <x v="1"/>
  </r>
  <r>
    <x v="1"/>
  </r>
  <r>
    <x v="0"/>
  </r>
  <r>
    <x v="1"/>
  </r>
  <r>
    <x v="1"/>
  </r>
  <r>
    <x v="1"/>
  </r>
  <r>
    <x v="1"/>
  </r>
  <r>
    <x v="1"/>
  </r>
  <r>
    <x v="2"/>
  </r>
  <r>
    <x v="2"/>
  </r>
  <r>
    <x v="1"/>
  </r>
  <r>
    <x v="1"/>
  </r>
  <r>
    <x v="0"/>
  </r>
  <r>
    <x v="0"/>
  </r>
  <r>
    <x v="2"/>
  </r>
  <r>
    <x v="5"/>
  </r>
  <r>
    <x v="2"/>
  </r>
  <r>
    <x v="1"/>
  </r>
  <r>
    <x v="1"/>
  </r>
  <r>
    <x v="0"/>
  </r>
  <r>
    <x v="0"/>
  </r>
  <r>
    <x v="1"/>
  </r>
  <r>
    <x v="1"/>
  </r>
  <r>
    <x v="2"/>
  </r>
  <r>
    <x v="1"/>
  </r>
  <r>
    <x v="0"/>
  </r>
  <r>
    <x v="1"/>
  </r>
  <r>
    <x v="1"/>
  </r>
  <r>
    <x v="1"/>
  </r>
  <r>
    <x v="0"/>
  </r>
  <r>
    <x v="1"/>
  </r>
  <r>
    <x v="1"/>
  </r>
  <r>
    <x v="1"/>
  </r>
  <r>
    <x v="0"/>
  </r>
  <r>
    <x v="1"/>
  </r>
  <r>
    <x v="1"/>
  </r>
  <r>
    <x v="1"/>
  </r>
  <r>
    <x v="1"/>
  </r>
  <r>
    <x v="1"/>
  </r>
  <r>
    <x v="1"/>
  </r>
  <r>
    <x v="1"/>
  </r>
  <r>
    <x v="2"/>
  </r>
  <r>
    <x v="0"/>
  </r>
  <r>
    <x v="0"/>
  </r>
  <r>
    <x v="2"/>
  </r>
  <r>
    <x v="0"/>
  </r>
  <r>
    <x v="2"/>
  </r>
  <r>
    <x v="1"/>
  </r>
  <r>
    <x v="1"/>
  </r>
  <r>
    <x v="1"/>
  </r>
  <r>
    <x v="1"/>
  </r>
  <r>
    <x v="1"/>
  </r>
  <r>
    <x v="1"/>
  </r>
  <r>
    <x v="2"/>
  </r>
  <r>
    <x v="0"/>
  </r>
  <r>
    <x v="1"/>
  </r>
  <r>
    <x v="1"/>
  </r>
  <r>
    <x v="1"/>
  </r>
  <r>
    <x v="1"/>
  </r>
  <r>
    <x v="1"/>
  </r>
  <r>
    <x v="1"/>
  </r>
  <r>
    <x v="1"/>
  </r>
  <r>
    <x v="2"/>
  </r>
  <r>
    <x v="1"/>
  </r>
  <r>
    <x v="2"/>
  </r>
  <r>
    <x v="0"/>
  </r>
  <r>
    <x v="0"/>
  </r>
  <r>
    <x v="1"/>
  </r>
  <r>
    <x v="1"/>
  </r>
  <r>
    <x v="1"/>
  </r>
  <r>
    <x v="1"/>
  </r>
  <r>
    <x v="2"/>
  </r>
  <r>
    <x v="2"/>
  </r>
  <r>
    <x v="1"/>
  </r>
  <r>
    <x v="1"/>
  </r>
  <r>
    <x v="0"/>
  </r>
  <r>
    <x v="0"/>
  </r>
  <r>
    <x v="0"/>
  </r>
  <r>
    <x v="1"/>
  </r>
  <r>
    <x v="1"/>
  </r>
  <r>
    <x v="1"/>
  </r>
  <r>
    <x v="1"/>
  </r>
  <r>
    <x v="1"/>
  </r>
  <r>
    <x v="3"/>
  </r>
  <r>
    <x v="2"/>
  </r>
  <r>
    <x v="1"/>
  </r>
  <r>
    <x v="1"/>
  </r>
  <r>
    <x v="1"/>
  </r>
  <r>
    <x v="2"/>
  </r>
  <r>
    <x v="2"/>
  </r>
  <r>
    <x v="1"/>
  </r>
  <r>
    <x v="1"/>
  </r>
  <r>
    <x v="0"/>
  </r>
  <r>
    <x v="1"/>
  </r>
  <r>
    <x v="0"/>
  </r>
  <r>
    <x v="0"/>
  </r>
  <r>
    <x v="2"/>
  </r>
  <r>
    <x v="0"/>
  </r>
  <r>
    <x v="1"/>
  </r>
  <r>
    <x v="1"/>
  </r>
  <r>
    <x v="1"/>
  </r>
  <r>
    <x v="1"/>
  </r>
  <r>
    <x v="1"/>
  </r>
  <r>
    <x v="1"/>
  </r>
  <r>
    <x v="1"/>
  </r>
  <r>
    <x v="0"/>
  </r>
  <r>
    <x v="1"/>
  </r>
  <r>
    <x v="1"/>
  </r>
  <r>
    <x v="0"/>
  </r>
  <r>
    <x v="1"/>
  </r>
  <r>
    <x v="1"/>
  </r>
  <r>
    <x v="1"/>
  </r>
  <r>
    <x v="1"/>
  </r>
  <r>
    <x v="1"/>
  </r>
  <r>
    <x v="2"/>
  </r>
  <r>
    <x v="1"/>
  </r>
  <r>
    <x v="1"/>
  </r>
  <r>
    <x v="0"/>
  </r>
  <r>
    <x v="1"/>
  </r>
  <r>
    <x v="1"/>
  </r>
  <r>
    <x v="1"/>
  </r>
  <r>
    <x v="1"/>
  </r>
  <r>
    <x v="0"/>
  </r>
  <r>
    <x v="2"/>
  </r>
  <r>
    <x v="1"/>
  </r>
  <r>
    <x v="0"/>
  </r>
  <r>
    <x v="0"/>
  </r>
  <r>
    <x v="1"/>
  </r>
  <r>
    <x v="0"/>
  </r>
  <r>
    <x v="0"/>
  </r>
  <r>
    <x v="1"/>
  </r>
  <r>
    <x v="1"/>
  </r>
  <r>
    <x v="1"/>
  </r>
  <r>
    <x v="1"/>
  </r>
  <r>
    <x v="1"/>
  </r>
  <r>
    <x v="1"/>
  </r>
  <r>
    <x v="1"/>
  </r>
  <r>
    <x v="1"/>
  </r>
  <r>
    <x v="1"/>
  </r>
  <r>
    <x v="1"/>
  </r>
  <r>
    <x v="1"/>
  </r>
  <r>
    <x v="1"/>
  </r>
  <r>
    <x v="0"/>
  </r>
  <r>
    <x v="1"/>
  </r>
  <r>
    <x v="1"/>
  </r>
  <r>
    <x v="1"/>
  </r>
  <r>
    <x v="0"/>
  </r>
  <r>
    <x v="1"/>
  </r>
  <r>
    <x v="2"/>
  </r>
  <r>
    <x v="0"/>
  </r>
  <r>
    <x v="3"/>
  </r>
  <r>
    <x v="0"/>
  </r>
  <r>
    <x v="0"/>
  </r>
  <r>
    <x v="0"/>
  </r>
  <r>
    <x v="2"/>
  </r>
  <r>
    <x v="0"/>
  </r>
  <r>
    <x v="1"/>
  </r>
  <r>
    <x v="1"/>
  </r>
  <r>
    <x v="1"/>
  </r>
  <r>
    <x v="1"/>
  </r>
  <r>
    <x v="2"/>
  </r>
  <r>
    <x v="1"/>
  </r>
  <r>
    <x v="0"/>
  </r>
  <r>
    <x v="1"/>
  </r>
  <r>
    <x v="1"/>
  </r>
  <r>
    <x v="2"/>
  </r>
  <r>
    <x v="2"/>
  </r>
  <r>
    <x v="1"/>
  </r>
  <r>
    <x v="1"/>
  </r>
  <r>
    <x v="0"/>
  </r>
  <r>
    <x v="2"/>
  </r>
  <r>
    <x v="1"/>
  </r>
  <r>
    <x v="0"/>
  </r>
  <r>
    <x v="0"/>
  </r>
  <r>
    <x v="0"/>
  </r>
  <r>
    <x v="1"/>
  </r>
  <r>
    <x v="1"/>
  </r>
  <r>
    <x v="1"/>
  </r>
  <r>
    <x v="0"/>
  </r>
  <r>
    <x v="2"/>
  </r>
  <r>
    <x v="0"/>
  </r>
  <r>
    <x v="1"/>
  </r>
  <r>
    <x v="0"/>
  </r>
  <r>
    <x v="1"/>
  </r>
  <r>
    <x v="1"/>
  </r>
  <r>
    <x v="2"/>
  </r>
  <r>
    <x v="0"/>
  </r>
  <r>
    <x v="1"/>
  </r>
  <r>
    <x v="1"/>
  </r>
  <r>
    <x v="3"/>
  </r>
  <r>
    <x v="1"/>
  </r>
  <r>
    <x v="1"/>
  </r>
  <r>
    <x v="0"/>
  </r>
  <r>
    <x v="0"/>
  </r>
  <r>
    <x v="1"/>
  </r>
  <r>
    <x v="1"/>
  </r>
  <r>
    <x v="0"/>
  </r>
  <r>
    <x v="0"/>
  </r>
  <r>
    <x v="1"/>
  </r>
  <r>
    <x v="2"/>
  </r>
  <r>
    <x v="1"/>
  </r>
  <r>
    <x v="1"/>
  </r>
  <r>
    <x v="1"/>
  </r>
  <r>
    <x v="0"/>
  </r>
  <r>
    <x v="1"/>
  </r>
  <r>
    <x v="0"/>
  </r>
  <r>
    <x v="0"/>
  </r>
  <r>
    <x v="2"/>
  </r>
  <r>
    <x v="1"/>
  </r>
  <r>
    <x v="2"/>
  </r>
  <r>
    <x v="1"/>
  </r>
  <r>
    <x v="1"/>
  </r>
  <r>
    <x v="1"/>
  </r>
  <r>
    <x v="1"/>
  </r>
  <r>
    <x v="2"/>
  </r>
  <r>
    <x v="1"/>
  </r>
  <r>
    <x v="1"/>
  </r>
  <r>
    <x v="2"/>
  </r>
  <r>
    <x v="1"/>
  </r>
  <r>
    <x v="0"/>
  </r>
  <r>
    <x v="2"/>
  </r>
  <r>
    <x v="1"/>
  </r>
  <r>
    <x v="1"/>
  </r>
  <r>
    <x v="0"/>
  </r>
  <r>
    <x v="0"/>
  </r>
  <r>
    <x v="0"/>
  </r>
  <r>
    <x v="1"/>
  </r>
  <r>
    <x v="0"/>
  </r>
  <r>
    <x v="0"/>
  </r>
  <r>
    <x v="0"/>
  </r>
  <r>
    <x v="0"/>
  </r>
  <r>
    <x v="0"/>
  </r>
  <r>
    <x v="0"/>
  </r>
  <r>
    <x v="1"/>
  </r>
  <r>
    <x v="1"/>
  </r>
  <r>
    <x v="1"/>
  </r>
  <r>
    <x v="1"/>
  </r>
  <r>
    <x v="0"/>
  </r>
  <r>
    <x v="1"/>
  </r>
  <r>
    <x v="0"/>
  </r>
  <r>
    <x v="1"/>
  </r>
  <r>
    <x v="0"/>
  </r>
  <r>
    <x v="1"/>
  </r>
  <r>
    <x v="1"/>
  </r>
  <r>
    <x v="1"/>
  </r>
  <r>
    <x v="1"/>
  </r>
  <r>
    <x v="1"/>
  </r>
  <r>
    <x v="1"/>
  </r>
  <r>
    <x v="1"/>
  </r>
  <r>
    <x v="1"/>
  </r>
  <r>
    <x v="1"/>
  </r>
  <r>
    <x v="1"/>
  </r>
  <r>
    <x v="1"/>
  </r>
  <r>
    <x v="1"/>
  </r>
  <r>
    <x v="1"/>
  </r>
  <r>
    <x v="1"/>
  </r>
  <r>
    <x v="0"/>
  </r>
  <r>
    <x v="3"/>
  </r>
  <r>
    <x v="0"/>
  </r>
  <r>
    <x v="1"/>
  </r>
  <r>
    <x v="1"/>
  </r>
  <r>
    <x v="1"/>
  </r>
  <r>
    <x v="1"/>
  </r>
  <r>
    <x v="3"/>
  </r>
  <r>
    <x v="2"/>
  </r>
  <r>
    <x v="1"/>
  </r>
  <r>
    <x v="0"/>
  </r>
  <r>
    <x v="2"/>
  </r>
  <r>
    <x v="1"/>
  </r>
  <r>
    <x v="1"/>
  </r>
  <r>
    <x v="1"/>
  </r>
  <r>
    <x v="1"/>
  </r>
  <r>
    <x v="1"/>
  </r>
  <r>
    <x v="0"/>
  </r>
  <r>
    <x v="1"/>
  </r>
  <r>
    <x v="1"/>
  </r>
  <r>
    <x v="1"/>
  </r>
  <r>
    <x v="1"/>
  </r>
  <r>
    <x v="1"/>
  </r>
  <r>
    <x v="0"/>
  </r>
  <r>
    <x v="1"/>
  </r>
  <r>
    <x v="1"/>
  </r>
  <r>
    <x v="1"/>
  </r>
  <r>
    <x v="1"/>
  </r>
  <r>
    <x v="0"/>
  </r>
  <r>
    <x v="1"/>
  </r>
  <r>
    <x v="0"/>
  </r>
  <r>
    <x v="0"/>
  </r>
  <r>
    <x v="0"/>
  </r>
  <r>
    <x v="1"/>
  </r>
  <r>
    <x v="1"/>
  </r>
  <r>
    <x v="1"/>
  </r>
  <r>
    <x v="1"/>
  </r>
  <r>
    <x v="0"/>
  </r>
  <r>
    <x v="1"/>
  </r>
  <r>
    <x v="0"/>
  </r>
  <r>
    <x v="1"/>
  </r>
  <r>
    <x v="0"/>
  </r>
  <r>
    <x v="2"/>
  </r>
  <r>
    <x v="0"/>
  </r>
  <r>
    <x v="0"/>
  </r>
  <r>
    <x v="1"/>
  </r>
  <r>
    <x v="3"/>
  </r>
  <r>
    <x v="0"/>
  </r>
  <r>
    <x v="0"/>
  </r>
  <r>
    <x v="1"/>
  </r>
  <r>
    <x v="1"/>
  </r>
  <r>
    <x v="1"/>
  </r>
  <r>
    <x v="1"/>
  </r>
  <r>
    <x v="1"/>
  </r>
  <r>
    <x v="1"/>
  </r>
  <r>
    <x v="1"/>
  </r>
  <r>
    <x v="0"/>
  </r>
  <r>
    <x v="1"/>
  </r>
  <r>
    <x v="0"/>
  </r>
  <r>
    <x v="2"/>
  </r>
  <r>
    <x v="0"/>
  </r>
  <r>
    <x v="2"/>
  </r>
  <r>
    <x v="1"/>
  </r>
  <r>
    <x v="1"/>
  </r>
  <r>
    <x v="1"/>
  </r>
  <r>
    <x v="0"/>
  </r>
  <r>
    <x v="0"/>
  </r>
  <r>
    <x v="0"/>
  </r>
  <r>
    <x v="1"/>
  </r>
  <r>
    <x v="1"/>
  </r>
  <r>
    <x v="1"/>
  </r>
  <r>
    <x v="1"/>
  </r>
  <r>
    <x v="0"/>
  </r>
  <r>
    <x v="1"/>
  </r>
  <r>
    <x v="1"/>
  </r>
  <r>
    <x v="1"/>
  </r>
  <r>
    <x v="1"/>
  </r>
  <r>
    <x v="1"/>
  </r>
  <r>
    <x v="0"/>
  </r>
  <r>
    <x v="1"/>
  </r>
  <r>
    <x v="0"/>
  </r>
  <r>
    <x v="1"/>
  </r>
  <r>
    <x v="2"/>
  </r>
  <r>
    <x v="0"/>
  </r>
  <r>
    <x v="2"/>
  </r>
  <r>
    <x v="1"/>
  </r>
  <r>
    <x v="1"/>
  </r>
  <r>
    <x v="1"/>
  </r>
  <r>
    <x v="2"/>
  </r>
  <r>
    <x v="0"/>
  </r>
  <r>
    <x v="1"/>
  </r>
  <r>
    <x v="1"/>
  </r>
  <r>
    <x v="1"/>
  </r>
  <r>
    <x v="3"/>
  </r>
  <r>
    <x v="1"/>
  </r>
  <r>
    <x v="0"/>
  </r>
  <r>
    <x v="2"/>
  </r>
  <r>
    <x v="2"/>
  </r>
  <r>
    <x v="0"/>
  </r>
  <r>
    <x v="0"/>
  </r>
  <r>
    <x v="1"/>
  </r>
  <r>
    <x v="1"/>
  </r>
  <r>
    <x v="1"/>
  </r>
  <r>
    <x v="1"/>
  </r>
  <r>
    <x v="1"/>
  </r>
  <r>
    <x v="0"/>
  </r>
  <r>
    <x v="1"/>
  </r>
  <r>
    <x v="1"/>
  </r>
  <r>
    <x v="1"/>
  </r>
  <r>
    <x v="1"/>
  </r>
  <r>
    <x v="0"/>
  </r>
  <r>
    <x v="0"/>
  </r>
  <r>
    <x v="1"/>
  </r>
  <r>
    <x v="1"/>
  </r>
  <r>
    <x v="0"/>
  </r>
  <r>
    <x v="0"/>
  </r>
  <r>
    <x v="1"/>
  </r>
  <r>
    <x v="1"/>
  </r>
  <r>
    <x v="1"/>
  </r>
  <r>
    <x v="0"/>
  </r>
  <r>
    <x v="0"/>
  </r>
  <r>
    <x v="0"/>
  </r>
  <r>
    <x v="1"/>
  </r>
  <r>
    <x v="0"/>
  </r>
  <r>
    <x v="0"/>
  </r>
  <r>
    <x v="1"/>
  </r>
  <r>
    <x v="1"/>
  </r>
  <r>
    <x v="2"/>
  </r>
  <r>
    <x v="0"/>
  </r>
  <r>
    <x v="0"/>
  </r>
  <r>
    <x v="1"/>
  </r>
  <r>
    <x v="1"/>
  </r>
  <r>
    <x v="1"/>
  </r>
  <r>
    <x v="1"/>
  </r>
  <r>
    <x v="0"/>
  </r>
  <r>
    <x v="1"/>
  </r>
  <r>
    <x v="1"/>
  </r>
  <r>
    <x v="1"/>
  </r>
  <r>
    <x v="1"/>
  </r>
  <r>
    <x v="1"/>
  </r>
  <r>
    <x v="1"/>
  </r>
  <r>
    <x v="0"/>
  </r>
  <r>
    <x v="3"/>
  </r>
  <r>
    <x v="0"/>
  </r>
  <r>
    <x v="1"/>
  </r>
  <r>
    <x v="0"/>
  </r>
  <r>
    <x v="1"/>
  </r>
  <r>
    <x v="0"/>
  </r>
  <r>
    <x v="2"/>
  </r>
  <r>
    <x v="2"/>
  </r>
  <r>
    <x v="0"/>
  </r>
  <r>
    <x v="1"/>
  </r>
  <r>
    <x v="1"/>
  </r>
  <r>
    <x v="1"/>
  </r>
  <r>
    <x v="1"/>
  </r>
  <r>
    <x v="0"/>
  </r>
  <r>
    <x v="0"/>
  </r>
  <r>
    <x v="1"/>
  </r>
  <r>
    <x v="1"/>
  </r>
  <r>
    <x v="1"/>
  </r>
  <r>
    <x v="1"/>
  </r>
  <r>
    <x v="1"/>
  </r>
  <r>
    <x v="1"/>
  </r>
  <r>
    <x v="1"/>
  </r>
  <r>
    <x v="1"/>
  </r>
  <r>
    <x v="1"/>
  </r>
  <r>
    <x v="0"/>
  </r>
  <r>
    <x v="1"/>
  </r>
  <r>
    <x v="0"/>
  </r>
  <r>
    <x v="1"/>
  </r>
  <r>
    <x v="1"/>
  </r>
  <r>
    <x v="2"/>
  </r>
  <r>
    <x v="1"/>
  </r>
  <r>
    <x v="1"/>
  </r>
  <r>
    <x v="3"/>
  </r>
  <r>
    <x v="1"/>
  </r>
  <r>
    <x v="1"/>
  </r>
  <r>
    <x v="1"/>
  </r>
  <r>
    <x v="0"/>
  </r>
  <r>
    <x v="0"/>
  </r>
  <r>
    <x v="1"/>
  </r>
  <r>
    <x v="0"/>
  </r>
  <r>
    <x v="1"/>
  </r>
  <r>
    <x v="0"/>
  </r>
  <r>
    <x v="0"/>
  </r>
  <r>
    <x v="1"/>
  </r>
  <r>
    <x v="3"/>
  </r>
  <r>
    <x v="1"/>
  </r>
  <r>
    <x v="1"/>
  </r>
  <r>
    <x v="1"/>
  </r>
  <r>
    <x v="0"/>
  </r>
  <r>
    <x v="2"/>
  </r>
  <r>
    <x v="0"/>
  </r>
  <r>
    <x v="2"/>
  </r>
  <r>
    <x v="0"/>
  </r>
  <r>
    <x v="0"/>
  </r>
  <r>
    <x v="0"/>
  </r>
  <r>
    <x v="0"/>
  </r>
  <r>
    <x v="1"/>
  </r>
  <r>
    <x v="3"/>
  </r>
  <r>
    <x v="1"/>
  </r>
  <r>
    <x v="1"/>
  </r>
  <r>
    <x v="2"/>
  </r>
  <r>
    <x v="1"/>
  </r>
  <r>
    <x v="1"/>
  </r>
  <r>
    <x v="1"/>
  </r>
  <r>
    <x v="2"/>
  </r>
  <r>
    <x v="0"/>
  </r>
  <r>
    <x v="1"/>
  </r>
  <r>
    <x v="1"/>
  </r>
  <r>
    <x v="0"/>
  </r>
  <r>
    <x v="1"/>
  </r>
  <r>
    <x v="0"/>
  </r>
  <r>
    <x v="1"/>
  </r>
  <r>
    <x v="0"/>
  </r>
  <r>
    <x v="1"/>
  </r>
  <r>
    <x v="1"/>
  </r>
  <r>
    <x v="1"/>
  </r>
  <r>
    <x v="2"/>
  </r>
  <r>
    <x v="1"/>
  </r>
  <r>
    <x v="2"/>
  </r>
  <r>
    <x v="0"/>
  </r>
  <r>
    <x v="1"/>
  </r>
  <r>
    <x v="1"/>
  </r>
  <r>
    <x v="1"/>
  </r>
  <r>
    <x v="1"/>
  </r>
  <r>
    <x v="0"/>
  </r>
  <r>
    <x v="0"/>
  </r>
  <r>
    <x v="1"/>
  </r>
  <r>
    <x v="1"/>
  </r>
  <r>
    <x v="2"/>
  </r>
  <r>
    <x v="0"/>
  </r>
  <r>
    <x v="1"/>
  </r>
  <r>
    <x v="0"/>
  </r>
  <r>
    <x v="1"/>
  </r>
  <r>
    <x v="1"/>
  </r>
  <r>
    <x v="0"/>
  </r>
  <r>
    <x v="0"/>
  </r>
  <r>
    <x v="1"/>
  </r>
  <r>
    <x v="1"/>
  </r>
  <r>
    <x v="0"/>
  </r>
  <r>
    <x v="2"/>
  </r>
  <r>
    <x v="0"/>
  </r>
  <r>
    <x v="0"/>
  </r>
  <r>
    <x v="2"/>
  </r>
  <r>
    <x v="0"/>
  </r>
  <r>
    <x v="1"/>
  </r>
  <r>
    <x v="1"/>
  </r>
  <r>
    <x v="2"/>
  </r>
  <r>
    <x v="0"/>
  </r>
  <r>
    <x v="1"/>
  </r>
  <r>
    <x v="1"/>
  </r>
  <r>
    <x v="3"/>
  </r>
  <r>
    <x v="0"/>
  </r>
  <r>
    <x v="0"/>
  </r>
  <r>
    <x v="1"/>
  </r>
  <r>
    <x v="1"/>
  </r>
  <r>
    <x v="1"/>
  </r>
  <r>
    <x v="1"/>
  </r>
  <r>
    <x v="1"/>
  </r>
  <r>
    <x v="1"/>
  </r>
  <r>
    <x v="1"/>
  </r>
  <r>
    <x v="1"/>
  </r>
  <r>
    <x v="0"/>
  </r>
  <r>
    <x v="1"/>
  </r>
  <r>
    <x v="1"/>
  </r>
  <r>
    <x v="2"/>
  </r>
  <r>
    <x v="0"/>
  </r>
  <r>
    <x v="0"/>
  </r>
  <r>
    <x v="1"/>
  </r>
  <r>
    <x v="1"/>
  </r>
  <r>
    <x v="1"/>
  </r>
  <r>
    <x v="1"/>
  </r>
  <r>
    <x v="1"/>
  </r>
  <r>
    <x v="1"/>
  </r>
  <r>
    <x v="0"/>
  </r>
  <r>
    <x v="1"/>
  </r>
  <r>
    <x v="1"/>
  </r>
  <r>
    <x v="1"/>
  </r>
  <r>
    <x v="2"/>
  </r>
  <r>
    <x v="1"/>
  </r>
  <r>
    <x v="0"/>
  </r>
  <r>
    <x v="1"/>
  </r>
  <r>
    <x v="1"/>
  </r>
  <r>
    <x v="1"/>
  </r>
  <r>
    <x v="1"/>
  </r>
  <r>
    <x v="0"/>
  </r>
  <r>
    <x v="1"/>
  </r>
  <r>
    <x v="0"/>
  </r>
  <r>
    <x v="1"/>
  </r>
  <r>
    <x v="0"/>
  </r>
  <r>
    <x v="0"/>
  </r>
  <r>
    <x v="1"/>
  </r>
  <r>
    <x v="1"/>
  </r>
  <r>
    <x v="0"/>
  </r>
  <r>
    <x v="2"/>
  </r>
  <r>
    <x v="0"/>
  </r>
  <r>
    <x v="3"/>
  </r>
  <r>
    <x v="1"/>
  </r>
  <r>
    <x v="2"/>
  </r>
  <r>
    <x v="1"/>
  </r>
  <r>
    <x v="1"/>
  </r>
  <r>
    <x v="0"/>
  </r>
  <r>
    <x v="2"/>
  </r>
  <r>
    <x v="1"/>
  </r>
  <r>
    <x v="1"/>
  </r>
  <r>
    <x v="1"/>
  </r>
  <r>
    <x v="1"/>
  </r>
  <r>
    <x v="1"/>
  </r>
  <r>
    <x v="1"/>
  </r>
  <r>
    <x v="1"/>
  </r>
  <r>
    <x v="0"/>
  </r>
  <r>
    <x v="1"/>
  </r>
  <r>
    <x v="0"/>
  </r>
  <r>
    <x v="1"/>
  </r>
  <r>
    <x v="1"/>
  </r>
  <r>
    <x v="0"/>
  </r>
  <r>
    <x v="0"/>
  </r>
  <r>
    <x v="0"/>
  </r>
  <r>
    <x v="0"/>
  </r>
  <r>
    <x v="1"/>
  </r>
  <r>
    <x v="1"/>
  </r>
  <r>
    <x v="2"/>
  </r>
  <r>
    <x v="0"/>
  </r>
  <r>
    <x v="1"/>
  </r>
  <r>
    <x v="1"/>
  </r>
  <r>
    <x v="1"/>
  </r>
  <r>
    <x v="3"/>
  </r>
  <r>
    <x v="2"/>
  </r>
  <r>
    <x v="1"/>
  </r>
  <r>
    <x v="1"/>
  </r>
  <r>
    <x v="0"/>
  </r>
  <r>
    <x v="1"/>
  </r>
  <r>
    <x v="1"/>
  </r>
  <r>
    <x v="1"/>
  </r>
  <r>
    <x v="2"/>
  </r>
  <r>
    <x v="2"/>
  </r>
  <r>
    <x v="1"/>
  </r>
  <r>
    <x v="1"/>
  </r>
  <r>
    <x v="1"/>
  </r>
  <r>
    <x v="1"/>
  </r>
  <r>
    <x v="0"/>
  </r>
  <r>
    <x v="0"/>
  </r>
  <r>
    <x v="1"/>
  </r>
  <r>
    <x v="1"/>
  </r>
  <r>
    <x v="1"/>
  </r>
  <r>
    <x v="1"/>
  </r>
  <r>
    <x v="2"/>
  </r>
  <r>
    <x v="0"/>
  </r>
  <r>
    <x v="1"/>
  </r>
  <r>
    <x v="1"/>
  </r>
  <r>
    <x v="1"/>
  </r>
  <r>
    <x v="0"/>
  </r>
  <r>
    <x v="0"/>
  </r>
  <r>
    <x v="0"/>
  </r>
  <r>
    <x v="1"/>
  </r>
  <r>
    <x v="0"/>
  </r>
  <r>
    <x v="2"/>
  </r>
  <r>
    <x v="2"/>
  </r>
  <r>
    <x v="0"/>
  </r>
  <r>
    <x v="1"/>
  </r>
  <r>
    <x v="1"/>
  </r>
  <r>
    <x v="1"/>
  </r>
  <r>
    <x v="1"/>
  </r>
  <r>
    <x v="1"/>
  </r>
  <r>
    <x v="1"/>
  </r>
  <r>
    <x v="0"/>
  </r>
  <r>
    <x v="0"/>
  </r>
  <r>
    <x v="1"/>
  </r>
  <r>
    <x v="1"/>
  </r>
  <r>
    <x v="0"/>
  </r>
  <r>
    <x v="0"/>
  </r>
  <r>
    <x v="0"/>
  </r>
  <r>
    <x v="0"/>
  </r>
  <r>
    <x v="1"/>
  </r>
  <r>
    <x v="0"/>
  </r>
  <r>
    <x v="1"/>
  </r>
  <r>
    <x v="0"/>
  </r>
  <r>
    <x v="0"/>
  </r>
  <r>
    <x v="1"/>
  </r>
  <r>
    <x v="1"/>
  </r>
  <r>
    <x v="1"/>
  </r>
  <r>
    <x v="1"/>
  </r>
  <r>
    <x v="1"/>
  </r>
  <r>
    <x v="1"/>
  </r>
  <r>
    <x v="2"/>
  </r>
  <r>
    <x v="1"/>
  </r>
  <r>
    <x v="1"/>
  </r>
  <r>
    <x v="1"/>
  </r>
  <r>
    <x v="0"/>
  </r>
  <r>
    <x v="1"/>
  </r>
  <r>
    <x v="0"/>
  </r>
  <r>
    <x v="0"/>
  </r>
  <r>
    <x v="0"/>
  </r>
  <r>
    <x v="1"/>
  </r>
  <r>
    <x v="0"/>
  </r>
  <r>
    <x v="1"/>
  </r>
  <r>
    <x v="1"/>
  </r>
  <r>
    <x v="1"/>
  </r>
  <r>
    <x v="2"/>
  </r>
  <r>
    <x v="1"/>
  </r>
  <r>
    <x v="0"/>
  </r>
  <r>
    <x v="0"/>
  </r>
  <r>
    <x v="0"/>
  </r>
  <r>
    <x v="1"/>
  </r>
  <r>
    <x v="0"/>
  </r>
  <r>
    <x v="1"/>
  </r>
  <r>
    <x v="0"/>
  </r>
  <r>
    <x v="1"/>
  </r>
  <r>
    <x v="1"/>
  </r>
  <r>
    <x v="1"/>
  </r>
  <r>
    <x v="0"/>
  </r>
  <r>
    <x v="1"/>
  </r>
  <r>
    <x v="1"/>
  </r>
  <r>
    <x v="0"/>
  </r>
  <r>
    <x v="2"/>
  </r>
  <r>
    <x v="1"/>
  </r>
  <r>
    <x v="1"/>
  </r>
  <r>
    <x v="1"/>
  </r>
  <r>
    <x v="2"/>
  </r>
  <r>
    <x v="0"/>
  </r>
  <r>
    <x v="1"/>
  </r>
  <r>
    <x v="0"/>
  </r>
  <r>
    <x v="1"/>
  </r>
  <r>
    <x v="1"/>
  </r>
  <r>
    <x v="1"/>
  </r>
  <r>
    <x v="1"/>
  </r>
  <r>
    <x v="1"/>
  </r>
  <r>
    <x v="0"/>
  </r>
  <r>
    <x v="1"/>
  </r>
  <r>
    <x v="2"/>
  </r>
  <r>
    <x v="1"/>
  </r>
  <r>
    <x v="0"/>
  </r>
  <r>
    <x v="1"/>
  </r>
  <r>
    <x v="1"/>
  </r>
  <r>
    <x v="1"/>
  </r>
  <r>
    <x v="1"/>
  </r>
  <r>
    <x v="0"/>
  </r>
  <r>
    <x v="1"/>
  </r>
  <r>
    <x v="0"/>
  </r>
  <r>
    <x v="1"/>
  </r>
  <r>
    <x v="0"/>
  </r>
  <r>
    <x v="1"/>
  </r>
  <r>
    <x v="0"/>
  </r>
  <r>
    <x v="1"/>
  </r>
  <r>
    <x v="1"/>
  </r>
  <r>
    <x v="0"/>
  </r>
  <r>
    <x v="0"/>
  </r>
  <r>
    <x v="2"/>
  </r>
  <r>
    <x v="1"/>
  </r>
  <r>
    <x v="0"/>
  </r>
  <r>
    <x v="1"/>
  </r>
  <r>
    <x v="1"/>
  </r>
  <r>
    <x v="3"/>
  </r>
  <r>
    <x v="1"/>
  </r>
  <r>
    <x v="0"/>
  </r>
  <r>
    <x v="1"/>
  </r>
  <r>
    <x v="0"/>
  </r>
  <r>
    <x v="2"/>
  </r>
  <r>
    <x v="0"/>
  </r>
  <r>
    <x v="0"/>
  </r>
  <r>
    <x v="1"/>
  </r>
  <r>
    <x v="1"/>
  </r>
  <r>
    <x v="1"/>
  </r>
  <r>
    <x v="0"/>
  </r>
  <r>
    <x v="1"/>
  </r>
  <r>
    <x v="0"/>
  </r>
  <r>
    <x v="1"/>
  </r>
  <r>
    <x v="2"/>
  </r>
  <r>
    <x v="1"/>
  </r>
  <r>
    <x v="1"/>
  </r>
  <r>
    <x v="2"/>
  </r>
  <r>
    <x v="1"/>
  </r>
  <r>
    <x v="3"/>
  </r>
  <r>
    <x v="0"/>
  </r>
  <r>
    <x v="1"/>
  </r>
  <r>
    <x v="2"/>
  </r>
  <r>
    <x v="1"/>
  </r>
  <r>
    <x v="1"/>
  </r>
  <r>
    <x v="1"/>
  </r>
  <r>
    <x v="0"/>
  </r>
  <r>
    <x v="1"/>
  </r>
  <r>
    <x v="1"/>
  </r>
  <r>
    <x v="1"/>
  </r>
  <r>
    <x v="1"/>
  </r>
  <r>
    <x v="0"/>
  </r>
  <r>
    <x v="1"/>
  </r>
  <r>
    <x v="1"/>
  </r>
  <r>
    <x v="0"/>
  </r>
  <r>
    <x v="2"/>
  </r>
  <r>
    <x v="1"/>
  </r>
  <r>
    <x v="0"/>
  </r>
  <r>
    <x v="1"/>
  </r>
  <r>
    <x v="1"/>
  </r>
  <r>
    <x v="0"/>
  </r>
  <r>
    <x v="1"/>
  </r>
  <r>
    <x v="1"/>
  </r>
  <r>
    <x v="1"/>
  </r>
  <r>
    <x v="1"/>
  </r>
  <r>
    <x v="1"/>
  </r>
  <r>
    <x v="1"/>
  </r>
  <r>
    <x v="1"/>
  </r>
  <r>
    <x v="1"/>
  </r>
  <r>
    <x v="0"/>
  </r>
  <r>
    <x v="2"/>
  </r>
  <r>
    <x v="2"/>
  </r>
  <r>
    <x v="1"/>
  </r>
  <r>
    <x v="3"/>
  </r>
  <r>
    <x v="1"/>
  </r>
  <r>
    <x v="1"/>
  </r>
  <r>
    <x v="2"/>
  </r>
  <r>
    <x v="1"/>
  </r>
  <r>
    <x v="1"/>
  </r>
  <r>
    <x v="0"/>
  </r>
  <r>
    <x v="0"/>
  </r>
  <r>
    <x v="2"/>
  </r>
  <r>
    <x v="1"/>
  </r>
  <r>
    <x v="0"/>
  </r>
  <r>
    <x v="1"/>
  </r>
  <r>
    <x v="1"/>
  </r>
  <r>
    <x v="1"/>
  </r>
  <r>
    <x v="1"/>
  </r>
  <r>
    <x v="1"/>
  </r>
  <r>
    <x v="3"/>
  </r>
  <r>
    <x v="1"/>
  </r>
  <r>
    <x v="1"/>
  </r>
  <r>
    <x v="1"/>
  </r>
  <r>
    <x v="1"/>
  </r>
  <r>
    <x v="1"/>
  </r>
  <r>
    <x v="1"/>
  </r>
  <r>
    <x v="2"/>
  </r>
  <r>
    <x v="1"/>
  </r>
  <r>
    <x v="1"/>
  </r>
  <r>
    <x v="0"/>
  </r>
  <r>
    <x v="3"/>
  </r>
  <r>
    <x v="1"/>
  </r>
  <r>
    <x v="0"/>
  </r>
  <r>
    <x v="1"/>
  </r>
  <r>
    <x v="1"/>
  </r>
  <r>
    <x v="1"/>
  </r>
  <r>
    <x v="1"/>
  </r>
  <r>
    <x v="3"/>
  </r>
  <r>
    <x v="1"/>
  </r>
  <r>
    <x v="0"/>
  </r>
  <r>
    <x v="0"/>
  </r>
  <r>
    <x v="0"/>
  </r>
  <r>
    <x v="2"/>
  </r>
  <r>
    <x v="1"/>
  </r>
  <r>
    <x v="1"/>
  </r>
  <r>
    <x v="1"/>
  </r>
  <r>
    <x v="0"/>
  </r>
  <r>
    <x v="1"/>
  </r>
  <r>
    <x v="0"/>
  </r>
  <r>
    <x v="0"/>
  </r>
  <r>
    <x v="1"/>
  </r>
  <r>
    <x v="2"/>
  </r>
  <r>
    <x v="1"/>
  </r>
  <r>
    <x v="0"/>
  </r>
  <r>
    <x v="3"/>
  </r>
  <r>
    <x v="1"/>
  </r>
  <r>
    <x v="1"/>
  </r>
  <r>
    <x v="0"/>
  </r>
  <r>
    <x v="3"/>
  </r>
  <r>
    <x v="0"/>
  </r>
  <r>
    <x v="1"/>
  </r>
  <r>
    <x v="1"/>
  </r>
  <r>
    <x v="0"/>
  </r>
  <r>
    <x v="0"/>
  </r>
  <r>
    <x v="1"/>
  </r>
  <r>
    <x v="0"/>
  </r>
  <r>
    <x v="0"/>
  </r>
  <r>
    <x v="0"/>
  </r>
  <r>
    <x v="0"/>
  </r>
  <r>
    <x v="0"/>
  </r>
  <r>
    <x v="1"/>
  </r>
  <r>
    <x v="1"/>
  </r>
  <r>
    <x v="1"/>
  </r>
  <r>
    <x v="1"/>
  </r>
  <r>
    <x v="1"/>
  </r>
  <r>
    <x v="2"/>
  </r>
  <r>
    <x v="0"/>
  </r>
  <r>
    <x v="0"/>
  </r>
  <r>
    <x v="2"/>
  </r>
  <r>
    <x v="1"/>
  </r>
  <r>
    <x v="1"/>
  </r>
  <r>
    <x v="0"/>
  </r>
  <r>
    <x v="1"/>
  </r>
  <r>
    <x v="1"/>
  </r>
  <r>
    <x v="1"/>
  </r>
  <r>
    <x v="0"/>
  </r>
  <r>
    <x v="0"/>
  </r>
  <r>
    <x v="1"/>
  </r>
  <r>
    <x v="1"/>
  </r>
  <r>
    <x v="1"/>
  </r>
  <r>
    <x v="1"/>
  </r>
  <r>
    <x v="1"/>
  </r>
  <r>
    <x v="1"/>
  </r>
  <r>
    <x v="1"/>
  </r>
  <r>
    <x v="1"/>
  </r>
  <r>
    <x v="1"/>
  </r>
  <r>
    <x v="1"/>
  </r>
  <r>
    <x v="1"/>
  </r>
  <r>
    <x v="3"/>
  </r>
  <r>
    <x v="1"/>
  </r>
  <r>
    <x v="1"/>
  </r>
  <r>
    <x v="1"/>
  </r>
  <r>
    <x v="0"/>
  </r>
  <r>
    <x v="2"/>
  </r>
  <r>
    <x v="1"/>
  </r>
  <r>
    <x v="2"/>
  </r>
  <r>
    <x v="1"/>
  </r>
  <r>
    <x v="0"/>
  </r>
  <r>
    <x v="1"/>
  </r>
  <r>
    <x v="1"/>
  </r>
  <r>
    <x v="1"/>
  </r>
  <r>
    <x v="1"/>
  </r>
  <r>
    <x v="2"/>
  </r>
  <r>
    <x v="1"/>
  </r>
  <r>
    <x v="2"/>
  </r>
  <r>
    <x v="2"/>
  </r>
  <r>
    <x v="1"/>
  </r>
  <r>
    <x v="0"/>
  </r>
  <r>
    <x v="1"/>
  </r>
  <r>
    <x v="0"/>
  </r>
  <r>
    <x v="0"/>
  </r>
  <r>
    <x v="1"/>
  </r>
  <r>
    <x v="0"/>
  </r>
  <r>
    <x v="1"/>
  </r>
  <r>
    <x v="0"/>
  </r>
  <r>
    <x v="2"/>
  </r>
  <r>
    <x v="1"/>
  </r>
  <r>
    <x v="0"/>
  </r>
  <r>
    <x v="0"/>
  </r>
  <r>
    <x v="1"/>
  </r>
  <r>
    <x v="1"/>
  </r>
  <r>
    <x v="1"/>
  </r>
  <r>
    <x v="0"/>
  </r>
  <r>
    <x v="1"/>
  </r>
  <r>
    <x v="0"/>
  </r>
  <r>
    <x v="1"/>
  </r>
  <r>
    <x v="0"/>
  </r>
  <r>
    <x v="2"/>
  </r>
  <r>
    <x v="1"/>
  </r>
  <r>
    <x v="3"/>
  </r>
  <r>
    <x v="1"/>
  </r>
  <r>
    <x v="3"/>
  </r>
  <r>
    <x v="0"/>
  </r>
  <r>
    <x v="4"/>
  </r>
  <r>
    <x v="1"/>
  </r>
  <r>
    <x v="1"/>
  </r>
  <r>
    <x v="1"/>
  </r>
  <r>
    <x v="1"/>
  </r>
  <r>
    <x v="1"/>
  </r>
  <r>
    <x v="2"/>
  </r>
  <r>
    <x v="1"/>
  </r>
  <r>
    <x v="1"/>
  </r>
  <r>
    <x v="1"/>
  </r>
  <r>
    <x v="1"/>
  </r>
  <r>
    <x v="1"/>
  </r>
  <r>
    <x v="1"/>
  </r>
  <r>
    <x v="1"/>
  </r>
  <r>
    <x v="0"/>
  </r>
  <r>
    <x v="0"/>
  </r>
  <r>
    <x v="3"/>
  </r>
  <r>
    <x v="2"/>
  </r>
  <r>
    <x v="2"/>
  </r>
  <r>
    <x v="0"/>
  </r>
  <r>
    <x v="1"/>
  </r>
  <r>
    <x v="1"/>
  </r>
  <r>
    <x v="1"/>
  </r>
  <r>
    <x v="1"/>
  </r>
  <r>
    <x v="1"/>
  </r>
  <r>
    <x v="1"/>
  </r>
  <r>
    <x v="1"/>
  </r>
  <r>
    <x v="1"/>
  </r>
  <r>
    <x v="0"/>
  </r>
  <r>
    <x v="0"/>
  </r>
  <r>
    <x v="0"/>
  </r>
  <r>
    <x v="0"/>
  </r>
  <r>
    <x v="1"/>
  </r>
  <r>
    <x v="0"/>
  </r>
  <r>
    <x v="1"/>
  </r>
  <r>
    <x v="1"/>
  </r>
  <r>
    <x v="1"/>
  </r>
  <r>
    <x v="0"/>
  </r>
  <r>
    <x v="0"/>
  </r>
  <r>
    <x v="1"/>
  </r>
  <r>
    <x v="0"/>
  </r>
  <r>
    <x v="1"/>
  </r>
  <r>
    <x v="1"/>
  </r>
  <r>
    <x v="1"/>
  </r>
  <r>
    <x v="0"/>
  </r>
  <r>
    <x v="1"/>
  </r>
  <r>
    <x v="1"/>
  </r>
  <r>
    <x v="1"/>
  </r>
  <r>
    <x v="0"/>
  </r>
  <r>
    <x v="1"/>
  </r>
  <r>
    <x v="0"/>
  </r>
  <r>
    <x v="1"/>
  </r>
  <r>
    <x v="0"/>
  </r>
  <r>
    <x v="1"/>
  </r>
  <r>
    <x v="0"/>
  </r>
  <r>
    <x v="1"/>
  </r>
  <r>
    <x v="1"/>
  </r>
  <r>
    <x v="1"/>
  </r>
  <r>
    <x v="1"/>
  </r>
  <r>
    <x v="1"/>
  </r>
  <r>
    <x v="1"/>
  </r>
  <r>
    <x v="1"/>
  </r>
  <r>
    <x v="1"/>
  </r>
  <r>
    <x v="0"/>
  </r>
  <r>
    <x v="2"/>
  </r>
  <r>
    <x v="0"/>
  </r>
  <r>
    <x v="1"/>
  </r>
  <r>
    <x v="1"/>
  </r>
  <r>
    <x v="1"/>
  </r>
  <r>
    <x v="0"/>
  </r>
  <r>
    <x v="1"/>
  </r>
  <r>
    <x v="1"/>
  </r>
  <r>
    <x v="1"/>
  </r>
  <r>
    <x v="3"/>
  </r>
  <r>
    <x v="1"/>
  </r>
  <r>
    <x v="1"/>
  </r>
  <r>
    <x v="1"/>
  </r>
  <r>
    <x v="1"/>
  </r>
  <r>
    <x v="1"/>
  </r>
  <r>
    <x v="1"/>
  </r>
  <r>
    <x v="1"/>
  </r>
  <r>
    <x v="1"/>
  </r>
  <r>
    <x v="1"/>
  </r>
  <r>
    <x v="2"/>
  </r>
  <r>
    <x v="1"/>
  </r>
  <r>
    <x v="0"/>
  </r>
  <r>
    <x v="2"/>
  </r>
  <r>
    <x v="0"/>
  </r>
  <r>
    <x v="1"/>
  </r>
  <r>
    <x v="2"/>
  </r>
  <r>
    <x v="0"/>
  </r>
  <r>
    <x v="2"/>
  </r>
  <r>
    <x v="3"/>
  </r>
  <r>
    <x v="1"/>
  </r>
  <r>
    <x v="1"/>
  </r>
  <r>
    <x v="2"/>
  </r>
  <r>
    <x v="0"/>
  </r>
  <r>
    <x v="1"/>
  </r>
  <r>
    <x v="0"/>
  </r>
  <r>
    <x v="1"/>
  </r>
  <r>
    <x v="1"/>
  </r>
  <r>
    <x v="1"/>
  </r>
  <r>
    <x v="0"/>
  </r>
  <r>
    <x v="0"/>
  </r>
  <r>
    <x v="2"/>
  </r>
  <r>
    <x v="1"/>
  </r>
  <r>
    <x v="1"/>
  </r>
  <r>
    <x v="1"/>
  </r>
  <r>
    <x v="1"/>
  </r>
  <r>
    <x v="1"/>
  </r>
  <r>
    <x v="0"/>
  </r>
  <r>
    <x v="1"/>
  </r>
  <r>
    <x v="0"/>
  </r>
  <r>
    <x v="0"/>
  </r>
  <r>
    <x v="0"/>
  </r>
  <r>
    <x v="2"/>
  </r>
  <r>
    <x v="1"/>
  </r>
  <r>
    <x v="1"/>
  </r>
  <r>
    <x v="1"/>
  </r>
  <r>
    <x v="0"/>
  </r>
  <r>
    <x v="0"/>
  </r>
  <r>
    <x v="1"/>
  </r>
  <r>
    <x v="1"/>
  </r>
  <r>
    <x v="1"/>
  </r>
  <r>
    <x v="1"/>
  </r>
  <r>
    <x v="1"/>
  </r>
  <r>
    <x v="1"/>
  </r>
  <r>
    <x v="0"/>
  </r>
  <r>
    <x v="1"/>
  </r>
  <r>
    <x v="1"/>
  </r>
  <r>
    <x v="1"/>
  </r>
  <r>
    <x v="1"/>
  </r>
  <r>
    <x v="2"/>
  </r>
  <r>
    <x v="1"/>
  </r>
  <r>
    <x v="1"/>
  </r>
  <r>
    <x v="1"/>
  </r>
  <r>
    <x v="0"/>
  </r>
  <r>
    <x v="1"/>
  </r>
  <r>
    <x v="1"/>
  </r>
  <r>
    <x v="0"/>
  </r>
  <r>
    <x v="0"/>
  </r>
  <r>
    <x v="1"/>
  </r>
  <r>
    <x v="0"/>
  </r>
  <r>
    <x v="1"/>
  </r>
  <r>
    <x v="1"/>
  </r>
  <r>
    <x v="1"/>
  </r>
  <r>
    <x v="1"/>
  </r>
  <r>
    <x v="2"/>
  </r>
  <r>
    <x v="1"/>
  </r>
  <r>
    <x v="2"/>
  </r>
  <r>
    <x v="1"/>
  </r>
  <r>
    <x v="1"/>
  </r>
  <r>
    <x v="2"/>
  </r>
  <r>
    <x v="1"/>
  </r>
  <r>
    <x v="1"/>
  </r>
  <r>
    <x v="1"/>
  </r>
  <r>
    <x v="1"/>
  </r>
  <r>
    <x v="1"/>
  </r>
  <r>
    <x v="1"/>
  </r>
  <r>
    <x v="1"/>
  </r>
  <r>
    <x v="1"/>
  </r>
  <r>
    <x v="1"/>
  </r>
  <r>
    <x v="1"/>
  </r>
  <r>
    <x v="2"/>
  </r>
  <r>
    <x v="1"/>
  </r>
  <r>
    <x v="1"/>
  </r>
  <r>
    <x v="0"/>
  </r>
  <r>
    <x v="1"/>
  </r>
  <r>
    <x v="0"/>
  </r>
  <r>
    <x v="1"/>
  </r>
  <r>
    <x v="1"/>
  </r>
  <r>
    <x v="2"/>
  </r>
  <r>
    <x v="1"/>
  </r>
  <r>
    <x v="1"/>
  </r>
  <r>
    <x v="1"/>
  </r>
  <r>
    <x v="0"/>
  </r>
  <r>
    <x v="0"/>
  </r>
  <r>
    <x v="0"/>
  </r>
  <r>
    <x v="0"/>
  </r>
  <r>
    <x v="1"/>
  </r>
  <r>
    <x v="1"/>
  </r>
  <r>
    <x v="0"/>
  </r>
  <r>
    <x v="0"/>
  </r>
  <r>
    <x v="2"/>
  </r>
  <r>
    <x v="1"/>
  </r>
  <r>
    <x v="1"/>
  </r>
  <r>
    <x v="0"/>
  </r>
  <r>
    <x v="1"/>
  </r>
  <r>
    <x v="0"/>
  </r>
  <r>
    <x v="1"/>
  </r>
  <r>
    <x v="1"/>
  </r>
  <r>
    <x v="1"/>
  </r>
  <r>
    <x v="1"/>
  </r>
  <r>
    <x v="1"/>
  </r>
  <r>
    <x v="0"/>
  </r>
  <r>
    <x v="2"/>
  </r>
  <r>
    <x v="1"/>
  </r>
  <r>
    <x v="0"/>
  </r>
  <r>
    <x v="1"/>
  </r>
  <r>
    <x v="1"/>
  </r>
  <r>
    <x v="1"/>
  </r>
  <r>
    <x v="0"/>
  </r>
  <r>
    <x v="1"/>
  </r>
  <r>
    <x v="2"/>
  </r>
  <r>
    <x v="0"/>
  </r>
  <r>
    <x v="1"/>
  </r>
  <r>
    <x v="0"/>
  </r>
  <r>
    <x v="1"/>
  </r>
  <r>
    <x v="0"/>
  </r>
  <r>
    <x v="1"/>
  </r>
  <r>
    <x v="1"/>
  </r>
  <r>
    <x v="2"/>
  </r>
  <r>
    <x v="1"/>
  </r>
  <r>
    <x v="1"/>
  </r>
  <r>
    <x v="0"/>
  </r>
  <r>
    <x v="3"/>
  </r>
  <r>
    <x v="0"/>
  </r>
  <r>
    <x v="0"/>
  </r>
  <r>
    <x v="1"/>
  </r>
  <r>
    <x v="0"/>
  </r>
  <r>
    <x v="1"/>
  </r>
  <r>
    <x v="1"/>
  </r>
  <r>
    <x v="1"/>
  </r>
  <r>
    <x v="0"/>
  </r>
  <r>
    <x v="1"/>
  </r>
  <r>
    <x v="1"/>
  </r>
  <r>
    <x v="1"/>
  </r>
  <r>
    <x v="1"/>
  </r>
  <r>
    <x v="0"/>
  </r>
  <r>
    <x v="2"/>
  </r>
  <r>
    <x v="1"/>
  </r>
  <r>
    <x v="1"/>
  </r>
  <r>
    <x v="1"/>
  </r>
  <r>
    <x v="0"/>
  </r>
  <r>
    <x v="1"/>
  </r>
  <r>
    <x v="1"/>
  </r>
  <r>
    <x v="2"/>
  </r>
  <r>
    <x v="1"/>
  </r>
  <r>
    <x v="0"/>
  </r>
  <r>
    <x v="2"/>
  </r>
  <r>
    <x v="0"/>
  </r>
  <r>
    <x v="1"/>
  </r>
  <r>
    <x v="1"/>
  </r>
  <r>
    <x v="1"/>
  </r>
  <r>
    <x v="1"/>
  </r>
  <r>
    <x v="1"/>
  </r>
  <r>
    <x v="2"/>
  </r>
  <r>
    <x v="1"/>
  </r>
  <r>
    <x v="1"/>
  </r>
  <r>
    <x v="1"/>
  </r>
  <r>
    <x v="1"/>
  </r>
  <r>
    <x v="1"/>
  </r>
  <r>
    <x v="1"/>
  </r>
  <r>
    <x v="0"/>
  </r>
  <r>
    <x v="1"/>
  </r>
  <r>
    <x v="2"/>
  </r>
  <r>
    <x v="0"/>
  </r>
  <r>
    <x v="1"/>
  </r>
  <r>
    <x v="0"/>
  </r>
  <r>
    <x v="1"/>
  </r>
  <r>
    <x v="1"/>
  </r>
  <r>
    <x v="3"/>
  </r>
  <r>
    <x v="1"/>
  </r>
  <r>
    <x v="0"/>
  </r>
  <r>
    <x v="1"/>
  </r>
  <r>
    <x v="1"/>
  </r>
  <r>
    <x v="1"/>
  </r>
  <r>
    <x v="1"/>
  </r>
  <r>
    <x v="2"/>
  </r>
  <r>
    <x v="0"/>
  </r>
  <r>
    <x v="0"/>
  </r>
  <r>
    <x v="1"/>
  </r>
  <r>
    <x v="1"/>
  </r>
  <r>
    <x v="2"/>
  </r>
  <r>
    <x v="0"/>
  </r>
  <r>
    <x v="1"/>
  </r>
  <r>
    <x v="1"/>
  </r>
  <r>
    <x v="1"/>
  </r>
  <r>
    <x v="1"/>
  </r>
  <r>
    <x v="0"/>
  </r>
  <r>
    <x v="1"/>
  </r>
  <r>
    <x v="2"/>
  </r>
  <r>
    <x v="1"/>
  </r>
  <r>
    <x v="1"/>
  </r>
  <r>
    <x v="1"/>
  </r>
  <r>
    <x v="0"/>
  </r>
  <r>
    <x v="2"/>
  </r>
  <r>
    <x v="1"/>
  </r>
  <r>
    <x v="2"/>
  </r>
  <r>
    <x v="2"/>
  </r>
  <r>
    <x v="1"/>
  </r>
  <r>
    <x v="1"/>
  </r>
  <r>
    <x v="1"/>
  </r>
  <r>
    <x v="0"/>
  </r>
  <r>
    <x v="0"/>
  </r>
  <r>
    <x v="1"/>
  </r>
  <r>
    <x v="1"/>
  </r>
  <r>
    <x v="1"/>
  </r>
  <r>
    <x v="1"/>
  </r>
  <r>
    <x v="1"/>
  </r>
  <r>
    <x v="1"/>
  </r>
  <r>
    <x v="1"/>
  </r>
  <r>
    <x v="1"/>
  </r>
  <r>
    <x v="0"/>
  </r>
  <r>
    <x v="0"/>
  </r>
  <r>
    <x v="0"/>
  </r>
  <r>
    <x v="1"/>
  </r>
  <r>
    <x v="1"/>
  </r>
  <r>
    <x v="1"/>
  </r>
  <r>
    <x v="1"/>
  </r>
  <r>
    <x v="0"/>
  </r>
  <r>
    <x v="0"/>
  </r>
  <r>
    <x v="1"/>
  </r>
  <r>
    <x v="1"/>
  </r>
  <r>
    <x v="2"/>
  </r>
  <r>
    <x v="0"/>
  </r>
  <r>
    <x v="1"/>
  </r>
  <r>
    <x v="0"/>
  </r>
  <r>
    <x v="1"/>
  </r>
  <r>
    <x v="1"/>
  </r>
  <r>
    <x v="0"/>
  </r>
  <r>
    <x v="0"/>
  </r>
  <r>
    <x v="1"/>
  </r>
  <r>
    <x v="1"/>
  </r>
  <r>
    <x v="0"/>
  </r>
  <r>
    <x v="0"/>
  </r>
  <r>
    <x v="2"/>
  </r>
  <r>
    <x v="0"/>
  </r>
  <r>
    <x v="1"/>
  </r>
  <r>
    <x v="1"/>
  </r>
  <r>
    <x v="1"/>
  </r>
  <r>
    <x v="2"/>
  </r>
  <r>
    <x v="0"/>
  </r>
  <r>
    <x v="1"/>
  </r>
  <r>
    <x v="2"/>
  </r>
  <r>
    <x v="2"/>
  </r>
  <r>
    <x v="2"/>
  </r>
  <r>
    <x v="1"/>
  </r>
  <r>
    <x v="1"/>
  </r>
  <r>
    <x v="1"/>
  </r>
  <r>
    <x v="1"/>
  </r>
  <r>
    <x v="1"/>
  </r>
  <r>
    <x v="1"/>
  </r>
  <r>
    <x v="1"/>
  </r>
  <r>
    <x v="2"/>
  </r>
  <r>
    <x v="1"/>
  </r>
  <r>
    <x v="1"/>
  </r>
  <r>
    <x v="1"/>
  </r>
  <r>
    <x v="1"/>
  </r>
  <r>
    <x v="1"/>
  </r>
  <r>
    <x v="0"/>
  </r>
  <r>
    <x v="2"/>
  </r>
  <r>
    <x v="2"/>
  </r>
  <r>
    <x v="0"/>
  </r>
  <r>
    <x v="1"/>
  </r>
  <r>
    <x v="1"/>
  </r>
  <r>
    <x v="0"/>
  </r>
  <r>
    <x v="1"/>
  </r>
  <r>
    <x v="0"/>
  </r>
  <r>
    <x v="1"/>
  </r>
  <r>
    <x v="0"/>
  </r>
  <r>
    <x v="2"/>
  </r>
  <r>
    <x v="1"/>
  </r>
  <r>
    <x v="0"/>
  </r>
  <r>
    <x v="1"/>
  </r>
  <r>
    <x v="0"/>
  </r>
  <r>
    <x v="1"/>
  </r>
  <r>
    <x v="0"/>
  </r>
  <r>
    <x v="1"/>
  </r>
  <r>
    <x v="1"/>
  </r>
  <r>
    <x v="1"/>
  </r>
  <r>
    <x v="1"/>
  </r>
  <r>
    <x v="2"/>
  </r>
  <r>
    <x v="2"/>
  </r>
  <r>
    <x v="1"/>
  </r>
  <r>
    <x v="0"/>
  </r>
  <r>
    <x v="2"/>
  </r>
  <r>
    <x v="2"/>
  </r>
  <r>
    <x v="2"/>
  </r>
  <r>
    <x v="0"/>
  </r>
  <r>
    <x v="1"/>
  </r>
  <r>
    <x v="1"/>
  </r>
  <r>
    <x v="0"/>
  </r>
  <r>
    <x v="1"/>
  </r>
  <r>
    <x v="1"/>
  </r>
  <r>
    <x v="0"/>
  </r>
  <r>
    <x v="1"/>
  </r>
  <r>
    <x v="0"/>
  </r>
  <r>
    <x v="0"/>
  </r>
  <r>
    <x v="0"/>
  </r>
  <r>
    <x v="2"/>
  </r>
  <r>
    <x v="1"/>
  </r>
  <r>
    <x v="1"/>
  </r>
  <r>
    <x v="1"/>
  </r>
  <r>
    <x v="1"/>
  </r>
  <r>
    <x v="0"/>
  </r>
  <r>
    <x v="1"/>
  </r>
  <r>
    <x v="1"/>
  </r>
  <r>
    <x v="1"/>
  </r>
  <r>
    <x v="1"/>
  </r>
  <r>
    <x v="1"/>
  </r>
  <r>
    <x v="1"/>
  </r>
  <r>
    <x v="2"/>
  </r>
  <r>
    <x v="1"/>
  </r>
  <r>
    <x v="0"/>
  </r>
  <r>
    <x v="0"/>
  </r>
  <r>
    <x v="1"/>
  </r>
  <r>
    <x v="0"/>
  </r>
  <r>
    <x v="3"/>
  </r>
  <r>
    <x v="1"/>
  </r>
  <r>
    <x v="3"/>
  </r>
  <r>
    <x v="1"/>
  </r>
  <r>
    <x v="1"/>
  </r>
  <r>
    <x v="0"/>
  </r>
  <r>
    <x v="0"/>
  </r>
  <r>
    <x v="1"/>
  </r>
  <r>
    <x v="1"/>
  </r>
  <r>
    <x v="1"/>
  </r>
  <r>
    <x v="1"/>
  </r>
  <r>
    <x v="0"/>
  </r>
  <r>
    <x v="2"/>
  </r>
  <r>
    <x v="1"/>
  </r>
  <r>
    <x v="1"/>
  </r>
  <r>
    <x v="1"/>
  </r>
  <r>
    <x v="1"/>
  </r>
  <r>
    <x v="1"/>
  </r>
  <r>
    <x v="1"/>
  </r>
  <r>
    <x v="1"/>
  </r>
  <r>
    <x v="1"/>
  </r>
  <r>
    <x v="1"/>
  </r>
  <r>
    <x v="1"/>
  </r>
  <r>
    <x v="0"/>
  </r>
  <r>
    <x v="0"/>
  </r>
  <r>
    <x v="1"/>
  </r>
  <r>
    <x v="0"/>
  </r>
  <r>
    <x v="0"/>
  </r>
  <r>
    <x v="1"/>
  </r>
  <r>
    <x v="1"/>
  </r>
  <r>
    <x v="1"/>
  </r>
  <r>
    <x v="0"/>
  </r>
  <r>
    <x v="1"/>
  </r>
  <r>
    <x v="1"/>
  </r>
  <r>
    <x v="1"/>
  </r>
  <r>
    <x v="1"/>
  </r>
  <r>
    <x v="1"/>
  </r>
  <r>
    <x v="0"/>
  </r>
  <r>
    <x v="1"/>
  </r>
  <r>
    <x v="1"/>
  </r>
  <r>
    <x v="2"/>
  </r>
  <r>
    <x v="1"/>
  </r>
  <r>
    <x v="0"/>
  </r>
  <r>
    <x v="1"/>
  </r>
  <r>
    <x v="1"/>
  </r>
  <r>
    <x v="0"/>
  </r>
  <r>
    <x v="1"/>
  </r>
  <r>
    <x v="1"/>
  </r>
  <r>
    <x v="1"/>
  </r>
  <r>
    <x v="1"/>
  </r>
  <r>
    <x v="1"/>
  </r>
  <r>
    <x v="2"/>
  </r>
  <r>
    <x v="1"/>
  </r>
  <r>
    <x v="1"/>
  </r>
  <r>
    <x v="1"/>
  </r>
  <r>
    <x v="1"/>
  </r>
  <r>
    <x v="0"/>
  </r>
  <r>
    <x v="1"/>
  </r>
  <r>
    <x v="1"/>
  </r>
  <r>
    <x v="1"/>
  </r>
  <r>
    <x v="1"/>
  </r>
  <r>
    <x v="1"/>
  </r>
  <r>
    <x v="1"/>
  </r>
  <r>
    <x v="1"/>
  </r>
  <r>
    <x v="1"/>
  </r>
  <r>
    <x v="1"/>
  </r>
  <r>
    <x v="1"/>
  </r>
  <r>
    <x v="1"/>
  </r>
  <r>
    <x v="0"/>
  </r>
  <r>
    <x v="1"/>
  </r>
  <r>
    <x v="0"/>
  </r>
  <r>
    <x v="0"/>
  </r>
  <r>
    <x v="1"/>
  </r>
  <r>
    <x v="1"/>
  </r>
  <r>
    <x v="1"/>
  </r>
  <r>
    <x v="1"/>
  </r>
  <r>
    <x v="1"/>
  </r>
  <r>
    <x v="1"/>
  </r>
  <r>
    <x v="1"/>
  </r>
  <r>
    <x v="1"/>
  </r>
  <r>
    <x v="2"/>
  </r>
  <r>
    <x v="0"/>
  </r>
  <r>
    <x v="1"/>
  </r>
  <r>
    <x v="1"/>
  </r>
  <r>
    <x v="1"/>
  </r>
  <r>
    <x v="2"/>
  </r>
  <r>
    <x v="1"/>
  </r>
  <r>
    <x v="1"/>
  </r>
  <r>
    <x v="0"/>
  </r>
  <r>
    <x v="2"/>
  </r>
  <r>
    <x v="2"/>
  </r>
  <r>
    <x v="0"/>
  </r>
  <r>
    <x v="0"/>
  </r>
  <r>
    <x v="1"/>
  </r>
  <r>
    <x v="1"/>
  </r>
  <r>
    <x v="1"/>
  </r>
  <r>
    <x v="1"/>
  </r>
  <r>
    <x v="1"/>
  </r>
  <r>
    <x v="0"/>
  </r>
  <r>
    <x v="0"/>
  </r>
  <r>
    <x v="1"/>
  </r>
  <r>
    <x v="0"/>
  </r>
  <r>
    <x v="0"/>
  </r>
  <r>
    <x v="1"/>
  </r>
  <r>
    <x v="1"/>
  </r>
  <r>
    <x v="1"/>
  </r>
  <r>
    <x v="1"/>
  </r>
  <r>
    <x v="1"/>
  </r>
  <r>
    <x v="1"/>
  </r>
  <r>
    <x v="1"/>
  </r>
  <r>
    <x v="1"/>
  </r>
  <r>
    <x v="0"/>
  </r>
  <r>
    <x v="1"/>
  </r>
  <r>
    <x v="0"/>
  </r>
  <r>
    <x v="1"/>
  </r>
  <r>
    <x v="1"/>
  </r>
  <r>
    <x v="1"/>
  </r>
  <r>
    <x v="0"/>
  </r>
  <r>
    <x v="0"/>
  </r>
  <r>
    <x v="3"/>
  </r>
  <r>
    <x v="0"/>
  </r>
  <r>
    <x v="1"/>
  </r>
  <r>
    <x v="0"/>
  </r>
  <r>
    <x v="0"/>
  </r>
  <r>
    <x v="1"/>
  </r>
  <r>
    <x v="0"/>
  </r>
  <r>
    <x v="1"/>
  </r>
  <r>
    <x v="1"/>
  </r>
  <r>
    <x v="1"/>
  </r>
  <r>
    <x v="1"/>
  </r>
  <r>
    <x v="2"/>
  </r>
  <r>
    <x v="1"/>
  </r>
  <r>
    <x v="0"/>
  </r>
  <r>
    <x v="0"/>
  </r>
  <r>
    <x v="0"/>
  </r>
  <r>
    <x v="1"/>
  </r>
  <r>
    <x v="1"/>
  </r>
  <r>
    <x v="1"/>
  </r>
  <r>
    <x v="2"/>
  </r>
  <r>
    <x v="1"/>
  </r>
  <r>
    <x v="0"/>
  </r>
  <r>
    <x v="1"/>
  </r>
  <r>
    <x v="2"/>
  </r>
  <r>
    <x v="1"/>
  </r>
  <r>
    <x v="1"/>
  </r>
  <r>
    <x v="1"/>
  </r>
  <r>
    <x v="2"/>
  </r>
  <r>
    <x v="1"/>
  </r>
  <r>
    <x v="1"/>
  </r>
  <r>
    <x v="2"/>
  </r>
  <r>
    <x v="1"/>
  </r>
  <r>
    <x v="1"/>
  </r>
  <r>
    <x v="1"/>
  </r>
  <r>
    <x v="1"/>
  </r>
  <r>
    <x v="1"/>
  </r>
  <r>
    <x v="0"/>
  </r>
  <r>
    <x v="2"/>
  </r>
  <r>
    <x v="1"/>
  </r>
  <r>
    <x v="0"/>
  </r>
  <r>
    <x v="1"/>
  </r>
  <r>
    <x v="1"/>
  </r>
  <r>
    <x v="0"/>
  </r>
  <r>
    <x v="0"/>
  </r>
  <r>
    <x v="1"/>
  </r>
  <r>
    <x v="0"/>
  </r>
  <r>
    <x v="1"/>
  </r>
  <r>
    <x v="2"/>
  </r>
  <r>
    <x v="1"/>
  </r>
  <r>
    <x v="1"/>
  </r>
  <r>
    <x v="2"/>
  </r>
  <r>
    <x v="1"/>
  </r>
  <r>
    <x v="0"/>
  </r>
  <r>
    <x v="1"/>
  </r>
  <r>
    <x v="1"/>
  </r>
  <r>
    <x v="0"/>
  </r>
  <r>
    <x v="1"/>
  </r>
  <r>
    <x v="1"/>
  </r>
  <r>
    <x v="1"/>
  </r>
  <r>
    <x v="0"/>
  </r>
  <r>
    <x v="1"/>
  </r>
  <r>
    <x v="1"/>
  </r>
  <r>
    <x v="1"/>
  </r>
  <r>
    <x v="0"/>
  </r>
  <r>
    <x v="2"/>
  </r>
  <r>
    <x v="0"/>
  </r>
  <r>
    <x v="1"/>
  </r>
  <r>
    <x v="2"/>
  </r>
  <r>
    <x v="1"/>
  </r>
  <r>
    <x v="1"/>
  </r>
  <r>
    <x v="2"/>
  </r>
  <r>
    <x v="0"/>
  </r>
  <r>
    <x v="1"/>
  </r>
  <r>
    <x v="0"/>
  </r>
  <r>
    <x v="1"/>
  </r>
  <r>
    <x v="2"/>
  </r>
  <r>
    <x v="1"/>
  </r>
  <r>
    <x v="1"/>
  </r>
  <r>
    <x v="3"/>
  </r>
  <r>
    <x v="0"/>
  </r>
  <r>
    <x v="0"/>
  </r>
  <r>
    <x v="1"/>
  </r>
  <r>
    <x v="1"/>
  </r>
  <r>
    <x v="0"/>
  </r>
  <r>
    <x v="1"/>
  </r>
  <r>
    <x v="1"/>
  </r>
  <r>
    <x v="1"/>
  </r>
  <r>
    <x v="1"/>
  </r>
  <r>
    <x v="1"/>
  </r>
  <r>
    <x v="1"/>
  </r>
  <r>
    <x v="1"/>
  </r>
  <r>
    <x v="1"/>
  </r>
  <r>
    <x v="1"/>
  </r>
  <r>
    <x v="1"/>
  </r>
  <r>
    <x v="1"/>
  </r>
  <r>
    <x v="0"/>
  </r>
  <r>
    <x v="0"/>
  </r>
  <r>
    <x v="1"/>
  </r>
  <r>
    <x v="1"/>
  </r>
  <r>
    <x v="1"/>
  </r>
  <r>
    <x v="1"/>
  </r>
  <r>
    <x v="2"/>
  </r>
  <r>
    <x v="0"/>
  </r>
  <r>
    <x v="0"/>
  </r>
  <r>
    <x v="1"/>
  </r>
  <r>
    <x v="1"/>
  </r>
  <r>
    <x v="0"/>
  </r>
  <r>
    <x v="0"/>
  </r>
  <r>
    <x v="0"/>
  </r>
  <r>
    <x v="0"/>
  </r>
  <r>
    <x v="1"/>
  </r>
  <r>
    <x v="0"/>
  </r>
  <r>
    <x v="1"/>
  </r>
  <r>
    <x v="1"/>
  </r>
  <r>
    <x v="1"/>
  </r>
  <r>
    <x v="1"/>
  </r>
  <r>
    <x v="1"/>
  </r>
  <r>
    <x v="1"/>
  </r>
  <r>
    <x v="0"/>
  </r>
  <r>
    <x v="1"/>
  </r>
  <r>
    <x v="0"/>
  </r>
  <r>
    <x v="1"/>
  </r>
  <r>
    <x v="1"/>
  </r>
  <r>
    <x v="1"/>
  </r>
  <r>
    <x v="0"/>
  </r>
  <r>
    <x v="1"/>
  </r>
  <r>
    <x v="2"/>
  </r>
  <r>
    <x v="1"/>
  </r>
  <r>
    <x v="1"/>
  </r>
  <r>
    <x v="2"/>
  </r>
  <r>
    <x v="0"/>
  </r>
  <r>
    <x v="1"/>
  </r>
  <r>
    <x v="1"/>
  </r>
  <r>
    <x v="1"/>
  </r>
  <r>
    <x v="1"/>
  </r>
  <r>
    <x v="1"/>
  </r>
  <r>
    <x v="1"/>
  </r>
  <r>
    <x v="1"/>
  </r>
  <r>
    <x v="2"/>
  </r>
  <r>
    <x v="0"/>
  </r>
  <r>
    <x v="1"/>
  </r>
  <r>
    <x v="2"/>
  </r>
  <r>
    <x v="2"/>
  </r>
  <r>
    <x v="0"/>
  </r>
  <r>
    <x v="1"/>
  </r>
  <r>
    <x v="1"/>
  </r>
  <r>
    <x v="1"/>
  </r>
  <r>
    <x v="1"/>
  </r>
  <r>
    <x v="1"/>
  </r>
  <r>
    <x v="1"/>
  </r>
  <r>
    <x v="1"/>
  </r>
  <r>
    <x v="0"/>
  </r>
  <r>
    <x v="1"/>
  </r>
  <r>
    <x v="0"/>
  </r>
  <r>
    <x v="0"/>
  </r>
  <r>
    <x v="2"/>
  </r>
  <r>
    <x v="2"/>
  </r>
  <r>
    <x v="1"/>
  </r>
  <r>
    <x v="0"/>
  </r>
  <r>
    <x v="2"/>
  </r>
  <r>
    <x v="1"/>
  </r>
  <r>
    <x v="1"/>
  </r>
  <r>
    <x v="2"/>
  </r>
  <r>
    <x v="1"/>
  </r>
  <r>
    <x v="1"/>
  </r>
  <r>
    <x v="1"/>
  </r>
  <r>
    <x v="1"/>
  </r>
  <r>
    <x v="0"/>
  </r>
  <r>
    <x v="1"/>
  </r>
  <r>
    <x v="1"/>
  </r>
  <r>
    <x v="0"/>
  </r>
  <r>
    <x v="0"/>
  </r>
  <r>
    <x v="0"/>
  </r>
  <r>
    <x v="1"/>
  </r>
  <r>
    <x v="1"/>
  </r>
  <r>
    <x v="1"/>
  </r>
  <r>
    <x v="1"/>
  </r>
  <r>
    <x v="1"/>
  </r>
  <r>
    <x v="0"/>
  </r>
  <r>
    <x v="1"/>
  </r>
  <r>
    <x v="1"/>
  </r>
  <r>
    <x v="1"/>
  </r>
  <r>
    <x v="1"/>
  </r>
  <r>
    <x v="1"/>
  </r>
  <r>
    <x v="0"/>
  </r>
  <r>
    <x v="1"/>
  </r>
  <r>
    <x v="0"/>
  </r>
  <r>
    <x v="1"/>
  </r>
  <r>
    <x v="1"/>
  </r>
  <r>
    <x v="1"/>
  </r>
  <r>
    <x v="1"/>
  </r>
  <r>
    <x v="1"/>
  </r>
  <r>
    <x v="2"/>
  </r>
  <r>
    <x v="1"/>
  </r>
  <r>
    <x v="0"/>
  </r>
  <r>
    <x v="1"/>
  </r>
  <r>
    <x v="2"/>
  </r>
  <r>
    <x v="0"/>
  </r>
  <r>
    <x v="0"/>
  </r>
  <r>
    <x v="0"/>
  </r>
  <r>
    <x v="1"/>
  </r>
  <r>
    <x v="1"/>
  </r>
  <r>
    <x v="0"/>
  </r>
  <r>
    <x v="2"/>
  </r>
  <r>
    <x v="1"/>
  </r>
  <r>
    <x v="1"/>
  </r>
  <r>
    <x v="1"/>
  </r>
  <r>
    <x v="1"/>
  </r>
  <r>
    <x v="0"/>
  </r>
  <r>
    <x v="1"/>
  </r>
  <r>
    <x v="1"/>
  </r>
  <r>
    <x v="1"/>
  </r>
  <r>
    <x v="1"/>
  </r>
  <r>
    <x v="3"/>
  </r>
  <r>
    <x v="0"/>
  </r>
  <r>
    <x v="1"/>
  </r>
  <r>
    <x v="1"/>
  </r>
  <r>
    <x v="1"/>
  </r>
  <r>
    <x v="1"/>
  </r>
  <r>
    <x v="1"/>
  </r>
  <r>
    <x v="0"/>
  </r>
  <r>
    <x v="1"/>
  </r>
  <r>
    <x v="1"/>
  </r>
  <r>
    <x v="1"/>
  </r>
  <r>
    <x v="1"/>
  </r>
  <r>
    <x v="1"/>
  </r>
  <r>
    <x v="1"/>
  </r>
  <r>
    <x v="1"/>
  </r>
  <r>
    <x v="0"/>
  </r>
  <r>
    <x v="2"/>
  </r>
  <r>
    <x v="0"/>
  </r>
  <r>
    <x v="1"/>
  </r>
  <r>
    <x v="1"/>
  </r>
  <r>
    <x v="0"/>
  </r>
  <r>
    <x v="1"/>
  </r>
  <r>
    <x v="1"/>
  </r>
  <r>
    <x v="0"/>
  </r>
  <r>
    <x v="1"/>
  </r>
  <r>
    <x v="1"/>
  </r>
  <r>
    <x v="0"/>
  </r>
  <r>
    <x v="0"/>
  </r>
  <r>
    <x v="2"/>
  </r>
  <r>
    <x v="1"/>
  </r>
  <r>
    <x v="1"/>
  </r>
  <r>
    <x v="2"/>
  </r>
  <r>
    <x v="1"/>
  </r>
  <r>
    <x v="1"/>
  </r>
  <r>
    <x v="2"/>
  </r>
  <r>
    <x v="2"/>
  </r>
  <r>
    <x v="2"/>
  </r>
  <r>
    <x v="1"/>
  </r>
  <r>
    <x v="1"/>
  </r>
  <r>
    <x v="1"/>
  </r>
  <r>
    <x v="1"/>
  </r>
  <r>
    <x v="0"/>
  </r>
  <r>
    <x v="1"/>
  </r>
  <r>
    <x v="1"/>
  </r>
  <r>
    <x v="1"/>
  </r>
  <r>
    <x v="2"/>
  </r>
  <r>
    <x v="0"/>
  </r>
  <r>
    <x v="1"/>
  </r>
  <r>
    <x v="0"/>
  </r>
  <r>
    <x v="1"/>
  </r>
  <r>
    <x v="1"/>
  </r>
  <r>
    <x v="0"/>
  </r>
  <r>
    <x v="1"/>
  </r>
  <r>
    <x v="1"/>
  </r>
  <r>
    <x v="1"/>
  </r>
  <r>
    <x v="2"/>
  </r>
  <r>
    <x v="1"/>
  </r>
  <r>
    <x v="1"/>
  </r>
  <r>
    <x v="1"/>
  </r>
  <r>
    <x v="1"/>
  </r>
  <r>
    <x v="0"/>
  </r>
  <r>
    <x v="0"/>
  </r>
  <r>
    <x v="1"/>
  </r>
  <r>
    <x v="1"/>
  </r>
  <r>
    <x v="2"/>
  </r>
  <r>
    <x v="0"/>
  </r>
  <r>
    <x v="0"/>
  </r>
  <r>
    <x v="0"/>
  </r>
  <r>
    <x v="0"/>
  </r>
  <r>
    <x v="0"/>
  </r>
  <r>
    <x v="2"/>
  </r>
  <r>
    <x v="0"/>
  </r>
  <r>
    <x v="2"/>
  </r>
  <r>
    <x v="1"/>
  </r>
  <r>
    <x v="0"/>
  </r>
  <r>
    <x v="1"/>
  </r>
  <r>
    <x v="1"/>
  </r>
  <r>
    <x v="0"/>
  </r>
  <r>
    <x v="1"/>
  </r>
  <r>
    <x v="3"/>
  </r>
  <r>
    <x v="1"/>
  </r>
  <r>
    <x v="0"/>
  </r>
  <r>
    <x v="1"/>
  </r>
  <r>
    <x v="1"/>
  </r>
  <r>
    <x v="1"/>
  </r>
  <r>
    <x v="1"/>
  </r>
  <r>
    <x v="1"/>
  </r>
  <r>
    <x v="2"/>
  </r>
  <r>
    <x v="1"/>
  </r>
  <r>
    <x v="1"/>
  </r>
  <r>
    <x v="0"/>
  </r>
  <r>
    <x v="1"/>
  </r>
  <r>
    <x v="0"/>
  </r>
  <r>
    <x v="0"/>
  </r>
  <r>
    <x v="0"/>
  </r>
  <r>
    <x v="1"/>
  </r>
  <r>
    <x v="1"/>
  </r>
  <r>
    <x v="1"/>
  </r>
  <r>
    <x v="1"/>
  </r>
  <r>
    <x v="1"/>
  </r>
  <r>
    <x v="0"/>
  </r>
  <r>
    <x v="1"/>
  </r>
  <r>
    <x v="1"/>
  </r>
  <r>
    <x v="1"/>
  </r>
  <r>
    <x v="1"/>
  </r>
  <r>
    <x v="1"/>
  </r>
  <r>
    <x v="1"/>
  </r>
  <r>
    <x v="1"/>
  </r>
  <r>
    <x v="1"/>
  </r>
  <r>
    <x v="1"/>
  </r>
  <r>
    <x v="0"/>
  </r>
  <r>
    <x v="0"/>
  </r>
  <r>
    <x v="1"/>
  </r>
  <r>
    <x v="2"/>
  </r>
  <r>
    <x v="0"/>
  </r>
  <r>
    <x v="1"/>
  </r>
  <r>
    <x v="1"/>
  </r>
  <r>
    <x v="0"/>
  </r>
  <r>
    <x v="1"/>
  </r>
  <r>
    <x v="1"/>
  </r>
  <r>
    <x v="0"/>
  </r>
  <r>
    <x v="1"/>
  </r>
  <r>
    <x v="1"/>
  </r>
  <r>
    <x v="2"/>
  </r>
  <r>
    <x v="2"/>
  </r>
  <r>
    <x v="0"/>
  </r>
  <r>
    <x v="0"/>
  </r>
  <r>
    <x v="2"/>
  </r>
  <r>
    <x v="1"/>
  </r>
  <r>
    <x v="2"/>
  </r>
  <r>
    <x v="1"/>
  </r>
  <r>
    <x v="1"/>
  </r>
  <r>
    <x v="1"/>
  </r>
  <r>
    <x v="1"/>
  </r>
  <r>
    <x v="0"/>
  </r>
  <r>
    <x v="2"/>
  </r>
  <r>
    <x v="1"/>
  </r>
  <r>
    <x v="1"/>
  </r>
  <r>
    <x v="0"/>
  </r>
  <r>
    <x v="1"/>
  </r>
  <r>
    <x v="0"/>
  </r>
  <r>
    <x v="1"/>
  </r>
  <r>
    <x v="1"/>
  </r>
  <r>
    <x v="1"/>
  </r>
  <r>
    <x v="1"/>
  </r>
  <r>
    <x v="1"/>
  </r>
  <r>
    <x v="1"/>
  </r>
  <r>
    <x v="1"/>
  </r>
  <r>
    <x v="0"/>
  </r>
  <r>
    <x v="0"/>
  </r>
  <r>
    <x v="0"/>
  </r>
  <r>
    <x v="0"/>
  </r>
  <r>
    <x v="1"/>
  </r>
  <r>
    <x v="0"/>
  </r>
  <r>
    <x v="0"/>
  </r>
  <r>
    <x v="1"/>
  </r>
  <r>
    <x v="2"/>
  </r>
  <r>
    <x v="1"/>
  </r>
  <r>
    <x v="1"/>
  </r>
  <r>
    <x v="1"/>
  </r>
  <r>
    <x v="1"/>
  </r>
  <r>
    <x v="1"/>
  </r>
  <r>
    <x v="1"/>
  </r>
  <r>
    <x v="1"/>
  </r>
  <r>
    <x v="1"/>
  </r>
  <r>
    <x v="1"/>
  </r>
  <r>
    <x v="0"/>
  </r>
  <r>
    <x v="1"/>
  </r>
  <r>
    <x v="0"/>
  </r>
  <r>
    <x v="0"/>
  </r>
  <r>
    <x v="0"/>
  </r>
  <r>
    <x v="1"/>
  </r>
  <r>
    <x v="0"/>
  </r>
  <r>
    <x v="0"/>
  </r>
  <r>
    <x v="1"/>
  </r>
  <r>
    <x v="1"/>
  </r>
  <r>
    <x v="0"/>
  </r>
  <r>
    <x v="2"/>
  </r>
  <r>
    <x v="1"/>
  </r>
  <r>
    <x v="2"/>
  </r>
  <r>
    <x v="1"/>
  </r>
  <r>
    <x v="1"/>
  </r>
  <r>
    <x v="1"/>
  </r>
  <r>
    <x v="1"/>
  </r>
  <r>
    <x v="1"/>
  </r>
  <r>
    <x v="1"/>
  </r>
  <r>
    <x v="1"/>
  </r>
  <r>
    <x v="1"/>
  </r>
  <r>
    <x v="1"/>
  </r>
  <r>
    <x v="1"/>
  </r>
  <r>
    <x v="0"/>
  </r>
  <r>
    <x v="0"/>
  </r>
  <r>
    <x v="0"/>
  </r>
  <r>
    <x v="0"/>
  </r>
  <r>
    <x v="1"/>
  </r>
  <r>
    <x v="1"/>
  </r>
  <r>
    <x v="1"/>
  </r>
  <r>
    <x v="1"/>
  </r>
  <r>
    <x v="2"/>
  </r>
  <r>
    <x v="1"/>
  </r>
  <r>
    <x v="0"/>
  </r>
  <r>
    <x v="0"/>
  </r>
  <r>
    <x v="1"/>
  </r>
  <r>
    <x v="1"/>
  </r>
  <r>
    <x v="2"/>
  </r>
  <r>
    <x v="0"/>
  </r>
  <r>
    <x v="2"/>
  </r>
  <r>
    <x v="1"/>
  </r>
  <r>
    <x v="1"/>
  </r>
  <r>
    <x v="0"/>
  </r>
  <r>
    <x v="1"/>
  </r>
  <r>
    <x v="0"/>
  </r>
  <r>
    <x v="0"/>
  </r>
  <r>
    <x v="1"/>
  </r>
  <r>
    <x v="0"/>
  </r>
  <r>
    <x v="1"/>
  </r>
  <r>
    <x v="1"/>
  </r>
  <r>
    <x v="0"/>
  </r>
  <r>
    <x v="1"/>
  </r>
  <r>
    <x v="1"/>
  </r>
  <r>
    <x v="0"/>
  </r>
  <r>
    <x v="1"/>
  </r>
  <r>
    <x v="1"/>
  </r>
  <r>
    <x v="2"/>
  </r>
  <r>
    <x v="1"/>
  </r>
  <r>
    <x v="0"/>
  </r>
  <r>
    <x v="1"/>
  </r>
  <r>
    <x v="1"/>
  </r>
  <r>
    <x v="1"/>
  </r>
  <r>
    <x v="0"/>
  </r>
  <r>
    <x v="1"/>
  </r>
  <r>
    <x v="0"/>
  </r>
  <r>
    <x v="0"/>
  </r>
  <r>
    <x v="1"/>
  </r>
  <r>
    <x v="2"/>
  </r>
  <r>
    <x v="1"/>
  </r>
  <r>
    <x v="1"/>
  </r>
  <r>
    <x v="1"/>
  </r>
  <r>
    <x v="1"/>
  </r>
  <r>
    <x v="0"/>
  </r>
  <r>
    <x v="1"/>
  </r>
  <r>
    <x v="1"/>
  </r>
  <r>
    <x v="1"/>
  </r>
  <r>
    <x v="0"/>
  </r>
  <r>
    <x v="1"/>
  </r>
  <r>
    <x v="2"/>
  </r>
  <r>
    <x v="0"/>
  </r>
  <r>
    <x v="1"/>
  </r>
  <r>
    <x v="0"/>
  </r>
  <r>
    <x v="0"/>
  </r>
  <r>
    <x v="1"/>
  </r>
  <r>
    <x v="1"/>
  </r>
  <r>
    <x v="1"/>
  </r>
  <r>
    <x v="1"/>
  </r>
  <r>
    <x v="0"/>
  </r>
  <r>
    <x v="0"/>
  </r>
  <r>
    <x v="0"/>
  </r>
  <r>
    <x v="1"/>
  </r>
  <r>
    <x v="0"/>
  </r>
  <r>
    <x v="1"/>
  </r>
  <r>
    <x v="1"/>
  </r>
  <r>
    <x v="1"/>
  </r>
  <r>
    <x v="0"/>
  </r>
  <r>
    <x v="1"/>
  </r>
  <r>
    <x v="1"/>
  </r>
  <r>
    <x v="0"/>
  </r>
  <r>
    <x v="1"/>
  </r>
  <r>
    <x v="0"/>
  </r>
  <r>
    <x v="0"/>
  </r>
  <r>
    <x v="1"/>
  </r>
  <r>
    <x v="1"/>
  </r>
  <r>
    <x v="1"/>
  </r>
  <r>
    <x v="0"/>
  </r>
  <r>
    <x v="1"/>
  </r>
  <r>
    <x v="0"/>
  </r>
  <r>
    <x v="2"/>
  </r>
  <r>
    <x v="1"/>
  </r>
  <r>
    <x v="0"/>
  </r>
  <r>
    <x v="1"/>
  </r>
  <r>
    <x v="1"/>
  </r>
  <r>
    <x v="0"/>
  </r>
  <r>
    <x v="1"/>
  </r>
  <r>
    <x v="1"/>
  </r>
  <r>
    <x v="2"/>
  </r>
  <r>
    <x v="1"/>
  </r>
  <r>
    <x v="0"/>
  </r>
  <r>
    <x v="1"/>
  </r>
  <r>
    <x v="1"/>
  </r>
  <r>
    <x v="1"/>
  </r>
  <r>
    <x v="1"/>
  </r>
  <r>
    <x v="1"/>
  </r>
  <r>
    <x v="1"/>
  </r>
  <r>
    <x v="0"/>
  </r>
  <r>
    <x v="1"/>
  </r>
  <r>
    <x v="3"/>
  </r>
  <r>
    <x v="1"/>
  </r>
  <r>
    <x v="1"/>
  </r>
  <r>
    <x v="1"/>
  </r>
  <r>
    <x v="2"/>
  </r>
  <r>
    <x v="0"/>
  </r>
  <r>
    <x v="1"/>
  </r>
  <r>
    <x v="1"/>
  </r>
  <r>
    <x v="2"/>
  </r>
  <r>
    <x v="0"/>
  </r>
  <r>
    <x v="1"/>
  </r>
  <r>
    <x v="1"/>
  </r>
  <r>
    <x v="1"/>
  </r>
  <r>
    <x v="1"/>
  </r>
  <r>
    <x v="1"/>
  </r>
  <r>
    <x v="1"/>
  </r>
  <r>
    <x v="1"/>
  </r>
  <r>
    <x v="2"/>
  </r>
  <r>
    <x v="1"/>
  </r>
  <r>
    <x v="1"/>
  </r>
  <r>
    <x v="1"/>
  </r>
  <r>
    <x v="1"/>
  </r>
  <r>
    <x v="1"/>
  </r>
  <r>
    <x v="1"/>
  </r>
  <r>
    <x v="1"/>
  </r>
  <r>
    <x v="2"/>
  </r>
  <r>
    <x v="1"/>
  </r>
  <r>
    <x v="1"/>
  </r>
  <r>
    <x v="2"/>
  </r>
  <r>
    <x v="1"/>
  </r>
  <r>
    <x v="0"/>
  </r>
  <r>
    <x v="0"/>
  </r>
  <r>
    <x v="2"/>
  </r>
  <r>
    <x v="1"/>
  </r>
  <r>
    <x v="1"/>
  </r>
  <r>
    <x v="0"/>
  </r>
  <r>
    <x v="1"/>
  </r>
  <r>
    <x v="0"/>
  </r>
  <r>
    <x v="1"/>
  </r>
  <r>
    <x v="1"/>
  </r>
  <r>
    <x v="1"/>
  </r>
  <r>
    <x v="1"/>
  </r>
  <r>
    <x v="2"/>
  </r>
  <r>
    <x v="1"/>
  </r>
  <r>
    <x v="0"/>
  </r>
  <r>
    <x v="1"/>
  </r>
  <r>
    <x v="3"/>
  </r>
  <r>
    <x v="1"/>
  </r>
  <r>
    <x v="0"/>
  </r>
  <r>
    <x v="1"/>
  </r>
  <r>
    <x v="0"/>
  </r>
  <r>
    <x v="1"/>
  </r>
  <r>
    <x v="2"/>
  </r>
  <r>
    <x v="1"/>
  </r>
  <r>
    <x v="0"/>
  </r>
  <r>
    <x v="1"/>
  </r>
  <r>
    <x v="1"/>
  </r>
  <r>
    <x v="0"/>
  </r>
  <r>
    <x v="1"/>
  </r>
  <r>
    <x v="1"/>
  </r>
  <r>
    <x v="0"/>
  </r>
  <r>
    <x v="2"/>
  </r>
  <r>
    <x v="1"/>
  </r>
  <r>
    <x v="1"/>
  </r>
  <r>
    <x v="0"/>
  </r>
  <r>
    <x v="2"/>
  </r>
  <r>
    <x v="1"/>
  </r>
  <r>
    <x v="0"/>
  </r>
  <r>
    <x v="0"/>
  </r>
  <r>
    <x v="1"/>
  </r>
  <r>
    <x v="0"/>
  </r>
  <r>
    <x v="0"/>
  </r>
  <r>
    <x v="1"/>
  </r>
  <r>
    <x v="1"/>
  </r>
  <r>
    <x v="1"/>
  </r>
  <r>
    <x v="0"/>
  </r>
  <r>
    <x v="0"/>
  </r>
  <r>
    <x v="1"/>
  </r>
  <r>
    <x v="1"/>
  </r>
  <r>
    <x v="1"/>
  </r>
  <r>
    <x v="1"/>
  </r>
  <r>
    <x v="1"/>
  </r>
  <r>
    <x v="1"/>
  </r>
  <r>
    <x v="1"/>
  </r>
  <r>
    <x v="2"/>
  </r>
  <r>
    <x v="2"/>
  </r>
  <r>
    <x v="1"/>
  </r>
  <r>
    <x v="0"/>
  </r>
  <r>
    <x v="0"/>
  </r>
  <r>
    <x v="0"/>
  </r>
  <r>
    <x v="0"/>
  </r>
  <r>
    <x v="1"/>
  </r>
  <r>
    <x v="0"/>
  </r>
  <r>
    <x v="1"/>
  </r>
  <r>
    <x v="1"/>
  </r>
  <r>
    <x v="2"/>
  </r>
  <r>
    <x v="2"/>
  </r>
  <r>
    <x v="2"/>
  </r>
  <r>
    <x v="2"/>
  </r>
  <r>
    <x v="1"/>
  </r>
  <r>
    <x v="0"/>
  </r>
  <r>
    <x v="1"/>
  </r>
  <r>
    <x v="1"/>
  </r>
  <r>
    <x v="0"/>
  </r>
  <r>
    <x v="1"/>
  </r>
  <r>
    <x v="1"/>
  </r>
  <r>
    <x v="1"/>
  </r>
  <r>
    <x v="1"/>
  </r>
  <r>
    <x v="1"/>
  </r>
  <r>
    <x v="0"/>
  </r>
  <r>
    <x v="1"/>
  </r>
  <r>
    <x v="1"/>
  </r>
  <r>
    <x v="2"/>
  </r>
  <r>
    <x v="0"/>
  </r>
  <r>
    <x v="1"/>
  </r>
  <r>
    <x v="1"/>
  </r>
  <r>
    <x v="1"/>
  </r>
  <r>
    <x v="0"/>
  </r>
  <r>
    <x v="0"/>
  </r>
  <r>
    <x v="1"/>
  </r>
  <r>
    <x v="2"/>
  </r>
  <r>
    <x v="1"/>
  </r>
  <r>
    <x v="1"/>
  </r>
  <r>
    <x v="1"/>
  </r>
  <r>
    <x v="1"/>
  </r>
  <r>
    <x v="0"/>
  </r>
  <r>
    <x v="3"/>
  </r>
  <r>
    <x v="0"/>
  </r>
  <r>
    <x v="2"/>
  </r>
  <r>
    <x v="1"/>
  </r>
  <r>
    <x v="0"/>
  </r>
  <r>
    <x v="2"/>
  </r>
  <r>
    <x v="1"/>
  </r>
  <r>
    <x v="1"/>
  </r>
  <r>
    <x v="0"/>
  </r>
  <r>
    <x v="1"/>
  </r>
  <r>
    <x v="1"/>
  </r>
  <r>
    <x v="0"/>
  </r>
  <r>
    <x v="1"/>
  </r>
  <r>
    <x v="2"/>
  </r>
  <r>
    <x v="1"/>
  </r>
  <r>
    <x v="1"/>
  </r>
  <r>
    <x v="1"/>
  </r>
  <r>
    <x v="1"/>
  </r>
  <r>
    <x v="1"/>
  </r>
  <r>
    <x v="1"/>
  </r>
  <r>
    <x v="1"/>
  </r>
  <r>
    <x v="1"/>
  </r>
  <r>
    <x v="1"/>
  </r>
  <r>
    <x v="2"/>
  </r>
  <r>
    <x v="3"/>
  </r>
  <r>
    <x v="0"/>
  </r>
  <r>
    <x v="1"/>
  </r>
  <r>
    <x v="2"/>
  </r>
  <r>
    <x v="1"/>
  </r>
  <r>
    <x v="1"/>
  </r>
  <r>
    <x v="1"/>
  </r>
  <r>
    <x v="1"/>
  </r>
  <r>
    <x v="1"/>
  </r>
  <r>
    <x v="2"/>
  </r>
  <r>
    <x v="1"/>
  </r>
  <r>
    <x v="0"/>
  </r>
  <r>
    <x v="1"/>
  </r>
  <r>
    <x v="1"/>
  </r>
  <r>
    <x v="2"/>
  </r>
  <r>
    <x v="1"/>
  </r>
  <r>
    <x v="1"/>
  </r>
  <r>
    <x v="0"/>
  </r>
  <r>
    <x v="1"/>
  </r>
  <r>
    <x v="0"/>
  </r>
  <r>
    <x v="0"/>
  </r>
  <r>
    <x v="0"/>
  </r>
  <r>
    <x v="0"/>
  </r>
  <r>
    <x v="1"/>
  </r>
  <r>
    <x v="0"/>
  </r>
  <r>
    <x v="1"/>
  </r>
  <r>
    <x v="0"/>
  </r>
  <r>
    <x v="1"/>
  </r>
  <r>
    <x v="1"/>
  </r>
  <r>
    <x v="1"/>
  </r>
  <r>
    <x v="0"/>
  </r>
  <r>
    <x v="1"/>
  </r>
  <r>
    <x v="1"/>
  </r>
  <r>
    <x v="0"/>
  </r>
  <r>
    <x v="1"/>
  </r>
  <r>
    <x v="2"/>
  </r>
  <r>
    <x v="2"/>
  </r>
  <r>
    <x v="1"/>
  </r>
  <r>
    <x v="1"/>
  </r>
  <r>
    <x v="0"/>
  </r>
  <r>
    <x v="1"/>
  </r>
  <r>
    <x v="1"/>
  </r>
  <r>
    <x v="1"/>
  </r>
  <r>
    <x v="2"/>
  </r>
  <r>
    <x v="1"/>
  </r>
  <r>
    <x v="1"/>
  </r>
  <r>
    <x v="0"/>
  </r>
  <r>
    <x v="1"/>
  </r>
  <r>
    <x v="0"/>
  </r>
  <r>
    <x v="0"/>
  </r>
  <r>
    <x v="2"/>
  </r>
  <r>
    <x v="1"/>
  </r>
  <r>
    <x v="1"/>
  </r>
  <r>
    <x v="1"/>
  </r>
  <r>
    <x v="1"/>
  </r>
  <r>
    <x v="3"/>
  </r>
  <r>
    <x v="2"/>
  </r>
  <r>
    <x v="1"/>
  </r>
  <r>
    <x v="0"/>
  </r>
  <r>
    <x v="1"/>
  </r>
  <r>
    <x v="1"/>
  </r>
  <r>
    <x v="0"/>
  </r>
  <r>
    <x v="1"/>
  </r>
  <r>
    <x v="1"/>
  </r>
  <r>
    <x v="1"/>
  </r>
  <r>
    <x v="1"/>
  </r>
  <r>
    <x v="1"/>
  </r>
  <r>
    <x v="1"/>
  </r>
  <r>
    <x v="1"/>
  </r>
  <r>
    <x v="1"/>
  </r>
  <r>
    <x v="1"/>
  </r>
  <r>
    <x v="1"/>
  </r>
  <r>
    <x v="1"/>
  </r>
  <r>
    <x v="1"/>
  </r>
  <r>
    <x v="1"/>
  </r>
  <r>
    <x v="1"/>
  </r>
  <r>
    <x v="1"/>
  </r>
  <r>
    <x v="0"/>
  </r>
  <r>
    <x v="2"/>
  </r>
  <r>
    <x v="1"/>
  </r>
  <r>
    <x v="0"/>
  </r>
  <r>
    <x v="0"/>
  </r>
  <r>
    <x v="1"/>
  </r>
  <r>
    <x v="0"/>
  </r>
  <r>
    <x v="1"/>
  </r>
  <r>
    <x v="1"/>
  </r>
  <r>
    <x v="1"/>
  </r>
  <r>
    <x v="1"/>
  </r>
  <r>
    <x v="0"/>
  </r>
  <r>
    <x v="1"/>
  </r>
  <r>
    <x v="1"/>
  </r>
  <r>
    <x v="1"/>
  </r>
  <r>
    <x v="1"/>
  </r>
  <r>
    <x v="0"/>
  </r>
  <r>
    <x v="1"/>
  </r>
  <r>
    <x v="1"/>
  </r>
  <r>
    <x v="1"/>
  </r>
  <r>
    <x v="2"/>
  </r>
  <r>
    <x v="1"/>
  </r>
  <r>
    <x v="1"/>
  </r>
  <r>
    <x v="1"/>
  </r>
  <r>
    <x v="1"/>
  </r>
  <r>
    <x v="1"/>
  </r>
  <r>
    <x v="0"/>
  </r>
  <r>
    <x v="0"/>
  </r>
  <r>
    <x v="1"/>
  </r>
  <r>
    <x v="0"/>
  </r>
  <r>
    <x v="1"/>
  </r>
  <r>
    <x v="1"/>
  </r>
  <r>
    <x v="3"/>
  </r>
  <r>
    <x v="1"/>
  </r>
  <r>
    <x v="0"/>
  </r>
  <r>
    <x v="0"/>
  </r>
  <r>
    <x v="1"/>
  </r>
  <r>
    <x v="2"/>
  </r>
  <r>
    <x v="1"/>
  </r>
  <r>
    <x v="1"/>
  </r>
  <r>
    <x v="0"/>
  </r>
  <r>
    <x v="1"/>
  </r>
  <r>
    <x v="1"/>
  </r>
  <r>
    <x v="1"/>
  </r>
  <r>
    <x v="0"/>
  </r>
  <r>
    <x v="0"/>
  </r>
  <r>
    <x v="0"/>
  </r>
  <r>
    <x v="1"/>
  </r>
  <r>
    <x v="1"/>
  </r>
  <r>
    <x v="1"/>
  </r>
  <r>
    <x v="3"/>
  </r>
  <r>
    <x v="1"/>
  </r>
  <r>
    <x v="1"/>
  </r>
  <r>
    <x v="1"/>
  </r>
  <r>
    <x v="2"/>
  </r>
  <r>
    <x v="0"/>
  </r>
  <r>
    <x v="2"/>
  </r>
  <r>
    <x v="1"/>
  </r>
  <r>
    <x v="3"/>
  </r>
  <r>
    <x v="0"/>
  </r>
  <r>
    <x v="0"/>
  </r>
  <r>
    <x v="1"/>
  </r>
  <r>
    <x v="1"/>
  </r>
  <r>
    <x v="1"/>
  </r>
  <r>
    <x v="0"/>
  </r>
  <r>
    <x v="0"/>
  </r>
  <r>
    <x v="1"/>
  </r>
  <r>
    <x v="0"/>
  </r>
  <r>
    <x v="1"/>
  </r>
  <r>
    <x v="1"/>
  </r>
  <r>
    <x v="0"/>
  </r>
  <r>
    <x v="0"/>
  </r>
  <r>
    <x v="0"/>
  </r>
  <r>
    <x v="1"/>
  </r>
  <r>
    <x v="1"/>
  </r>
  <r>
    <x v="0"/>
  </r>
  <r>
    <x v="2"/>
  </r>
  <r>
    <x v="1"/>
  </r>
  <r>
    <x v="1"/>
  </r>
  <r>
    <x v="0"/>
  </r>
  <r>
    <x v="1"/>
  </r>
  <r>
    <x v="1"/>
  </r>
  <r>
    <x v="2"/>
  </r>
  <r>
    <x v="1"/>
  </r>
  <r>
    <x v="2"/>
  </r>
  <r>
    <x v="1"/>
  </r>
  <r>
    <x v="0"/>
  </r>
  <r>
    <x v="1"/>
  </r>
  <r>
    <x v="0"/>
  </r>
  <r>
    <x v="1"/>
  </r>
  <r>
    <x v="2"/>
  </r>
  <r>
    <x v="1"/>
  </r>
  <r>
    <x v="1"/>
  </r>
  <r>
    <x v="1"/>
  </r>
  <r>
    <x v="1"/>
  </r>
  <r>
    <x v="0"/>
  </r>
  <r>
    <x v="1"/>
  </r>
  <r>
    <x v="1"/>
  </r>
  <r>
    <x v="2"/>
  </r>
  <r>
    <x v="1"/>
  </r>
  <r>
    <x v="0"/>
  </r>
  <r>
    <x v="1"/>
  </r>
  <r>
    <x v="1"/>
  </r>
  <r>
    <x v="1"/>
  </r>
  <r>
    <x v="0"/>
  </r>
  <r>
    <x v="1"/>
  </r>
  <r>
    <x v="0"/>
  </r>
  <r>
    <x v="0"/>
  </r>
  <r>
    <x v="1"/>
  </r>
  <r>
    <x v="0"/>
  </r>
  <r>
    <x v="1"/>
  </r>
  <r>
    <x v="1"/>
  </r>
  <r>
    <x v="1"/>
  </r>
  <r>
    <x v="1"/>
  </r>
  <r>
    <x v="2"/>
  </r>
  <r>
    <x v="0"/>
  </r>
  <r>
    <x v="1"/>
  </r>
  <r>
    <x v="1"/>
  </r>
  <r>
    <x v="0"/>
  </r>
  <r>
    <x v="1"/>
  </r>
  <r>
    <x v="1"/>
  </r>
  <r>
    <x v="1"/>
  </r>
  <r>
    <x v="1"/>
  </r>
  <r>
    <x v="0"/>
  </r>
  <r>
    <x v="1"/>
  </r>
  <r>
    <x v="2"/>
  </r>
  <r>
    <x v="2"/>
  </r>
  <r>
    <x v="1"/>
  </r>
  <r>
    <x v="1"/>
  </r>
  <r>
    <x v="0"/>
  </r>
  <r>
    <x v="1"/>
  </r>
  <r>
    <x v="1"/>
  </r>
  <r>
    <x v="1"/>
  </r>
  <r>
    <x v="1"/>
  </r>
  <r>
    <x v="0"/>
  </r>
  <r>
    <x v="1"/>
  </r>
  <r>
    <x v="1"/>
  </r>
  <r>
    <x v="1"/>
  </r>
  <r>
    <x v="2"/>
  </r>
  <r>
    <x v="1"/>
  </r>
  <r>
    <x v="0"/>
  </r>
  <r>
    <x v="2"/>
  </r>
  <r>
    <x v="1"/>
  </r>
  <r>
    <x v="1"/>
  </r>
  <r>
    <x v="0"/>
  </r>
  <r>
    <x v="1"/>
  </r>
  <r>
    <x v="1"/>
  </r>
  <r>
    <x v="0"/>
  </r>
  <r>
    <x v="1"/>
  </r>
  <r>
    <x v="1"/>
  </r>
  <r>
    <x v="1"/>
  </r>
  <r>
    <x v="1"/>
  </r>
  <r>
    <x v="0"/>
  </r>
  <r>
    <x v="1"/>
  </r>
  <r>
    <x v="0"/>
  </r>
  <r>
    <x v="1"/>
  </r>
  <r>
    <x v="0"/>
  </r>
  <r>
    <x v="1"/>
  </r>
  <r>
    <x v="0"/>
  </r>
  <r>
    <x v="1"/>
  </r>
  <r>
    <x v="1"/>
  </r>
  <r>
    <x v="1"/>
  </r>
  <r>
    <x v="1"/>
  </r>
  <r>
    <x v="1"/>
  </r>
  <r>
    <x v="0"/>
  </r>
  <r>
    <x v="1"/>
  </r>
  <r>
    <x v="0"/>
  </r>
  <r>
    <x v="1"/>
  </r>
  <r>
    <x v="1"/>
  </r>
  <r>
    <x v="1"/>
  </r>
  <r>
    <x v="0"/>
  </r>
  <r>
    <x v="1"/>
  </r>
  <r>
    <x v="1"/>
  </r>
  <r>
    <x v="0"/>
  </r>
  <r>
    <x v="1"/>
  </r>
  <r>
    <x v="0"/>
  </r>
  <r>
    <x v="1"/>
  </r>
  <r>
    <x v="1"/>
  </r>
  <r>
    <x v="0"/>
  </r>
  <r>
    <x v="1"/>
  </r>
  <r>
    <x v="1"/>
  </r>
  <r>
    <x v="1"/>
  </r>
  <r>
    <x v="1"/>
  </r>
  <r>
    <x v="1"/>
  </r>
  <r>
    <x v="1"/>
  </r>
  <r>
    <x v="1"/>
  </r>
  <r>
    <x v="1"/>
  </r>
  <r>
    <x v="1"/>
  </r>
  <r>
    <x v="1"/>
  </r>
  <r>
    <x v="1"/>
  </r>
  <r>
    <x v="1"/>
  </r>
  <r>
    <x v="1"/>
  </r>
  <r>
    <x v="1"/>
  </r>
  <r>
    <x v="1"/>
  </r>
  <r>
    <x v="0"/>
  </r>
  <r>
    <x v="1"/>
  </r>
  <r>
    <x v="1"/>
  </r>
  <r>
    <x v="1"/>
  </r>
  <r>
    <x v="1"/>
  </r>
  <r>
    <x v="1"/>
  </r>
  <r>
    <x v="1"/>
  </r>
  <r>
    <x v="1"/>
  </r>
  <r>
    <x v="0"/>
  </r>
  <r>
    <x v="1"/>
  </r>
  <r>
    <x v="1"/>
  </r>
  <r>
    <x v="2"/>
  </r>
  <r>
    <x v="0"/>
  </r>
  <r>
    <x v="1"/>
  </r>
  <r>
    <x v="1"/>
  </r>
  <r>
    <x v="2"/>
  </r>
  <r>
    <x v="1"/>
  </r>
  <r>
    <x v="0"/>
  </r>
  <r>
    <x v="1"/>
  </r>
  <r>
    <x v="1"/>
  </r>
  <r>
    <x v="2"/>
  </r>
  <r>
    <x v="1"/>
  </r>
  <r>
    <x v="0"/>
  </r>
  <r>
    <x v="1"/>
  </r>
  <r>
    <x v="0"/>
  </r>
  <r>
    <x v="1"/>
  </r>
  <r>
    <x v="1"/>
  </r>
  <r>
    <x v="1"/>
  </r>
  <r>
    <x v="1"/>
  </r>
  <r>
    <x v="2"/>
  </r>
  <r>
    <x v="1"/>
  </r>
  <r>
    <x v="1"/>
  </r>
  <r>
    <x v="1"/>
  </r>
  <r>
    <x v="1"/>
  </r>
  <r>
    <x v="1"/>
  </r>
  <r>
    <x v="1"/>
  </r>
  <r>
    <x v="2"/>
  </r>
  <r>
    <x v="0"/>
  </r>
  <r>
    <x v="0"/>
  </r>
  <r>
    <x v="1"/>
  </r>
  <r>
    <x v="1"/>
  </r>
  <r>
    <x v="1"/>
  </r>
  <r>
    <x v="2"/>
  </r>
  <r>
    <x v="0"/>
  </r>
  <r>
    <x v="0"/>
  </r>
  <r>
    <x v="1"/>
  </r>
  <r>
    <x v="0"/>
  </r>
  <r>
    <x v="0"/>
  </r>
  <r>
    <x v="0"/>
  </r>
  <r>
    <x v="3"/>
  </r>
  <r>
    <x v="1"/>
  </r>
  <r>
    <x v="1"/>
  </r>
  <r>
    <x v="1"/>
  </r>
  <r>
    <x v="1"/>
  </r>
  <r>
    <x v="0"/>
  </r>
  <r>
    <x v="0"/>
  </r>
  <r>
    <x v="1"/>
  </r>
  <r>
    <x v="0"/>
  </r>
  <r>
    <x v="0"/>
  </r>
  <r>
    <x v="2"/>
  </r>
  <r>
    <x v="1"/>
  </r>
  <r>
    <x v="0"/>
  </r>
  <r>
    <x v="1"/>
  </r>
  <r>
    <x v="1"/>
  </r>
  <r>
    <x v="1"/>
  </r>
  <r>
    <x v="1"/>
  </r>
  <r>
    <x v="1"/>
  </r>
  <r>
    <x v="1"/>
  </r>
  <r>
    <x v="2"/>
  </r>
  <r>
    <x v="2"/>
  </r>
  <r>
    <x v="0"/>
  </r>
  <r>
    <x v="1"/>
  </r>
  <r>
    <x v="1"/>
  </r>
  <r>
    <x v="1"/>
  </r>
  <r>
    <x v="0"/>
  </r>
  <r>
    <x v="3"/>
  </r>
  <r>
    <x v="1"/>
  </r>
  <r>
    <x v="0"/>
  </r>
  <r>
    <x v="0"/>
  </r>
  <r>
    <x v="1"/>
  </r>
  <r>
    <x v="2"/>
  </r>
  <r>
    <x v="0"/>
  </r>
  <r>
    <x v="1"/>
  </r>
  <r>
    <x v="1"/>
  </r>
  <r>
    <x v="0"/>
  </r>
  <r>
    <x v="1"/>
  </r>
  <r>
    <x v="1"/>
  </r>
  <r>
    <x v="1"/>
  </r>
  <r>
    <x v="2"/>
  </r>
  <r>
    <x v="2"/>
  </r>
  <r>
    <x v="1"/>
  </r>
  <r>
    <x v="1"/>
  </r>
  <r>
    <x v="1"/>
  </r>
  <r>
    <x v="2"/>
  </r>
  <r>
    <x v="1"/>
  </r>
  <r>
    <x v="2"/>
  </r>
  <r>
    <x v="1"/>
  </r>
  <r>
    <x v="1"/>
  </r>
  <r>
    <x v="0"/>
  </r>
  <r>
    <x v="0"/>
  </r>
  <r>
    <x v="0"/>
  </r>
  <r>
    <x v="1"/>
  </r>
  <r>
    <x v="1"/>
  </r>
  <r>
    <x v="0"/>
  </r>
  <r>
    <x v="1"/>
  </r>
  <r>
    <x v="0"/>
  </r>
  <r>
    <x v="2"/>
  </r>
  <r>
    <x v="1"/>
  </r>
  <r>
    <x v="0"/>
  </r>
  <r>
    <x v="0"/>
  </r>
  <r>
    <x v="0"/>
  </r>
  <r>
    <x v="1"/>
  </r>
  <r>
    <x v="1"/>
  </r>
  <r>
    <x v="1"/>
  </r>
  <r>
    <x v="0"/>
  </r>
  <r>
    <x v="1"/>
  </r>
  <r>
    <x v="2"/>
  </r>
  <r>
    <x v="2"/>
  </r>
  <r>
    <x v="2"/>
  </r>
  <r>
    <x v="1"/>
  </r>
  <r>
    <x v="1"/>
  </r>
  <r>
    <x v="2"/>
  </r>
  <r>
    <x v="1"/>
  </r>
  <r>
    <x v="1"/>
  </r>
  <r>
    <x v="0"/>
  </r>
  <r>
    <x v="3"/>
  </r>
  <r>
    <x v="2"/>
  </r>
  <r>
    <x v="2"/>
  </r>
  <r>
    <x v="1"/>
  </r>
  <r>
    <x v="1"/>
  </r>
  <r>
    <x v="0"/>
  </r>
  <r>
    <x v="0"/>
  </r>
  <r>
    <x v="1"/>
  </r>
  <r>
    <x v="1"/>
  </r>
  <r>
    <x v="0"/>
  </r>
  <r>
    <x v="0"/>
  </r>
  <r>
    <x v="2"/>
  </r>
  <r>
    <x v="1"/>
  </r>
  <r>
    <x v="1"/>
  </r>
  <r>
    <x v="0"/>
  </r>
  <r>
    <x v="1"/>
  </r>
  <r>
    <x v="1"/>
  </r>
  <r>
    <x v="2"/>
  </r>
  <r>
    <x v="0"/>
  </r>
  <r>
    <x v="0"/>
  </r>
  <r>
    <x v="1"/>
  </r>
  <r>
    <x v="1"/>
  </r>
  <r>
    <x v="1"/>
  </r>
  <r>
    <x v="0"/>
  </r>
  <r>
    <x v="1"/>
  </r>
  <r>
    <x v="3"/>
  </r>
  <r>
    <x v="1"/>
  </r>
  <r>
    <x v="1"/>
  </r>
  <r>
    <x v="2"/>
  </r>
  <r>
    <x v="0"/>
  </r>
  <r>
    <x v="1"/>
  </r>
  <r>
    <x v="1"/>
  </r>
  <r>
    <x v="1"/>
  </r>
  <r>
    <x v="1"/>
  </r>
  <r>
    <x v="2"/>
  </r>
  <r>
    <x v="1"/>
  </r>
  <r>
    <x v="1"/>
  </r>
  <r>
    <x v="1"/>
  </r>
  <r>
    <x v="0"/>
  </r>
  <r>
    <x v="1"/>
  </r>
  <r>
    <x v="0"/>
  </r>
  <r>
    <x v="1"/>
  </r>
  <r>
    <x v="1"/>
  </r>
  <r>
    <x v="1"/>
  </r>
  <r>
    <x v="1"/>
  </r>
  <r>
    <x v="2"/>
  </r>
  <r>
    <x v="1"/>
  </r>
  <r>
    <x v="0"/>
  </r>
  <r>
    <x v="1"/>
  </r>
  <r>
    <x v="0"/>
  </r>
  <r>
    <x v="0"/>
  </r>
  <r>
    <x v="0"/>
  </r>
  <r>
    <x v="2"/>
  </r>
  <r>
    <x v="1"/>
  </r>
  <r>
    <x v="1"/>
  </r>
  <r>
    <x v="0"/>
  </r>
  <r>
    <x v="1"/>
  </r>
  <r>
    <x v="1"/>
  </r>
  <r>
    <x v="1"/>
  </r>
  <r>
    <x v="0"/>
  </r>
  <r>
    <x v="1"/>
  </r>
  <r>
    <x v="0"/>
  </r>
  <r>
    <x v="1"/>
  </r>
  <r>
    <x v="1"/>
  </r>
  <r>
    <x v="1"/>
  </r>
  <r>
    <x v="1"/>
  </r>
  <r>
    <x v="0"/>
  </r>
  <r>
    <x v="0"/>
  </r>
  <r>
    <x v="2"/>
  </r>
  <r>
    <x v="0"/>
  </r>
  <r>
    <x v="0"/>
  </r>
  <r>
    <x v="1"/>
  </r>
  <r>
    <x v="2"/>
  </r>
  <r>
    <x v="2"/>
  </r>
  <r>
    <x v="0"/>
  </r>
  <r>
    <x v="1"/>
  </r>
  <r>
    <x v="2"/>
  </r>
  <r>
    <x v="1"/>
  </r>
  <r>
    <x v="0"/>
  </r>
  <r>
    <x v="0"/>
  </r>
  <r>
    <x v="0"/>
  </r>
  <r>
    <x v="0"/>
  </r>
  <r>
    <x v="1"/>
  </r>
  <r>
    <x v="1"/>
  </r>
  <r>
    <x v="0"/>
  </r>
  <r>
    <x v="1"/>
  </r>
  <r>
    <x v="1"/>
  </r>
  <r>
    <x v="1"/>
  </r>
  <r>
    <x v="2"/>
  </r>
  <r>
    <x v="2"/>
  </r>
  <r>
    <x v="1"/>
  </r>
  <r>
    <x v="1"/>
  </r>
  <r>
    <x v="1"/>
  </r>
  <r>
    <x v="1"/>
  </r>
  <r>
    <x v="0"/>
  </r>
  <r>
    <x v="0"/>
  </r>
  <r>
    <x v="3"/>
  </r>
  <r>
    <x v="1"/>
  </r>
  <r>
    <x v="0"/>
  </r>
  <r>
    <x v="1"/>
  </r>
  <r>
    <x v="1"/>
  </r>
  <r>
    <x v="1"/>
  </r>
  <r>
    <x v="1"/>
  </r>
  <r>
    <x v="1"/>
  </r>
  <r>
    <x v="1"/>
  </r>
  <r>
    <x v="1"/>
  </r>
  <r>
    <x v="1"/>
  </r>
  <r>
    <x v="1"/>
  </r>
  <r>
    <x v="1"/>
  </r>
  <r>
    <x v="1"/>
  </r>
  <r>
    <x v="1"/>
  </r>
  <r>
    <x v="2"/>
  </r>
  <r>
    <x v="1"/>
  </r>
  <r>
    <x v="1"/>
  </r>
  <r>
    <x v="3"/>
  </r>
  <r>
    <x v="1"/>
  </r>
  <r>
    <x v="2"/>
  </r>
  <r>
    <x v="1"/>
  </r>
  <r>
    <x v="1"/>
  </r>
  <r>
    <x v="1"/>
  </r>
  <r>
    <x v="1"/>
  </r>
  <r>
    <x v="0"/>
  </r>
  <r>
    <x v="0"/>
  </r>
  <r>
    <x v="1"/>
  </r>
  <r>
    <x v="1"/>
  </r>
  <r>
    <x v="2"/>
  </r>
  <r>
    <x v="1"/>
  </r>
  <r>
    <x v="0"/>
  </r>
  <r>
    <x v="1"/>
  </r>
  <r>
    <x v="1"/>
  </r>
  <r>
    <x v="1"/>
  </r>
  <r>
    <x v="1"/>
  </r>
  <r>
    <x v="1"/>
  </r>
  <r>
    <x v="2"/>
  </r>
  <r>
    <x v="2"/>
  </r>
  <r>
    <x v="1"/>
  </r>
  <r>
    <x v="0"/>
  </r>
  <r>
    <x v="1"/>
  </r>
  <r>
    <x v="1"/>
  </r>
  <r>
    <x v="1"/>
  </r>
  <r>
    <x v="0"/>
  </r>
  <r>
    <x v="1"/>
  </r>
  <r>
    <x v="1"/>
  </r>
  <r>
    <x v="1"/>
  </r>
  <r>
    <x v="1"/>
  </r>
  <r>
    <x v="1"/>
  </r>
  <r>
    <x v="1"/>
  </r>
  <r>
    <x v="1"/>
  </r>
  <r>
    <x v="0"/>
  </r>
  <r>
    <x v="0"/>
  </r>
  <r>
    <x v="0"/>
  </r>
  <r>
    <x v="2"/>
  </r>
  <r>
    <x v="1"/>
  </r>
  <r>
    <x v="1"/>
  </r>
  <r>
    <x v="1"/>
  </r>
  <r>
    <x v="2"/>
  </r>
  <r>
    <x v="2"/>
  </r>
  <r>
    <x v="0"/>
  </r>
  <r>
    <x v="1"/>
  </r>
  <r>
    <x v="1"/>
  </r>
  <r>
    <x v="1"/>
  </r>
  <r>
    <x v="0"/>
  </r>
  <r>
    <x v="1"/>
  </r>
  <r>
    <x v="2"/>
  </r>
  <r>
    <x v="0"/>
  </r>
  <r>
    <x v="1"/>
  </r>
  <r>
    <x v="1"/>
  </r>
  <r>
    <x v="1"/>
  </r>
  <r>
    <x v="0"/>
  </r>
  <r>
    <x v="1"/>
  </r>
  <r>
    <x v="0"/>
  </r>
  <r>
    <x v="0"/>
  </r>
  <r>
    <x v="1"/>
  </r>
  <r>
    <x v="1"/>
  </r>
  <r>
    <x v="1"/>
  </r>
  <r>
    <x v="1"/>
  </r>
  <r>
    <x v="1"/>
  </r>
  <r>
    <x v="0"/>
  </r>
  <r>
    <x v="2"/>
  </r>
  <r>
    <x v="1"/>
  </r>
  <r>
    <x v="1"/>
  </r>
  <r>
    <x v="1"/>
  </r>
  <r>
    <x v="1"/>
  </r>
  <r>
    <x v="1"/>
  </r>
  <r>
    <x v="1"/>
  </r>
  <r>
    <x v="2"/>
  </r>
  <r>
    <x v="2"/>
  </r>
  <r>
    <x v="1"/>
  </r>
  <r>
    <x v="1"/>
  </r>
  <r>
    <x v="1"/>
  </r>
  <r>
    <x v="1"/>
  </r>
  <r>
    <x v="1"/>
  </r>
  <r>
    <x v="1"/>
  </r>
  <r>
    <x v="1"/>
  </r>
  <r>
    <x v="1"/>
  </r>
  <r>
    <x v="0"/>
  </r>
  <r>
    <x v="2"/>
  </r>
  <r>
    <x v="1"/>
  </r>
  <r>
    <x v="0"/>
  </r>
  <r>
    <x v="1"/>
  </r>
  <r>
    <x v="1"/>
  </r>
  <r>
    <x v="1"/>
  </r>
  <r>
    <x v="1"/>
  </r>
  <r>
    <x v="1"/>
  </r>
  <r>
    <x v="0"/>
  </r>
  <r>
    <x v="2"/>
  </r>
  <r>
    <x v="2"/>
  </r>
  <r>
    <x v="1"/>
  </r>
  <r>
    <x v="1"/>
  </r>
  <r>
    <x v="1"/>
  </r>
  <r>
    <x v="0"/>
  </r>
  <r>
    <x v="2"/>
  </r>
  <r>
    <x v="1"/>
  </r>
  <r>
    <x v="1"/>
  </r>
  <r>
    <x v="1"/>
  </r>
  <r>
    <x v="2"/>
  </r>
  <r>
    <x v="1"/>
  </r>
  <r>
    <x v="1"/>
  </r>
  <r>
    <x v="1"/>
  </r>
  <r>
    <x v="1"/>
  </r>
  <r>
    <x v="1"/>
  </r>
  <r>
    <x v="1"/>
  </r>
  <r>
    <x v="2"/>
  </r>
  <r>
    <x v="1"/>
  </r>
  <r>
    <x v="1"/>
  </r>
  <r>
    <x v="2"/>
  </r>
  <r>
    <x v="0"/>
  </r>
  <r>
    <x v="1"/>
  </r>
  <r>
    <x v="1"/>
  </r>
  <r>
    <x v="1"/>
  </r>
  <r>
    <x v="2"/>
  </r>
  <r>
    <x v="0"/>
  </r>
  <r>
    <x v="1"/>
  </r>
  <r>
    <x v="3"/>
  </r>
  <r>
    <x v="2"/>
  </r>
  <r>
    <x v="1"/>
  </r>
  <r>
    <x v="1"/>
  </r>
  <r>
    <x v="1"/>
  </r>
  <r>
    <x v="0"/>
  </r>
  <r>
    <x v="1"/>
  </r>
  <r>
    <x v="1"/>
  </r>
  <r>
    <x v="1"/>
  </r>
  <r>
    <x v="1"/>
  </r>
  <r>
    <x v="1"/>
  </r>
  <r>
    <x v="0"/>
  </r>
  <r>
    <x v="1"/>
  </r>
  <r>
    <x v="0"/>
  </r>
  <r>
    <x v="0"/>
  </r>
  <r>
    <x v="2"/>
  </r>
  <r>
    <x v="1"/>
  </r>
  <r>
    <x v="0"/>
  </r>
  <r>
    <x v="0"/>
  </r>
  <r>
    <x v="1"/>
  </r>
  <r>
    <x v="0"/>
  </r>
  <r>
    <x v="1"/>
  </r>
  <r>
    <x v="0"/>
  </r>
  <r>
    <x v="2"/>
  </r>
  <r>
    <x v="0"/>
  </r>
  <r>
    <x v="1"/>
  </r>
  <r>
    <x v="1"/>
  </r>
  <r>
    <x v="1"/>
  </r>
  <r>
    <x v="1"/>
  </r>
  <r>
    <x v="0"/>
  </r>
  <r>
    <x v="0"/>
  </r>
  <r>
    <x v="2"/>
  </r>
  <r>
    <x v="1"/>
  </r>
  <r>
    <x v="0"/>
  </r>
  <r>
    <x v="0"/>
  </r>
  <r>
    <x v="1"/>
  </r>
  <r>
    <x v="1"/>
  </r>
  <r>
    <x v="0"/>
  </r>
  <r>
    <x v="2"/>
  </r>
  <r>
    <x v="1"/>
  </r>
  <r>
    <x v="0"/>
  </r>
  <r>
    <x v="1"/>
  </r>
  <r>
    <x v="0"/>
  </r>
  <r>
    <x v="1"/>
  </r>
  <r>
    <x v="1"/>
  </r>
  <r>
    <x v="0"/>
  </r>
  <r>
    <x v="0"/>
  </r>
  <r>
    <x v="1"/>
  </r>
  <r>
    <x v="2"/>
  </r>
  <r>
    <x v="1"/>
  </r>
  <r>
    <x v="1"/>
  </r>
  <r>
    <x v="2"/>
  </r>
  <r>
    <x v="1"/>
  </r>
  <r>
    <x v="1"/>
  </r>
  <r>
    <x v="1"/>
  </r>
  <r>
    <x v="1"/>
  </r>
  <r>
    <x v="3"/>
  </r>
  <r>
    <x v="0"/>
  </r>
  <r>
    <x v="1"/>
  </r>
  <r>
    <x v="1"/>
  </r>
  <r>
    <x v="1"/>
  </r>
  <r>
    <x v="1"/>
  </r>
  <r>
    <x v="1"/>
  </r>
  <r>
    <x v="1"/>
  </r>
  <r>
    <x v="2"/>
  </r>
  <r>
    <x v="2"/>
  </r>
  <r>
    <x v="1"/>
  </r>
  <r>
    <x v="1"/>
  </r>
  <r>
    <x v="1"/>
  </r>
  <r>
    <x v="1"/>
  </r>
  <r>
    <x v="0"/>
  </r>
  <r>
    <x v="1"/>
  </r>
  <r>
    <x v="0"/>
  </r>
  <r>
    <x v="1"/>
  </r>
  <r>
    <x v="1"/>
  </r>
  <r>
    <x v="0"/>
  </r>
  <r>
    <x v="1"/>
  </r>
  <r>
    <x v="1"/>
  </r>
  <r>
    <x v="2"/>
  </r>
  <r>
    <x v="0"/>
  </r>
  <r>
    <x v="0"/>
  </r>
  <r>
    <x v="1"/>
  </r>
  <r>
    <x v="1"/>
  </r>
  <r>
    <x v="1"/>
  </r>
  <r>
    <x v="1"/>
  </r>
  <r>
    <x v="1"/>
  </r>
  <r>
    <x v="2"/>
  </r>
  <r>
    <x v="1"/>
  </r>
  <r>
    <x v="0"/>
  </r>
  <r>
    <x v="1"/>
  </r>
  <r>
    <x v="1"/>
  </r>
  <r>
    <x v="1"/>
  </r>
  <r>
    <x v="1"/>
  </r>
  <r>
    <x v="1"/>
  </r>
  <r>
    <x v="1"/>
  </r>
  <r>
    <x v="1"/>
  </r>
  <r>
    <x v="1"/>
  </r>
  <r>
    <x v="2"/>
  </r>
  <r>
    <x v="1"/>
  </r>
  <r>
    <x v="2"/>
  </r>
  <r>
    <x v="2"/>
  </r>
  <r>
    <x v="1"/>
  </r>
  <r>
    <x v="0"/>
  </r>
  <r>
    <x v="0"/>
  </r>
  <r>
    <x v="1"/>
  </r>
  <r>
    <x v="1"/>
  </r>
  <r>
    <x v="0"/>
  </r>
  <r>
    <x v="2"/>
  </r>
  <r>
    <x v="2"/>
  </r>
  <r>
    <x v="1"/>
  </r>
  <r>
    <x v="1"/>
  </r>
  <r>
    <x v="0"/>
  </r>
  <r>
    <x v="1"/>
  </r>
  <r>
    <x v="1"/>
  </r>
  <r>
    <x v="1"/>
  </r>
  <r>
    <x v="2"/>
  </r>
  <r>
    <x v="2"/>
  </r>
  <r>
    <x v="0"/>
  </r>
  <r>
    <x v="0"/>
  </r>
  <r>
    <x v="0"/>
  </r>
  <r>
    <x v="1"/>
  </r>
  <r>
    <x v="1"/>
  </r>
  <r>
    <x v="1"/>
  </r>
  <r>
    <x v="1"/>
  </r>
  <r>
    <x v="2"/>
  </r>
  <r>
    <x v="0"/>
  </r>
  <r>
    <x v="1"/>
  </r>
  <r>
    <x v="1"/>
  </r>
  <r>
    <x v="1"/>
  </r>
  <r>
    <x v="1"/>
  </r>
  <r>
    <x v="2"/>
  </r>
  <r>
    <x v="1"/>
  </r>
  <r>
    <x v="1"/>
  </r>
  <r>
    <x v="1"/>
  </r>
  <r>
    <x v="0"/>
  </r>
  <r>
    <x v="1"/>
  </r>
  <r>
    <x v="1"/>
  </r>
  <r>
    <x v="0"/>
  </r>
  <r>
    <x v="1"/>
  </r>
  <r>
    <x v="1"/>
  </r>
  <r>
    <x v="3"/>
  </r>
  <r>
    <x v="1"/>
  </r>
  <r>
    <x v="1"/>
  </r>
  <r>
    <x v="1"/>
  </r>
  <r>
    <x v="3"/>
  </r>
  <r>
    <x v="1"/>
  </r>
  <r>
    <x v="2"/>
  </r>
  <r>
    <x v="1"/>
  </r>
  <r>
    <x v="0"/>
  </r>
  <r>
    <x v="2"/>
  </r>
  <r>
    <x v="2"/>
  </r>
  <r>
    <x v="2"/>
  </r>
  <r>
    <x v="1"/>
  </r>
  <r>
    <x v="1"/>
  </r>
  <r>
    <x v="1"/>
  </r>
  <r>
    <x v="0"/>
  </r>
  <r>
    <x v="1"/>
  </r>
  <r>
    <x v="1"/>
  </r>
  <r>
    <x v="1"/>
  </r>
  <r>
    <x v="1"/>
  </r>
  <r>
    <x v="1"/>
  </r>
  <r>
    <x v="1"/>
  </r>
  <r>
    <x v="1"/>
  </r>
  <r>
    <x v="2"/>
  </r>
  <r>
    <x v="1"/>
  </r>
  <r>
    <x v="0"/>
  </r>
  <r>
    <x v="1"/>
  </r>
  <r>
    <x v="1"/>
  </r>
  <r>
    <x v="2"/>
  </r>
  <r>
    <x v="1"/>
  </r>
  <r>
    <x v="2"/>
  </r>
  <r>
    <x v="1"/>
  </r>
  <r>
    <x v="1"/>
  </r>
  <r>
    <x v="1"/>
  </r>
  <r>
    <x v="1"/>
  </r>
  <r>
    <x v="1"/>
  </r>
  <r>
    <x v="1"/>
  </r>
  <r>
    <x v="2"/>
  </r>
  <r>
    <x v="1"/>
  </r>
  <r>
    <x v="1"/>
  </r>
  <r>
    <x v="0"/>
  </r>
  <r>
    <x v="1"/>
  </r>
  <r>
    <x v="2"/>
  </r>
  <r>
    <x v="1"/>
  </r>
  <r>
    <x v="1"/>
  </r>
  <r>
    <x v="1"/>
  </r>
  <r>
    <x v="0"/>
  </r>
  <r>
    <x v="0"/>
  </r>
  <r>
    <x v="2"/>
  </r>
  <r>
    <x v="1"/>
  </r>
  <r>
    <x v="1"/>
  </r>
  <r>
    <x v="1"/>
  </r>
  <r>
    <x v="2"/>
  </r>
  <r>
    <x v="2"/>
  </r>
  <r>
    <x v="2"/>
  </r>
  <r>
    <x v="1"/>
  </r>
  <r>
    <x v="1"/>
  </r>
  <r>
    <x v="1"/>
  </r>
  <r>
    <x v="1"/>
  </r>
  <r>
    <x v="2"/>
  </r>
  <r>
    <x v="2"/>
  </r>
  <r>
    <x v="2"/>
  </r>
  <r>
    <x v="2"/>
  </r>
  <r>
    <x v="2"/>
  </r>
  <r>
    <x v="1"/>
  </r>
  <r>
    <x v="1"/>
  </r>
  <r>
    <x v="1"/>
  </r>
  <r>
    <x v="0"/>
  </r>
  <r>
    <x v="1"/>
  </r>
  <r>
    <x v="1"/>
  </r>
  <r>
    <x v="1"/>
  </r>
  <r>
    <x v="1"/>
  </r>
  <r>
    <x v="1"/>
  </r>
  <r>
    <x v="1"/>
  </r>
  <r>
    <x v="1"/>
  </r>
  <r>
    <x v="1"/>
  </r>
  <r>
    <x v="2"/>
  </r>
  <r>
    <x v="1"/>
  </r>
  <r>
    <x v="1"/>
  </r>
  <r>
    <x v="0"/>
  </r>
  <r>
    <x v="1"/>
  </r>
  <r>
    <x v="1"/>
  </r>
  <r>
    <x v="1"/>
  </r>
  <r>
    <x v="2"/>
  </r>
  <r>
    <x v="1"/>
  </r>
  <r>
    <x v="1"/>
  </r>
  <r>
    <x v="2"/>
  </r>
  <r>
    <x v="1"/>
  </r>
  <r>
    <x v="1"/>
  </r>
  <r>
    <x v="1"/>
  </r>
  <r>
    <x v="0"/>
  </r>
  <r>
    <x v="2"/>
  </r>
  <r>
    <x v="2"/>
  </r>
  <r>
    <x v="1"/>
  </r>
  <r>
    <x v="1"/>
  </r>
  <r>
    <x v="2"/>
  </r>
  <r>
    <x v="2"/>
  </r>
  <r>
    <x v="2"/>
  </r>
  <r>
    <x v="1"/>
  </r>
  <r>
    <x v="1"/>
  </r>
  <r>
    <x v="1"/>
  </r>
  <r>
    <x v="1"/>
  </r>
  <r>
    <x v="1"/>
  </r>
  <r>
    <x v="0"/>
  </r>
  <r>
    <x v="1"/>
  </r>
  <r>
    <x v="1"/>
  </r>
  <r>
    <x v="0"/>
  </r>
  <r>
    <x v="0"/>
  </r>
  <r>
    <x v="1"/>
  </r>
  <r>
    <x v="1"/>
  </r>
  <r>
    <x v="1"/>
  </r>
  <r>
    <x v="1"/>
  </r>
  <r>
    <x v="1"/>
  </r>
  <r>
    <x v="1"/>
  </r>
  <r>
    <x v="0"/>
  </r>
  <r>
    <x v="0"/>
  </r>
  <r>
    <x v="1"/>
  </r>
  <r>
    <x v="2"/>
  </r>
  <r>
    <x v="2"/>
  </r>
  <r>
    <x v="0"/>
  </r>
  <r>
    <x v="1"/>
  </r>
  <r>
    <x v="1"/>
  </r>
  <r>
    <x v="1"/>
  </r>
  <r>
    <x v="1"/>
  </r>
  <r>
    <x v="1"/>
  </r>
  <r>
    <x v="1"/>
  </r>
  <r>
    <x v="1"/>
  </r>
  <r>
    <x v="1"/>
  </r>
  <r>
    <x v="1"/>
  </r>
  <r>
    <x v="1"/>
  </r>
  <r>
    <x v="1"/>
  </r>
  <r>
    <x v="0"/>
  </r>
  <r>
    <x v="1"/>
  </r>
  <r>
    <x v="3"/>
  </r>
  <r>
    <x v="3"/>
  </r>
  <r>
    <x v="0"/>
  </r>
  <r>
    <x v="1"/>
  </r>
  <r>
    <x v="1"/>
  </r>
  <r>
    <x v="1"/>
  </r>
  <r>
    <x v="1"/>
  </r>
  <r>
    <x v="1"/>
  </r>
  <r>
    <x v="2"/>
  </r>
  <r>
    <x v="2"/>
  </r>
  <r>
    <x v="2"/>
  </r>
  <r>
    <x v="0"/>
  </r>
  <r>
    <x v="1"/>
  </r>
  <r>
    <x v="1"/>
  </r>
  <r>
    <x v="2"/>
  </r>
  <r>
    <x v="0"/>
  </r>
  <r>
    <x v="2"/>
  </r>
  <r>
    <x v="2"/>
  </r>
  <r>
    <x v="0"/>
  </r>
  <r>
    <x v="0"/>
  </r>
  <r>
    <x v="2"/>
  </r>
  <r>
    <x v="1"/>
  </r>
  <r>
    <x v="1"/>
  </r>
  <r>
    <x v="1"/>
  </r>
  <r>
    <x v="1"/>
  </r>
  <r>
    <x v="0"/>
  </r>
  <r>
    <x v="2"/>
  </r>
  <r>
    <x v="1"/>
  </r>
  <r>
    <x v="2"/>
  </r>
  <r>
    <x v="2"/>
  </r>
  <r>
    <x v="1"/>
  </r>
  <r>
    <x v="1"/>
  </r>
  <r>
    <x v="1"/>
  </r>
  <r>
    <x v="1"/>
  </r>
  <r>
    <x v="2"/>
  </r>
  <r>
    <x v="1"/>
  </r>
  <r>
    <x v="0"/>
  </r>
  <r>
    <x v="2"/>
  </r>
  <r>
    <x v="0"/>
  </r>
  <r>
    <x v="1"/>
  </r>
  <r>
    <x v="1"/>
  </r>
  <r>
    <x v="1"/>
  </r>
  <r>
    <x v="2"/>
  </r>
  <r>
    <x v="1"/>
  </r>
  <r>
    <x v="1"/>
  </r>
  <r>
    <x v="2"/>
  </r>
  <r>
    <x v="1"/>
  </r>
  <r>
    <x v="1"/>
  </r>
  <r>
    <x v="1"/>
  </r>
  <r>
    <x v="1"/>
  </r>
  <r>
    <x v="0"/>
  </r>
  <r>
    <x v="1"/>
  </r>
  <r>
    <x v="1"/>
  </r>
  <r>
    <x v="2"/>
  </r>
  <r>
    <x v="0"/>
  </r>
  <r>
    <x v="1"/>
  </r>
  <r>
    <x v="2"/>
  </r>
  <r>
    <x v="0"/>
  </r>
  <r>
    <x v="1"/>
  </r>
  <r>
    <x v="1"/>
  </r>
  <r>
    <x v="1"/>
  </r>
  <r>
    <x v="2"/>
  </r>
  <r>
    <x v="2"/>
  </r>
  <r>
    <x v="1"/>
  </r>
  <r>
    <x v="2"/>
  </r>
  <r>
    <x v="2"/>
  </r>
  <r>
    <x v="2"/>
  </r>
  <r>
    <x v="0"/>
  </r>
  <r>
    <x v="2"/>
  </r>
  <r>
    <x v="3"/>
  </r>
  <r>
    <x v="2"/>
  </r>
  <r>
    <x v="1"/>
  </r>
  <r>
    <x v="1"/>
  </r>
  <r>
    <x v="1"/>
  </r>
  <r>
    <x v="1"/>
  </r>
  <r>
    <x v="2"/>
  </r>
  <r>
    <x v="1"/>
  </r>
  <r>
    <x v="1"/>
  </r>
  <r>
    <x v="2"/>
  </r>
  <r>
    <x v="0"/>
  </r>
  <r>
    <x v="2"/>
  </r>
  <r>
    <x v="2"/>
  </r>
  <r>
    <x v="1"/>
  </r>
  <r>
    <x v="0"/>
  </r>
  <r>
    <x v="0"/>
  </r>
  <r>
    <x v="1"/>
  </r>
  <r>
    <x v="2"/>
  </r>
  <r>
    <x v="2"/>
  </r>
  <r>
    <x v="2"/>
  </r>
  <r>
    <x v="1"/>
  </r>
  <r>
    <x v="1"/>
  </r>
  <r>
    <x v="3"/>
  </r>
  <r>
    <x v="3"/>
  </r>
  <r>
    <x v="1"/>
  </r>
  <r>
    <x v="0"/>
  </r>
  <r>
    <x v="0"/>
  </r>
  <r>
    <x v="1"/>
  </r>
  <r>
    <x v="1"/>
  </r>
  <r>
    <x v="1"/>
  </r>
  <r>
    <x v="1"/>
  </r>
  <r>
    <x v="1"/>
  </r>
  <r>
    <x v="2"/>
  </r>
  <r>
    <x v="1"/>
  </r>
  <r>
    <x v="0"/>
  </r>
  <r>
    <x v="1"/>
  </r>
  <r>
    <x v="1"/>
  </r>
  <r>
    <x v="0"/>
  </r>
  <r>
    <x v="1"/>
  </r>
  <r>
    <x v="0"/>
  </r>
  <r>
    <x v="2"/>
  </r>
  <r>
    <x v="1"/>
  </r>
  <r>
    <x v="1"/>
  </r>
  <r>
    <x v="1"/>
  </r>
  <r>
    <x v="0"/>
  </r>
  <r>
    <x v="1"/>
  </r>
  <r>
    <x v="1"/>
  </r>
  <r>
    <x v="1"/>
  </r>
  <r>
    <x v="1"/>
  </r>
  <r>
    <x v="1"/>
  </r>
  <r>
    <x v="1"/>
  </r>
  <r>
    <x v="2"/>
  </r>
  <r>
    <x v="1"/>
  </r>
  <r>
    <x v="1"/>
  </r>
  <r>
    <x v="1"/>
  </r>
  <r>
    <x v="1"/>
  </r>
  <r>
    <x v="1"/>
  </r>
  <r>
    <x v="1"/>
  </r>
  <r>
    <x v="1"/>
  </r>
  <r>
    <x v="2"/>
  </r>
  <r>
    <x v="1"/>
  </r>
  <r>
    <x v="1"/>
  </r>
  <r>
    <x v="1"/>
  </r>
  <r>
    <x v="1"/>
  </r>
  <r>
    <x v="1"/>
  </r>
  <r>
    <x v="1"/>
  </r>
  <r>
    <x v="1"/>
  </r>
  <r>
    <x v="2"/>
  </r>
  <r>
    <x v="1"/>
  </r>
  <r>
    <x v="0"/>
  </r>
  <r>
    <x v="2"/>
  </r>
  <r>
    <x v="2"/>
  </r>
  <r>
    <x v="1"/>
  </r>
  <r>
    <x v="1"/>
  </r>
  <r>
    <x v="2"/>
  </r>
  <r>
    <x v="2"/>
  </r>
  <r>
    <x v="2"/>
  </r>
  <r>
    <x v="1"/>
  </r>
  <r>
    <x v="1"/>
  </r>
  <r>
    <x v="2"/>
  </r>
  <r>
    <x v="1"/>
  </r>
  <r>
    <x v="1"/>
  </r>
  <r>
    <x v="1"/>
  </r>
  <r>
    <x v="0"/>
  </r>
  <r>
    <x v="1"/>
  </r>
  <r>
    <x v="1"/>
  </r>
  <r>
    <x v="1"/>
  </r>
  <r>
    <x v="1"/>
  </r>
  <r>
    <x v="0"/>
  </r>
  <r>
    <x v="0"/>
  </r>
  <r>
    <x v="1"/>
  </r>
  <r>
    <x v="2"/>
  </r>
  <r>
    <x v="2"/>
  </r>
  <r>
    <x v="0"/>
  </r>
  <r>
    <x v="1"/>
  </r>
  <r>
    <x v="2"/>
  </r>
  <r>
    <x v="0"/>
  </r>
  <r>
    <x v="1"/>
  </r>
  <r>
    <x v="1"/>
  </r>
  <r>
    <x v="0"/>
  </r>
  <r>
    <x v="1"/>
  </r>
  <r>
    <x v="1"/>
  </r>
  <r>
    <x v="1"/>
  </r>
  <r>
    <x v="1"/>
  </r>
  <r>
    <x v="0"/>
  </r>
  <r>
    <x v="0"/>
  </r>
  <r>
    <x v="1"/>
  </r>
  <r>
    <x v="1"/>
  </r>
  <r>
    <x v="1"/>
  </r>
  <r>
    <x v="0"/>
  </r>
  <r>
    <x v="1"/>
  </r>
  <r>
    <x v="0"/>
  </r>
  <r>
    <x v="2"/>
  </r>
  <r>
    <x v="1"/>
  </r>
  <r>
    <x v="1"/>
  </r>
  <r>
    <x v="0"/>
  </r>
  <r>
    <x v="2"/>
  </r>
  <r>
    <x v="2"/>
  </r>
  <r>
    <x v="1"/>
  </r>
  <r>
    <x v="1"/>
  </r>
  <r>
    <x v="0"/>
  </r>
  <r>
    <x v="0"/>
  </r>
  <r>
    <x v="0"/>
  </r>
  <r>
    <x v="1"/>
  </r>
  <r>
    <x v="1"/>
  </r>
  <r>
    <x v="1"/>
  </r>
  <r>
    <x v="1"/>
  </r>
  <r>
    <x v="1"/>
  </r>
  <r>
    <x v="1"/>
  </r>
  <r>
    <x v="1"/>
  </r>
  <r>
    <x v="1"/>
  </r>
  <r>
    <x v="2"/>
  </r>
  <r>
    <x v="2"/>
  </r>
  <r>
    <x v="2"/>
  </r>
  <r>
    <x v="1"/>
  </r>
  <r>
    <x v="1"/>
  </r>
  <r>
    <x v="1"/>
  </r>
  <r>
    <x v="1"/>
  </r>
  <r>
    <x v="2"/>
  </r>
  <r>
    <x v="1"/>
  </r>
  <r>
    <x v="0"/>
  </r>
  <r>
    <x v="1"/>
  </r>
  <r>
    <x v="2"/>
  </r>
  <r>
    <x v="1"/>
  </r>
  <r>
    <x v="1"/>
  </r>
  <r>
    <x v="1"/>
  </r>
  <r>
    <x v="0"/>
  </r>
  <r>
    <x v="1"/>
  </r>
  <r>
    <x v="1"/>
  </r>
  <r>
    <x v="0"/>
  </r>
  <r>
    <x v="1"/>
  </r>
  <r>
    <x v="2"/>
  </r>
  <r>
    <x v="1"/>
  </r>
  <r>
    <x v="1"/>
  </r>
  <r>
    <x v="1"/>
  </r>
  <r>
    <x v="1"/>
  </r>
  <r>
    <x v="1"/>
  </r>
  <r>
    <x v="1"/>
  </r>
  <r>
    <x v="0"/>
  </r>
  <r>
    <x v="1"/>
  </r>
  <r>
    <x v="0"/>
  </r>
  <r>
    <x v="0"/>
  </r>
  <r>
    <x v="1"/>
  </r>
  <r>
    <x v="1"/>
  </r>
  <r>
    <x v="2"/>
  </r>
  <r>
    <x v="1"/>
  </r>
  <r>
    <x v="0"/>
  </r>
  <r>
    <x v="1"/>
  </r>
  <r>
    <x v="0"/>
  </r>
  <r>
    <x v="1"/>
  </r>
  <r>
    <x v="0"/>
  </r>
  <r>
    <x v="0"/>
  </r>
  <r>
    <x v="1"/>
  </r>
  <r>
    <x v="1"/>
  </r>
  <r>
    <x v="1"/>
  </r>
  <r>
    <x v="2"/>
  </r>
  <r>
    <x v="1"/>
  </r>
  <r>
    <x v="1"/>
  </r>
  <r>
    <x v="2"/>
  </r>
  <r>
    <x v="1"/>
  </r>
  <r>
    <x v="1"/>
  </r>
  <r>
    <x v="2"/>
  </r>
  <r>
    <x v="0"/>
  </r>
  <r>
    <x v="1"/>
  </r>
  <r>
    <x v="3"/>
  </r>
  <r>
    <x v="1"/>
  </r>
  <r>
    <x v="1"/>
  </r>
  <r>
    <x v="1"/>
  </r>
  <r>
    <x v="2"/>
  </r>
  <r>
    <x v="0"/>
  </r>
  <r>
    <x v="2"/>
  </r>
  <r>
    <x v="0"/>
  </r>
  <r>
    <x v="0"/>
  </r>
  <r>
    <x v="1"/>
  </r>
  <r>
    <x v="1"/>
  </r>
  <r>
    <x v="1"/>
  </r>
  <r>
    <x v="1"/>
  </r>
  <r>
    <x v="1"/>
  </r>
  <r>
    <x v="1"/>
  </r>
  <r>
    <x v="2"/>
  </r>
  <r>
    <x v="1"/>
  </r>
  <r>
    <x v="1"/>
  </r>
  <r>
    <x v="0"/>
  </r>
  <r>
    <x v="1"/>
  </r>
  <r>
    <x v="1"/>
  </r>
  <r>
    <x v="1"/>
  </r>
  <r>
    <x v="0"/>
  </r>
  <r>
    <x v="2"/>
  </r>
  <r>
    <x v="1"/>
  </r>
  <r>
    <x v="1"/>
  </r>
  <r>
    <x v="1"/>
  </r>
  <r>
    <x v="3"/>
  </r>
  <r>
    <x v="0"/>
  </r>
  <r>
    <x v="1"/>
  </r>
  <r>
    <x v="1"/>
  </r>
  <r>
    <x v="0"/>
  </r>
  <r>
    <x v="1"/>
  </r>
  <r>
    <x v="1"/>
  </r>
  <r>
    <x v="1"/>
  </r>
  <r>
    <x v="1"/>
  </r>
  <r>
    <x v="0"/>
  </r>
  <r>
    <x v="0"/>
  </r>
  <r>
    <x v="2"/>
  </r>
  <r>
    <x v="0"/>
  </r>
  <r>
    <x v="1"/>
  </r>
  <r>
    <x v="1"/>
  </r>
  <r>
    <x v="2"/>
  </r>
  <r>
    <x v="0"/>
  </r>
  <r>
    <x v="0"/>
  </r>
  <r>
    <x v="1"/>
  </r>
  <r>
    <x v="1"/>
  </r>
  <r>
    <x v="1"/>
  </r>
  <r>
    <x v="1"/>
  </r>
  <r>
    <x v="0"/>
  </r>
  <r>
    <x v="2"/>
  </r>
  <r>
    <x v="0"/>
  </r>
  <r>
    <x v="1"/>
  </r>
  <r>
    <x v="1"/>
  </r>
  <r>
    <x v="2"/>
  </r>
  <r>
    <x v="1"/>
  </r>
  <r>
    <x v="0"/>
  </r>
  <r>
    <x v="1"/>
  </r>
  <r>
    <x v="1"/>
  </r>
  <r>
    <x v="1"/>
  </r>
  <r>
    <x v="3"/>
  </r>
  <r>
    <x v="1"/>
  </r>
  <r>
    <x v="1"/>
  </r>
  <r>
    <x v="1"/>
  </r>
  <r>
    <x v="1"/>
  </r>
  <r>
    <x v="0"/>
  </r>
  <r>
    <x v="1"/>
  </r>
  <r>
    <x v="1"/>
  </r>
  <r>
    <x v="1"/>
  </r>
  <r>
    <x v="1"/>
  </r>
  <r>
    <x v="0"/>
  </r>
  <r>
    <x v="1"/>
  </r>
  <r>
    <x v="0"/>
  </r>
  <r>
    <x v="1"/>
  </r>
  <r>
    <x v="1"/>
  </r>
  <r>
    <x v="1"/>
  </r>
  <r>
    <x v="0"/>
  </r>
  <r>
    <x v="2"/>
  </r>
  <r>
    <x v="2"/>
  </r>
  <r>
    <x v="1"/>
  </r>
  <r>
    <x v="1"/>
  </r>
  <r>
    <x v="1"/>
  </r>
  <r>
    <x v="0"/>
  </r>
  <r>
    <x v="1"/>
  </r>
  <r>
    <x v="0"/>
  </r>
  <r>
    <x v="1"/>
  </r>
  <r>
    <x v="1"/>
  </r>
  <r>
    <x v="2"/>
  </r>
  <r>
    <x v="2"/>
  </r>
  <r>
    <x v="1"/>
  </r>
  <r>
    <x v="1"/>
  </r>
  <r>
    <x v="2"/>
  </r>
  <r>
    <x v="2"/>
  </r>
  <r>
    <x v="0"/>
  </r>
  <r>
    <x v="1"/>
  </r>
  <r>
    <x v="1"/>
  </r>
  <r>
    <x v="1"/>
  </r>
  <r>
    <x v="1"/>
  </r>
  <r>
    <x v="0"/>
  </r>
  <r>
    <x v="1"/>
  </r>
  <r>
    <x v="0"/>
  </r>
  <r>
    <x v="1"/>
  </r>
  <r>
    <x v="1"/>
  </r>
  <r>
    <x v="1"/>
  </r>
  <r>
    <x v="2"/>
  </r>
  <r>
    <x v="2"/>
  </r>
  <r>
    <x v="1"/>
  </r>
  <r>
    <x v="2"/>
  </r>
  <r>
    <x v="1"/>
  </r>
  <r>
    <x v="2"/>
  </r>
  <r>
    <x v="1"/>
  </r>
  <r>
    <x v="2"/>
  </r>
  <r>
    <x v="1"/>
  </r>
  <r>
    <x v="1"/>
  </r>
  <r>
    <x v="0"/>
  </r>
  <r>
    <x v="2"/>
  </r>
  <r>
    <x v="0"/>
  </r>
  <r>
    <x v="2"/>
  </r>
  <r>
    <x v="0"/>
  </r>
  <r>
    <x v="1"/>
  </r>
  <r>
    <x v="0"/>
  </r>
  <r>
    <x v="1"/>
  </r>
  <r>
    <x v="1"/>
  </r>
  <r>
    <x v="1"/>
  </r>
  <r>
    <x v="0"/>
  </r>
  <r>
    <x v="2"/>
  </r>
  <r>
    <x v="2"/>
  </r>
  <r>
    <x v="1"/>
  </r>
  <r>
    <x v="1"/>
  </r>
  <r>
    <x v="0"/>
  </r>
  <r>
    <x v="2"/>
  </r>
  <r>
    <x v="1"/>
  </r>
  <r>
    <x v="1"/>
  </r>
  <r>
    <x v="1"/>
  </r>
  <r>
    <x v="1"/>
  </r>
  <r>
    <x v="1"/>
  </r>
  <r>
    <x v="1"/>
  </r>
  <r>
    <x v="1"/>
  </r>
  <r>
    <x v="1"/>
  </r>
  <r>
    <x v="0"/>
  </r>
  <r>
    <x v="0"/>
  </r>
  <r>
    <x v="0"/>
  </r>
  <r>
    <x v="1"/>
  </r>
  <r>
    <x v="0"/>
  </r>
  <r>
    <x v="2"/>
  </r>
  <r>
    <x v="1"/>
  </r>
  <r>
    <x v="1"/>
  </r>
  <r>
    <x v="0"/>
  </r>
  <r>
    <x v="0"/>
  </r>
  <r>
    <x v="1"/>
  </r>
  <r>
    <x v="0"/>
  </r>
  <r>
    <x v="0"/>
  </r>
  <r>
    <x v="1"/>
  </r>
  <r>
    <x v="1"/>
  </r>
  <r>
    <x v="1"/>
  </r>
  <r>
    <x v="0"/>
  </r>
  <r>
    <x v="1"/>
  </r>
  <r>
    <x v="0"/>
  </r>
  <r>
    <x v="1"/>
  </r>
  <r>
    <x v="1"/>
  </r>
  <r>
    <x v="1"/>
  </r>
  <r>
    <x v="0"/>
  </r>
  <r>
    <x v="1"/>
  </r>
  <r>
    <x v="1"/>
  </r>
  <r>
    <x v="1"/>
  </r>
  <r>
    <x v="1"/>
  </r>
  <r>
    <x v="0"/>
  </r>
  <r>
    <x v="1"/>
  </r>
  <r>
    <x v="2"/>
  </r>
  <r>
    <x v="0"/>
  </r>
  <r>
    <x v="1"/>
  </r>
  <r>
    <x v="1"/>
  </r>
  <r>
    <x v="1"/>
  </r>
  <r>
    <x v="1"/>
  </r>
  <r>
    <x v="1"/>
  </r>
  <r>
    <x v="1"/>
  </r>
  <r>
    <x v="1"/>
  </r>
  <r>
    <x v="3"/>
  </r>
  <r>
    <x v="1"/>
  </r>
  <r>
    <x v="1"/>
  </r>
  <r>
    <x v="0"/>
  </r>
  <r>
    <x v="2"/>
  </r>
  <r>
    <x v="1"/>
  </r>
  <r>
    <x v="1"/>
  </r>
  <r>
    <x v="1"/>
  </r>
  <r>
    <x v="0"/>
  </r>
  <r>
    <x v="1"/>
  </r>
  <r>
    <x v="0"/>
  </r>
  <r>
    <x v="3"/>
  </r>
  <r>
    <x v="0"/>
  </r>
  <r>
    <x v="1"/>
  </r>
  <r>
    <x v="0"/>
  </r>
  <r>
    <x v="0"/>
  </r>
  <r>
    <x v="1"/>
  </r>
  <r>
    <x v="3"/>
  </r>
  <r>
    <x v="1"/>
  </r>
  <r>
    <x v="1"/>
  </r>
  <r>
    <x v="2"/>
  </r>
  <r>
    <x v="1"/>
  </r>
  <r>
    <x v="2"/>
  </r>
  <r>
    <x v="2"/>
  </r>
  <r>
    <x v="1"/>
  </r>
  <r>
    <x v="0"/>
  </r>
  <r>
    <x v="0"/>
  </r>
  <r>
    <x v="0"/>
  </r>
  <r>
    <x v="1"/>
  </r>
  <r>
    <x v="2"/>
  </r>
  <r>
    <x v="1"/>
  </r>
  <r>
    <x v="1"/>
  </r>
  <r>
    <x v="1"/>
  </r>
  <r>
    <x v="1"/>
  </r>
  <r>
    <x v="0"/>
  </r>
  <r>
    <x v="0"/>
  </r>
  <r>
    <x v="0"/>
  </r>
  <r>
    <x v="1"/>
  </r>
  <r>
    <x v="3"/>
  </r>
  <r>
    <x v="1"/>
  </r>
  <r>
    <x v="1"/>
  </r>
  <r>
    <x v="1"/>
  </r>
  <r>
    <x v="1"/>
  </r>
  <r>
    <x v="1"/>
  </r>
  <r>
    <x v="1"/>
  </r>
  <r>
    <x v="1"/>
  </r>
  <r>
    <x v="1"/>
  </r>
  <r>
    <x v="1"/>
  </r>
  <r>
    <x v="2"/>
  </r>
  <r>
    <x v="1"/>
  </r>
  <r>
    <x v="1"/>
  </r>
  <r>
    <x v="1"/>
  </r>
  <r>
    <x v="0"/>
  </r>
  <r>
    <x v="1"/>
  </r>
  <r>
    <x v="2"/>
  </r>
  <r>
    <x v="1"/>
  </r>
  <r>
    <x v="0"/>
  </r>
  <r>
    <x v="0"/>
  </r>
  <r>
    <x v="1"/>
  </r>
  <r>
    <x v="1"/>
  </r>
  <r>
    <x v="2"/>
  </r>
  <r>
    <x v="1"/>
  </r>
  <r>
    <x v="1"/>
  </r>
  <r>
    <x v="1"/>
  </r>
  <r>
    <x v="1"/>
  </r>
  <r>
    <x v="1"/>
  </r>
  <r>
    <x v="1"/>
  </r>
  <r>
    <x v="1"/>
  </r>
  <r>
    <x v="0"/>
  </r>
  <r>
    <x v="3"/>
  </r>
  <r>
    <x v="2"/>
  </r>
  <r>
    <x v="2"/>
  </r>
  <r>
    <x v="1"/>
  </r>
  <r>
    <x v="1"/>
  </r>
  <r>
    <x v="1"/>
  </r>
  <r>
    <x v="1"/>
  </r>
  <r>
    <x v="0"/>
  </r>
  <r>
    <x v="2"/>
  </r>
  <r>
    <x v="0"/>
  </r>
  <r>
    <x v="2"/>
  </r>
  <r>
    <x v="2"/>
  </r>
  <r>
    <x v="1"/>
  </r>
  <r>
    <x v="1"/>
  </r>
  <r>
    <x v="1"/>
  </r>
  <r>
    <x v="1"/>
  </r>
  <r>
    <x v="0"/>
  </r>
  <r>
    <x v="2"/>
  </r>
  <r>
    <x v="0"/>
  </r>
  <r>
    <x v="2"/>
  </r>
  <r>
    <x v="1"/>
  </r>
  <r>
    <x v="1"/>
  </r>
  <r>
    <x v="2"/>
  </r>
  <r>
    <x v="1"/>
  </r>
  <r>
    <x v="1"/>
  </r>
  <r>
    <x v="1"/>
  </r>
  <r>
    <x v="1"/>
  </r>
  <r>
    <x v="1"/>
  </r>
  <r>
    <x v="0"/>
  </r>
  <r>
    <x v="2"/>
  </r>
  <r>
    <x v="0"/>
  </r>
  <r>
    <x v="1"/>
  </r>
  <r>
    <x v="0"/>
  </r>
  <r>
    <x v="1"/>
  </r>
  <r>
    <x v="1"/>
  </r>
  <r>
    <x v="0"/>
  </r>
  <r>
    <x v="1"/>
  </r>
  <r>
    <x v="1"/>
  </r>
  <r>
    <x v="1"/>
  </r>
  <r>
    <x v="0"/>
  </r>
  <r>
    <x v="0"/>
  </r>
  <r>
    <x v="2"/>
  </r>
  <r>
    <x v="1"/>
  </r>
  <r>
    <x v="3"/>
  </r>
  <r>
    <x v="0"/>
  </r>
  <r>
    <x v="1"/>
  </r>
  <r>
    <x v="0"/>
  </r>
  <r>
    <x v="0"/>
  </r>
  <r>
    <x v="0"/>
  </r>
  <r>
    <x v="0"/>
  </r>
  <r>
    <x v="0"/>
  </r>
  <r>
    <x v="1"/>
  </r>
  <r>
    <x v="2"/>
  </r>
  <r>
    <x v="0"/>
  </r>
  <r>
    <x v="0"/>
  </r>
  <r>
    <x v="1"/>
  </r>
  <r>
    <x v="2"/>
  </r>
  <r>
    <x v="2"/>
  </r>
  <r>
    <x v="1"/>
  </r>
  <r>
    <x v="1"/>
  </r>
  <r>
    <x v="1"/>
  </r>
  <r>
    <x v="2"/>
  </r>
  <r>
    <x v="1"/>
  </r>
  <r>
    <x v="1"/>
  </r>
  <r>
    <x v="2"/>
  </r>
  <r>
    <x v="0"/>
  </r>
  <r>
    <x v="1"/>
  </r>
  <r>
    <x v="0"/>
  </r>
  <r>
    <x v="0"/>
  </r>
  <r>
    <x v="1"/>
  </r>
  <r>
    <x v="2"/>
  </r>
  <r>
    <x v="1"/>
  </r>
  <r>
    <x v="1"/>
  </r>
  <r>
    <x v="1"/>
  </r>
  <r>
    <x v="1"/>
  </r>
  <r>
    <x v="1"/>
  </r>
  <r>
    <x v="2"/>
  </r>
  <r>
    <x v="2"/>
  </r>
  <r>
    <x v="1"/>
  </r>
  <r>
    <x v="1"/>
  </r>
  <r>
    <x v="1"/>
  </r>
  <r>
    <x v="2"/>
  </r>
  <r>
    <x v="3"/>
  </r>
  <r>
    <x v="0"/>
  </r>
  <r>
    <x v="1"/>
  </r>
  <r>
    <x v="1"/>
  </r>
  <r>
    <x v="1"/>
  </r>
  <r>
    <x v="1"/>
  </r>
  <r>
    <x v="1"/>
  </r>
  <r>
    <x v="1"/>
  </r>
  <r>
    <x v="1"/>
  </r>
  <r>
    <x v="2"/>
  </r>
  <r>
    <x v="0"/>
  </r>
  <r>
    <x v="0"/>
  </r>
  <r>
    <x v="1"/>
  </r>
  <r>
    <x v="1"/>
  </r>
  <r>
    <x v="1"/>
  </r>
  <r>
    <x v="2"/>
  </r>
  <r>
    <x v="1"/>
  </r>
  <r>
    <x v="1"/>
  </r>
  <r>
    <x v="1"/>
  </r>
  <r>
    <x v="1"/>
  </r>
  <r>
    <x v="1"/>
  </r>
  <r>
    <x v="0"/>
  </r>
  <r>
    <x v="1"/>
  </r>
  <r>
    <x v="2"/>
  </r>
  <r>
    <x v="1"/>
  </r>
  <r>
    <x v="2"/>
  </r>
  <r>
    <x v="1"/>
  </r>
  <r>
    <x v="1"/>
  </r>
  <r>
    <x v="1"/>
  </r>
  <r>
    <x v="0"/>
  </r>
  <r>
    <x v="1"/>
  </r>
  <r>
    <x v="2"/>
  </r>
  <r>
    <x v="1"/>
  </r>
  <r>
    <x v="2"/>
  </r>
  <r>
    <x v="1"/>
  </r>
  <r>
    <x v="0"/>
  </r>
  <r>
    <x v="1"/>
  </r>
  <r>
    <x v="1"/>
  </r>
  <r>
    <x v="1"/>
  </r>
  <r>
    <x v="1"/>
  </r>
  <r>
    <x v="2"/>
  </r>
  <r>
    <x v="3"/>
  </r>
  <r>
    <x v="0"/>
  </r>
  <r>
    <x v="0"/>
  </r>
  <r>
    <x v="1"/>
  </r>
  <r>
    <x v="1"/>
  </r>
  <r>
    <x v="0"/>
  </r>
  <r>
    <x v="1"/>
  </r>
  <r>
    <x v="0"/>
  </r>
  <r>
    <x v="2"/>
  </r>
  <r>
    <x v="0"/>
  </r>
  <r>
    <x v="1"/>
  </r>
  <r>
    <x v="1"/>
  </r>
  <r>
    <x v="0"/>
  </r>
  <r>
    <x v="1"/>
  </r>
  <r>
    <x v="1"/>
  </r>
  <r>
    <x v="0"/>
  </r>
  <r>
    <x v="1"/>
  </r>
  <r>
    <x v="1"/>
  </r>
  <r>
    <x v="0"/>
  </r>
  <r>
    <x v="2"/>
  </r>
  <r>
    <x v="1"/>
  </r>
  <r>
    <x v="1"/>
  </r>
  <r>
    <x v="1"/>
  </r>
  <r>
    <x v="1"/>
  </r>
  <r>
    <x v="1"/>
  </r>
  <r>
    <x v="1"/>
  </r>
  <r>
    <x v="0"/>
  </r>
  <r>
    <x v="0"/>
  </r>
  <r>
    <x v="1"/>
  </r>
  <r>
    <x v="0"/>
  </r>
  <r>
    <x v="1"/>
  </r>
  <r>
    <x v="0"/>
  </r>
  <r>
    <x v="0"/>
  </r>
  <r>
    <x v="1"/>
  </r>
  <r>
    <x v="1"/>
  </r>
  <r>
    <x v="1"/>
  </r>
  <r>
    <x v="1"/>
  </r>
  <r>
    <x v="2"/>
  </r>
  <r>
    <x v="1"/>
  </r>
  <r>
    <x v="1"/>
  </r>
  <r>
    <x v="1"/>
  </r>
  <r>
    <x v="1"/>
  </r>
  <r>
    <x v="1"/>
  </r>
  <r>
    <x v="1"/>
  </r>
  <r>
    <x v="1"/>
  </r>
  <r>
    <x v="0"/>
  </r>
  <r>
    <x v="3"/>
  </r>
  <r>
    <x v="1"/>
  </r>
  <r>
    <x v="2"/>
  </r>
  <r>
    <x v="1"/>
  </r>
  <r>
    <x v="1"/>
  </r>
  <r>
    <x v="1"/>
  </r>
  <r>
    <x v="0"/>
  </r>
  <r>
    <x v="1"/>
  </r>
  <r>
    <x v="2"/>
  </r>
  <r>
    <x v="1"/>
  </r>
  <r>
    <x v="0"/>
  </r>
  <r>
    <x v="1"/>
  </r>
  <r>
    <x v="0"/>
  </r>
  <r>
    <x v="1"/>
  </r>
  <r>
    <x v="1"/>
  </r>
  <r>
    <x v="2"/>
  </r>
  <r>
    <x v="0"/>
  </r>
  <r>
    <x v="2"/>
  </r>
  <r>
    <x v="0"/>
  </r>
  <r>
    <x v="1"/>
  </r>
  <r>
    <x v="1"/>
  </r>
  <r>
    <x v="1"/>
  </r>
  <r>
    <x v="2"/>
  </r>
  <r>
    <x v="1"/>
  </r>
  <r>
    <x v="0"/>
  </r>
  <r>
    <x v="1"/>
  </r>
  <r>
    <x v="1"/>
  </r>
  <r>
    <x v="1"/>
  </r>
  <r>
    <x v="2"/>
  </r>
  <r>
    <x v="1"/>
  </r>
  <r>
    <x v="1"/>
  </r>
  <r>
    <x v="2"/>
  </r>
  <r>
    <x v="1"/>
  </r>
  <r>
    <x v="1"/>
  </r>
  <r>
    <x v="1"/>
  </r>
  <r>
    <x v="1"/>
  </r>
  <r>
    <x v="0"/>
  </r>
  <r>
    <x v="0"/>
  </r>
  <r>
    <x v="1"/>
  </r>
  <r>
    <x v="1"/>
  </r>
  <r>
    <x v="1"/>
  </r>
  <r>
    <x v="0"/>
  </r>
  <r>
    <x v="0"/>
  </r>
  <r>
    <x v="2"/>
  </r>
  <r>
    <x v="0"/>
  </r>
  <r>
    <x v="1"/>
  </r>
  <r>
    <x v="1"/>
  </r>
  <r>
    <x v="0"/>
  </r>
  <r>
    <x v="1"/>
  </r>
  <r>
    <x v="1"/>
  </r>
  <r>
    <x v="1"/>
  </r>
  <r>
    <x v="2"/>
  </r>
  <r>
    <x v="1"/>
  </r>
  <r>
    <x v="2"/>
  </r>
  <r>
    <x v="0"/>
  </r>
  <r>
    <x v="0"/>
  </r>
  <r>
    <x v="1"/>
  </r>
  <r>
    <x v="1"/>
  </r>
  <r>
    <x v="1"/>
  </r>
  <r>
    <x v="0"/>
  </r>
  <r>
    <x v="1"/>
  </r>
  <r>
    <x v="0"/>
  </r>
  <r>
    <x v="1"/>
  </r>
  <r>
    <x v="0"/>
  </r>
  <r>
    <x v="0"/>
  </r>
  <r>
    <x v="1"/>
  </r>
  <r>
    <x v="0"/>
  </r>
  <r>
    <x v="1"/>
  </r>
  <r>
    <x v="1"/>
  </r>
  <r>
    <x v="1"/>
  </r>
  <r>
    <x v="1"/>
  </r>
  <r>
    <x v="1"/>
  </r>
  <r>
    <x v="1"/>
  </r>
  <r>
    <x v="1"/>
  </r>
  <r>
    <x v="1"/>
  </r>
  <r>
    <x v="0"/>
  </r>
  <r>
    <x v="1"/>
  </r>
  <r>
    <x v="2"/>
  </r>
  <r>
    <x v="1"/>
  </r>
  <r>
    <x v="1"/>
  </r>
  <r>
    <x v="0"/>
  </r>
  <r>
    <x v="1"/>
  </r>
  <r>
    <x v="2"/>
  </r>
  <r>
    <x v="1"/>
  </r>
  <r>
    <x v="1"/>
  </r>
  <r>
    <x v="0"/>
  </r>
  <r>
    <x v="1"/>
  </r>
  <r>
    <x v="0"/>
  </r>
  <r>
    <x v="2"/>
  </r>
  <r>
    <x v="0"/>
  </r>
  <r>
    <x v="1"/>
  </r>
  <r>
    <x v="0"/>
  </r>
  <r>
    <x v="1"/>
  </r>
  <r>
    <x v="0"/>
  </r>
  <r>
    <x v="1"/>
  </r>
  <r>
    <x v="1"/>
  </r>
  <r>
    <x v="2"/>
  </r>
  <r>
    <x v="2"/>
  </r>
  <r>
    <x v="1"/>
  </r>
  <r>
    <x v="1"/>
  </r>
  <r>
    <x v="2"/>
  </r>
  <r>
    <x v="1"/>
  </r>
  <r>
    <x v="1"/>
  </r>
  <r>
    <x v="1"/>
  </r>
  <r>
    <x v="1"/>
  </r>
  <r>
    <x v="1"/>
  </r>
  <r>
    <x v="1"/>
  </r>
  <r>
    <x v="1"/>
  </r>
  <r>
    <x v="1"/>
  </r>
  <r>
    <x v="2"/>
  </r>
  <r>
    <x v="1"/>
  </r>
  <r>
    <x v="1"/>
  </r>
  <r>
    <x v="1"/>
  </r>
  <r>
    <x v="1"/>
  </r>
  <r>
    <x v="1"/>
  </r>
  <r>
    <x v="1"/>
  </r>
  <r>
    <x v="1"/>
  </r>
  <r>
    <x v="1"/>
  </r>
  <r>
    <x v="1"/>
  </r>
  <r>
    <x v="1"/>
  </r>
  <r>
    <x v="1"/>
  </r>
  <r>
    <x v="1"/>
  </r>
  <r>
    <x v="1"/>
  </r>
  <r>
    <x v="1"/>
  </r>
  <r>
    <x v="1"/>
  </r>
  <r>
    <x v="1"/>
  </r>
  <r>
    <x v="0"/>
  </r>
  <r>
    <x v="1"/>
  </r>
  <r>
    <x v="1"/>
  </r>
  <r>
    <x v="1"/>
  </r>
  <r>
    <x v="2"/>
  </r>
  <r>
    <x v="2"/>
  </r>
  <r>
    <x v="2"/>
  </r>
  <r>
    <x v="2"/>
  </r>
  <r>
    <x v="0"/>
  </r>
  <r>
    <x v="2"/>
  </r>
  <r>
    <x v="0"/>
  </r>
  <r>
    <x v="1"/>
  </r>
  <r>
    <x v="1"/>
  </r>
  <r>
    <x v="1"/>
  </r>
  <r>
    <x v="1"/>
  </r>
  <r>
    <x v="1"/>
  </r>
  <r>
    <x v="0"/>
  </r>
  <r>
    <x v="0"/>
  </r>
  <r>
    <x v="1"/>
  </r>
  <r>
    <x v="1"/>
  </r>
  <r>
    <x v="1"/>
  </r>
  <r>
    <x v="1"/>
  </r>
  <r>
    <x v="1"/>
  </r>
  <r>
    <x v="1"/>
  </r>
  <r>
    <x v="1"/>
  </r>
  <r>
    <x v="2"/>
  </r>
  <r>
    <x v="0"/>
  </r>
  <r>
    <x v="2"/>
  </r>
  <r>
    <x v="2"/>
  </r>
  <r>
    <x v="2"/>
  </r>
  <r>
    <x v="1"/>
  </r>
  <r>
    <x v="2"/>
  </r>
  <r>
    <x v="2"/>
  </r>
  <r>
    <x v="0"/>
  </r>
  <r>
    <x v="1"/>
  </r>
  <r>
    <x v="1"/>
  </r>
  <r>
    <x v="1"/>
  </r>
  <r>
    <x v="0"/>
  </r>
  <r>
    <x v="1"/>
  </r>
  <r>
    <x v="1"/>
  </r>
  <r>
    <x v="1"/>
  </r>
  <r>
    <x v="1"/>
  </r>
  <r>
    <x v="0"/>
  </r>
  <r>
    <x v="1"/>
  </r>
  <r>
    <x v="1"/>
  </r>
  <r>
    <x v="2"/>
  </r>
  <r>
    <x v="1"/>
  </r>
  <r>
    <x v="0"/>
  </r>
  <r>
    <x v="1"/>
  </r>
  <r>
    <x v="1"/>
  </r>
  <r>
    <x v="1"/>
  </r>
  <r>
    <x v="1"/>
  </r>
  <r>
    <x v="1"/>
  </r>
  <r>
    <x v="0"/>
  </r>
  <r>
    <x v="0"/>
  </r>
  <r>
    <x v="1"/>
  </r>
  <r>
    <x v="1"/>
  </r>
  <r>
    <x v="0"/>
  </r>
  <r>
    <x v="3"/>
  </r>
  <r>
    <x v="1"/>
  </r>
  <r>
    <x v="1"/>
  </r>
  <r>
    <x v="1"/>
  </r>
  <r>
    <x v="1"/>
  </r>
  <r>
    <x v="1"/>
  </r>
  <r>
    <x v="1"/>
  </r>
  <r>
    <x v="1"/>
  </r>
  <r>
    <x v="1"/>
  </r>
  <r>
    <x v="1"/>
  </r>
  <r>
    <x v="2"/>
  </r>
  <r>
    <x v="1"/>
  </r>
  <r>
    <x v="1"/>
  </r>
  <r>
    <x v="2"/>
  </r>
  <r>
    <x v="0"/>
  </r>
  <r>
    <x v="1"/>
  </r>
  <r>
    <x v="2"/>
  </r>
  <r>
    <x v="1"/>
  </r>
  <r>
    <x v="1"/>
  </r>
  <r>
    <x v="1"/>
  </r>
  <r>
    <x v="1"/>
  </r>
  <r>
    <x v="0"/>
  </r>
  <r>
    <x v="0"/>
  </r>
  <r>
    <x v="1"/>
  </r>
  <r>
    <x v="1"/>
  </r>
  <r>
    <x v="1"/>
  </r>
  <r>
    <x v="1"/>
  </r>
  <r>
    <x v="1"/>
  </r>
  <r>
    <x v="1"/>
  </r>
  <r>
    <x v="2"/>
  </r>
  <r>
    <x v="0"/>
  </r>
  <r>
    <x v="1"/>
  </r>
  <r>
    <x v="1"/>
  </r>
  <r>
    <x v="1"/>
  </r>
  <r>
    <x v="2"/>
  </r>
  <r>
    <x v="1"/>
  </r>
  <r>
    <x v="1"/>
  </r>
  <r>
    <x v="1"/>
  </r>
  <r>
    <x v="1"/>
  </r>
  <r>
    <x v="1"/>
  </r>
  <r>
    <x v="1"/>
  </r>
  <r>
    <x v="1"/>
  </r>
  <r>
    <x v="1"/>
  </r>
  <r>
    <x v="1"/>
  </r>
  <r>
    <x v="1"/>
  </r>
  <r>
    <x v="1"/>
  </r>
  <r>
    <x v="1"/>
  </r>
  <r>
    <x v="0"/>
  </r>
  <r>
    <x v="0"/>
  </r>
  <r>
    <x v="0"/>
  </r>
  <r>
    <x v="0"/>
  </r>
  <r>
    <x v="0"/>
  </r>
  <r>
    <x v="2"/>
  </r>
  <r>
    <x v="1"/>
  </r>
  <r>
    <x v="1"/>
  </r>
  <r>
    <x v="1"/>
  </r>
  <r>
    <x v="1"/>
  </r>
  <r>
    <x v="1"/>
  </r>
  <r>
    <x v="1"/>
  </r>
  <r>
    <x v="2"/>
  </r>
  <r>
    <x v="0"/>
  </r>
  <r>
    <x v="1"/>
  </r>
  <r>
    <x v="0"/>
  </r>
  <r>
    <x v="1"/>
  </r>
  <r>
    <x v="1"/>
  </r>
  <r>
    <x v="1"/>
  </r>
  <r>
    <x v="1"/>
  </r>
  <r>
    <x v="2"/>
  </r>
  <r>
    <x v="1"/>
  </r>
  <r>
    <x v="0"/>
  </r>
  <r>
    <x v="0"/>
  </r>
  <r>
    <x v="1"/>
  </r>
  <r>
    <x v="1"/>
  </r>
  <r>
    <x v="2"/>
  </r>
  <r>
    <x v="1"/>
  </r>
  <r>
    <x v="0"/>
  </r>
  <r>
    <x v="1"/>
  </r>
  <r>
    <x v="1"/>
  </r>
  <r>
    <x v="1"/>
  </r>
  <r>
    <x v="1"/>
  </r>
  <r>
    <x v="2"/>
  </r>
  <r>
    <x v="2"/>
  </r>
  <r>
    <x v="3"/>
  </r>
  <r>
    <x v="2"/>
  </r>
  <r>
    <x v="0"/>
  </r>
  <r>
    <x v="3"/>
  </r>
  <r>
    <x v="1"/>
  </r>
  <r>
    <x v="0"/>
  </r>
  <r>
    <x v="1"/>
  </r>
  <r>
    <x v="1"/>
  </r>
  <r>
    <x v="0"/>
  </r>
  <r>
    <x v="1"/>
  </r>
  <r>
    <x v="0"/>
  </r>
  <r>
    <x v="1"/>
  </r>
  <r>
    <x v="0"/>
  </r>
  <r>
    <x v="0"/>
  </r>
  <r>
    <x v="1"/>
  </r>
  <r>
    <x v="1"/>
  </r>
  <r>
    <x v="0"/>
  </r>
  <r>
    <x v="1"/>
  </r>
  <r>
    <x v="1"/>
  </r>
  <r>
    <x v="1"/>
  </r>
  <r>
    <x v="0"/>
  </r>
  <r>
    <x v="1"/>
  </r>
  <r>
    <x v="0"/>
  </r>
  <r>
    <x v="1"/>
  </r>
  <r>
    <x v="0"/>
  </r>
  <r>
    <x v="2"/>
  </r>
  <r>
    <x v="1"/>
  </r>
  <r>
    <x v="1"/>
  </r>
  <r>
    <x v="1"/>
  </r>
  <r>
    <x v="1"/>
  </r>
  <r>
    <x v="1"/>
  </r>
  <r>
    <x v="2"/>
  </r>
  <r>
    <x v="2"/>
  </r>
  <r>
    <x v="2"/>
  </r>
  <r>
    <x v="2"/>
  </r>
  <r>
    <x v="1"/>
  </r>
  <r>
    <x v="1"/>
  </r>
  <r>
    <x v="1"/>
  </r>
  <r>
    <x v="2"/>
  </r>
  <r>
    <x v="1"/>
  </r>
  <r>
    <x v="1"/>
  </r>
  <r>
    <x v="1"/>
  </r>
  <r>
    <x v="1"/>
  </r>
  <r>
    <x v="1"/>
  </r>
  <r>
    <x v="1"/>
  </r>
  <r>
    <x v="1"/>
  </r>
  <r>
    <x v="1"/>
  </r>
  <r>
    <x v="1"/>
  </r>
  <r>
    <x v="2"/>
  </r>
  <r>
    <x v="2"/>
  </r>
  <r>
    <x v="0"/>
  </r>
  <r>
    <x v="1"/>
  </r>
  <r>
    <x v="1"/>
  </r>
  <r>
    <x v="1"/>
  </r>
  <r>
    <x v="0"/>
  </r>
  <r>
    <x v="1"/>
  </r>
  <r>
    <x v="2"/>
  </r>
  <r>
    <x v="1"/>
  </r>
  <r>
    <x v="2"/>
  </r>
  <r>
    <x v="1"/>
  </r>
  <r>
    <x v="2"/>
  </r>
  <r>
    <x v="1"/>
  </r>
  <r>
    <x v="1"/>
  </r>
  <r>
    <x v="1"/>
  </r>
  <r>
    <x v="2"/>
  </r>
  <r>
    <x v="1"/>
  </r>
  <r>
    <x v="1"/>
  </r>
  <r>
    <x v="1"/>
  </r>
  <r>
    <x v="2"/>
  </r>
  <r>
    <x v="1"/>
  </r>
  <r>
    <x v="1"/>
  </r>
  <r>
    <x v="2"/>
  </r>
  <r>
    <x v="2"/>
  </r>
  <r>
    <x v="1"/>
  </r>
  <r>
    <x v="1"/>
  </r>
  <r>
    <x v="1"/>
  </r>
  <r>
    <x v="1"/>
  </r>
  <r>
    <x v="1"/>
  </r>
  <r>
    <x v="1"/>
  </r>
  <r>
    <x v="1"/>
  </r>
  <r>
    <x v="1"/>
  </r>
  <r>
    <x v="1"/>
  </r>
  <r>
    <x v="1"/>
  </r>
  <r>
    <x v="0"/>
  </r>
  <r>
    <x v="1"/>
  </r>
  <r>
    <x v="1"/>
  </r>
  <r>
    <x v="0"/>
  </r>
  <r>
    <x v="0"/>
  </r>
  <r>
    <x v="1"/>
  </r>
  <r>
    <x v="1"/>
  </r>
  <r>
    <x v="0"/>
  </r>
  <r>
    <x v="2"/>
  </r>
  <r>
    <x v="1"/>
  </r>
  <r>
    <x v="1"/>
  </r>
  <r>
    <x v="1"/>
  </r>
  <r>
    <x v="1"/>
  </r>
  <r>
    <x v="0"/>
  </r>
  <r>
    <x v="1"/>
  </r>
  <r>
    <x v="1"/>
  </r>
  <r>
    <x v="1"/>
  </r>
  <r>
    <x v="1"/>
  </r>
  <r>
    <x v="1"/>
  </r>
  <r>
    <x v="0"/>
  </r>
  <r>
    <x v="1"/>
  </r>
  <r>
    <x v="1"/>
  </r>
  <r>
    <x v="1"/>
  </r>
  <r>
    <x v="1"/>
  </r>
  <r>
    <x v="2"/>
  </r>
  <r>
    <x v="1"/>
  </r>
  <r>
    <x v="2"/>
  </r>
  <r>
    <x v="1"/>
  </r>
  <r>
    <x v="1"/>
  </r>
  <r>
    <x v="2"/>
  </r>
  <r>
    <x v="2"/>
  </r>
  <r>
    <x v="2"/>
  </r>
  <r>
    <x v="1"/>
  </r>
  <r>
    <x v="2"/>
  </r>
  <r>
    <x v="1"/>
  </r>
  <r>
    <x v="1"/>
  </r>
  <r>
    <x v="1"/>
  </r>
  <r>
    <x v="1"/>
  </r>
  <r>
    <x v="0"/>
  </r>
  <r>
    <x v="3"/>
  </r>
  <r>
    <x v="0"/>
  </r>
  <r>
    <x v="1"/>
  </r>
  <r>
    <x v="1"/>
  </r>
  <r>
    <x v="2"/>
  </r>
  <r>
    <x v="0"/>
  </r>
  <r>
    <x v="1"/>
  </r>
  <r>
    <x v="2"/>
  </r>
  <r>
    <x v="1"/>
  </r>
  <r>
    <x v="1"/>
  </r>
  <r>
    <x v="2"/>
  </r>
  <r>
    <x v="1"/>
  </r>
  <r>
    <x v="1"/>
  </r>
  <r>
    <x v="2"/>
  </r>
  <r>
    <x v="1"/>
  </r>
  <r>
    <x v="0"/>
  </r>
  <r>
    <x v="1"/>
  </r>
  <r>
    <x v="1"/>
  </r>
  <r>
    <x v="0"/>
  </r>
  <r>
    <x v="1"/>
  </r>
  <r>
    <x v="1"/>
  </r>
  <r>
    <x v="1"/>
  </r>
  <r>
    <x v="2"/>
  </r>
  <r>
    <x v="1"/>
  </r>
  <r>
    <x v="0"/>
  </r>
  <r>
    <x v="1"/>
  </r>
  <r>
    <x v="0"/>
  </r>
  <r>
    <x v="1"/>
  </r>
  <r>
    <x v="1"/>
  </r>
  <r>
    <x v="1"/>
  </r>
  <r>
    <x v="0"/>
  </r>
  <r>
    <x v="1"/>
  </r>
  <r>
    <x v="1"/>
  </r>
  <r>
    <x v="1"/>
  </r>
  <r>
    <x v="0"/>
  </r>
  <r>
    <x v="1"/>
  </r>
  <r>
    <x v="1"/>
  </r>
  <r>
    <x v="1"/>
  </r>
  <r>
    <x v="1"/>
  </r>
  <r>
    <x v="2"/>
  </r>
  <r>
    <x v="1"/>
  </r>
  <r>
    <x v="2"/>
  </r>
  <r>
    <x v="2"/>
  </r>
  <r>
    <x v="0"/>
  </r>
  <r>
    <x v="1"/>
  </r>
  <r>
    <x v="1"/>
  </r>
  <r>
    <x v="0"/>
  </r>
  <r>
    <x v="1"/>
  </r>
  <r>
    <x v="1"/>
  </r>
  <r>
    <x v="1"/>
  </r>
  <r>
    <x v="1"/>
  </r>
  <r>
    <x v="1"/>
  </r>
  <r>
    <x v="0"/>
  </r>
  <r>
    <x v="1"/>
  </r>
  <r>
    <x v="2"/>
  </r>
  <r>
    <x v="2"/>
  </r>
  <r>
    <x v="1"/>
  </r>
  <r>
    <x v="2"/>
  </r>
  <r>
    <x v="0"/>
  </r>
  <r>
    <x v="0"/>
  </r>
  <r>
    <x v="1"/>
  </r>
  <r>
    <x v="1"/>
  </r>
  <r>
    <x v="1"/>
  </r>
  <r>
    <x v="2"/>
  </r>
  <r>
    <x v="1"/>
  </r>
  <r>
    <x v="1"/>
  </r>
  <r>
    <x v="1"/>
  </r>
  <r>
    <x v="1"/>
  </r>
  <r>
    <x v="1"/>
  </r>
  <r>
    <x v="0"/>
  </r>
  <r>
    <x v="1"/>
  </r>
  <r>
    <x v="1"/>
  </r>
  <r>
    <x v="1"/>
  </r>
  <r>
    <x v="1"/>
  </r>
  <r>
    <x v="0"/>
  </r>
  <r>
    <x v="2"/>
  </r>
  <r>
    <x v="1"/>
  </r>
  <r>
    <x v="1"/>
  </r>
  <r>
    <x v="0"/>
  </r>
  <r>
    <x v="2"/>
  </r>
  <r>
    <x v="1"/>
  </r>
  <r>
    <x v="1"/>
  </r>
  <r>
    <x v="1"/>
  </r>
  <r>
    <x v="2"/>
  </r>
  <r>
    <x v="2"/>
  </r>
  <r>
    <x v="2"/>
  </r>
  <r>
    <x v="1"/>
  </r>
  <r>
    <x v="1"/>
  </r>
  <r>
    <x v="2"/>
  </r>
  <r>
    <x v="2"/>
  </r>
  <r>
    <x v="2"/>
  </r>
  <r>
    <x v="2"/>
  </r>
  <r>
    <x v="2"/>
  </r>
  <r>
    <x v="0"/>
  </r>
  <r>
    <x v="1"/>
  </r>
  <r>
    <x v="1"/>
  </r>
  <r>
    <x v="1"/>
  </r>
  <r>
    <x v="1"/>
  </r>
  <r>
    <x v="1"/>
  </r>
  <r>
    <x v="0"/>
  </r>
  <r>
    <x v="1"/>
  </r>
  <r>
    <x v="1"/>
  </r>
  <r>
    <x v="1"/>
  </r>
  <r>
    <x v="1"/>
  </r>
  <r>
    <x v="0"/>
  </r>
  <r>
    <x v="2"/>
  </r>
  <r>
    <x v="1"/>
  </r>
  <r>
    <x v="1"/>
  </r>
  <r>
    <x v="0"/>
  </r>
  <r>
    <x v="1"/>
  </r>
  <r>
    <x v="0"/>
  </r>
  <r>
    <x v="1"/>
  </r>
  <r>
    <x v="2"/>
  </r>
  <r>
    <x v="1"/>
  </r>
  <r>
    <x v="1"/>
  </r>
  <r>
    <x v="2"/>
  </r>
  <r>
    <x v="1"/>
  </r>
  <r>
    <x v="1"/>
  </r>
  <r>
    <x v="0"/>
  </r>
  <r>
    <x v="1"/>
  </r>
  <r>
    <x v="0"/>
  </r>
  <r>
    <x v="1"/>
  </r>
  <r>
    <x v="1"/>
  </r>
  <r>
    <x v="1"/>
  </r>
  <r>
    <x v="1"/>
  </r>
  <r>
    <x v="0"/>
  </r>
  <r>
    <x v="1"/>
  </r>
  <r>
    <x v="2"/>
  </r>
  <r>
    <x v="1"/>
  </r>
  <r>
    <x v="2"/>
  </r>
  <r>
    <x v="1"/>
  </r>
  <r>
    <x v="1"/>
  </r>
  <r>
    <x v="2"/>
  </r>
  <r>
    <x v="0"/>
  </r>
  <r>
    <x v="1"/>
  </r>
  <r>
    <x v="1"/>
  </r>
  <r>
    <x v="0"/>
  </r>
  <r>
    <x v="2"/>
  </r>
  <r>
    <x v="1"/>
  </r>
  <r>
    <x v="2"/>
  </r>
  <r>
    <x v="1"/>
  </r>
  <r>
    <x v="0"/>
  </r>
  <r>
    <x v="0"/>
  </r>
  <r>
    <x v="0"/>
  </r>
  <r>
    <x v="1"/>
  </r>
  <r>
    <x v="2"/>
  </r>
  <r>
    <x v="1"/>
  </r>
  <r>
    <x v="2"/>
  </r>
  <r>
    <x v="1"/>
  </r>
  <r>
    <x v="2"/>
  </r>
  <r>
    <x v="1"/>
  </r>
  <r>
    <x v="2"/>
  </r>
  <r>
    <x v="1"/>
  </r>
  <r>
    <x v="1"/>
  </r>
  <r>
    <x v="1"/>
  </r>
  <r>
    <x v="2"/>
  </r>
  <r>
    <x v="2"/>
  </r>
  <r>
    <x v="1"/>
  </r>
  <r>
    <x v="2"/>
  </r>
  <r>
    <x v="1"/>
  </r>
  <r>
    <x v="0"/>
  </r>
  <r>
    <x v="0"/>
  </r>
  <r>
    <x v="1"/>
  </r>
  <r>
    <x v="1"/>
  </r>
  <r>
    <x v="1"/>
  </r>
  <r>
    <x v="0"/>
  </r>
  <r>
    <x v="1"/>
  </r>
  <r>
    <x v="0"/>
  </r>
  <r>
    <x v="1"/>
  </r>
  <r>
    <x v="2"/>
  </r>
  <r>
    <x v="1"/>
  </r>
  <r>
    <x v="1"/>
  </r>
  <r>
    <x v="1"/>
  </r>
  <r>
    <x v="2"/>
  </r>
  <r>
    <x v="1"/>
  </r>
  <r>
    <x v="1"/>
  </r>
  <r>
    <x v="1"/>
  </r>
  <r>
    <x v="2"/>
  </r>
  <r>
    <x v="2"/>
  </r>
  <r>
    <x v="1"/>
  </r>
  <r>
    <x v="1"/>
  </r>
  <r>
    <x v="1"/>
  </r>
  <r>
    <x v="1"/>
  </r>
  <r>
    <x v="1"/>
  </r>
  <r>
    <x v="1"/>
  </r>
  <r>
    <x v="0"/>
  </r>
  <r>
    <x v="2"/>
  </r>
  <r>
    <x v="2"/>
  </r>
  <r>
    <x v="2"/>
  </r>
  <r>
    <x v="0"/>
  </r>
  <r>
    <x v="2"/>
  </r>
  <r>
    <x v="2"/>
  </r>
  <r>
    <x v="1"/>
  </r>
  <r>
    <x v="2"/>
  </r>
  <r>
    <x v="2"/>
  </r>
  <r>
    <x v="0"/>
  </r>
  <r>
    <x v="1"/>
  </r>
  <r>
    <x v="1"/>
  </r>
  <r>
    <x v="1"/>
  </r>
  <r>
    <x v="2"/>
  </r>
  <r>
    <x v="1"/>
  </r>
  <r>
    <x v="1"/>
  </r>
  <r>
    <x v="2"/>
  </r>
  <r>
    <x v="1"/>
  </r>
  <r>
    <x v="2"/>
  </r>
  <r>
    <x v="2"/>
  </r>
  <r>
    <x v="2"/>
  </r>
  <r>
    <x v="2"/>
  </r>
  <r>
    <x v="2"/>
  </r>
  <r>
    <x v="1"/>
  </r>
  <r>
    <x v="1"/>
  </r>
  <r>
    <x v="0"/>
  </r>
  <r>
    <x v="2"/>
  </r>
  <r>
    <x v="1"/>
  </r>
  <r>
    <x v="1"/>
  </r>
  <r>
    <x v="1"/>
  </r>
  <r>
    <x v="2"/>
  </r>
  <r>
    <x v="0"/>
  </r>
  <r>
    <x v="1"/>
  </r>
  <r>
    <x v="1"/>
  </r>
  <r>
    <x v="0"/>
  </r>
  <r>
    <x v="2"/>
  </r>
  <r>
    <x v="1"/>
  </r>
  <r>
    <x v="2"/>
  </r>
  <r>
    <x v="1"/>
  </r>
  <r>
    <x v="1"/>
  </r>
  <r>
    <x v="1"/>
  </r>
  <r>
    <x v="1"/>
  </r>
  <r>
    <x v="1"/>
  </r>
  <r>
    <x v="1"/>
  </r>
  <r>
    <x v="2"/>
  </r>
  <r>
    <x v="1"/>
  </r>
  <r>
    <x v="2"/>
  </r>
  <r>
    <x v="1"/>
  </r>
  <r>
    <x v="2"/>
  </r>
  <r>
    <x v="1"/>
  </r>
  <r>
    <x v="1"/>
  </r>
  <r>
    <x v="1"/>
  </r>
  <r>
    <x v="1"/>
  </r>
  <r>
    <x v="1"/>
  </r>
  <r>
    <x v="1"/>
  </r>
  <r>
    <x v="1"/>
  </r>
  <r>
    <x v="2"/>
  </r>
  <r>
    <x v="2"/>
  </r>
  <r>
    <x v="1"/>
  </r>
  <r>
    <x v="1"/>
  </r>
  <r>
    <x v="0"/>
  </r>
  <r>
    <x v="1"/>
  </r>
  <r>
    <x v="1"/>
  </r>
  <r>
    <x v="2"/>
  </r>
  <r>
    <x v="2"/>
  </r>
  <r>
    <x v="1"/>
  </r>
  <r>
    <x v="1"/>
  </r>
  <r>
    <x v="1"/>
  </r>
  <r>
    <x v="2"/>
  </r>
  <r>
    <x v="1"/>
  </r>
  <r>
    <x v="1"/>
  </r>
  <r>
    <x v="1"/>
  </r>
  <r>
    <x v="0"/>
  </r>
  <r>
    <x v="1"/>
  </r>
  <r>
    <x v="1"/>
  </r>
  <r>
    <x v="1"/>
  </r>
  <r>
    <x v="1"/>
  </r>
  <r>
    <x v="1"/>
  </r>
  <r>
    <x v="2"/>
  </r>
  <r>
    <x v="2"/>
  </r>
  <r>
    <x v="2"/>
  </r>
  <r>
    <x v="2"/>
  </r>
  <r>
    <x v="2"/>
  </r>
  <r>
    <x v="0"/>
  </r>
  <r>
    <x v="1"/>
  </r>
  <r>
    <x v="0"/>
  </r>
  <r>
    <x v="1"/>
  </r>
  <r>
    <x v="1"/>
  </r>
  <r>
    <x v="1"/>
  </r>
  <r>
    <x v="1"/>
  </r>
  <r>
    <x v="1"/>
  </r>
  <r>
    <x v="2"/>
  </r>
  <r>
    <x v="2"/>
  </r>
  <r>
    <x v="1"/>
  </r>
  <r>
    <x v="1"/>
  </r>
  <r>
    <x v="0"/>
  </r>
  <r>
    <x v="0"/>
  </r>
  <r>
    <x v="2"/>
  </r>
  <r>
    <x v="2"/>
  </r>
  <r>
    <x v="1"/>
  </r>
  <r>
    <x v="2"/>
  </r>
  <r>
    <x v="1"/>
  </r>
  <r>
    <x v="1"/>
  </r>
  <r>
    <x v="1"/>
  </r>
  <r>
    <x v="1"/>
  </r>
  <r>
    <x v="1"/>
  </r>
  <r>
    <x v="1"/>
  </r>
  <r>
    <x v="1"/>
  </r>
  <r>
    <x v="1"/>
  </r>
  <r>
    <x v="2"/>
  </r>
  <r>
    <x v="1"/>
  </r>
  <r>
    <x v="1"/>
  </r>
  <r>
    <x v="2"/>
  </r>
  <r>
    <x v="1"/>
  </r>
  <r>
    <x v="0"/>
  </r>
  <r>
    <x v="2"/>
  </r>
  <r>
    <x v="0"/>
  </r>
  <r>
    <x v="2"/>
  </r>
  <r>
    <x v="1"/>
  </r>
  <r>
    <x v="0"/>
  </r>
  <r>
    <x v="1"/>
  </r>
  <r>
    <x v="0"/>
  </r>
  <r>
    <x v="2"/>
  </r>
  <r>
    <x v="2"/>
  </r>
  <r>
    <x v="2"/>
  </r>
  <r>
    <x v="2"/>
  </r>
  <r>
    <x v="1"/>
  </r>
  <r>
    <x v="1"/>
  </r>
  <r>
    <x v="1"/>
  </r>
  <r>
    <x v="2"/>
  </r>
  <r>
    <x v="1"/>
  </r>
  <r>
    <x v="1"/>
  </r>
  <r>
    <x v="0"/>
  </r>
  <r>
    <x v="1"/>
  </r>
  <r>
    <x v="1"/>
  </r>
  <r>
    <x v="1"/>
  </r>
  <r>
    <x v="1"/>
  </r>
  <r>
    <x v="2"/>
  </r>
  <r>
    <x v="1"/>
  </r>
  <r>
    <x v="0"/>
  </r>
  <r>
    <x v="2"/>
  </r>
  <r>
    <x v="1"/>
  </r>
  <r>
    <x v="1"/>
  </r>
  <r>
    <x v="0"/>
  </r>
  <r>
    <x v="2"/>
  </r>
  <r>
    <x v="0"/>
  </r>
  <r>
    <x v="1"/>
  </r>
  <r>
    <x v="1"/>
  </r>
  <r>
    <x v="1"/>
  </r>
  <r>
    <x v="1"/>
  </r>
  <r>
    <x v="1"/>
  </r>
  <r>
    <x v="1"/>
  </r>
  <r>
    <x v="1"/>
  </r>
  <r>
    <x v="1"/>
  </r>
  <r>
    <x v="0"/>
  </r>
  <r>
    <x v="1"/>
  </r>
  <r>
    <x v="0"/>
  </r>
  <r>
    <x v="2"/>
  </r>
  <r>
    <x v="1"/>
  </r>
  <r>
    <x v="2"/>
  </r>
  <r>
    <x v="0"/>
  </r>
  <r>
    <x v="1"/>
  </r>
  <r>
    <x v="1"/>
  </r>
  <r>
    <x v="1"/>
  </r>
  <r>
    <x v="1"/>
  </r>
  <r>
    <x v="2"/>
  </r>
  <r>
    <x v="1"/>
  </r>
  <r>
    <x v="1"/>
  </r>
  <r>
    <x v="1"/>
  </r>
  <r>
    <x v="2"/>
  </r>
  <r>
    <x v="2"/>
  </r>
  <r>
    <x v="1"/>
  </r>
  <r>
    <x v="1"/>
  </r>
  <r>
    <x v="1"/>
  </r>
  <r>
    <x v="1"/>
  </r>
  <r>
    <x v="0"/>
  </r>
  <r>
    <x v="1"/>
  </r>
  <r>
    <x v="1"/>
  </r>
  <r>
    <x v="1"/>
  </r>
  <r>
    <x v="1"/>
  </r>
  <r>
    <x v="0"/>
  </r>
  <r>
    <x v="0"/>
  </r>
  <r>
    <x v="0"/>
  </r>
  <r>
    <x v="2"/>
  </r>
  <r>
    <x v="2"/>
  </r>
  <r>
    <x v="2"/>
  </r>
  <r>
    <x v="1"/>
  </r>
  <r>
    <x v="1"/>
  </r>
  <r>
    <x v="1"/>
  </r>
  <r>
    <x v="2"/>
  </r>
  <r>
    <x v="1"/>
  </r>
  <r>
    <x v="0"/>
  </r>
  <r>
    <x v="2"/>
  </r>
  <r>
    <x v="1"/>
  </r>
  <r>
    <x v="0"/>
  </r>
  <r>
    <x v="2"/>
  </r>
  <r>
    <x v="2"/>
  </r>
  <r>
    <x v="1"/>
  </r>
  <r>
    <x v="2"/>
  </r>
  <r>
    <x v="1"/>
  </r>
  <r>
    <x v="2"/>
  </r>
  <r>
    <x v="1"/>
  </r>
  <r>
    <x v="1"/>
  </r>
  <r>
    <x v="1"/>
  </r>
  <r>
    <x v="0"/>
  </r>
  <r>
    <x v="1"/>
  </r>
  <r>
    <x v="2"/>
  </r>
  <r>
    <x v="1"/>
  </r>
  <r>
    <x v="1"/>
  </r>
  <r>
    <x v="1"/>
  </r>
  <r>
    <x v="1"/>
  </r>
  <r>
    <x v="0"/>
  </r>
  <r>
    <x v="2"/>
  </r>
  <r>
    <x v="3"/>
  </r>
  <r>
    <x v="1"/>
  </r>
  <r>
    <x v="1"/>
  </r>
  <r>
    <x v="1"/>
  </r>
  <r>
    <x v="1"/>
  </r>
  <r>
    <x v="2"/>
  </r>
  <r>
    <x v="1"/>
  </r>
  <r>
    <x v="2"/>
  </r>
  <r>
    <x v="3"/>
  </r>
  <r>
    <x v="2"/>
  </r>
  <r>
    <x v="1"/>
  </r>
  <r>
    <x v="1"/>
  </r>
  <r>
    <x v="1"/>
  </r>
  <r>
    <x v="0"/>
  </r>
  <r>
    <x v="0"/>
  </r>
  <r>
    <x v="2"/>
  </r>
  <r>
    <x v="2"/>
  </r>
  <r>
    <x v="0"/>
  </r>
  <r>
    <x v="1"/>
  </r>
  <r>
    <x v="0"/>
  </r>
  <r>
    <x v="1"/>
  </r>
  <r>
    <x v="1"/>
  </r>
  <r>
    <x v="1"/>
  </r>
  <r>
    <x v="1"/>
  </r>
  <r>
    <x v="1"/>
  </r>
  <r>
    <x v="3"/>
  </r>
  <r>
    <x v="1"/>
  </r>
  <r>
    <x v="0"/>
  </r>
  <r>
    <x v="1"/>
  </r>
  <r>
    <x v="0"/>
  </r>
  <r>
    <x v="0"/>
  </r>
  <r>
    <x v="1"/>
  </r>
  <r>
    <x v="1"/>
  </r>
  <r>
    <x v="0"/>
  </r>
  <r>
    <x v="1"/>
  </r>
  <r>
    <x v="1"/>
  </r>
  <r>
    <x v="1"/>
  </r>
  <r>
    <x v="1"/>
  </r>
  <r>
    <x v="2"/>
  </r>
  <r>
    <x v="0"/>
  </r>
  <r>
    <x v="6"/>
  </r>
  <r>
    <x v="1"/>
  </r>
  <r>
    <x v="1"/>
  </r>
  <r>
    <x v="2"/>
  </r>
  <r>
    <x v="1"/>
  </r>
  <r>
    <x v="1"/>
  </r>
  <r>
    <x v="0"/>
  </r>
  <r>
    <x v="1"/>
  </r>
  <r>
    <x v="1"/>
  </r>
  <r>
    <x v="1"/>
  </r>
  <r>
    <x v="1"/>
  </r>
  <r>
    <x v="1"/>
  </r>
  <r>
    <x v="0"/>
  </r>
  <r>
    <x v="2"/>
  </r>
  <r>
    <x v="1"/>
  </r>
  <r>
    <x v="1"/>
  </r>
  <r>
    <x v="2"/>
  </r>
  <r>
    <x v="1"/>
  </r>
  <r>
    <x v="1"/>
  </r>
  <r>
    <x v="1"/>
  </r>
  <r>
    <x v="1"/>
  </r>
  <r>
    <x v="2"/>
  </r>
  <r>
    <x v="2"/>
  </r>
  <r>
    <x v="0"/>
  </r>
  <r>
    <x v="2"/>
  </r>
  <r>
    <x v="0"/>
  </r>
  <r>
    <x v="1"/>
  </r>
  <r>
    <x v="2"/>
  </r>
  <r>
    <x v="2"/>
  </r>
  <r>
    <x v="0"/>
  </r>
  <r>
    <x v="2"/>
  </r>
  <r>
    <x v="1"/>
  </r>
  <r>
    <x v="2"/>
  </r>
  <r>
    <x v="2"/>
  </r>
  <r>
    <x v="0"/>
  </r>
  <r>
    <x v="1"/>
  </r>
  <r>
    <x v="2"/>
  </r>
  <r>
    <x v="1"/>
  </r>
  <r>
    <x v="0"/>
  </r>
  <r>
    <x v="1"/>
  </r>
  <r>
    <x v="1"/>
  </r>
  <r>
    <x v="2"/>
  </r>
  <r>
    <x v="0"/>
  </r>
  <r>
    <x v="1"/>
  </r>
  <r>
    <x v="1"/>
  </r>
  <r>
    <x v="0"/>
  </r>
  <r>
    <x v="1"/>
  </r>
  <r>
    <x v="2"/>
  </r>
  <r>
    <x v="1"/>
  </r>
  <r>
    <x v="1"/>
  </r>
  <r>
    <x v="1"/>
  </r>
  <r>
    <x v="1"/>
  </r>
  <r>
    <x v="1"/>
  </r>
  <r>
    <x v="1"/>
  </r>
  <r>
    <x v="1"/>
  </r>
  <r>
    <x v="0"/>
  </r>
  <r>
    <x v="1"/>
  </r>
  <r>
    <x v="2"/>
  </r>
  <r>
    <x v="0"/>
  </r>
  <r>
    <x v="2"/>
  </r>
  <r>
    <x v="1"/>
  </r>
  <r>
    <x v="1"/>
  </r>
  <r>
    <x v="0"/>
  </r>
  <r>
    <x v="1"/>
  </r>
  <r>
    <x v="1"/>
  </r>
  <r>
    <x v="1"/>
  </r>
  <r>
    <x v="1"/>
  </r>
  <r>
    <x v="0"/>
  </r>
  <r>
    <x v="0"/>
  </r>
  <r>
    <x v="1"/>
  </r>
  <r>
    <x v="1"/>
  </r>
  <r>
    <x v="0"/>
  </r>
  <r>
    <x v="1"/>
  </r>
  <r>
    <x v="2"/>
  </r>
  <r>
    <x v="2"/>
  </r>
  <r>
    <x v="1"/>
  </r>
  <r>
    <x v="1"/>
  </r>
  <r>
    <x v="1"/>
  </r>
  <r>
    <x v="1"/>
  </r>
  <r>
    <x v="1"/>
  </r>
  <r>
    <x v="1"/>
  </r>
  <r>
    <x v="1"/>
  </r>
  <r>
    <x v="1"/>
  </r>
  <r>
    <x v="1"/>
  </r>
  <r>
    <x v="1"/>
  </r>
  <r>
    <x v="0"/>
  </r>
  <r>
    <x v="1"/>
  </r>
  <r>
    <x v="1"/>
  </r>
  <r>
    <x v="2"/>
  </r>
  <r>
    <x v="0"/>
  </r>
  <r>
    <x v="1"/>
  </r>
  <r>
    <x v="1"/>
  </r>
  <r>
    <x v="1"/>
  </r>
  <r>
    <x v="1"/>
  </r>
  <r>
    <x v="0"/>
  </r>
  <r>
    <x v="1"/>
  </r>
  <r>
    <x v="1"/>
  </r>
  <r>
    <x v="1"/>
  </r>
  <r>
    <x v="1"/>
  </r>
  <r>
    <x v="2"/>
  </r>
  <r>
    <x v="2"/>
  </r>
  <r>
    <x v="1"/>
  </r>
  <r>
    <x v="2"/>
  </r>
  <r>
    <x v="1"/>
  </r>
  <r>
    <x v="1"/>
  </r>
  <r>
    <x v="1"/>
  </r>
  <r>
    <x v="1"/>
  </r>
  <r>
    <x v="1"/>
  </r>
  <r>
    <x v="0"/>
  </r>
  <r>
    <x v="1"/>
  </r>
  <r>
    <x v="1"/>
  </r>
  <r>
    <x v="1"/>
  </r>
  <r>
    <x v="1"/>
  </r>
  <r>
    <x v="1"/>
  </r>
  <r>
    <x v="0"/>
  </r>
  <r>
    <x v="1"/>
  </r>
  <r>
    <x v="1"/>
  </r>
  <r>
    <x v="1"/>
  </r>
  <r>
    <x v="1"/>
  </r>
  <r>
    <x v="1"/>
  </r>
  <r>
    <x v="0"/>
  </r>
  <r>
    <x v="1"/>
  </r>
  <r>
    <x v="0"/>
  </r>
  <r>
    <x v="1"/>
  </r>
  <r>
    <x v="1"/>
  </r>
  <r>
    <x v="1"/>
  </r>
  <r>
    <x v="0"/>
  </r>
  <r>
    <x v="1"/>
  </r>
  <r>
    <x v="1"/>
  </r>
  <r>
    <x v="1"/>
  </r>
  <r>
    <x v="0"/>
  </r>
  <r>
    <x v="2"/>
  </r>
  <r>
    <x v="1"/>
  </r>
  <r>
    <x v="2"/>
  </r>
  <r>
    <x v="2"/>
  </r>
  <r>
    <x v="1"/>
  </r>
  <r>
    <x v="1"/>
  </r>
  <r>
    <x v="1"/>
  </r>
  <r>
    <x v="1"/>
  </r>
  <r>
    <x v="2"/>
  </r>
  <r>
    <x v="1"/>
  </r>
  <r>
    <x v="1"/>
  </r>
  <r>
    <x v="2"/>
  </r>
  <r>
    <x v="1"/>
  </r>
  <r>
    <x v="0"/>
  </r>
  <r>
    <x v="1"/>
  </r>
  <r>
    <x v="1"/>
  </r>
  <r>
    <x v="0"/>
  </r>
  <r>
    <x v="1"/>
  </r>
  <r>
    <x v="0"/>
  </r>
  <r>
    <x v="1"/>
  </r>
  <r>
    <x v="0"/>
  </r>
  <r>
    <x v="1"/>
  </r>
  <r>
    <x v="1"/>
  </r>
  <r>
    <x v="2"/>
  </r>
  <r>
    <x v="1"/>
  </r>
  <r>
    <x v="1"/>
  </r>
  <r>
    <x v="0"/>
  </r>
  <r>
    <x v="1"/>
  </r>
  <r>
    <x v="0"/>
  </r>
  <r>
    <x v="1"/>
  </r>
  <r>
    <x v="0"/>
  </r>
  <r>
    <x v="1"/>
  </r>
  <r>
    <x v="0"/>
  </r>
  <r>
    <x v="2"/>
  </r>
  <r>
    <x v="1"/>
  </r>
  <r>
    <x v="1"/>
  </r>
  <r>
    <x v="2"/>
  </r>
  <r>
    <x v="2"/>
  </r>
  <r>
    <x v="1"/>
  </r>
  <r>
    <x v="2"/>
  </r>
  <r>
    <x v="1"/>
  </r>
  <r>
    <x v="1"/>
  </r>
  <r>
    <x v="1"/>
  </r>
  <r>
    <x v="1"/>
  </r>
  <r>
    <x v="0"/>
  </r>
  <r>
    <x v="0"/>
  </r>
  <r>
    <x v="0"/>
  </r>
  <r>
    <x v="1"/>
  </r>
  <r>
    <x v="2"/>
  </r>
  <r>
    <x v="0"/>
  </r>
  <r>
    <x v="0"/>
  </r>
  <r>
    <x v="1"/>
  </r>
  <r>
    <x v="1"/>
  </r>
  <r>
    <x v="1"/>
  </r>
  <r>
    <x v="1"/>
  </r>
  <r>
    <x v="1"/>
  </r>
  <r>
    <x v="0"/>
  </r>
  <r>
    <x v="1"/>
  </r>
  <r>
    <x v="2"/>
  </r>
  <r>
    <x v="1"/>
  </r>
  <r>
    <x v="1"/>
  </r>
  <r>
    <x v="1"/>
  </r>
  <r>
    <x v="0"/>
  </r>
  <r>
    <x v="0"/>
  </r>
  <r>
    <x v="1"/>
  </r>
  <r>
    <x v="0"/>
  </r>
  <r>
    <x v="1"/>
  </r>
  <r>
    <x v="2"/>
  </r>
  <r>
    <x v="0"/>
  </r>
  <r>
    <x v="0"/>
  </r>
  <r>
    <x v="2"/>
  </r>
  <r>
    <x v="0"/>
  </r>
  <r>
    <x v="0"/>
  </r>
  <r>
    <x v="1"/>
  </r>
  <r>
    <x v="1"/>
  </r>
  <r>
    <x v="1"/>
  </r>
  <r>
    <x v="1"/>
  </r>
  <r>
    <x v="1"/>
  </r>
  <r>
    <x v="1"/>
  </r>
  <r>
    <x v="1"/>
  </r>
  <r>
    <x v="1"/>
  </r>
  <r>
    <x v="2"/>
  </r>
  <r>
    <x v="0"/>
  </r>
  <r>
    <x v="0"/>
  </r>
  <r>
    <x v="1"/>
  </r>
  <r>
    <x v="0"/>
  </r>
  <r>
    <x v="1"/>
  </r>
  <r>
    <x v="1"/>
  </r>
  <r>
    <x v="2"/>
  </r>
  <r>
    <x v="1"/>
  </r>
  <r>
    <x v="1"/>
  </r>
  <r>
    <x v="0"/>
  </r>
  <r>
    <x v="1"/>
  </r>
  <r>
    <x v="0"/>
  </r>
  <r>
    <x v="0"/>
  </r>
  <r>
    <x v="2"/>
  </r>
  <r>
    <x v="1"/>
  </r>
  <r>
    <x v="1"/>
  </r>
  <r>
    <x v="0"/>
  </r>
  <r>
    <x v="1"/>
  </r>
  <r>
    <x v="1"/>
  </r>
  <r>
    <x v="1"/>
  </r>
  <r>
    <x v="1"/>
  </r>
  <r>
    <x v="1"/>
  </r>
  <r>
    <x v="1"/>
  </r>
  <r>
    <x v="2"/>
  </r>
  <r>
    <x v="1"/>
  </r>
  <r>
    <x v="0"/>
  </r>
  <r>
    <x v="2"/>
  </r>
  <r>
    <x v="1"/>
  </r>
  <r>
    <x v="1"/>
  </r>
  <r>
    <x v="1"/>
  </r>
  <r>
    <x v="1"/>
  </r>
  <r>
    <x v="0"/>
  </r>
  <r>
    <x v="1"/>
  </r>
  <r>
    <x v="0"/>
  </r>
  <r>
    <x v="1"/>
  </r>
  <r>
    <x v="1"/>
  </r>
  <r>
    <x v="0"/>
  </r>
  <r>
    <x v="1"/>
  </r>
  <r>
    <x v="2"/>
  </r>
  <r>
    <x v="1"/>
  </r>
  <r>
    <x v="0"/>
  </r>
  <r>
    <x v="1"/>
  </r>
  <r>
    <x v="2"/>
  </r>
  <r>
    <x v="1"/>
  </r>
  <r>
    <x v="1"/>
  </r>
  <r>
    <x v="1"/>
  </r>
  <r>
    <x v="0"/>
  </r>
  <r>
    <x v="2"/>
  </r>
  <r>
    <x v="1"/>
  </r>
  <r>
    <x v="1"/>
  </r>
  <r>
    <x v="2"/>
  </r>
  <r>
    <x v="0"/>
  </r>
  <r>
    <x v="1"/>
  </r>
  <r>
    <x v="1"/>
  </r>
  <r>
    <x v="1"/>
  </r>
  <r>
    <x v="2"/>
  </r>
  <r>
    <x v="1"/>
  </r>
  <r>
    <x v="1"/>
  </r>
  <r>
    <x v="2"/>
  </r>
  <r>
    <x v="2"/>
  </r>
  <r>
    <x v="2"/>
  </r>
  <r>
    <x v="1"/>
  </r>
  <r>
    <x v="1"/>
  </r>
  <r>
    <x v="2"/>
  </r>
  <r>
    <x v="1"/>
  </r>
  <r>
    <x v="1"/>
  </r>
  <r>
    <x v="2"/>
  </r>
  <r>
    <x v="2"/>
  </r>
  <r>
    <x v="1"/>
  </r>
  <r>
    <x v="2"/>
  </r>
  <r>
    <x v="0"/>
  </r>
  <r>
    <x v="1"/>
  </r>
  <r>
    <x v="1"/>
  </r>
  <r>
    <x v="1"/>
  </r>
  <r>
    <x v="0"/>
  </r>
  <r>
    <x v="0"/>
  </r>
  <r>
    <x v="2"/>
  </r>
  <r>
    <x v="1"/>
  </r>
  <r>
    <x v="0"/>
  </r>
  <r>
    <x v="3"/>
  </r>
  <r>
    <x v="2"/>
  </r>
  <r>
    <x v="2"/>
  </r>
  <r>
    <x v="0"/>
  </r>
  <r>
    <x v="1"/>
  </r>
  <r>
    <x v="1"/>
  </r>
  <r>
    <x v="2"/>
  </r>
  <r>
    <x v="1"/>
  </r>
  <r>
    <x v="1"/>
  </r>
  <r>
    <x v="2"/>
  </r>
  <r>
    <x v="0"/>
  </r>
  <r>
    <x v="1"/>
  </r>
  <r>
    <x v="2"/>
  </r>
  <r>
    <x v="2"/>
  </r>
  <r>
    <x v="2"/>
  </r>
  <r>
    <x v="2"/>
  </r>
  <r>
    <x v="2"/>
  </r>
  <r>
    <x v="2"/>
  </r>
  <r>
    <x v="0"/>
  </r>
  <r>
    <x v="1"/>
  </r>
  <r>
    <x v="0"/>
  </r>
  <r>
    <x v="0"/>
  </r>
  <r>
    <x v="1"/>
  </r>
  <r>
    <x v="0"/>
  </r>
  <r>
    <x v="1"/>
  </r>
  <r>
    <x v="2"/>
  </r>
  <r>
    <x v="1"/>
  </r>
  <r>
    <x v="0"/>
  </r>
  <r>
    <x v="2"/>
  </r>
  <r>
    <x v="1"/>
  </r>
  <r>
    <x v="2"/>
  </r>
  <r>
    <x v="2"/>
  </r>
  <r>
    <x v="2"/>
  </r>
  <r>
    <x v="1"/>
  </r>
  <r>
    <x v="1"/>
  </r>
  <r>
    <x v="1"/>
  </r>
  <r>
    <x v="1"/>
  </r>
  <r>
    <x v="1"/>
  </r>
  <r>
    <x v="1"/>
  </r>
  <r>
    <x v="1"/>
  </r>
  <r>
    <x v="1"/>
  </r>
  <r>
    <x v="1"/>
  </r>
  <r>
    <x v="1"/>
  </r>
  <r>
    <x v="2"/>
  </r>
  <r>
    <x v="1"/>
  </r>
  <r>
    <x v="1"/>
  </r>
  <r>
    <x v="1"/>
  </r>
  <r>
    <x v="1"/>
  </r>
  <r>
    <x v="1"/>
  </r>
  <r>
    <x v="0"/>
  </r>
  <r>
    <x v="1"/>
  </r>
  <r>
    <x v="2"/>
  </r>
  <r>
    <x v="2"/>
  </r>
  <r>
    <x v="2"/>
  </r>
  <r>
    <x v="2"/>
  </r>
  <r>
    <x v="2"/>
  </r>
  <r>
    <x v="1"/>
  </r>
  <r>
    <x v="1"/>
  </r>
  <r>
    <x v="0"/>
  </r>
  <r>
    <x v="1"/>
  </r>
  <r>
    <x v="1"/>
  </r>
  <r>
    <x v="1"/>
  </r>
  <r>
    <x v="1"/>
  </r>
  <r>
    <x v="1"/>
  </r>
  <r>
    <x v="1"/>
  </r>
  <r>
    <x v="1"/>
  </r>
  <r>
    <x v="0"/>
  </r>
  <r>
    <x v="2"/>
  </r>
  <r>
    <x v="1"/>
  </r>
  <r>
    <x v="2"/>
  </r>
  <r>
    <x v="1"/>
  </r>
  <r>
    <x v="2"/>
  </r>
  <r>
    <x v="0"/>
  </r>
  <r>
    <x v="1"/>
  </r>
  <r>
    <x v="1"/>
  </r>
  <r>
    <x v="1"/>
  </r>
  <r>
    <x v="0"/>
  </r>
  <r>
    <x v="1"/>
  </r>
  <r>
    <x v="1"/>
  </r>
  <r>
    <x v="1"/>
  </r>
  <r>
    <x v="1"/>
  </r>
  <r>
    <x v="1"/>
  </r>
  <r>
    <x v="0"/>
  </r>
  <r>
    <x v="2"/>
  </r>
  <r>
    <x v="0"/>
  </r>
  <r>
    <x v="2"/>
  </r>
  <r>
    <x v="1"/>
  </r>
  <r>
    <x v="1"/>
  </r>
  <r>
    <x v="1"/>
  </r>
  <r>
    <x v="0"/>
  </r>
  <r>
    <x v="1"/>
  </r>
  <r>
    <x v="1"/>
  </r>
  <r>
    <x v="2"/>
  </r>
  <r>
    <x v="2"/>
  </r>
  <r>
    <x v="2"/>
  </r>
  <r>
    <x v="0"/>
  </r>
  <r>
    <x v="1"/>
  </r>
  <r>
    <x v="1"/>
  </r>
  <r>
    <x v="1"/>
  </r>
  <r>
    <x v="0"/>
  </r>
  <r>
    <x v="0"/>
  </r>
  <r>
    <x v="1"/>
  </r>
  <r>
    <x v="2"/>
  </r>
  <r>
    <x v="2"/>
  </r>
  <r>
    <x v="1"/>
  </r>
  <r>
    <x v="2"/>
  </r>
  <r>
    <x v="2"/>
  </r>
  <r>
    <x v="1"/>
  </r>
  <r>
    <x v="0"/>
  </r>
  <r>
    <x v="1"/>
  </r>
  <r>
    <x v="1"/>
  </r>
  <r>
    <x v="3"/>
  </r>
  <r>
    <x v="2"/>
  </r>
  <r>
    <x v="2"/>
  </r>
  <r>
    <x v="1"/>
  </r>
  <r>
    <x v="0"/>
  </r>
  <r>
    <x v="1"/>
  </r>
  <r>
    <x v="1"/>
  </r>
  <r>
    <x v="1"/>
  </r>
  <r>
    <x v="0"/>
  </r>
  <r>
    <x v="1"/>
  </r>
  <r>
    <x v="1"/>
  </r>
  <r>
    <x v="2"/>
  </r>
  <r>
    <x v="2"/>
  </r>
  <r>
    <x v="2"/>
  </r>
  <r>
    <x v="1"/>
  </r>
  <r>
    <x v="1"/>
  </r>
  <r>
    <x v="2"/>
  </r>
  <r>
    <x v="1"/>
  </r>
  <r>
    <x v="2"/>
  </r>
  <r>
    <x v="2"/>
  </r>
  <r>
    <x v="1"/>
  </r>
  <r>
    <x v="1"/>
  </r>
  <r>
    <x v="2"/>
  </r>
  <r>
    <x v="1"/>
  </r>
  <r>
    <x v="1"/>
  </r>
  <r>
    <x v="1"/>
  </r>
  <r>
    <x v="2"/>
  </r>
  <r>
    <x v="2"/>
  </r>
  <r>
    <x v="2"/>
  </r>
  <r>
    <x v="2"/>
  </r>
  <r>
    <x v="1"/>
  </r>
  <r>
    <x v="0"/>
  </r>
  <r>
    <x v="2"/>
  </r>
  <r>
    <x v="0"/>
  </r>
  <r>
    <x v="1"/>
  </r>
  <r>
    <x v="2"/>
  </r>
  <r>
    <x v="1"/>
  </r>
  <r>
    <x v="2"/>
  </r>
  <r>
    <x v="1"/>
  </r>
  <r>
    <x v="2"/>
  </r>
  <r>
    <x v="0"/>
  </r>
  <r>
    <x v="0"/>
  </r>
  <r>
    <x v="0"/>
  </r>
  <r>
    <x v="0"/>
  </r>
  <r>
    <x v="2"/>
  </r>
  <r>
    <x v="1"/>
  </r>
  <r>
    <x v="1"/>
  </r>
  <r>
    <x v="2"/>
  </r>
  <r>
    <x v="2"/>
  </r>
  <r>
    <x v="0"/>
  </r>
  <r>
    <x v="1"/>
  </r>
  <r>
    <x v="2"/>
  </r>
  <r>
    <x v="2"/>
  </r>
  <r>
    <x v="2"/>
  </r>
  <r>
    <x v="0"/>
  </r>
  <r>
    <x v="2"/>
  </r>
  <r>
    <x v="1"/>
  </r>
  <r>
    <x v="1"/>
  </r>
  <r>
    <x v="0"/>
  </r>
  <r>
    <x v="1"/>
  </r>
  <r>
    <x v="2"/>
  </r>
  <r>
    <x v="2"/>
  </r>
  <r>
    <x v="2"/>
  </r>
  <r>
    <x v="2"/>
  </r>
  <r>
    <x v="0"/>
  </r>
  <r>
    <x v="1"/>
  </r>
  <r>
    <x v="0"/>
  </r>
  <r>
    <x v="1"/>
  </r>
  <r>
    <x v="1"/>
  </r>
  <r>
    <x v="1"/>
  </r>
  <r>
    <x v="2"/>
  </r>
  <r>
    <x v="2"/>
  </r>
  <r>
    <x v="0"/>
  </r>
  <r>
    <x v="1"/>
  </r>
  <r>
    <x v="0"/>
  </r>
  <r>
    <x v="1"/>
  </r>
  <r>
    <x v="1"/>
  </r>
  <r>
    <x v="1"/>
  </r>
  <r>
    <x v="0"/>
  </r>
  <r>
    <x v="1"/>
  </r>
  <r>
    <x v="2"/>
  </r>
  <r>
    <x v="0"/>
  </r>
  <r>
    <x v="0"/>
  </r>
  <r>
    <x v="2"/>
  </r>
  <r>
    <x v="0"/>
  </r>
  <r>
    <x v="0"/>
  </r>
  <r>
    <x v="1"/>
  </r>
  <r>
    <x v="2"/>
  </r>
  <r>
    <x v="1"/>
  </r>
  <r>
    <x v="1"/>
  </r>
  <r>
    <x v="0"/>
  </r>
  <r>
    <x v="1"/>
  </r>
  <r>
    <x v="1"/>
  </r>
  <r>
    <x v="1"/>
  </r>
  <r>
    <x v="2"/>
  </r>
  <r>
    <x v="1"/>
  </r>
  <r>
    <x v="1"/>
  </r>
  <r>
    <x v="1"/>
  </r>
  <r>
    <x v="1"/>
  </r>
  <r>
    <x v="2"/>
  </r>
  <r>
    <x v="2"/>
  </r>
  <r>
    <x v="2"/>
  </r>
  <r>
    <x v="0"/>
  </r>
  <r>
    <x v="1"/>
  </r>
  <r>
    <x v="1"/>
  </r>
  <r>
    <x v="0"/>
  </r>
  <r>
    <x v="2"/>
  </r>
  <r>
    <x v="0"/>
  </r>
  <r>
    <x v="2"/>
  </r>
  <r>
    <x v="0"/>
  </r>
  <r>
    <x v="0"/>
  </r>
  <r>
    <x v="2"/>
  </r>
  <r>
    <x v="2"/>
  </r>
  <r>
    <x v="1"/>
  </r>
  <r>
    <x v="2"/>
  </r>
  <r>
    <x v="1"/>
  </r>
  <r>
    <x v="1"/>
  </r>
  <r>
    <x v="2"/>
  </r>
  <r>
    <x v="1"/>
  </r>
  <r>
    <x v="1"/>
  </r>
  <r>
    <x v="0"/>
  </r>
  <r>
    <x v="1"/>
  </r>
  <r>
    <x v="2"/>
  </r>
  <r>
    <x v="2"/>
  </r>
  <r>
    <x v="2"/>
  </r>
  <r>
    <x v="1"/>
  </r>
  <r>
    <x v="1"/>
  </r>
  <r>
    <x v="2"/>
  </r>
  <r>
    <x v="1"/>
  </r>
  <r>
    <x v="1"/>
  </r>
  <r>
    <x v="0"/>
  </r>
  <r>
    <x v="2"/>
  </r>
  <r>
    <x v="0"/>
  </r>
  <r>
    <x v="1"/>
  </r>
  <r>
    <x v="1"/>
  </r>
  <r>
    <x v="2"/>
  </r>
  <r>
    <x v="2"/>
  </r>
  <r>
    <x v="1"/>
  </r>
  <r>
    <x v="1"/>
  </r>
  <r>
    <x v="1"/>
  </r>
  <r>
    <x v="1"/>
  </r>
  <r>
    <x v="2"/>
  </r>
  <r>
    <x v="2"/>
  </r>
  <r>
    <x v="0"/>
  </r>
  <r>
    <x v="2"/>
  </r>
  <r>
    <x v="0"/>
  </r>
  <r>
    <x v="1"/>
  </r>
  <r>
    <x v="1"/>
  </r>
  <r>
    <x v="1"/>
  </r>
  <r>
    <x v="1"/>
  </r>
  <r>
    <x v="0"/>
  </r>
  <r>
    <x v="1"/>
  </r>
  <r>
    <x v="0"/>
  </r>
  <r>
    <x v="2"/>
  </r>
  <r>
    <x v="1"/>
  </r>
  <r>
    <x v="1"/>
  </r>
  <r>
    <x v="2"/>
  </r>
  <r>
    <x v="1"/>
  </r>
  <r>
    <x v="1"/>
  </r>
  <r>
    <x v="2"/>
  </r>
  <r>
    <x v="1"/>
  </r>
  <r>
    <x v="0"/>
  </r>
  <r>
    <x v="2"/>
  </r>
  <r>
    <x v="2"/>
  </r>
  <r>
    <x v="2"/>
  </r>
  <r>
    <x v="2"/>
  </r>
  <r>
    <x v="1"/>
  </r>
  <r>
    <x v="1"/>
  </r>
  <r>
    <x v="2"/>
  </r>
  <r>
    <x v="2"/>
  </r>
  <r>
    <x v="1"/>
  </r>
  <r>
    <x v="3"/>
  </r>
  <r>
    <x v="0"/>
  </r>
  <r>
    <x v="1"/>
  </r>
  <r>
    <x v="2"/>
  </r>
  <r>
    <x v="1"/>
  </r>
  <r>
    <x v="2"/>
  </r>
  <r>
    <x v="1"/>
  </r>
  <r>
    <x v="1"/>
  </r>
  <r>
    <x v="2"/>
  </r>
  <r>
    <x v="1"/>
  </r>
  <r>
    <x v="1"/>
  </r>
  <r>
    <x v="1"/>
  </r>
  <r>
    <x v="2"/>
  </r>
  <r>
    <x v="0"/>
  </r>
  <r>
    <x v="1"/>
  </r>
  <r>
    <x v="2"/>
  </r>
  <r>
    <x v="1"/>
  </r>
  <r>
    <x v="1"/>
  </r>
  <r>
    <x v="1"/>
  </r>
  <r>
    <x v="2"/>
  </r>
  <r>
    <x v="1"/>
  </r>
  <r>
    <x v="2"/>
  </r>
  <r>
    <x v="1"/>
  </r>
  <r>
    <x v="2"/>
  </r>
  <r>
    <x v="2"/>
  </r>
  <r>
    <x v="1"/>
  </r>
  <r>
    <x v="2"/>
  </r>
  <r>
    <x v="2"/>
  </r>
  <r>
    <x v="2"/>
  </r>
  <r>
    <x v="1"/>
  </r>
  <r>
    <x v="2"/>
  </r>
  <r>
    <x v="2"/>
  </r>
  <r>
    <x v="1"/>
  </r>
  <r>
    <x v="2"/>
  </r>
  <r>
    <x v="2"/>
  </r>
  <r>
    <x v="1"/>
  </r>
  <r>
    <x v="7"/>
  </r>
  <r>
    <x v="7"/>
  </r>
  <r>
    <x v="7"/>
  </r>
  <r>
    <x v="7"/>
  </r>
  <r>
    <x v="7"/>
  </r>
  <r>
    <x v="7"/>
  </r>
  <r>
    <x v="7"/>
  </r>
  <r>
    <x v="7"/>
  </r>
  <r>
    <x v="7"/>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75">
  <r>
    <x v="0"/>
    <s v="Parcel Tax: Levy a Parcel Tax of $360 Per Single Family Residential Unit Parcel Tax for 4.5 Years"/>
    <x v="0"/>
    <n v="27.7"/>
    <n v="72.3"/>
    <s v="Fail"/>
    <x v="0"/>
    <x v="0"/>
  </r>
  <r>
    <x v="0"/>
    <s v="Utility Users Tax/Transient Occupancy Tax: Impose .5%/10%"/>
    <x v="1"/>
    <n v="27.9"/>
    <n v="72.099999999999994"/>
    <s v="Fail"/>
    <x v="0"/>
    <x v="0"/>
  </r>
  <r>
    <x v="0"/>
    <s v="Not available"/>
    <x v="2"/>
    <n v="28.7"/>
    <n v="71.3"/>
    <s v="Fail"/>
    <x v="0"/>
    <x v="0"/>
  </r>
  <r>
    <x v="0"/>
    <s v="Business License Tax: Increase gross receipts tax on owners of three or more residential rental units from 1.081% to 1.5%. This measure competes with Measure U1."/>
    <x v="3"/>
    <n v="29.05"/>
    <n v="70.95"/>
    <s v="Fail"/>
    <x v="0"/>
    <x v="0"/>
  </r>
  <r>
    <x v="0"/>
    <s v="Increase TOT from 8% to 10%"/>
    <x v="1"/>
    <n v="30.5"/>
    <n v="69.5"/>
    <s v="Fail"/>
    <x v="0"/>
    <x v="0"/>
  </r>
  <r>
    <x v="0"/>
    <s v="Continue .6% Electric Business Tax"/>
    <x v="1"/>
    <n v="30.9"/>
    <n v="69.099999999999994"/>
    <s v="Fail"/>
    <x v="0"/>
    <x v="0"/>
  </r>
  <r>
    <x v="0"/>
    <s v="Parcel Tax: $24/Year on Each Residential Parcel, $100/Year on Small Non-Residential Real Property, or $250/Year on Large Non-Residential Parcels to Begin 7/1/2008 for 35 Years"/>
    <x v="4"/>
    <n v="31.1"/>
    <n v="68.900000000000006"/>
    <s v="Fail"/>
    <x v="0"/>
    <x v="0"/>
  </r>
  <r>
    <x v="0"/>
    <s v="Utility Users Tax: Increase to 8%"/>
    <x v="1"/>
    <n v="33.1"/>
    <n v="66.900000000000006"/>
    <s v="Fail"/>
    <x v="0"/>
    <x v="0"/>
  </r>
  <r>
    <x v="0"/>
    <s v="Parcel Tax: $233 annually for 4 years."/>
    <x v="5"/>
    <n v="37.299999999999997"/>
    <n v="62.7"/>
    <s v="Fail"/>
    <x v="0"/>
    <x v="0"/>
  </r>
  <r>
    <x v="0"/>
    <s v="Repeal 0.6% Real Property Transfer Tax"/>
    <x v="1"/>
    <n v="37.4"/>
    <n v="62.6"/>
    <s v="Fail"/>
    <x v="0"/>
    <x v="0"/>
  </r>
  <r>
    <x v="0"/>
    <s v="Utility Users Tax: Temporary Increase from 7.5% to 9.0% for  Calendar Years 2005-08"/>
    <x v="6"/>
    <n v="37.4"/>
    <n v="62.6"/>
    <s v="Fail"/>
    <x v="0"/>
    <x v="0"/>
  </r>
  <r>
    <x v="0"/>
    <s v="Parcel Tax: $80 per parcel per year for 5 years."/>
    <x v="6"/>
    <n v="37.75"/>
    <n v="62.25"/>
    <s v="Fail"/>
    <x v="0"/>
    <x v="0"/>
  </r>
  <r>
    <x v="0"/>
    <s v="$50 Base Fee"/>
    <x v="1"/>
    <n v="39.5"/>
    <n v="60.5"/>
    <s v="Fail"/>
    <x v="0"/>
    <x v="0"/>
  </r>
  <r>
    <x v="1"/>
    <n v="21500000"/>
    <x v="7"/>
    <n v="39.700000000000003"/>
    <n v="60.3"/>
    <s v="Fail"/>
    <x v="0"/>
    <x v="0"/>
  </r>
  <r>
    <x v="0"/>
    <s v="Parcel Tax: $24/Year on Each Residential Parcel, $100/Year onSmall Non-Residential Real Property, or $250/Year on Large Non-Residential Parcels to Begin 7/1/2008 for 35 Years"/>
    <x v="4"/>
    <n v="41.2"/>
    <n v="58.8"/>
    <s v="Fail"/>
    <x v="0"/>
    <x v="0"/>
  </r>
  <r>
    <x v="0"/>
    <s v="Parcel Tax: $10 per year per unit"/>
    <x v="3"/>
    <n v="42"/>
    <n v="58"/>
    <s v="Fail"/>
    <x v="0"/>
    <x v="0"/>
  </r>
  <r>
    <x v="0"/>
    <s v="Utility Users Tax: Impose Tax of 4% for 6 Yrs"/>
    <x v="1"/>
    <n v="42.7"/>
    <n v="57.3"/>
    <s v="Fail"/>
    <x v="0"/>
    <x v="0"/>
  </r>
  <r>
    <x v="1"/>
    <n v="31000000"/>
    <x v="6"/>
    <n v="43.2"/>
    <n v="56.8"/>
    <s v="Fail"/>
    <x v="0"/>
    <x v="0"/>
  </r>
  <r>
    <x v="0"/>
    <s v="TOT: Increase to 14%"/>
    <x v="1"/>
    <n v="43.4"/>
    <n v="56.6"/>
    <s v="Fail"/>
    <x v="0"/>
    <x v="0"/>
  </r>
  <r>
    <x v="0"/>
    <s v="Parking Tax: 10% Surcharge for 5 Years"/>
    <x v="1"/>
    <n v="43.7"/>
    <n v="56.3"/>
    <s v="Fail"/>
    <x v="0"/>
    <x v="0"/>
  </r>
  <r>
    <x v="0"/>
    <s v="Telephone Access Line Tax: Establish Tax at a Rate of $1.99 Per Month Per Access Line and $13 Per Month Per &quot;Trunk Line"/>
    <x v="1"/>
    <n v="43.9"/>
    <n v="56.1"/>
    <s v="Fail"/>
    <x v="0"/>
    <x v="0"/>
  </r>
  <r>
    <x v="0"/>
    <s v="Utility Users Tax: Not to Exceed 6%"/>
    <x v="6"/>
    <n v="44.7"/>
    <n v="55.3"/>
    <s v="Fail"/>
    <x v="0"/>
    <x v="0"/>
  </r>
  <r>
    <x v="0"/>
    <s v="Increase the Tax Rate from $0.02626 to $0.041634/Sq Ft for Improvements to Real Property"/>
    <x v="6"/>
    <n v="45.4"/>
    <n v="54.6"/>
    <s v="Fail"/>
    <x v="0"/>
    <x v="0"/>
  </r>
  <r>
    <x v="0"/>
    <s v="Real Property Transfer Tax: Establish tax of $10 per $1,000 until ended by voters, paid only by property buyers/sellers."/>
    <x v="3"/>
    <n v="46.2"/>
    <n v="53.8"/>
    <s v="Fail"/>
    <x v="0"/>
    <x v="0"/>
  </r>
  <r>
    <x v="0"/>
    <s v="Utility Tax: increase from 7.5% to 10% on electricity and gas and a 2.5% increase to the gas users tax, generating an estimated $2.4 million per year"/>
    <x v="3"/>
    <n v="47.03"/>
    <n v="52.97"/>
    <s v="Fail"/>
    <x v="0"/>
    <x v="0"/>
  </r>
  <r>
    <x v="1"/>
    <n v="13500000"/>
    <x v="5"/>
    <n v="47.66"/>
    <n v="52.34"/>
    <s v="Fail"/>
    <x v="0"/>
    <x v="0"/>
  </r>
  <r>
    <x v="0"/>
    <s v="Property Transfer Tax: increase from $13 to $17.50 per $1,000 of the price, generating an estimated $948,462 per year"/>
    <x v="3"/>
    <n v="47.82"/>
    <n v="52.18"/>
    <s v="Fail"/>
    <x v="0"/>
    <x v="0"/>
  </r>
  <r>
    <x v="0"/>
    <s v="Parcel Tax: $150 tax per parcel."/>
    <x v="5"/>
    <n v="49.4"/>
    <n v="50.6"/>
    <s v="Fail"/>
    <x v="0"/>
    <x v="0"/>
  </r>
  <r>
    <x v="0"/>
    <s v="Utility Users Tax: Levy a 3.9% utility user tax for size years."/>
    <x v="3"/>
    <n v="49.89"/>
    <n v="50.11"/>
    <s v="Fail"/>
    <x v="0"/>
    <x v="0"/>
  </r>
  <r>
    <x v="1"/>
    <n v="83400000"/>
    <x v="8"/>
    <n v="50"/>
    <n v="50"/>
    <s v="Fail"/>
    <x v="0"/>
    <x v="0"/>
  </r>
  <r>
    <x v="0"/>
    <s v="Sales Tax: additional 0.5% for 10 years generating an estimated $150 million per year"/>
    <x v="3"/>
    <n v="50.09"/>
    <n v="49.91"/>
    <s v="Pass"/>
    <x v="1"/>
    <x v="1"/>
  </r>
  <r>
    <x v="0"/>
    <s v="Continue 2% Utility Users Tax"/>
    <x v="1"/>
    <n v="50.2"/>
    <n v="49.8"/>
    <s v="Pass"/>
    <x v="1"/>
    <x v="1"/>
  </r>
  <r>
    <x v="0"/>
    <s v="Transient Occupancy Tax: Increase TOT from 6.5% to 7.5%."/>
    <x v="3"/>
    <n v="50.3"/>
    <n v="49.7"/>
    <s v="Pass"/>
    <x v="1"/>
    <x v="1"/>
  </r>
  <r>
    <x v="0"/>
    <s v="Parcel Tax: $78: Single-Family Residences; $46.80: Multi-Family Unit; and $16 Per 1,000 Sq Ft Indust/Comml Properties"/>
    <x v="6"/>
    <n v="50.5"/>
    <n v="49.5"/>
    <s v="Fail"/>
    <x v="0"/>
    <x v="0"/>
  </r>
  <r>
    <x v="1"/>
    <n v="9500000"/>
    <x v="5"/>
    <n v="50.56"/>
    <n v="49.44"/>
    <s v="Fail"/>
    <x v="0"/>
    <x v="0"/>
  </r>
  <r>
    <x v="2"/>
    <s v="Sales Tax: Adopt an Add-on Sales Tax of 1/2% for 30 Years"/>
    <x v="6"/>
    <n v="50.6"/>
    <n v="49.4"/>
    <s v="Fail"/>
    <x v="0"/>
    <x v="0"/>
  </r>
  <r>
    <x v="0"/>
    <s v="Real Property TransferTax: Increase the City Real Property Transfer Tax (Charged When a Property Is Sold) from $5.40 to $12.00 Per $1,000.00 of Value, Limited to 20 Years and Subject to Audits"/>
    <x v="1"/>
    <n v="50.8"/>
    <n v="49.2"/>
    <s v="Pass"/>
    <x v="1"/>
    <x v="1"/>
  </r>
  <r>
    <x v="0"/>
    <s v="Property Tax: 0.5% on All Transfers of Real Property"/>
    <x v="9"/>
    <n v="50.8"/>
    <n v="49.2"/>
    <s v="Fail"/>
    <x v="0"/>
    <x v="0"/>
  </r>
  <r>
    <x v="0"/>
    <s v="Increase Per Ft Tax Rate from $0.132172 to $0.1540 for Residential Property, $0.2001 to $0.2331 for Other Property; Change the Annual Inflation Adjustment to 5%; Increase the Expenditure Limitation Through FY 2008"/>
    <x v="10"/>
    <n v="51"/>
    <n v="49"/>
    <s v="Fail"/>
    <x v="0"/>
    <x v="0"/>
  </r>
  <r>
    <x v="0"/>
    <s v="Muni ser dev/undev 4 year"/>
    <x v="3"/>
    <n v="52"/>
    <n v="48"/>
    <s v="Pass"/>
    <x v="1"/>
    <x v="1"/>
  </r>
  <r>
    <x v="1"/>
    <n v="323000000"/>
    <x v="5"/>
    <n v="52.4"/>
    <n v="47.6"/>
    <s v="Fail"/>
    <x v="0"/>
    <x v="0"/>
  </r>
  <r>
    <x v="0"/>
    <s v="Utility Users Tax: Impose Tax of 5.5% on Gas, Electricity, Video and Telecommunications Services, for 10 Yrs Only"/>
    <x v="1"/>
    <n v="53"/>
    <n v="47"/>
    <s v="Pass"/>
    <x v="1"/>
    <x v="1"/>
  </r>
  <r>
    <x v="0"/>
    <s v="3% of Sales Plus $50Base Fee"/>
    <x v="1"/>
    <n v="53.2"/>
    <n v="46.8"/>
    <s v="Pass"/>
    <x v="1"/>
    <x v="1"/>
  </r>
  <r>
    <x v="0"/>
    <s v="Property Transfer Tax: increase from $6 to $11 per $1,000 of the price, generating an estimated $4 million per year"/>
    <x v="3"/>
    <n v="53.28"/>
    <n v="46.72"/>
    <s v="Pass"/>
    <x v="1"/>
    <x v="1"/>
  </r>
  <r>
    <x v="0"/>
    <s v="Parcel Tax: 1.3›s/Sq Ft"/>
    <x v="0"/>
    <n v="53.9"/>
    <n v="46.1"/>
    <s v="Fail"/>
    <x v="0"/>
    <x v="0"/>
  </r>
  <r>
    <x v="0"/>
    <s v="TOT: Impose 10% Tax"/>
    <x v="1"/>
    <n v="54"/>
    <n v="46"/>
    <s v="Pass"/>
    <x v="1"/>
    <x v="1"/>
  </r>
  <r>
    <x v="0"/>
    <s v="Property Tax: Tax Real Property Transfers 0.5% on Transfers for $600,000 or More and 1% on Transfers for $1,000,000 or More Through 12/31/10"/>
    <x v="0"/>
    <n v="54.3"/>
    <n v="45.7"/>
    <s v="Fail"/>
    <x v="0"/>
    <x v="0"/>
  </r>
  <r>
    <x v="0"/>
    <s v="Parcel Tax: Authorization of a Parcel Tax to Fund the Cost of Additional Police Officers and Police Services Technicians, and a Crime Data Management System for Crime Analysis"/>
    <x v="6"/>
    <n v="54.4"/>
    <n v="45.6"/>
    <s v="Fail"/>
    <x v="0"/>
    <x v="0"/>
  </r>
  <r>
    <x v="0"/>
    <s v="Parcel Tax: $296 per parcel for nine years"/>
    <x v="5"/>
    <n v="54.86"/>
    <n v="45.14"/>
    <s v="Fail"/>
    <x v="0"/>
    <x v="0"/>
  </r>
  <r>
    <x v="3"/>
    <s v="$30 Per Yr Resident/$15 Multi-Family for 5 Yrs"/>
    <x v="10"/>
    <n v="55.2"/>
    <n v="44.8"/>
    <s v="Fail"/>
    <x v="0"/>
    <x v="0"/>
  </r>
  <r>
    <x v="0"/>
    <s v="Business License Fee"/>
    <x v="3"/>
    <n v="55.7"/>
    <n v="44.3"/>
    <s v="Pass"/>
    <x v="1"/>
    <x v="1"/>
  </r>
  <r>
    <x v="0"/>
    <s v="Parcel Tax: Levy a Parcel Tax for 4 Yrs In An Annual Amount from $3 to $48, Depending on Type of Parcel, for Police Services"/>
    <x v="6"/>
    <n v="55.8"/>
    <n v="44.2"/>
    <s v="Fail"/>
    <x v="0"/>
    <x v="0"/>
  </r>
  <r>
    <x v="1"/>
    <n v="63000000"/>
    <x v="5"/>
    <n v="55.9"/>
    <n v="44.1"/>
    <s v="Pass"/>
    <x v="1"/>
    <x v="1"/>
  </r>
  <r>
    <x v="1"/>
    <n v="150000000"/>
    <x v="11"/>
    <n v="56.3"/>
    <n v="43.7"/>
    <s v="Pass"/>
    <x v="1"/>
    <x v="1"/>
  </r>
  <r>
    <x v="0"/>
    <s v="Property Transfer Tax: increase from $11.50 to $15 per $1,000 purchased, generating an estimated $392,000 per year"/>
    <x v="3"/>
    <n v="56.38"/>
    <n v="43.62"/>
    <s v="Pass"/>
    <x v="1"/>
    <x v="1"/>
  </r>
  <r>
    <x v="0"/>
    <s v="Parcel Tax: $180 for 7 Years, Increasing Annually at 2%"/>
    <x v="5"/>
    <n v="56.5"/>
    <n v="43.5"/>
    <s v="Fail"/>
    <x v="0"/>
    <x v="0"/>
  </r>
  <r>
    <x v="1"/>
    <n v="18000000"/>
    <x v="12"/>
    <n v="56.6"/>
    <n v="43.4"/>
    <s v="Fail"/>
    <x v="0"/>
    <x v="0"/>
  </r>
  <r>
    <x v="0"/>
    <s v="Utility Tax: 5% utility users tax for eight years on gas, electricity, video and telecommunications generating an estimated $6.1 million per year"/>
    <x v="3"/>
    <n v="56.87"/>
    <n v="43.13"/>
    <s v="Pass"/>
    <x v="1"/>
    <x v="1"/>
  </r>
  <r>
    <x v="1"/>
    <n v="290000000"/>
    <x v="5"/>
    <n v="57.83"/>
    <n v="42.17"/>
    <s v="Pass"/>
    <x v="1"/>
    <x v="1"/>
  </r>
  <r>
    <x v="0"/>
    <s v="Utility Tax: increase from 7% to 9.5% and application of a 7.5% tax on water service, generating an estimated $675,000 per year"/>
    <x v="3"/>
    <n v="58.05"/>
    <n v="41.95"/>
    <s v="Pass"/>
    <x v="1"/>
    <x v="1"/>
  </r>
  <r>
    <x v="0"/>
    <s v="Property Tax: Increase to 1.15%"/>
    <x v="1"/>
    <n v="58.2"/>
    <n v="41.8"/>
    <s v="Pass"/>
    <x v="1"/>
    <x v="1"/>
  </r>
  <r>
    <x v="1"/>
    <n v="56000000"/>
    <x v="5"/>
    <n v="58.2"/>
    <n v="41.8"/>
    <s v="Pass"/>
    <x v="1"/>
    <x v="1"/>
  </r>
  <r>
    <x v="0"/>
    <s v="Utility Users Tax: Establish a 3.5% Tax for 5 Yrs"/>
    <x v="1"/>
    <n v="58.7"/>
    <n v="41.3"/>
    <s v="Pass"/>
    <x v="1"/>
    <x v="1"/>
  </r>
  <r>
    <x v="2"/>
    <s v="$.005 Sales Tax for 15 Yrs"/>
    <x v="13"/>
    <n v="58.7"/>
    <n v="41.3"/>
    <s v="Fail"/>
    <x v="0"/>
    <x v="0"/>
  </r>
  <r>
    <x v="0"/>
    <s v="Transportation Sales Tax: Transportation Network Company trips of $0.50 per private trip and $0.25 per pooled trip for 20 years, generating an estimated $910,000 per year"/>
    <x v="3"/>
    <n v="58.78"/>
    <n v="41.22"/>
    <s v="Pass"/>
    <x v="1"/>
    <x v="1"/>
  </r>
  <r>
    <x v="0"/>
    <s v="Parcel Tax: $68 per residential unit to replace an existing parcel tax, thereby generating an additional estimated $359,600 per year"/>
    <x v="6"/>
    <n v="58.87"/>
    <n v="41.13"/>
    <s v="Fail"/>
    <x v="0"/>
    <x v="0"/>
  </r>
  <r>
    <x v="0"/>
    <s v="Parcel Tax: $6 Per Parcel Per Month"/>
    <x v="12"/>
    <n v="59"/>
    <n v="41"/>
    <s v="Fail"/>
    <x v="0"/>
    <x v="0"/>
  </r>
  <r>
    <x v="0"/>
    <s v="Real Property Transfer Tax: Increase rate of real property transfer tax, collected once upon purchase of real estate from $4.50 to $8.50 per $1,000 of value until modification or repeal."/>
    <x v="3"/>
    <n v="59.21"/>
    <n v="40.79"/>
    <s v="Pass"/>
    <x v="1"/>
    <x v="1"/>
  </r>
  <r>
    <x v="0"/>
    <s v="Property Transfer Tax Charter Amendment: Adopt a real property transfer tax paid by buyers &amp; sellers of property at the time of sale."/>
    <x v="1"/>
    <n v="59.5"/>
    <n v="40.5"/>
    <s v="Pass"/>
    <x v="1"/>
    <x v="1"/>
  </r>
  <r>
    <x v="1"/>
    <n v="245000000"/>
    <x v="5"/>
    <n v="59.57"/>
    <n v="40.43"/>
    <s v="Pass"/>
    <x v="1"/>
    <x v="1"/>
  </r>
  <r>
    <x v="0"/>
    <s v="Parcel Tax: Levy Tax of $0.00779/Sq Ft of Improvements if GO Bond Measure is Approved"/>
    <x v="12"/>
    <n v="60"/>
    <n v="40"/>
    <s v="Fail"/>
    <x v="0"/>
    <x v="0"/>
  </r>
  <r>
    <x v="2"/>
    <s v="Sales Tax: Enact a 1/2› Sales Tax That Will Expire in 4 Yrs from the Date It is First Collected"/>
    <x v="1"/>
    <n v="60.1"/>
    <n v="39.9"/>
    <s v="Pass"/>
    <x v="1"/>
    <x v="1"/>
  </r>
  <r>
    <x v="1"/>
    <n v="283000000"/>
    <x v="5"/>
    <n v="60.19"/>
    <n v="39.81"/>
    <s v="Pass"/>
    <x v="1"/>
    <x v="1"/>
  </r>
  <r>
    <x v="1"/>
    <n v="150000000"/>
    <x v="9"/>
    <n v="60.4"/>
    <n v="39.6"/>
    <s v="Fail"/>
    <x v="0"/>
    <x v="0"/>
  </r>
  <r>
    <x v="0"/>
    <s v="Marijuana Tax: Establish a general tax of no more than 15% of gross receipts for cannabis distribution and use."/>
    <x v="3"/>
    <n v="60.63"/>
    <n v="39.369999999999997"/>
    <s v="Pass"/>
    <x v="1"/>
    <x v="1"/>
  </r>
  <r>
    <x v="0"/>
    <s v="$15 Per Sq Ft for Residential"/>
    <x v="14"/>
    <n v="60.9"/>
    <n v="39.1"/>
    <s v="Fail"/>
    <x v="0"/>
    <x v="0"/>
  </r>
  <r>
    <x v="0"/>
    <s v="Sales Tax: Establish a one half-cent sales tax to fund general city services."/>
    <x v="3"/>
    <n v="61"/>
    <n v="39"/>
    <s v="Pass"/>
    <x v="1"/>
    <x v="1"/>
  </r>
  <r>
    <x v="2"/>
    <s v="Sales Tax: Enact a 1/4› Sales Tax for 7 Yrs"/>
    <x v="1"/>
    <n v="61.1"/>
    <n v="38.9"/>
    <s v="Pass"/>
    <x v="1"/>
    <x v="1"/>
  </r>
  <r>
    <x v="0"/>
    <s v="$.51 Per Sq Ft Charge on NPC"/>
    <x v="1"/>
    <n v="61.1"/>
    <n v="38.9"/>
    <s v="Pass"/>
    <x v="1"/>
    <x v="1"/>
  </r>
  <r>
    <x v="1"/>
    <n v="650000000"/>
    <x v="5"/>
    <n v="61.18"/>
    <n v="38.82"/>
    <s v="Pass"/>
    <x v="1"/>
    <x v="1"/>
  </r>
  <r>
    <x v="0"/>
    <s v="Utility Users Tax: 7.5% Tax on Cell Phones"/>
    <x v="1"/>
    <n v="61.2"/>
    <n v="38.799999999999997"/>
    <s v="Pass"/>
    <x v="1"/>
    <x v="1"/>
  </r>
  <r>
    <x v="0"/>
    <s v="Soda/Sugary Beverage Tax: Establish a $.01/oz. tax on sugar sweetened beverages."/>
    <x v="3"/>
    <n v="61.35"/>
    <n v="38.65"/>
    <s v="Pass"/>
    <x v="1"/>
    <x v="1"/>
  </r>
  <r>
    <x v="3"/>
    <s v="$69 Per Parcel (Advisory)"/>
    <x v="15"/>
    <n v="61.5"/>
    <n v="38.5"/>
    <s v="Pass"/>
    <x v="1"/>
    <x v="1"/>
  </r>
  <r>
    <x v="0"/>
    <s v="Sales Tax: Enact .5% sales tax from a rate of 9.25% to a rate of 9.75%."/>
    <x v="3"/>
    <n v="61.5"/>
    <n v="38.5"/>
    <s v="Pass"/>
    <x v="1"/>
    <x v="1"/>
  </r>
  <r>
    <x v="0"/>
    <s v="Parcel Tax: Levy $10 Per Parcel Per Month ($120 Per Year) for 10 Yrs"/>
    <x v="5"/>
    <n v="61.5"/>
    <n v="38.6"/>
    <s v="Fail"/>
    <x v="0"/>
    <x v="0"/>
  </r>
  <r>
    <x v="0"/>
    <s v="Parcel Tax: $38 Per Parcel Per Month"/>
    <x v="6"/>
    <n v="61.7"/>
    <n v="38.299999999999997"/>
    <s v="Fail"/>
    <x v="0"/>
    <x v="0"/>
  </r>
  <r>
    <x v="0"/>
    <s v="Phone Issuer"/>
    <x v="1"/>
    <n v="61.9"/>
    <n v="38.1"/>
    <s v="Pass"/>
    <x v="1"/>
    <x v="1"/>
  </r>
  <r>
    <x v="1"/>
    <n v="25000000"/>
    <x v="2"/>
    <n v="61.9"/>
    <n v="38.1"/>
    <s v="Fail"/>
    <x v="0"/>
    <x v="0"/>
  </r>
  <r>
    <x v="1"/>
    <n v="99000000"/>
    <x v="5"/>
    <n v="62"/>
    <n v="38"/>
    <s v="Pass"/>
    <x v="1"/>
    <x v="1"/>
  </r>
  <r>
    <x v="0"/>
    <s v="Transient Occupancy Tax: Impose hotel/motel tax from 7.5% to 10%"/>
    <x v="3"/>
    <n v="62.1"/>
    <n v="37.9"/>
    <s v="Pass"/>
    <x v="1"/>
    <x v="1"/>
  </r>
  <r>
    <x v="0"/>
    <s v="Public Safety Services Tax: Extend and Enhance Tax Set to Expire In 20 Years, with Adjusted Tax Rates and an Annual Adjustment Cap of 3%"/>
    <x v="6"/>
    <n v="62.1"/>
    <n v="37.9"/>
    <s v="Fail"/>
    <x v="0"/>
    <x v="0"/>
  </r>
  <r>
    <x v="1"/>
    <n v="19400000"/>
    <x v="12"/>
    <n v="62.4"/>
    <n v="37.6"/>
    <s v="Fail"/>
    <x v="0"/>
    <x v="0"/>
  </r>
  <r>
    <x v="0"/>
    <s v="Parcel Tax: Amend tax at rate of $198/parcel for 30 years."/>
    <x v="5"/>
    <n v="62.47"/>
    <n v="37.53"/>
    <s v="Fail"/>
    <x v="0"/>
    <x v="0"/>
  </r>
  <r>
    <x v="0"/>
    <s v="Parcel Tax: $168 per parcel for the most residential parcels and varying rates for other parcels"/>
    <x v="0"/>
    <n v="62.51"/>
    <n v="37.49"/>
    <s v="Fail"/>
    <x v="0"/>
    <x v="0"/>
  </r>
  <r>
    <x v="1"/>
    <n v="179500000"/>
    <x v="5"/>
    <n v="62.8"/>
    <n v="37.299999999999997"/>
    <s v="Pass"/>
    <x v="1"/>
    <x v="1"/>
  </r>
  <r>
    <x v="0"/>
    <s v="Impose Parcel Tax from $0.26 to $1.04"/>
    <x v="13"/>
    <n v="62.9"/>
    <n v="37.1"/>
    <s v="Fail"/>
    <x v="0"/>
    <x v="0"/>
  </r>
  <r>
    <x v="0"/>
    <s v="Parcel Tax: Levy a Parcel Tax of $180 on Each Parcel within the District Annually for 4 Yrs"/>
    <x v="5"/>
    <n v="62.9"/>
    <n v="37.1"/>
    <s v="Fail"/>
    <x v="0"/>
    <x v="0"/>
  </r>
  <r>
    <x v="1"/>
    <n v="30000000"/>
    <x v="12"/>
    <n v="63"/>
    <n v="37"/>
    <s v="Fail"/>
    <x v="0"/>
    <x v="0"/>
  </r>
  <r>
    <x v="0"/>
    <s v="Parcel Tax: Levy Tax of $12 Per Parcel Annually for Residential Parcels and Comparable Commercial/Industrial Rates"/>
    <x v="2"/>
    <n v="63"/>
    <n v="37"/>
    <s v="Fail"/>
    <x v="0"/>
    <x v="0"/>
  </r>
  <r>
    <x v="1"/>
    <n v="349000000"/>
    <x v="11"/>
    <n v="63"/>
    <n v="37"/>
    <s v="Pass"/>
    <x v="1"/>
    <x v="1"/>
  </r>
  <r>
    <x v="1"/>
    <n v="50100000"/>
    <x v="5"/>
    <n v="63.1"/>
    <n v="36.9"/>
    <s v="Pass"/>
    <x v="1"/>
    <x v="1"/>
  </r>
  <r>
    <x v="0"/>
    <s v="Vehicle Registration Fee: Authorize a $10 Fee on the Registration of Vehicles"/>
    <x v="1"/>
    <n v="63.3"/>
    <n v="36.700000000000003"/>
    <s v="Pass"/>
    <x v="1"/>
    <x v="1"/>
  </r>
  <r>
    <x v="0"/>
    <s v="Transient Occupancy Tax: Impose 12% occupancy tax plus 0.08% of all other gross receipts from lodging business service."/>
    <x v="3"/>
    <n v="63.3"/>
    <n v="36.700000000000003"/>
    <s v="Pass"/>
    <x v="1"/>
    <x v="1"/>
  </r>
  <r>
    <x v="1"/>
    <n v="157200000"/>
    <x v="5"/>
    <n v="63.5"/>
    <n v="36.5"/>
    <s v="Pass"/>
    <x v="1"/>
    <x v="1"/>
  </r>
  <r>
    <x v="1"/>
    <n v="44000000"/>
    <x v="5"/>
    <n v="63.6"/>
    <n v="36.4"/>
    <s v="Pass"/>
    <x v="1"/>
    <x v="1"/>
  </r>
  <r>
    <x v="1"/>
    <n v="198000000"/>
    <x v="5"/>
    <n v="63.9"/>
    <n v="36.1"/>
    <s v="Pass"/>
    <x v="1"/>
    <x v="1"/>
  </r>
  <r>
    <x v="0"/>
    <s v="Parcel Tax: Renew existing tax from $39 per year to $78 per year for 14 years."/>
    <x v="5"/>
    <n v="63.95"/>
    <n v="36.049999999999997"/>
    <s v="Fail"/>
    <x v="0"/>
    <x v="0"/>
  </r>
  <r>
    <x v="1"/>
    <n v="50000000"/>
    <x v="16"/>
    <n v="64"/>
    <n v="36"/>
    <s v="Fail"/>
    <x v="0"/>
    <x v="0"/>
  </r>
  <r>
    <x v="1"/>
    <n v="139967000"/>
    <x v="17"/>
    <n v="64"/>
    <n v="36"/>
    <s v="Fail"/>
    <x v="0"/>
    <x v="0"/>
  </r>
  <r>
    <x v="1"/>
    <n v="148000000"/>
    <x v="10"/>
    <n v="64.2"/>
    <n v="35.799999999999997"/>
    <s v="Fail"/>
    <x v="0"/>
    <x v="0"/>
  </r>
  <r>
    <x v="0"/>
    <s v="Sales Tax: 0.5% for 20 years"/>
    <x v="18"/>
    <n v="64.349999999999994"/>
    <n v="35.65"/>
    <s v="Pass"/>
    <x v="1"/>
    <x v="1"/>
  </r>
  <r>
    <x v="0"/>
    <s v="Parcel Tax: $96 per parcel per year for six years"/>
    <x v="5"/>
    <n v="64.61"/>
    <n v="35.39"/>
    <s v="Fail"/>
    <x v="0"/>
    <x v="0"/>
  </r>
  <r>
    <x v="0"/>
    <s v="Parcel Tax: Levy a $98 annual parcel tax for four years."/>
    <x v="19"/>
    <n v="65.16"/>
    <n v="34.840000000000003"/>
    <s v="Fail"/>
    <x v="0"/>
    <x v="0"/>
  </r>
  <r>
    <x v="0"/>
    <s v="Business License Tax: Continue at Existing Rate"/>
    <x v="1"/>
    <n v="65.3"/>
    <n v="34.700000000000003"/>
    <s v="Pass"/>
    <x v="1"/>
    <x v="1"/>
  </r>
  <r>
    <x v="0"/>
    <s v="Utility Users Tax: Approve Ordinance to Extend Existing Utlity Users Tax Until 6/30/2021, at the Rate of 6.5%"/>
    <x v="1"/>
    <n v="65.8"/>
    <n v="34.200000000000003"/>
    <s v="Pass"/>
    <x v="1"/>
    <x v="1"/>
  </r>
  <r>
    <x v="0"/>
    <s v="Parking Lot and Business Tax: Establish 10% tax on gross receipts for parking lots and a business tax of $100/1,000 sq. ft. of warehouse."/>
    <x v="3"/>
    <n v="65.88"/>
    <n v="34.119999999999997"/>
    <s v="Pass"/>
    <x v="1"/>
    <x v="1"/>
  </r>
  <r>
    <x v="0"/>
    <s v="Parcel Tax: From $90 to $135 Depending on Type of Parcel"/>
    <x v="0"/>
    <n v="65.900000000000006"/>
    <n v="34.1"/>
    <s v="Fail"/>
    <x v="0"/>
    <x v="0"/>
  </r>
  <r>
    <x v="0"/>
    <s v="Parcel Tax: Levy Parcel Tax  of $195 Per Parcel Annually for 10 Years"/>
    <x v="5"/>
    <n v="66"/>
    <n v="34.1"/>
    <s v="Fail"/>
    <x v="0"/>
    <x v="0"/>
  </r>
  <r>
    <x v="0"/>
    <s v="Transient Occupancy Tax: Impose uniform transient occupancy tax from 10% to 12%."/>
    <x v="3"/>
    <n v="66.099999999999994"/>
    <n v="33.9"/>
    <s v="Pass"/>
    <x v="1"/>
    <x v="1"/>
  </r>
  <r>
    <x v="0"/>
    <s v="Sales Tax: impose tax of .5% for childcare, preschool programs, homeless programs, and other programs for children for 30 yrs"/>
    <x v="3"/>
    <n v="66.209999999999994"/>
    <n v="33.79"/>
    <s v="Fail"/>
    <x v="0"/>
    <x v="0"/>
  </r>
  <r>
    <x v="1"/>
    <n v="90000000"/>
    <x v="6"/>
    <n v="66.37"/>
    <n v="33.630000000000003"/>
    <s v="Fail"/>
    <x v="0"/>
    <x v="0"/>
  </r>
  <r>
    <x v="0"/>
    <s v="Parcel Tax: Levy a $180 annual parcel tax for four years."/>
    <x v="19"/>
    <n v="66.44"/>
    <n v="33.56"/>
    <s v="Fail"/>
    <x v="0"/>
    <x v="0"/>
  </r>
  <r>
    <x v="2"/>
    <s v="Sales Tax: Increase Tax by 1/2›"/>
    <x v="20"/>
    <n v="66.5"/>
    <n v="33.5"/>
    <s v="Fail"/>
    <x v="0"/>
    <x v="0"/>
  </r>
  <r>
    <x v="0"/>
    <s v="Transient Occupancy Tax: Increase from 8% to 10%"/>
    <x v="1"/>
    <n v="66.5"/>
    <n v="33.6"/>
    <s v="Pass"/>
    <x v="1"/>
    <x v="1"/>
  </r>
  <r>
    <x v="1"/>
    <n v="90000000"/>
    <x v="6"/>
    <n v="66.78"/>
    <n v="33.22"/>
    <s v="Pass"/>
    <x v="1"/>
    <x v="1"/>
  </r>
  <r>
    <x v="1"/>
    <n v="60000000"/>
    <x v="12"/>
    <n v="66.8"/>
    <n v="33.200000000000003"/>
    <s v="Pass"/>
    <x v="1"/>
    <x v="1"/>
  </r>
  <r>
    <x v="0"/>
    <s v="Parcel Tax: Levy Annual Tax of $39 on Single Family Homes and Rates on Commercial/Other Types of Parcels, for 5 Yrs"/>
    <x v="5"/>
    <n v="66.8"/>
    <n v="33.299999999999997"/>
    <s v="Pass"/>
    <x v="1"/>
    <x v="1"/>
  </r>
  <r>
    <x v="1"/>
    <n v="245000000"/>
    <x v="5"/>
    <n v="66.81"/>
    <n v="33.19"/>
    <s v="Pass"/>
    <x v="1"/>
    <x v="1"/>
  </r>
  <r>
    <x v="1"/>
    <n v="49000000"/>
    <x v="13"/>
    <n v="66.900000000000006"/>
    <n v="33.1"/>
    <s v="Pass"/>
    <x v="1"/>
    <x v="1"/>
  </r>
  <r>
    <x v="0"/>
    <s v="Parcel Tax: Levy a Temporary, 4 Year Emergency Tax of $120 Per Residential Parcel and 15› Per Square Foot for Commercial/Industrial Parcels Beginning 7/1/2008"/>
    <x v="5"/>
    <n v="66.900000000000006"/>
    <n v="33.1"/>
    <s v="Pass"/>
    <x v="1"/>
    <x v="1"/>
  </r>
  <r>
    <x v="0"/>
    <s v="Parcel Tax: $0.072 presidental and $0.109 commerical square feet"/>
    <x v="3"/>
    <n v="67"/>
    <n v="33"/>
    <s v="Pass"/>
    <x v="1"/>
    <x v="1"/>
  </r>
  <r>
    <x v="0"/>
    <s v="Parcel Tax: levying $0.265 per building area square foot (capped at $7,999 per parcel) and $299 per vacant parcel annually for seven years"/>
    <x v="5"/>
    <n v="67.099999999999994"/>
    <n v="32.9"/>
    <s v="Pass"/>
    <x v="1"/>
    <x v="1"/>
  </r>
  <r>
    <x v="0"/>
    <s v="Parcel Tax: Increase to $57.53"/>
    <x v="4"/>
    <n v="67.099999999999994"/>
    <n v="32.9"/>
    <s v="Pass"/>
    <x v="1"/>
    <x v="1"/>
  </r>
  <r>
    <x v="0"/>
    <s v="Parcel Tax: Increase parcel tax to $189 for 7 years."/>
    <x v="5"/>
    <n v="67.2"/>
    <n v="32.799999999999997"/>
    <s v="Pass"/>
    <x v="1"/>
    <x v="1"/>
  </r>
  <r>
    <x v="1"/>
    <n v="425000000"/>
    <x v="4"/>
    <n v="67.22"/>
    <n v="32.78"/>
    <s v="Pass"/>
    <x v="1"/>
    <x v="1"/>
  </r>
  <r>
    <x v="2"/>
    <s v="Sales Tax: Increase tax by 1/2 cent for 20 years."/>
    <x v="1"/>
    <n v="67.36"/>
    <n v="32.64"/>
    <s v="Pass"/>
    <x v="1"/>
    <x v="1"/>
  </r>
  <r>
    <x v="0"/>
    <s v="5.5% Utility Users Tax for 4 Yrs"/>
    <x v="1"/>
    <n v="67.7"/>
    <n v="32.299999999999997"/>
    <s v="Pass"/>
    <x v="1"/>
    <x v="1"/>
  </r>
  <r>
    <x v="1"/>
    <n v="130000000"/>
    <x v="5"/>
    <n v="67.819999999999993"/>
    <n v="32.18"/>
    <s v="Pass"/>
    <x v="1"/>
    <x v="1"/>
  </r>
  <r>
    <x v="1"/>
    <n v="9750000"/>
    <x v="6"/>
    <n v="67.900000000000006"/>
    <n v="32.1"/>
    <s v="Pass"/>
    <x v="1"/>
    <x v="1"/>
  </r>
  <r>
    <x v="1"/>
    <n v="26000000"/>
    <x v="10"/>
    <n v="68"/>
    <n v="32"/>
    <s v="Pass"/>
    <x v="1"/>
    <x v="1"/>
  </r>
  <r>
    <x v="0"/>
    <s v="Parcel Tax: parcels with buildings $.32 cent per q. ft. with annual cap of $7,999. Parcels without buildings pay a minimum of $299/year."/>
    <x v="19"/>
    <n v="68.010000000000005"/>
    <n v="31.99"/>
    <s v="Pass"/>
    <x v="1"/>
    <x v="1"/>
  </r>
  <r>
    <x v="0"/>
    <s v="Parcel Tax: $148 per single-family parcels, $101.08 per unit for multi-unit parcels, and varying rates for other property types"/>
    <x v="15"/>
    <n v="68.08"/>
    <n v="31.92"/>
    <s v="Pass"/>
    <x v="1"/>
    <x v="1"/>
  </r>
  <r>
    <x v="0"/>
    <s v="Parcel Tax: Continue to Authorize a Parcel Tax and Replace the Existing Municipal Services Tax"/>
    <x v="1"/>
    <n v="68.3"/>
    <n v="31.7"/>
    <s v="Pass"/>
    <x v="1"/>
    <x v="1"/>
  </r>
  <r>
    <x v="1"/>
    <n v="7200000"/>
    <x v="10"/>
    <n v="68.3"/>
    <n v="31.7"/>
    <s v="Pass"/>
    <x v="1"/>
    <x v="1"/>
  </r>
  <r>
    <x v="1"/>
    <n v="120000000"/>
    <x v="5"/>
    <n v="68.400000000000006"/>
    <n v="31.6"/>
    <s v="Pass"/>
    <x v="1"/>
    <x v="1"/>
  </r>
  <r>
    <x v="0"/>
    <s v="Parcel Tax: 7 Yrs at the Annual Rate of $250 Per Residential Unit and $.05/Sq Ftfor Non-Residential Parcels, Exempting Low Income Homeowners and Renters and Homeowners 65+"/>
    <x v="5"/>
    <n v="68.5"/>
    <n v="31.5"/>
    <s v="Pass"/>
    <x v="1"/>
    <x v="1"/>
  </r>
  <r>
    <x v="1"/>
    <n v="19500000"/>
    <x v="12"/>
    <n v="68.52"/>
    <n v="31.48"/>
    <s v="Pass"/>
    <x v="1"/>
    <x v="1"/>
  </r>
  <r>
    <x v="1"/>
    <n v="125000000"/>
    <x v="5"/>
    <n v="68.7"/>
    <n v="31.3"/>
    <s v="Pass"/>
    <x v="1"/>
    <x v="1"/>
  </r>
  <r>
    <x v="1"/>
    <n v="109000000"/>
    <x v="5"/>
    <n v="68.7"/>
    <n v="31.3"/>
    <s v="Pass"/>
    <x v="1"/>
    <x v="1"/>
  </r>
  <r>
    <x v="0"/>
    <s v="Transient Occupancy Tax: Increase tax from 10% to 14%."/>
    <x v="3"/>
    <n v="68.92"/>
    <n v="31.08"/>
    <s v="Pass"/>
    <x v="1"/>
    <x v="1"/>
  </r>
  <r>
    <x v="1"/>
    <n v="70000000"/>
    <x v="5"/>
    <n v="68.959999999999994"/>
    <n v="31.04"/>
    <s v="Pass"/>
    <x v="1"/>
    <x v="1"/>
  </r>
  <r>
    <x v="0"/>
    <s v="Parcel Tax: Levy tax of $99/parcel for 8 yrs."/>
    <x v="5"/>
    <n v="69.02"/>
    <n v="30.98"/>
    <s v="Pass"/>
    <x v="1"/>
    <x v="1"/>
  </r>
  <r>
    <x v="0"/>
    <s v="Sales Tax: extending a 6.5% sales tax until June 30, 2033, generating an estimated $12 million per year"/>
    <x v="3"/>
    <n v="69.08"/>
    <n v="30.92"/>
    <s v="Pass"/>
    <x v="1"/>
    <x v="1"/>
  </r>
  <r>
    <x v="1"/>
    <n v="270000000"/>
    <x v="5"/>
    <n v="69.099999999999994"/>
    <n v="30.9"/>
    <s v="Pass"/>
    <x v="1"/>
    <x v="1"/>
  </r>
  <r>
    <x v="1"/>
    <n v="123000000"/>
    <x v="5"/>
    <n v="69.150000000000006"/>
    <n v="30.85"/>
    <s v="Pass"/>
    <x v="1"/>
    <x v="1"/>
  </r>
  <r>
    <x v="1"/>
    <n v="14500000"/>
    <x v="13"/>
    <n v="69.400000000000006"/>
    <n v="30.6"/>
    <s v="Pass"/>
    <x v="1"/>
    <x v="1"/>
  </r>
  <r>
    <x v="0"/>
    <s v="Real Property Transfer Tax: Change real property tax from flat rate of 1.5% to following tiered rates based on sale price: 1% for up to $300,000; 1.5% from $300,000 to $2,000,000; 1.75% from $2,000,000 to $5,000,000; 2.5% for over $5,000,000."/>
    <x v="7"/>
    <n v="69.459999999999994"/>
    <n v="30.54"/>
    <s v="Pass"/>
    <x v="1"/>
    <x v="1"/>
  </r>
  <r>
    <x v="0"/>
    <s v="Parcel and Parking Taxes: Parking Tax of 8 1/2% In Commercial Parking Lots in the City and a Parcel Tax Ranging from $45.07 to $88.00 to Expire on 12/31/2014"/>
    <x v="0"/>
    <n v="69.599999999999994"/>
    <n v="30.4"/>
    <s v="Pass"/>
    <x v="1"/>
    <x v="1"/>
  </r>
  <r>
    <x v="1"/>
    <n v="16800000"/>
    <x v="5"/>
    <n v="69.8"/>
    <n v="30.2"/>
    <s v="Pass"/>
    <x v="1"/>
    <x v="1"/>
  </r>
  <r>
    <x v="0"/>
    <s v="$.008 Per Sq Ft"/>
    <x v="4"/>
    <n v="69.8"/>
    <n v="30.2"/>
    <s v="Pass"/>
    <x v="1"/>
    <x v="1"/>
  </r>
  <r>
    <x v="0"/>
    <s v="Parcel Tax: Increase in maximum parcel tax."/>
    <x v="6"/>
    <n v="69.97"/>
    <n v="30.03"/>
    <s v="Pass"/>
    <x v="1"/>
    <x v="1"/>
  </r>
  <r>
    <x v="0"/>
    <s v="Transient Occupancy Tax: Increase TOT to 7.0%"/>
    <x v="3"/>
    <n v="70"/>
    <n v="30"/>
    <s v="Pass"/>
    <x v="1"/>
    <x v="1"/>
  </r>
  <r>
    <x v="0"/>
    <s v="Parcel Tax: Enact tax on property that is used for fewer than 50 days a year at annual rates of $6,000/parcel and $3,000 for condominium units."/>
    <x v="3"/>
    <n v="70.040000000000006"/>
    <n v="29.96"/>
    <s v="Pass"/>
    <x v="1"/>
    <x v="1"/>
  </r>
  <r>
    <x v="0"/>
    <s v="Parcel Tax: Levy Parcel Tax of $53 Per Parcel Annually for 5 Years"/>
    <x v="5"/>
    <n v="70.099999999999994"/>
    <n v="29.9"/>
    <s v="Pass"/>
    <x v="1"/>
    <x v="1"/>
  </r>
  <r>
    <x v="0"/>
    <s v="Parcel Tax: $73 per parcel per year for 9 years."/>
    <x v="5"/>
    <n v="70.28"/>
    <n v="29.72"/>
    <s v="Pass"/>
    <x v="1"/>
    <x v="1"/>
  </r>
  <r>
    <x v="0"/>
    <s v="Business Tax: Increase the Business Tax Rate for &quot;Medical Cannabis Businesses&quot; from $18 Per $1,000 of Gross Receipts to $50 Per $1,000 of Gross Receipts, and Create a New &quot;Non-Medical Cannabis Business Tax&quot; of $100 Per $1,000 of Gross Receipts"/>
    <x v="1"/>
    <n v="70.5"/>
    <n v="29.5"/>
    <s v="Pass"/>
    <x v="1"/>
    <x v="1"/>
  </r>
  <r>
    <x v="0"/>
    <s v="Parcel Tax: Increase annual tax to $88/parcel for 12 years."/>
    <x v="5"/>
    <n v="70.67"/>
    <n v="29.33"/>
    <s v="Pass"/>
    <x v="1"/>
    <x v="1"/>
  </r>
  <r>
    <x v="0"/>
    <s v="Pro Rate Basis Parcel Tax"/>
    <x v="2"/>
    <n v="70.7"/>
    <n v="29.3"/>
    <s v="Pass"/>
    <x v="1"/>
    <x v="1"/>
  </r>
  <r>
    <x v="2"/>
    <s v="Sales Tax: Renew the 1/2% sales tax approved in 2000 and increase the tax by 1/2% for 30 years."/>
    <x v="21"/>
    <n v="70.8"/>
    <n v="29.2"/>
    <s v="Pass"/>
    <x v="1"/>
    <x v="1"/>
  </r>
  <r>
    <x v="0"/>
    <s v="Parcel Tax: Levy a Parcel Tax of $58 on Each Parcel within the District Annually for a Period of 5 Yrs"/>
    <x v="5"/>
    <n v="70.8"/>
    <n v="29.2"/>
    <s v="Pass"/>
    <x v="1"/>
    <x v="1"/>
  </r>
  <r>
    <x v="1"/>
    <n v="190000000"/>
    <x v="4"/>
    <n v="70.8"/>
    <n v="29.2"/>
    <s v="Pass"/>
    <x v="1"/>
    <x v="1"/>
  </r>
  <r>
    <x v="0"/>
    <s v="Parcel Tax: $96.00 Per Equivalent Residential Unit"/>
    <x v="22"/>
    <n v="71.099999999999994"/>
    <n v="28.9"/>
    <s v="Pass"/>
    <x v="1"/>
    <x v="1"/>
  </r>
  <r>
    <x v="2"/>
    <s v="Sales Tax: 5› Increase"/>
    <x v="4"/>
    <n v="71.099999999999994"/>
    <n v="28.9"/>
    <s v="Pass"/>
    <x v="1"/>
    <x v="1"/>
  </r>
  <r>
    <x v="0"/>
    <s v="Parcel Tax: $109 for five years."/>
    <x v="5"/>
    <n v="71.3"/>
    <n v="28.7"/>
    <s v="Pass"/>
    <x v="1"/>
    <x v="1"/>
  </r>
  <r>
    <x v="1"/>
    <n v="3500000"/>
    <x v="20"/>
    <n v="71.31"/>
    <n v="28.69"/>
    <s v="Pass"/>
    <x v="1"/>
    <x v="1"/>
  </r>
  <r>
    <x v="0"/>
    <s v="Parcel Tax: $120/Yr on Each Parcel of Taxable Real Property in the District for 5 Yrs, Beginning 7/1/05"/>
    <x v="5"/>
    <n v="71.599999999999994"/>
    <n v="28.4"/>
    <s v="Pass"/>
    <x v="1"/>
    <x v="1"/>
  </r>
  <r>
    <x v="0"/>
    <s v="Soda/Sugary Beverage Tax: Enact a permanent $0.01/oz. tax on the distribution of sugar-sweetened beverages and the added-calorie sweeteners used to make them. Tax would be payable by the distributor, not the customer."/>
    <x v="3"/>
    <n v="71.66"/>
    <n v="28.34"/>
    <s v="Pass"/>
    <x v="1"/>
    <x v="1"/>
  </r>
  <r>
    <x v="0"/>
    <s v="Fire and Disaster Tax: Special Tax of $.04083/Sq Ft of Improvements In Dwelling Units and $.06179/Sq Ft on All Other Improvements"/>
    <x v="4"/>
    <n v="71.7"/>
    <n v="28.3"/>
    <s v="Pass"/>
    <x v="1"/>
    <x v="1"/>
  </r>
  <r>
    <x v="0"/>
    <s v="Utility Tax: extension to the 3.25% utility users tax for nine years, generating an estimated $2.75 million per"/>
    <x v="3"/>
    <n v="71.77"/>
    <n v="28.23"/>
    <s v="Pass"/>
    <x v="1"/>
    <x v="1"/>
  </r>
  <r>
    <x v="1"/>
    <n v="63000000"/>
    <x v="5"/>
    <n v="71.900000000000006"/>
    <n v="28.1"/>
    <s v="Pass"/>
    <x v="1"/>
    <x v="1"/>
  </r>
  <r>
    <x v="0"/>
    <s v="variable rate/ short term financing"/>
    <x v="3"/>
    <n v="72"/>
    <n v="28"/>
    <s v="Pass"/>
    <x v="1"/>
    <x v="1"/>
  </r>
  <r>
    <x v="0"/>
    <s v="Parcel Tax: Increase the Tax Beginning Fiscal Year 2011-12 in Accordance with the CPI for the Greater San Francisco Area"/>
    <x v="6"/>
    <n v="72"/>
    <n v="28"/>
    <s v="Pass"/>
    <x v="1"/>
    <x v="1"/>
  </r>
  <r>
    <x v="1"/>
    <n v="50000000"/>
    <x v="17"/>
    <n v="72.12"/>
    <n v="27.88"/>
    <s v="Pass"/>
    <x v="1"/>
    <x v="1"/>
  </r>
  <r>
    <x v="1"/>
    <n v="205000000"/>
    <x v="5"/>
    <n v="72.2"/>
    <n v="27.8"/>
    <s v="Pass"/>
    <x v="1"/>
    <x v="1"/>
  </r>
  <r>
    <x v="1"/>
    <n v="10000000"/>
    <x v="5"/>
    <n v="72.2"/>
    <n v="27.8"/>
    <s v="Pass"/>
    <x v="1"/>
    <x v="1"/>
  </r>
  <r>
    <x v="0"/>
    <s v="Parcel Tax: $50 Per Unimproved Parcel for 2 Yrs Beginning 7/1/05"/>
    <x v="5"/>
    <n v="72.2"/>
    <n v="27.8"/>
    <s v="Pass"/>
    <x v="1"/>
    <x v="1"/>
  </r>
  <r>
    <x v="0"/>
    <s v="Transient Occupancy Tax: increase from 8.5% to a maximum of 14% generating an estimated $3 million per year"/>
    <x v="3"/>
    <n v="72.27"/>
    <n v="27.73"/>
    <s v="Pass"/>
    <x v="1"/>
    <x v="1"/>
  </r>
  <r>
    <x v="0"/>
    <s v="Parcel Tax: $24 Per Equivalent Residential Unit"/>
    <x v="10"/>
    <n v="72.3"/>
    <n v="27.7"/>
    <s v="Pass"/>
    <x v="1"/>
    <x v="1"/>
  </r>
  <r>
    <x v="0"/>
    <s v="Real Property Transfer Tax: Increase tax from 1.5% to 2.5% for properties that are transferred for over $1,500,000."/>
    <x v="3"/>
    <n v="72.37"/>
    <n v="27.63"/>
    <s v="Pass"/>
    <x v="1"/>
    <x v="1"/>
  </r>
  <r>
    <x v="0"/>
    <s v="Parcel Tax:  Levy annual tax of $138 per parcel for seven years."/>
    <x v="5"/>
    <n v="72.37"/>
    <n v="27.63"/>
    <s v="Pass"/>
    <x v="1"/>
    <x v="1"/>
  </r>
  <r>
    <x v="0"/>
    <s v="Parcel Tax: Levy $96 Per Parcel Annually for 5 Yrs"/>
    <x v="5"/>
    <n v="72.599999999999994"/>
    <n v="27.4"/>
    <s v="Pass"/>
    <x v="1"/>
    <x v="1"/>
  </r>
  <r>
    <x v="0"/>
    <s v="Extend 5.5% Utility Tax"/>
    <x v="1"/>
    <n v="72.8"/>
    <n v="27.2"/>
    <s v="Pass"/>
    <x v="1"/>
    <x v="1"/>
  </r>
  <r>
    <x v="0"/>
    <s v="Parcel Tax: Levy a Parcel Tax of $48 on Each Parcel within the District Annually for a Period of 8 Yrs"/>
    <x v="11"/>
    <n v="72.900000000000006"/>
    <n v="27.1"/>
    <s v="Pass"/>
    <x v="1"/>
    <x v="1"/>
  </r>
  <r>
    <x v="0"/>
    <s v="Utility Users Tax: Continue annual transfer of $3,700,000 from Alameda Municipal Power to the city and to update the utility users tax to include modern technologies."/>
    <x v="3"/>
    <n v="72.92"/>
    <n v="27.08"/>
    <s v="Pass"/>
    <x v="1"/>
    <x v="1"/>
  </r>
  <r>
    <x v="1"/>
    <n v="381700000"/>
    <x v="5"/>
    <n v="72.92"/>
    <n v="27.08"/>
    <s v="Pass"/>
    <x v="1"/>
    <x v="1"/>
  </r>
  <r>
    <x v="0"/>
    <s v="2.4% on Total Firearms Receipts"/>
    <x v="1"/>
    <n v="73.099999999999994"/>
    <n v="26.9"/>
    <s v="Pass"/>
    <x v="1"/>
    <x v="1"/>
  </r>
  <r>
    <x v="0"/>
    <s v="Parcel Tax: Levy special tax up to the amounts specified in the voter pamphlet (avg. of $249 per parcel) for 3 years."/>
    <x v="5"/>
    <n v="73.2"/>
    <n v="26.8"/>
    <s v="Pass"/>
    <x v="1"/>
    <x v="1"/>
  </r>
  <r>
    <x v="1"/>
    <n v="184000000"/>
    <x v="5"/>
    <n v="73.2"/>
    <n v="26.8"/>
    <s v="Pass"/>
    <x v="1"/>
    <x v="1"/>
  </r>
  <r>
    <x v="1"/>
    <n v="66000000"/>
    <x v="5"/>
    <n v="73.209999999999994"/>
    <n v="26.79"/>
    <s v="Pass"/>
    <x v="1"/>
    <x v="1"/>
  </r>
  <r>
    <x v="1"/>
    <n v="30000000"/>
    <x v="22"/>
    <n v="73.3"/>
    <n v="26.7"/>
    <s v="Pass"/>
    <x v="1"/>
    <x v="1"/>
  </r>
  <r>
    <x v="0"/>
    <s v="Public Safety Services Tax: Continue Existing Tax Set to Expire on 4/23/2009 for an Add'l 8 Yrs, Beginning 4/24/2009, to Fund Essential Police and Fire Protection Services, and Youth Violence Prevention and Intervention Programs"/>
    <x v="6"/>
    <n v="73.3"/>
    <n v="26.8"/>
    <s v="Pass"/>
    <x v="1"/>
    <x v="1"/>
  </r>
  <r>
    <x v="1"/>
    <n v="580000000"/>
    <x v="17"/>
    <n v="73.3"/>
    <n v="29.61"/>
    <s v="Pass"/>
    <x v="1"/>
    <x v="1"/>
  </r>
  <r>
    <x v="0"/>
    <s v="Utility User Tax: Renew existing UTT of 5.5% for 20 years."/>
    <x v="6"/>
    <n v="73.33"/>
    <n v="26.67"/>
    <s v="Pass"/>
    <x v="1"/>
    <x v="1"/>
  </r>
  <r>
    <x v="1"/>
    <n v="186000000"/>
    <x v="4"/>
    <n v="73.400000000000006"/>
    <n v="26.6"/>
    <s v="Pass"/>
    <x v="1"/>
    <x v="1"/>
  </r>
  <r>
    <x v="1"/>
    <n v="25000000"/>
    <x v="5"/>
    <n v="73.56"/>
    <n v="26.44"/>
    <s v="Pass"/>
    <x v="1"/>
    <x v="1"/>
  </r>
  <r>
    <x v="0"/>
    <s v="Increase Parcel Tax to $0.089/Sq Ft"/>
    <x v="13"/>
    <n v="73.599999999999994"/>
    <n v="26.4"/>
    <s v="Pass"/>
    <x v="1"/>
    <x v="1"/>
  </r>
  <r>
    <x v="2"/>
    <s v="Sales Tax: Extend the 1/2› sales tax for 10 years."/>
    <x v="1"/>
    <n v="73.7"/>
    <n v="26.3"/>
    <s v="Pass"/>
    <x v="1"/>
    <x v="1"/>
  </r>
  <r>
    <x v="0"/>
    <s v="Reaffirm 8% TOT Per Prop 62"/>
    <x v="1"/>
    <n v="73.7"/>
    <n v="26.3"/>
    <s v="Pass"/>
    <x v="1"/>
    <x v="1"/>
  </r>
  <r>
    <x v="1"/>
    <n v="95000000"/>
    <x v="5"/>
    <n v="73.900000000000006"/>
    <n v="26.1"/>
    <s v="Pass"/>
    <x v="1"/>
    <x v="1"/>
  </r>
  <r>
    <x v="1"/>
    <n v="3500000"/>
    <x v="5"/>
    <n v="74"/>
    <n v="26"/>
    <s v="Pass"/>
    <x v="1"/>
    <x v="1"/>
  </r>
  <r>
    <x v="0"/>
    <s v="Parcel Tax: $0.1047 per square foot per parcel, thereby generating an estimated $8.5 million per year"/>
    <x v="6"/>
    <n v="74.19"/>
    <n v="25.81"/>
    <s v="Pass"/>
    <x v="1"/>
    <x v="1"/>
  </r>
  <r>
    <x v="0"/>
    <s v="Parcel Tax: Continue the district's parcel tax at 32 cents/building sq. ft. (NTE $7,999 per parcel)."/>
    <x v="5"/>
    <n v="74.25"/>
    <n v="25.75"/>
    <s v="Pass"/>
    <x v="1"/>
    <x v="1"/>
  </r>
  <r>
    <x v="0"/>
    <s v="Parcel Tax: Enact tax of $0.25/sq. ft. of building improvements through 6/30/2028."/>
    <x v="5"/>
    <n v="74.38"/>
    <n v="25.62"/>
    <s v="Pass"/>
    <x v="1"/>
    <x v="1"/>
  </r>
  <r>
    <x v="1"/>
    <n v="51000000"/>
    <x v="6"/>
    <n v="74.400000000000006"/>
    <n v="25.6"/>
    <s v="Pass"/>
    <x v="1"/>
    <x v="1"/>
  </r>
  <r>
    <x v="1"/>
    <n v="49000000"/>
    <x v="5"/>
    <n v="74.5"/>
    <n v="25.5"/>
    <s v="Pass"/>
    <x v="1"/>
    <x v="1"/>
  </r>
  <r>
    <x v="0"/>
    <s v="Parcel Tax: Increase from $123/Yr to $195 Annually for 5 Yrs"/>
    <x v="5"/>
    <n v="74.5"/>
    <n v="25.5"/>
    <s v="Pass"/>
    <x v="1"/>
    <x v="1"/>
  </r>
  <r>
    <x v="0"/>
    <s v="Sales Tax: 0.25%, beginning July 1, 2020"/>
    <x v="6"/>
    <n v="74.5"/>
    <n v="25.5"/>
    <s v="Pass"/>
    <x v="1"/>
    <x v="1"/>
  </r>
  <r>
    <x v="1"/>
    <n v="83000000"/>
    <x v="5"/>
    <n v="74.5"/>
    <n v="25.6"/>
    <s v="Pass"/>
    <x v="1"/>
    <x v="1"/>
  </r>
  <r>
    <x v="0"/>
    <s v="Sewer Tax Increased Approx. $20 Month"/>
    <x v="14"/>
    <n v="74.599999999999994"/>
    <n v="25.4"/>
    <s v="Pass"/>
    <x v="1"/>
    <x v="1"/>
  </r>
  <r>
    <x v="4"/>
    <s v="Marijuana Tax: Impose tax on marijuana businesses of $12/sq. ft. for cultivation and 6% of gross receipts for other businesses."/>
    <x v="3"/>
    <n v="74.72"/>
    <n v="25.28"/>
    <s v="Pass"/>
    <x v="1"/>
    <x v="1"/>
  </r>
  <r>
    <x v="1"/>
    <n v="104000000"/>
    <x v="5"/>
    <n v="74.8"/>
    <n v="25.2"/>
    <s v="Pass"/>
    <x v="1"/>
    <x v="1"/>
  </r>
  <r>
    <x v="0"/>
    <s v="Business Tax: Permanent increase gross receipts tax on owners of five or more residential rental units from 1.081% to 2.880%."/>
    <x v="3"/>
    <n v="74.930000000000007"/>
    <n v="25.07"/>
    <s v="Pass"/>
    <x v="1"/>
    <x v="1"/>
  </r>
  <r>
    <x v="0"/>
    <s v="Utility Users Tax: Extend tax for 5 years and decrease rate from 3.5% to 3.25%."/>
    <x v="1"/>
    <n v="75"/>
    <n v="25"/>
    <s v="Pass"/>
    <x v="1"/>
    <x v="1"/>
  </r>
  <r>
    <x v="2"/>
    <s v="Sales Tax: Extend 1/2 cent sales tax until 2034."/>
    <x v="18"/>
    <n v="75.010000000000005"/>
    <n v="24.99"/>
    <s v="Pass"/>
    <x v="1"/>
    <x v="1"/>
  </r>
  <r>
    <x v="1"/>
    <n v="59000000"/>
    <x v="12"/>
    <n v="75.099999999999994"/>
    <n v="24.9"/>
    <s v="Pass"/>
    <x v="1"/>
    <x v="1"/>
  </r>
  <r>
    <x v="0"/>
    <s v="Parcel Tax: Increase tax rate from $0.1256/sq. ft. to $0.1466/sq. ft. and add an inflation factor."/>
    <x v="15"/>
    <n v="75.099999999999994"/>
    <n v="24.9"/>
    <s v="Pass"/>
    <x v="1"/>
    <x v="1"/>
  </r>
  <r>
    <x v="0"/>
    <s v="Parcel Tax: Levy tax of $39/parcel"/>
    <x v="5"/>
    <n v="75.099999999999994"/>
    <n v="24.9"/>
    <s v="Pass"/>
    <x v="1"/>
    <x v="1"/>
  </r>
  <r>
    <x v="0"/>
    <s v="Marijuana Tax: Establish a general tax up to 10% of gross receipts for cannabis distribution and use."/>
    <x v="3"/>
    <n v="75.23"/>
    <n v="24.77"/>
    <s v="Pass"/>
    <x v="1"/>
    <x v="1"/>
  </r>
  <r>
    <x v="0"/>
    <s v="Parcel Tax: $0.12 per square foot of building area for nine years"/>
    <x v="5"/>
    <n v="75.25"/>
    <n v="24.75"/>
    <s v="Pass"/>
    <x v="1"/>
    <x v="1"/>
  </r>
  <r>
    <x v="0"/>
    <s v="Special Tax: Levy special tax up to the amounts specified in voter information pamphlet for five years.  No other information available."/>
    <x v="5"/>
    <n v="75.7"/>
    <n v="24.3"/>
    <s v="Pass"/>
    <x v="1"/>
    <x v="1"/>
  </r>
  <r>
    <x v="1"/>
    <n v="390000000"/>
    <x v="11"/>
    <n v="75.7"/>
    <n v="24.3"/>
    <s v="Pass"/>
    <x v="1"/>
    <x v="1"/>
  </r>
  <r>
    <x v="1"/>
    <n v="800000000"/>
    <x v="11"/>
    <n v="75.78"/>
    <n v="24.22"/>
    <s v="Pass"/>
    <x v="1"/>
    <x v="1"/>
  </r>
  <r>
    <x v="1"/>
    <n v="3250000"/>
    <x v="5"/>
    <n v="76"/>
    <n v="24"/>
    <s v="Pass"/>
    <x v="1"/>
    <x v="1"/>
  </r>
  <r>
    <x v="2"/>
    <s v="Sales Tax: Impose a 1› per ounce general tax on the distribution of high-calorie, sugary drinks."/>
    <x v="1"/>
    <n v="76.2"/>
    <n v="23.8"/>
    <s v="Pass"/>
    <x v="1"/>
    <x v="1"/>
  </r>
  <r>
    <x v="1"/>
    <n v="5000000"/>
    <x v="6"/>
    <n v="76.3"/>
    <n v="23.7"/>
    <s v="Pass"/>
    <x v="1"/>
    <x v="1"/>
  </r>
  <r>
    <x v="0"/>
    <s v="Parcel Tax: $149 per year on residential units; $.03 sq. ft. on non-residential parcels, for 5 years and increase annual depending on inflation."/>
    <x v="5"/>
    <n v="76.319999999999993"/>
    <n v="23.68"/>
    <s v="Pass"/>
    <x v="1"/>
    <x v="1"/>
  </r>
  <r>
    <x v="0"/>
    <s v="Parcel Tax: Levy a parcel tax of $2,406 per parcel per year for eight years."/>
    <x v="5"/>
    <n v="76.5"/>
    <n v="23.5"/>
    <s v="Pass"/>
    <x v="1"/>
    <x v="1"/>
  </r>
  <r>
    <x v="0"/>
    <s v="Parcel Tax: Extend Expiring Parcel Tax for 5 Years at $11.50/Month Per Parcel"/>
    <x v="5"/>
    <n v="76.5"/>
    <n v="23.5"/>
    <s v="Pass"/>
    <x v="1"/>
    <x v="1"/>
  </r>
  <r>
    <x v="0"/>
    <s v="Parcel Tax: Levy annual parcel tax of $120 per unit of property for 10 years."/>
    <x v="5"/>
    <n v="76.599999999999994"/>
    <n v="23.4"/>
    <s v="Pass"/>
    <x v="1"/>
    <x v="1"/>
  </r>
  <r>
    <x v="0"/>
    <s v="Transient Occupancy Tax: Increase from 11% to 14%."/>
    <x v="19"/>
    <n v="76.790000000000006"/>
    <n v="23.21"/>
    <s v="Pass"/>
    <x v="1"/>
    <x v="1"/>
  </r>
  <r>
    <x v="0"/>
    <s v="Parcel Tax: Impose tax of $75/single family residential parcels and $51.24/multiple unit residential parcels. For nonresidential parcels, tax imposed will be based on frontage and sq. ft. Hotels' taxes dependent on transient occupancy."/>
    <x v="3"/>
    <n v="76.89"/>
    <n v="23.11"/>
    <s v="Pass"/>
    <x v="1"/>
    <x v="1"/>
  </r>
  <r>
    <x v="0"/>
    <s v="Parcel Tax: Continue Special Property Tax Until 2024"/>
    <x v="10"/>
    <n v="77.2"/>
    <n v="22.8"/>
    <s v="Pass"/>
    <x v="1"/>
    <x v="1"/>
  </r>
  <r>
    <x v="1"/>
    <n v="210000000"/>
    <x v="5"/>
    <n v="77.2"/>
    <n v="22.8"/>
    <s v="Pass"/>
    <x v="1"/>
    <x v="1"/>
  </r>
  <r>
    <x v="0"/>
    <s v="Parcel Tax: Combined three existing parcel taxes into one parcel tax of $555 a year for residential units and $0.11 cents per sq. ft. on nonresidential parcels."/>
    <x v="5"/>
    <n v="77.34"/>
    <n v="22.66"/>
    <s v="Pass"/>
    <x v="1"/>
    <x v="1"/>
  </r>
  <r>
    <x v="0"/>
    <s v="Parcel Tax: $50 per parcel."/>
    <x v="5"/>
    <n v="77.400000000000006"/>
    <n v="22.6"/>
    <s v="Pass"/>
    <x v="1"/>
    <x v="1"/>
  </r>
  <r>
    <x v="1"/>
    <n v="229000000"/>
    <x v="5"/>
    <n v="77.400000000000006"/>
    <n v="22.7"/>
    <s v="Pass"/>
    <x v="1"/>
    <x v="1"/>
  </r>
  <r>
    <x v="1"/>
    <n v="135000000"/>
    <x v="9"/>
    <n v="77.48"/>
    <n v="22.52"/>
    <s v="Pass"/>
    <x v="1"/>
    <x v="1"/>
  </r>
  <r>
    <x v="0"/>
    <s v="Parcel Tax and Parking Tax: Renew parcel tax ranging between $51.09 and $99.77 per property unit for 10 years and continue to impose a parking tax of 8.5% for 10 years."/>
    <x v="6"/>
    <n v="77.5"/>
    <n v="22.5"/>
    <s v="Pass"/>
    <x v="1"/>
    <x v="1"/>
  </r>
  <r>
    <x v="1"/>
    <n v="45420000"/>
    <x v="10"/>
    <n v="77.599999999999994"/>
    <n v="22.4"/>
    <s v="Pass"/>
    <x v="1"/>
    <x v="1"/>
  </r>
  <r>
    <x v="1"/>
    <n v="735000000"/>
    <x v="5"/>
    <n v="77.650000000000006"/>
    <n v="22.35"/>
    <s v="Pass"/>
    <x v="1"/>
    <x v="1"/>
  </r>
  <r>
    <x v="0"/>
    <s v="Increase Business License Tax"/>
    <x v="1"/>
    <n v="77.7"/>
    <n v="22.3"/>
    <s v="Pass"/>
    <x v="1"/>
    <x v="1"/>
  </r>
  <r>
    <x v="1"/>
    <n v="8000000"/>
    <x v="11"/>
    <n v="77.8"/>
    <n v="22.2"/>
    <s v="Pass"/>
    <x v="1"/>
    <x v="1"/>
  </r>
  <r>
    <x v="0"/>
    <s v="Parcel Tax: Levy tax of an average rate of $69/single-family residence."/>
    <x v="15"/>
    <n v="77.819999999999993"/>
    <n v="22.18"/>
    <s v="Pass"/>
    <x v="1"/>
    <x v="1"/>
  </r>
  <r>
    <x v="1"/>
    <n v="435000000"/>
    <x v="5"/>
    <n v="78"/>
    <n v="22"/>
    <s v="Pass"/>
    <x v="1"/>
    <x v="1"/>
  </r>
  <r>
    <x v="0"/>
    <s v="Increase Parcel Tax $18"/>
    <x v="4"/>
    <n v="78.099999999999994"/>
    <n v="21.9"/>
    <s v="Pass"/>
    <x v="1"/>
    <x v="1"/>
  </r>
  <r>
    <x v="0"/>
    <s v="Parcel Tax: Extend an existing parcel tax of $123 per residential parcel for four years without increasing taxes."/>
    <x v="0"/>
    <n v="78.16"/>
    <n v="21.84"/>
    <s v="Pass"/>
    <x v="1"/>
    <x v="1"/>
  </r>
  <r>
    <x v="0"/>
    <s v="Parcel Tax: Continue parcel tax up to the amount specified for 4 years. Amount will vary from year to year."/>
    <x v="5"/>
    <n v="78.37"/>
    <n v="21.63"/>
    <s v="Pass"/>
    <x v="1"/>
    <x v="1"/>
  </r>
  <r>
    <x v="1"/>
    <n v="10600000"/>
    <x v="10"/>
    <n v="78.400000000000006"/>
    <n v="21.6"/>
    <s v="Pass"/>
    <x v="1"/>
    <x v="1"/>
  </r>
  <r>
    <x v="0"/>
    <s v="Parcel Tax: Impose Tax from $0.045 to $0.0675"/>
    <x v="5"/>
    <n v="78.400000000000006"/>
    <n v="21.6"/>
    <s v="Pass"/>
    <x v="1"/>
    <x v="1"/>
  </r>
  <r>
    <x v="0"/>
    <s v="Parcel Tax: Establish an annual $38.65/parcel tax for 10 years to fund sidewalk maintenance."/>
    <x v="2"/>
    <n v="78.599999999999994"/>
    <n v="21.4"/>
    <s v="Pass"/>
    <x v="1"/>
    <x v="1"/>
  </r>
  <r>
    <x v="0"/>
    <s v="Special Tax: Levy special tax up to the amounts specified in voter information pamphlet for five years.  No other information available."/>
    <x v="5"/>
    <n v="78.8"/>
    <n v="21.2"/>
    <s v="Pass"/>
    <x v="1"/>
    <x v="1"/>
  </r>
  <r>
    <x v="3"/>
    <s v="911 Emergency Communication System Access Tax: Convert Existing 911 Emergency Communication System Access Fee Ordinance Into an Emergency Communication System Access Tax (No Tax Rate Increase)"/>
    <x v="6"/>
    <n v="78.8"/>
    <n v="21.2"/>
    <s v="Pass"/>
    <x v="1"/>
    <x v="1"/>
  </r>
  <r>
    <x v="1"/>
    <n v="250000000"/>
    <x v="15"/>
    <n v="78.88"/>
    <n v="21.12"/>
    <s v="Pass"/>
    <x v="1"/>
    <x v="1"/>
  </r>
  <r>
    <x v="0"/>
    <s v="Parcel Tax: Increase $75 annual parcel tax to $123 annual for 5 years."/>
    <x v="5"/>
    <n v="79"/>
    <n v="21"/>
    <s v="Pass"/>
    <x v="1"/>
    <x v="1"/>
  </r>
  <r>
    <x v="1"/>
    <n v="153200000"/>
    <x v="11"/>
    <n v="79.2"/>
    <n v="20.8"/>
    <s v="Pass"/>
    <x v="1"/>
    <x v="1"/>
  </r>
  <r>
    <x v="0"/>
    <s v="Parcel Tax: Continue Levy of $195 Per Parcel Beginning July1, 2009"/>
    <x v="5"/>
    <n v="79.400000000000006"/>
    <n v="20.6"/>
    <s v="Pass"/>
    <x v="1"/>
    <x v="1"/>
  </r>
  <r>
    <x v="0"/>
    <s v="Parcel Tax: $221-$806 Depending on Parcel Size and Type Beginning 7/1/05"/>
    <x v="6"/>
    <n v="79.5"/>
    <n v="20.5"/>
    <s v="Pass"/>
    <x v="1"/>
    <x v="1"/>
  </r>
  <r>
    <x v="0"/>
    <s v="Parcel Tax: An Annual Tax for 10 Yrs 22.80›/Sq Ft for Residential Buildings, 34.36›/Sq Ft for Commercial/ Industrial/Institutional Buildings and $50 for Unimproved Parcels"/>
    <x v="5"/>
    <n v="79.7"/>
    <n v="20.3"/>
    <s v="Pass"/>
    <x v="1"/>
    <x v="1"/>
  </r>
  <r>
    <x v="2"/>
    <s v="Sales Tax: Enact a 1/2› Sales Tax to End After Eight Years"/>
    <x v="1"/>
    <n v="79.900000000000006"/>
    <n v="20.100000000000001"/>
    <s v="Pass"/>
    <x v="1"/>
    <x v="1"/>
  </r>
  <r>
    <x v="0"/>
    <s v="Business Tax: Impose a 1.8% tax on gross receipts of &quot;cannabis business"/>
    <x v="3"/>
    <n v="80"/>
    <n v="20"/>
    <s v="Pass"/>
    <x v="1"/>
    <x v="1"/>
  </r>
  <r>
    <x v="1"/>
    <n v="198250000"/>
    <x v="13"/>
    <n v="80.099999999999994"/>
    <n v="19.899999999999999"/>
    <s v="Pass"/>
    <x v="1"/>
    <x v="1"/>
  </r>
  <r>
    <x v="0"/>
    <s v="Business Tax: Increased maximum annual business tax to $300,000 a year."/>
    <x v="3"/>
    <n v="80.48"/>
    <n v="19.52"/>
    <s v="Pass"/>
    <x v="1"/>
    <x v="1"/>
  </r>
  <r>
    <x v="1"/>
    <n v="13000000"/>
    <x v="5"/>
    <n v="80.5"/>
    <n v="19.5"/>
    <s v="Pass"/>
    <x v="1"/>
    <x v="1"/>
  </r>
  <r>
    <x v="0"/>
    <s v="Parcel Tax: $0.124 per square foot on improvements and $25 per parcel on unimproved parcels for 12 years"/>
    <x v="5"/>
    <n v="80.510000000000005"/>
    <n v="19.489999999999998"/>
    <s v="Pass"/>
    <x v="1"/>
    <x v="1"/>
  </r>
  <r>
    <x v="1"/>
    <n v="380000000"/>
    <x v="5"/>
    <n v="80.52"/>
    <n v="19.48"/>
    <s v="Pass"/>
    <x v="1"/>
    <x v="1"/>
  </r>
  <r>
    <x v="0"/>
    <s v="$75 Per Parcel for 5 Yrs"/>
    <x v="5"/>
    <n v="80.8"/>
    <n v="19.2"/>
    <s v="Pass"/>
    <x v="1"/>
    <x v="1"/>
  </r>
  <r>
    <x v="0"/>
    <s v="Parcel Tax: ContinueAnnual Parcel Tax of 6.31›/Sq Ft on All Residential Improvements; 9.46›/Sq Ft on All Commercial Improvements; and $20 on Unimproved Parcels for 10 Yrs Beginning 7/1/2013"/>
    <x v="5"/>
    <n v="80.900000000000006"/>
    <n v="19.100000000000001"/>
    <s v="Pass"/>
    <x v="1"/>
    <x v="1"/>
  </r>
  <r>
    <x v="0"/>
    <s v="Parcel Tax: Assess Commercial and Industrial Properties One Equivalent Residential Unit for Every 1200 Sq Ft of Developed Land"/>
    <x v="6"/>
    <n v="81"/>
    <n v="19"/>
    <s v="Pass"/>
    <x v="1"/>
    <x v="1"/>
  </r>
  <r>
    <x v="0"/>
    <s v="Sales Tax: Renew existing .5% sales tax, maintaining current rate at 9.75%."/>
    <x v="3"/>
    <n v="81.03"/>
    <n v="18.97"/>
    <s v="Pass"/>
    <x v="1"/>
    <x v="1"/>
  </r>
  <r>
    <x v="0"/>
    <s v="N/A"/>
    <x v="2"/>
    <n v="81.3"/>
    <n v="18.7"/>
    <s v="Pass"/>
    <x v="1"/>
    <x v="1"/>
  </r>
  <r>
    <x v="0"/>
    <s v="Extend 0.5% Sales Tax"/>
    <x v="21"/>
    <n v="81.5"/>
    <n v="18.5"/>
    <s v="Pass"/>
    <x v="1"/>
    <x v="1"/>
  </r>
  <r>
    <x v="0"/>
    <s v="Parcel Tax: $25 per year."/>
    <x v="10"/>
    <n v="81.599999999999994"/>
    <n v="18.399999999999999"/>
    <s v="Pass"/>
    <x v="1"/>
    <x v="1"/>
  </r>
  <r>
    <x v="1"/>
    <n v="600000000"/>
    <x v="13"/>
    <n v="82.11"/>
    <n v="17.89"/>
    <s v="Pass"/>
    <x v="1"/>
    <x v="1"/>
  </r>
  <r>
    <x v="0"/>
    <s v="Parcel Tax: $120 per parcel for 12 years."/>
    <x v="5"/>
    <n v="82.24"/>
    <n v="17.760000000000002"/>
    <s v="Pass"/>
    <x v="1"/>
    <x v="1"/>
  </r>
  <r>
    <x v="0"/>
    <s v="Increase Arms Tax to $150 Per $1,000"/>
    <x v="5"/>
    <n v="82.4"/>
    <n v="17.600000000000001"/>
    <s v="Pass"/>
    <x v="1"/>
    <x v="1"/>
  </r>
  <r>
    <x v="0"/>
    <s v="Parcel Tax: Renew existing tax of $48/parcel for another 8 yrs."/>
    <x v="11"/>
    <n v="82.46"/>
    <n v="17.54"/>
    <s v="Pass"/>
    <x v="1"/>
    <x v="1"/>
  </r>
  <r>
    <x v="0"/>
    <s v="Business Tax: Impose a business tax of 0.10%."/>
    <x v="3"/>
    <n v="82.48"/>
    <n v="17.52"/>
    <s v="Pass"/>
    <x v="1"/>
    <x v="1"/>
  </r>
  <r>
    <x v="0"/>
    <s v="Parcel Tax: Extend the district's parcel tax through 6/30/2028."/>
    <x v="5"/>
    <n v="82.88"/>
    <n v="17.12"/>
    <s v="Pass"/>
    <x v="1"/>
    <x v="1"/>
  </r>
  <r>
    <x v="0"/>
    <s v="Parcel Tax: initial rates between $551 and $930 per parcel for single family residences, $930 to $1,395 per developed commercial parcel, $383 per dwelling unit for multi-family residences, or $565 per parcel for parcels divided by tax code area line"/>
    <x v="3"/>
    <n v="82.99"/>
    <n v="17.010000000000002"/>
    <s v="Pass"/>
    <x v="1"/>
    <x v="1"/>
  </r>
  <r>
    <x v="0"/>
    <s v="Business License Tax: Authorize Tax on Medical Cannabis Businesses Not Exceeding $25 Per $1000 of Gross Receipts Phased In Over 2 Yrs; on Non-Profit Medical Cannabis Businesses Not Exceeding $25/Sq Ft for the First 3000 Sq Ft and $10 Per Foot Thereafter; and on Non-Medical Cannabis Businesses of $100 Per $1000 Gross Receipts"/>
    <x v="1"/>
    <n v="83"/>
    <n v="17"/>
    <s v="Pass"/>
    <x v="1"/>
    <x v="1"/>
  </r>
  <r>
    <x v="0"/>
    <s v="Parcel Tax: $318 annual parcel tax, adding $130 annually, for six years"/>
    <x v="5"/>
    <n v="83.16"/>
    <n v="16.84"/>
    <s v="Pass"/>
    <x v="1"/>
    <x v="1"/>
  </r>
  <r>
    <x v="1"/>
    <n v="5200000"/>
    <x v="10"/>
    <n v="83.2"/>
    <n v="16.8"/>
    <s v="Pass"/>
    <x v="1"/>
    <x v="1"/>
  </r>
  <r>
    <x v="0"/>
    <s v="Business License Tax: Increase business license tax on card rooms from 9% to 10% of gross receipts or $1,000 per table."/>
    <x v="6"/>
    <n v="83.29"/>
    <n v="16.71"/>
    <s v="Pass"/>
    <x v="1"/>
    <x v="1"/>
  </r>
  <r>
    <x v="1"/>
    <n v="116500000"/>
    <x v="5"/>
    <n v="83.4"/>
    <n v="16.600000000000001"/>
    <s v="Pass"/>
    <x v="1"/>
    <x v="1"/>
  </r>
  <r>
    <x v="0"/>
    <s v="$9.50  Sq Ft Residential/$14.25 Sq Ft Commercial"/>
    <x v="1"/>
    <n v="83.5"/>
    <n v="16.5"/>
    <s v="Pass"/>
    <x v="1"/>
    <x v="1"/>
  </r>
  <r>
    <x v="0"/>
    <s v="Parcel Tax: $0.091 per square foot on improvements and $20 per parcel on unimproved parcels for 10 years"/>
    <x v="5"/>
    <n v="83.74"/>
    <n v="16.260000000000002"/>
    <s v="Pass"/>
    <x v="1"/>
    <x v="1"/>
  </r>
  <r>
    <x v="0"/>
    <s v="Utility Users Tax: Reduce Tax from 6% to 5.7% on Telecommunications and Video (Cable-Like) Services"/>
    <x v="1"/>
    <n v="83.8"/>
    <n v="16.2"/>
    <s v="Pass"/>
    <x v="1"/>
    <x v="1"/>
  </r>
  <r>
    <x v="0"/>
    <s v="Parcel Tax: Levy parcel tax of $278 per residential unit per year for 6 years. This tax would replace an expiring parcel tax of $159 per parcel per year."/>
    <x v="5"/>
    <n v="84.1"/>
    <n v="15.9"/>
    <s v="Pass"/>
    <x v="1"/>
    <x v="1"/>
  </r>
  <r>
    <x v="0"/>
    <s v="Business License Tax: Authorize Tax on Cannabis Businesses $25 Per $1,000 of Gross Receipts a Non-Profit Organization That Operates a Cannabis Business Would Pay a Business License Tax of $25/Sq Ft"/>
    <x v="1"/>
    <n v="84.3"/>
    <n v="15.7"/>
    <s v="Pass"/>
    <x v="1"/>
    <x v="1"/>
  </r>
  <r>
    <x v="0"/>
    <s v="Marijuana Tax: Enact a rate of 6% of gross receipts."/>
    <x v="3"/>
    <n v="84.34"/>
    <n v="15.66"/>
    <s v="Pass"/>
    <x v="1"/>
    <x v="1"/>
  </r>
  <r>
    <x v="1"/>
    <n v="475000000"/>
    <x v="5"/>
    <n v="84.4"/>
    <n v="15.6"/>
    <s v="Pass"/>
    <x v="1"/>
    <x v="1"/>
  </r>
  <r>
    <x v="1"/>
    <n v="169730000"/>
    <x v="7"/>
    <n v="85.1"/>
    <n v="14.9"/>
    <s v="Pass"/>
    <x v="1"/>
    <x v="1"/>
  </r>
  <r>
    <x v="0"/>
    <s v="Parcel Tax: Renew parcel tax of 15›/sq. ft. of building area for 20 years."/>
    <x v="5"/>
    <n v="85.7"/>
    <n v="14.4"/>
    <s v="Pass"/>
    <x v="1"/>
    <x v="1"/>
  </r>
  <r>
    <x v="3"/>
    <s v="Extend Library Tax for 4 Years"/>
    <x v="10"/>
    <n v="85.9"/>
    <n v="14.1"/>
    <s v="Pass"/>
    <x v="1"/>
    <x v="1"/>
  </r>
  <r>
    <x v="3"/>
    <s v="Extend Parks Tax for 4 Years"/>
    <x v="15"/>
    <n v="85.9"/>
    <n v="14.1"/>
    <s v="Pass"/>
    <x v="1"/>
    <x v="1"/>
  </r>
  <r>
    <x v="0"/>
    <s v="Utility User Tax: Expanded utility user tax to cover additional forms of telecommunication and keep utility user tax at 5.5%."/>
    <x v="3"/>
    <n v="85.93"/>
    <n v="14.07"/>
    <s v="Pass"/>
    <x v="1"/>
    <x v="1"/>
  </r>
  <r>
    <x v="0"/>
    <s v="Utility Users Tax: Reduce the Communications Portion of the Tax from 7% to 6.5%. This Measure Will Also Prohibit any Tax-Rate Increase w/out Voter Approval"/>
    <x v="1"/>
    <n v="86.2"/>
    <n v="13.8"/>
    <s v="Pass"/>
    <x v="1"/>
    <x v="1"/>
  </r>
  <r>
    <x v="1"/>
    <n v="100000000"/>
    <x v="13"/>
    <n v="86.6"/>
    <n v="13.4"/>
    <s v="Pass"/>
    <x v="1"/>
    <x v="1"/>
  </r>
  <r>
    <x v="0"/>
    <s v="Parcel Tax: Extend parcel tax at $0.15 sq. ft. of improved property for 10 years."/>
    <x v="5"/>
    <n v="86.9"/>
    <n v="13.1"/>
    <s v="Pass"/>
    <x v="1"/>
    <x v="1"/>
  </r>
  <r>
    <x v="3"/>
    <s v="Extend EMS Tax for 4 Years"/>
    <x v="18"/>
    <n v="87"/>
    <n v="13"/>
    <s v="Pass"/>
    <x v="1"/>
    <x v="1"/>
  </r>
  <r>
    <x v="0"/>
    <s v="Special Tax: Renew and levy special taxes ranging from $1141 to $1937 annually depending on parcel size for 4 years."/>
    <x v="5"/>
    <n v="88.1"/>
    <n v="11.9"/>
    <s v="Pass"/>
    <x v="1"/>
    <x v="1"/>
  </r>
  <r>
    <x v="1"/>
    <n v="303000000"/>
    <x v="5"/>
    <n v="88.5"/>
    <n v="11.5"/>
    <s v="Pass"/>
    <x v="1"/>
    <x v="1"/>
  </r>
  <r>
    <x v="0"/>
    <s v="Parcel Tax: Replace an expired parcel tax w/an annual tax of $.37/sq. ft. for taxable buildings for eight years."/>
    <x v="5"/>
    <n v="88.86"/>
    <n v="11.14"/>
    <s v="Pass"/>
    <x v="1"/>
    <x v="1"/>
  </r>
  <r>
    <x v="0"/>
    <s v="Special Tax: Levy special tax ranging from $418 to $710 annually for 4 years."/>
    <x v="5"/>
    <n v="93.1"/>
    <n v="16.899999999999999"/>
    <s v="Pass"/>
    <x v="1"/>
    <x v="1"/>
  </r>
  <r>
    <x v="1"/>
    <n v="4900000"/>
    <x v="5"/>
    <n v="67.34"/>
    <n v="32.659999999999997"/>
    <s v="Pass"/>
    <x v="1"/>
    <x v="1"/>
  </r>
  <r>
    <x v="0"/>
    <s v="Effluent Regulation Ordinance: an additional property tax of $150 per $100,000 in assessed value (1.5 mills) in 2021 and to increase that levy by up to $100 per $100,000 in assessed value (1 mill) every year to a maximum rate of $400 per $100,000 in assessed value (4 mills). Going into 2020, residential property was assessed at a rate of 7.15% of market value and non-residential property was assessed at 29% of market value. Under a 7.15% residential property tax assessment rate, a home with the median market value of about $470,000 would be assessed for taxes at $33,605, which means a 1 mill tax would be $33.6."/>
    <x v="3"/>
    <n v="87.92"/>
    <n v="12.08"/>
    <s v="Pass"/>
    <x v="1"/>
    <x v="1"/>
  </r>
  <r>
    <x v="0"/>
    <s v="Parcel Tax: $11 Per Parcel Beginning FY 2007-08. This Parcel Tax Is Subject to an Inflation Adjustment Not to Exceed 5% Annually"/>
    <x v="2"/>
    <n v="35.6"/>
    <n v="64.400000000000006"/>
    <s v="Fail"/>
    <x v="0"/>
    <x v="0"/>
  </r>
  <r>
    <x v="0"/>
    <s v="Transient Occupancy Tax: Increase Tax from 6% to 10%"/>
    <x v="1"/>
    <n v="44.9"/>
    <n v="55.1"/>
    <s v="Fail"/>
    <x v="0"/>
    <x v="0"/>
  </r>
  <r>
    <x v="2"/>
    <s v="Sales Tax: Impose a 1/2› Sales Tax"/>
    <x v="23"/>
    <n v="48.7"/>
    <n v="51.3"/>
    <s v="Fail"/>
    <x v="0"/>
    <x v="0"/>
  </r>
  <r>
    <x v="0"/>
    <s v="TOT: Impose 7% Tax"/>
    <x v="1"/>
    <n v="51"/>
    <n v="49"/>
    <s v="Pass"/>
    <x v="1"/>
    <x v="1"/>
  </r>
  <r>
    <x v="1"/>
    <n v="78000000"/>
    <x v="5"/>
    <n v="52.35"/>
    <n v="47.65"/>
    <s v="Fail"/>
    <x v="0"/>
    <x v="0"/>
  </r>
  <r>
    <x v="0"/>
    <s v="TOT: Increase from 7.25% to 10%"/>
    <x v="1"/>
    <n v="55.6"/>
    <n v="44.4"/>
    <s v="Pass"/>
    <x v="1"/>
    <x v="1"/>
  </r>
  <r>
    <x v="0"/>
    <s v="Transient Occupancy Tax: Increase Tax from 6% to 10%"/>
    <x v="1"/>
    <n v="58.4"/>
    <n v="41.6"/>
    <s v="Pass"/>
    <x v="1"/>
    <x v="1"/>
  </r>
  <r>
    <x v="0"/>
    <s v="Transient Occupancy Tax: increase from 10% to 12% for guests staying for 30 days or less, generating an estimated $55,000 per year"/>
    <x v="3"/>
    <n v="59.26"/>
    <n v="40.74"/>
    <s v="Pass"/>
    <x v="1"/>
    <x v="1"/>
  </r>
  <r>
    <x v="0"/>
    <s v="Transient Occupancy Tax: Increase Tax from 6% to 10%"/>
    <x v="1"/>
    <n v="60.6"/>
    <n v="39.4"/>
    <s v="Pass"/>
    <x v="1"/>
    <x v="1"/>
  </r>
  <r>
    <x v="0"/>
    <s v="Parcel Tax: $35 per improved parcel and $20 per unimproved parcel until 2008 then $70.00 per improved parcel/$40 per unimproved parcel."/>
    <x v="6"/>
    <n v="60.69"/>
    <n v="39.31"/>
    <s v="Fail"/>
    <x v="0"/>
    <x v="0"/>
  </r>
  <r>
    <x v="2"/>
    <s v="Sales Tax: Impose a 1/4› Sales Tax"/>
    <x v="6"/>
    <n v="61.4"/>
    <n v="38.6"/>
    <s v="Fail"/>
    <x v="0"/>
    <x v="0"/>
  </r>
  <r>
    <x v="1"/>
    <n v="11000000"/>
    <x v="5"/>
    <n v="65.2"/>
    <n v="34.799999999999997"/>
    <s v="Pass"/>
    <x v="1"/>
    <x v="1"/>
  </r>
  <r>
    <x v="0"/>
    <s v="Abandoned Vehicle Abatement Tax: Renew Tax of $1 Per Vehicle and an Additional $2 for Certain Commercial Vehicles for 10 Years"/>
    <x v="2"/>
    <n v="68.7"/>
    <n v="31.3"/>
    <s v="Pass"/>
    <x v="1"/>
    <x v="1"/>
  </r>
  <r>
    <x v="2"/>
    <s v="Sales Tax: Increase Tax by 1/2›"/>
    <x v="6"/>
    <n v="69.3"/>
    <n v="30.7"/>
    <s v="Pass"/>
    <x v="1"/>
    <x v="1"/>
  </r>
  <r>
    <x v="0"/>
    <s v="Parcel Tax: Impose Tax of $35"/>
    <x v="6"/>
    <n v="71.400000000000006"/>
    <n v="28.6"/>
    <s v="Pass"/>
    <x v="1"/>
    <x v="1"/>
  </r>
  <r>
    <x v="0"/>
    <s v="Sales Tax: Increase 1/2 of 1%."/>
    <x v="3"/>
    <n v="23"/>
    <n v="77"/>
    <s v="Fail"/>
    <x v="0"/>
    <x v="0"/>
  </r>
  <r>
    <x v="0"/>
    <s v="Transient Occupancy Tax: Increase TOT from 6% to 10%."/>
    <x v="3"/>
    <n v="34.4"/>
    <n v="65.599999999999994"/>
    <s v="Fail"/>
    <x v="0"/>
    <x v="0"/>
  </r>
  <r>
    <x v="1"/>
    <n v="11000000"/>
    <x v="5"/>
    <n v="38.5"/>
    <n v="61.5"/>
    <s v="Fail"/>
    <x v="0"/>
    <x v="0"/>
  </r>
  <r>
    <x v="0"/>
    <s v="TOT: Increase from 9% to 12%"/>
    <x v="1"/>
    <n v="40.700000000000003"/>
    <n v="59.3"/>
    <s v="Fail"/>
    <x v="0"/>
    <x v="0"/>
  </r>
  <r>
    <x v="0"/>
    <s v="Parcel Tax: Extend existing special parcel tax of $70/residential unit for 10 years for Orchard Hospital."/>
    <x v="4"/>
    <n v="40.729999999999997"/>
    <n v="59.27"/>
    <s v="Fail"/>
    <x v="0"/>
    <x v="0"/>
  </r>
  <r>
    <x v="0"/>
    <s v="Sales Tax: Implement additional 1% sales tax, increasing the city sales tax rate to 8.5%."/>
    <x v="3"/>
    <n v="43.4"/>
    <n v="56.6"/>
    <s v="Fail"/>
    <x v="0"/>
    <x v="0"/>
  </r>
  <r>
    <x v="1"/>
    <n v="6000000"/>
    <x v="5"/>
    <n v="44.4"/>
    <n v="55.6"/>
    <s v="Fail"/>
    <x v="0"/>
    <x v="0"/>
  </r>
  <r>
    <x v="1"/>
    <n v="6900000"/>
    <x v="5"/>
    <n v="44.4"/>
    <n v="55.6"/>
    <s v="Fail"/>
    <x v="0"/>
    <x v="0"/>
  </r>
  <r>
    <x v="1"/>
    <n v="10000000"/>
    <x v="5"/>
    <n v="45.5"/>
    <n v="54.5"/>
    <s v="Fail"/>
    <x v="0"/>
    <x v="0"/>
  </r>
  <r>
    <x v="0"/>
    <s v="Utility Users Tax: Reduce Telephone Tax from 5% to 4.5%"/>
    <x v="1"/>
    <n v="46.4"/>
    <n v="53.6"/>
    <s v="Fail"/>
    <x v="0"/>
    <x v="0"/>
  </r>
  <r>
    <x v="1"/>
    <n v="5000000"/>
    <x v="22"/>
    <n v="47"/>
    <n v="53"/>
    <s v="Fail"/>
    <x v="0"/>
    <x v="0"/>
  </r>
  <r>
    <x v="0"/>
    <s v="TOT: Increase Tax from 6% to10%"/>
    <x v="1"/>
    <n v="47.4"/>
    <n v="52.6"/>
    <s v="Fail"/>
    <x v="0"/>
    <x v="0"/>
  </r>
  <r>
    <x v="0"/>
    <s v="Transient Occupancy Tax: Increase TOT to 9%"/>
    <x v="3"/>
    <n v="48"/>
    <n v="52"/>
    <s v="Fail"/>
    <x v="0"/>
    <x v="0"/>
  </r>
  <r>
    <x v="0"/>
    <s v="Parcel Tax: $85 per parcel, raising an estimated $3 million per year"/>
    <x v="15"/>
    <n v="48.57"/>
    <n v="51.43"/>
    <s v="Fail"/>
    <x v="0"/>
    <x v="0"/>
  </r>
  <r>
    <x v="1"/>
    <n v="4275000"/>
    <x v="5"/>
    <n v="48.9"/>
    <n v="51.2"/>
    <s v="Fail"/>
    <x v="0"/>
    <x v="0"/>
  </r>
  <r>
    <x v="0"/>
    <s v="Parcel Tax: Extend existing special parcel tax of $70/residential unit for 10 years for Orchard Hospital."/>
    <x v="4"/>
    <n v="50.45"/>
    <n v="49.55"/>
    <s v="Fail"/>
    <x v="0"/>
    <x v="0"/>
  </r>
  <r>
    <x v="0"/>
    <s v="Parcel tax: $60.00 per single-family residential unit, $60.00 per unit for mobile homes on separate parcels, $60.00 per other residential dwelling unit, $200.00 per commercial/industrial unit, $50.00 per agricultural/vacant unit up to five acres and $10.00 for every five acres after that, and $75.00 per institutional/miscellaneous unit."/>
    <x v="6"/>
    <n v="50.99"/>
    <n v="49.01"/>
    <s v="Fail"/>
    <x v="0"/>
    <x v="0"/>
  </r>
  <r>
    <x v="2"/>
    <s v="Sales Tax: Increase tax by of 1/2% for 6 years."/>
    <x v="1"/>
    <n v="51.6"/>
    <n v="48.5"/>
    <s v="Pass"/>
    <x v="1"/>
    <x v="1"/>
  </r>
  <r>
    <x v="0"/>
    <s v="Parcel Tax: Extend existing special parcel tax of $70/residential unit for 10 years for Orchard Hospital."/>
    <x v="4"/>
    <n v="52.15"/>
    <n v="47.85"/>
    <s v="Fail"/>
    <x v="0"/>
    <x v="0"/>
  </r>
  <r>
    <x v="1"/>
    <n v="11000000"/>
    <x v="5"/>
    <n v="52.7"/>
    <n v="47.3"/>
    <s v="Fail"/>
    <x v="0"/>
    <x v="0"/>
  </r>
  <r>
    <x v="0"/>
    <s v="Increase Parcel Tax"/>
    <x v="6"/>
    <n v="54.8"/>
    <n v="45.2"/>
    <s v="Fail"/>
    <x v="0"/>
    <x v="0"/>
  </r>
  <r>
    <x v="1"/>
    <n v="6610000"/>
    <x v="5"/>
    <n v="55.1"/>
    <n v="44.9"/>
    <s v="Fail"/>
    <x v="0"/>
    <x v="0"/>
  </r>
  <r>
    <x v="1"/>
    <n v="2500000"/>
    <x v="5"/>
    <n v="55.4"/>
    <n v="44.6"/>
    <s v="Pass"/>
    <x v="1"/>
    <x v="1"/>
  </r>
  <r>
    <x v="1"/>
    <n v="1000000"/>
    <x v="6"/>
    <n v="56.4"/>
    <n v="43.6"/>
    <s v="Fail"/>
    <x v="0"/>
    <x v="0"/>
  </r>
  <r>
    <x v="0"/>
    <s v="Sales Tax: Enact sales tax of 1%."/>
    <x v="0"/>
    <n v="56.42"/>
    <n v="43.58"/>
    <s v="Pass"/>
    <x v="1"/>
    <x v="1"/>
  </r>
  <r>
    <x v="0"/>
    <s v="$5 Per Parcel/Per Yr (Advisory)"/>
    <x v="2"/>
    <n v="57.4"/>
    <n v="42.6"/>
    <s v="Pass"/>
    <x v="1"/>
    <x v="1"/>
  </r>
  <r>
    <x v="1"/>
    <n v="2050000"/>
    <x v="5"/>
    <n v="57.4"/>
    <n v="42.6"/>
    <s v="Pass"/>
    <x v="1"/>
    <x v="1"/>
  </r>
  <r>
    <x v="1"/>
    <n v="12000000"/>
    <x v="12"/>
    <n v="58.2"/>
    <n v="41.8"/>
    <s v="Pass"/>
    <x v="1"/>
    <x v="1"/>
  </r>
  <r>
    <x v="1"/>
    <n v="10400000"/>
    <x v="5"/>
    <n v="59.8"/>
    <n v="40.200000000000003"/>
    <s v="Pass"/>
    <x v="1"/>
    <x v="1"/>
  </r>
  <r>
    <x v="0"/>
    <s v="Marijuana Tax: Impose annual gross receipt tax of up to 10% for marijuana businesses, with initial rates of 5% on retailers and manufacturers, 4% on cultivators, 3% on distributors, 2% on nurseries, 0% on testing laboratories, and 7% on microbusiness until repealed by voters."/>
    <x v="3"/>
    <n v="59.91"/>
    <n v="40.090000000000003"/>
    <s v="Pass"/>
    <x v="1"/>
    <x v="1"/>
  </r>
  <r>
    <x v="1"/>
    <n v="4500000"/>
    <x v="5"/>
    <n v="60.45"/>
    <n v="39.549999999999997"/>
    <s v="Pass"/>
    <x v="1"/>
    <x v="1"/>
  </r>
  <r>
    <x v="1"/>
    <n v="61000000"/>
    <x v="5"/>
    <n v="61.35"/>
    <n v="38.65"/>
    <s v="Pass"/>
    <x v="1"/>
    <x v="1"/>
  </r>
  <r>
    <x v="0"/>
    <s v="New 6% Transient Occupancy Tax"/>
    <x v="1"/>
    <n v="62.2"/>
    <n v="37.799999999999997"/>
    <s v="Pass"/>
    <x v="1"/>
    <x v="1"/>
  </r>
  <r>
    <x v="0"/>
    <s v="TOT: Increase from 6% to 10%"/>
    <x v="1"/>
    <n v="62.8"/>
    <n v="37.200000000000003"/>
    <s v="Pass"/>
    <x v="1"/>
    <x v="1"/>
  </r>
  <r>
    <x v="1"/>
    <n v="6000000"/>
    <x v="5"/>
    <n v="63"/>
    <n v="37"/>
    <s v="Pass"/>
    <x v="1"/>
    <x v="1"/>
  </r>
  <r>
    <x v="0"/>
    <s v="N/A"/>
    <x v="2"/>
    <n v="63.2"/>
    <n v="36.799999999999997"/>
    <s v="Pass"/>
    <x v="1"/>
    <x v="1"/>
  </r>
  <r>
    <x v="1"/>
    <n v="19700000"/>
    <x v="5"/>
    <n v="64.14"/>
    <n v="35.86"/>
    <s v="Pass"/>
    <x v="1"/>
    <x v="1"/>
  </r>
  <r>
    <x v="1"/>
    <n v="78000000"/>
    <x v="5"/>
    <n v="65"/>
    <n v="35"/>
    <s v="Pass"/>
    <x v="1"/>
    <x v="1"/>
  </r>
  <r>
    <x v="0"/>
    <s v="Parcel Tax: Impose Tax of $60"/>
    <x v="6"/>
    <n v="65.7"/>
    <n v="34.299999999999997"/>
    <s v="Fail"/>
    <x v="0"/>
    <x v="0"/>
  </r>
  <r>
    <x v="0"/>
    <s v="Parcel Tax: Increase to $25-$200"/>
    <x v="6"/>
    <n v="66.099999999999994"/>
    <n v="33.9"/>
    <s v="Fail"/>
    <x v="0"/>
    <x v="0"/>
  </r>
  <r>
    <x v="0"/>
    <s v="Sales Tax: Continue ecisting temoirary .5% sales tax for another 10 yrs. to 3/31/2031."/>
    <x v="3"/>
    <n v="69.510000000000005"/>
    <n v="30.49"/>
    <s v="Pass"/>
    <x v="1"/>
    <x v="1"/>
  </r>
  <r>
    <x v="1"/>
    <n v="152000000"/>
    <x v="5"/>
    <n v="71.010000000000005"/>
    <n v="28.99"/>
    <s v="Pass"/>
    <x v="1"/>
    <x v="1"/>
  </r>
  <r>
    <x v="0"/>
    <s v="Parcel Tax: Levy an Annual Parcel Tax from $58-$200"/>
    <x v="6"/>
    <n v="73"/>
    <n v="27"/>
    <s v="Pass"/>
    <x v="1"/>
    <x v="1"/>
  </r>
  <r>
    <x v="0"/>
    <s v="Utility Users Tax: Reduce Tax for Telecommunications and Video Services from 5% to 4.5%"/>
    <x v="1"/>
    <n v="73.2"/>
    <n v="26.8"/>
    <s v="Pass"/>
    <x v="1"/>
    <x v="1"/>
  </r>
  <r>
    <x v="0"/>
    <s v="Abandoned Vehicle Abatement Tax: Renew Tax of $1 Per Vehicle and an Additional $2 for Certain Commercial Vehicles for 10 Years"/>
    <x v="2"/>
    <n v="73.3"/>
    <n v="26.7"/>
    <s v="Pass"/>
    <x v="1"/>
    <x v="1"/>
  </r>
  <r>
    <x v="0"/>
    <s v="Parcel Tax: $70 Per Residential Equivalent Unit/Yr for10 Yrs"/>
    <x v="4"/>
    <n v="74.900000000000006"/>
    <n v="25.1"/>
    <s v="Pass"/>
    <x v="1"/>
    <x v="1"/>
  </r>
  <r>
    <x v="0"/>
    <s v="Parcel Tax: $12.00"/>
    <x v="2"/>
    <n v="75.3"/>
    <n v="24.7"/>
    <s v="Pass"/>
    <x v="1"/>
    <x v="1"/>
  </r>
  <r>
    <x v="0"/>
    <s v="Parcel Tax: $70 Per Residential Equivalent Unit/Yr for10 Yrs"/>
    <x v="4"/>
    <n v="77.2"/>
    <n v="22.8"/>
    <s v="Pass"/>
    <x v="1"/>
    <x v="1"/>
  </r>
  <r>
    <x v="0"/>
    <s v="Parcel Tax: $70 Per Residential Equivalent Unit/Yr for10 Yrs"/>
    <x v="4"/>
    <n v="77.599999999999994"/>
    <n v="22.4"/>
    <s v="Pass"/>
    <x v="1"/>
    <x v="1"/>
  </r>
  <r>
    <x v="0"/>
    <s v="Parcel Tax: Impose Tax of $50 for 5 Yrs"/>
    <x v="10"/>
    <n v="22.8"/>
    <n v="77.2"/>
    <s v="Fail"/>
    <x v="0"/>
    <x v="0"/>
  </r>
  <r>
    <x v="0"/>
    <s v="Parcel Tax: Impose Tax of $15"/>
    <x v="12"/>
    <n v="25.1"/>
    <n v="74.900000000000006"/>
    <s v="Fail"/>
    <x v="0"/>
    <x v="0"/>
  </r>
  <r>
    <x v="0"/>
    <s v="Parcel Tax: Replace existing tax of $350/residential lot with a tax of $450/residential lot to maintain district roads."/>
    <x v="22"/>
    <n v="36.549999999999997"/>
    <n v="63.45"/>
    <s v="Fail"/>
    <x v="0"/>
    <x v="0"/>
  </r>
  <r>
    <x v="0"/>
    <s v="TOT: Increase TOT 6% to 10% Effective 1/1/05"/>
    <x v="1"/>
    <n v="41.8"/>
    <n v="58.2"/>
    <s v="Fail"/>
    <x v="0"/>
    <x v="0"/>
  </r>
  <r>
    <x v="0"/>
    <s v="Parcel Tax: Impose Tax of $75"/>
    <x v="6"/>
    <n v="42.5"/>
    <n v="57.5"/>
    <s v="Fail"/>
    <x v="0"/>
    <x v="0"/>
  </r>
  <r>
    <x v="0"/>
    <s v="Transient Occupancy Tax: Increase TOT to 6%."/>
    <x v="3"/>
    <n v="43"/>
    <n v="57"/>
    <s v="Fail"/>
    <x v="0"/>
    <x v="0"/>
  </r>
  <r>
    <x v="3"/>
    <s v="$37 Avg Per Parcel for 7 Yrs"/>
    <x v="4"/>
    <n v="44.3"/>
    <n v="55.7"/>
    <s v="Fail"/>
    <x v="0"/>
    <x v="0"/>
  </r>
  <r>
    <x v="1"/>
    <n v="8440000"/>
    <x v="5"/>
    <n v="44.8"/>
    <n v="55.2"/>
    <s v="Fail"/>
    <x v="0"/>
    <x v="0"/>
  </r>
  <r>
    <x v="0"/>
    <s v="Parcel Tax: Impose parcel tax of $96/residential unit for fire protection and emergency services."/>
    <x v="6"/>
    <n v="45.03"/>
    <n v="54.97"/>
    <s v="Fail"/>
    <x v="0"/>
    <x v="0"/>
  </r>
  <r>
    <x v="0"/>
    <s v="Parcel Tax: $1816 per parcel for ten years."/>
    <x v="23"/>
    <n v="49"/>
    <n v="51"/>
    <s v="Fail"/>
    <x v="0"/>
    <x v="0"/>
  </r>
  <r>
    <x v="0"/>
    <s v="Parcel Tax: $20 tax per improved parcel for 10 years."/>
    <x v="12"/>
    <n v="50.26"/>
    <n v="49.74"/>
    <s v="Fail"/>
    <x v="0"/>
    <x v="0"/>
  </r>
  <r>
    <x v="0"/>
    <s v="Parcel Tax: Increase parcel tax on developed parcels $100 - $200/parcel per year, and increase the parcel tax on undeveloped parcels $75 - $100/parcel per year."/>
    <x v="22"/>
    <n v="51.02"/>
    <n v="48.98"/>
    <s v="Fail"/>
    <x v="0"/>
    <x v="0"/>
  </r>
  <r>
    <x v="1"/>
    <n v="32800000"/>
    <x v="5"/>
    <n v="51.21"/>
    <n v="48.79"/>
    <s v="Fail"/>
    <x v="0"/>
    <x v="0"/>
  </r>
  <r>
    <x v="2"/>
    <s v="Increase Transient Occupancy Tax from 6% to 8%"/>
    <x v="22"/>
    <n v="52"/>
    <n v="48"/>
    <s v="Fail"/>
    <x v="0"/>
    <x v="0"/>
  </r>
  <r>
    <x v="1"/>
    <n v="13500000"/>
    <x v="5"/>
    <n v="55.8"/>
    <n v="44.2"/>
    <s v="Pass"/>
    <x v="1"/>
    <x v="1"/>
  </r>
  <r>
    <x v="1"/>
    <n v="18000000"/>
    <x v="5"/>
    <n v="59.9"/>
    <n v="40.1"/>
    <s v="Pass"/>
    <x v="1"/>
    <x v="1"/>
  </r>
  <r>
    <x v="0"/>
    <s v="Parcel Tax: Levy an annual tax of $75 per parcel to fund fire services and EMS."/>
    <x v="6"/>
    <n v="60.4"/>
    <n v="39.6"/>
    <s v="Fail"/>
    <x v="0"/>
    <x v="0"/>
  </r>
  <r>
    <x v="0"/>
    <s v="$40 Per Parcel for 9Yrs"/>
    <x v="6"/>
    <n v="61"/>
    <n v="39"/>
    <s v="Fail"/>
    <x v="0"/>
    <x v="0"/>
  </r>
  <r>
    <x v="0"/>
    <s v="Sales Tax: Impose a sales tac rate of .5%."/>
    <x v="3"/>
    <n v="61.74"/>
    <n v="38.26"/>
    <s v="Pass"/>
    <x v="1"/>
    <x v="1"/>
  </r>
  <r>
    <x v="1"/>
    <n v="9600000"/>
    <x v="5"/>
    <n v="61.9"/>
    <n v="38.1"/>
    <s v="Pass"/>
    <x v="1"/>
    <x v="1"/>
  </r>
  <r>
    <x v="0"/>
    <s v="Parcel Tax: $19 per parcel"/>
    <x v="10"/>
    <n v="62.8"/>
    <n v="37.200000000000003"/>
    <s v="Fail"/>
    <x v="0"/>
    <x v="0"/>
  </r>
  <r>
    <x v="0"/>
    <s v="Transient Occupancy Tax: Increase tax from 6% to 12%."/>
    <x v="6"/>
    <n v="63.09"/>
    <n v="36.909999999999997"/>
    <s v="Pass"/>
    <x v="1"/>
    <x v="1"/>
  </r>
  <r>
    <x v="0"/>
    <s v="Cannabis Tax: marijuana activities tax, not exceeding $7.00 per square-foot for cultivation area and 8% of receipts for other marijuana activities, generating an estimated $1.5 - $3 million per year"/>
    <x v="3"/>
    <n v="64.040000000000006"/>
    <n v="35.96"/>
    <s v="Pass"/>
    <x v="1"/>
    <x v="1"/>
  </r>
  <r>
    <x v="0"/>
    <s v="Parcel Tax: $35 per parcel."/>
    <x v="3"/>
    <n v="64.3"/>
    <n v="35.700000000000003"/>
    <s v="Fail"/>
    <x v="0"/>
    <x v="0"/>
  </r>
  <r>
    <x v="0"/>
    <s v="Parcel Tax: Increase tax to $150/parcel, except for adjoining or contiguous parcels or parcels having a value less than $2,000, with no expiration date."/>
    <x v="6"/>
    <n v="64.53"/>
    <n v="35.47"/>
    <s v="Fail"/>
    <x v="0"/>
    <x v="0"/>
  </r>
  <r>
    <x v="1"/>
    <n v="2800000"/>
    <x v="5"/>
    <n v="65.2"/>
    <n v="34.799999999999997"/>
    <s v="Pass"/>
    <x v="1"/>
    <x v="1"/>
  </r>
  <r>
    <x v="1"/>
    <n v="11000000"/>
    <x v="5"/>
    <n v="66.349999999999994"/>
    <n v="33.65"/>
    <s v="Pass"/>
    <x v="1"/>
    <x v="1"/>
  </r>
  <r>
    <x v="1"/>
    <n v="4900000"/>
    <x v="5"/>
    <n v="66.400000000000006"/>
    <n v="33.6"/>
    <s v="Fail"/>
    <x v="0"/>
    <x v="0"/>
  </r>
  <r>
    <x v="1"/>
    <n v="31000000"/>
    <x v="0"/>
    <n v="67"/>
    <n v="33"/>
    <s v="Pass"/>
    <x v="1"/>
    <x v="1"/>
  </r>
  <r>
    <x v="0"/>
    <s v="Marijuana Tax: Impose tax of $2/sq. ft. (increasing to $45/lb. of dried flower and $10/lb. of dried trim at a later date) and of $5/sq. ft. (increasing to $70/lb. of dried flower and $15/lb. of dried trim at a later date) on outdoor marijuana cultivators; and a 7% tax on gross proceeds of marijuana manufacturers and dispensaries."/>
    <x v="3"/>
    <n v="67.14"/>
    <n v="32.86"/>
    <s v="Pass"/>
    <x v="1"/>
    <x v="1"/>
  </r>
  <r>
    <x v="0"/>
    <s v="Parcel Tax: annual tax of $165 per improved property, $66 per unit for apartments and manufactured homes in mobile home parks, and $41.24 for unimproved properties, generating approximately $250,000 in revenue annually"/>
    <x v="6"/>
    <n v="68.25"/>
    <n v="31.75"/>
    <s v="Pass"/>
    <x v="1"/>
    <x v="1"/>
  </r>
  <r>
    <x v="0"/>
    <s v="Parcel Tax: $75 Per Improvement Parcel"/>
    <x v="6"/>
    <n v="68.5"/>
    <n v="31.5"/>
    <s v="Pass"/>
    <x v="1"/>
    <x v="1"/>
  </r>
  <r>
    <x v="0"/>
    <s v="Parcel Tax: Replace existing district property tax with a new tax that would provide $1.2 million annually."/>
    <x v="3"/>
    <n v="69.2"/>
    <n v="30.8"/>
    <s v="Pass"/>
    <x v="1"/>
    <x v="1"/>
  </r>
  <r>
    <x v="0"/>
    <s v="Parcel Tax: Impose Tax of $75"/>
    <x v="6"/>
    <n v="69.2"/>
    <n v="30.8"/>
    <s v="Pass"/>
    <x v="1"/>
    <x v="1"/>
  </r>
  <r>
    <x v="0"/>
    <s v="$11 Unimproved Parcel/$39 Improved Parcel"/>
    <x v="6"/>
    <n v="69.400000000000006"/>
    <n v="30.6"/>
    <s v="Pass"/>
    <x v="1"/>
    <x v="1"/>
  </r>
  <r>
    <x v="0"/>
    <s v="Abandoned Vehicle Abatement Tax: Renew Tax of $1 Per Vehicle and an Additional $2 for Certain Commercial Vehicles for 10 Yrs"/>
    <x v="2"/>
    <n v="70.900000000000006"/>
    <n v="29.1"/>
    <s v="Pass"/>
    <x v="1"/>
    <x v="1"/>
  </r>
  <r>
    <x v="0"/>
    <s v="$40 Per Parcel for 9 Yrs"/>
    <x v="6"/>
    <n v="71"/>
    <n v="29"/>
    <s v="Pass"/>
    <x v="1"/>
    <x v="1"/>
  </r>
  <r>
    <x v="0"/>
    <s v="Parcel Tax: Increase Tax from $300 to $400 Per Property for the Next 10 Yrs"/>
    <x v="22"/>
    <n v="72.900000000000006"/>
    <n v="27.1"/>
    <s v="Pass"/>
    <x v="1"/>
    <x v="1"/>
  </r>
  <r>
    <x v="0"/>
    <s v="Transient Occupancy Tax: Increase tax from 10% up to 12%."/>
    <x v="3"/>
    <n v="82.03"/>
    <n v="17.97"/>
    <s v="Pass"/>
    <x v="1"/>
    <x v="1"/>
  </r>
  <r>
    <x v="0"/>
    <s v="Parcel Tax: Increase tax from $75/yr. to $175/yr. for taxable parcels in the Appaloosa Zone to fund road improvements and to adjust for inflation."/>
    <x v="22"/>
    <n v="82.14"/>
    <n v="17.86"/>
    <s v="Pass"/>
    <x v="1"/>
    <x v="1"/>
  </r>
  <r>
    <x v="0"/>
    <s v="Parcel Tax: $180.00 per year on 1,952 currently taxed District parcels, raising an additional $351,360 each year"/>
    <x v="6"/>
    <n v="83.02"/>
    <n v="16.98"/>
    <s v="Pass"/>
    <x v="1"/>
    <x v="1"/>
  </r>
  <r>
    <x v="0"/>
    <s v="Parcel Tax: $78.50 per parcel per year."/>
    <x v="6"/>
    <n v="83.36"/>
    <n v="16.64"/>
    <s v="Pass"/>
    <x v="1"/>
    <x v="1"/>
  </r>
  <r>
    <x v="0"/>
    <s v="Parcel Tax: Levy tax of $43/unimproved property with a $2.42 annual increase for the first 10 yrs. and $134/improved property with a $6.28 annual increase for the first 10 yrs. to fund Paramedic Engine and Station 3 Ambulance programs."/>
    <x v="6"/>
    <n v="84.18"/>
    <n v="15.82"/>
    <s v="Pass"/>
    <x v="1"/>
    <x v="1"/>
  </r>
  <r>
    <x v="0"/>
    <s v="Parcel Tax: $100/parcel apply to the 20 parcels on Pinto and Morgan roads, raising an additional $2,000 annually"/>
    <x v="22"/>
    <n v="87.69"/>
    <n v="12.31"/>
    <s v="Pass"/>
    <x v="1"/>
    <x v="1"/>
  </r>
  <r>
    <x v="0"/>
    <s v="Parcel Tax: $0.04 acre, $30 residental and $60 commerical"/>
    <x v="6"/>
    <n v="32"/>
    <n v="68"/>
    <s v="Fail"/>
    <x v="0"/>
    <x v="0"/>
  </r>
  <r>
    <x v="0"/>
    <s v="Parcel Tax: $79.19 annually."/>
    <x v="6"/>
    <n v="37"/>
    <n v="63"/>
    <s v="Fail"/>
    <x v="0"/>
    <x v="0"/>
  </r>
  <r>
    <x v="0"/>
    <s v="Transient Occupancy Tax: Increase the Rate from 10% to 12%"/>
    <x v="1"/>
    <n v="38.799999999999997"/>
    <n v="61.2"/>
    <s v="Fail"/>
    <x v="0"/>
    <x v="0"/>
  </r>
  <r>
    <x v="0"/>
    <s v="Sales Tax: Increase tax from 7.5% to 8.25% for 7 years."/>
    <x v="3"/>
    <n v="40.92"/>
    <n v="59.08"/>
    <s v="Fail"/>
    <x v="0"/>
    <x v="0"/>
  </r>
  <r>
    <x v="0"/>
    <s v="Parcel Tax: $1 AC, $15 residental and $30 commerical"/>
    <x v="6"/>
    <n v="41"/>
    <n v="59"/>
    <s v="Fail"/>
    <x v="0"/>
    <x v="0"/>
  </r>
  <r>
    <x v="0"/>
    <s v="Sales Tax: increase from 0.5% to 1%, thereby increasing the total sales tax rate from 7.75% to 8.25%"/>
    <x v="3"/>
    <n v="42.59"/>
    <n v="57.41"/>
    <s v="Fail"/>
    <x v="0"/>
    <x v="0"/>
  </r>
  <r>
    <x v="2"/>
    <s v="Sales Tax: Impose Tax of 1/4 of 1%"/>
    <x v="1"/>
    <n v="43.2"/>
    <n v="56.8"/>
    <s v="Fail"/>
    <x v="0"/>
    <x v="0"/>
  </r>
  <r>
    <x v="2"/>
    <s v="Sales Tax: 1/2› for 3 Yrs"/>
    <x v="1"/>
    <n v="45.6"/>
    <n v="54.4"/>
    <s v="Fail"/>
    <x v="0"/>
    <x v="0"/>
  </r>
  <r>
    <x v="1"/>
    <n v="19000000"/>
    <x v="5"/>
    <n v="45.9"/>
    <n v="54.1"/>
    <s v="Fail"/>
    <x v="0"/>
    <x v="0"/>
  </r>
  <r>
    <x v="3"/>
    <s v="$30 Single-Family Parcel"/>
    <x v="13"/>
    <n v="47.5"/>
    <n v="52.5"/>
    <s v="Fail"/>
    <x v="0"/>
    <x v="0"/>
  </r>
  <r>
    <x v="3"/>
    <s v="$30 Single-Family Parcel"/>
    <x v="15"/>
    <n v="49.1"/>
    <n v="50.9"/>
    <s v="Fail"/>
    <x v="0"/>
    <x v="0"/>
  </r>
  <r>
    <x v="2"/>
    <s v="Sales Tax: Enact a 1/2› Sales Tax for 6 Yrs"/>
    <x v="1"/>
    <n v="54.2"/>
    <n v="45.8"/>
    <s v="Pass"/>
    <x v="1"/>
    <x v="1"/>
  </r>
  <r>
    <x v="0"/>
    <s v="Impose Transient Occupancy Tax"/>
    <x v="1"/>
    <n v="55.8"/>
    <n v="44.2"/>
    <s v="Pass"/>
    <x v="1"/>
    <x v="1"/>
  </r>
  <r>
    <x v="1"/>
    <n v="5900000"/>
    <x v="5"/>
    <n v="63.1"/>
    <n v="36.9"/>
    <s v="Pass"/>
    <x v="1"/>
    <x v="1"/>
  </r>
  <r>
    <x v="2"/>
    <s v="Sales Tax: Extend 1/2› Sales Tax"/>
    <x v="1"/>
    <n v="70.900000000000006"/>
    <n v="29.1"/>
    <s v="Pass"/>
    <x v="1"/>
    <x v="1"/>
  </r>
  <r>
    <x v="1"/>
    <n v="11000000"/>
    <x v="5"/>
    <n v="72.2"/>
    <n v="27.8"/>
    <s v="Pass"/>
    <x v="1"/>
    <x v="1"/>
  </r>
  <r>
    <x v="0"/>
    <s v="Property Tax: Levy tax of $687.57 on each parcel in the &quot;Walnut Ranch unincorporated area&quot; for two years."/>
    <x v="24"/>
    <n v="92"/>
    <n v="8"/>
    <s v="Pass"/>
    <x v="1"/>
    <x v="1"/>
  </r>
  <r>
    <x v="0"/>
    <s v="Utility Users Tax: Levy 9% Tax"/>
    <x v="1"/>
    <n v="20.100000000000001"/>
    <n v="79.900000000000006"/>
    <s v="Fail"/>
    <x v="0"/>
    <x v="0"/>
  </r>
  <r>
    <x v="0"/>
    <s v="2.4% Excise Tax on Gas and Electricity"/>
    <x v="1"/>
    <n v="26.5"/>
    <n v="73.5"/>
    <s v="Fail"/>
    <x v="0"/>
    <x v="0"/>
  </r>
  <r>
    <x v="0"/>
    <s v="Real Estate Transfer Tax: Increase tax from 0.7% to 1% for property sold for less than $400,000 and 1.5% for property sold for $400,000 or more for general city services."/>
    <x v="3"/>
    <n v="28.59"/>
    <n v="71.41"/>
    <s v="Fail"/>
    <x v="0"/>
    <x v="0"/>
  </r>
  <r>
    <x v="0"/>
    <s v="Utility Users Tax: Levy 7% Tax"/>
    <x v="1"/>
    <n v="29.3"/>
    <n v="70.7"/>
    <s v="Fail"/>
    <x v="0"/>
    <x v="0"/>
  </r>
  <r>
    <x v="0"/>
    <s v="Excise/$60 per residental/ $44 multihousing/ $38 apartments/ $0.01 per square feet"/>
    <x v="3"/>
    <n v="30.9"/>
    <n v="69.099999999999994"/>
    <s v="Fail"/>
    <x v="0"/>
    <x v="0"/>
  </r>
  <r>
    <x v="0"/>
    <s v="Utility Users Tax: Establish a 3.5% tax on electricity, water, sewer, gas, and cable-television services for general city services."/>
    <x v="3"/>
    <n v="32.950000000000003"/>
    <n v="67.05"/>
    <s v="Fail"/>
    <x v="0"/>
    <x v="0"/>
  </r>
  <r>
    <x v="0"/>
    <s v="Business License Tax: Impose a Business LicenseFee of $.01 Per Oz of Sugar-Sweetened Beverage Served, Provided, or Traded by Businesses in the City"/>
    <x v="1"/>
    <n v="33"/>
    <n v="67"/>
    <s v="Fail"/>
    <x v="0"/>
    <x v="0"/>
  </r>
  <r>
    <x v="0"/>
    <s v="Sales Tax: An Ordinance Amending the City of Richmond Transactions and Use Tax Ordinance to Increase the Tax Rate by 1/2%"/>
    <x v="1"/>
    <n v="34.9"/>
    <n v="65.099999999999994"/>
    <s v="Fail"/>
    <x v="0"/>
    <x v="0"/>
  </r>
  <r>
    <x v="0"/>
    <s v="Parcel Tax: $59.32 per unit"/>
    <x v="3"/>
    <n v="35.799999999999997"/>
    <n v="64.2"/>
    <s v="Fail"/>
    <x v="0"/>
    <x v="0"/>
  </r>
  <r>
    <x v="0"/>
    <s v="Utility Users Tax: Increase tax on telecommunications, electricity, gas, and cable television to 3% in 2017 and 6% in 2018."/>
    <x v="3"/>
    <n v="39.130000000000003"/>
    <n v="60.87"/>
    <s v="Fail"/>
    <x v="0"/>
    <x v="0"/>
  </r>
  <r>
    <x v="3"/>
    <s v="$125 Sq Ft"/>
    <x v="4"/>
    <n v="41"/>
    <n v="59"/>
    <s v="Fail"/>
    <x v="0"/>
    <x v="0"/>
  </r>
  <r>
    <x v="0"/>
    <s v="Sales Tax: Increase sales tax by an additional 1% for 29 years."/>
    <x v="3"/>
    <n v="41.81"/>
    <n v="58.19"/>
    <s v="Fail"/>
    <x v="0"/>
    <x v="0"/>
  </r>
  <r>
    <x v="0"/>
    <s v="Parcel Tax: Levy Annual Tax of $252.29 to All Taxable Parcels (Excludes Legal Parcels That Are Entirely Underwater) for 10 FYs Beginning 7/1/2011"/>
    <x v="2"/>
    <n v="42"/>
    <n v="58"/>
    <s v="Fail"/>
    <x v="0"/>
    <x v="0"/>
  </r>
  <r>
    <x v="0"/>
    <s v="Business License Tax: Levy New Tax on Manufacturing Equal to 1/8% of the Value of the Raw Materials Used in the Manufacturing Process Per Year, Increase Most Other Categories of Business Taxes by 10%, and Annually Tax Landlords Up to $90 Per Unit for Residential Non-Residential Property"/>
    <x v="1"/>
    <n v="42.3"/>
    <n v="57.7"/>
    <s v="Fail"/>
    <x v="0"/>
    <x v="0"/>
  </r>
  <r>
    <x v="0"/>
    <s v="Parcel Tax: Increase to special tax from a maximum of $732/parcel for recreational purposes, and $330/parcel for all other parcels to $812/parcel for all parcels, with annual CPI adjustments, to provide additional funding for police protection services."/>
    <x v="6"/>
    <n v="42.72"/>
    <n v="57.28"/>
    <s v="Fail"/>
    <x v="0"/>
    <x v="0"/>
  </r>
  <r>
    <x v="0"/>
    <s v="Sales Tax: Increase sales tax by 0.5%"/>
    <x v="3"/>
    <n v="43.35"/>
    <n v="56.65"/>
    <s v="Fail"/>
    <x v="0"/>
    <x v="0"/>
  </r>
  <r>
    <x v="0"/>
    <s v="Parcel Tax: Levy a Parcel Tax of $197 on Each Parcel within the District with An Annual Cost of Living Adjustment Not to Exceed 3% and Terminating on 6/30/2023"/>
    <x v="6"/>
    <n v="43.8"/>
    <n v="56.2"/>
    <s v="Fail"/>
    <x v="0"/>
    <x v="0"/>
  </r>
  <r>
    <x v="0"/>
    <s v="Utility Users Tax: Expanding the Existing Tax to Additional Utilities, Capping the Rate at 1.5%."/>
    <x v="1"/>
    <n v="44"/>
    <n v="56"/>
    <s v="Fail"/>
    <x v="0"/>
    <x v="0"/>
  </r>
  <r>
    <x v="0"/>
    <s v="Utility Users Tax: Extend the Existing Tax of 8% for an Add'l 8 Yrs, Until 12/31/2020, and Include a New Utility Users Tax on Water Utility Services at the Existing Tax Rate"/>
    <x v="1"/>
    <n v="44.8"/>
    <n v="55.2"/>
    <s v="Fail"/>
    <x v="0"/>
    <x v="0"/>
  </r>
  <r>
    <x v="0"/>
    <s v="$92 Per Parcel (Max) for 3 Yrs"/>
    <x v="0"/>
    <n v="45.1"/>
    <n v="54.9"/>
    <s v="Fail"/>
    <x v="0"/>
    <x v="0"/>
  </r>
  <r>
    <x v="0"/>
    <s v="Parcel Tax: Finance Public Services and Facilities Through Community Facilities District 2005-1 (Replacing Existing District 1997-1) in the Initial Annual Amount of $365 Per Residential Parcel and Non-Residential Acre (Subject to Annual CPI Increases), for Public Landscaping, Weed Abatement, Trails, Downtown Park, Fountain and Related Costs, and Issue No More Than $2,800,000 In Improvement Bonds"/>
    <x v="1"/>
    <n v="46.1"/>
    <n v="54"/>
    <s v="Fail"/>
    <x v="0"/>
    <x v="0"/>
  </r>
  <r>
    <x v="0"/>
    <s v="One-Time Special Tax of No More Than $75 Per Residental Property"/>
    <x v="1"/>
    <n v="46.2"/>
    <n v="53.8"/>
    <s v="Fail"/>
    <x v="0"/>
    <x v="0"/>
  </r>
  <r>
    <x v="1"/>
    <n v="270000000"/>
    <x v="5"/>
    <n v="46.3"/>
    <n v="53.7"/>
    <s v="Fail"/>
    <x v="0"/>
    <x v="0"/>
  </r>
  <r>
    <x v="0"/>
    <s v="Vehicle Registration Fee: Authorize a $10 Fee on the Registration of Vehicles"/>
    <x v="20"/>
    <n v="46.8"/>
    <n v="53.2"/>
    <s v="Fail"/>
    <x v="0"/>
    <x v="0"/>
  </r>
  <r>
    <x v="1"/>
    <n v="3000000"/>
    <x v="5"/>
    <n v="46.9"/>
    <n v="53.1"/>
    <s v="Fail"/>
    <x v="0"/>
    <x v="0"/>
  </r>
  <r>
    <x v="0"/>
    <s v="Parcel Tax: Levy Parcel Tax in the Unincorporated Area of El Sobrante, at an Initial Annual Amount of $38 Per Parcel for Single-Family, Residential Parcels Beginning 7/1/2010, and Ending 6/30/2015"/>
    <x v="6"/>
    <n v="47.3"/>
    <n v="52.7"/>
    <s v="Fail"/>
    <x v="0"/>
    <x v="0"/>
  </r>
  <r>
    <x v="0"/>
    <s v="Parcel Tax: $29.52 per unit per year for 4 years"/>
    <x v="3"/>
    <n v="47.8"/>
    <n v="52.2"/>
    <s v="Fail"/>
    <x v="0"/>
    <x v="0"/>
  </r>
  <r>
    <x v="2"/>
    <s v="Sales Tax: Adopt a 1/2› Sales Tax to Expire In 8 Yrs"/>
    <x v="1"/>
    <n v="48.2"/>
    <n v="51.8"/>
    <s v="Fail"/>
    <x v="0"/>
    <x v="0"/>
  </r>
  <r>
    <x v="1"/>
    <n v="2000000"/>
    <x v="10"/>
    <n v="48.5"/>
    <n v="51.5"/>
    <s v="Fail"/>
    <x v="0"/>
    <x v="0"/>
  </r>
  <r>
    <x v="0"/>
    <s v="Parcel Tax: $19.80 for single family residential units; $14.85 for multiple family units; $39.60 for non-residential parcels for 8 years."/>
    <x v="10"/>
    <n v="48.52"/>
    <n v="51.48"/>
    <s v="Fail"/>
    <x v="0"/>
    <x v="0"/>
  </r>
  <r>
    <x v="0"/>
    <s v="TOT: Increase In Steps Over 5 Years Beginning 1/1/05 from 7.25% to a Maximum of 10% on 1/1/09"/>
    <x v="1"/>
    <n v="48.6"/>
    <n v="51.4"/>
    <s v="Fail"/>
    <x v="0"/>
    <x v="0"/>
  </r>
  <r>
    <x v="0"/>
    <s v="Sales Tax: extension and increase to the current sales tax from 0.5% to 1% generating an estimated $27 million per year, thereby increasing the total sales tax rate from 8.75% to 9.25%"/>
    <x v="3"/>
    <n v="50.47"/>
    <n v="49.53"/>
    <s v="Pass"/>
    <x v="1"/>
    <x v="1"/>
  </r>
  <r>
    <x v="0"/>
    <s v="Parcel Tax: $270 to $8,100 Based on Parcel Type"/>
    <x v="0"/>
    <n v="50.7"/>
    <n v="49.3"/>
    <s v="Fail"/>
    <x v="0"/>
    <x v="0"/>
  </r>
  <r>
    <x v="0"/>
    <s v="Business License Tax: Adopt residential landlord business license tax based on the type and number of units."/>
    <x v="1"/>
    <n v="51.6"/>
    <n v="48.4"/>
    <s v="Pass"/>
    <x v="1"/>
    <x v="1"/>
  </r>
  <r>
    <x v="0"/>
    <s v="Sales Tax: $0.005 for 35 years, to raise an estimated $103 million"/>
    <x v="20"/>
    <n v="51.69"/>
    <n v="48.31"/>
    <s v="Fail"/>
    <x v="0"/>
    <x v="0"/>
  </r>
  <r>
    <x v="1"/>
    <n v="10000000"/>
    <x v="5"/>
    <n v="52.5"/>
    <n v="47.5"/>
    <s v="Fail"/>
    <x v="0"/>
    <x v="0"/>
  </r>
  <r>
    <x v="2"/>
    <s v="Sales Tax: Impose 1/2% sales tax."/>
    <x v="1"/>
    <n v="52.6"/>
    <n v="47.4"/>
    <s v="Pass"/>
    <x v="1"/>
    <x v="1"/>
  </r>
  <r>
    <x v="0"/>
    <s v="TOT: Increase to 12%"/>
    <x v="1"/>
    <n v="52.9"/>
    <n v="47.1"/>
    <s v="Pass"/>
    <x v="1"/>
    <x v="1"/>
  </r>
  <r>
    <x v="0"/>
    <s v="Parcel Tax: Establish An Annual Parcel Tax of $75 Per Single Family Home, with Tiered Rates for Commercial and Industrial Property, for 7 Yrs"/>
    <x v="6"/>
    <n v="53"/>
    <n v="47"/>
    <s v="Fail"/>
    <x v="0"/>
    <x v="0"/>
  </r>
  <r>
    <x v="1"/>
    <n v="85000000"/>
    <x v="5"/>
    <n v="53.2"/>
    <n v="46.8"/>
    <s v="Fail"/>
    <x v="0"/>
    <x v="0"/>
  </r>
  <r>
    <x v="0"/>
    <s v="Increase Parcel Tax from $18 to $54"/>
    <x v="6"/>
    <n v="53.4"/>
    <n v="46.6"/>
    <s v="Fail"/>
    <x v="0"/>
    <x v="0"/>
  </r>
  <r>
    <x v="1"/>
    <n v="52000000"/>
    <x v="5"/>
    <n v="53.9"/>
    <n v="46.1"/>
    <s v="Fail"/>
    <x v="0"/>
    <x v="0"/>
  </r>
  <r>
    <x v="2"/>
    <s v="Sales Tax: Enact a 1/2› Sales Tax for 5 Yrs"/>
    <x v="1"/>
    <n v="54.3"/>
    <n v="45.7"/>
    <s v="Pass"/>
    <x v="1"/>
    <x v="1"/>
  </r>
  <r>
    <x v="0"/>
    <s v="Parcel Tax: Levy a Special Tax of $96 Per Parcel; Industrial/Commercial Parcels Levied at $0.015/Sq Ft"/>
    <x v="5"/>
    <n v="54.3"/>
    <n v="45.7"/>
    <s v="Fail"/>
    <x v="0"/>
    <x v="0"/>
  </r>
  <r>
    <x v="0"/>
    <s v="Parcel Tax of $40"/>
    <x v="10"/>
    <n v="54.4"/>
    <n v="45.6"/>
    <s v="Fail"/>
    <x v="0"/>
    <x v="0"/>
  </r>
  <r>
    <x v="0"/>
    <s v="Real Property Transfer Tax: Continue tax rate of $12 per $1,000 paid by buyers or sellers of property."/>
    <x v="6"/>
    <n v="54.47"/>
    <n v="45.53"/>
    <s v="Pass"/>
    <x v="1"/>
    <x v="1"/>
  </r>
  <r>
    <x v="1"/>
    <n v="59500000"/>
    <x v="5"/>
    <n v="54.5"/>
    <n v="45.5"/>
    <s v="Fail"/>
    <x v="0"/>
    <x v="0"/>
  </r>
  <r>
    <x v="1"/>
    <n v="14299707"/>
    <x v="5"/>
    <n v="54.5"/>
    <n v="45.5"/>
    <s v="Fail"/>
    <x v="0"/>
    <x v="0"/>
  </r>
  <r>
    <x v="1"/>
    <n v="105000000"/>
    <x v="5"/>
    <n v="54.62"/>
    <n v="45.38"/>
    <s v="Fail"/>
    <x v="0"/>
    <x v="0"/>
  </r>
  <r>
    <x v="0"/>
    <s v="Parcel Tax: $7.75 per month per parcel for 30 years."/>
    <x v="19"/>
    <n v="54.71"/>
    <n v="45.29"/>
    <s v="Fail"/>
    <x v="0"/>
    <x v="0"/>
  </r>
  <r>
    <x v="0"/>
    <s v="Utility Users Tax: Increase to 10%"/>
    <x v="1"/>
    <n v="54.8"/>
    <n v="45.2"/>
    <s v="Pass"/>
    <x v="1"/>
    <x v="1"/>
  </r>
  <r>
    <x v="1"/>
    <n v="5000000"/>
    <x v="5"/>
    <n v="54.8"/>
    <n v="45.2"/>
    <s v="Fail"/>
    <x v="0"/>
    <x v="0"/>
  </r>
  <r>
    <x v="2"/>
    <s v="Sales Tax: Impose 1/2› sales tax."/>
    <x v="1"/>
    <n v="55.2"/>
    <n v="44.8"/>
    <s v="Pass"/>
    <x v="1"/>
    <x v="1"/>
  </r>
  <r>
    <x v="0"/>
    <s v="Transient Occupancy Tax: Increase uniform transient occupancy tax from 8% to 10%."/>
    <x v="3"/>
    <n v="56.28"/>
    <n v="43.72"/>
    <s v="Pass"/>
    <x v="1"/>
    <x v="1"/>
  </r>
  <r>
    <x v="1"/>
    <n v="260000000"/>
    <x v="5"/>
    <n v="56.8"/>
    <n v="43.2"/>
    <s v="Pass"/>
    <x v="1"/>
    <x v="1"/>
  </r>
  <r>
    <x v="1"/>
    <n v="400000000"/>
    <x v="5"/>
    <n v="56.9"/>
    <n v="43.2"/>
    <s v="Pass"/>
    <x v="1"/>
    <x v="1"/>
  </r>
  <r>
    <x v="1"/>
    <n v="286500000"/>
    <x v="11"/>
    <n v="57.2"/>
    <n v="42.8"/>
    <s v="Pass"/>
    <x v="1"/>
    <x v="1"/>
  </r>
  <r>
    <x v="1"/>
    <n v="158000000"/>
    <x v="5"/>
    <n v="57.33"/>
    <n v="42.67"/>
    <s v="Pass"/>
    <x v="1"/>
    <x v="1"/>
  </r>
  <r>
    <x v="1"/>
    <n v="450000000"/>
    <x v="11"/>
    <n v="57.6"/>
    <n v="42.4"/>
    <s v="Pass"/>
    <x v="1"/>
    <x v="1"/>
  </r>
  <r>
    <x v="0"/>
    <s v="Parcel Tax: Levy a $89 per year for 10 years."/>
    <x v="22"/>
    <n v="57.63"/>
    <n v="42.37"/>
    <s v="Fail"/>
    <x v="0"/>
    <x v="0"/>
  </r>
  <r>
    <x v="1"/>
    <n v="29000000"/>
    <x v="22"/>
    <n v="58"/>
    <n v="42"/>
    <s v="Fail"/>
    <x v="0"/>
    <x v="0"/>
  </r>
  <r>
    <x v="0"/>
    <s v="Sales Tax: Increase 1/2 of 1%."/>
    <x v="3"/>
    <n v="58"/>
    <n v="42"/>
    <s v="Pass"/>
    <x v="1"/>
    <x v="1"/>
  </r>
  <r>
    <x v="1"/>
    <n v="19700000"/>
    <x v="5"/>
    <n v="58.4"/>
    <n v="41.6"/>
    <s v="Pass"/>
    <x v="1"/>
    <x v="1"/>
  </r>
  <r>
    <x v="0"/>
    <s v="Sales Tax: additional 0.5% for 20 years generating an estimated $81 million per year, thereby increasing the total sales tax rate from 8.25% to 8.75%"/>
    <x v="3"/>
    <n v="58.45"/>
    <n v="41.55"/>
    <s v="Pass"/>
    <x v="1"/>
    <x v="1"/>
  </r>
  <r>
    <x v="2"/>
    <s v="Sales Tax: Enact a 1/2› Sales Tax for 7 Yrs"/>
    <x v="1"/>
    <n v="58.5"/>
    <n v="41.5"/>
    <s v="Pass"/>
    <x v="1"/>
    <x v="1"/>
  </r>
  <r>
    <x v="0"/>
    <s v="Utility Users Tax: Re-Enact 8% Tax for 6 Yrs"/>
    <x v="1"/>
    <n v="58.5"/>
    <n v="41.5"/>
    <s v="Pass"/>
    <x v="1"/>
    <x v="1"/>
  </r>
  <r>
    <x v="0"/>
    <s v="Parcel Tax: Levy Annual Tax of $99 Per Parcel"/>
    <x v="5"/>
    <n v="58.6"/>
    <n v="41.4"/>
    <s v="Fail"/>
    <x v="0"/>
    <x v="0"/>
  </r>
  <r>
    <x v="1"/>
    <n v="260000000"/>
    <x v="5"/>
    <n v="58.7"/>
    <n v="41.3"/>
    <s v="Pass"/>
    <x v="1"/>
    <x v="1"/>
  </r>
  <r>
    <x v="0"/>
    <s v="Sales Tax: increase to the current sales tax from 0.5% to 1% for 20 years, generating an estimated $2.4 million per year, thereby increasing the total sales tax rate from 8.75% to 9.25%"/>
    <x v="3"/>
    <n v="58.71"/>
    <n v="41.29"/>
    <s v="Pass"/>
    <x v="1"/>
    <x v="1"/>
  </r>
  <r>
    <x v="1"/>
    <n v="575000000"/>
    <x v="5"/>
    <n v="58.73"/>
    <n v="41.27"/>
    <s v="Pass"/>
    <x v="1"/>
    <x v="1"/>
  </r>
  <r>
    <x v="0"/>
    <s v="Entertainment Tax: Impose 5% tax on sport and entrainment events."/>
    <x v="3"/>
    <n v="59.04"/>
    <n v="40.96"/>
    <s v="Pass"/>
    <x v="1"/>
    <x v="1"/>
  </r>
  <r>
    <x v="1"/>
    <n v="450000000"/>
    <x v="5"/>
    <n v="59.1"/>
    <n v="40.9"/>
    <s v="Fail"/>
    <x v="0"/>
    <x v="0"/>
  </r>
  <r>
    <x v="0"/>
    <s v="Parcel Tax: Levy Annual Tax of 7.2›/Sq Ft of Building Area or $7.20 Per Vacant Parcel for 5 Yrs"/>
    <x v="5"/>
    <n v="59.4"/>
    <n v="40.6"/>
    <s v="Fail"/>
    <x v="0"/>
    <x v="0"/>
  </r>
  <r>
    <x v="0"/>
    <s v="Parcel Tax: Levy $60 per residential parcel for 4 years; commercial parcels $0.0085/sq. ft."/>
    <x v="19"/>
    <n v="59.46"/>
    <n v="40.54"/>
    <s v="Fail"/>
    <x v="0"/>
    <x v="0"/>
  </r>
  <r>
    <x v="2"/>
    <s v="Sales Tax: Increase Sales Tax from 8.25% to 8.75%"/>
    <x v="1"/>
    <n v="59.7"/>
    <n v="40.4"/>
    <s v="Pass"/>
    <x v="1"/>
    <x v="1"/>
  </r>
  <r>
    <x v="2"/>
    <s v="Sales Tax: Increase Sales Tax from 8.25% to 8.75%"/>
    <x v="1"/>
    <n v="59.8"/>
    <n v="40.200000000000003"/>
    <s v="Pass"/>
    <x v="1"/>
    <x v="1"/>
  </r>
  <r>
    <x v="0"/>
    <s v="Parcel Tax: Levy a Parcel Tax at an Initial Annual Amount of $108 Per Parcel for Single-Family, Residential Parcels, with Higher Amounts for Properties In Other Use Categories"/>
    <x v="6"/>
    <n v="60.2"/>
    <n v="39.799999999999997"/>
    <s v="Fail"/>
    <x v="0"/>
    <x v="0"/>
  </r>
  <r>
    <x v="1"/>
    <n v="63500000"/>
    <x v="15"/>
    <n v="60.25"/>
    <n v="39.75"/>
    <s v="Fail"/>
    <x v="0"/>
    <x v="0"/>
  </r>
  <r>
    <x v="0"/>
    <s v="Parcel Tax: Impose a Parcel Tax of $64 Per Year Per Residential Equivalent Unit for 5 Yrs"/>
    <x v="6"/>
    <n v="60.6"/>
    <n v="39.4"/>
    <s v="Fail"/>
    <x v="0"/>
    <x v="0"/>
  </r>
  <r>
    <x v="1"/>
    <n v="20000000"/>
    <x v="12"/>
    <n v="60.8"/>
    <n v="39.200000000000003"/>
    <s v="Fail"/>
    <x v="0"/>
    <x v="0"/>
  </r>
  <r>
    <x v="1"/>
    <n v="348000000"/>
    <x v="5"/>
    <n v="60.9"/>
    <n v="39.1"/>
    <s v="Pass"/>
    <x v="1"/>
    <x v="1"/>
  </r>
  <r>
    <x v="0"/>
    <s v="$15 Per Parcel"/>
    <x v="10"/>
    <n v="61"/>
    <n v="39"/>
    <s v="Fail"/>
    <x v="0"/>
    <x v="0"/>
  </r>
  <r>
    <x v="1"/>
    <n v="122000000"/>
    <x v="5"/>
    <n v="61.04"/>
    <n v="38.96"/>
    <s v="Pass"/>
    <x v="1"/>
    <x v="1"/>
  </r>
  <r>
    <x v="1"/>
    <n v="21000000"/>
    <x v="10"/>
    <n v="61.1"/>
    <n v="38.9"/>
    <s v="Fail"/>
    <x v="0"/>
    <x v="0"/>
  </r>
  <r>
    <x v="1"/>
    <n v="21000000"/>
    <x v="10"/>
    <n v="61.5"/>
    <n v="38.5"/>
    <s v="Fail"/>
    <x v="0"/>
    <x v="0"/>
  </r>
  <r>
    <x v="0"/>
    <s v="TOT: Increase to 9.5%"/>
    <x v="1"/>
    <n v="61.7"/>
    <n v="38.299999999999997"/>
    <s v="Pass"/>
    <x v="1"/>
    <x v="1"/>
  </r>
  <r>
    <x v="1"/>
    <n v="30000000"/>
    <x v="1"/>
    <n v="61.9"/>
    <n v="38.1"/>
    <s v="Fail"/>
    <x v="0"/>
    <x v="0"/>
  </r>
  <r>
    <x v="0"/>
    <s v="Parcel Tax: Increase to 18›"/>
    <x v="6"/>
    <n v="61.9"/>
    <n v="38.1"/>
    <s v="Fail"/>
    <x v="0"/>
    <x v="0"/>
  </r>
  <r>
    <x v="0"/>
    <s v="Special Tax Authorize $90 million"/>
    <x v="5"/>
    <n v="62"/>
    <n v="38"/>
    <s v="Fail"/>
    <x v="0"/>
    <x v="0"/>
  </r>
  <r>
    <x v="1"/>
    <n v="40200000"/>
    <x v="5"/>
    <n v="62.13"/>
    <n v="37.869999999999997"/>
    <s v="Pass"/>
    <x v="1"/>
    <x v="1"/>
  </r>
  <r>
    <x v="0"/>
    <s v="Utility Users Tax: Extend 8% Utility Users Tax for Eight Years"/>
    <x v="1"/>
    <n v="62.3"/>
    <n v="37.700000000000003"/>
    <s v="Pass"/>
    <x v="1"/>
    <x v="1"/>
  </r>
  <r>
    <x v="1"/>
    <n v="380000000"/>
    <x v="5"/>
    <n v="62.5"/>
    <n v="37.5"/>
    <s v="Pass"/>
    <x v="1"/>
    <x v="1"/>
  </r>
  <r>
    <x v="1"/>
    <n v="61600000"/>
    <x v="5"/>
    <n v="62.5"/>
    <n v="37.5"/>
    <s v="Pass"/>
    <x v="1"/>
    <x v="1"/>
  </r>
  <r>
    <x v="0"/>
    <s v="Business License Tax: $100 Per Business"/>
    <x v="1"/>
    <n v="62.7"/>
    <n v="37.299999999999997"/>
    <s v="Pass"/>
    <x v="1"/>
    <x v="1"/>
  </r>
  <r>
    <x v="0"/>
    <s v="Parcel Tax: 6.8›s/Sq Ft or $6.80 Per Vacant Parcel for 5 Yrs"/>
    <x v="5"/>
    <n v="62.7"/>
    <n v="37.299999999999997"/>
    <s v="Fail"/>
    <x v="0"/>
    <x v="0"/>
  </r>
  <r>
    <x v="1"/>
    <n v="56500000"/>
    <x v="5"/>
    <n v="62.8"/>
    <n v="37.200000000000003"/>
    <s v="Pass"/>
    <x v="1"/>
    <x v="1"/>
  </r>
  <r>
    <x v="1"/>
    <n v="30000000"/>
    <x v="10"/>
    <n v="62.96"/>
    <n v="37.04"/>
    <s v="Fail"/>
    <x v="0"/>
    <x v="0"/>
  </r>
  <r>
    <x v="1"/>
    <n v="236000000"/>
    <x v="11"/>
    <n v="63.4"/>
    <n v="36.6"/>
    <s v="Fail"/>
    <x v="0"/>
    <x v="0"/>
  </r>
  <r>
    <x v="0"/>
    <s v="Sales Tax: Increase sales tax by an additional 0.5% for 30 years."/>
    <x v="20"/>
    <n v="63.45"/>
    <n v="36.549999999999997"/>
    <s v="Fail"/>
    <x v="0"/>
    <x v="0"/>
  </r>
  <r>
    <x v="0"/>
    <s v="Parcel Tax: An Annual Tax of $166 Per Taxable Parcel for 7 Yrs, Beginning 7/1/2008, with an Annual Inflation Adjustment Limited to $8"/>
    <x v="5"/>
    <n v="63.5"/>
    <n v="36.5"/>
    <s v="Fail"/>
    <x v="0"/>
    <x v="0"/>
  </r>
  <r>
    <x v="0"/>
    <s v="Parcel Tax of $385"/>
    <x v="5"/>
    <n v="63.7"/>
    <n v="36.299999999999997"/>
    <s v="Fail"/>
    <x v="0"/>
    <x v="0"/>
  </r>
  <r>
    <x v="1"/>
    <n v="93000000"/>
    <x v="5"/>
    <n v="64.3"/>
    <n v="35.700000000000003"/>
    <s v="Pass"/>
    <x v="1"/>
    <x v="1"/>
  </r>
  <r>
    <x v="1"/>
    <n v="59100000"/>
    <x v="22"/>
    <n v="64.400000000000006"/>
    <n v="35.6"/>
    <s v="Fail"/>
    <x v="0"/>
    <x v="0"/>
  </r>
  <r>
    <x v="1"/>
    <n v="360000000"/>
    <x v="5"/>
    <n v="64.400000000000006"/>
    <n v="35.6"/>
    <s v="Pass"/>
    <x v="1"/>
    <x v="1"/>
  </r>
  <r>
    <x v="0"/>
    <s v=".125% Sales Tax"/>
    <x v="10"/>
    <n v="64.5"/>
    <n v="35.5"/>
    <s v="Fail"/>
    <x v="0"/>
    <x v="0"/>
  </r>
  <r>
    <x v="0"/>
    <s v="Parcel Tax: $70 Per Year on Each Parcel of Taxable Real Property in the District; $170 Per Acre of Heavy Industrial Property for 5 Yrs"/>
    <x v="5"/>
    <n v="64.5"/>
    <n v="35.5"/>
    <s v="Fail"/>
    <x v="0"/>
    <x v="0"/>
  </r>
  <r>
    <x v="1"/>
    <n v="31000000"/>
    <x v="5"/>
    <n v="64.760000000000005"/>
    <n v="35.24"/>
    <s v="Pass"/>
    <x v="1"/>
    <x v="1"/>
  </r>
  <r>
    <x v="1"/>
    <n v="100000000"/>
    <x v="5"/>
    <n v="64.819999999999993"/>
    <n v="35.18"/>
    <s v="Pass"/>
    <x v="1"/>
    <x v="1"/>
  </r>
  <r>
    <x v="0"/>
    <s v="Real Property Transfer Tax: Change Tax Rate  of 0.7% to 1.25% for sale prices of properties between $1 million and $3 million; 0.7% to 2.5% for sale prices of properties between $3 million and $10 million; and 0.7% to 3% for sale prices of properties over $10 million."/>
    <x v="3"/>
    <n v="64.89"/>
    <n v="35.11"/>
    <s v="Pass"/>
    <x v="1"/>
    <x v="1"/>
  </r>
  <r>
    <x v="1"/>
    <n v="20000000"/>
    <x v="5"/>
    <n v="64.900000000000006"/>
    <n v="35.1"/>
    <s v="Pass"/>
    <x v="1"/>
    <x v="1"/>
  </r>
  <r>
    <x v="1"/>
    <n v="120000000"/>
    <x v="11"/>
    <n v="64.900000000000006"/>
    <n v="35.1"/>
    <s v="Pass"/>
    <x v="1"/>
    <x v="1"/>
  </r>
  <r>
    <x v="1"/>
    <n v="145000000"/>
    <x v="11"/>
    <n v="65.3"/>
    <n v="34.700000000000003"/>
    <s v="Fail"/>
    <x v="0"/>
    <x v="0"/>
  </r>
  <r>
    <x v="0"/>
    <s v="Parcel Tax: Increase Existing Parcel Tax by $.03/Sq Ft of Building Area or $3/Vacant Parcel for 5 Yrs"/>
    <x v="5"/>
    <n v="65.5"/>
    <n v="34.5"/>
    <s v="Fail"/>
    <x v="0"/>
    <x v="0"/>
  </r>
  <r>
    <x v="1"/>
    <n v="45000000"/>
    <x v="5"/>
    <n v="65.5"/>
    <n v="34.5"/>
    <s v="Pass"/>
    <x v="1"/>
    <x v="1"/>
  </r>
  <r>
    <x v="0"/>
    <s v="Parcel Tax: $90 parcel tax."/>
    <x v="5"/>
    <n v="65.5"/>
    <n v="34.5"/>
    <s v="Fail"/>
    <x v="0"/>
    <x v="0"/>
  </r>
  <r>
    <x v="1"/>
    <n v="250000000"/>
    <x v="5"/>
    <n v="65.5"/>
    <n v="34.5"/>
    <s v="Pass"/>
    <x v="1"/>
    <x v="1"/>
  </r>
  <r>
    <x v="0"/>
    <s v="Utility Users Tax: 8%"/>
    <x v="1"/>
    <n v="65.599999999999994"/>
    <n v="34.4"/>
    <s v="Pass"/>
    <x v="1"/>
    <x v="1"/>
  </r>
  <r>
    <x v="1"/>
    <n v="22000000"/>
    <x v="5"/>
    <n v="65.86"/>
    <n v="34.14"/>
    <s v="Pass"/>
    <x v="1"/>
    <x v="1"/>
  </r>
  <r>
    <x v="2"/>
    <s v="Increase Sales Tax by 0.125% for 8 Yrs"/>
    <x v="10"/>
    <n v="66.099999999999994"/>
    <n v="33.9"/>
    <s v="Fail"/>
    <x v="0"/>
    <x v="0"/>
  </r>
  <r>
    <x v="0"/>
    <s v="Sales tax: Renew 1% on retail sales, expiring in 20 yrs."/>
    <x v="3"/>
    <n v="66.11"/>
    <n v="33.89"/>
    <s v="Pass"/>
    <x v="1"/>
    <x v="1"/>
  </r>
  <r>
    <x v="0"/>
    <s v="Parcel Tax: Levy Tax of $11 Per Parcel Annually for 6 Yrs"/>
    <x v="11"/>
    <n v="66.2"/>
    <n v="33.799999999999997"/>
    <s v="Fail"/>
    <x v="0"/>
    <x v="0"/>
  </r>
  <r>
    <x v="1"/>
    <n v="55000000"/>
    <x v="5"/>
    <n v="66.400000000000006"/>
    <n v="33.6"/>
    <s v="Pass"/>
    <x v="1"/>
    <x v="1"/>
  </r>
  <r>
    <x v="1"/>
    <n v="10000000"/>
    <x v="5"/>
    <n v="66.5"/>
    <n v="33.5"/>
    <s v="Pass"/>
    <x v="1"/>
    <x v="1"/>
  </r>
  <r>
    <x v="3"/>
    <s v="$72 Single-Family Unit (Continue)"/>
    <x v="13"/>
    <n v="66.7"/>
    <n v="33.299999999999997"/>
    <s v="Pass"/>
    <x v="1"/>
    <x v="1"/>
  </r>
  <r>
    <x v="0"/>
    <s v="Parcel Tax: $325 Per Year Per Taxable Parcel of Real Property"/>
    <x v="5"/>
    <n v="66.8"/>
    <n v="33.200000000000003"/>
    <s v="Pass"/>
    <x v="1"/>
    <x v="1"/>
  </r>
  <r>
    <x v="0"/>
    <s v="Parcel Tax: $41 per year for 8 years."/>
    <x v="5"/>
    <n v="66.900000000000006"/>
    <n v="33.1"/>
    <s v="Fail"/>
    <x v="0"/>
    <x v="0"/>
  </r>
  <r>
    <x v="0"/>
    <s v="$58.46 Single-Family $45.00 Multi-Family &amp; $410 Non-Residential Property Up to 20 Yrs"/>
    <x v="12"/>
    <n v="67"/>
    <n v="33"/>
    <s v="Pass"/>
    <x v="1"/>
    <x v="1"/>
  </r>
  <r>
    <x v="0"/>
    <s v="Sales Tax: Implement a 0.5% sales tax for 20 years for general city services."/>
    <x v="3"/>
    <n v="67.09"/>
    <n v="32.909999999999997"/>
    <s v="Pass"/>
    <x v="1"/>
    <x v="1"/>
  </r>
  <r>
    <x v="0"/>
    <s v="Business License Tax: Min. $100"/>
    <x v="1"/>
    <n v="67.099999999999994"/>
    <n v="32.9"/>
    <s v="Pass"/>
    <x v="1"/>
    <x v="1"/>
  </r>
  <r>
    <x v="1"/>
    <n v="44000000"/>
    <x v="5"/>
    <n v="67.3"/>
    <n v="32.700000000000003"/>
    <s v="Pass"/>
    <x v="1"/>
    <x v="1"/>
  </r>
  <r>
    <x v="1"/>
    <n v="9800000"/>
    <x v="5"/>
    <n v="67.5"/>
    <n v="32.5"/>
    <s v="Pass"/>
    <x v="1"/>
    <x v="1"/>
  </r>
  <r>
    <x v="0"/>
    <s v="Parcel Tax: Impose annual tax of $662.26/improved parcel, $128.06/unimproved parcel, &amp; $23,444.68 for Diablo Country Club parcels to fund police services and maintenance of roads, bridges, culverts, and trails."/>
    <x v="3"/>
    <n v="67.7"/>
    <n v="32.299999999999997"/>
    <s v="Pass"/>
    <x v="1"/>
    <x v="1"/>
  </r>
  <r>
    <x v="1"/>
    <n v="35000000"/>
    <x v="5"/>
    <n v="67.7"/>
    <n v="32.299999999999997"/>
    <s v="Pass"/>
    <x v="1"/>
    <x v="1"/>
  </r>
  <r>
    <x v="1"/>
    <n v="120000000"/>
    <x v="5"/>
    <n v="67.72"/>
    <n v="32.28"/>
    <s v="Pass"/>
    <x v="1"/>
    <x v="1"/>
  </r>
  <r>
    <x v="0"/>
    <s v="Parcel Tax: Increase Tax from $50.00  to $110.00 on Each Parcel within the District Annually"/>
    <x v="12"/>
    <n v="67.8"/>
    <n v="32.200000000000003"/>
    <s v="Pass"/>
    <x v="1"/>
    <x v="1"/>
  </r>
  <r>
    <x v="3"/>
    <s v="$72 Single-Family Unit"/>
    <x v="12"/>
    <n v="67.8"/>
    <n v="32.200000000000003"/>
    <s v="Pass"/>
    <x v="1"/>
    <x v="1"/>
  </r>
  <r>
    <x v="0"/>
    <s v="Parcel Tax: Establish annual parcel tax of $91/parcel, adjusted for inflation, for 7 years to fund art, music, athletics, and attract teachers and staff."/>
    <x v="5"/>
    <n v="67.97"/>
    <n v="32.03"/>
    <s v="Pass"/>
    <x v="1"/>
    <x v="1"/>
  </r>
  <r>
    <x v="0"/>
    <s v="Sales Tax: increase sales tax by 0.5% for next 6 years."/>
    <x v="3"/>
    <n v="68.09"/>
    <n v="31.91"/>
    <s v="Pass"/>
    <x v="1"/>
    <x v="1"/>
  </r>
  <r>
    <x v="3"/>
    <s v="$77.18 Per Parcel (Continue)"/>
    <x v="13"/>
    <n v="68.2"/>
    <n v="31.8"/>
    <s v="Pass"/>
    <x v="1"/>
    <x v="1"/>
  </r>
  <r>
    <x v="0"/>
    <s v="Marijuana Business Tax: Establish a 10% tax on the gross receipts of marijuana businesses for general city services."/>
    <x v="3"/>
    <n v="68.27"/>
    <n v="31.73"/>
    <s v="Pass"/>
    <x v="1"/>
    <x v="1"/>
  </r>
  <r>
    <x v="0"/>
    <s v="Parcel Tax: Levy parcel tax of $192 per parcel for 6 years."/>
    <x v="5"/>
    <n v="68.36"/>
    <n v="31.64"/>
    <s v="Pass"/>
    <x v="1"/>
    <x v="1"/>
  </r>
  <r>
    <x v="1"/>
    <n v="25000000"/>
    <x v="25"/>
    <n v="68.48"/>
    <n v="31.52"/>
    <s v="Pass"/>
    <x v="1"/>
    <x v="1"/>
  </r>
  <r>
    <x v="1"/>
    <n v="85000000"/>
    <x v="5"/>
    <n v="68.5"/>
    <n v="31.5"/>
    <s v="Pass"/>
    <x v="1"/>
    <x v="1"/>
  </r>
  <r>
    <x v="1"/>
    <n v="100000000"/>
    <x v="5"/>
    <n v="68.5"/>
    <n v="31.5"/>
    <s v="Pass"/>
    <x v="1"/>
    <x v="1"/>
  </r>
  <r>
    <x v="0"/>
    <s v="Parcel Tax: Impose a Parcel Tax Not to Exceed $200 for Single Family Residential Parcels Beginning FY 2010/11"/>
    <x v="6"/>
    <n v="68.8"/>
    <n v="31.2"/>
    <s v="Pass"/>
    <x v="1"/>
    <x v="1"/>
  </r>
  <r>
    <x v="1"/>
    <n v="30000000"/>
    <x v="12"/>
    <n v="69"/>
    <n v="31.1"/>
    <s v="Pass"/>
    <x v="1"/>
    <x v="1"/>
  </r>
  <r>
    <x v="0"/>
    <s v="Parcel Tax: Levy Annual Tax of $50 Per Parcel for 5 Yrs"/>
    <x v="5"/>
    <n v="69"/>
    <n v="31.1"/>
    <s v="Pass"/>
    <x v="1"/>
    <x v="1"/>
  </r>
  <r>
    <x v="1"/>
    <n v="16500000"/>
    <x v="5"/>
    <n v="69.099999999999994"/>
    <n v="30.9"/>
    <s v="Pass"/>
    <x v="1"/>
    <x v="1"/>
  </r>
  <r>
    <x v="2"/>
    <s v="Sales Tax: Enact a 1/2› Sales Tax for 20 Years"/>
    <x v="1"/>
    <n v="69.599999999999994"/>
    <n v="30.4"/>
    <s v="Pass"/>
    <x v="1"/>
    <x v="1"/>
  </r>
  <r>
    <x v="0"/>
    <s v="Parcel Tax of $22"/>
    <x v="10"/>
    <n v="69.599999999999994"/>
    <n v="30.4"/>
    <s v="Pass"/>
    <x v="1"/>
    <x v="1"/>
  </r>
  <r>
    <x v="0"/>
    <s v="Parcel Tax: Levy an Annual Parcel Tax of $50 Per Parcel Not to Exceed 5 Yrs"/>
    <x v="5"/>
    <n v="69.599999999999994"/>
    <n v="30.4"/>
    <s v="Pass"/>
    <x v="1"/>
    <x v="1"/>
  </r>
  <r>
    <x v="3"/>
    <s v="$53 Per Sq Ft (Continue)"/>
    <x v="13"/>
    <n v="69.7"/>
    <n v="30.3"/>
    <s v="Pass"/>
    <x v="1"/>
    <x v="1"/>
  </r>
  <r>
    <x v="1"/>
    <n v="50000000"/>
    <x v="5"/>
    <n v="69.87"/>
    <n v="30.13"/>
    <s v="Pass"/>
    <x v="1"/>
    <x v="1"/>
  </r>
  <r>
    <x v="1"/>
    <n v="150000000"/>
    <x v="5"/>
    <n v="70.31"/>
    <n v="29.69"/>
    <s v="Pass"/>
    <x v="1"/>
    <x v="1"/>
  </r>
  <r>
    <x v="2"/>
    <s v="Sales Tax: Enact a 1› Sales Tax for 20 Yrs"/>
    <x v="1"/>
    <n v="70.5"/>
    <n v="29.5"/>
    <s v="Pass"/>
    <x v="1"/>
    <x v="1"/>
  </r>
  <r>
    <x v="2"/>
    <s v="Sales Tax: Renew 1% sales tax for 12 years."/>
    <x v="1"/>
    <n v="70.599999999999994"/>
    <n v="29.4"/>
    <s v="Pass"/>
    <x v="1"/>
    <x v="1"/>
  </r>
  <r>
    <x v="0"/>
    <s v="Parcel Tax: An Annual Tax Ranging from $16.39 Per Residential Parcel to $221.05 Per Downtown Core Parcels to Expire In10 Yrs"/>
    <x v="12"/>
    <n v="70.599999999999994"/>
    <n v="29.4"/>
    <s v="Pass"/>
    <x v="1"/>
    <x v="1"/>
  </r>
  <r>
    <x v="0"/>
    <s v="Parcel Tax: $124 per parcel per year."/>
    <x v="5"/>
    <n v="70.7"/>
    <n v="29.3"/>
    <s v="Pass"/>
    <x v="1"/>
    <x v="1"/>
  </r>
  <r>
    <x v="0"/>
    <s v="Sales Tax: Adopt an Add on Sales Tax of 1/2% for 4 Yrs"/>
    <x v="1"/>
    <n v="70.8"/>
    <n v="29.2"/>
    <s v="Pass"/>
    <x v="1"/>
    <x v="1"/>
  </r>
  <r>
    <x v="2"/>
    <s v="Sales Tax: Increase sales tax by 1/4 percent to fund the creation of an Emergency Medical Services Squad."/>
    <x v="4"/>
    <n v="70.8"/>
    <n v="29.2"/>
    <s v="Pass"/>
    <x v="1"/>
    <x v="1"/>
  </r>
  <r>
    <x v="0"/>
    <s v="Parcel Tax: $192 per parcel"/>
    <x v="5"/>
    <n v="70.819999999999993"/>
    <n v="29.18"/>
    <s v="Pass"/>
    <x v="1"/>
    <x v="1"/>
  </r>
  <r>
    <x v="0"/>
    <s v="Utility Tax: Increased utility tax to 8% for 5 years."/>
    <x v="3"/>
    <n v="70.959999999999994"/>
    <n v="29.04"/>
    <s v="Pass"/>
    <x v="1"/>
    <x v="1"/>
  </r>
  <r>
    <x v="1"/>
    <n v="34000000"/>
    <x v="5"/>
    <n v="71"/>
    <n v="29"/>
    <s v="Pass"/>
    <x v="1"/>
    <x v="1"/>
  </r>
  <r>
    <x v="2"/>
    <s v="Sales Tax: Impose a 1/2› Sales Tax Used Exclusively for Street Improvements"/>
    <x v="22"/>
    <n v="71.099999999999994"/>
    <n v="28.9"/>
    <s v="Pass"/>
    <x v="1"/>
    <x v="1"/>
  </r>
  <r>
    <x v="2"/>
    <s v="Sales Tax: Continuation of the 1/2› Sales Tax for 25 Yrs Beginning 4/1/09 Through 3/31/34"/>
    <x v="20"/>
    <n v="71.099999999999994"/>
    <n v="28.9"/>
    <s v="Pass"/>
    <x v="1"/>
    <x v="1"/>
  </r>
  <r>
    <x v="0"/>
    <s v="Parcel Tax: Replace existing parcel tax with $82 parcel tax for 6 years."/>
    <x v="5"/>
    <n v="71.16"/>
    <n v="28.84"/>
    <s v="Pass"/>
    <x v="1"/>
    <x v="1"/>
  </r>
  <r>
    <x v="0"/>
    <s v="Marijuana Tax: Tax businesses at rates up to $7/canopy sq. ft. for cultivation (adjustable for inflation) and up to 4% of gross receipts for all other cannabis businesses including retailers until repealed by voters or Board of Supervisors."/>
    <x v="3"/>
    <n v="71.44"/>
    <n v="28.56"/>
    <s v="Pass"/>
    <x v="1"/>
    <x v="1"/>
  </r>
  <r>
    <x v="1"/>
    <n v="300000000"/>
    <x v="5"/>
    <n v="71.8"/>
    <n v="28.2"/>
    <s v="Pass"/>
    <x v="1"/>
    <x v="1"/>
  </r>
  <r>
    <x v="0"/>
    <s v="Sales Tax: Increase tax by an additional 0.5% for 15 years to fund road projects."/>
    <x v="22"/>
    <n v="71.959999999999994"/>
    <n v="28.04"/>
    <s v="Pass"/>
    <x v="1"/>
    <x v="1"/>
  </r>
  <r>
    <x v="0"/>
    <s v="Utility User Tax: Continue utility user tax of 8% for 10 years."/>
    <x v="3"/>
    <n v="72.22"/>
    <n v="27.78"/>
    <s v="Pass"/>
    <x v="1"/>
    <x v="1"/>
  </r>
  <r>
    <x v="0"/>
    <s v="Parcel Tax: $144 annual education parcel tax for 7 years."/>
    <x v="5"/>
    <n v="72.239999999999995"/>
    <n v="27.76"/>
    <s v="Pass"/>
    <x v="1"/>
    <x v="1"/>
  </r>
  <r>
    <x v="1"/>
    <n v="40000000"/>
    <x v="5"/>
    <n v="72.239999999999995"/>
    <n v="27.76"/>
    <s v="Pass"/>
    <x v="1"/>
    <x v="1"/>
  </r>
  <r>
    <x v="0"/>
    <s v="Utility Users Tax: Reduce from 8% to 7%"/>
    <x v="1"/>
    <n v="72.3"/>
    <n v="27.7"/>
    <s v="Pass"/>
    <x v="1"/>
    <x v="1"/>
  </r>
  <r>
    <x v="0"/>
    <s v="Parcel Tax: Levy an Annual Parcel Tax of $60 Per Parcel for 7 Years Beginning 7/1/2009, with An Annual Inflation Adjustment of $6"/>
    <x v="5"/>
    <n v="72.3"/>
    <n v="27.7"/>
    <s v="Pass"/>
    <x v="1"/>
    <x v="1"/>
  </r>
  <r>
    <x v="0"/>
    <s v="Business Tax: 0.06% to 5% of gross receipts, with higher rates being assigned to marijuana businesses, firearm businesses and big businesses, generating an estimated $9.5 million per year"/>
    <x v="3"/>
    <n v="72.53"/>
    <n v="27.47"/>
    <s v="Pass"/>
    <x v="1"/>
    <x v="1"/>
  </r>
  <r>
    <x v="1"/>
    <n v="33000000"/>
    <x v="5"/>
    <n v="72.7"/>
    <n v="27.3"/>
    <s v="Pass"/>
    <x v="1"/>
    <x v="1"/>
  </r>
  <r>
    <x v="0"/>
    <s v="Sales Tax: Impose tax at rate of .5% for 15 yrs."/>
    <x v="6"/>
    <n v="72.86"/>
    <n v="27.14"/>
    <s v="Pass"/>
    <x v="1"/>
    <x v="1"/>
  </r>
  <r>
    <x v="1"/>
    <n v="60000000"/>
    <x v="5"/>
    <n v="73.08"/>
    <n v="26.92"/>
    <s v="Pass"/>
    <x v="1"/>
    <x v="1"/>
  </r>
  <r>
    <x v="0"/>
    <s v="Parcel Tax: $290 per parcel for seven years, providing $3,011,360 annually"/>
    <x v="5"/>
    <n v="73.13"/>
    <n v="26.87"/>
    <s v="Pass"/>
    <x v="1"/>
    <x v="1"/>
  </r>
  <r>
    <x v="0"/>
    <s v="Parcel Tax: Extend $132 per year per parcel for 7 years with a 3% increase yearly."/>
    <x v="5"/>
    <n v="73.13"/>
    <n v="26.87"/>
    <s v="Pass"/>
    <x v="1"/>
    <x v="1"/>
  </r>
  <r>
    <x v="0"/>
    <s v="Utility Users Tax: Continue existing tax rate of 8% until voters decide otherwise."/>
    <x v="3"/>
    <n v="73.349999999999994"/>
    <n v="26.65"/>
    <s v="Pass"/>
    <x v="1"/>
    <x v="1"/>
  </r>
  <r>
    <x v="0"/>
    <s v="Parcel Tax: increase to $395 per residential unit, $2,370 per parcel for property designated as commercial/industrial/institutional property, and $11,852 per parcel for property designated as commercial/theater and allowing for 3% annual increases"/>
    <x v="6"/>
    <n v="73.540000000000006"/>
    <n v="26.46"/>
    <s v="Pass"/>
    <x v="1"/>
    <x v="1"/>
  </r>
  <r>
    <x v="2"/>
    <s v="Sales Tax: Adopt an Add-on Sales Tax of 1/2› for 5 Yrs, Reduced to 1/4› for 5 Yrs"/>
    <x v="1"/>
    <n v="73.599999999999994"/>
    <n v="26.4"/>
    <s v="Pass"/>
    <x v="1"/>
    <x v="1"/>
  </r>
  <r>
    <x v="2"/>
    <s v="Sales Tax: Adopt an Add-on Sales Tax of 1/2› for 5 Yrs, Reduced to 1/4› for 5 Yrs"/>
    <x v="1"/>
    <n v="73.599999999999994"/>
    <n v="26.4"/>
    <s v="Pass"/>
    <x v="1"/>
    <x v="1"/>
  </r>
  <r>
    <x v="1"/>
    <n v="20000000"/>
    <x v="5"/>
    <n v="73.8"/>
    <n v="26.2"/>
    <s v="Pass"/>
    <x v="1"/>
    <x v="1"/>
  </r>
  <r>
    <x v="1"/>
    <n v="70000000"/>
    <x v="5"/>
    <n v="73.84"/>
    <n v="26.16"/>
    <s v="Pass"/>
    <x v="1"/>
    <x v="1"/>
  </r>
  <r>
    <x v="1"/>
    <n v="6000000"/>
    <x v="3"/>
    <n v="73.87"/>
    <n v="26.13"/>
    <s v="Pass"/>
    <x v="1"/>
    <x v="1"/>
  </r>
  <r>
    <x v="0"/>
    <s v="Utility Users Tax: Reduce the Rate of the City of Richmond's Telecommunications Users Tax from 10% to 9.5%"/>
    <x v="1"/>
    <n v="74"/>
    <n v="26"/>
    <s v="Pass"/>
    <x v="1"/>
    <x v="1"/>
  </r>
  <r>
    <x v="0"/>
    <s v="Parcel Tax: $47 per year for single -family residents; Multiunit residential properties $94 per parcel; Small commercial and industrial property owners $282; Medium commercial and industrial property owners $470 and large commercial and industrial parcels $940."/>
    <x v="4"/>
    <n v="74.010000000000005"/>
    <n v="25.99"/>
    <s v="Pass"/>
    <x v="1"/>
    <x v="1"/>
  </r>
  <r>
    <x v="0"/>
    <s v="Parcel Tax: Continue and Adjust the Existing Tax from $27 to $39 Per Year Per Residential Parcel or Equivalent Unit for the Orinda Library"/>
    <x v="10"/>
    <n v="74.099999999999994"/>
    <n v="25.9"/>
    <s v="Pass"/>
    <x v="1"/>
    <x v="1"/>
  </r>
  <r>
    <x v="1"/>
    <n v="85000000"/>
    <x v="5"/>
    <n v="74.099999999999994"/>
    <n v="25.9"/>
    <s v="Pass"/>
    <x v="1"/>
    <x v="1"/>
  </r>
  <r>
    <x v="0"/>
    <s v="Parcel Tax: Renew $85 per taxable parcel/per year for 6 years."/>
    <x v="5"/>
    <n v="74.209999999999994"/>
    <n v="25.79"/>
    <s v="Pass"/>
    <x v="1"/>
    <x v="1"/>
  </r>
  <r>
    <x v="0"/>
    <s v="Parcel Tax: $189 per year tax indefinitely."/>
    <x v="5"/>
    <n v="74.5"/>
    <n v="25.5"/>
    <s v="Pass"/>
    <x v="1"/>
    <x v="1"/>
  </r>
  <r>
    <x v="0"/>
    <s v="Parcel Tax: Increase library parcel tax to $69/parcel annually from $39/parcel so that the amended tax raises a total of $514,000 annually."/>
    <x v="3"/>
    <n v="74.86"/>
    <n v="25.14"/>
    <s v="Pass"/>
    <x v="1"/>
    <x v="1"/>
  </r>
  <r>
    <x v="0"/>
    <s v="Parcel Tax: Extend parcel tax of $144 per year/ per parcel for nine years."/>
    <x v="5"/>
    <n v="74.98"/>
    <n v="25.02"/>
    <s v="Pass"/>
    <x v="1"/>
    <x v="1"/>
  </r>
  <r>
    <x v="0"/>
    <s v="Parcel Tax: $385 per parcel."/>
    <x v="5"/>
    <n v="75"/>
    <n v="25"/>
    <s v="Pass"/>
    <x v="1"/>
    <x v="1"/>
  </r>
  <r>
    <x v="0"/>
    <s v="Parcel Tax: Replace current parcel tax with $189 per taxable parcel for 6 years."/>
    <x v="5"/>
    <n v="75.02"/>
    <n v="24.98"/>
    <s v="Pass"/>
    <x v="1"/>
    <x v="1"/>
  </r>
  <r>
    <x v="0"/>
    <s v="Sales Tax: Continue 0.5% sales tax."/>
    <x v="3"/>
    <n v="75.38"/>
    <n v="24.62"/>
    <s v="Pass"/>
    <x v="1"/>
    <x v="1"/>
  </r>
  <r>
    <x v="1"/>
    <n v="20000000"/>
    <x v="22"/>
    <n v="75.5"/>
    <n v="24.5"/>
    <s v="Pass"/>
    <x v="1"/>
    <x v="1"/>
  </r>
  <r>
    <x v="0"/>
    <s v="Parcel Tax: $27 per year/per residential parcel for 8 years."/>
    <x v="10"/>
    <n v="75.58"/>
    <n v="24.42"/>
    <s v="Pass"/>
    <x v="1"/>
    <x v="1"/>
  </r>
  <r>
    <x v="5"/>
    <s v="Parcel Tax: Renew Existing Parcel Tax for 5 Yrs"/>
    <x v="5"/>
    <n v="75.599999999999994"/>
    <n v="24.4"/>
    <s v="Pass"/>
    <x v="1"/>
    <x v="1"/>
  </r>
  <r>
    <x v="0"/>
    <s v="Parcel Tax: Renew the existing $82 a year parcel tax."/>
    <x v="5"/>
    <n v="75.73"/>
    <n v="24.27"/>
    <s v="Pass"/>
    <x v="1"/>
    <x v="1"/>
  </r>
  <r>
    <x v="1"/>
    <n v="28000000"/>
    <x v="12"/>
    <n v="75.739999999999995"/>
    <n v="24.26"/>
    <s v="Pass"/>
    <x v="1"/>
    <x v="1"/>
  </r>
  <r>
    <x v="1"/>
    <n v="40000000"/>
    <x v="5"/>
    <n v="76"/>
    <n v="24"/>
    <s v="Pass"/>
    <x v="1"/>
    <x v="1"/>
  </r>
  <r>
    <x v="0"/>
    <s v="Parcel Tax: Increase Service Area P-5 parcel tax by $140/parcel dedicating funds to police salary, benefits, equipment, and other expenses."/>
    <x v="6"/>
    <n v="76.260000000000005"/>
    <n v="23.74"/>
    <s v="Pass"/>
    <x v="1"/>
    <x v="1"/>
  </r>
  <r>
    <x v="0"/>
    <s v="Parcel Tax: Extend the district's parcel tax at 7.2 cents per sq. ft. for 8 additional years to provide funding for schools."/>
    <x v="5"/>
    <n v="76.33"/>
    <n v="23.67"/>
    <s v="Pass"/>
    <x v="1"/>
    <x v="1"/>
  </r>
  <r>
    <x v="0"/>
    <s v="Utility Users Tax: Continue 6% Utility Users Tax for 20 Years"/>
    <x v="1"/>
    <n v="76.599999999999994"/>
    <n v="23.4"/>
    <s v="Pass"/>
    <x v="1"/>
    <x v="1"/>
  </r>
  <r>
    <x v="0"/>
    <s v="Parcel Tax: Continue annual tax and increase rate from $50 to $75/parcel for 5 yrs."/>
    <x v="5"/>
    <n v="76.97"/>
    <n v="23.03"/>
    <s v="Pass"/>
    <x v="1"/>
    <x v="1"/>
  </r>
  <r>
    <x v="2"/>
    <s v="Sales Tax: Renew 1/2› sales tax for 9 years."/>
    <x v="1"/>
    <n v="77.2"/>
    <n v="22.8"/>
    <s v="Pass"/>
    <x v="1"/>
    <x v="1"/>
  </r>
  <r>
    <x v="1"/>
    <n v="150000000"/>
    <x v="5"/>
    <n v="77.5"/>
    <n v="22.5"/>
    <s v="Pass"/>
    <x v="1"/>
    <x v="1"/>
  </r>
  <r>
    <x v="0"/>
    <s v="Transient Occupancy Tax: Increase TOT to 12%."/>
    <x v="3"/>
    <n v="77.8"/>
    <n v="22.2"/>
    <s v="Pass"/>
    <x v="1"/>
    <x v="1"/>
  </r>
  <r>
    <x v="0"/>
    <s v="Exist TOT"/>
    <x v="3"/>
    <n v="78"/>
    <n v="22"/>
    <s v="Pass"/>
    <x v="1"/>
    <x v="1"/>
  </r>
  <r>
    <x v="1"/>
    <n v="40500000"/>
    <x v="5"/>
    <n v="78"/>
    <n v="22"/>
    <s v="Pass"/>
    <x v="1"/>
    <x v="1"/>
  </r>
  <r>
    <x v="0"/>
    <s v="Parcel Tax: Replace an expiring property assessment with an $18 monthly parcel tax."/>
    <x v="6"/>
    <n v="78.150000000000006"/>
    <n v="21.85"/>
    <s v="Pass"/>
    <x v="1"/>
    <x v="1"/>
  </r>
  <r>
    <x v="3"/>
    <s v="$57-$107 Per Sq Ft (Continue)"/>
    <x v="13"/>
    <n v="78.2"/>
    <n v="21.8"/>
    <s v="Pass"/>
    <x v="1"/>
    <x v="1"/>
  </r>
  <r>
    <x v="0"/>
    <s v="Parcel Tax: Extend parcel tax approved in 2000 that is set to expire 6/30/2020."/>
    <x v="15"/>
    <n v="78.34"/>
    <n v="21.66"/>
    <s v="Pass"/>
    <x v="1"/>
    <x v="1"/>
  </r>
  <r>
    <x v="0"/>
    <s v="Business License Tax: Levy Business License Tax of 5% on Gross Receipts on Any One Engaged In a Marijuana Business"/>
    <x v="1"/>
    <n v="78.400000000000006"/>
    <n v="21.6"/>
    <s v="Pass"/>
    <x v="1"/>
    <x v="1"/>
  </r>
  <r>
    <x v="0"/>
    <s v="Utility Users Tax: Continue Existing Tax of 8% for an Add'l 8 Yrs"/>
    <x v="1"/>
    <n v="79"/>
    <n v="21"/>
    <s v="Pass"/>
    <x v="1"/>
    <x v="1"/>
  </r>
  <r>
    <x v="0"/>
    <s v="Sales Tax: additional 0.5% for five years followed by a reduction to 0.25% for five years, generating an estimated $1.45 million per year for the first five years and $725,000 per year for the last five years, thereby increasing the total sales tax rate in San Pablo from 8.75% to 9.25% for five years, followed by a reduction to 9% for five years"/>
    <x v="3"/>
    <n v="79.19"/>
    <n v="20.81"/>
    <s v="Pass"/>
    <x v="1"/>
    <x v="1"/>
  </r>
  <r>
    <x v="0"/>
    <s v="Parcel Tax: $234.84 per year per parcel for 10 years"/>
    <x v="3"/>
    <n v="79.23"/>
    <n v="20.77"/>
    <s v="Pass"/>
    <x v="1"/>
    <x v="1"/>
  </r>
  <r>
    <x v="0"/>
    <s v="Parcel Tax: Renew the Existing Parcel Tax for 5 Years Beginning 7/1/2009 and Ending 6/30/2014"/>
    <x v="5"/>
    <n v="79.599999999999994"/>
    <n v="20.399999999999999"/>
    <s v="Pass"/>
    <x v="1"/>
    <x v="1"/>
  </r>
  <r>
    <x v="0"/>
    <s v="Parcel Tax: $330 per parcel/per year except for parcels with commercial recreational purposes."/>
    <x v="6"/>
    <n v="80.099999999999994"/>
    <n v="19.899999999999999"/>
    <s v="Pass"/>
    <x v="1"/>
    <x v="1"/>
  </r>
  <r>
    <x v="0"/>
    <s v="Parcel Tax: Renew tax of $19.03/single-family residential unit, higher rate for commercial parcels from FY 2017-18 through 2036-37."/>
    <x v="15"/>
    <n v="81.3"/>
    <n v="18.7"/>
    <s v="Pass"/>
    <x v="1"/>
    <x v="1"/>
  </r>
  <r>
    <x v="0"/>
    <s v="Sales Tax: Extend 0.5% tax for 18 years."/>
    <x v="2"/>
    <n v="81.569999999999993"/>
    <n v="18.43"/>
    <s v="Pass"/>
    <x v="1"/>
    <x v="1"/>
  </r>
  <r>
    <x v="0"/>
    <s v="Parcel Tax: increase to $67 per parcel for residential property and $200 per parcel for commercial/industrial/institutional property"/>
    <x v="6"/>
    <n v="82.19"/>
    <n v="17.809999999999999"/>
    <s v="Pass"/>
    <x v="1"/>
    <x v="1"/>
  </r>
  <r>
    <x v="2"/>
    <s v="Sales Tax: Increase Sales Tax .5%"/>
    <x v="1"/>
    <n v="25.1"/>
    <n v="74.900000000000006"/>
    <s v="Fail"/>
    <x v="0"/>
    <x v="0"/>
  </r>
  <r>
    <x v="0"/>
    <s v="Transient Occupancy Tax: Increase from 10% to 12%"/>
    <x v="1"/>
    <n v="32.9"/>
    <n v="67.099999999999994"/>
    <s v="Fail"/>
    <x v="0"/>
    <x v="0"/>
  </r>
  <r>
    <x v="0"/>
    <s v="Transient Occupancy Tax: Expand Tax to Cover Recreational Vehicles at Campgrounds"/>
    <x v="1"/>
    <n v="36.9"/>
    <n v="63.1"/>
    <s v="Fail"/>
    <x v="0"/>
    <x v="0"/>
  </r>
  <r>
    <x v="0"/>
    <s v="Transient Occupancy Tax: Increase from 8% to 10%"/>
    <x v="1"/>
    <n v="38.9"/>
    <n v="61.1"/>
    <s v="Fail"/>
    <x v="0"/>
    <x v="0"/>
  </r>
  <r>
    <x v="2"/>
    <s v=".25% Sales Tax for 10 Yrs"/>
    <x v="1"/>
    <n v="39.1"/>
    <n v="60.9"/>
    <s v="Fail"/>
    <x v="0"/>
    <x v="0"/>
  </r>
  <r>
    <x v="0"/>
    <s v="Utility Users Tax: Increase sewer rates for all customer classes by 5% per year for the next three fiscal years."/>
    <x v="3"/>
    <n v="42.97"/>
    <n v="57.03"/>
    <s v="Fail"/>
    <x v="0"/>
    <x v="0"/>
  </r>
  <r>
    <x v="0"/>
    <s v="Sales Tax: Increase sales tax by 1/2% for 5 years."/>
    <x v="3"/>
    <n v="43.1"/>
    <n v="56.9"/>
    <s v="Fail"/>
    <x v="0"/>
    <x v="0"/>
  </r>
  <r>
    <x v="0"/>
    <s v=".25% Retail Sales Tax for 9 Yrs"/>
    <x v="12"/>
    <n v="45.8"/>
    <n v="54.2"/>
    <s v="Fail"/>
    <x v="0"/>
    <x v="0"/>
  </r>
  <r>
    <x v="0"/>
    <s v="Sales Tax: additional 1% generating an estimated $1.2 million per year, thereby increasing the total sales tax rate from 7.5% to 8.5%"/>
    <x v="3"/>
    <n v="50.24"/>
    <n v="49.76"/>
    <s v="Pass"/>
    <x v="1"/>
    <x v="1"/>
  </r>
  <r>
    <x v="0"/>
    <s v=".25% Retail Sales Tax"/>
    <x v="10"/>
    <n v="51.6"/>
    <n v="48.4"/>
    <s v="Fail"/>
    <x v="0"/>
    <x v="0"/>
  </r>
  <r>
    <x v="0"/>
    <s v="Transient Occupancy Tax: Raise the tax rate from 8% to 10%."/>
    <x v="3"/>
    <n v="54.64"/>
    <n v="45.36"/>
    <s v="Pass"/>
    <x v="1"/>
    <x v="1"/>
  </r>
  <r>
    <x v="1"/>
    <n v="24987000"/>
    <x v="5"/>
    <n v="57.6"/>
    <n v="42.4"/>
    <s v="Pass"/>
    <x v="1"/>
    <x v="1"/>
  </r>
  <r>
    <x v="0"/>
    <s v="Exist Tax"/>
    <x v="6"/>
    <n v="60"/>
    <n v="40"/>
    <s v="Fail"/>
    <x v="0"/>
    <x v="0"/>
  </r>
  <r>
    <x v="0"/>
    <s v="Marijuana Tax: Impose tax rate of 2-6% of gross receipts for non-medicinal retail; 1-3% of gross receipts for manufacturers; $1/sq. ft. for outdoor cultivation; and $3/sq. ft. for indoor cultivation."/>
    <x v="3"/>
    <n v="62.75"/>
    <n v="37.25"/>
    <s v="Pass"/>
    <x v="1"/>
    <x v="1"/>
  </r>
  <r>
    <x v="0"/>
    <s v="Sales Tax: additional 1% generating an estimated $1.3 million per year, thereby increasing the total sales tax rate from 7.5% to 8.5%"/>
    <x v="3"/>
    <n v="64.569999999999993"/>
    <n v="35.43"/>
    <s v="Pass"/>
    <x v="1"/>
    <x v="1"/>
  </r>
  <r>
    <x v="2"/>
    <s v="Sales Tax: Increase 1/4 of 1%, to Expire After 8 Yrs"/>
    <x v="10"/>
    <n v="66"/>
    <n v="34"/>
    <s v="Fail"/>
    <x v="0"/>
    <x v="0"/>
  </r>
  <r>
    <x v="2"/>
    <s v="Sales Tax: 1/8 of 1%, Expires 3/31/2009"/>
    <x v="10"/>
    <n v="66"/>
    <n v="34"/>
    <s v="Fail"/>
    <x v="0"/>
    <x v="0"/>
  </r>
  <r>
    <x v="2"/>
    <s v="Sales Tax: Impose 1/4% tax for 7 years."/>
    <x v="12"/>
    <n v="66.900000000000006"/>
    <n v="33.1"/>
    <s v="Pass"/>
    <x v="1"/>
    <x v="1"/>
  </r>
  <r>
    <x v="0"/>
    <s v="Parcel Tax: increase from $350 to $600 per parcel, thereby generating an estimated $18,600 per year"/>
    <x v="22"/>
    <n v="23.33"/>
    <n v="76.67"/>
    <s v="Fail"/>
    <x v="0"/>
    <x v="0"/>
  </r>
  <r>
    <x v="0"/>
    <s v="Parcel Tax: Increase Tax from $950 Per Parcel Per Year to $1200 Per Parcel Per Year"/>
    <x v="22"/>
    <n v="33.700000000000003"/>
    <n v="66.3"/>
    <s v="Fail"/>
    <x v="0"/>
    <x v="0"/>
  </r>
  <r>
    <x v="0"/>
    <s v="Parcel Tax: $125 a year."/>
    <x v="22"/>
    <n v="37.6"/>
    <n v="62.4"/>
    <s v="Fail"/>
    <x v="0"/>
    <x v="0"/>
  </r>
  <r>
    <x v="1"/>
    <n v="120000000"/>
    <x v="5"/>
    <n v="38.630000000000003"/>
    <n v="61.37"/>
    <s v="Fail"/>
    <x v="0"/>
    <x v="0"/>
  </r>
  <r>
    <x v="1"/>
    <n v="75000000"/>
    <x v="5"/>
    <n v="39.770000000000003"/>
    <n v="60.23"/>
    <s v="Fail"/>
    <x v="0"/>
    <x v="0"/>
  </r>
  <r>
    <x v="0"/>
    <s v="Parcel Tax: Increase parcel tax by $100/parcel per year from $200 to $300 for maintaining, upgrading, and improving roads."/>
    <x v="22"/>
    <n v="42.11"/>
    <n v="57.89"/>
    <s v="Fail"/>
    <x v="0"/>
    <x v="0"/>
  </r>
  <r>
    <x v="1"/>
    <n v="29868000"/>
    <x v="5"/>
    <n v="42.83"/>
    <n v="57.17"/>
    <s v="Fail"/>
    <x v="0"/>
    <x v="0"/>
  </r>
  <r>
    <x v="0"/>
    <s v="Sales Tax: Increase tax from 0.5% to 1% for purpose determined by companion advisory vote."/>
    <x v="3"/>
    <n v="42.96"/>
    <n v="57.04"/>
    <s v="Fail"/>
    <x v="0"/>
    <x v="0"/>
  </r>
  <r>
    <x v="0"/>
    <s v="Parcel Tax: $250 per parcel."/>
    <x v="22"/>
    <n v="43.4"/>
    <n v="56.6"/>
    <s v="Fail"/>
    <x v="0"/>
    <x v="0"/>
  </r>
  <r>
    <x v="0"/>
    <s v="Transient Occupancy Tax: INcrease current tax rate from 10% of rent to 12% in the unincorporated area of the County."/>
    <x v="3"/>
    <n v="43.89"/>
    <n v="56.11"/>
    <s v="Fail"/>
    <x v="0"/>
    <x v="0"/>
  </r>
  <r>
    <x v="0"/>
    <s v="Parcel Tax: FY 2013/14, Levy Base Tax of $17.58 Per Parcel: 80% of Tax Per Multi-Family Residential Dwelling Unit; 50% of Tax Per Mobilehome Parcel; 50% of Tax for Unimproved Parcels, and $1.00 Per Timeshare to Expire In 15 Yrs"/>
    <x v="10"/>
    <n v="45"/>
    <n v="55"/>
    <s v="Fail"/>
    <x v="0"/>
    <x v="0"/>
  </r>
  <r>
    <x v="0"/>
    <s v="TOT: Increase to 10%"/>
    <x v="1"/>
    <n v="45.1"/>
    <n v="54.9"/>
    <s v="Fail"/>
    <x v="0"/>
    <x v="0"/>
  </r>
  <r>
    <x v="0"/>
    <s v="Special Tax: Increase tax from $120 to $300 over 5 years."/>
    <x v="22"/>
    <n v="45.4"/>
    <n v="54.6"/>
    <s v="Fail"/>
    <x v="0"/>
    <x v="0"/>
  </r>
  <r>
    <x v="0"/>
    <s v="Parcel Tax: $20 Special Tax to be Replaced by a $40 Annual Special Tax Upon All Improved Parcels, with Specified Exceptions, Subject to An Annual Inflation Adjustment Not to Exceed 3%"/>
    <x v="2"/>
    <n v="45.6"/>
    <n v="54.4"/>
    <s v="Fail"/>
    <x v="0"/>
    <x v="0"/>
  </r>
  <r>
    <x v="0"/>
    <s v="Parcel Tax: $500.00 on each parcel of real property for an unlimited duration"/>
    <x v="22"/>
    <n v="46.97"/>
    <n v="53.03"/>
    <s v="Fail"/>
    <x v="0"/>
    <x v="0"/>
  </r>
  <r>
    <x v="0"/>
    <s v="TOT: Increase from 8% to10%"/>
    <x v="1"/>
    <n v="47.6"/>
    <n v="52.4"/>
    <s v="Fail"/>
    <x v="0"/>
    <x v="0"/>
  </r>
  <r>
    <x v="0"/>
    <s v="Parcel Tax: Increase to $60 Per Parcel"/>
    <x v="6"/>
    <n v="47.7"/>
    <n v="52.3"/>
    <s v="Fail"/>
    <x v="0"/>
    <x v="0"/>
  </r>
  <r>
    <x v="0"/>
    <s v="Parcel Tax: annual rate not to exceed $8.00 per district parcel per year for 10 years"/>
    <x v="3"/>
    <n v="48.27"/>
    <n v="51.73"/>
    <s v="Fail"/>
    <x v="0"/>
    <x v="0"/>
  </r>
  <r>
    <x v="0"/>
    <s v="Parcel Tax: Increase Tax to $150 Per Yr"/>
    <x v="22"/>
    <n v="49"/>
    <n v="51"/>
    <s v="Fail"/>
    <x v="0"/>
    <x v="0"/>
  </r>
  <r>
    <x v="0"/>
    <s v="Parcel Tax: $80.00 for 20 years on improved parcels"/>
    <x v="3"/>
    <n v="49.13"/>
    <n v="50.87"/>
    <s v="Fail"/>
    <x v="0"/>
    <x v="0"/>
  </r>
  <r>
    <x v="0"/>
    <s v="Business License Tax: Reduce the percetage of Taxes Paid on Gross Revenues and Increase the Not to Exceed Amount from $3,387 to $10,000 Per Calendar Year."/>
    <x v="1"/>
    <n v="49.2"/>
    <n v="50.8"/>
    <s v="Fail"/>
    <x v="0"/>
    <x v="0"/>
  </r>
  <r>
    <x v="0"/>
    <s v="Parcel Tax: $15 per parcel."/>
    <x v="26"/>
    <n v="49.5"/>
    <n v="50.5"/>
    <s v="Fail"/>
    <x v="0"/>
    <x v="0"/>
  </r>
  <r>
    <x v="2"/>
    <s v="Sales Tax: Impose 1/2› sales tax."/>
    <x v="1"/>
    <n v="49.8"/>
    <n v="50.2"/>
    <s v="Fail"/>
    <x v="0"/>
    <x v="0"/>
  </r>
  <r>
    <x v="1"/>
    <n v="87000000"/>
    <x v="5"/>
    <n v="51.5"/>
    <n v="48.5"/>
    <s v="Fail"/>
    <x v="0"/>
    <x v="0"/>
  </r>
  <r>
    <x v="0"/>
    <s v="Parcel Tax: $20 Annual Assessment to Be Replaced by a $50 Special Tax to Be Imposed Annually Upon All Improved Parcels, with Specified Exceptions, within the Zone Commencing in FY 2006/2007"/>
    <x v="2"/>
    <n v="52.7"/>
    <n v="47.3"/>
    <s v="Fail"/>
    <x v="0"/>
    <x v="0"/>
  </r>
  <r>
    <x v="0"/>
    <s v="Parcel Tax: increase from $200 to $400 per parcel, thereby generating a maximum of $24,800 per year"/>
    <x v="22"/>
    <n v="52.87"/>
    <n v="47.13"/>
    <s v="Fail"/>
    <x v="0"/>
    <x v="0"/>
  </r>
  <r>
    <x v="1"/>
    <n v="4300000"/>
    <x v="5"/>
    <n v="53.2"/>
    <n v="46.8"/>
    <s v="Fail"/>
    <x v="0"/>
    <x v="0"/>
  </r>
  <r>
    <x v="0"/>
    <s v="Parcel Tax: $500 per parcel."/>
    <x v="22"/>
    <n v="53.3"/>
    <n v="46.7"/>
    <s v="Fail"/>
    <x v="0"/>
    <x v="0"/>
  </r>
  <r>
    <x v="1"/>
    <n v="11400000"/>
    <x v="5"/>
    <n v="53.3"/>
    <n v="46.7"/>
    <s v="Fail"/>
    <x v="0"/>
    <x v="0"/>
  </r>
  <r>
    <x v="0"/>
    <s v="Parcel Tax: Increase Annual Residential Parcel Tax by $125 Over the Current Assessment of $250.00 (Transient Occupancy Tax: $375), and Levy Annual Commercial Parcel Tax of $1,125"/>
    <x v="22"/>
    <n v="55.6"/>
    <n v="44.4"/>
    <s v="Fail"/>
    <x v="0"/>
    <x v="0"/>
  </r>
  <r>
    <x v="0"/>
    <s v="Business License Tax: Reduce the Business License Tax on 95% of Businesses in the City of South Lake Tahoe by 5% and Increases the Maximum any Business Pays from $3,448 to $20,000 Based on the Tax Rate for Each Type of Business; the Tax Rate Per $1,000 of Gross Receipts and the Maximum Tax of $20,000 Shall Not be Increased for Inflation"/>
    <x v="1"/>
    <n v="55.6"/>
    <n v="44.4"/>
    <s v="Pass"/>
    <x v="1"/>
    <x v="1"/>
  </r>
  <r>
    <x v="0"/>
    <s v="Special Tax: $5.00 annually per parcel."/>
    <x v="0"/>
    <n v="55.6"/>
    <n v="44.6"/>
    <s v="Fail"/>
    <x v="0"/>
    <x v="0"/>
  </r>
  <r>
    <x v="1"/>
    <n v="4300000"/>
    <x v="5"/>
    <n v="55.78"/>
    <n v="44.22"/>
    <s v="Pass"/>
    <x v="1"/>
    <x v="1"/>
  </r>
  <r>
    <x v="0"/>
    <s v="TOT: Increase by $1 to $1.50 Per Room for 5 Years"/>
    <x v="1"/>
    <n v="56.1"/>
    <n v="43.9"/>
    <s v="Pass"/>
    <x v="1"/>
    <x v="1"/>
  </r>
  <r>
    <x v="1"/>
    <n v="8950000"/>
    <x v="5"/>
    <n v="56.1"/>
    <n v="43.9"/>
    <s v="Pass"/>
    <x v="1"/>
    <x v="1"/>
  </r>
  <r>
    <x v="1"/>
    <n v="66300000"/>
    <x v="5"/>
    <n v="56.1"/>
    <n v="43.9"/>
    <s v="Pass"/>
    <x v="1"/>
    <x v="1"/>
  </r>
  <r>
    <x v="0"/>
    <s v="Parcel Tax: Levy annual tax of $266/parcel to fund fire protection and emergency response services."/>
    <x v="6"/>
    <n v="56.74"/>
    <n v="43.26"/>
    <s v="Fail"/>
    <x v="0"/>
    <x v="0"/>
  </r>
  <r>
    <x v="0"/>
    <s v="Parcel Tax: Levy tax at annual rate of $600.airpark parcel."/>
    <x v="22"/>
    <n v="57.14"/>
    <n v="42.86"/>
    <s v="Fail"/>
    <x v="0"/>
    <x v="0"/>
  </r>
  <r>
    <x v="0"/>
    <s v="Parcel Tax: Levy Parcel Tax of $500/Yr Per Residential Parcel and a Maximum of $1,000/ Yr, Per Commercial Parcel"/>
    <x v="22"/>
    <n v="57.3"/>
    <n v="42.7"/>
    <s v="Fail"/>
    <x v="0"/>
    <x v="0"/>
  </r>
  <r>
    <x v="0"/>
    <s v="$15 Per Parcel/$1,400,000 Bonds"/>
    <x v="13"/>
    <n v="57.3"/>
    <n v="42.7"/>
    <s v="Fail"/>
    <x v="0"/>
    <x v="0"/>
  </r>
  <r>
    <x v="0"/>
    <s v="Parcel Tax: $450 per parcel."/>
    <x v="22"/>
    <n v="57.6"/>
    <n v="42.4"/>
    <s v="Fail"/>
    <x v="0"/>
    <x v="0"/>
  </r>
  <r>
    <x v="1"/>
    <n v="55000000"/>
    <x v="11"/>
    <n v="57.8"/>
    <n v="42.2"/>
    <s v="Pass"/>
    <x v="1"/>
    <x v="1"/>
  </r>
  <r>
    <x v="2"/>
    <s v="Sales Tax: Increase Sales Tax 1/2 of 1%"/>
    <x v="1"/>
    <n v="58.1"/>
    <n v="41.9"/>
    <s v="Pass"/>
    <x v="1"/>
    <x v="1"/>
  </r>
  <r>
    <x v="1"/>
    <n v="7500000"/>
    <x v="5"/>
    <n v="58.1"/>
    <n v="41.9"/>
    <s v="Pass"/>
    <x v="1"/>
    <x v="1"/>
  </r>
  <r>
    <x v="0"/>
    <s v="Parcel Tax: Increase parcel tax to $900 a year then $600 a year once resurfacing of airpark is completed."/>
    <x v="22"/>
    <n v="58.12"/>
    <n v="41.88"/>
    <s v="Fail"/>
    <x v="0"/>
    <x v="0"/>
  </r>
  <r>
    <x v="1"/>
    <n v="64500000"/>
    <x v="5"/>
    <n v="58.5"/>
    <n v="41.5"/>
    <s v="Pass"/>
    <x v="1"/>
    <x v="1"/>
  </r>
  <r>
    <x v="0"/>
    <s v="Parcel Tax: Increase parcel tax to $250 per year/ per parcel"/>
    <x v="3"/>
    <n v="58.76"/>
    <n v="41.24"/>
    <s v="Fail"/>
    <x v="0"/>
    <x v="0"/>
  </r>
  <r>
    <x v="0"/>
    <s v="Parcel Tax: Increase the district's parcel tax by $150/parcel per year totaling $400 per year."/>
    <x v="22"/>
    <n v="59.09"/>
    <n v="40.909999999999997"/>
    <s v="Fail"/>
    <x v="0"/>
    <x v="0"/>
  </r>
  <r>
    <x v="0"/>
    <s v="Parcel Tax: $450.00 on each parcel of land for an unlimited duration"/>
    <x v="22"/>
    <n v="59.31"/>
    <n v="40.69"/>
    <s v="Fail"/>
    <x v="0"/>
    <x v="0"/>
  </r>
  <r>
    <x v="0"/>
    <s v="Raise from $120 to $240"/>
    <x v="22"/>
    <n v="59.6"/>
    <n v="40.4"/>
    <s v="Fail"/>
    <x v="0"/>
    <x v="0"/>
  </r>
  <r>
    <x v="0"/>
    <s v="TOT: Increase to 10%"/>
    <x v="1"/>
    <n v="59.8"/>
    <n v="40.200000000000003"/>
    <s v="Pass"/>
    <x v="1"/>
    <x v="1"/>
  </r>
  <r>
    <x v="0"/>
    <s v="Parcel Tax: Increase to $80 Per Parcel"/>
    <x v="6"/>
    <n v="60.8"/>
    <n v="39.200000000000003"/>
    <s v="Fail"/>
    <x v="0"/>
    <x v="0"/>
  </r>
  <r>
    <x v="0"/>
    <s v="Parcel Tax: Increase annual Special Tax from $200 to $400/parcel per year."/>
    <x v="22"/>
    <n v="61.43"/>
    <n v="38.57"/>
    <s v="Fail"/>
    <x v="0"/>
    <x v="0"/>
  </r>
  <r>
    <x v="1"/>
    <n v="9000000"/>
    <x v="5"/>
    <n v="61.8"/>
    <n v="38.299999999999997"/>
    <s v="Pass"/>
    <x v="1"/>
    <x v="1"/>
  </r>
  <r>
    <x v="1"/>
    <n v="28300000"/>
    <x v="5"/>
    <n v="62.4"/>
    <n v="37.6"/>
    <s v="Pass"/>
    <x v="1"/>
    <x v="1"/>
  </r>
  <r>
    <x v="1"/>
    <n v="6900000"/>
    <x v="5"/>
    <n v="62.5"/>
    <n v="37.5"/>
    <s v="Pass"/>
    <x v="1"/>
    <x v="1"/>
  </r>
  <r>
    <x v="0"/>
    <s v="Parcel Tax: increase from $300 to $1,200 per parcel, thereby generating an estimated $157,600 per year"/>
    <x v="27"/>
    <n v="62.62"/>
    <n v="37.380000000000003"/>
    <s v="Fail"/>
    <x v="0"/>
    <x v="0"/>
  </r>
  <r>
    <x v="1"/>
    <n v="1800000"/>
    <x v="5"/>
    <n v="63.6"/>
    <n v="36.4"/>
    <s v="Pass"/>
    <x v="1"/>
    <x v="1"/>
  </r>
  <r>
    <x v="0"/>
    <s v="Parcel Tax: Levy tax of $100/year per parcel over and above the current rate, not to exceed $350/parcel per year."/>
    <x v="22"/>
    <n v="63.7"/>
    <n v="36.299999999999997"/>
    <s v="Fail"/>
    <x v="0"/>
    <x v="0"/>
  </r>
  <r>
    <x v="0"/>
    <s v="Sales Tax: additional 1% generating an estimated $5.4 million per year, thereby increasing the total sales tax rate from 7.75% to 8.75%"/>
    <x v="3"/>
    <n v="63.73"/>
    <n v="36.270000000000003"/>
    <s v="Pass"/>
    <x v="1"/>
    <x v="1"/>
  </r>
  <r>
    <x v="0"/>
    <s v="Parcel Tax: Up to $60 Per Parcel Per Year"/>
    <x v="6"/>
    <n v="64"/>
    <n v="36"/>
    <s v="Fail"/>
    <x v="0"/>
    <x v="0"/>
  </r>
  <r>
    <x v="0"/>
    <s v="Parcel Tax: Levy tax of up to $400/parcel for road maintenance."/>
    <x v="22"/>
    <n v="64.290000000000006"/>
    <n v="35.71"/>
    <s v="Fail"/>
    <x v="0"/>
    <x v="0"/>
  </r>
  <r>
    <x v="1"/>
    <n v="10000000"/>
    <x v="12"/>
    <n v="64.5"/>
    <n v="35.4"/>
    <s v="Fail"/>
    <x v="0"/>
    <x v="0"/>
  </r>
  <r>
    <x v="0"/>
    <s v="Marijuana Tax: Tax businesses at $30/sq/ ft/ or 15% for cultivation; 10% for distribution, manufacturing, and retail; and 5% for testing."/>
    <x v="3"/>
    <n v="64.650000000000006"/>
    <n v="35.35"/>
    <s v="Pass"/>
    <x v="1"/>
    <x v="1"/>
  </r>
  <r>
    <x v="0"/>
    <s v="Parcel Tax: Increase the district's parcel tax by $300/parcel per year, from $100 to $400."/>
    <x v="22"/>
    <n v="65.45"/>
    <n v="34.549999999999997"/>
    <s v="Fail"/>
    <x v="0"/>
    <x v="0"/>
  </r>
  <r>
    <x v="0"/>
    <s v="Parcel Tax: Increase annual parcel tax from $60 to $120."/>
    <x v="22"/>
    <n v="66.2"/>
    <n v="33.799999999999997"/>
    <s v="Fail"/>
    <x v="0"/>
    <x v="0"/>
  </r>
  <r>
    <x v="0"/>
    <s v="Special Tax: $15.00 special library tax for 10 years with annual adjustments not exceeding 3% annually or $5.00 for the life of the tax."/>
    <x v="3"/>
    <n v="66.599999999999994"/>
    <n v="33.299999999999997"/>
    <s v="Pass"/>
    <x v="1"/>
    <x v="1"/>
  </r>
  <r>
    <x v="1"/>
    <n v="5300000"/>
    <x v="5"/>
    <n v="66.8"/>
    <n v="33.200000000000003"/>
    <s v="Pass"/>
    <x v="1"/>
    <x v="1"/>
  </r>
  <r>
    <x v="0"/>
    <s v="Parking Tax: Repeal of paid parking program."/>
    <x v="2"/>
    <n v="66.989999999999995"/>
    <n v="33.01"/>
    <s v="Pass"/>
    <x v="1"/>
    <x v="1"/>
  </r>
  <r>
    <x v="0"/>
    <s v="Marijuana Tax: Tax businesses at rates of $10/sq. ft. for cultivation, 8% of gross receipts for retail businesses, and 4% of gross receipts for other marijuana businesses until repealed by voters or City Council."/>
    <x v="3"/>
    <n v="67.459999999999994"/>
    <n v="32.54"/>
    <s v="Pass"/>
    <x v="1"/>
    <x v="1"/>
  </r>
  <r>
    <x v="0"/>
    <s v="Parcel Tax: Increase annual parcel tax from $60 to $120."/>
    <x v="22"/>
    <n v="67.8"/>
    <n v="32.200000000000003"/>
    <s v="Pass"/>
    <x v="1"/>
    <x v="1"/>
  </r>
  <r>
    <x v="1"/>
    <n v="8500000"/>
    <x v="15"/>
    <n v="68.400000000000006"/>
    <n v="31.5"/>
    <s v="Pass"/>
    <x v="1"/>
    <x v="1"/>
  </r>
  <r>
    <x v="0"/>
    <s v="Transient Occupancy Tax: Increase tax by 2% to 14% in the city's redevelopment area &amp; 12% in other areas of the city."/>
    <x v="12"/>
    <n v="68.7"/>
    <n v="31.3"/>
    <s v="Pass"/>
    <x v="1"/>
    <x v="1"/>
  </r>
  <r>
    <x v="1"/>
    <n v="4000000"/>
    <x v="5"/>
    <n v="71.31"/>
    <n v="28.69"/>
    <s v="Pass"/>
    <x v="1"/>
    <x v="1"/>
  </r>
  <r>
    <x v="2"/>
    <s v="Sales Tax: Impose .25% Retail Sales Tax for 9 Yrs"/>
    <x v="0"/>
    <n v="71.5"/>
    <n v="28.5"/>
    <s v="Pass"/>
    <x v="1"/>
    <x v="1"/>
  </r>
  <r>
    <x v="0"/>
    <s v="Special Tax: $15.00 special library tax for 10 years with annual adjustments not exceeding 4% annually or $5.00 for the life of the tax."/>
    <x v="3"/>
    <n v="71.599999999999994"/>
    <n v="28.3"/>
    <s v="Pass"/>
    <x v="1"/>
    <x v="1"/>
  </r>
  <r>
    <x v="0"/>
    <s v="Parcel Tax: $270 on each improved parcel of land and $120 on each unimproved parcel of land for an unlimited duration"/>
    <x v="22"/>
    <n v="72.34"/>
    <n v="27.66"/>
    <s v="Pass"/>
    <x v="1"/>
    <x v="1"/>
  </r>
  <r>
    <x v="0"/>
    <s v="Parcel Tax: Extend parcel tax of $660/unit for another 4 yrs."/>
    <x v="6"/>
    <n v="72.73"/>
    <n v="27.27"/>
    <s v="Pass"/>
    <x v="1"/>
    <x v="1"/>
  </r>
  <r>
    <x v="0"/>
    <s v="Parcel Tax of $25"/>
    <x v="10"/>
    <n v="73.099999999999994"/>
    <n v="26.9"/>
    <s v="Pass"/>
    <x v="1"/>
    <x v="1"/>
  </r>
  <r>
    <x v="0"/>
    <s v="Parcel Tax: $250 per year/ per parcel"/>
    <x v="2"/>
    <n v="74.98"/>
    <n v="25.02"/>
    <s v="Pass"/>
    <x v="1"/>
    <x v="1"/>
  </r>
  <r>
    <x v="2"/>
    <s v="Sales Tax: Adopt an Add-on Sales Tax of 1/4% for 30 Yrs"/>
    <x v="28"/>
    <n v="75"/>
    <n v="25"/>
    <s v="Pass"/>
    <x v="1"/>
    <x v="1"/>
  </r>
  <r>
    <x v="0"/>
    <s v="Parcel Tax: Increase the tax rate from $250 to $595/parcel per yr."/>
    <x v="22"/>
    <n v="75.569999999999993"/>
    <n v="24.43"/>
    <s v="Pass"/>
    <x v="1"/>
    <x v="1"/>
  </r>
  <r>
    <x v="0"/>
    <s v="Parcel Tax:  Impose parcel tax not to exceed $660 per unit, subject to maximum inflation adjustment of 1.5% per year, and extend annual appropriations limit for four years."/>
    <x v="6"/>
    <n v="75.680000000000007"/>
    <n v="24.32"/>
    <s v="Pass"/>
    <x v="1"/>
    <x v="1"/>
  </r>
  <r>
    <x v="0"/>
    <s v="Sales Tax: Increase tax by 0.5% for 20 years."/>
    <x v="13"/>
    <n v="75.7"/>
    <n v="24.3"/>
    <s v="Pass"/>
    <x v="1"/>
    <x v="1"/>
  </r>
  <r>
    <x v="0"/>
    <s v="Increase to $20 Apartment Instead of the Current Flat Tax of $25 Per Parcel"/>
    <x v="10"/>
    <n v="76.5"/>
    <n v="23.5"/>
    <s v="Pass"/>
    <x v="1"/>
    <x v="1"/>
  </r>
  <r>
    <x v="0"/>
    <s v="Parcel Tax: $85 per year per parcel."/>
    <x v="6"/>
    <n v="76.81"/>
    <n v="23.19"/>
    <s v="Pass"/>
    <x v="1"/>
    <x v="1"/>
  </r>
  <r>
    <x v="0"/>
    <s v="Parcel Tax: Levy annual $20 parcel tax per parcel (with annual inflation adjustment not to exceed 3%) within County Service Area No. 10 Georgetown Divide Zone of Benefit, Zone G, for 12 years commencing in FY 2015/16. Replaces expiring library special tax."/>
    <x v="10"/>
    <n v="77.319999999999993"/>
    <n v="22.68"/>
    <s v="Pass"/>
    <x v="1"/>
    <x v="1"/>
  </r>
  <r>
    <x v="0"/>
    <s v="Transient Occupancy Tax: Increase TOT to 10%"/>
    <x v="3"/>
    <n v="78"/>
    <n v="22"/>
    <s v="Pass"/>
    <x v="1"/>
    <x v="1"/>
  </r>
  <r>
    <x v="0"/>
    <s v="Special Tax: $50 per year for single family residential unit."/>
    <x v="6"/>
    <n v="79.78"/>
    <n v="20.22"/>
    <s v="Pass"/>
    <x v="1"/>
    <x v="1"/>
  </r>
  <r>
    <x v="0"/>
    <s v="Parcel Tax: Levy annual $20 parcel tax per parcel (with annual inflation adjustment not to exceed 3%) within County Service Area No. 10 South Lake Tahoe Zone of Benefit, Zone F, for 12 years commencing in FY 2015/16. Replaces expiring library special tax."/>
    <x v="10"/>
    <n v="80.33"/>
    <n v="19.670000000000002"/>
    <s v="Pass"/>
    <x v="1"/>
    <x v="1"/>
  </r>
  <r>
    <x v="0"/>
    <s v="Special Tax: $15.00 special library tax for 10 years with annual adjustments not exceeding 4% annually or $5.00 for the life of the tax."/>
    <x v="3"/>
    <n v="81.5"/>
    <n v="18.399999999999999"/>
    <s v="Pass"/>
    <x v="1"/>
    <x v="1"/>
  </r>
  <r>
    <x v="0"/>
    <s v="Parcel Tax: $144 annually."/>
    <x v="6"/>
    <n v="81.5"/>
    <n v="18.5"/>
    <s v="Pass"/>
    <x v="1"/>
    <x v="1"/>
  </r>
  <r>
    <x v="0"/>
    <s v="Parcel Tax: Consolidate Resolution 88-01 and 2004-01 which currently equals $75/parcel annually into a single $150 tax, increasing the newly consolidated parcel tax to $300/yr. until rescinded totaling $18,600 annually."/>
    <x v="15"/>
    <n v="85.88"/>
    <n v="41.12"/>
    <s v="Pass"/>
    <x v="1"/>
    <x v="1"/>
  </r>
  <r>
    <x v="0"/>
    <s v="Parcel Tax: $200 per parcel."/>
    <x v="22"/>
    <n v="94.7"/>
    <n v="5.3"/>
    <s v="Pass"/>
    <x v="1"/>
    <x v="1"/>
  </r>
  <r>
    <x v="0"/>
    <s v="Utility Users Tax: Impose 10% Tax"/>
    <x v="13"/>
    <n v="5.8"/>
    <n v="94.2"/>
    <s v="Fail"/>
    <x v="0"/>
    <x v="0"/>
  </r>
  <r>
    <x v="0"/>
    <s v="Utility User Tax: Increase UUT to 10%."/>
    <x v="3"/>
    <n v="9"/>
    <n v="91"/>
    <s v="Fail"/>
    <x v="0"/>
    <x v="0"/>
  </r>
  <r>
    <x v="0"/>
    <s v="Utility User Tax: Increase UUT to 5%"/>
    <x v="3"/>
    <n v="14"/>
    <n v="86"/>
    <s v="Fail"/>
    <x v="0"/>
    <x v="0"/>
  </r>
  <r>
    <x v="0"/>
    <s v="Utility Users Tax: Modify existing tax to add a 5% tax on wireless communication devices for general government purposes."/>
    <x v="3"/>
    <n v="18.21"/>
    <n v="81.790000000000006"/>
    <s v="Fail"/>
    <x v="0"/>
    <x v="0"/>
  </r>
  <r>
    <x v="0"/>
    <s v="Utility Users Tax: 8% for 10 Years"/>
    <x v="1"/>
    <n v="23.4"/>
    <n v="76.599999999999994"/>
    <s v="Fail"/>
    <x v="0"/>
    <x v="0"/>
  </r>
  <r>
    <x v="0"/>
    <s v="3% Utility Users Tax for 6 Yrs"/>
    <x v="4"/>
    <n v="24.2"/>
    <n v="75.8"/>
    <s v="Fail"/>
    <x v="0"/>
    <x v="0"/>
  </r>
  <r>
    <x v="0"/>
    <s v="Utility Users Tax: Enact a tax of 5.5%."/>
    <x v="6"/>
    <n v="28"/>
    <n v="72"/>
    <s v="Fail"/>
    <x v="0"/>
    <x v="0"/>
  </r>
  <r>
    <x v="0"/>
    <s v="TOT: Increase from 12% to 13%"/>
    <x v="1"/>
    <n v="29.8"/>
    <n v="70.2"/>
    <s v="Fail"/>
    <x v="0"/>
    <x v="0"/>
  </r>
  <r>
    <x v="0"/>
    <s v="Utility Tax: increase the utility users tax on gas, electricity, and telephone from 7%-10% and initiating a use tax on water use at 10% to raise an estimated $346,832 annually"/>
    <x v="3"/>
    <n v="31.78"/>
    <n v="68.22"/>
    <s v="Fail"/>
    <x v="0"/>
    <x v="0"/>
  </r>
  <r>
    <x v="0"/>
    <s v="Sales Tax: Increase sales tax by one cent for 10 years."/>
    <x v="3"/>
    <n v="31.99"/>
    <n v="68.010000000000005"/>
    <s v="Fail"/>
    <x v="0"/>
    <x v="0"/>
  </r>
  <r>
    <x v="2"/>
    <s v="Sales Tax: .75% Tax for 10 Years"/>
    <x v="1"/>
    <n v="34.9"/>
    <n v="65.099999999999994"/>
    <s v="Fail"/>
    <x v="0"/>
    <x v="0"/>
  </r>
  <r>
    <x v="0"/>
    <s v="Utility Users Tax: Impose 2% Tax"/>
    <x v="1"/>
    <n v="35.299999999999997"/>
    <n v="64.7"/>
    <s v="Fail"/>
    <x v="0"/>
    <x v="0"/>
  </r>
  <r>
    <x v="0"/>
    <s v="Transient Occupancy Tax: Increase from 6% to 10%"/>
    <x v="1"/>
    <n v="35.799999999999997"/>
    <n v="64.2"/>
    <s v="Fail"/>
    <x v="0"/>
    <x v="0"/>
  </r>
  <r>
    <x v="0"/>
    <s v="Utility Users Tax: Impose 7% Tax"/>
    <x v="1"/>
    <n v="37"/>
    <n v="63"/>
    <s v="Fail"/>
    <x v="0"/>
    <x v="0"/>
  </r>
  <r>
    <x v="0"/>
    <s v="$12 Per Residential/$18 Commercial"/>
    <x v="10"/>
    <n v="38.9"/>
    <n v="61.1"/>
    <s v="Fail"/>
    <x v="0"/>
    <x v="0"/>
  </r>
  <r>
    <x v="2"/>
    <s v="Sales Tax: Increase from 0.9600% to 1.46%"/>
    <x v="1"/>
    <n v="40.299999999999997"/>
    <n v="59.7"/>
    <s v="Fail"/>
    <x v="0"/>
    <x v="0"/>
  </r>
  <r>
    <x v="0"/>
    <s v="Utility User Tax: Extends the utility users tax to cell phones and Internet phone service."/>
    <x v="3"/>
    <n v="40.729999999999997"/>
    <n v="59.27"/>
    <s v="Fail"/>
    <x v="0"/>
    <x v="0"/>
  </r>
  <r>
    <x v="0"/>
    <s v="Sales Tax: Raise tax rate from .98% 5o 1.98%."/>
    <x v="3"/>
    <n v="41.19"/>
    <n v="58.81"/>
    <s v="Fail"/>
    <x v="0"/>
    <x v="0"/>
  </r>
  <r>
    <x v="0"/>
    <s v="Utility Users Tax: Continue 7% Tax"/>
    <x v="1"/>
    <n v="41.2"/>
    <n v="58.8"/>
    <s v="Fail"/>
    <x v="0"/>
    <x v="0"/>
  </r>
  <r>
    <x v="0"/>
    <s v="Utility Users Tax: Establish a 5% Tax."/>
    <x v="6"/>
    <n v="41.4"/>
    <n v="58.6"/>
    <s v="Fail"/>
    <x v="0"/>
    <x v="0"/>
  </r>
  <r>
    <x v="0"/>
    <s v="Utility User Tax: Impose 4% tax on electric, natural gas, and telecommunications services."/>
    <x v="3"/>
    <n v="43.26"/>
    <n v="56.74"/>
    <s v="Fail"/>
    <x v="0"/>
    <x v="0"/>
  </r>
  <r>
    <x v="0"/>
    <s v="$108 Per Yr"/>
    <x v="1"/>
    <n v="43.4"/>
    <n v="56.6"/>
    <s v="Fail"/>
    <x v="0"/>
    <x v="0"/>
  </r>
  <r>
    <x v="0"/>
    <s v="Transient Occupancy Tax: Impose 6% Transient Occupancy Tax to Expire 12/31/2011"/>
    <x v="1"/>
    <n v="44.2"/>
    <n v="55.8"/>
    <s v="Fail"/>
    <x v="0"/>
    <x v="0"/>
  </r>
  <r>
    <x v="1"/>
    <n v="2800000"/>
    <x v="5"/>
    <n v="45.4"/>
    <n v="54.7"/>
    <s v="Fail"/>
    <x v="0"/>
    <x v="0"/>
  </r>
  <r>
    <x v="0"/>
    <s v="Transient Occupancy Tax: Amend Ordinance to Make Existing 8% Tax Applicable to All Lodgings with Four or More Rooms and All Recreational Vehicle Campgrounds with Accommodations for Six or More Recreational Vehicles"/>
    <x v="1"/>
    <n v="46"/>
    <n v="54"/>
    <s v="Fail"/>
    <x v="0"/>
    <x v="0"/>
  </r>
  <r>
    <x v="0"/>
    <s v="Parcel Tax: Impose Tax of $72"/>
    <x v="6"/>
    <n v="46.1"/>
    <n v="53.9"/>
    <s v="Fail"/>
    <x v="0"/>
    <x v="0"/>
  </r>
  <r>
    <x v="0"/>
    <s v="TOT: 10% for 10 Years"/>
    <x v="1"/>
    <n v="46.3"/>
    <n v="53.7"/>
    <s v="Fail"/>
    <x v="0"/>
    <x v="0"/>
  </r>
  <r>
    <x v="1"/>
    <n v="11300000"/>
    <x v="5"/>
    <n v="46.3"/>
    <n v="53.7"/>
    <s v="Fail"/>
    <x v="0"/>
    <x v="0"/>
  </r>
  <r>
    <x v="0"/>
    <s v="Utility User Tax: Enact 4% tax on electric, natural gas, and telecommunication services with no expiration date."/>
    <x v="3"/>
    <n v="48.3"/>
    <n v="51.7"/>
    <s v="Fail"/>
    <x v="0"/>
    <x v="0"/>
  </r>
  <r>
    <x v="0"/>
    <s v="Sales Tax:  Levy an additional 1% sales tax."/>
    <x v="3"/>
    <n v="48.36"/>
    <n v="51.64"/>
    <s v="Fail"/>
    <x v="0"/>
    <x v="0"/>
  </r>
  <r>
    <x v="1"/>
    <n v="12000000"/>
    <x v="5"/>
    <n v="48.6"/>
    <n v="51.4"/>
    <s v="Fail"/>
    <x v="0"/>
    <x v="0"/>
  </r>
  <r>
    <x v="1"/>
    <n v="9600000"/>
    <x v="5"/>
    <n v="49.4"/>
    <n v="50.6"/>
    <s v="Fail"/>
    <x v="0"/>
    <x v="0"/>
  </r>
  <r>
    <x v="1"/>
    <n v="408000000"/>
    <x v="5"/>
    <n v="49.57"/>
    <n v="50.43"/>
    <s v="Fail"/>
    <x v="0"/>
    <x v="0"/>
  </r>
  <r>
    <x v="0"/>
    <s v="TOT: Institute 8%"/>
    <x v="1"/>
    <n v="49.7"/>
    <n v="50.4"/>
    <s v="Fail"/>
    <x v="0"/>
    <x v="0"/>
  </r>
  <r>
    <x v="0"/>
    <s v="Transient Occupancy Tax: Establish a Tax at the Rate of 8%"/>
    <x v="1"/>
    <n v="50"/>
    <n v="50"/>
    <s v="Fail"/>
    <x v="0"/>
    <x v="0"/>
  </r>
  <r>
    <x v="0"/>
    <s v="Transient Occupancy Tax: Increase TOT from 6% to 12%."/>
    <x v="12"/>
    <n v="50.17"/>
    <n v="49.83"/>
    <s v="Pass"/>
    <x v="1"/>
    <x v="1"/>
  </r>
  <r>
    <x v="0"/>
    <s v="Raise TOT from 4% to10%"/>
    <x v="1"/>
    <n v="50.2"/>
    <n v="49.8"/>
    <s v="Pass"/>
    <x v="1"/>
    <x v="1"/>
  </r>
  <r>
    <x v="0"/>
    <s v="Abandoned Vehicle Abatement Tax: Renew tax of $1 per vehicle and an additional $2 for certain commercial vehicles for 10 yrs beginning 7/1/2014."/>
    <x v="2"/>
    <n v="50.36"/>
    <n v="49.64"/>
    <s v="Fail"/>
    <x v="0"/>
    <x v="0"/>
  </r>
  <r>
    <x v="1"/>
    <n v="4000000"/>
    <x v="5"/>
    <n v="50.8"/>
    <n v="49.2"/>
    <s v="Fail"/>
    <x v="0"/>
    <x v="0"/>
  </r>
  <r>
    <x v="1"/>
    <n v="20000000"/>
    <x v="12"/>
    <n v="50.9"/>
    <n v="49.1"/>
    <s v="Fail"/>
    <x v="0"/>
    <x v="0"/>
  </r>
  <r>
    <x v="1"/>
    <s v="$5,400,000 (Refunding Existing GO Bond Debt)"/>
    <x v="5"/>
    <n v="50.9"/>
    <n v="49.1"/>
    <s v="Fail"/>
    <x v="0"/>
    <x v="0"/>
  </r>
  <r>
    <x v="1"/>
    <n v="10000000"/>
    <x v="5"/>
    <n v="51"/>
    <n v="49"/>
    <s v="Fail"/>
    <x v="0"/>
    <x v="0"/>
  </r>
  <r>
    <x v="1"/>
    <n v="4000000"/>
    <x v="5"/>
    <n v="51.23"/>
    <n v="48.77"/>
    <s v="Fail"/>
    <x v="0"/>
    <x v="0"/>
  </r>
  <r>
    <x v="0"/>
    <s v="New 5% Transient Occupancy Tax"/>
    <x v="1"/>
    <n v="51.3"/>
    <n v="48.7"/>
    <s v="Pass"/>
    <x v="1"/>
    <x v="1"/>
  </r>
  <r>
    <x v="0"/>
    <s v="Sales Tax: Enact tax of 1% ($1 per $100), increasing tax rate from 7.975% to 8.975%."/>
    <x v="3"/>
    <n v="52.08"/>
    <n v="47.92"/>
    <s v="Pass"/>
    <x v="1"/>
    <x v="1"/>
  </r>
  <r>
    <x v="0"/>
    <s v="Sales Tax: Impose 3/8 percent sales and use tax for 30 yrs."/>
    <x v="15"/>
    <n v="52.17"/>
    <n v="47.83"/>
    <s v="Fail"/>
    <x v="0"/>
    <x v="0"/>
  </r>
  <r>
    <x v="0"/>
    <s v="Utility Users Tax: Extend for 4 Yrs"/>
    <x v="1"/>
    <n v="52.3"/>
    <n v="47.7"/>
    <s v="Pass"/>
    <x v="1"/>
    <x v="1"/>
  </r>
  <r>
    <x v="0"/>
    <s v="Utility Users Tax: Impose 6% Tax"/>
    <x v="0"/>
    <n v="52.7"/>
    <n v="47.3"/>
    <s v="Fail"/>
    <x v="0"/>
    <x v="0"/>
  </r>
  <r>
    <x v="1"/>
    <n v="13000000"/>
    <x v="5"/>
    <n v="53.04"/>
    <n v="46.96"/>
    <s v="Fail"/>
    <x v="0"/>
    <x v="0"/>
  </r>
  <r>
    <x v="1"/>
    <n v="46000000"/>
    <x v="5"/>
    <n v="53.67"/>
    <n v="46.33"/>
    <s v="Fail"/>
    <x v="0"/>
    <x v="0"/>
  </r>
  <r>
    <x v="0"/>
    <s v="Marijuana Tax: Establish a general tax of 10% of gross receipts for cannabis distribution and use. This measure also will authorize one marijuana dispensary."/>
    <x v="3"/>
    <n v="53.75"/>
    <n v="46.25"/>
    <s v="Pass"/>
    <x v="1"/>
    <x v="1"/>
  </r>
  <r>
    <x v="2"/>
    <s v="Sales Tax: Extend 1/2% Tax for 30 Yrs"/>
    <x v="20"/>
    <n v="53.9"/>
    <n v="46.1"/>
    <s v="Fail"/>
    <x v="0"/>
    <x v="0"/>
  </r>
  <r>
    <x v="2"/>
    <s v="Sales Tax: Increase by 0.25%"/>
    <x v="12"/>
    <n v="54.3"/>
    <n v="45.7"/>
    <s v="Fail"/>
    <x v="0"/>
    <x v="0"/>
  </r>
  <r>
    <x v="1"/>
    <n v="152000000"/>
    <x v="5"/>
    <n v="54.8"/>
    <n v="45.2"/>
    <s v="Fail"/>
    <x v="0"/>
    <x v="0"/>
  </r>
  <r>
    <x v="1"/>
    <n v="120000000"/>
    <x v="5"/>
    <n v="54.88"/>
    <n v="45.12"/>
    <s v="Fail"/>
    <x v="0"/>
    <x v="0"/>
  </r>
  <r>
    <x v="0"/>
    <s v="Sales Tax: Enact 1% sales tax from 7.975% to 8.975% with no expiration date."/>
    <x v="3"/>
    <n v="55.46"/>
    <n v="44.54"/>
    <s v="Pass"/>
    <x v="1"/>
    <x v="1"/>
  </r>
  <r>
    <x v="2"/>
    <s v="Sales Tax: 0.1% Increase"/>
    <x v="12"/>
    <n v="56.5"/>
    <n v="43.5"/>
    <s v="Fail"/>
    <x v="0"/>
    <x v="0"/>
  </r>
  <r>
    <x v="0"/>
    <s v="Transient Occupancy Tax: Increase the Transient Occupancy Tax from 6% to 12%"/>
    <x v="1"/>
    <n v="56.9"/>
    <n v="43.1"/>
    <s v="Fail"/>
    <x v="0"/>
    <x v="0"/>
  </r>
  <r>
    <x v="0"/>
    <s v="Transient Occupancy Tax: Increase TOT to 8%"/>
    <x v="3"/>
    <n v="57"/>
    <n v="43"/>
    <s v="Pass"/>
    <x v="1"/>
    <x v="1"/>
  </r>
  <r>
    <x v="1"/>
    <n v="7000000"/>
    <x v="5"/>
    <n v="57.1"/>
    <n v="42.9"/>
    <s v="Pass"/>
    <x v="1"/>
    <x v="1"/>
  </r>
  <r>
    <x v="1"/>
    <n v="5300000"/>
    <x v="5"/>
    <n v="57.36"/>
    <n v="42.64"/>
    <s v="Pass"/>
    <x v="1"/>
    <x v="1"/>
  </r>
  <r>
    <x v="1"/>
    <n v="150000000"/>
    <x v="5"/>
    <n v="57.96"/>
    <n v="42.04"/>
    <s v="Pass"/>
    <x v="1"/>
    <x v="1"/>
  </r>
  <r>
    <x v="0"/>
    <s v="Sales Tax: Impose rate of 1% for 10 yrs."/>
    <x v="3"/>
    <n v="58.22"/>
    <n v="41.78"/>
    <s v="Pass"/>
    <x v="1"/>
    <x v="1"/>
  </r>
  <r>
    <x v="0"/>
    <s v="$255 Per Sq Ft Residential"/>
    <x v="5"/>
    <n v="58.8"/>
    <n v="41.2"/>
    <s v="Fail"/>
    <x v="0"/>
    <x v="0"/>
  </r>
  <r>
    <x v="0"/>
    <s v="Parcel Tax: Levy a Parcel Tax of $300 Per Year for Residential Parcels, $480 Per Year for Commercial Parcels, $1,200 Per Year for Industrial Parcels and Other Amounts for Government-Owned and Other Parcels"/>
    <x v="6"/>
    <n v="59.2"/>
    <n v="40.9"/>
    <s v="Fail"/>
    <x v="0"/>
    <x v="0"/>
  </r>
  <r>
    <x v="0"/>
    <s v="Parcel Tax: Levy parcel tax as set forth in Council Resolution 2014-44 for 5 years"/>
    <x v="6"/>
    <n v="59.5"/>
    <n v="40.5"/>
    <s v="Fail"/>
    <x v="0"/>
    <x v="0"/>
  </r>
  <r>
    <x v="0"/>
    <s v="Parcel Tax: $36 annual parcel tax"/>
    <x v="6"/>
    <n v="59.64"/>
    <n v="40.36"/>
    <s v="Fail"/>
    <x v="0"/>
    <x v="0"/>
  </r>
  <r>
    <x v="1"/>
    <n v="325000000"/>
    <x v="5"/>
    <n v="59.77"/>
    <n v="40.229999999999997"/>
    <s v="Pass"/>
    <x v="1"/>
    <x v="1"/>
  </r>
  <r>
    <x v="1"/>
    <n v="120000000"/>
    <x v="5"/>
    <n v="60.12"/>
    <n v="39.880000000000003"/>
    <s v="Pass"/>
    <x v="1"/>
    <x v="1"/>
  </r>
  <r>
    <x v="1"/>
    <n v="335000000"/>
    <x v="5"/>
    <n v="60.27"/>
    <n v="39.729999999999997"/>
    <s v="Pass"/>
    <x v="1"/>
    <x v="1"/>
  </r>
  <r>
    <x v="1"/>
    <n v="40000000"/>
    <x v="5"/>
    <n v="60.9"/>
    <n v="39.1"/>
    <s v="Pass"/>
    <x v="1"/>
    <x v="1"/>
  </r>
  <r>
    <x v="1"/>
    <n v="13000000"/>
    <x v="5"/>
    <n v="61.2"/>
    <n v="38.9"/>
    <s v="Pass"/>
    <x v="1"/>
    <x v="1"/>
  </r>
  <r>
    <x v="0"/>
    <s v="Marijuana Tax: Implement annual tax (for general fund) of $25/sq. ft. for the first 3,000 sq. ft. and $10/sq. ft. for the remaining space for commercial marijuana operations."/>
    <x v="3"/>
    <n v="61.49"/>
    <n v="38.51"/>
    <s v="Pass"/>
    <x v="1"/>
    <x v="1"/>
  </r>
  <r>
    <x v="0"/>
    <s v="Parcel Tax: $36 parcel tax for each single-family residential and agricultural parcel; $25 each multifamily unit; $180 each commercial parcel; $275 each industrial parcel, raising about $98,000 annually for four years"/>
    <x v="6"/>
    <n v="61.69"/>
    <n v="38.31"/>
    <s v="Fail"/>
    <x v="0"/>
    <x v="0"/>
  </r>
  <r>
    <x v="0"/>
    <s v="Sales Tax: $0.75"/>
    <x v="13"/>
    <n v="61.96"/>
    <n v="38.04"/>
    <s v="Pass"/>
    <x v="1"/>
    <x v="1"/>
  </r>
  <r>
    <x v="1"/>
    <n v="168000000"/>
    <x v="5"/>
    <n v="62.4"/>
    <n v="37.6"/>
    <s v="Pass"/>
    <x v="1"/>
    <x v="1"/>
  </r>
  <r>
    <x v="1"/>
    <n v="11000000"/>
    <x v="5"/>
    <n v="62.87"/>
    <n v="37.130000000000003"/>
    <s v="Pass"/>
    <x v="1"/>
    <x v="1"/>
  </r>
  <r>
    <x v="0"/>
    <s v="$12 Per Residential/$18 Commercial"/>
    <x v="10"/>
    <n v="62.9"/>
    <n v="37.1"/>
    <s v="Fail"/>
    <x v="0"/>
    <x v="0"/>
  </r>
  <r>
    <x v="0"/>
    <s v="Increase TOT from 12% to 13%"/>
    <x v="1"/>
    <n v="63.1"/>
    <n v="36.9"/>
    <s v="Pass"/>
    <x v="1"/>
    <x v="1"/>
  </r>
  <r>
    <x v="0"/>
    <s v="Sales Tax: Implement addition 0.75% special sales tax for 15 years, increasing the rate to 8.975%."/>
    <x v="13"/>
    <n v="63.29"/>
    <n v="36.71"/>
    <s v="Fail"/>
    <x v="0"/>
    <x v="0"/>
  </r>
  <r>
    <x v="2"/>
    <s v="Sales Tax: Increase the 1/8› Sales Tax to 1/4› Sales Tax for 16 Yrs"/>
    <x v="10"/>
    <n v="63.4"/>
    <n v="36.6"/>
    <s v="Fail"/>
    <x v="0"/>
    <x v="0"/>
  </r>
  <r>
    <x v="1"/>
    <n v="152000000"/>
    <x v="5"/>
    <n v="63.4"/>
    <n v="36.6"/>
    <s v="Pass"/>
    <x v="1"/>
    <x v="1"/>
  </r>
  <r>
    <x v="1"/>
    <n v="215000000"/>
    <x v="5"/>
    <n v="63.8"/>
    <n v="36.200000000000003"/>
    <s v="Fail"/>
    <x v="0"/>
    <x v="0"/>
  </r>
  <r>
    <x v="0"/>
    <s v="Utility Users Tax: Impose New 4% Tax"/>
    <x v="1"/>
    <n v="64.099999999999994"/>
    <n v="35.9"/>
    <s v="Pass"/>
    <x v="1"/>
    <x v="1"/>
  </r>
  <r>
    <x v="0"/>
    <s v="Parcel Tax: Levy a parcel tax for 5 yrs."/>
    <x v="6"/>
    <n v="64.19"/>
    <n v="35.81"/>
    <s v="Fail"/>
    <x v="0"/>
    <x v="0"/>
  </r>
  <r>
    <x v="1"/>
    <n v="24900000"/>
    <x v="5"/>
    <n v="64.3"/>
    <n v="35.700000000000003"/>
    <s v="Pass"/>
    <x v="1"/>
    <x v="1"/>
  </r>
  <r>
    <x v="1"/>
    <n v="79000000"/>
    <x v="5"/>
    <n v="64.41"/>
    <n v="35.590000000000003"/>
    <s v="Fail"/>
    <x v="0"/>
    <x v="0"/>
  </r>
  <r>
    <x v="1"/>
    <n v="30800000"/>
    <x v="5"/>
    <n v="64.7"/>
    <n v="35.299999999999997"/>
    <s v="Pass"/>
    <x v="1"/>
    <x v="1"/>
  </r>
  <r>
    <x v="1"/>
    <n v="25900000"/>
    <x v="5"/>
    <n v="65.12"/>
    <n v="34.880000000000003"/>
    <s v="Pass"/>
    <x v="1"/>
    <x v="1"/>
  </r>
  <r>
    <x v="1"/>
    <n v="298000000"/>
    <x v="5"/>
    <n v="65.2"/>
    <n v="34.799999999999997"/>
    <s v="Pass"/>
    <x v="1"/>
    <x v="1"/>
  </r>
  <r>
    <x v="1"/>
    <n v="9000000"/>
    <x v="5"/>
    <n v="65.27"/>
    <n v="34.729999999999997"/>
    <s v="Pass"/>
    <x v="1"/>
    <x v="1"/>
  </r>
  <r>
    <x v="0"/>
    <s v="Utility Users Tax: Continue Current Tax of 5% for Residential Users of Electricity and Gas, 3% for Commercial, Industrial, and Agricultural Users of Electricity and Gas, and 5% of the Base Service Rate Upon All Users of Telephone Service"/>
    <x v="1"/>
    <n v="65.900000000000006"/>
    <n v="34.1"/>
    <s v="Pass"/>
    <x v="1"/>
    <x v="1"/>
  </r>
  <r>
    <x v="1"/>
    <n v="6000000"/>
    <x v="5"/>
    <n v="65.95"/>
    <n v="34.049999999999997"/>
    <s v="Pass"/>
    <x v="1"/>
    <x v="1"/>
  </r>
  <r>
    <x v="0"/>
    <s v="Parcel Tax: $120 per single-family residential unit, $95 per unit for multi-family residential parcels, $975 per commercial parcel, $1200 per industrial parcel, $120 per agricultural parcel, and $100 per mobile home parcel"/>
    <x v="6"/>
    <n v="66.17"/>
    <n v="33.83"/>
    <s v="Fail"/>
    <x v="0"/>
    <x v="0"/>
  </r>
  <r>
    <x v="1"/>
    <n v="4000000"/>
    <x v="0"/>
    <n v="66.7"/>
    <n v="33.299999999999997"/>
    <s v="Pass"/>
    <x v="1"/>
    <x v="1"/>
  </r>
  <r>
    <x v="1"/>
    <n v="225000000"/>
    <x v="5"/>
    <n v="66.8"/>
    <n v="33.200000000000003"/>
    <s v="Pass"/>
    <x v="1"/>
    <x v="1"/>
  </r>
  <r>
    <x v="0"/>
    <s v="Parcel Tax: Levy parcel tax for 5 years at an annual rate of $120/parcel for single-family residences and varying rates for other parcel types for police services."/>
    <x v="0"/>
    <n v="66.989999999999995"/>
    <n v="33.01"/>
    <s v="Pass"/>
    <x v="1"/>
    <x v="1"/>
  </r>
  <r>
    <x v="1"/>
    <n v="2000000"/>
    <x v="5"/>
    <n v="67"/>
    <n v="33"/>
    <s v="Pass"/>
    <x v="1"/>
    <x v="1"/>
  </r>
  <r>
    <x v="1"/>
    <n v="12000000"/>
    <x v="5"/>
    <n v="67"/>
    <n v="33.1"/>
    <s v="Pass"/>
    <x v="1"/>
    <x v="1"/>
  </r>
  <r>
    <x v="1"/>
    <n v="199000000"/>
    <x v="5"/>
    <n v="67.239999999999995"/>
    <n v="32.76"/>
    <s v="Pass"/>
    <x v="1"/>
    <x v="1"/>
  </r>
  <r>
    <x v="1"/>
    <n v="70000000"/>
    <x v="5"/>
    <n v="67.489999999999995"/>
    <n v="35.51"/>
    <s v="Pass"/>
    <x v="1"/>
    <x v="1"/>
  </r>
  <r>
    <x v="0"/>
    <s v="Parcel Tax: Levy annual $95 parcel tax for single-family homes and specified amounts for multifamily, commercial, agricultural, and industrial parcels."/>
    <x v="6"/>
    <n v="67.599999999999994"/>
    <n v="32.4"/>
    <s v="Pass"/>
    <x v="1"/>
    <x v="1"/>
  </r>
  <r>
    <x v="1"/>
    <n v="1400000"/>
    <x v="5"/>
    <n v="67.900000000000006"/>
    <n v="32.1"/>
    <s v="Pass"/>
    <x v="1"/>
    <x v="1"/>
  </r>
  <r>
    <x v="0"/>
    <s v="Parcel Tax: Levy tax of $400/unit of multi-family residences, $500/unit of all other developed parcels, $100/unit of developed parcels for senior citizens, $50/unit of undeveloped parcels for senior citizens, &amp; $100/unit of all other undeveloped parcels."/>
    <x v="0"/>
    <n v="67.95"/>
    <n v="32.049999999999997"/>
    <s v="Fail"/>
    <x v="0"/>
    <x v="0"/>
  </r>
  <r>
    <x v="0"/>
    <s v="Parcel Tax: extending the existing parcel tax of $120 per residential parcel and varying rates for other property types"/>
    <x v="6"/>
    <n v="68.75"/>
    <n v="31.25"/>
    <s v="Pass"/>
    <x v="1"/>
    <x v="1"/>
  </r>
  <r>
    <x v="1"/>
    <n v="3000000"/>
    <x v="5"/>
    <n v="69"/>
    <n v="31"/>
    <s v="Pass"/>
    <x v="1"/>
    <x v="1"/>
  </r>
  <r>
    <x v="1"/>
    <n v="20000000"/>
    <x v="4"/>
    <n v="69.2"/>
    <n v="30.8"/>
    <s v="Pass"/>
    <x v="1"/>
    <x v="1"/>
  </r>
  <r>
    <x v="1"/>
    <n v="8140000"/>
    <x v="5"/>
    <n v="69.5"/>
    <n v="30.5"/>
    <s v="Pass"/>
    <x v="1"/>
    <x v="1"/>
  </r>
  <r>
    <x v="1"/>
    <n v="400000"/>
    <x v="5"/>
    <n v="69.599999999999994"/>
    <n v="30.4"/>
    <s v="Pass"/>
    <x v="1"/>
    <x v="1"/>
  </r>
  <r>
    <x v="1"/>
    <n v="14900000"/>
    <x v="15"/>
    <n v="69.819999999999993"/>
    <n v="30.18"/>
    <s v="Pass"/>
    <x v="1"/>
    <x v="1"/>
  </r>
  <r>
    <x v="0"/>
    <s v="Service Sales Tax: Levy 1 cent sales tax."/>
    <x v="6"/>
    <n v="69.87"/>
    <n v="30.13"/>
    <s v="Pass"/>
    <x v="1"/>
    <x v="1"/>
  </r>
  <r>
    <x v="0"/>
    <s v="Sales Tax:  Increase tax from .980% to 1.980% for local law enforcement."/>
    <x v="0"/>
    <n v="70"/>
    <n v="30"/>
    <s v="Pass"/>
    <x v="1"/>
    <x v="1"/>
  </r>
  <r>
    <x v="1"/>
    <n v="30800000"/>
    <x v="5"/>
    <n v="70"/>
    <n v="30"/>
    <s v="Pass"/>
    <x v="1"/>
    <x v="1"/>
  </r>
  <r>
    <x v="1"/>
    <n v="6000000"/>
    <x v="5"/>
    <n v="70.02"/>
    <n v="29.98"/>
    <s v="Pass"/>
    <x v="1"/>
    <x v="1"/>
  </r>
  <r>
    <x v="1"/>
    <n v="23800000"/>
    <x v="5"/>
    <n v="70.099999999999994"/>
    <n v="29.9"/>
    <s v="Pass"/>
    <x v="1"/>
    <x v="1"/>
  </r>
  <r>
    <x v="2"/>
    <s v="Sales Tax: Impose .125% Tax for 7 Yrs"/>
    <x v="10"/>
    <n v="70.400000000000006"/>
    <n v="29.6"/>
    <s v="Pass"/>
    <x v="1"/>
    <x v="1"/>
  </r>
  <r>
    <x v="1"/>
    <n v="50000000"/>
    <x v="5"/>
    <n v="70.400000000000006"/>
    <n v="29.6"/>
    <s v="Pass"/>
    <x v="1"/>
    <x v="1"/>
  </r>
  <r>
    <x v="0"/>
    <s v="Marijuana Tax: Tax businesses at rates up to $12/canopy sq. ft. and up to 10% gross receipts for medical dispensaries and other businesses."/>
    <x v="3"/>
    <n v="70.959999999999994"/>
    <n v="29.04"/>
    <s v="Pass"/>
    <x v="1"/>
    <x v="1"/>
  </r>
  <r>
    <x v="1"/>
    <n v="59000000"/>
    <x v="5"/>
    <n v="71"/>
    <n v="29"/>
    <s v="Pass"/>
    <x v="1"/>
    <x v="1"/>
  </r>
  <r>
    <x v="1"/>
    <n v="11000000"/>
    <x v="5"/>
    <n v="71.099999999999994"/>
    <n v="28.9"/>
    <s v="Pass"/>
    <x v="1"/>
    <x v="1"/>
  </r>
  <r>
    <x v="0"/>
    <s v="New 5% Utility UsersTax on Residential"/>
    <x v="1"/>
    <n v="71.2"/>
    <n v="28.8"/>
    <s v="Pass"/>
    <x v="1"/>
    <x v="1"/>
  </r>
  <r>
    <x v="0"/>
    <s v="Sale Tax: Enact 1 cent sales tac for 10 yrs."/>
    <x v="0"/>
    <n v="71.3"/>
    <n v="28.7"/>
    <s v="Pass"/>
    <x v="1"/>
    <x v="1"/>
  </r>
  <r>
    <x v="1"/>
    <n v="87300000"/>
    <x v="5"/>
    <n v="71.319999999999993"/>
    <n v="29.68"/>
    <s v="Pass"/>
    <x v="1"/>
    <x v="1"/>
  </r>
  <r>
    <x v="2"/>
    <s v="Sales Tax: Impose a 3/4› Sales Tax"/>
    <x v="6"/>
    <n v="71.400000000000006"/>
    <n v="28.6"/>
    <s v="Pass"/>
    <x v="1"/>
    <x v="1"/>
  </r>
  <r>
    <x v="2"/>
    <s v="Sales Tax: Increase 1/8 of 1%"/>
    <x v="10"/>
    <n v="71.400000000000006"/>
    <n v="28.7"/>
    <s v="Pass"/>
    <x v="1"/>
    <x v="1"/>
  </r>
  <r>
    <x v="1"/>
    <n v="4500000"/>
    <x v="5"/>
    <n v="71.900000000000006"/>
    <n v="28.1"/>
    <s v="Pass"/>
    <x v="1"/>
    <x v="1"/>
  </r>
  <r>
    <x v="2"/>
    <s v="Sales Tax: Extend 1/10 of 1% sales tax for 10 years."/>
    <x v="2"/>
    <n v="72.3"/>
    <n v="27.7"/>
    <s v="Pass"/>
    <x v="1"/>
    <x v="1"/>
  </r>
  <r>
    <x v="0"/>
    <s v="Sales Tax: Enact 1% general sales tax with no expiration date."/>
    <x v="3"/>
    <n v="73.17"/>
    <n v="26.83"/>
    <s v="Pass"/>
    <x v="1"/>
    <x v="1"/>
  </r>
  <r>
    <x v="2"/>
    <s v="Sales Tax: Extend Existing 1/8› Sales Tax Which Has Been in Effect for 13 Yrs"/>
    <x v="10"/>
    <n v="73.3"/>
    <n v="26.7"/>
    <s v="Pass"/>
    <x v="1"/>
    <x v="1"/>
  </r>
  <r>
    <x v="2"/>
    <s v="Sales Tax: 1/10 of 1%for 10 Yrs"/>
    <x v="2"/>
    <n v="73.400000000000006"/>
    <n v="26.6"/>
    <s v="Pass"/>
    <x v="1"/>
    <x v="1"/>
  </r>
  <r>
    <x v="1"/>
    <n v="60000000"/>
    <x v="5"/>
    <n v="73.61"/>
    <n v="26.39"/>
    <s v="Pass"/>
    <x v="1"/>
    <x v="1"/>
  </r>
  <r>
    <x v="1"/>
    <n v="19000000"/>
    <x v="5"/>
    <n v="73.900000000000006"/>
    <n v="26.1"/>
    <s v="Pass"/>
    <x v="1"/>
    <x v="1"/>
  </r>
  <r>
    <x v="2"/>
    <s v="Sales Tax: Impose a 1/2› Sales Tax"/>
    <x v="6"/>
    <n v="74.2"/>
    <n v="25.8"/>
    <s v="Pass"/>
    <x v="1"/>
    <x v="1"/>
  </r>
  <r>
    <x v="0"/>
    <s v="Transient Occupancy Tax: Increase from 8% to 12%"/>
    <x v="1"/>
    <n v="75.599999999999994"/>
    <n v="24.4"/>
    <s v="Pass"/>
    <x v="1"/>
    <x v="1"/>
  </r>
  <r>
    <x v="0"/>
    <s v="Utility User Tax: Lowers commercial utility tax from 10 percent to 7.5 percent; lowers residential rate to the same level in July 2019. Eliminates existing $500 cap."/>
    <x v="3"/>
    <n v="75.61"/>
    <n v="24.39"/>
    <s v="Pass"/>
    <x v="1"/>
    <x v="1"/>
  </r>
  <r>
    <x v="1"/>
    <n v="280000000"/>
    <x v="5"/>
    <n v="75.7"/>
    <n v="24.3"/>
    <s v="Pass"/>
    <x v="1"/>
    <x v="1"/>
  </r>
  <r>
    <x v="1"/>
    <n v="1000000"/>
    <x v="5"/>
    <n v="75.8"/>
    <n v="24.42"/>
    <s v="Pass"/>
    <x v="1"/>
    <x v="1"/>
  </r>
  <r>
    <x v="1"/>
    <n v="9800000"/>
    <x v="5"/>
    <n v="76"/>
    <n v="24"/>
    <s v="Pass"/>
    <x v="1"/>
    <x v="1"/>
  </r>
  <r>
    <x v="0"/>
    <s v="Sales Tax: Extend the 0.75% public safety sales tax for 10 years to expire on 6/30/2028 instead of 6/30/2018."/>
    <x v="0"/>
    <n v="76.22"/>
    <n v="23.78"/>
    <s v="Pass"/>
    <x v="1"/>
    <x v="1"/>
  </r>
  <r>
    <x v="1"/>
    <n v="27000000"/>
    <x v="5"/>
    <n v="76.92"/>
    <n v="23.08"/>
    <s v="Pass"/>
    <x v="1"/>
    <x v="1"/>
  </r>
  <r>
    <x v="2"/>
    <s v="Sales Tax: Continue Current 1/2› Sales Tax for 20 Yrs"/>
    <x v="22"/>
    <n v="77.7"/>
    <n v="22.3"/>
    <s v="Pass"/>
    <x v="1"/>
    <x v="1"/>
  </r>
  <r>
    <x v="1"/>
    <n v="42000000"/>
    <x v="5"/>
    <n v="78.180000000000007"/>
    <n v="21.82"/>
    <s v="Pass"/>
    <x v="1"/>
    <x v="1"/>
  </r>
  <r>
    <x v="1"/>
    <n v="6000000"/>
    <x v="18"/>
    <n v="78.7"/>
    <n v="21.3"/>
    <s v="Pass"/>
    <x v="1"/>
    <x v="1"/>
  </r>
  <r>
    <x v="1"/>
    <n v="21000000"/>
    <x v="5"/>
    <n v="79"/>
    <n v="21"/>
    <s v="Pass"/>
    <x v="1"/>
    <x v="1"/>
  </r>
  <r>
    <x v="1"/>
    <n v="15000000"/>
    <x v="5"/>
    <n v="80.8"/>
    <n v="19.2"/>
    <s v="Pass"/>
    <x v="1"/>
    <x v="1"/>
  </r>
  <r>
    <x v="1"/>
    <n v="15000000"/>
    <x v="5"/>
    <n v="82.09"/>
    <n v="17.91"/>
    <s v="Pass"/>
    <x v="1"/>
    <x v="1"/>
  </r>
  <r>
    <x v="0"/>
    <s v="Sales Tax: Increase sales tax by half a cent."/>
    <x v="6"/>
    <n v="86.38"/>
    <n v="13.62"/>
    <s v="Pass"/>
    <x v="1"/>
    <x v="1"/>
  </r>
  <r>
    <x v="1"/>
    <n v="9500000"/>
    <x v="18"/>
    <n v="89"/>
    <n v="11"/>
    <s v="Pass"/>
    <x v="1"/>
    <x v="1"/>
  </r>
  <r>
    <x v="1"/>
    <n v="3500000"/>
    <x v="5"/>
    <n v="90.32"/>
    <n v="9.68"/>
    <s v="Pass"/>
    <x v="1"/>
    <x v="1"/>
  </r>
  <r>
    <x v="0"/>
    <s v="$12 Per Sq Ft for Residential/$18Commercial, Ind, Ag"/>
    <x v="10"/>
    <n v="100"/>
    <n v="0"/>
    <s v="Pass"/>
    <x v="1"/>
    <x v="1"/>
  </r>
  <r>
    <x v="0"/>
    <s v="Sales Tax: Increase 1/2 of 1%."/>
    <x v="3"/>
    <n v="29"/>
    <n v="71"/>
    <s v="Fail"/>
    <x v="0"/>
    <x v="0"/>
  </r>
  <r>
    <x v="0"/>
    <s v="TOT: Increase Tax from 8% to 10%"/>
    <x v="1"/>
    <n v="30.6"/>
    <n v="69.400000000000006"/>
    <s v="Fail"/>
    <x v="0"/>
    <x v="0"/>
  </r>
  <r>
    <x v="0"/>
    <s v="Increase TOT from 5% to 10%"/>
    <x v="1"/>
    <n v="34.4"/>
    <n v="65.599999999999994"/>
    <s v="Fail"/>
    <x v="0"/>
    <x v="0"/>
  </r>
  <r>
    <x v="0"/>
    <s v="TOT: Increase from 8% to 10%"/>
    <x v="1"/>
    <n v="35"/>
    <n v="65"/>
    <s v="Fail"/>
    <x v="0"/>
    <x v="0"/>
  </r>
  <r>
    <x v="0"/>
    <s v="Transient Occupancy Tax: Increase from 5% to 10%"/>
    <x v="1"/>
    <n v="41.7"/>
    <n v="58.3"/>
    <s v="Fail"/>
    <x v="0"/>
    <x v="0"/>
  </r>
  <r>
    <x v="0"/>
    <s v="Increase TOT from 5% to 10%"/>
    <x v="1"/>
    <n v="43"/>
    <n v="57"/>
    <s v="Fail"/>
    <x v="0"/>
    <x v="0"/>
  </r>
  <r>
    <x v="0"/>
    <s v="Increase TOT from 8% to 10%"/>
    <x v="1"/>
    <n v="48.4"/>
    <n v="51.6"/>
    <s v="Fail"/>
    <x v="0"/>
    <x v="0"/>
  </r>
  <r>
    <x v="1"/>
    <n v="14000000"/>
    <x v="5"/>
    <n v="49.34"/>
    <n v="50.66"/>
    <s v="Fail"/>
    <x v="0"/>
    <x v="0"/>
  </r>
  <r>
    <x v="0"/>
    <s v="Parcel Tax: Replace existing annual property tax of $20 and an annual property tax at the following rates: Residential - $30/habitable dwelling and $0.25/acre; commercial/industrial - $100/building less than 999 sq. ft. and $200/building over 999 sq. ft. and $0.25/acre."/>
    <x v="6"/>
    <n v="49.93"/>
    <n v="50.07"/>
    <s v="Fail"/>
    <x v="0"/>
    <x v="0"/>
  </r>
  <r>
    <x v="0"/>
    <s v="Transient Occupancy Tax: Increase Tax from 10% to 12%"/>
    <x v="1"/>
    <n v="52.7"/>
    <n v="47.3"/>
    <s v="Pass"/>
    <x v="1"/>
    <x v="1"/>
  </r>
  <r>
    <x v="1"/>
    <n v="5400000"/>
    <x v="5"/>
    <n v="52.8"/>
    <n v="47.2"/>
    <s v="Fail"/>
    <x v="0"/>
    <x v="0"/>
  </r>
  <r>
    <x v="0"/>
    <s v="Increase TOT from 8% to 10%"/>
    <x v="1"/>
    <n v="54.3"/>
    <n v="45.7"/>
    <s v="Pass"/>
    <x v="1"/>
    <x v="1"/>
  </r>
  <r>
    <x v="0"/>
    <s v="Parcel Tax: $45 per parcel to replace an existing parcel tax of $20 per parcel and $0.05 per acre, thereby generating an estimated $113,000 per year"/>
    <x v="6"/>
    <n v="55.72"/>
    <n v="44.28"/>
    <s v="Fail"/>
    <x v="0"/>
    <x v="0"/>
  </r>
  <r>
    <x v="1"/>
    <n v="21900000"/>
    <x v="5"/>
    <n v="56.4"/>
    <n v="43.6"/>
    <s v="Pass"/>
    <x v="1"/>
    <x v="1"/>
  </r>
  <r>
    <x v="0"/>
    <s v="Sales Tax: additional 0.75% generating an estimated $850,000 per year, thereby increasing the total sales tax rate from 7.25% to 8%"/>
    <x v="6"/>
    <n v="56.81"/>
    <n v="43.19"/>
    <s v="Fail"/>
    <x v="0"/>
    <x v="0"/>
  </r>
  <r>
    <x v="0"/>
    <s v="Transient Occupancy Tax: Increase Tax from 8% to 10%"/>
    <x v="1"/>
    <n v="59.7"/>
    <n v="40.299999999999997"/>
    <s v="Pass"/>
    <x v="1"/>
    <x v="1"/>
  </r>
  <r>
    <x v="1"/>
    <n v="7000000"/>
    <x v="5"/>
    <n v="60.02"/>
    <n v="39.979999999999997"/>
    <s v="Pass"/>
    <x v="1"/>
    <x v="1"/>
  </r>
  <r>
    <x v="0"/>
    <s v="Transient  Occupancy Tax: Increase tax rate from 10% to 12%."/>
    <x v="3"/>
    <n v="60.52"/>
    <n v="39.479999999999997"/>
    <s v="Pass"/>
    <x v="1"/>
    <x v="1"/>
  </r>
  <r>
    <x v="6"/>
    <s v="Not available"/>
    <x v="0"/>
    <n v="73"/>
    <n v="27"/>
    <s v="Pass"/>
    <x v="1"/>
    <x v="1"/>
  </r>
  <r>
    <x v="0"/>
    <s v="Parcel Tax: Various Amounts"/>
    <x v="6"/>
    <n v="78.900000000000006"/>
    <n v="21.1"/>
    <s v="Pass"/>
    <x v="1"/>
    <x v="1"/>
  </r>
  <r>
    <x v="0"/>
    <s v="Use MVLF for Transit Purposes"/>
    <x v="22"/>
    <n v="86.6"/>
    <n v="13.4"/>
    <s v="Pass"/>
    <x v="1"/>
    <x v="1"/>
  </r>
  <r>
    <x v="0"/>
    <s v="$117 Per Utility Hookup Per Yr"/>
    <x v="2"/>
    <n v="10.7"/>
    <n v="89.3"/>
    <s v="Fail"/>
    <x v="0"/>
    <x v="0"/>
  </r>
  <r>
    <x v="2"/>
    <s v="Sales Tax: Temporary 1% Increase Ending 6/30/09"/>
    <x v="1"/>
    <n v="29.9"/>
    <n v="70.099999999999994"/>
    <s v="Fail"/>
    <x v="0"/>
    <x v="0"/>
  </r>
  <r>
    <x v="0"/>
    <s v="Sales Tax: Increase 1/2 of 1%."/>
    <x v="3"/>
    <n v="34"/>
    <n v="66"/>
    <s v="Fail"/>
    <x v="0"/>
    <x v="0"/>
  </r>
  <r>
    <x v="2"/>
    <s v="Sales Tax: Impose 1% sales tax."/>
    <x v="1"/>
    <n v="36.5"/>
    <n v="63.5"/>
    <s v="Fail"/>
    <x v="0"/>
    <x v="0"/>
  </r>
  <r>
    <x v="0"/>
    <s v="Parcel Tax: Impose Tax of $10 for 10 Yrs"/>
    <x v="10"/>
    <n v="40"/>
    <n v="60"/>
    <s v="Fail"/>
    <x v="0"/>
    <x v="0"/>
  </r>
  <r>
    <x v="1"/>
    <n v="700000"/>
    <x v="5"/>
    <n v="43.1"/>
    <n v="56.9"/>
    <s v="Fail"/>
    <x v="0"/>
    <x v="0"/>
  </r>
  <r>
    <x v="0"/>
    <s v="Re-Enact 7% Utility Users Tax for 5 Yrs"/>
    <x v="1"/>
    <n v="43.4"/>
    <n v="56.6"/>
    <s v="Fail"/>
    <x v="0"/>
    <x v="0"/>
  </r>
  <r>
    <x v="1"/>
    <n v="9000000"/>
    <x v="5"/>
    <n v="44.6"/>
    <n v="55.4"/>
    <s v="Fail"/>
    <x v="0"/>
    <x v="0"/>
  </r>
  <r>
    <x v="0"/>
    <s v="Parcel Tax: $24 per unit."/>
    <x v="6"/>
    <n v="44.62"/>
    <n v="55.48"/>
    <s v="Fail"/>
    <x v="0"/>
    <x v="0"/>
  </r>
  <r>
    <x v="1"/>
    <n v="730000"/>
    <x v="5"/>
    <n v="45.24"/>
    <n v="54.76"/>
    <s v="Fail"/>
    <x v="0"/>
    <x v="0"/>
  </r>
  <r>
    <x v="1"/>
    <n v="4800000"/>
    <x v="5"/>
    <n v="46.21"/>
    <n v="53.79"/>
    <s v="Fail"/>
    <x v="0"/>
    <x v="0"/>
  </r>
  <r>
    <x v="1"/>
    <n v="2500000"/>
    <x v="5"/>
    <n v="46.3"/>
    <n v="53.7"/>
    <s v="Fail"/>
    <x v="0"/>
    <x v="0"/>
  </r>
  <r>
    <x v="0"/>
    <s v="Sales Tax: Establish an additional half-cent sales tax for 20 years for transportation."/>
    <x v="20"/>
    <n v="48.83"/>
    <n v="51.17"/>
    <s v="Fail"/>
    <x v="0"/>
    <x v="0"/>
  </r>
  <r>
    <x v="0"/>
    <s v="Increase TOT from 8% to 10%"/>
    <x v="1"/>
    <n v="48.9"/>
    <n v="51.1"/>
    <s v="Fail"/>
    <x v="0"/>
    <x v="0"/>
  </r>
  <r>
    <x v="0"/>
    <s v="7% Res Utility UsersTax/2% Non-Residential"/>
    <x v="1"/>
    <n v="49.9"/>
    <n v="50.1"/>
    <s v="Fail"/>
    <x v="0"/>
    <x v="0"/>
  </r>
  <r>
    <x v="0"/>
    <s v="Sales Tax: Continue existing 1% city sales tax for another 5 yrs."/>
    <x v="3"/>
    <n v="50.64"/>
    <n v="49.36"/>
    <s v="Pass"/>
    <x v="1"/>
    <x v="1"/>
  </r>
  <r>
    <x v="0"/>
    <s v="Utility Users Tax: Continue 3% Tax"/>
    <x v="1"/>
    <n v="51.2"/>
    <n v="48.8"/>
    <s v="Pass"/>
    <x v="1"/>
    <x v="1"/>
  </r>
  <r>
    <x v="0"/>
    <s v="Utility Users Tax: Continue 3% Tax for Fours Years Until 6/30/2011"/>
    <x v="1"/>
    <n v="51.6"/>
    <n v="48.4"/>
    <s v="Pass"/>
    <x v="1"/>
    <x v="1"/>
  </r>
  <r>
    <x v="2"/>
    <s v="Sales Tax: Increase Sales by 0.75% for 4 Yrs from 4/1/2009 Through 3/31/2013"/>
    <x v="1"/>
    <n v="51.7"/>
    <n v="48.3"/>
    <s v="Pass"/>
    <x v="1"/>
    <x v="1"/>
  </r>
  <r>
    <x v="0"/>
    <s v="Utility Users Tax: Continue 3% tax for 8 years for general city services."/>
    <x v="3"/>
    <n v="51.73"/>
    <n v="48.27"/>
    <s v="Pass"/>
    <x v="1"/>
    <x v="1"/>
  </r>
  <r>
    <x v="2"/>
    <s v="Sales Tax: Increase sales tax by 1% for 5 years."/>
    <x v="1"/>
    <n v="51.9"/>
    <n v="48.1"/>
    <s v="Pass"/>
    <x v="1"/>
    <x v="1"/>
  </r>
  <r>
    <x v="2"/>
    <s v="Sales Tax: Impose .25% Tax"/>
    <x v="10"/>
    <n v="51.9"/>
    <n v="48.1"/>
    <s v="Fail"/>
    <x v="0"/>
    <x v="0"/>
  </r>
  <r>
    <x v="0"/>
    <s v="Parcel Tax: Levy increased annual tax of $75/vacant parcel, $125/single-family residential parcel, $175/rural residential parcels, between $250 &amp; $300/multi-family parcels, $300/commercial parcel, &amp; $400/industrial parcel for the Blue Lake Fire Protection District."/>
    <x v="6"/>
    <n v="53.58"/>
    <n v="46.42"/>
    <s v="Fail"/>
    <x v="0"/>
    <x v="0"/>
  </r>
  <r>
    <x v="1"/>
    <n v="2500000"/>
    <x v="5"/>
    <n v="54.5"/>
    <n v="45.5"/>
    <s v="Fail"/>
    <x v="0"/>
    <x v="0"/>
  </r>
  <r>
    <x v="2"/>
    <s v="Sales Tax: Impose a 1/2 of 1% Sales Tax to Expire After 5 Yrs"/>
    <x v="1"/>
    <n v="54.7"/>
    <n v="45.3"/>
    <s v="Pass"/>
    <x v="1"/>
    <x v="1"/>
  </r>
  <r>
    <x v="2"/>
    <s v="Sales Tax: Levy 3/4› Sales Tax for 4 Yrs"/>
    <x v="1"/>
    <n v="55.3"/>
    <n v="44.7"/>
    <s v="Pass"/>
    <x v="1"/>
    <x v="1"/>
  </r>
  <r>
    <x v="1"/>
    <n v="10000000"/>
    <x v="5"/>
    <n v="55.36"/>
    <n v="44.57"/>
    <s v="Pass"/>
    <x v="1"/>
    <x v="1"/>
  </r>
  <r>
    <x v="1"/>
    <n v="14000000"/>
    <x v="5"/>
    <n v="55.4"/>
    <n v="44.6"/>
    <s v="Pass"/>
    <x v="1"/>
    <x v="1"/>
  </r>
  <r>
    <x v="1"/>
    <n v="2000000"/>
    <x v="22"/>
    <n v="55.6"/>
    <n v="44.4"/>
    <s v="Fail"/>
    <x v="0"/>
    <x v="0"/>
  </r>
  <r>
    <x v="2"/>
    <s v="Sales Tax: Impose sales tax by 1/2% effective 4/1/2015 for 5 years."/>
    <x v="1"/>
    <n v="56"/>
    <n v="44.1"/>
    <s v="Pass"/>
    <x v="1"/>
    <x v="1"/>
  </r>
  <r>
    <x v="0"/>
    <s v="Utility Users Tax: Impose 4% tax on all electricity &amp; gas usage in the City, effective 3/1/2015 for 5 years."/>
    <x v="1"/>
    <n v="56.2"/>
    <n v="43.8"/>
    <s v="Pass"/>
    <x v="1"/>
    <x v="1"/>
  </r>
  <r>
    <x v="2"/>
    <s v="Sales Tax: Increase Sales Tax by 1/4%. If Approved, This Will Repeal the Existing 3% Utility Users Tax"/>
    <x v="1"/>
    <n v="56.3"/>
    <n v="43.7"/>
    <s v="Pass"/>
    <x v="1"/>
    <x v="1"/>
  </r>
  <r>
    <x v="1"/>
    <n v="18000000"/>
    <x v="5"/>
    <n v="56.77"/>
    <n v="43.23"/>
    <s v="Pass"/>
    <x v="1"/>
    <x v="1"/>
  </r>
  <r>
    <x v="1"/>
    <n v="4000000"/>
    <x v="5"/>
    <n v="57.26"/>
    <n v="42.74"/>
    <s v="Pass"/>
    <x v="1"/>
    <x v="1"/>
  </r>
  <r>
    <x v="1"/>
    <n v="49750000"/>
    <x v="5"/>
    <n v="57.4"/>
    <n v="42.6"/>
    <s v="Pass"/>
    <x v="1"/>
    <x v="1"/>
  </r>
  <r>
    <x v="0"/>
    <s v="Impose 3% Utility Users Tax"/>
    <x v="1"/>
    <n v="57.5"/>
    <n v="42.5"/>
    <s v="Pass"/>
    <x v="1"/>
    <x v="1"/>
  </r>
  <r>
    <x v="1"/>
    <n v="2700000"/>
    <x v="5"/>
    <n v="58.15"/>
    <n v="41.85"/>
    <s v="Pass"/>
    <x v="1"/>
    <x v="1"/>
  </r>
  <r>
    <x v="0"/>
    <s v="Sales Tax: Establish a $0.75 sales tax for 8 years for city services."/>
    <x v="3"/>
    <n v="58.38"/>
    <n v="41.62"/>
    <s v="Pass"/>
    <x v="1"/>
    <x v="1"/>
  </r>
  <r>
    <x v="1"/>
    <n v="5000000"/>
    <x v="5"/>
    <n v="58.83"/>
    <n v="41.17"/>
    <s v="Pass"/>
    <x v="1"/>
    <x v="1"/>
  </r>
  <r>
    <x v="1"/>
    <n v="5000000"/>
    <x v="5"/>
    <n v="59.2"/>
    <n v="40.799999999999997"/>
    <s v="Pass"/>
    <x v="1"/>
    <x v="1"/>
  </r>
  <r>
    <x v="1"/>
    <n v="25800000"/>
    <x v="5"/>
    <n v="59.5"/>
    <n v="40.5"/>
    <s v="Pass"/>
    <x v="1"/>
    <x v="1"/>
  </r>
  <r>
    <x v="0"/>
    <s v="Parcel Tax: Levy an Annual Emergency Parcel Tax Not to Exceed $96 to Expire in 4 Yrs Beginning 7/1/2011"/>
    <x v="5"/>
    <n v="59.7"/>
    <n v="40.299999999999997"/>
    <s v="Fail"/>
    <x v="0"/>
    <x v="0"/>
  </r>
  <r>
    <x v="0"/>
    <s v="Utility Users Tax: Continue to Impose a 3% Utility Users Tax"/>
    <x v="1"/>
    <n v="60"/>
    <n v="40"/>
    <s v="Pass"/>
    <x v="1"/>
    <x v="1"/>
  </r>
  <r>
    <x v="1"/>
    <n v="6500000"/>
    <x v="5"/>
    <n v="61.07"/>
    <n v="38.93"/>
    <s v="Pass"/>
    <x v="1"/>
    <x v="1"/>
  </r>
  <r>
    <x v="0"/>
    <s v="TOT: Increase to 10%"/>
    <x v="1"/>
    <n v="61.3"/>
    <n v="38.700000000000003"/>
    <s v="Pass"/>
    <x v="1"/>
    <x v="1"/>
  </r>
  <r>
    <x v="1"/>
    <n v="10000000"/>
    <x v="5"/>
    <n v="61.3"/>
    <n v="38.700000000000003"/>
    <s v="Pass"/>
    <x v="1"/>
    <x v="1"/>
  </r>
  <r>
    <x v="1"/>
    <n v="1200000"/>
    <x v="5"/>
    <n v="61.35"/>
    <n v="38.65"/>
    <s v="Pass"/>
    <x v="1"/>
    <x v="1"/>
  </r>
  <r>
    <x v="1"/>
    <n v="1080000"/>
    <x v="5"/>
    <n v="61.5"/>
    <n v="38.5"/>
    <s v="Fail"/>
    <x v="0"/>
    <x v="0"/>
  </r>
  <r>
    <x v="1"/>
    <n v="6000000"/>
    <x v="5"/>
    <n v="61.8"/>
    <n v="38.200000000000003"/>
    <s v="Pass"/>
    <x v="1"/>
    <x v="1"/>
  </r>
  <r>
    <x v="1"/>
    <n v="32515000"/>
    <x v="5"/>
    <n v="62.2"/>
    <n v="37.799999999999997"/>
    <s v="Pass"/>
    <x v="1"/>
    <x v="1"/>
  </r>
  <r>
    <x v="0"/>
    <s v="Transient Occupancy Tax: Increase Tax by 1%, from 9% to 10%"/>
    <x v="1"/>
    <n v="62.6"/>
    <n v="37.4"/>
    <s v="Pass"/>
    <x v="1"/>
    <x v="1"/>
  </r>
  <r>
    <x v="0"/>
    <s v="Sales Tax: Continue a $0.75 sales tax for 4 years for city services starting on 4/1/2017."/>
    <x v="3"/>
    <n v="62.63"/>
    <n v="37.369999999999997"/>
    <s v="Pass"/>
    <x v="1"/>
    <x v="1"/>
  </r>
  <r>
    <x v="1"/>
    <n v="2000000"/>
    <x v="22"/>
    <n v="62.7"/>
    <n v="37.299999999999997"/>
    <s v="Fail"/>
    <x v="0"/>
    <x v="0"/>
  </r>
  <r>
    <x v="2"/>
    <s v="Sales Tax: IncreaseTax by 3/4%, from 7 1/4% to 8%"/>
    <x v="1"/>
    <n v="63.5"/>
    <n v="36.5"/>
    <s v="Pass"/>
    <x v="1"/>
    <x v="1"/>
  </r>
  <r>
    <x v="0"/>
    <s v="Parcel Tax: annual tax of $118 for single-family residential homes for 10 years"/>
    <x v="6"/>
    <n v="63.76"/>
    <n v="36.24"/>
    <s v="Fail"/>
    <x v="0"/>
    <x v="0"/>
  </r>
  <r>
    <x v="0"/>
    <s v="Business License Tax: Increase Tax from $30 Per Year to $50 Per Year"/>
    <x v="1"/>
    <n v="64.099999999999994"/>
    <n v="35.9"/>
    <s v="Pass"/>
    <x v="1"/>
    <x v="1"/>
  </r>
  <r>
    <x v="1"/>
    <n v="10585000"/>
    <x v="5"/>
    <n v="64.2"/>
    <n v="35.799999999999997"/>
    <s v="Pass"/>
    <x v="1"/>
    <x v="1"/>
  </r>
  <r>
    <x v="0"/>
    <s v="Sales Tax: Increase city's sales tax by .25%."/>
    <x v="22"/>
    <n v="64.25"/>
    <n v="35.75"/>
    <s v="Fail"/>
    <x v="0"/>
    <x v="0"/>
  </r>
  <r>
    <x v="1"/>
    <n v="2100000"/>
    <x v="5"/>
    <n v="64.75"/>
    <n v="35.25"/>
    <s v="Pass"/>
    <x v="1"/>
    <x v="1"/>
  </r>
  <r>
    <x v="1"/>
    <n v="2000000"/>
    <x v="5"/>
    <n v="65.2"/>
    <n v="34.799999999999997"/>
    <s v="Pass"/>
    <x v="1"/>
    <x v="1"/>
  </r>
  <r>
    <x v="1"/>
    <n v="1100000"/>
    <x v="5"/>
    <n v="65.77"/>
    <n v="34.229999999999997"/>
    <s v="Pass"/>
    <x v="1"/>
    <x v="1"/>
  </r>
  <r>
    <x v="0"/>
    <s v="Marijuana Tax: Establish a marijuana cultivation tax of $1 to $3 per sq. ft. for county services."/>
    <x v="3"/>
    <n v="65.8"/>
    <n v="34.200000000000003"/>
    <s v="Pass"/>
    <x v="1"/>
    <x v="1"/>
  </r>
  <r>
    <x v="1"/>
    <n v="5600000"/>
    <x v="5"/>
    <n v="66.209999999999994"/>
    <n v="33.79"/>
    <s v="Pass"/>
    <x v="1"/>
    <x v="1"/>
  </r>
  <r>
    <x v="0"/>
    <s v="Sales Tax: additional 1.25%, generating an estimated $9.6 million per year, increasing the total sales tax rate from 8.5% to 9.25%. This tax would take effect on July 1, 2021 when the current 0.5% sales tax expires."/>
    <x v="3"/>
    <n v="66.41"/>
    <n v="33.590000000000003"/>
    <s v="Pass"/>
    <x v="1"/>
    <x v="1"/>
  </r>
  <r>
    <x v="2"/>
    <s v="Sales Tax: Continue 1/2% sales tax for 5 years beginning 7/1/16."/>
    <x v="1"/>
    <n v="66.599999999999994"/>
    <n v="33.4"/>
    <s v="Pass"/>
    <x v="1"/>
    <x v="1"/>
  </r>
  <r>
    <x v="0"/>
    <s v="Utility Users Tax: 3% Beginning 12/1/04 to Replace Utility Users Tax Which Expires 12/1/04"/>
    <x v="1"/>
    <n v="66.599999999999994"/>
    <n v="33.4"/>
    <s v="Pass"/>
    <x v="1"/>
    <x v="1"/>
  </r>
  <r>
    <x v="1"/>
    <n v="1600000"/>
    <x v="5"/>
    <n v="66.95"/>
    <n v="33.049999999999997"/>
    <s v="Pass"/>
    <x v="1"/>
    <x v="1"/>
  </r>
  <r>
    <x v="0"/>
    <s v="TOT: Increase to 10%"/>
    <x v="1"/>
    <n v="67.2"/>
    <n v="32.799999999999997"/>
    <s v="Pass"/>
    <x v="1"/>
    <x v="1"/>
  </r>
  <r>
    <x v="0"/>
    <s v="Parcel Tax: Increase annual parcel tax by the following amounts: $74/vacant parcel, $100/private residential parcel, &amp; $225/commercial parcel to fund the Shelter Cove Fire Dept."/>
    <x v="6"/>
    <n v="67.430000000000007"/>
    <n v="32.57"/>
    <s v="Pass"/>
    <x v="1"/>
    <x v="1"/>
  </r>
  <r>
    <x v="1"/>
    <n v="456000"/>
    <x v="5"/>
    <n v="67.7"/>
    <n v="32.4"/>
    <s v="Pass"/>
    <x v="1"/>
    <x v="1"/>
  </r>
  <r>
    <x v="0"/>
    <s v="Utility Users Tax: Impose Electricity Users Tax of 45% on Residential Customers Whose Electricity Usage Exceeds 600% Over Baseline Allowance"/>
    <x v="1"/>
    <n v="68"/>
    <n v="32"/>
    <s v="Pass"/>
    <x v="1"/>
    <x v="1"/>
  </r>
  <r>
    <x v="1"/>
    <n v="18000000"/>
    <x v="5"/>
    <n v="68.209999999999994"/>
    <n v="31.79"/>
    <s v="Pass"/>
    <x v="1"/>
    <x v="1"/>
  </r>
  <r>
    <x v="1"/>
    <n v="4000000"/>
    <x v="5"/>
    <n v="68.62"/>
    <n v="31.38"/>
    <s v="Pass"/>
    <x v="1"/>
    <x v="1"/>
  </r>
  <r>
    <x v="0"/>
    <s v="Sales Tax: additional 0.75%, generating an estimated $1.4 million per year. This tax is to continue for eight years beyond its current expiration date on March 31, 2025."/>
    <x v="3"/>
    <n v="69.08"/>
    <n v="30.92"/>
    <s v="Pass"/>
    <x v="1"/>
    <x v="1"/>
  </r>
  <r>
    <x v="1"/>
    <n v="5950000"/>
    <x v="5"/>
    <n v="71.400000000000006"/>
    <n v="28.6"/>
    <s v="Pass"/>
    <x v="1"/>
    <x v="1"/>
  </r>
  <r>
    <x v="0"/>
    <s v="Sales Tax: additional 0.75% to continue for four years from April 1, 2021 - March 31, 2025"/>
    <x v="3"/>
    <n v="71.83"/>
    <n v="28.17"/>
    <s v="Pass"/>
    <x v="1"/>
    <x v="1"/>
  </r>
  <r>
    <x v="1"/>
    <n v="24000000"/>
    <x v="5"/>
    <n v="72.48"/>
    <n v="27.52"/>
    <s v="Pass"/>
    <x v="1"/>
    <x v="1"/>
  </r>
  <r>
    <x v="0"/>
    <s v="Transient Occupancy Tax: Impose 10% tax."/>
    <x v="3"/>
    <n v="73.42"/>
    <n v="26.58"/>
    <s v="Pass"/>
    <x v="1"/>
    <x v="1"/>
  </r>
  <r>
    <x v="0"/>
    <s v="Sales Tax: Continue county's existing sales tax rate of 0.5%"/>
    <x v="3"/>
    <n v="73.87"/>
    <n v="26.13"/>
    <s v="Pass"/>
    <x v="1"/>
    <x v="1"/>
  </r>
  <r>
    <x v="1"/>
    <n v="450000"/>
    <x v="5"/>
    <n v="74.099999999999994"/>
    <n v="25.9"/>
    <s v="Pass"/>
    <x v="1"/>
    <x v="1"/>
  </r>
  <r>
    <x v="1"/>
    <n v="3400000"/>
    <x v="5"/>
    <n v="74.78"/>
    <n v="25.22"/>
    <s v="Pass"/>
    <x v="1"/>
    <x v="1"/>
  </r>
  <r>
    <x v="1"/>
    <n v="7000000"/>
    <x v="5"/>
    <n v="75.3"/>
    <n v="24.7"/>
    <s v="Pass"/>
    <x v="1"/>
    <x v="1"/>
  </r>
  <r>
    <x v="0"/>
    <s v="Parcel Tax: $118 per single-family residential parcel, $309 per multi-family residential parcels (2-4 units), $388 per multi-family residential parcels (5-9 units), $465 per multi-family residential parcels (10+ units), $30 per vacant parcel, $192 per rural residential parcel, $546 per commercial parcel, $910 per industrial parcel, $910 per retail parcel of 10,000 square feet or more, and $90 per mobile home parcel to replace an existing parcel tax, generating an estimated $2.2 million per year, until 2030"/>
    <x v="6"/>
    <n v="75.38"/>
    <n v="24.62"/>
    <s v="Pass"/>
    <x v="1"/>
    <x v="1"/>
  </r>
  <r>
    <x v="0"/>
    <s v="Transient Occupancy Tax: Increase TOT from 8% to 10%."/>
    <x v="3"/>
    <n v="76"/>
    <n v="24"/>
    <s v="Pass"/>
    <x v="1"/>
    <x v="1"/>
  </r>
  <r>
    <x v="1"/>
    <n v="2000000"/>
    <x v="5"/>
    <n v="77.16"/>
    <n v="22.84"/>
    <s v="Pass"/>
    <x v="1"/>
    <x v="1"/>
  </r>
  <r>
    <x v="0"/>
    <s v="Parcel Tax: Levy Tax of $49 Per Parcel for 5 Yrs"/>
    <x v="5"/>
    <n v="78"/>
    <n v="22"/>
    <s v="Pass"/>
    <x v="1"/>
    <x v="1"/>
  </r>
  <r>
    <x v="0"/>
    <s v="Parcel Tax: Levy parcel tax for 8 years at an annual rate of $59/parcel for education funding."/>
    <x v="5"/>
    <n v="79.69"/>
    <n v="20.309999999999999"/>
    <s v="Pass"/>
    <x v="1"/>
    <x v="1"/>
  </r>
  <r>
    <x v="0"/>
    <s v="Vehicle Registration Fee: Renew for Ten Years $1 Fee for Every Vehicle Registered in the County and an Additional $2 Fee for Certain Commercial Vehicles Registered in the County"/>
    <x v="2"/>
    <n v="79.7"/>
    <n v="20.3"/>
    <s v="Pass"/>
    <x v="1"/>
    <x v="1"/>
  </r>
  <r>
    <x v="0"/>
    <s v="$15 Per Parcel"/>
    <x v="6"/>
    <n v="79.7"/>
    <n v="20.3"/>
    <s v="Pass"/>
    <x v="1"/>
    <x v="1"/>
  </r>
  <r>
    <x v="0"/>
    <s v="Parcel Tax: $37 per parcel, thereby generating an estimated $175,000 per year"/>
    <x v="15"/>
    <n v="80.66"/>
    <n v="19.34"/>
    <s v="Pass"/>
    <x v="1"/>
    <x v="1"/>
  </r>
  <r>
    <x v="0"/>
    <s v="Marijuana Tax:  Tax on commercial cannabis cultivation."/>
    <x v="3"/>
    <n v="80.959999999999994"/>
    <n v="19.04"/>
    <s v="Pass"/>
    <x v="1"/>
    <x v="1"/>
  </r>
  <r>
    <x v="0"/>
    <s v="Parcel Tax: annual tax of $55 for single-family residential homes for 5 years"/>
    <x v="6"/>
    <n v="81.2"/>
    <n v="18.8"/>
    <s v="Pass"/>
    <x v="1"/>
    <x v="1"/>
  </r>
  <r>
    <x v="1"/>
    <n v="2200000"/>
    <x v="5"/>
    <n v="81.5"/>
    <n v="18.5"/>
    <s v="Pass"/>
    <x v="1"/>
    <x v="1"/>
  </r>
  <r>
    <x v="0"/>
    <s v="Parcel Tax: Levy annual $80 per improved parcel and $60 unimproved parcel for fire protection."/>
    <x v="6"/>
    <n v="81.709999999999994"/>
    <n v="18.29"/>
    <s v="Pass"/>
    <x v="1"/>
    <x v="1"/>
  </r>
  <r>
    <x v="1"/>
    <n v="5400000"/>
    <x v="5"/>
    <n v="82.5"/>
    <n v="17.5"/>
    <s v="Pass"/>
    <x v="1"/>
    <x v="1"/>
  </r>
  <r>
    <x v="0"/>
    <s v="Parcel Tax: Levy parcel tax for $75 per assessor's parcel in Zone two for 10 years."/>
    <x v="6"/>
    <n v="85.8"/>
    <n v="14.2"/>
    <s v="Pass"/>
    <x v="1"/>
    <x v="1"/>
  </r>
  <r>
    <x v="0"/>
    <s v="Parcel Tax: $42 Per Assessor's Parcel for 10 Yrs"/>
    <x v="6"/>
    <n v="86.3"/>
    <n v="13.7"/>
    <s v="Pass"/>
    <x v="1"/>
    <x v="1"/>
  </r>
  <r>
    <x v="0"/>
    <s v="5% Utility Users Tax (Continue)"/>
    <x v="1"/>
    <n v="19.399999999999999"/>
    <n v="80.599999999999994"/>
    <s v="Fail"/>
    <x v="0"/>
    <x v="0"/>
  </r>
  <r>
    <x v="0"/>
    <s v="Utility Tax: 5% utility users tax on phones, electricity, gas, water, trash, sewer and cable generating an estimated $348,078 per year"/>
    <x v="3"/>
    <n v="21.97"/>
    <n v="78.03"/>
    <s v="Fail"/>
    <x v="0"/>
    <x v="0"/>
  </r>
  <r>
    <x v="0"/>
    <s v="Parcel Tax: Hospital Parcel Tax"/>
    <x v="4"/>
    <n v="27.4"/>
    <n v="72.599999999999994"/>
    <s v="Fail"/>
    <x v="0"/>
    <x v="0"/>
  </r>
  <r>
    <x v="0"/>
    <s v="Utility Tax: update the City’s utility tax  by extending the tax to cover cell phone, VoIP, IP-TV, text messaging, paging, and private communication services, subject to future council action to reduce said percentage, and which is projected to raise $1.9 million per year"/>
    <x v="3"/>
    <n v="29.31"/>
    <n v="70.69"/>
    <s v="Fail"/>
    <x v="0"/>
    <x v="0"/>
  </r>
  <r>
    <x v="0"/>
    <s v="Utility User Tax: Reduce the utility user tax by 0.5 percent for three years. Then, the city council would consider whether it can be reduced more."/>
    <x v="3"/>
    <n v="36.229999999999997"/>
    <n v="63.77"/>
    <s v="Fail"/>
    <x v="0"/>
    <x v="0"/>
  </r>
  <r>
    <x v="2"/>
    <s v="Sales Tax: Impose 1/4% Tax for 10 Yrs"/>
    <x v="0"/>
    <n v="36.9"/>
    <n v="63.1"/>
    <s v="Fail"/>
    <x v="0"/>
    <x v="0"/>
  </r>
  <r>
    <x v="1"/>
    <n v="5200000"/>
    <x v="0"/>
    <n v="41.4"/>
    <n v="58.6"/>
    <s v="Fail"/>
    <x v="0"/>
    <x v="0"/>
  </r>
  <r>
    <x v="0"/>
    <s v="Transient Occupancy Tax: Increase tax from 10% to 13% for general city services."/>
    <x v="3"/>
    <n v="42.44"/>
    <n v="57.56"/>
    <s v="Fail"/>
    <x v="0"/>
    <x v="0"/>
  </r>
  <r>
    <x v="0"/>
    <s v="Utility User Tax: Extend 5% utility user tax, with a five-year sunset clause."/>
    <x v="3"/>
    <n v="42.58"/>
    <n v="57.42"/>
    <s v="Fail"/>
    <x v="0"/>
    <x v="0"/>
  </r>
  <r>
    <x v="0"/>
    <s v="Sales Tax: Increase sales tax by 1/2 percent for 15 years."/>
    <x v="3"/>
    <n v="43.9"/>
    <n v="56.1"/>
    <s v="Fail"/>
    <x v="0"/>
    <x v="0"/>
  </r>
  <r>
    <x v="0"/>
    <s v="Parcel Tax: $150 improved and $125 per unimproved parcel"/>
    <x v="3"/>
    <n v="44"/>
    <n v="56"/>
    <s v="Fail"/>
    <x v="0"/>
    <x v="0"/>
  </r>
  <r>
    <x v="0"/>
    <s v="Eliminate 5% Utility Users Tax"/>
    <x v="1"/>
    <n v="45"/>
    <n v="55"/>
    <s v="Fail"/>
    <x v="0"/>
    <x v="0"/>
  </r>
  <r>
    <x v="0"/>
    <s v="Sales Tax: Increase sales tax by 1/2 cent for 10 years."/>
    <x v="3"/>
    <n v="46.3"/>
    <n v="53.7"/>
    <s v="Fail"/>
    <x v="0"/>
    <x v="0"/>
  </r>
  <r>
    <x v="0"/>
    <s v="Transient Occupancy Tax: Increase tax from 8% to 10% effective 1/1/2015."/>
    <x v="1"/>
    <n v="46.5"/>
    <n v="53.6"/>
    <s v="Fail"/>
    <x v="0"/>
    <x v="0"/>
  </r>
  <r>
    <x v="0"/>
    <s v="Transaction and UseTax: Impose 1/2› Sales Tax for 20 Yrs"/>
    <x v="6"/>
    <n v="46.9"/>
    <n v="53.1"/>
    <s v="Fail"/>
    <x v="0"/>
    <x v="0"/>
  </r>
  <r>
    <x v="1"/>
    <n v="30000000"/>
    <x v="5"/>
    <n v="47.41"/>
    <n v="52.59"/>
    <s v="Fail"/>
    <x v="0"/>
    <x v="0"/>
  </r>
  <r>
    <x v="1"/>
    <n v="25000000"/>
    <x v="5"/>
    <n v="48.4"/>
    <n v="51.6"/>
    <s v="Fail"/>
    <x v="0"/>
    <x v="0"/>
  </r>
  <r>
    <x v="0"/>
    <s v="Utility Users Tax: Reduce the utility tax by 1% every year for 5 years until it is eliminated."/>
    <x v="3"/>
    <n v="48.41"/>
    <n v="51.59"/>
    <s v="Fail"/>
    <x v="0"/>
    <x v="0"/>
  </r>
  <r>
    <x v="0"/>
    <s v="TOT: Increase from 7% to 10%"/>
    <x v="1"/>
    <n v="49.9"/>
    <n v="50.1"/>
    <s v="Fail"/>
    <x v="0"/>
    <x v="0"/>
  </r>
  <r>
    <x v="1"/>
    <n v="15000000"/>
    <x v="11"/>
    <n v="50.4"/>
    <n v="49.6"/>
    <s v="Fail"/>
    <x v="0"/>
    <x v="0"/>
  </r>
  <r>
    <x v="1"/>
    <n v="7000000"/>
    <x v="5"/>
    <n v="50.9"/>
    <n v="49.1"/>
    <s v="Fail"/>
    <x v="0"/>
    <x v="0"/>
  </r>
  <r>
    <x v="0"/>
    <s v="Utility Users Tax: A 4.0% Utility Users Tax"/>
    <x v="1"/>
    <n v="51.7"/>
    <n v="48.3"/>
    <s v="Pass"/>
    <x v="1"/>
    <x v="1"/>
  </r>
  <r>
    <x v="0"/>
    <s v="Transient Occupancy Tax: Increase from 7% to 10%"/>
    <x v="1"/>
    <n v="52.3"/>
    <n v="47.7"/>
    <s v="Pass"/>
    <x v="1"/>
    <x v="1"/>
  </r>
  <r>
    <x v="1"/>
    <n v="7000000"/>
    <x v="5"/>
    <n v="52.5"/>
    <n v="47.5"/>
    <s v="Fail"/>
    <x v="0"/>
    <x v="0"/>
  </r>
  <r>
    <x v="0"/>
    <s v="Utility Tax: extend the utility user's tax at a rate of 4%, raising approximately $2.5 million per year"/>
    <x v="3"/>
    <n v="54.76"/>
    <n v="45.24"/>
    <s v="Pass"/>
    <x v="1"/>
    <x v="1"/>
  </r>
  <r>
    <x v="0"/>
    <s v="Sales Tax: Establish an additional 0.5% sales tax for general city services."/>
    <x v="3"/>
    <n v="54.88"/>
    <n v="45.12"/>
    <s v="Pass"/>
    <x v="1"/>
    <x v="1"/>
  </r>
  <r>
    <x v="1"/>
    <n v="7000000"/>
    <x v="5"/>
    <n v="56.9"/>
    <n v="43.1"/>
    <s v="Pass"/>
    <x v="1"/>
    <x v="1"/>
  </r>
  <r>
    <x v="0"/>
    <s v="Utility User Tax: Continue user utility tax for 5 years not to exceed 4%."/>
    <x v="3"/>
    <n v="57.8"/>
    <n v="42.2"/>
    <s v="Pass"/>
    <x v="1"/>
    <x v="1"/>
  </r>
  <r>
    <x v="0"/>
    <s v="Transient Occupancy Tax: Increase tax from 10% to 12%."/>
    <x v="3"/>
    <n v="58.17"/>
    <n v="41.83"/>
    <s v="Pass"/>
    <x v="1"/>
    <x v="1"/>
  </r>
  <r>
    <x v="0"/>
    <s v="Utility Users Tax: Increase Tax 4%, from 5% to 9%"/>
    <x v="8"/>
    <n v="58.3"/>
    <n v="41.7"/>
    <s v="Fail"/>
    <x v="0"/>
    <x v="0"/>
  </r>
  <r>
    <x v="0"/>
    <s v="4% Utility Users Tax (Prop 62)"/>
    <x v="1"/>
    <n v="58.9"/>
    <n v="41.1"/>
    <s v="Pass"/>
    <x v="1"/>
    <x v="1"/>
  </r>
  <r>
    <x v="1"/>
    <n v="8000000"/>
    <x v="5"/>
    <n v="59.2"/>
    <n v="40.799999999999997"/>
    <s v="Pass"/>
    <x v="1"/>
    <x v="1"/>
  </r>
  <r>
    <x v="2"/>
    <s v="Sales Tax: Enact a 1/2› Sales Tax for 20 Yrs"/>
    <x v="1"/>
    <n v="59.9"/>
    <n v="40.1"/>
    <s v="Pass"/>
    <x v="1"/>
    <x v="1"/>
  </r>
  <r>
    <x v="0"/>
    <s v="TOT: Increase from 7% to 10%"/>
    <x v="1"/>
    <n v="60"/>
    <n v="40"/>
    <s v="Fail"/>
    <x v="0"/>
    <x v="0"/>
  </r>
  <r>
    <x v="1"/>
    <n v="2500000"/>
    <x v="5"/>
    <n v="60.5"/>
    <n v="39.5"/>
    <s v="Fail"/>
    <x v="0"/>
    <x v="0"/>
  </r>
  <r>
    <x v="1"/>
    <n v="9000000"/>
    <x v="5"/>
    <n v="60.7"/>
    <n v="39.299999999999997"/>
    <s v="Pass"/>
    <x v="1"/>
    <x v="1"/>
  </r>
  <r>
    <x v="2"/>
    <s v="Repeal $.005 Sales Tax When Bonds Repaid"/>
    <x v="4"/>
    <n v="61.6"/>
    <n v="38.4"/>
    <s v="Pass"/>
    <x v="1"/>
    <x v="1"/>
  </r>
  <r>
    <x v="0"/>
    <s v="Utility User Tax: Extend 4% tax for 5 years."/>
    <x v="3"/>
    <n v="62.02"/>
    <n v="37.979999999999997"/>
    <s v="Pass"/>
    <x v="1"/>
    <x v="1"/>
  </r>
  <r>
    <x v="1"/>
    <n v="58600000"/>
    <x v="11"/>
    <n v="63.6"/>
    <n v="36.4"/>
    <s v="Pass"/>
    <x v="1"/>
    <x v="1"/>
  </r>
  <r>
    <x v="1"/>
    <n v="18700000"/>
    <x v="5"/>
    <n v="64.66"/>
    <n v="35.340000000000003"/>
    <s v="Pass"/>
    <x v="1"/>
    <x v="1"/>
  </r>
  <r>
    <x v="1"/>
    <n v="80000000"/>
    <x v="11"/>
    <n v="64.7"/>
    <n v="35.299999999999997"/>
    <s v="Pass"/>
    <x v="1"/>
    <x v="1"/>
  </r>
  <r>
    <x v="0"/>
    <s v="Special Tax to authorize $10.65 million."/>
    <x v="5"/>
    <n v="65"/>
    <n v="35"/>
    <s v="Fail"/>
    <x v="0"/>
    <x v="0"/>
  </r>
  <r>
    <x v="1"/>
    <n v="15000000"/>
    <x v="11"/>
    <n v="65.2"/>
    <n v="34.9"/>
    <s v="Fail"/>
    <x v="0"/>
    <x v="0"/>
  </r>
  <r>
    <x v="1"/>
    <n v="7500000"/>
    <x v="5"/>
    <n v="67"/>
    <n v="33.1"/>
    <s v="Pass"/>
    <x v="1"/>
    <x v="1"/>
  </r>
  <r>
    <x v="1"/>
    <n v="12000000"/>
    <x v="5"/>
    <n v="69.400000000000006"/>
    <n v="30.6"/>
    <s v="Pass"/>
    <x v="1"/>
    <x v="1"/>
  </r>
  <r>
    <x v="1"/>
    <n v="10000000"/>
    <x v="5"/>
    <n v="69.599999999999994"/>
    <n v="30.4"/>
    <s v="Pass"/>
    <x v="1"/>
    <x v="1"/>
  </r>
  <r>
    <x v="1"/>
    <n v="1900000"/>
    <x v="9"/>
    <n v="69.7"/>
    <n v="30.3"/>
    <s v="Pass"/>
    <x v="1"/>
    <x v="1"/>
  </r>
  <r>
    <x v="1"/>
    <n v="30000000"/>
    <x v="5"/>
    <n v="70.17"/>
    <n v="29.83"/>
    <s v="Pass"/>
    <x v="1"/>
    <x v="1"/>
  </r>
  <r>
    <x v="1"/>
    <n v="40000000"/>
    <x v="5"/>
    <n v="71.69"/>
    <n v="28.31"/>
    <s v="Pass"/>
    <x v="1"/>
    <x v="1"/>
  </r>
  <r>
    <x v="1"/>
    <n v="14000000"/>
    <x v="5"/>
    <n v="71.98"/>
    <n v="28.02"/>
    <s v="Pass"/>
    <x v="1"/>
    <x v="1"/>
  </r>
  <r>
    <x v="1"/>
    <n v="1200000"/>
    <x v="5"/>
    <n v="72"/>
    <n v="28"/>
    <s v="Pass"/>
    <x v="1"/>
    <x v="1"/>
  </r>
  <r>
    <x v="1"/>
    <n v="10000000"/>
    <x v="5"/>
    <n v="72.099999999999994"/>
    <n v="27.9"/>
    <s v="Pass"/>
    <x v="1"/>
    <x v="1"/>
  </r>
  <r>
    <x v="1"/>
    <n v="8000000"/>
    <x v="5"/>
    <n v="72.33"/>
    <n v="27.67"/>
    <s v="Pass"/>
    <x v="1"/>
    <x v="1"/>
  </r>
  <r>
    <x v="0"/>
    <s v="Sales Tax: Continue 1/2 cent sales tax."/>
    <x v="3"/>
    <n v="72.599999999999994"/>
    <n v="27.4"/>
    <s v="Pass"/>
    <x v="1"/>
    <x v="1"/>
  </r>
  <r>
    <x v="1"/>
    <n v="45000000"/>
    <x v="5"/>
    <n v="73.3"/>
    <n v="26.7"/>
    <s v="Pass"/>
    <x v="1"/>
    <x v="1"/>
  </r>
  <r>
    <x v="0"/>
    <s v="Marijuana Tax: Impose tax on businesses at rates of up to $25/sq. ft. for cultivation and up to 15% of gross receipts for sales."/>
    <x v="3"/>
    <n v="73.53"/>
    <n v="26.47"/>
    <s v="Pass"/>
    <x v="1"/>
    <x v="1"/>
  </r>
  <r>
    <x v="1"/>
    <n v="22100000"/>
    <x v="5"/>
    <n v="74.83"/>
    <n v="25.17"/>
    <s v="Pass"/>
    <x v="1"/>
    <x v="1"/>
  </r>
  <r>
    <x v="1"/>
    <n v="47000000"/>
    <x v="5"/>
    <n v="74.95"/>
    <n v="25.05"/>
    <s v="Pass"/>
    <x v="1"/>
    <x v="1"/>
  </r>
  <r>
    <x v="1"/>
    <n v="30000000"/>
    <x v="5"/>
    <n v="75.2"/>
    <n v="24.8"/>
    <s v="Pass"/>
    <x v="1"/>
    <x v="1"/>
  </r>
  <r>
    <x v="0"/>
    <s v="Marijuana Tax: Tax businesses at rates of $10/sq. ft. for cultivation, 6% of gross receipts for retail businesses, and 4% for other businesses."/>
    <x v="3"/>
    <n v="76.19"/>
    <n v="23.81"/>
    <s v="Pass"/>
    <x v="1"/>
    <x v="1"/>
  </r>
  <r>
    <x v="1"/>
    <n v="8000000"/>
    <x v="5"/>
    <n v="77"/>
    <n v="23"/>
    <s v="Pass"/>
    <x v="1"/>
    <x v="1"/>
  </r>
  <r>
    <x v="1"/>
    <n v="800000"/>
    <x v="5"/>
    <n v="78"/>
    <n v="22"/>
    <s v="Pass"/>
    <x v="1"/>
    <x v="1"/>
  </r>
  <r>
    <x v="2"/>
    <s v="Sales Tax: Extend the 1/2› Tax for 40 Yrs"/>
    <x v="21"/>
    <n v="83.8"/>
    <n v="16.2"/>
    <s v="Pass"/>
    <x v="1"/>
    <x v="1"/>
  </r>
  <r>
    <x v="1"/>
    <n v="6000000"/>
    <x v="5"/>
    <n v="84.43"/>
    <n v="15.57"/>
    <s v="Pass"/>
    <x v="1"/>
    <x v="1"/>
  </r>
  <r>
    <x v="1"/>
    <n v="6000000"/>
    <x v="5"/>
    <n v="85.06"/>
    <n v="14.94"/>
    <s v="Pass"/>
    <x v="1"/>
    <x v="1"/>
  </r>
  <r>
    <x v="2"/>
    <s v="Sales Tax: Increase 1/2%"/>
    <x v="1"/>
    <n v="36.700000000000003"/>
    <n v="63.3"/>
    <s v="Fail"/>
    <x v="0"/>
    <x v="0"/>
  </r>
  <r>
    <x v="1"/>
    <n v="14000000"/>
    <x v="5"/>
    <n v="41.65"/>
    <n v="58.35"/>
    <s v="Fail"/>
    <x v="0"/>
    <x v="0"/>
  </r>
  <r>
    <x v="1"/>
    <n v="6000000"/>
    <x v="5"/>
    <n v="43.36"/>
    <n v="56.64"/>
    <s v="Fail"/>
    <x v="0"/>
    <x v="0"/>
  </r>
  <r>
    <x v="0"/>
    <s v="TOT: Increase by 3% (Up from 9% to 12%)"/>
    <x v="1"/>
    <n v="45.6"/>
    <n v="54.4"/>
    <s v="Fail"/>
    <x v="0"/>
    <x v="0"/>
  </r>
  <r>
    <x v="1"/>
    <n v="4800000"/>
    <x v="5"/>
    <n v="47.73"/>
    <n v="52.27"/>
    <s v="Fail"/>
    <x v="0"/>
    <x v="0"/>
  </r>
  <r>
    <x v="0"/>
    <s v="$100 Per Residential Parcel"/>
    <x v="6"/>
    <n v="49.5"/>
    <n v="50.5"/>
    <s v="Fail"/>
    <x v="0"/>
    <x v="0"/>
  </r>
  <r>
    <x v="0"/>
    <s v="Transient Occupancy Tax: Increase 3%"/>
    <x v="0"/>
    <n v="51.6"/>
    <n v="48.4"/>
    <s v="Fail"/>
    <x v="0"/>
    <x v="0"/>
  </r>
  <r>
    <x v="0"/>
    <s v="Transient Occupancy Tax: Increase Tax from 9% to 12%"/>
    <x v="1"/>
    <n v="52"/>
    <n v="48"/>
    <s v="Pass"/>
    <x v="1"/>
    <x v="1"/>
  </r>
  <r>
    <x v="0"/>
    <s v="Parcel Tax: Increase parcel tax to $38.64 plus $1.50 per acre for single- family residential parcel."/>
    <x v="6"/>
    <n v="52.78"/>
    <n v="47.22"/>
    <s v="Fail"/>
    <x v="0"/>
    <x v="0"/>
  </r>
  <r>
    <x v="0"/>
    <s v="Parcel Tax: Adopt tax at annual rate of $215/parcel to pay off debt and to fund future facilities and operations in the district for 15 yrs."/>
    <x v="3"/>
    <n v="54.5"/>
    <n v="45.5"/>
    <s v="Fail"/>
    <x v="0"/>
    <x v="0"/>
  </r>
  <r>
    <x v="1"/>
    <n v="2600000"/>
    <x v="5"/>
    <n v="56.3"/>
    <n v="43.7"/>
    <s v="Pass"/>
    <x v="1"/>
    <x v="1"/>
  </r>
  <r>
    <x v="0"/>
    <s v="Increase Parcel Tax"/>
    <x v="6"/>
    <n v="58.3"/>
    <n v="41.7"/>
    <s v="Fail"/>
    <x v="0"/>
    <x v="0"/>
  </r>
  <r>
    <x v="1"/>
    <n v="12000000"/>
    <x v="4"/>
    <n v="59.9"/>
    <n v="40.1"/>
    <s v="Fail"/>
    <x v="0"/>
    <x v="0"/>
  </r>
  <r>
    <x v="0"/>
    <s v="Parcel Tax: Levy tax ranging from $3.70 to $1,000 depending on the property, on taxable property to fund fire and medical services, with an annual cost of living increase."/>
    <x v="6"/>
    <n v="60.4"/>
    <n v="39.6"/>
    <s v="Fail"/>
    <x v="0"/>
    <x v="0"/>
  </r>
  <r>
    <x v="1"/>
    <n v="4100000"/>
    <x v="5"/>
    <n v="62"/>
    <n v="38"/>
    <s v="Pass"/>
    <x v="1"/>
    <x v="1"/>
  </r>
  <r>
    <x v="0"/>
    <s v="Marijuana Tax:  Impose tax of 5% of gross receipts on commercial marijuana businesses within the unincorporated areas of the county, with a minimum tax of $1,250 per year for marijuana cultivators and the authority to increase the tax rate to as much as 12.5%."/>
    <x v="3"/>
    <n v="64.41"/>
    <n v="35.590000000000003"/>
    <s v="Pass"/>
    <x v="1"/>
    <x v="1"/>
  </r>
  <r>
    <x v="0"/>
    <s v="Sales Tax: additional 1%, increasing the total sales tax rate from 7.75% to 8.75%"/>
    <x v="3"/>
    <n v="68.41"/>
    <n v="31.59"/>
    <s v="Pass"/>
    <x v="1"/>
    <x v="1"/>
  </r>
  <r>
    <x v="1"/>
    <n v="3000000"/>
    <x v="5"/>
    <n v="69.599999999999994"/>
    <n v="30.4"/>
    <s v="Pass"/>
    <x v="1"/>
    <x v="1"/>
  </r>
  <r>
    <x v="0"/>
    <s v="Parcel Tax: Hospital Parcel Tax"/>
    <x v="18"/>
    <n v="70.400000000000006"/>
    <n v="29.6"/>
    <s v="Pass"/>
    <x v="1"/>
    <x v="1"/>
  </r>
  <r>
    <x v="0"/>
    <s v="Parcel Tax: Levy $100 parcel tax for 10 years."/>
    <x v="4"/>
    <n v="72.099999999999994"/>
    <n v="27.9"/>
    <s v="Pass"/>
    <x v="1"/>
    <x v="1"/>
  </r>
  <r>
    <x v="0"/>
    <s v="Special Tax: $28 plus $1 per acre or part thereof for residential; $28 plus $1 per acre or part thereof for mobile home; $18 plus $1 per acre or part thereof for travel trailer; $28 per residence plus $1 per acre or part thereof for multiple residence; $15 per mobile home space $10 per RV space; $18 plus $1 per acre or part thereof for accessory residential; $18 plus $1 per acre or part thereof for vacant parcels; $500 for multiple commercial and residential; $1per acre or part thereof for mineral production and processing and $15 per motel room; $10 per RV space plus $1.00 per acre or part thereof for a resort."/>
    <x v="6"/>
    <n v="85.59"/>
    <n v="14.41"/>
    <s v="Pass"/>
    <x v="1"/>
    <x v="1"/>
  </r>
  <r>
    <x v="0"/>
    <s v="Parcel Tax: Levy tax of $119/improved land parcel and $99/unimproved land parcel, with 3% automatic annual increase, to fund parks and recreation in the district."/>
    <x v="15"/>
    <n v="22.4"/>
    <n v="77.599999999999994"/>
    <s v="Fail"/>
    <x v="0"/>
    <x v="0"/>
  </r>
  <r>
    <x v="0"/>
    <s v="Utility Users Tax: Adopt Ordinance to Establish Utility Users Tax"/>
    <x v="1"/>
    <n v="24.5"/>
    <n v="75.5"/>
    <s v="Fail"/>
    <x v="0"/>
    <x v="0"/>
  </r>
  <r>
    <x v="0"/>
    <s v="Utility Users Tax: Enact tax of 7% on phone, video, electricity, and gas services."/>
    <x v="3"/>
    <n v="28.8"/>
    <n v="71.2"/>
    <s v="Fail"/>
    <x v="0"/>
    <x v="0"/>
  </r>
  <r>
    <x v="1"/>
    <n v="43000000"/>
    <x v="15"/>
    <n v="32.53"/>
    <n v="67.47"/>
    <s v="Fail"/>
    <x v="0"/>
    <x v="0"/>
  </r>
  <r>
    <x v="0"/>
    <s v="Parcel Tax: $24 to be Increased by 7/1 Each Year, Not to Exceed 2%"/>
    <x v="22"/>
    <n v="32.9"/>
    <n v="67.099999999999994"/>
    <s v="Fail"/>
    <x v="0"/>
    <x v="0"/>
  </r>
  <r>
    <x v="2"/>
    <s v="Sales Tax: Impose an Additional Sales Tax Rate Increase of 1% to Expire In 10 Yrs"/>
    <x v="1"/>
    <n v="34.5"/>
    <n v="65.5"/>
    <s v="Fail"/>
    <x v="0"/>
    <x v="0"/>
  </r>
  <r>
    <x v="2"/>
    <s v="Sales Tax: Increase of 3/4 of 1%"/>
    <x v="1"/>
    <n v="35.200000000000003"/>
    <n v="64.8"/>
    <s v="Fail"/>
    <x v="0"/>
    <x v="0"/>
  </r>
  <r>
    <x v="0"/>
    <s v="Parcel/Mobilehome Tax: Minimum $20"/>
    <x v="12"/>
    <n v="35.299999999999997"/>
    <n v="64.7"/>
    <s v="Fail"/>
    <x v="0"/>
    <x v="0"/>
  </r>
  <r>
    <x v="0"/>
    <s v="Sales Tax: Impose 1% tax on retail sales in unincorporated areas of county."/>
    <x v="3"/>
    <n v="35.32"/>
    <n v="64.680000000000007"/>
    <s v="Fail"/>
    <x v="0"/>
    <x v="0"/>
  </r>
  <r>
    <x v="0"/>
    <s v="Parcel Tax: $95 per parcel."/>
    <x v="22"/>
    <n v="35.6"/>
    <n v="64.400000000000006"/>
    <s v="Fail"/>
    <x v="0"/>
    <x v="0"/>
  </r>
  <r>
    <x v="0"/>
    <s v="TOT: Maintain Tax of 10%"/>
    <x v="1"/>
    <n v="35.700000000000003"/>
    <n v="64.3"/>
    <s v="Fail"/>
    <x v="0"/>
    <x v="0"/>
  </r>
  <r>
    <x v="0"/>
    <s v="Parcel Tax: $40 per dwelling unit."/>
    <x v="12"/>
    <n v="36"/>
    <n v="64"/>
    <s v="Fail"/>
    <x v="0"/>
    <x v="0"/>
  </r>
  <r>
    <x v="0"/>
    <s v="Parcel Tax: Imposed $150 per year per parcel for 10 years."/>
    <x v="6"/>
    <n v="36.9"/>
    <n v="63.1"/>
    <s v="Fail"/>
    <x v="0"/>
    <x v="0"/>
  </r>
  <r>
    <x v="1"/>
    <n v="20000000"/>
    <x v="5"/>
    <n v="37.28"/>
    <n v="62.72"/>
    <s v="Fail"/>
    <x v="0"/>
    <x v="0"/>
  </r>
  <r>
    <x v="0"/>
    <s v="$82.96/1 Yr"/>
    <x v="1"/>
    <n v="38.700000000000003"/>
    <n v="61.3"/>
    <s v="Fail"/>
    <x v="0"/>
    <x v="0"/>
  </r>
  <r>
    <x v="0"/>
    <s v="Transient Occupancy Tax: Increase tax from 6% to 10% for general city services."/>
    <x v="3"/>
    <n v="39.130000000000003"/>
    <n v="60.87"/>
    <s v="Fail"/>
    <x v="0"/>
    <x v="0"/>
  </r>
  <r>
    <x v="0"/>
    <s v="Transient Occupancy Tax: Increase Tax from 8% to 12%"/>
    <x v="1"/>
    <n v="39.799999999999997"/>
    <n v="60.2"/>
    <s v="Fail"/>
    <x v="0"/>
    <x v="0"/>
  </r>
  <r>
    <x v="0"/>
    <s v="Marijuana Tax: Impose perpetual tax of 7.5% on the adjusted gross income on commercial, medical marijuana and retain the ban on commercial adult-use cannabis activity."/>
    <x v="3"/>
    <n v="39.869999999999997"/>
    <n v="60.13"/>
    <s v="Fail"/>
    <x v="0"/>
    <x v="0"/>
  </r>
  <r>
    <x v="0"/>
    <s v="Cannabis Tax: 3.75% special business tax per every $1,000 of gross income"/>
    <x v="3"/>
    <n v="41.73"/>
    <n v="58.27"/>
    <s v="Fail"/>
    <x v="0"/>
    <x v="0"/>
  </r>
  <r>
    <x v="0"/>
    <s v="$45 Per Parcel (Max)"/>
    <x v="12"/>
    <n v="42.1"/>
    <n v="57.9"/>
    <s v="Fail"/>
    <x v="0"/>
    <x v="0"/>
  </r>
  <r>
    <x v="0"/>
    <s v="Utility Users Tax: Tax users at rate of 5% for phone, electric, natural gas, water, sewer, cable television, and trash services for 10 yrs."/>
    <x v="3"/>
    <n v="42.32"/>
    <n v="57.68"/>
    <s v="Fail"/>
    <x v="0"/>
    <x v="0"/>
  </r>
  <r>
    <x v="0"/>
    <s v="$150 Per Yr"/>
    <x v="0"/>
    <n v="42.5"/>
    <n v="57.5"/>
    <s v="Fail"/>
    <x v="0"/>
    <x v="0"/>
  </r>
  <r>
    <x v="0"/>
    <s v="Parcel Tax: Levy Tax of $50/Parcel for 4 Fiscal Yrs Beginning 7/1/2012"/>
    <x v="24"/>
    <n v="42.7"/>
    <n v="57.3"/>
    <s v="Fail"/>
    <x v="0"/>
    <x v="0"/>
  </r>
  <r>
    <x v="0"/>
    <s v="Cannabis Tax: 3.5% special business tax per every $1,000 of gross income"/>
    <x v="3"/>
    <n v="43.56"/>
    <n v="56.44"/>
    <s v="Fail"/>
    <x v="0"/>
    <x v="0"/>
  </r>
  <r>
    <x v="0"/>
    <s v="Affirm TOT Increase to 10%"/>
    <x v="1"/>
    <n v="44"/>
    <n v="56"/>
    <s v="Fail"/>
    <x v="0"/>
    <x v="0"/>
  </r>
  <r>
    <x v="3"/>
    <s v="$21.09 Per Improved Parcel/$19 Unimproved Parcel"/>
    <x v="4"/>
    <n v="44.2"/>
    <n v="55.8"/>
    <s v="Fail"/>
    <x v="0"/>
    <x v="0"/>
  </r>
  <r>
    <x v="0"/>
    <s v="Sales Tax: Increase sales tax by 0.5%."/>
    <x v="3"/>
    <n v="44.6"/>
    <n v="55.4"/>
    <s v="Fail"/>
    <x v="0"/>
    <x v="0"/>
  </r>
  <r>
    <x v="0"/>
    <s v="Transient Occupancy Tax: Increase TOT from 6% to 10%."/>
    <x v="3"/>
    <n v="44.6"/>
    <n v="55.4"/>
    <s v="Fail"/>
    <x v="0"/>
    <x v="0"/>
  </r>
  <r>
    <x v="0"/>
    <s v="Parcel Tax: $50 Per Parcel"/>
    <x v="24"/>
    <n v="44.7"/>
    <n v="55.3"/>
    <s v="Fail"/>
    <x v="0"/>
    <x v="0"/>
  </r>
  <r>
    <x v="0"/>
    <s v="Increase TOT from 8% to 12%"/>
    <x v="1"/>
    <n v="44.8"/>
    <n v="55.2"/>
    <s v="Fail"/>
    <x v="0"/>
    <x v="0"/>
  </r>
  <r>
    <x v="0"/>
    <s v="Parcel Tax: Levy at an annual rate of $82/parcel for 40 yrs."/>
    <x v="29"/>
    <n v="45.65"/>
    <n v="54.35"/>
    <s v="Fail"/>
    <x v="0"/>
    <x v="0"/>
  </r>
  <r>
    <x v="0"/>
    <s v="Parcel Tax: $12 Per Parcel for 5 Yrs"/>
    <x v="12"/>
    <n v="45.7"/>
    <n v="54.3"/>
    <s v="Fail"/>
    <x v="0"/>
    <x v="0"/>
  </r>
  <r>
    <x v="1"/>
    <n v="6200000"/>
    <x v="5"/>
    <n v="45.8"/>
    <n v="54.2"/>
    <s v="Fail"/>
    <x v="0"/>
    <x v="0"/>
  </r>
  <r>
    <x v="2"/>
    <s v="Transient Occupancy Tax: Increase Tax from 8% to 12%"/>
    <x v="12"/>
    <n v="45.9"/>
    <n v="54.1"/>
    <s v="Fail"/>
    <x v="0"/>
    <x v="0"/>
  </r>
  <r>
    <x v="0"/>
    <s v="Parcel Tax: Extend existing tax for another 3 years."/>
    <x v="6"/>
    <n v="46.16"/>
    <n v="53.84"/>
    <s v="Fail"/>
    <x v="0"/>
    <x v="0"/>
  </r>
  <r>
    <x v="2"/>
    <s v="Sales Tax: Increase rate by 1/2%."/>
    <x v="1"/>
    <n v="46.2"/>
    <n v="53.8"/>
    <s v="Fail"/>
    <x v="0"/>
    <x v="0"/>
  </r>
  <r>
    <x v="2"/>
    <s v="Sales Tax: Temporary .5% Increase Ending In 10 Yrs"/>
    <x v="1"/>
    <n v="46.5"/>
    <n v="53.6"/>
    <s v="Fail"/>
    <x v="0"/>
    <x v="0"/>
  </r>
  <r>
    <x v="0"/>
    <s v="Parcel Tax: Levy Annual Parcel Tax of $120/Parcel for 10 Yrs Beginning 7/1/2011"/>
    <x v="24"/>
    <n v="46.7"/>
    <n v="53.3"/>
    <s v="Fail"/>
    <x v="0"/>
    <x v="0"/>
  </r>
  <r>
    <x v="1"/>
    <n v="110000000"/>
    <x v="5"/>
    <n v="47.39"/>
    <n v="52.61"/>
    <s v="Fail"/>
    <x v="0"/>
    <x v="0"/>
  </r>
  <r>
    <x v="1"/>
    <n v="7130000"/>
    <x v="5"/>
    <n v="47.5"/>
    <n v="52.5"/>
    <s v="Fail"/>
    <x v="0"/>
    <x v="0"/>
  </r>
  <r>
    <x v="0"/>
    <s v="Marijuana Tax: Impose tax of 5% of gross receipts for medical or recreational marijuana."/>
    <x v="3"/>
    <n v="47.62"/>
    <n v="52.38"/>
    <s v="Fail"/>
    <x v="0"/>
    <x v="0"/>
  </r>
  <r>
    <x v="0"/>
    <s v="Marijuana Tax: Impose tax of 7.5% until repealed by voters on medical marijuana store front dispensaries, cultivation sites, manufacturers, distributors, and delivery operations with a valid permit."/>
    <x v="3"/>
    <n v="47.65"/>
    <n v="52.35"/>
    <s v="Fail"/>
    <x v="0"/>
    <x v="0"/>
  </r>
  <r>
    <x v="0"/>
    <s v="Parcel Tax: Impose a Special Tax of $105 Per Parcel for the Next 5 Yrs Beginning 7/1/2007"/>
    <x v="22"/>
    <n v="48.6"/>
    <n v="51.4"/>
    <s v="Fail"/>
    <x v="0"/>
    <x v="0"/>
  </r>
  <r>
    <x v="1"/>
    <n v="50000000"/>
    <x v="11"/>
    <n v="48.93"/>
    <n v="51.07"/>
    <s v="Fail"/>
    <x v="0"/>
    <x v="0"/>
  </r>
  <r>
    <x v="3"/>
    <s v="$5 Sq Ft (Advisory)"/>
    <x v="13"/>
    <n v="49.8"/>
    <n v="50.2"/>
    <s v="Fail"/>
    <x v="0"/>
    <x v="0"/>
  </r>
  <r>
    <x v="1"/>
    <n v="16000000"/>
    <x v="5"/>
    <n v="50.02"/>
    <n v="49.98"/>
    <s v="Fail"/>
    <x v="0"/>
    <x v="0"/>
  </r>
  <r>
    <x v="0"/>
    <s v="Sales Tax: Increase sales tax within city from 7.25% to 8.25%."/>
    <x v="3"/>
    <n v="50.05"/>
    <n v="49.95"/>
    <s v="Pass"/>
    <x v="1"/>
    <x v="1"/>
  </r>
  <r>
    <x v="0"/>
    <s v="Sales Tax: Extend the 1% sales tax for an additional 10 years for general city services."/>
    <x v="3"/>
    <n v="50.42"/>
    <n v="49.58"/>
    <s v="Pass"/>
    <x v="1"/>
    <x v="1"/>
  </r>
  <r>
    <x v="1"/>
    <n v="14000000"/>
    <x v="5"/>
    <n v="50.71"/>
    <n v="49.29"/>
    <s v="Fail"/>
    <x v="0"/>
    <x v="0"/>
  </r>
  <r>
    <x v="0"/>
    <s v="10% multiuser hazardous waste"/>
    <x v="3"/>
    <n v="51"/>
    <n v="49"/>
    <s v="Pass"/>
    <x v="1"/>
    <x v="1"/>
  </r>
  <r>
    <x v="0"/>
    <s v="Parcel Tax: Establish tax of $98/year to fund the Kern Valley Hospital."/>
    <x v="4"/>
    <n v="51.67"/>
    <n v="48.33"/>
    <s v="Fail"/>
    <x v="0"/>
    <x v="0"/>
  </r>
  <r>
    <x v="0"/>
    <s v="Transaction and Use Tax: Increase tax by 1/8% for 8 years."/>
    <x v="3"/>
    <n v="51.68"/>
    <n v="48.32"/>
    <s v="Fail"/>
    <x v="0"/>
    <x v="0"/>
  </r>
  <r>
    <x v="1"/>
    <n v="38950000"/>
    <x v="5"/>
    <n v="51.7"/>
    <n v="48.3"/>
    <s v="Fail"/>
    <x v="0"/>
    <x v="0"/>
  </r>
  <r>
    <x v="0"/>
    <s v="Parcel Tax: Levy Annual Tax of $42 for 5 Yrs"/>
    <x v="5"/>
    <n v="51.8"/>
    <n v="48.2"/>
    <s v="Fail"/>
    <x v="0"/>
    <x v="0"/>
  </r>
  <r>
    <x v="1"/>
    <n v="1300000"/>
    <x v="5"/>
    <n v="52"/>
    <n v="48"/>
    <s v="Fail"/>
    <x v="0"/>
    <x v="0"/>
  </r>
  <r>
    <x v="2"/>
    <s v="Sales Tax: Temporary Increase of 1/2› for 10 Yrs"/>
    <x v="6"/>
    <n v="52.1"/>
    <n v="47.9"/>
    <s v="Fail"/>
    <x v="0"/>
    <x v="0"/>
  </r>
  <r>
    <x v="0"/>
    <s v="Parcel Tax: Levy a One-Time Special Tax of $140 on Each Parcel of Land"/>
    <x v="1"/>
    <n v="53"/>
    <n v="47"/>
    <s v="Fail"/>
    <x v="0"/>
    <x v="0"/>
  </r>
  <r>
    <x v="2"/>
    <s v="Sales Tax: Sales Tax Rate Increase of 1/2% to End After 20 Yrs"/>
    <x v="22"/>
    <n v="53.1"/>
    <n v="46.9"/>
    <s v="Fail"/>
    <x v="0"/>
    <x v="0"/>
  </r>
  <r>
    <x v="0"/>
    <s v="Sales Tax: Increase sales tax by 1% for ten years."/>
    <x v="3"/>
    <n v="53.24"/>
    <n v="46.76"/>
    <s v="Pass"/>
    <x v="1"/>
    <x v="1"/>
  </r>
  <r>
    <x v="1"/>
    <n v="22700000"/>
    <x v="4"/>
    <n v="53.8"/>
    <n v="46.2"/>
    <s v="Fail"/>
    <x v="0"/>
    <x v="0"/>
  </r>
  <r>
    <x v="1"/>
    <n v="16000000"/>
    <x v="5"/>
    <n v="54.01"/>
    <n v="45.99"/>
    <s v="Fail"/>
    <x v="0"/>
    <x v="0"/>
  </r>
  <r>
    <x v="1"/>
    <n v="14800000"/>
    <x v="5"/>
    <n v="54.11"/>
    <n v="45.89"/>
    <s v="Fail"/>
    <x v="0"/>
    <x v="0"/>
  </r>
  <r>
    <x v="1"/>
    <n v="40000000"/>
    <x v="5"/>
    <n v="54.42"/>
    <n v="45.58"/>
    <s v="Fail"/>
    <x v="0"/>
    <x v="0"/>
  </r>
  <r>
    <x v="1"/>
    <n v="40500000"/>
    <x v="5"/>
    <n v="54.64"/>
    <n v="45.36"/>
    <s v="Fail"/>
    <x v="0"/>
    <x v="0"/>
  </r>
  <r>
    <x v="0"/>
    <s v="Parcel Tax: Renew existing tax not to exceed rate of $150/parcel."/>
    <x v="6"/>
    <n v="54.8"/>
    <n v="41.2"/>
    <s v="Fail"/>
    <x v="0"/>
    <x v="0"/>
  </r>
  <r>
    <x v="1"/>
    <n v="8100000"/>
    <x v="5"/>
    <n v="54.81"/>
    <n v="45.19"/>
    <s v="Fail"/>
    <x v="0"/>
    <x v="0"/>
  </r>
  <r>
    <x v="1"/>
    <n v="149000000"/>
    <x v="5"/>
    <n v="55.1"/>
    <n v="44.9"/>
    <s v="Pass"/>
    <x v="1"/>
    <x v="1"/>
  </r>
  <r>
    <x v="2"/>
    <s v="Sales Tax: Adopt a 3/4› Add-on Sales Tax for 5 Yrs"/>
    <x v="1"/>
    <n v="55.5"/>
    <n v="44.5"/>
    <s v="Pass"/>
    <x v="1"/>
    <x v="1"/>
  </r>
  <r>
    <x v="1"/>
    <n v="23600000"/>
    <x v="5"/>
    <n v="55.9"/>
    <n v="44.2"/>
    <s v="Pass"/>
    <x v="1"/>
    <x v="1"/>
  </r>
  <r>
    <x v="1"/>
    <n v="29800000"/>
    <x v="5"/>
    <n v="56.3"/>
    <n v="43.7"/>
    <s v="Pass"/>
    <x v="1"/>
    <x v="1"/>
  </r>
  <r>
    <x v="2"/>
    <s v="Sales Tax: Impose a 1/2› Tax for 20 Yrs"/>
    <x v="22"/>
    <n v="56.4"/>
    <n v="43.6"/>
    <s v="Fail"/>
    <x v="0"/>
    <x v="0"/>
  </r>
  <r>
    <x v="2"/>
    <s v="Sales Tax: Increase Tax by 3/4% for 10 Yrs"/>
    <x v="22"/>
    <n v="56.5"/>
    <n v="43.5"/>
    <s v="Fail"/>
    <x v="0"/>
    <x v="0"/>
  </r>
  <r>
    <x v="0"/>
    <s v="Marijuana Tax: Impose tax on businesses at rates between 2% and 6% on retail and processing businesses and between $4 and $6/sq. ft. for cultivation."/>
    <x v="3"/>
    <n v="56.6"/>
    <n v="43.3"/>
    <s v="Pass"/>
    <x v="1"/>
    <x v="1"/>
  </r>
  <r>
    <x v="0"/>
    <s v="$2.50 Per Parcel (Max)"/>
    <x v="3"/>
    <n v="57.1"/>
    <n v="42.9"/>
    <s v="Fail"/>
    <x v="0"/>
    <x v="0"/>
  </r>
  <r>
    <x v="1"/>
    <n v="28400000"/>
    <x v="5"/>
    <n v="57.1"/>
    <n v="42.9"/>
    <s v="Pass"/>
    <x v="1"/>
    <x v="1"/>
  </r>
  <r>
    <x v="1"/>
    <n v="6000000"/>
    <x v="5"/>
    <n v="58.1"/>
    <n v="41.9"/>
    <s v="Pass"/>
    <x v="1"/>
    <x v="1"/>
  </r>
  <r>
    <x v="1"/>
    <n v="39800000"/>
    <x v="11"/>
    <n v="58.1"/>
    <n v="41.9"/>
    <s v="Pass"/>
    <x v="1"/>
    <x v="1"/>
  </r>
  <r>
    <x v="0"/>
    <s v="Parcel Tax: $53 per parcel per year for 4 years."/>
    <x v="3"/>
    <n v="58.3"/>
    <n v="41.7"/>
    <s v="Fail"/>
    <x v="0"/>
    <x v="0"/>
  </r>
  <r>
    <x v="1"/>
    <n v="30000000"/>
    <x v="5"/>
    <n v="58.54"/>
    <n v="41.46"/>
    <s v="Pass"/>
    <x v="1"/>
    <x v="1"/>
  </r>
  <r>
    <x v="0"/>
    <s v="Parcel Tax: $247 per parcel"/>
    <x v="6"/>
    <n v="58.93"/>
    <n v="41.07"/>
    <s v="Fail"/>
    <x v="0"/>
    <x v="0"/>
  </r>
  <r>
    <x v="1"/>
    <n v="6200000"/>
    <x v="5"/>
    <n v="60.3"/>
    <n v="39.700000000000003"/>
    <s v="Pass"/>
    <x v="1"/>
    <x v="1"/>
  </r>
  <r>
    <x v="1"/>
    <n v="10300000"/>
    <x v="5"/>
    <n v="60.6"/>
    <n v="39.4"/>
    <s v="Pass"/>
    <x v="1"/>
    <x v="1"/>
  </r>
  <r>
    <x v="1"/>
    <n v="9500000"/>
    <x v="4"/>
    <n v="60.6"/>
    <n v="39.4"/>
    <s v="Fail"/>
    <x v="0"/>
    <x v="0"/>
  </r>
  <r>
    <x v="0"/>
    <s v="Transient Occupancy Tax: Increase TOT to 10%."/>
    <x v="3"/>
    <n v="61"/>
    <n v="39"/>
    <s v="Pass"/>
    <x v="1"/>
    <x v="1"/>
  </r>
  <r>
    <x v="1"/>
    <n v="7500000"/>
    <x v="5"/>
    <n v="61.25"/>
    <n v="38.75"/>
    <s v="Pass"/>
    <x v="1"/>
    <x v="1"/>
  </r>
  <r>
    <x v="0"/>
    <s v="$90 Per Parcel"/>
    <x v="24"/>
    <n v="61.3"/>
    <n v="38.700000000000003"/>
    <s v="Fail"/>
    <x v="0"/>
    <x v="0"/>
  </r>
  <r>
    <x v="0"/>
    <s v="Impose Parcel Tax of $20 to $27/Yr (2 Yrs)"/>
    <x v="1"/>
    <n v="61.4"/>
    <n v="38.6"/>
    <s v="Fail"/>
    <x v="0"/>
    <x v="0"/>
  </r>
  <r>
    <x v="1"/>
    <n v="45000000"/>
    <x v="5"/>
    <n v="61.41"/>
    <n v="38.590000000000003"/>
    <s v="Fail"/>
    <x v="0"/>
    <x v="0"/>
  </r>
  <r>
    <x v="0"/>
    <s v="Parcel Tax: Levy annual parcel up to $120 per parcel."/>
    <x v="6"/>
    <n v="61.53"/>
    <n v="38.47"/>
    <s v="Fail"/>
    <x v="0"/>
    <x v="0"/>
  </r>
  <r>
    <x v="1"/>
    <n v="7000000"/>
    <x v="5"/>
    <n v="62.28"/>
    <n v="37.72"/>
    <s v="Pass"/>
    <x v="1"/>
    <x v="1"/>
  </r>
  <r>
    <x v="1"/>
    <n v="5000000"/>
    <x v="5"/>
    <n v="62.5"/>
    <n v="37.5"/>
    <s v="Fail"/>
    <x v="0"/>
    <x v="0"/>
  </r>
  <r>
    <x v="1"/>
    <n v="24000000"/>
    <x v="5"/>
    <n v="62.5"/>
    <n v="37.5"/>
    <s v="Pass"/>
    <x v="1"/>
    <x v="1"/>
  </r>
  <r>
    <x v="0"/>
    <s v="Parcel Tax: $25.50 up to 10 years."/>
    <x v="5"/>
    <n v="62.6"/>
    <n v="37.4"/>
    <s v="Fail"/>
    <x v="0"/>
    <x v="0"/>
  </r>
  <r>
    <x v="1"/>
    <n v="12000000"/>
    <x v="5"/>
    <n v="62.66"/>
    <n v="37.340000000000003"/>
    <s v="Pass"/>
    <x v="1"/>
    <x v="1"/>
  </r>
  <r>
    <x v="1"/>
    <n v="90000000"/>
    <x v="5"/>
    <n v="62.77"/>
    <n v="37.229999999999997"/>
    <s v="Pass"/>
    <x v="1"/>
    <x v="1"/>
  </r>
  <r>
    <x v="1"/>
    <n v="12000000"/>
    <x v="5"/>
    <n v="62.8"/>
    <n v="37.200000000000003"/>
    <s v="Pass"/>
    <x v="1"/>
    <x v="1"/>
  </r>
  <r>
    <x v="1"/>
    <n v="8100000"/>
    <x v="5"/>
    <n v="63.3"/>
    <n v="36.700000000000003"/>
    <s v="Pass"/>
    <x v="1"/>
    <x v="1"/>
  </r>
  <r>
    <x v="0"/>
    <s v="Parcel Tax: $85 Per Lot or Parcel for 5 FYs Beginning 7/1/2004"/>
    <x v="6"/>
    <n v="63.4"/>
    <n v="36.6"/>
    <s v="Fail"/>
    <x v="0"/>
    <x v="0"/>
  </r>
  <r>
    <x v="1"/>
    <n v="8000000"/>
    <x v="5"/>
    <n v="63.5"/>
    <n v="36.5"/>
    <s v="Fail"/>
    <x v="0"/>
    <x v="0"/>
  </r>
  <r>
    <x v="1"/>
    <n v="12000000"/>
    <x v="5"/>
    <n v="63.5"/>
    <n v="36.5"/>
    <s v="Fail"/>
    <x v="0"/>
    <x v="0"/>
  </r>
  <r>
    <x v="1"/>
    <n v="100000000"/>
    <x v="5"/>
    <n v="63.8"/>
    <n v="36.200000000000003"/>
    <s v="Pass"/>
    <x v="1"/>
    <x v="1"/>
  </r>
  <r>
    <x v="1"/>
    <n v="6000000"/>
    <x v="5"/>
    <n v="64"/>
    <n v="36"/>
    <s v="Pass"/>
    <x v="1"/>
    <x v="1"/>
  </r>
  <r>
    <x v="1"/>
    <n v="1200000"/>
    <x v="5"/>
    <n v="64"/>
    <n v="36"/>
    <s v="Fail"/>
    <x v="0"/>
    <x v="0"/>
  </r>
  <r>
    <x v="0"/>
    <s v="Sales Tax: Enact a 1% sales tax for 8 years for general city services."/>
    <x v="3"/>
    <n v="64.180000000000007"/>
    <n v="35.82"/>
    <s v="Pass"/>
    <x v="1"/>
    <x v="1"/>
  </r>
  <r>
    <x v="0"/>
    <s v="Impose Parcel Tax of $25 to $50/Yr"/>
    <x v="6"/>
    <n v="64.5"/>
    <n v="35.5"/>
    <s v="Fail"/>
    <x v="0"/>
    <x v="0"/>
  </r>
  <r>
    <x v="1"/>
    <n v="28000000"/>
    <x v="5"/>
    <n v="64.8"/>
    <n v="35.200000000000003"/>
    <s v="Pass"/>
    <x v="1"/>
    <x v="1"/>
  </r>
  <r>
    <x v="1"/>
    <n v="23000000"/>
    <x v="5"/>
    <n v="64.97"/>
    <n v="35.03"/>
    <s v="Pass"/>
    <x v="1"/>
    <x v="1"/>
  </r>
  <r>
    <x v="1"/>
    <n v="147000000"/>
    <x v="5"/>
    <n v="65"/>
    <n v="35"/>
    <s v="Pass"/>
    <x v="1"/>
    <x v="1"/>
  </r>
  <r>
    <x v="0"/>
    <s v="Sales Tax: Enact an additional 1% sales tax for general city services."/>
    <x v="3"/>
    <n v="65.180000000000007"/>
    <n v="34.82"/>
    <s v="Pass"/>
    <x v="1"/>
    <x v="1"/>
  </r>
  <r>
    <x v="1"/>
    <n v="33500000"/>
    <x v="5"/>
    <n v="65.2"/>
    <n v="34.799999999999997"/>
    <s v="Pass"/>
    <x v="1"/>
    <x v="1"/>
  </r>
  <r>
    <x v="1"/>
    <n v="12500000"/>
    <x v="4"/>
    <n v="65.400000000000006"/>
    <n v="34.6"/>
    <s v="Fail"/>
    <x v="0"/>
    <x v="0"/>
  </r>
  <r>
    <x v="1"/>
    <n v="9200000"/>
    <x v="5"/>
    <n v="65.599999999999994"/>
    <n v="34.4"/>
    <s v="Fail"/>
    <x v="0"/>
    <x v="0"/>
  </r>
  <r>
    <x v="1"/>
    <n v="9200000"/>
    <x v="5"/>
    <n v="66.2"/>
    <n v="33.799999999999997"/>
    <s v="Fail"/>
    <x v="0"/>
    <x v="0"/>
  </r>
  <r>
    <x v="1"/>
    <n v="280000000"/>
    <x v="5"/>
    <n v="66.34"/>
    <n v="33.659999999999997"/>
    <s v="Pass"/>
    <x v="1"/>
    <x v="1"/>
  </r>
  <r>
    <x v="1"/>
    <n v="219000000"/>
    <x v="5"/>
    <n v="66.7"/>
    <n v="33.299999999999997"/>
    <s v="Pass"/>
    <x v="1"/>
    <x v="1"/>
  </r>
  <r>
    <x v="0"/>
    <s v="Levy a parcel tax of $42 a year for 5 years."/>
    <x v="5"/>
    <n v="67.099999999999994"/>
    <n v="32.9"/>
    <s v="Pass"/>
    <x v="1"/>
    <x v="1"/>
  </r>
  <r>
    <x v="1"/>
    <n v="33000000"/>
    <x v="5"/>
    <n v="67.260000000000005"/>
    <n v="32.74"/>
    <s v="Pass"/>
    <x v="1"/>
    <x v="1"/>
  </r>
  <r>
    <x v="1"/>
    <n v="9400000"/>
    <x v="5"/>
    <n v="67.3"/>
    <n v="32.700000000000003"/>
    <s v="Pass"/>
    <x v="1"/>
    <x v="1"/>
  </r>
  <r>
    <x v="0"/>
    <s v="Parcel Tax: Increase tax rate from $75 to $100 per parcel for 5 years."/>
    <x v="3"/>
    <n v="67.900000000000006"/>
    <n v="32.1"/>
    <s v="Pass"/>
    <x v="1"/>
    <x v="1"/>
  </r>
  <r>
    <x v="1"/>
    <n v="7800000"/>
    <x v="5"/>
    <n v="67.900000000000006"/>
    <n v="32.1"/>
    <s v="Pass"/>
    <x v="1"/>
    <x v="1"/>
  </r>
  <r>
    <x v="1"/>
    <n v="5600000"/>
    <x v="5"/>
    <n v="67.900000000000006"/>
    <n v="32.1"/>
    <s v="Pass"/>
    <x v="1"/>
    <x v="1"/>
  </r>
  <r>
    <x v="1"/>
    <n v="24000000"/>
    <x v="5"/>
    <n v="68.099999999999994"/>
    <n v="31.9"/>
    <s v="Pass"/>
    <x v="1"/>
    <x v="1"/>
  </r>
  <r>
    <x v="1"/>
    <n v="16000000"/>
    <x v="5"/>
    <n v="68.5"/>
    <n v="31.5"/>
    <s v="Pass"/>
    <x v="1"/>
    <x v="1"/>
  </r>
  <r>
    <x v="1"/>
    <n v="9700000"/>
    <x v="5"/>
    <n v="68.599999999999994"/>
    <n v="31.4"/>
    <s v="Pass"/>
    <x v="1"/>
    <x v="1"/>
  </r>
  <r>
    <x v="0"/>
    <s v="Parcel Tax: $50 per parcel."/>
    <x v="12"/>
    <n v="69.06"/>
    <n v="30.94"/>
    <s v="Pass"/>
    <x v="1"/>
    <x v="1"/>
  </r>
  <r>
    <x v="1"/>
    <n v="10900000"/>
    <x v="5"/>
    <n v="69.7"/>
    <n v="30.3"/>
    <s v="Pass"/>
    <x v="1"/>
    <x v="1"/>
  </r>
  <r>
    <x v="1"/>
    <n v="19000000"/>
    <x v="5"/>
    <n v="69.91"/>
    <n v="30.09"/>
    <s v="Pass"/>
    <x v="1"/>
    <x v="1"/>
  </r>
  <r>
    <x v="1"/>
    <n v="50000000"/>
    <x v="18"/>
    <n v="69.91"/>
    <n v="30.09"/>
    <s v="Pass"/>
    <x v="1"/>
    <x v="1"/>
  </r>
  <r>
    <x v="1"/>
    <n v="14000000"/>
    <x v="5"/>
    <n v="70.2"/>
    <n v="29.8"/>
    <s v="Pass"/>
    <x v="1"/>
    <x v="1"/>
  </r>
  <r>
    <x v="0"/>
    <s v="Parcel Tax: $75 on Each Parcel of Land; with Future Increases Subject to Approval by Two-thirds of Voters in the District"/>
    <x v="0"/>
    <n v="70.400000000000006"/>
    <n v="29.6"/>
    <s v="Pass"/>
    <x v="1"/>
    <x v="1"/>
  </r>
  <r>
    <x v="1"/>
    <n v="11200000"/>
    <x v="5"/>
    <n v="70.599999999999994"/>
    <n v="29.4"/>
    <s v="Pass"/>
    <x v="1"/>
    <x v="1"/>
  </r>
  <r>
    <x v="1"/>
    <n v="23000000"/>
    <x v="5"/>
    <n v="71.3"/>
    <n v="28.7"/>
    <s v="Pass"/>
    <x v="1"/>
    <x v="1"/>
  </r>
  <r>
    <x v="1"/>
    <n v="21000000"/>
    <x v="5"/>
    <n v="71.45"/>
    <n v="28.55"/>
    <s v="Pass"/>
    <x v="1"/>
    <x v="1"/>
  </r>
  <r>
    <x v="2"/>
    <s v="Sales Tax: Increase Tax by 1›"/>
    <x v="1"/>
    <n v="71.599999999999994"/>
    <n v="28.4"/>
    <s v="Pass"/>
    <x v="1"/>
    <x v="1"/>
  </r>
  <r>
    <x v="0"/>
    <s v="Parcel Tax: $75.00 per parcel for 3 years."/>
    <x v="22"/>
    <n v="71.900000000000006"/>
    <n v="28.1"/>
    <s v="Pass"/>
    <x v="1"/>
    <x v="1"/>
  </r>
  <r>
    <x v="1"/>
    <n v="110000000"/>
    <x v="5"/>
    <n v="72.37"/>
    <n v="27.63"/>
    <s v="Pass"/>
    <x v="1"/>
    <x v="1"/>
  </r>
  <r>
    <x v="1"/>
    <n v="15000000"/>
    <x v="5"/>
    <n v="73.7"/>
    <n v="26.3"/>
    <s v="Pass"/>
    <x v="1"/>
    <x v="1"/>
  </r>
  <r>
    <x v="1"/>
    <n v="8000000"/>
    <x v="5"/>
    <n v="73.7"/>
    <n v="26.3"/>
    <s v="Pass"/>
    <x v="1"/>
    <x v="1"/>
  </r>
  <r>
    <x v="1"/>
    <n v="24800000"/>
    <x v="5"/>
    <n v="74.099999999999994"/>
    <n v="25.9"/>
    <s v="Pass"/>
    <x v="1"/>
    <x v="1"/>
  </r>
  <r>
    <x v="1"/>
    <n v="25000000"/>
    <x v="5"/>
    <n v="74.400000000000006"/>
    <n v="25.6"/>
    <s v="Pass"/>
    <x v="1"/>
    <x v="1"/>
  </r>
  <r>
    <x v="1"/>
    <n v="6600000"/>
    <x v="5"/>
    <n v="74.8"/>
    <n v="25.2"/>
    <s v="Pass"/>
    <x v="1"/>
    <x v="1"/>
  </r>
  <r>
    <x v="1"/>
    <n v="7905000"/>
    <x v="5"/>
    <n v="75"/>
    <n v="25"/>
    <s v="Pass"/>
    <x v="1"/>
    <x v="1"/>
  </r>
  <r>
    <x v="0"/>
    <s v="Marijuana Tax: Enact tax on marijuana businesses up to $7.00/sq. ft. of cultivation or 6% of gross receipts."/>
    <x v="3"/>
    <n v="75.06"/>
    <n v="24.94"/>
    <s v="Pass"/>
    <x v="1"/>
    <x v="1"/>
  </r>
  <r>
    <x v="0"/>
    <s v="Parcel Tax: Levy Tax of $70 Per Improved or Unimproved Parcel of Real Property to Begin 1/1/2009"/>
    <x v="6"/>
    <n v="75.400000000000006"/>
    <n v="24.6"/>
    <s v="Pass"/>
    <x v="1"/>
    <x v="1"/>
  </r>
  <r>
    <x v="1"/>
    <n v="4870000"/>
    <x v="12"/>
    <n v="75.7"/>
    <n v="24.3"/>
    <s v="Pass"/>
    <x v="1"/>
    <x v="1"/>
  </r>
  <r>
    <x v="0"/>
    <s v="$75 Per Parcel for 3 Yrs"/>
    <x v="13"/>
    <n v="76.5"/>
    <n v="23.5"/>
    <s v="Pass"/>
    <x v="1"/>
    <x v="1"/>
  </r>
  <r>
    <x v="1"/>
    <n v="11000000"/>
    <x v="5"/>
    <n v="77.3"/>
    <n v="22.7"/>
    <s v="Pass"/>
    <x v="1"/>
    <x v="1"/>
  </r>
  <r>
    <x v="1"/>
    <n v="8300000"/>
    <x v="5"/>
    <n v="77.900000000000006"/>
    <n v="22.1"/>
    <s v="Pass"/>
    <x v="1"/>
    <x v="1"/>
  </r>
  <r>
    <x v="1"/>
    <n v="6500000"/>
    <x v="5"/>
    <n v="78.2"/>
    <n v="21.8"/>
    <s v="Pass"/>
    <x v="1"/>
    <x v="1"/>
  </r>
  <r>
    <x v="1"/>
    <n v="21000000"/>
    <x v="5"/>
    <n v="78.61"/>
    <n v="21.39"/>
    <s v="Pass"/>
    <x v="1"/>
    <x v="1"/>
  </r>
  <r>
    <x v="1"/>
    <n v="15000000"/>
    <x v="5"/>
    <n v="79.5"/>
    <n v="20.5"/>
    <s v="Pass"/>
    <x v="1"/>
    <x v="1"/>
  </r>
  <r>
    <x v="1"/>
    <n v="15000000"/>
    <x v="18"/>
    <n v="79.8"/>
    <n v="20.2"/>
    <s v="Pass"/>
    <x v="1"/>
    <x v="1"/>
  </r>
  <r>
    <x v="1"/>
    <n v="20000000"/>
    <x v="5"/>
    <n v="80.7"/>
    <n v="19.3"/>
    <s v="Pass"/>
    <x v="1"/>
    <x v="1"/>
  </r>
  <r>
    <x v="1"/>
    <n v="45000000"/>
    <x v="5"/>
    <n v="80.8"/>
    <n v="19.2"/>
    <s v="Pass"/>
    <x v="1"/>
    <x v="1"/>
  </r>
  <r>
    <x v="0"/>
    <s v="Increase TOT from 6% to 10%"/>
    <x v="1"/>
    <n v="39.6"/>
    <n v="60.4"/>
    <s v="Fail"/>
    <x v="0"/>
    <x v="0"/>
  </r>
  <r>
    <x v="2"/>
    <s v="Sales Tax: Increase rate by 1% for 20 years."/>
    <x v="1"/>
    <n v="43.6"/>
    <n v="56.4"/>
    <s v="Fail"/>
    <x v="0"/>
    <x v="0"/>
  </r>
  <r>
    <x v="1"/>
    <n v="26000000"/>
    <x v="5"/>
    <n v="44.3"/>
    <n v="55.7"/>
    <s v="Fail"/>
    <x v="0"/>
    <x v="0"/>
  </r>
  <r>
    <x v="1"/>
    <n v="23000000"/>
    <x v="5"/>
    <n v="46.58"/>
    <n v="53.42"/>
    <s v="Fail"/>
    <x v="0"/>
    <x v="0"/>
  </r>
  <r>
    <x v="0"/>
    <s v="Sales Tax: Levy a 1/2 sales tax increase for eight years."/>
    <x v="3"/>
    <n v="48.1"/>
    <n v="51.9"/>
    <s v="Fail"/>
    <x v="0"/>
    <x v="0"/>
  </r>
  <r>
    <x v="0"/>
    <s v="Sales Tax: additional 1% for seven years generating an estimated $1.8 million per year, thereby increasing the total sales tax rate from 7.25% to 8.25%"/>
    <x v="6"/>
    <n v="48.58"/>
    <n v="51.42"/>
    <s v="Fail"/>
    <x v="0"/>
    <x v="0"/>
  </r>
  <r>
    <x v="1"/>
    <n v="7100000"/>
    <x v="5"/>
    <n v="49.6"/>
    <n v="50.4"/>
    <s v="Fail"/>
    <x v="0"/>
    <x v="0"/>
  </r>
  <r>
    <x v="0"/>
    <s v="Parcel Tax: $75 Per Year Parcel Tax for a Maximum of 5 Yrs"/>
    <x v="5"/>
    <n v="50.1"/>
    <n v="49.9"/>
    <s v="Fail"/>
    <x v="0"/>
    <x v="0"/>
  </r>
  <r>
    <x v="1"/>
    <n v="7000000"/>
    <x v="5"/>
    <n v="50.92"/>
    <n v="49.08"/>
    <s v="Fail"/>
    <x v="0"/>
    <x v="0"/>
  </r>
  <r>
    <x v="1"/>
    <n v="1700000"/>
    <x v="5"/>
    <n v="52"/>
    <n v="48"/>
    <s v="Fail"/>
    <x v="0"/>
    <x v="0"/>
  </r>
  <r>
    <x v="0"/>
    <s v="Not available"/>
    <x v="1"/>
    <n v="52.6"/>
    <n v="47.4"/>
    <s v="Fail"/>
    <x v="0"/>
    <x v="0"/>
  </r>
  <r>
    <x v="1"/>
    <n v="7000000"/>
    <x v="5"/>
    <n v="56.16"/>
    <n v="43.84"/>
    <s v="Pass"/>
    <x v="1"/>
    <x v="1"/>
  </r>
  <r>
    <x v="1"/>
    <n v="2000000"/>
    <x v="23"/>
    <n v="57"/>
    <n v="43"/>
    <s v="Fail"/>
    <x v="0"/>
    <x v="0"/>
  </r>
  <r>
    <x v="0"/>
    <s v="Sales Tax: Increase tax 1% from 7.25% to 8.25% to maintain essential city services."/>
    <x v="3"/>
    <n v="58.4"/>
    <n v="41.6"/>
    <s v="Pass"/>
    <x v="1"/>
    <x v="1"/>
  </r>
  <r>
    <x v="1"/>
    <n v="3100000"/>
    <x v="5"/>
    <n v="60.8"/>
    <n v="39.200000000000003"/>
    <s v="Fail"/>
    <x v="0"/>
    <x v="0"/>
  </r>
  <r>
    <x v="1"/>
    <n v="5000000"/>
    <x v="5"/>
    <n v="63.6"/>
    <n v="36.4"/>
    <s v="Fail"/>
    <x v="0"/>
    <x v="0"/>
  </r>
  <r>
    <x v="1"/>
    <n v="5000000"/>
    <x v="5"/>
    <n v="63.8"/>
    <n v="36.200000000000003"/>
    <s v="Fail"/>
    <x v="0"/>
    <x v="0"/>
  </r>
  <r>
    <x v="1"/>
    <n v="2785000"/>
    <x v="5"/>
    <n v="64.2"/>
    <n v="35.799999999999997"/>
    <s v="Pass"/>
    <x v="1"/>
    <x v="1"/>
  </r>
  <r>
    <x v="2"/>
    <s v="Sales Tax: 0.5% Increase"/>
    <x v="18"/>
    <n v="64.8"/>
    <n v="35.200000000000003"/>
    <s v="Fail"/>
    <x v="0"/>
    <x v="0"/>
  </r>
  <r>
    <x v="0"/>
    <s v="Sales Tax: Impose an additional 0.25% tax to fund public safety services."/>
    <x v="0"/>
    <n v="64.97"/>
    <n v="35.03"/>
    <s v="Fail"/>
    <x v="0"/>
    <x v="0"/>
  </r>
  <r>
    <x v="1"/>
    <n v="7500000"/>
    <x v="5"/>
    <n v="65.2"/>
    <n v="34.799999999999997"/>
    <s v="Pass"/>
    <x v="1"/>
    <x v="1"/>
  </r>
  <r>
    <x v="1"/>
    <n v="24000000"/>
    <x v="5"/>
    <n v="65.540000000000006"/>
    <n v="34.46"/>
    <s v="Pass"/>
    <x v="1"/>
    <x v="1"/>
  </r>
  <r>
    <x v="0"/>
    <s v="Sales Tax: Increase sales tax by 0.25%"/>
    <x v="6"/>
    <n v="66.290000000000006"/>
    <n v="33.71"/>
    <s v="Fail"/>
    <x v="0"/>
    <x v="0"/>
  </r>
  <r>
    <x v="1"/>
    <n v="24000000"/>
    <x v="5"/>
    <n v="69.150000000000006"/>
    <n v="30.85"/>
    <s v="Pass"/>
    <x v="1"/>
    <x v="1"/>
  </r>
  <r>
    <x v="1"/>
    <n v="6500000"/>
    <x v="5"/>
    <n v="71.52"/>
    <n v="28.48"/>
    <s v="Pass"/>
    <x v="1"/>
    <x v="1"/>
  </r>
  <r>
    <x v="1"/>
    <n v="7600000"/>
    <x v="5"/>
    <n v="76.8"/>
    <n v="23.2"/>
    <s v="Pass"/>
    <x v="1"/>
    <x v="1"/>
  </r>
  <r>
    <x v="1"/>
    <n v="2400000"/>
    <x v="5"/>
    <n v="76.900000000000006"/>
    <n v="23.1"/>
    <s v="Pass"/>
    <x v="1"/>
    <x v="1"/>
  </r>
  <r>
    <x v="1"/>
    <n v="12000000"/>
    <x v="5"/>
    <n v="81.5"/>
    <n v="18.5"/>
    <s v="Pass"/>
    <x v="1"/>
    <x v="1"/>
  </r>
  <r>
    <x v="1"/>
    <n v="10800000"/>
    <x v="5"/>
    <n v="83.4"/>
    <n v="16.600000000000001"/>
    <s v="Pass"/>
    <x v="1"/>
    <x v="1"/>
  </r>
  <r>
    <x v="0"/>
    <s v="Utility User Tax: Increase UUT to 6%."/>
    <x v="3"/>
    <n v="12"/>
    <n v="88"/>
    <s v="Fail"/>
    <x v="0"/>
    <x v="0"/>
  </r>
  <r>
    <x v="0"/>
    <s v="$6.27 Improved/$3.24 Unimproved"/>
    <x v="13"/>
    <n v="28.8"/>
    <n v="71.2"/>
    <s v="Fail"/>
    <x v="0"/>
    <x v="0"/>
  </r>
  <r>
    <x v="0"/>
    <s v="Parcel Tax: Replace the existing special tax with tax of $120.00 per parcel (with annual inflation adjustment not to exceed 3%)."/>
    <x v="6"/>
    <n v="34.4"/>
    <n v="65.599999999999994"/>
    <s v="Fail"/>
    <x v="0"/>
    <x v="0"/>
  </r>
  <r>
    <x v="2"/>
    <s v="Sales Tax: Increase from 1/2› to 1›"/>
    <x v="1"/>
    <n v="38.1"/>
    <n v="61.9"/>
    <s v="Fail"/>
    <x v="0"/>
    <x v="0"/>
  </r>
  <r>
    <x v="0"/>
    <s v="Parcel Tax: Extend existing $20 parcel tax per lot for 5 years."/>
    <x v="28"/>
    <n v="50"/>
    <n v="50"/>
    <s v="Fail"/>
    <x v="0"/>
    <x v="0"/>
  </r>
  <r>
    <x v="0"/>
    <s v="Sales Tax: Increase sales tax by 0.5 cent."/>
    <x v="22"/>
    <n v="50.3"/>
    <n v="49.7"/>
    <s v="Fail"/>
    <x v="0"/>
    <x v="0"/>
  </r>
  <r>
    <x v="2"/>
    <s v="Sales Tax: Impose 1/2% sales tax for 5 years."/>
    <x v="2"/>
    <n v="53.4"/>
    <n v="46.6"/>
    <s v="Fail"/>
    <x v="0"/>
    <x v="0"/>
  </r>
  <r>
    <x v="0"/>
    <s v="Parcel Tax: Replace existing special property tax for Lucerne, Nice, Upper Lake Fire and Clearlake Oaks Fire with a special property tax of $4 per benefit unit per year."/>
    <x v="6"/>
    <n v="54.1"/>
    <n v="45.9"/>
    <s v="Fail"/>
    <x v="0"/>
    <x v="0"/>
  </r>
  <r>
    <x v="0"/>
    <s v="Parcel Tax: $45 Per Parcel"/>
    <x v="22"/>
    <n v="54.7"/>
    <n v="45.3"/>
    <s v="Fail"/>
    <x v="0"/>
    <x v="0"/>
  </r>
  <r>
    <x v="2"/>
    <s v="Sales Tax: 1/2› Sales Tax for Roads"/>
    <x v="22"/>
    <n v="57.1"/>
    <n v="42.9"/>
    <s v="Fail"/>
    <x v="0"/>
    <x v="0"/>
  </r>
  <r>
    <x v="0"/>
    <s v="Parcel Tax: $2.00 Per Unit"/>
    <x v="6"/>
    <n v="58"/>
    <n v="42"/>
    <s v="Fail"/>
    <x v="0"/>
    <x v="0"/>
  </r>
  <r>
    <x v="2"/>
    <s v="Sales Tax: Increase 1/2›"/>
    <x v="1"/>
    <n v="59.6"/>
    <n v="40.4"/>
    <s v="Pass"/>
    <x v="1"/>
    <x v="1"/>
  </r>
  <r>
    <x v="1"/>
    <n v="32000000"/>
    <x v="5"/>
    <n v="59.9"/>
    <n v="40.1"/>
    <s v="Pass"/>
    <x v="1"/>
    <x v="1"/>
  </r>
  <r>
    <x v="2"/>
    <s v=".75% Sales Tax"/>
    <x v="22"/>
    <n v="60"/>
    <n v="40"/>
    <s v="Fail"/>
    <x v="0"/>
    <x v="0"/>
  </r>
  <r>
    <x v="1"/>
    <n v="10000000"/>
    <x v="5"/>
    <n v="60.8"/>
    <n v="39.200000000000003"/>
    <s v="Pass"/>
    <x v="1"/>
    <x v="1"/>
  </r>
  <r>
    <x v="1"/>
    <n v="28000000"/>
    <x v="5"/>
    <n v="60.8"/>
    <n v="39.200000000000003"/>
    <s v="Pass"/>
    <x v="1"/>
    <x v="1"/>
  </r>
  <r>
    <x v="0"/>
    <s v="Sales Tax: Increase sales tax by one cent."/>
    <x v="3"/>
    <n v="61.2"/>
    <n v="38.799999999999997"/>
    <s v="Fail"/>
    <x v="0"/>
    <x v="0"/>
  </r>
  <r>
    <x v="0"/>
    <s v="Parcel Tax: $52 per parcel"/>
    <x v="6"/>
    <n v="61.51"/>
    <n v="38.49"/>
    <s v="Fail"/>
    <x v="0"/>
    <x v="0"/>
  </r>
  <r>
    <x v="2"/>
    <s v="Sales Tax: Impose a 1› Sales Tax"/>
    <x v="22"/>
    <n v="61.7"/>
    <n v="38.299999999999997"/>
    <s v="Fail"/>
    <x v="0"/>
    <x v="0"/>
  </r>
  <r>
    <x v="1"/>
    <n v="24000000"/>
    <x v="5"/>
    <n v="61.7"/>
    <n v="38.299999999999997"/>
    <s v="Pass"/>
    <x v="1"/>
    <x v="1"/>
  </r>
  <r>
    <x v="0"/>
    <s v="Sales Tax: Impose additional 1% tax to fund general city services."/>
    <x v="3"/>
    <n v="61.95"/>
    <n v="38.049999999999997"/>
    <s v="Pass"/>
    <x v="1"/>
    <x v="1"/>
  </r>
  <r>
    <x v="0"/>
    <s v="Marijuana Tax: Impose a marijuana cultivation tax of $1/sq. ft. for outdoor, $2/sq. ft. for mixed light, and $3/sq. ft. for indoor for general county services."/>
    <x v="3"/>
    <n v="62.7"/>
    <n v="37.299999999999997"/>
    <s v="Pass"/>
    <x v="1"/>
    <x v="1"/>
  </r>
  <r>
    <x v="0"/>
    <s v="Parcel Tax: Impose annual  tax of $126/parcel for emergency medical and fire services until ended by voters."/>
    <x v="6"/>
    <n v="62.9"/>
    <n v="37.1"/>
    <s v="Fail"/>
    <x v="0"/>
    <x v="0"/>
  </r>
  <r>
    <x v="2"/>
    <s v="Sales Tax: Impose a 1/2› Sales Tax"/>
    <x v="15"/>
    <n v="63"/>
    <n v="37"/>
    <s v="Fail"/>
    <x v="0"/>
    <x v="0"/>
  </r>
  <r>
    <x v="2"/>
    <s v="Sales Tax: Impose 1/2% sales tax for 10 years."/>
    <x v="24"/>
    <n v="63.6"/>
    <n v="36.4"/>
    <s v="Fail"/>
    <x v="0"/>
    <x v="0"/>
  </r>
  <r>
    <x v="1"/>
    <n v="12000000"/>
    <x v="5"/>
    <n v="64.34"/>
    <n v="35.659999999999997"/>
    <s v="Pass"/>
    <x v="1"/>
    <x v="1"/>
  </r>
  <r>
    <x v="2"/>
    <s v="Sales Tax: Impose a one-half of one per cent sales tax to implement a Healthy Lake Tax for a maximum period of 10 yrs."/>
    <x v="24"/>
    <n v="65.2"/>
    <n v="34.799999999999997"/>
    <s v="Fail"/>
    <x v="0"/>
    <x v="0"/>
  </r>
  <r>
    <x v="1"/>
    <n v="17000000"/>
    <x v="5"/>
    <n v="65.900000000000006"/>
    <n v="34.1"/>
    <s v="Pass"/>
    <x v="1"/>
    <x v="1"/>
  </r>
  <r>
    <x v="1"/>
    <n v="15300000"/>
    <x v="5"/>
    <n v="66.900000000000006"/>
    <n v="33.1"/>
    <s v="Pass"/>
    <x v="1"/>
    <x v="1"/>
  </r>
  <r>
    <x v="0"/>
    <s v="Parcel Tax: Repealing the Lakeshore District's and the Lower Lake district's parcel tax, and replace with an annual parcel tax of $4/unit of benefit, amounting to $120/year for single-family houses."/>
    <x v="6"/>
    <n v="67.400000000000006"/>
    <n v="32.6"/>
    <s v="Pass"/>
    <x v="1"/>
    <x v="1"/>
  </r>
  <r>
    <x v="0"/>
    <s v="Parcel Tax: Tax at maximum of $10/benefit unit and increasing the District's appropriations limit to permit spending of the revenue raised by the special tax."/>
    <x v="6"/>
    <n v="67.92"/>
    <n v="32.08"/>
    <s v="Pass"/>
    <x v="1"/>
    <x v="1"/>
  </r>
  <r>
    <x v="0"/>
    <s v="Marijuana Tax: Tax businesses at rates of $1/sq. ft. for nurseries and cultivators and 2.5% of gross receipts on manufacturing, processing, transportation, distribution or other type of businesses."/>
    <x v="3"/>
    <n v="68.55"/>
    <n v="31.45"/>
    <s v="Pass"/>
    <x v="1"/>
    <x v="1"/>
  </r>
  <r>
    <x v="0"/>
    <s v="Sales Tax: Impose additional 1% tax to fund road maintenance and improvement."/>
    <x v="22"/>
    <n v="68.77"/>
    <n v="31.23"/>
    <s v="Pass"/>
    <x v="1"/>
    <x v="1"/>
  </r>
  <r>
    <x v="0"/>
    <s v="$30 Per Parcel for 4 Yrs"/>
    <x v="22"/>
    <n v="69"/>
    <n v="31"/>
    <s v="Pass"/>
    <x v="1"/>
    <x v="1"/>
  </r>
  <r>
    <x v="1"/>
    <n v="29600000"/>
    <x v="5"/>
    <n v="69.150000000000006"/>
    <n v="30.85"/>
    <s v="Pass"/>
    <x v="1"/>
    <x v="1"/>
  </r>
  <r>
    <x v="1"/>
    <n v="7300000"/>
    <x v="5"/>
    <n v="69.5"/>
    <n v="30.5"/>
    <s v="Pass"/>
    <x v="1"/>
    <x v="1"/>
  </r>
  <r>
    <x v="1"/>
    <n v="4000000"/>
    <x v="5"/>
    <n v="71.16"/>
    <n v="28.84"/>
    <s v="Pass"/>
    <x v="1"/>
    <x v="1"/>
  </r>
  <r>
    <x v="1"/>
    <n v="18500000"/>
    <x v="5"/>
    <n v="71.400000000000006"/>
    <n v="28.6"/>
    <s v="Pass"/>
    <x v="1"/>
    <x v="1"/>
  </r>
  <r>
    <x v="0"/>
    <s v="Parcel Tax: Levy annual tax of $6.14/benefit unit to fund fire station staffing and equipment updates."/>
    <x v="6"/>
    <n v="74.27"/>
    <n v="25.73"/>
    <s v="Pass"/>
    <x v="1"/>
    <x v="1"/>
  </r>
  <r>
    <x v="0"/>
    <s v="Parcel Tax: Annual Tax of $55 Per Year Parcel"/>
    <x v="1"/>
    <n v="76.8"/>
    <n v="23.2"/>
    <s v="Pass"/>
    <x v="1"/>
    <x v="1"/>
  </r>
  <r>
    <x v="0"/>
    <s v="Parcel Tax: Levy a Parcel of $45 Per Parcel"/>
    <x v="22"/>
    <n v="77.5"/>
    <n v="22.5"/>
    <s v="Pass"/>
    <x v="1"/>
    <x v="1"/>
  </r>
  <r>
    <x v="1"/>
    <n v="2930000"/>
    <x v="5"/>
    <n v="79.3"/>
    <n v="20.7"/>
    <s v="Pass"/>
    <x v="1"/>
    <x v="1"/>
  </r>
  <r>
    <x v="0"/>
    <s v="Parcel Tax: $12 per year/per parcel."/>
    <x v="22"/>
    <n v="87.23"/>
    <n v="12.77"/>
    <s v="Pass"/>
    <x v="1"/>
    <x v="1"/>
  </r>
  <r>
    <x v="0"/>
    <s v="Sales Tax: Increase by an additional 0.75%"/>
    <x v="3"/>
    <n v="28.51"/>
    <n v="71.489999999999995"/>
    <s v="Fail"/>
    <x v="0"/>
    <x v="0"/>
  </r>
  <r>
    <x v="0"/>
    <s v="Parcel Tax: Increase from $28 to $52/yr. effective 2018-19 fiscal yr."/>
    <x v="3"/>
    <n v="36.229999999999997"/>
    <n v="63.77"/>
    <s v="Fail"/>
    <x v="0"/>
    <x v="0"/>
  </r>
  <r>
    <x v="2"/>
    <s v="Parcel Tax: Impose $65 special property tax."/>
    <x v="6"/>
    <n v="37"/>
    <n v="63"/>
    <s v="Fail"/>
    <x v="0"/>
    <x v="0"/>
  </r>
  <r>
    <x v="0"/>
    <s v="$10 Per Landowner"/>
    <x v="12"/>
    <n v="37.5"/>
    <n v="62.5"/>
    <s v="Fail"/>
    <x v="0"/>
    <x v="0"/>
  </r>
  <r>
    <x v="0"/>
    <s v="1/2 of 1%"/>
    <x v="3"/>
    <n v="39.200000000000003"/>
    <n v="60.8"/>
    <s v="Fail"/>
    <x v="0"/>
    <x v="0"/>
  </r>
  <r>
    <x v="0"/>
    <s v="Sales Tax: Increase 1/2 of 1%."/>
    <x v="3"/>
    <n v="39.200000000000003"/>
    <n v="60.8"/>
    <s v="Fail"/>
    <x v="0"/>
    <x v="0"/>
  </r>
  <r>
    <x v="0"/>
    <s v="Parcel Tax: Levy Tax in the Amount of $28 to Go Into Effect 7/1/2013"/>
    <x v="10"/>
    <n v="44.3"/>
    <n v="55.7"/>
    <s v="Fail"/>
    <x v="0"/>
    <x v="0"/>
  </r>
  <r>
    <x v="0"/>
    <s v="Parcel Tax: Impose Special Property Tax"/>
    <x v="24"/>
    <n v="44.7"/>
    <n v="55.3"/>
    <s v="Fail"/>
    <x v="0"/>
    <x v="0"/>
  </r>
  <r>
    <x v="0"/>
    <s v="Parcel Tax: Repeal 1998 Parcel Tax and Replace It with An Annual Tax of $134 Per Improved Parcel and $44 Per Unimproved Parcel"/>
    <x v="6"/>
    <n v="45.2"/>
    <n v="54.8"/>
    <s v="Fail"/>
    <x v="0"/>
    <x v="0"/>
  </r>
  <r>
    <x v="2"/>
    <s v="Sales Tax: Increase 1/2%"/>
    <x v="12"/>
    <n v="46.9"/>
    <n v="53.1"/>
    <s v="Fail"/>
    <x v="0"/>
    <x v="0"/>
  </r>
  <r>
    <x v="0"/>
    <s v="Parcel Tax: $85 per year for 5 years."/>
    <x v="4"/>
    <n v="47.3"/>
    <n v="52.7"/>
    <s v="Fail"/>
    <x v="0"/>
    <x v="0"/>
  </r>
  <r>
    <x v="1"/>
    <n v="5000000"/>
    <x v="5"/>
    <n v="50.6"/>
    <n v="49.4"/>
    <s v="Fail"/>
    <x v="0"/>
    <x v="0"/>
  </r>
  <r>
    <x v="0"/>
    <s v="Parcel Tax: Repeal and Replace ExistingTax"/>
    <x v="4"/>
    <n v="50.9"/>
    <n v="49.1"/>
    <s v="Fail"/>
    <x v="0"/>
    <x v="0"/>
  </r>
  <r>
    <x v="0"/>
    <s v="Sales Tax: 1%, increasing the total tax rate in the city from 7.25% to 8.25%"/>
    <x v="0"/>
    <n v="51.51"/>
    <n v="48.49"/>
    <s v="Fail"/>
    <x v="0"/>
    <x v="0"/>
  </r>
  <r>
    <x v="1"/>
    <n v="6250000"/>
    <x v="5"/>
    <n v="52.1"/>
    <n v="47.9"/>
    <s v="Fail"/>
    <x v="0"/>
    <x v="0"/>
  </r>
  <r>
    <x v="0"/>
    <s v="Parcel Tax: Assess Tax of $25 Per Year on Each Inhabitable Dwelling Unit on Each Parcel of Real Property"/>
    <x v="12"/>
    <n v="52.7"/>
    <n v="47.3"/>
    <s v="Fail"/>
    <x v="0"/>
    <x v="0"/>
  </r>
  <r>
    <x v="0"/>
    <s v="Marijuana Tax: Tax businesses at rates of $1/sq. ft. for nurseries and cultivators and between 2.5% of gross receipts on manufacturing, processing, transportation, distribution or other type of businesses."/>
    <x v="3"/>
    <n v="52.86"/>
    <n v="47.14"/>
    <s v="Pass"/>
    <x v="1"/>
    <x v="1"/>
  </r>
  <r>
    <x v="0"/>
    <s v="$10 Per Landowner"/>
    <x v="12"/>
    <n v="53.5"/>
    <n v="46.5"/>
    <s v="Fail"/>
    <x v="0"/>
    <x v="0"/>
  </r>
  <r>
    <x v="0"/>
    <s v="$28 Inhabitable Dwelling Unit"/>
    <x v="10"/>
    <n v="53.7"/>
    <n v="46.3"/>
    <s v="Fail"/>
    <x v="0"/>
    <x v="0"/>
  </r>
  <r>
    <x v="0"/>
    <s v="$32 Per Parcel"/>
    <x v="6"/>
    <n v="54.5"/>
    <n v="45.5"/>
    <s v="Fail"/>
    <x v="0"/>
    <x v="0"/>
  </r>
  <r>
    <x v="1"/>
    <n v="3700000"/>
    <x v="5"/>
    <n v="54.6"/>
    <n v="45.4"/>
    <s v="Fail"/>
    <x v="0"/>
    <x v="0"/>
  </r>
  <r>
    <x v="0"/>
    <s v="TOT: Increase from 8% to 10%"/>
    <x v="1"/>
    <n v="55.4"/>
    <n v="44.6"/>
    <s v="Pass"/>
    <x v="1"/>
    <x v="1"/>
  </r>
  <r>
    <x v="0"/>
    <s v="$100 Per Parcel for 3 Yrs"/>
    <x v="28"/>
    <n v="57.1"/>
    <n v="42.9"/>
    <s v="Fail"/>
    <x v="0"/>
    <x v="0"/>
  </r>
  <r>
    <x v="0"/>
    <s v="Parcel Tax: Impose tax of $65 per parcel annually depending on the passage of Measure X to form a community services district. (Measure X did not pass.)"/>
    <x v="6"/>
    <n v="58.66"/>
    <n v="41.34"/>
    <s v="Fail"/>
    <x v="0"/>
    <x v="0"/>
  </r>
  <r>
    <x v="0"/>
    <s v="$50 Res/$100 Comm"/>
    <x v="6"/>
    <n v="60.3"/>
    <n v="39.700000000000003"/>
    <s v="Fail"/>
    <x v="0"/>
    <x v="0"/>
  </r>
  <r>
    <x v="0"/>
    <s v="Parcel Tax: Levy Annual Tax of $79 Per Parcel on Non-Agricultural Parcels and $19 Per Parcels on Agricultural Parcels"/>
    <x v="6"/>
    <n v="61.5"/>
    <n v="38.5"/>
    <s v="Fail"/>
    <x v="0"/>
    <x v="0"/>
  </r>
  <r>
    <x v="1"/>
    <n v="3300001"/>
    <x v="5"/>
    <n v="61.9"/>
    <n v="38.1"/>
    <s v="Fail"/>
    <x v="0"/>
    <x v="0"/>
  </r>
  <r>
    <x v="0"/>
    <s v="Parcel Tax: AnnualTax of $213 Per Residential Parcel and $319 Per Commercial Parcel"/>
    <x v="6"/>
    <n v="63.2"/>
    <n v="36.799999999999997"/>
    <s v="Fail"/>
    <x v="0"/>
    <x v="0"/>
  </r>
  <r>
    <x v="0"/>
    <s v="Parcel Tax: $100 Annually on All Taxable Parcels Commencing 7/1/05"/>
    <x v="6"/>
    <n v="65.599999999999994"/>
    <n v="34.5"/>
    <s v="Fail"/>
    <x v="0"/>
    <x v="0"/>
  </r>
  <r>
    <x v="1"/>
    <n v="642000"/>
    <x v="8"/>
    <n v="66"/>
    <n v="34"/>
    <s v="Fail"/>
    <x v="0"/>
    <x v="0"/>
  </r>
  <r>
    <x v="0"/>
    <s v="Parcel Tax: Impose Tax of $45"/>
    <x v="6"/>
    <n v="66.099999999999994"/>
    <n v="33.9"/>
    <s v="Fail"/>
    <x v="0"/>
    <x v="0"/>
  </r>
  <r>
    <x v="1"/>
    <n v="9000000"/>
    <x v="5"/>
    <n v="66.5"/>
    <n v="33.6"/>
    <s v="Pass"/>
    <x v="1"/>
    <x v="1"/>
  </r>
  <r>
    <x v="0"/>
    <s v="$28 Per Yr"/>
    <x v="10"/>
    <n v="71.7"/>
    <n v="28.3"/>
    <s v="Pass"/>
    <x v="1"/>
    <x v="1"/>
  </r>
  <r>
    <x v="3"/>
    <s v="Assessed $50 Per Residence/$100 Per Business"/>
    <x v="6"/>
    <n v="73.3"/>
    <n v="26.7"/>
    <s v="Pass"/>
    <x v="1"/>
    <x v="1"/>
  </r>
  <r>
    <x v="0"/>
    <s v="$1.33 Per Mo/Max $4.00"/>
    <x v="2"/>
    <n v="77.900000000000006"/>
    <n v="22.1"/>
    <s v="Pass"/>
    <x v="1"/>
    <x v="1"/>
  </r>
  <r>
    <x v="0"/>
    <s v="Parcel Tax: Repeal and Replace Existing Tax"/>
    <x v="6"/>
    <n v="88.7"/>
    <n v="11.3"/>
    <s v="Pass"/>
    <x v="1"/>
    <x v="1"/>
  </r>
  <r>
    <x v="0"/>
    <s v="Parcel Tax: Starting from $161.54 to $250.63 Until FY 2010-2011 then Lowered to 137.34 to $250.63 FY 2011-2012"/>
    <x v="6"/>
    <n v="95.7"/>
    <n v="4.4000000000000004"/>
    <s v="Pass"/>
    <x v="1"/>
    <x v="1"/>
  </r>
  <r>
    <x v="0"/>
    <s v="Utility User Tax: Repeal 10% tax that was approved by voters in April 2016."/>
    <x v="3"/>
    <n v="17.899999999999999"/>
    <n v="82.2"/>
    <s v="Fail"/>
    <x v="0"/>
    <x v="0"/>
  </r>
  <r>
    <x v="0"/>
    <s v="Telephone Tax $7 per household"/>
    <x v="3"/>
    <n v="19"/>
    <n v="81"/>
    <s v="Fail"/>
    <x v="0"/>
    <x v="0"/>
  </r>
  <r>
    <x v="0"/>
    <s v="Telephone tax 10%."/>
    <x v="3"/>
    <n v="19"/>
    <n v="81"/>
    <s v="Fail"/>
    <x v="0"/>
    <x v="0"/>
  </r>
  <r>
    <x v="0"/>
    <s v="Sales Tax: additional 0.75%, increasing the total sales tax rate in the city to 10.25% and generating an estimated $9.7 million in annual general fund revenue"/>
    <x v="3"/>
    <n v="20.03"/>
    <n v="79.97"/>
    <s v="Fail"/>
    <x v="0"/>
    <x v="0"/>
  </r>
  <r>
    <x v="0"/>
    <s v="Utility User Tax: Continue existing tax of 7.5% on water, gas. Electricity, telephone, and cable television services."/>
    <x v="3"/>
    <n v="20.18"/>
    <n v="79.819999999999993"/>
    <s v="Fail"/>
    <x v="0"/>
    <x v="0"/>
  </r>
  <r>
    <x v="0"/>
    <s v="General Tax: Imposed a 7% tax on advertising revenue received from the lease of any billboard, video sign tall wall or other off-site advertising sign."/>
    <x v="3"/>
    <n v="20.27"/>
    <n v="79.73"/>
    <s v="Fail"/>
    <x v="0"/>
    <x v="0"/>
  </r>
  <r>
    <x v="0"/>
    <s v="Oil/Business Tax: Eliminate flat rate per barrel of oil; link the tax to the price of oil. Modified flat fee paid by businesses related to the number of people a given business employs; Taxes for businesses headquartered in Beverly Hills would have been based on gross payroll rather than number of employees."/>
    <x v="3"/>
    <n v="20.3"/>
    <n v="79.7"/>
    <s v="Fail"/>
    <x v="0"/>
    <x v="0"/>
  </r>
  <r>
    <x v="0"/>
    <s v="Business License Tax: Increase business license tax for nightspots that serve liquor, stay open late and are clustered near similar establishments from $2,268 to more than $100,000."/>
    <x v="3"/>
    <n v="22.28"/>
    <n v="77.72"/>
    <s v="Fail"/>
    <x v="0"/>
    <x v="0"/>
  </r>
  <r>
    <x v="0"/>
    <s v="Marijuana Tax: Impose tax up to 5% of gross receipts &amp; $10/sq. ft. of canopy on marijuana in indoor facilities. Also, allow marijuana businesses to operate in Compton's limited commercial and commercial manufacturing zones. This measure competes with Measure C and only one measure can be approved. The measure that receives the most yes votes supersedes the other measure."/>
    <x v="3"/>
    <n v="23.7"/>
    <n v="76.3"/>
    <s v="Fail"/>
    <x v="0"/>
    <x v="0"/>
  </r>
  <r>
    <x v="0"/>
    <s v="Marijuana Tax: Impose tax up to 10% of gross receipts. Also, allow commercial indoor cultivation of marijuana only in Compton's commercial manufacturing zones, require a business permit, prohibit other indoor and outdoor cultivation, and regulate indoor cultivation. This measure competes with Measure I and only one measure can be approved. The measure that receives the most yes votes supersedes the other measure."/>
    <x v="3"/>
    <n v="23.7"/>
    <n v="76.3"/>
    <s v="Fail"/>
    <x v="0"/>
    <x v="0"/>
  </r>
  <r>
    <x v="0"/>
    <s v="Business License Fee: Implement a Business License Fee of $.01 Per Fl Oz of Sugar Sweetened Beverage Served/ Provided/Traded by Businesses in theCity"/>
    <x v="1"/>
    <n v="23.9"/>
    <n v="76.2"/>
    <s v="Fail"/>
    <x v="0"/>
    <x v="0"/>
  </r>
  <r>
    <x v="0"/>
    <s v="Parcel Tax: $286 per parcel for 40 years."/>
    <x v="10"/>
    <n v="24.97"/>
    <n v="75.03"/>
    <s v="Fail"/>
    <x v="0"/>
    <x v="0"/>
  </r>
  <r>
    <x v="0"/>
    <s v="Real Property Transfer Tax: Increase In Tax Rate from $1.10 to $2.20 Per $500 of Property Value at Time of Sale"/>
    <x v="1"/>
    <n v="25.2"/>
    <n v="74.8"/>
    <s v="Fail"/>
    <x v="0"/>
    <x v="0"/>
  </r>
  <r>
    <x v="0"/>
    <s v="Parcel Tax: Impose tax of $139/parcel for single-family &amp; unimproved property, $181/multi-family units, &amp; from $1,550 to $49,600/parcel for industrial and commercial property for 5 years to fund police protection services."/>
    <x v="6"/>
    <n v="26.47"/>
    <n v="73.53"/>
    <s v="Fail"/>
    <x v="0"/>
    <x v="0"/>
  </r>
  <r>
    <x v="0"/>
    <s v="Utility Users Tax: Increase Tax by 2% for an Initial Period of 26 Months"/>
    <x v="1"/>
    <n v="26.9"/>
    <n v="73.099999999999994"/>
    <s v="Fail"/>
    <x v="0"/>
    <x v="0"/>
  </r>
  <r>
    <x v="0"/>
    <s v="Utility Users Tax: Temporarily Increase Tax 1.0% from 9.0% to 10% for 2 Yrs and 2 Months"/>
    <x v="1"/>
    <n v="27.6"/>
    <n v="72.400000000000006"/>
    <s v="Fail"/>
    <x v="0"/>
    <x v="0"/>
  </r>
  <r>
    <x v="0"/>
    <s v="Utility User Tax: Levy a utility user tax of 5% until July 1. 2010."/>
    <x v="3"/>
    <n v="28"/>
    <n v="72"/>
    <s v="Fail"/>
    <x v="0"/>
    <x v="0"/>
  </r>
  <r>
    <x v="0"/>
    <s v="Utility User Tax: Repeal UUT"/>
    <x v="3"/>
    <n v="28.52"/>
    <n v="71.48"/>
    <s v="Fail"/>
    <x v="0"/>
    <x v="0"/>
  </r>
  <r>
    <x v="1"/>
    <n v="13100000"/>
    <x v="10"/>
    <n v="29.2"/>
    <n v="70.8"/>
    <s v="Fail"/>
    <x v="0"/>
    <x v="0"/>
  </r>
  <r>
    <x v="0"/>
    <s v="Utility User Tax: Repeal of city's utility user tax."/>
    <x v="3"/>
    <n v="30.66"/>
    <n v="69.34"/>
    <s v="Fail"/>
    <x v="0"/>
    <x v="0"/>
  </r>
  <r>
    <x v="0"/>
    <s v="Transient Occupancy Tax: Increase TOT from 10% to 14%."/>
    <x v="3"/>
    <n v="30.69"/>
    <n v="69.31"/>
    <s v="Fail"/>
    <x v="0"/>
    <x v="0"/>
  </r>
  <r>
    <x v="0"/>
    <s v="Sales Tax: additional 0.75%, increasing the total sales tax rate from 9.5% to 10.25%, raising an estimated $4 million in general fund revenue"/>
    <x v="3"/>
    <n v="31.01"/>
    <n v="68.989999999999995"/>
    <s v="Fail"/>
    <x v="0"/>
    <x v="0"/>
  </r>
  <r>
    <x v="0"/>
    <s v="Parcel Tax: $98 on Each Single Family Residential Parcel"/>
    <x v="10"/>
    <n v="32"/>
    <n v="68"/>
    <s v="Fail"/>
    <x v="0"/>
    <x v="0"/>
  </r>
  <r>
    <x v="0"/>
    <s v="Sales Tax: additional 0.75%, increasing the total sales tax rate from 9.5% to 10.25%"/>
    <x v="3"/>
    <n v="32.53"/>
    <n v="67.47"/>
    <s v="Fail"/>
    <x v="0"/>
    <x v="0"/>
  </r>
  <r>
    <x v="0"/>
    <s v="Utility Users Tax: Increase to 7.5%"/>
    <x v="1"/>
    <n v="32.799999999999997"/>
    <n v="67.2"/>
    <s v="Fail"/>
    <x v="0"/>
    <x v="0"/>
  </r>
  <r>
    <x v="0"/>
    <s v="Utility User Tax: Repeal the 5% utility user tax."/>
    <x v="3"/>
    <n v="33.1"/>
    <n v="66.900000000000006"/>
    <s v="Fail"/>
    <x v="0"/>
    <x v="0"/>
  </r>
  <r>
    <x v="0"/>
    <s v="Sales Tax: additional 0.75% generating an estimated $3.8 million per year, thereby increasing the total sales tax rate from 9.5% to 10.25%"/>
    <x v="3"/>
    <n v="33.25"/>
    <n v="66.75"/>
    <s v="Fail"/>
    <x v="0"/>
    <x v="0"/>
  </r>
  <r>
    <x v="0"/>
    <s v="$47 Per Sq Ft Parcel"/>
    <x v="15"/>
    <n v="33.700000000000003"/>
    <n v="66.3"/>
    <s v="Fail"/>
    <x v="0"/>
    <x v="0"/>
  </r>
  <r>
    <x v="0"/>
    <s v="$96-$154 Res/$614-$1536 Commercial &lt;= 1 Acre/$1536 Per Acre Commercial&gt;= 1 Acre"/>
    <x v="22"/>
    <n v="34"/>
    <n v="66"/>
    <s v="Fail"/>
    <x v="0"/>
    <x v="0"/>
  </r>
  <r>
    <x v="0"/>
    <s v="Business License Motion pic"/>
    <x v="3"/>
    <n v="34"/>
    <n v="66"/>
    <s v="Fail"/>
    <x v="0"/>
    <x v="0"/>
  </r>
  <r>
    <x v="0"/>
    <s v="Charter Amendment: Require 2/3 vote for all taxes, assessments and fees; expiration of taxes and fees within 10 yrs, assessments within 20 yrs; require bond repayment in 20 yrs."/>
    <x v="3"/>
    <n v="34.39"/>
    <n v="65.61"/>
    <s v="Fail"/>
    <x v="0"/>
    <x v="0"/>
  </r>
  <r>
    <x v="0"/>
    <s v="Parcel Tax: Not to Exceed $25.26 Per Pacel the Initial Year"/>
    <x v="10"/>
    <n v="34.700000000000003"/>
    <n v="65.3"/>
    <s v="Fail"/>
    <x v="0"/>
    <x v="0"/>
  </r>
  <r>
    <x v="0"/>
    <s v="Marijuana Tax: Impose a tax of $80 per each $1,000 of gross receipts from adult use marijuana sales if state law changes to allow non-medical adult use of marijuana."/>
    <x v="3"/>
    <n v="34.950000000000003"/>
    <n v="65.05"/>
    <s v="Fail"/>
    <x v="0"/>
    <x v="0"/>
  </r>
  <r>
    <x v="0"/>
    <s v="$65 Per Sq Ft Parcel for 4 Yrs"/>
    <x v="0"/>
    <n v="35.200000000000003"/>
    <n v="64.8"/>
    <s v="Fail"/>
    <x v="0"/>
    <x v="0"/>
  </r>
  <r>
    <x v="0"/>
    <s v="Sales Tax: additional 0.25%, increasing the total sales tax rate from 10% to 10.25%"/>
    <x v="3"/>
    <n v="35.31"/>
    <n v="64.69"/>
    <s v="Fail"/>
    <x v="0"/>
    <x v="0"/>
  </r>
  <r>
    <x v="0"/>
    <s v="Medical Marijuana Initiative: Permit medical marijuana sales/cultivation, require a $10,000 license fee for marijuana businesses, and tax all medical marijuana sales at 12%."/>
    <x v="3"/>
    <n v="36.67"/>
    <n v="63.33"/>
    <s v="Fail"/>
    <x v="0"/>
    <x v="0"/>
  </r>
  <r>
    <x v="0"/>
    <s v="Utility User Tax: Increase utility user tax by 0.5% for residential users, 2% by commercial and industrial users and maximum rate of 7.5% got commercial and industrial users."/>
    <x v="3"/>
    <n v="37.1"/>
    <n v="62.9"/>
    <s v="Fail"/>
    <x v="0"/>
    <x v="0"/>
  </r>
  <r>
    <x v="0"/>
    <s v="Sales Tax: Enact sales tax of .75% to fund general city services."/>
    <x v="3"/>
    <n v="37.76"/>
    <n v="62.24"/>
    <s v="Fail"/>
    <x v="0"/>
    <x v="0"/>
  </r>
  <r>
    <x v="1"/>
    <n v="389385000"/>
    <x v="5"/>
    <n v="38.17"/>
    <n v="61.83"/>
    <s v="Fail"/>
    <x v="0"/>
    <x v="0"/>
  </r>
  <r>
    <x v="0"/>
    <s v="Utility Users Tax: Enact 4.9% tax."/>
    <x v="1"/>
    <n v="38.200000000000003"/>
    <n v="61.8"/>
    <s v="Fail"/>
    <x v="0"/>
    <x v="0"/>
  </r>
  <r>
    <x v="0"/>
    <s v="Transient Occupancy Tax: Increase from 10% to 11% As of 1/1/2006; and Be Increased from 11% to 12% As of 1/1/2008"/>
    <x v="1"/>
    <n v="38.299999999999997"/>
    <n v="61.7"/>
    <s v="Fail"/>
    <x v="0"/>
    <x v="0"/>
  </r>
  <r>
    <x v="0"/>
    <s v="Increase TOT from 8% to 12%"/>
    <x v="1"/>
    <n v="38.5"/>
    <n v="61.5"/>
    <s v="Fail"/>
    <x v="0"/>
    <x v="0"/>
  </r>
  <r>
    <x v="0"/>
    <s v="Sales Tax: additional 0.75%, increasing the total sales tax rate in the city to 10.25% and generating an estimated $4.7 million in annual general fund revenue"/>
    <x v="3"/>
    <n v="38.520000000000003"/>
    <n v="61.48"/>
    <s v="Fail"/>
    <x v="0"/>
    <x v="0"/>
  </r>
  <r>
    <x v="0"/>
    <s v="Sales Tax: additional 0.75%, increasing the total sales tax rate from 9.5% to 10.25%"/>
    <x v="3"/>
    <n v="39.799999999999997"/>
    <n v="60.2"/>
    <s v="Fail"/>
    <x v="0"/>
    <x v="0"/>
  </r>
  <r>
    <x v="0"/>
    <s v="User Utility Tax: Increase user utility tax to 6%."/>
    <x v="6"/>
    <n v="40"/>
    <n v="60"/>
    <s v="Fail"/>
    <x v="0"/>
    <x v="0"/>
  </r>
  <r>
    <x v="0"/>
    <s v="Parcel Tax: Enact taxes at $343 annually/parcel for single family residential, $556 annually/dwelling unit for multi-family, and $3,500 to $112,000 annually per parcel for other parcels for 10 yrs."/>
    <x v="6"/>
    <n v="40.36"/>
    <n v="59.64"/>
    <s v="Fail"/>
    <x v="0"/>
    <x v="0"/>
  </r>
  <r>
    <x v="1"/>
    <n v="95000000"/>
    <x v="5"/>
    <n v="40.4"/>
    <n v="59.6"/>
    <s v="Fail"/>
    <x v="0"/>
    <x v="0"/>
  </r>
  <r>
    <x v="0"/>
    <s v="Utility Tax: Extend utility tax at 6% for ten years."/>
    <x v="3"/>
    <n v="40.5"/>
    <n v="59.5"/>
    <s v="Fail"/>
    <x v="0"/>
    <x v="0"/>
  </r>
  <r>
    <x v="0"/>
    <s v="Transient Occupancy Tax: Increase TOT from 9% to 12%."/>
    <x v="3"/>
    <n v="41"/>
    <n v="59"/>
    <s v="Fail"/>
    <x v="0"/>
    <x v="0"/>
  </r>
  <r>
    <x v="1"/>
    <n v="200000000"/>
    <x v="5"/>
    <n v="41.15"/>
    <n v="58.85"/>
    <s v="Fail"/>
    <x v="0"/>
    <x v="0"/>
  </r>
  <r>
    <x v="2"/>
    <s v="Sales Tax: Increase Sales Tax by 1›, to Expire After 5 Yrs"/>
    <x v="1"/>
    <n v="41.6"/>
    <n v="58.4"/>
    <s v="Fail"/>
    <x v="0"/>
    <x v="0"/>
  </r>
  <r>
    <x v="0"/>
    <s v="Sales Tax: additional 0.75%, increasing the total sales tax rate in the city to 10.25% and generating an estimated $30 million in annual general fund revenue"/>
    <x v="3"/>
    <n v="41.64"/>
    <n v="58.36"/>
    <s v="Fail"/>
    <x v="0"/>
    <x v="0"/>
  </r>
  <r>
    <x v="0"/>
    <s v="Business license fee surcharge"/>
    <x v="3"/>
    <n v="42"/>
    <n v="58"/>
    <s v="Fail"/>
    <x v="0"/>
    <x v="0"/>
  </r>
  <r>
    <x v="1"/>
    <n v="7500000"/>
    <x v="5"/>
    <n v="42.01"/>
    <n v="57.99"/>
    <s v="Fail"/>
    <x v="0"/>
    <x v="0"/>
  </r>
  <r>
    <x v="0"/>
    <s v="Transient Occupancy Tax: increase from 10% to 15%"/>
    <x v="3"/>
    <n v="42.31"/>
    <n v="57.69"/>
    <s v="Fail"/>
    <x v="0"/>
    <x v="0"/>
  </r>
  <r>
    <x v="1"/>
    <n v="78000000"/>
    <x v="5"/>
    <n v="42.63"/>
    <n v="57.37"/>
    <s v="Fail"/>
    <x v="0"/>
    <x v="0"/>
  </r>
  <r>
    <x v="0"/>
    <s v="Advisory Library Benefit Ad"/>
    <x v="10"/>
    <n v="43"/>
    <n v="57"/>
    <s v="Fail"/>
    <x v="0"/>
    <x v="0"/>
  </r>
  <r>
    <x v="0"/>
    <s v="Sum of 20 Yr Tax = $769,400,000"/>
    <x v="22"/>
    <n v="43.1"/>
    <n v="56.9"/>
    <s v="Fail"/>
    <x v="0"/>
    <x v="0"/>
  </r>
  <r>
    <x v="0"/>
    <s v="Advisory Library Benefit Ad"/>
    <x v="10"/>
    <n v="43.2"/>
    <n v="56.8"/>
    <s v="Fail"/>
    <x v="0"/>
    <x v="0"/>
  </r>
  <r>
    <x v="0"/>
    <s v="Utility User Tax: $10-$15 per year for local residents, tax would be break on trash and sewer services to low income seniors and disabled residents."/>
    <x v="3"/>
    <n v="43.57"/>
    <n v="56.43"/>
    <s v="Fail"/>
    <x v="0"/>
    <x v="0"/>
  </r>
  <r>
    <x v="0"/>
    <s v="Parcel Tax: $92 per parcel per year."/>
    <x v="5"/>
    <n v="43.87"/>
    <n v="56.13"/>
    <s v="Fail"/>
    <x v="0"/>
    <x v="0"/>
  </r>
  <r>
    <x v="0"/>
    <s v="Storm Drain Fee: Repeal storm drain user fee."/>
    <x v="3"/>
    <n v="43.93"/>
    <n v="56.07"/>
    <s v="Fail"/>
    <x v="0"/>
    <x v="0"/>
  </r>
  <r>
    <x v="1"/>
    <n v="195200000"/>
    <x v="5"/>
    <n v="44"/>
    <n v="56.1"/>
    <s v="Fail"/>
    <x v="0"/>
    <x v="0"/>
  </r>
  <r>
    <x v="0"/>
    <s v="Traveler Tax: Levy tax of $1 tax on passengers arriving in or departing from the city by cruise ship, ferry, or aircraft to fund improvements/replacement of the Catalina Island Medical Center as well as administration costs."/>
    <x v="4"/>
    <n v="44.1"/>
    <n v="55.9"/>
    <s v="Fail"/>
    <x v="0"/>
    <x v="0"/>
  </r>
  <r>
    <x v="1"/>
    <n v="48000000"/>
    <x v="3"/>
    <n v="44.3"/>
    <n v="55.7"/>
    <s v="Fail"/>
    <x v="0"/>
    <x v="0"/>
  </r>
  <r>
    <x v="0"/>
    <s v="Oil/Gas Tax: $2,000 flat tax plus 2.5% of the cost of each barrel of oil or unit of natural gas."/>
    <x v="3"/>
    <n v="44.58"/>
    <n v="55.42"/>
    <s v="Fail"/>
    <x v="0"/>
    <x v="0"/>
  </r>
  <r>
    <x v="2"/>
    <s v="Sales Tax: 3% Tax on Charges for Electric, Gas, Water and Other Utility Services (with Exemptions for Seniors and Low Income Households) for a Period of No More Than 15 Yrs"/>
    <x v="6"/>
    <n v="44.8"/>
    <n v="55.3"/>
    <s v="Fail"/>
    <x v="0"/>
    <x v="0"/>
  </r>
  <r>
    <x v="0"/>
    <s v="Admission Tax/ Swap Meet/ Other Events"/>
    <x v="3"/>
    <n v="45"/>
    <n v="55"/>
    <s v="Fail"/>
    <x v="0"/>
    <x v="0"/>
  </r>
  <r>
    <x v="0"/>
    <s v="Utility Users Tax: Temporarily Increase Tax by 1%"/>
    <x v="1"/>
    <n v="45.1"/>
    <n v="54.9"/>
    <s v="Fail"/>
    <x v="0"/>
    <x v="0"/>
  </r>
  <r>
    <x v="1"/>
    <n v="21500000"/>
    <x v="5"/>
    <n v="45.4"/>
    <n v="54.6"/>
    <s v="Fail"/>
    <x v="0"/>
    <x v="0"/>
  </r>
  <r>
    <x v="0"/>
    <s v="2% Utility Users Tax (Continue)"/>
    <x v="1"/>
    <n v="46.1"/>
    <n v="53.9"/>
    <s v="Fail"/>
    <x v="0"/>
    <x v="0"/>
  </r>
  <r>
    <x v="0"/>
    <s v="Parcel Tax: Levy a parcel tax for 12 years at the rate of $0.16/sq ft of building improvements to fund educational improvements, instruction, and programs."/>
    <x v="5"/>
    <n v="46.17"/>
    <n v="53.83"/>
    <s v="Fail"/>
    <x v="0"/>
    <x v="0"/>
  </r>
  <r>
    <x v="0"/>
    <s v="Hospital Tax: 3% tax on gross receipts for all for-profit hospitals"/>
    <x v="3"/>
    <n v="46.21"/>
    <n v="53.79"/>
    <s v="Fail"/>
    <x v="0"/>
    <x v="0"/>
  </r>
  <r>
    <x v="0"/>
    <s v="Business License Tax: Amend business license tax for annual adjustments of consumer price index."/>
    <x v="3"/>
    <n v="46.4"/>
    <n v="53.6"/>
    <s v="Fail"/>
    <x v="0"/>
    <x v="0"/>
  </r>
  <r>
    <x v="0"/>
    <s v="Transient Occupancy Tax: increase the local hotel tax rate from 12.5% to 15%"/>
    <x v="3"/>
    <n v="46.43"/>
    <n v="53.57"/>
    <s v="Fail"/>
    <x v="0"/>
    <x v="0"/>
  </r>
  <r>
    <x v="1"/>
    <n v="17900000"/>
    <x v="5"/>
    <n v="46.52"/>
    <n v="53.48"/>
    <s v="Fail"/>
    <x v="0"/>
    <x v="0"/>
  </r>
  <r>
    <x v="0"/>
    <s v="Utility User Tax: Remove exclusion for electrical plant to pay no utility user tax on natural gas and maintain 4.75% tax rate."/>
    <x v="3"/>
    <n v="46.8"/>
    <n v="53.2"/>
    <s v="Fail"/>
    <x v="0"/>
    <x v="0"/>
  </r>
  <r>
    <x v="1"/>
    <n v="16600000"/>
    <x v="8"/>
    <n v="47"/>
    <n v="53"/>
    <s v="Fail"/>
    <x v="0"/>
    <x v="0"/>
  </r>
  <r>
    <x v="0"/>
    <s v="Parcel Tax: Levy a Parcel Tax for $257 Per Assessor Parcel Per Year, Not to Exceed a 5% Annual Increase, for 5 Yrs"/>
    <x v="5"/>
    <n v="47"/>
    <n v="53"/>
    <s v="Fail"/>
    <x v="0"/>
    <x v="0"/>
  </r>
  <r>
    <x v="1"/>
    <n v="98000000"/>
    <x v="5"/>
    <n v="47.11"/>
    <n v="52.89"/>
    <s v="Fail"/>
    <x v="0"/>
    <x v="0"/>
  </r>
  <r>
    <x v="0"/>
    <s v="Real Estate Tax: increase to 4.5% on amounts over $10,000,000, 3.5% on amounts between $2,500,000.01-$10,000,000, 1.75% on amounts between $1,100,000.01-$2,500,000, keeping the existing 0.055% rate for sales under $1,100,000.01, providing $3,500,000 annually"/>
    <x v="3"/>
    <n v="47.51"/>
    <n v="52.49"/>
    <s v="Fail"/>
    <x v="0"/>
    <x v="0"/>
  </r>
  <r>
    <x v="0"/>
    <s v="Utility User Tax: Extend 2% utility user tax."/>
    <x v="3"/>
    <n v="47.6"/>
    <n v="52.4"/>
    <s v="Fail"/>
    <x v="0"/>
    <x v="0"/>
  </r>
  <r>
    <x v="2"/>
    <s v="Sales Tax: Increase Sales Tax Rate 1% from 8.25% to 9.25%"/>
    <x v="1"/>
    <n v="47.8"/>
    <n v="52.2"/>
    <s v="Fail"/>
    <x v="0"/>
    <x v="0"/>
  </r>
  <r>
    <x v="0"/>
    <s v="Utility Tax: 2.5% tax on utility bills generating an estimated $3.2 million per year"/>
    <x v="3"/>
    <n v="48.1"/>
    <n v="51.9"/>
    <s v="Fail"/>
    <x v="0"/>
    <x v="0"/>
  </r>
  <r>
    <x v="1"/>
    <n v="13100000"/>
    <x v="5"/>
    <n v="48.33"/>
    <n v="51.67"/>
    <s v="Fail"/>
    <x v="0"/>
    <x v="0"/>
  </r>
  <r>
    <x v="3"/>
    <s v="$12 Per Parcel (Advisory)"/>
    <x v="13"/>
    <n v="48.4"/>
    <n v="51.6"/>
    <s v="Fail"/>
    <x v="0"/>
    <x v="0"/>
  </r>
  <r>
    <x v="0"/>
    <s v="Parcel Tax: Not to Exceed $25.26 Per Pacel the Initial Year"/>
    <x v="10"/>
    <n v="48.6"/>
    <n v="51.4"/>
    <s v="Fail"/>
    <x v="0"/>
    <x v="0"/>
  </r>
  <r>
    <x v="0"/>
    <s v="$120 Bus License Tax"/>
    <x v="1"/>
    <n v="48.8"/>
    <n v="51.2"/>
    <s v="Fail"/>
    <x v="0"/>
    <x v="0"/>
  </r>
  <r>
    <x v="0"/>
    <s v="Transient Occupancy Tax: Increase TOT from 10% to 12%."/>
    <x v="3"/>
    <n v="48.9"/>
    <n v="51.1"/>
    <s v="Fail"/>
    <x v="0"/>
    <x v="0"/>
  </r>
  <r>
    <x v="0"/>
    <s v="Oil Tax: $1.44 for each barrel of oil extracted from land in Los Angeles."/>
    <x v="3"/>
    <n v="48.93"/>
    <n v="51.07"/>
    <s v="Fail"/>
    <x v="0"/>
    <x v="0"/>
  </r>
  <r>
    <x v="0"/>
    <s v="Sales Tax: additional 0.75%, increasing the total sales tax rate to 10.25%"/>
    <x v="3"/>
    <n v="49.05"/>
    <n v="50.95"/>
    <s v="Fail"/>
    <x v="0"/>
    <x v="0"/>
  </r>
  <r>
    <x v="0"/>
    <s v="Transient Occupancy Tax: Increase Tax from 10% to 12%"/>
    <x v="1"/>
    <n v="49.1"/>
    <n v="50.9"/>
    <s v="Fail"/>
    <x v="0"/>
    <x v="0"/>
  </r>
  <r>
    <x v="0"/>
    <s v="Sales Tax: Enact a 0.75% sales tax, increasing tax rate from 9.5% to 10.25%."/>
    <x v="3"/>
    <n v="49.11"/>
    <n v="50.89"/>
    <s v="Fail"/>
    <x v="0"/>
    <x v="0"/>
  </r>
  <r>
    <x v="0"/>
    <s v="Support Proposal for Library Assessment"/>
    <x v="10"/>
    <n v="49.2"/>
    <n v="50.8"/>
    <s v="Fail"/>
    <x v="0"/>
    <x v="0"/>
  </r>
  <r>
    <x v="0"/>
    <s v="Transient Occupancy Tax: 2% hotel tax, thereby increasing the hotel tax rate in the city from 7% to 9% and generating an estimated $642,537.23 per year"/>
    <x v="3"/>
    <n v="49.24"/>
    <n v="50.76"/>
    <s v="Fail"/>
    <x v="0"/>
    <x v="0"/>
  </r>
  <r>
    <x v="0"/>
    <s v="Business License Tax: Increase business license tax based on annual gross receipts."/>
    <x v="5"/>
    <n v="49.49"/>
    <n v="50.51"/>
    <s v="Fail"/>
    <x v="0"/>
    <x v="0"/>
  </r>
  <r>
    <x v="0"/>
    <s v="Parcel Tax: Levy $42 parcel tax for the Pomona Public Library effective 7/1/2015 for 10 years."/>
    <x v="10"/>
    <n v="49.6"/>
    <n v="50.4"/>
    <s v="Fail"/>
    <x v="0"/>
    <x v="0"/>
  </r>
  <r>
    <x v="0"/>
    <s v="Utility Users Tax: Temporarily Increase the Utility Users Tax by 2% to Expire In 5 Yrs"/>
    <x v="1"/>
    <n v="50"/>
    <n v="50"/>
    <s v="Fail"/>
    <x v="0"/>
    <x v="0"/>
  </r>
  <r>
    <x v="0"/>
    <s v="Transient Occupancy Tax: Increase TOT to 10%."/>
    <x v="3"/>
    <n v="50"/>
    <n v="50"/>
    <s v="Fail"/>
    <x v="0"/>
    <x v="0"/>
  </r>
  <r>
    <x v="1"/>
    <n v="19000000"/>
    <x v="5"/>
    <n v="50"/>
    <n v="50"/>
    <s v="Fail"/>
    <x v="0"/>
    <x v="0"/>
  </r>
  <r>
    <x v="0"/>
    <s v="Sales Tax: continue an additional sales tax beyond the existing expiration date of 2027 and adjust the existing scheduled tax rates to be 1% through 2023, 0.75% from 2023 through 2027, and 1% thereafter, thereby generating an estimated $60 million in general fund revenue"/>
    <x v="3"/>
    <n v="50.01"/>
    <n v="49.99"/>
    <s v="Pass"/>
    <x v="1"/>
    <x v="1"/>
  </r>
  <r>
    <x v="1"/>
    <n v="350000000"/>
    <x v="18"/>
    <n v="50.13"/>
    <n v="49.87"/>
    <s v="Fail"/>
    <x v="0"/>
    <x v="0"/>
  </r>
  <r>
    <x v="3"/>
    <s v="$18.45-$161.48 Per Parcel for 30 Yrs"/>
    <x v="12"/>
    <n v="50.2"/>
    <n v="49.8"/>
    <s v="Pass"/>
    <x v="1"/>
    <x v="1"/>
  </r>
  <r>
    <x v="0"/>
    <s v="Parking Tax: Increase parking tax from 10% to 12%."/>
    <x v="3"/>
    <n v="50.3"/>
    <n v="49.7"/>
    <s v="Pass"/>
    <x v="1"/>
    <x v="1"/>
  </r>
  <r>
    <x v="0"/>
    <s v="Sales Tax: Increase sales tax by 1/2%."/>
    <x v="20"/>
    <n v="50.4"/>
    <n v="49.6"/>
    <s v="Pass"/>
    <x v="1"/>
    <x v="1"/>
  </r>
  <r>
    <x v="1"/>
    <n v="13100000"/>
    <x v="5"/>
    <n v="50.4"/>
    <n v="49.6"/>
    <s v="Fail"/>
    <x v="0"/>
    <x v="0"/>
  </r>
  <r>
    <x v="0"/>
    <s v="Transient Occupancy Tax: Increase TOT from 6% to 12.5%."/>
    <x v="3"/>
    <n v="50.62"/>
    <n v="49.37"/>
    <s v="Pass"/>
    <x v="1"/>
    <x v="1"/>
  </r>
  <r>
    <x v="1"/>
    <n v="37400000"/>
    <x v="5"/>
    <n v="50.7"/>
    <n v="49.3"/>
    <s v="Fail"/>
    <x v="0"/>
    <x v="0"/>
  </r>
  <r>
    <x v="0"/>
    <s v="Transient Occupancy Tax: Increase hotel/motel bed tax from 8% to 12%."/>
    <x v="3"/>
    <n v="50.71"/>
    <n v="49.29"/>
    <s v="Pass"/>
    <x v="1"/>
    <x v="1"/>
  </r>
  <r>
    <x v="0"/>
    <s v="Oil/Gas Tax: Per barrel tax of $0.25 cent to $0.60; natural gas tax from $0.05 per 1,000 cubic feet of volume to $0.10; storage of gas removal tax from $0.03 cent per 1,000 cubic feet to $0.06."/>
    <x v="3"/>
    <n v="50.8"/>
    <n v="49.2"/>
    <s v="Pass"/>
    <x v="1"/>
    <x v="1"/>
  </r>
  <r>
    <x v="1"/>
    <n v="13100000"/>
    <x v="5"/>
    <n v="50.8"/>
    <n v="49.3"/>
    <s v="Fail"/>
    <x v="0"/>
    <x v="0"/>
  </r>
  <r>
    <x v="0"/>
    <s v="Sales Tax: Increase by 1%."/>
    <x v="3"/>
    <n v="50.84"/>
    <n v="49.16"/>
    <s v="Pass"/>
    <x v="1"/>
    <x v="1"/>
  </r>
  <r>
    <x v="0"/>
    <s v="Parcel Tax: Not to Exceed $25.26 Per Pacel the Initial Year"/>
    <x v="10"/>
    <n v="50.9"/>
    <n v="49.1"/>
    <s v="Fail"/>
    <x v="0"/>
    <x v="0"/>
  </r>
  <r>
    <x v="1"/>
    <n v="46200000"/>
    <x v="5"/>
    <n v="51.1"/>
    <n v="48.9"/>
    <s v="Fail"/>
    <x v="0"/>
    <x v="0"/>
  </r>
  <r>
    <x v="0"/>
    <s v="Utility Users Tax: Continue and Update Tax on Telecommunication Services"/>
    <x v="1"/>
    <n v="51.4"/>
    <n v="48.6"/>
    <s v="Pass"/>
    <x v="1"/>
    <x v="1"/>
  </r>
  <r>
    <x v="0"/>
    <s v="3% Utility Users Tax (Continue)"/>
    <x v="1"/>
    <n v="51.4"/>
    <n v="48.6"/>
    <s v="Pass"/>
    <x v="1"/>
    <x v="1"/>
  </r>
  <r>
    <x v="0"/>
    <s v="Sales Tax: additional 0.75% generating an estimated $5 million per year, thereby increasing the total sales tax rate from 9.5% to 10.25%"/>
    <x v="3"/>
    <n v="51.49"/>
    <n v="48.51"/>
    <s v="Pass"/>
    <x v="1"/>
    <x v="1"/>
  </r>
  <r>
    <x v="0"/>
    <s v="Property Transfer Tax: increase to the established property transfer tax from a flat-rate of 0.45% to 0.45% on amounts of $1,499,999 or less, 1.5% on amounts of $1.5 million - $2,999,999, 3% on amounts of $3 million - $9,999,999, 4% on amounts of $10 million or more, and 0.45% on sales of 100% affordable housing, generating an estimated $6 million per year"/>
    <x v="3"/>
    <n v="51.89"/>
    <n v="48.11"/>
    <s v="Pass"/>
    <x v="1"/>
    <x v="1"/>
  </r>
  <r>
    <x v="0"/>
    <s v="Parcel Tax: Not to Exceed $25.26 Per Pacel the Initial Year"/>
    <x v="10"/>
    <n v="51.9"/>
    <n v="48.1"/>
    <s v="Fail"/>
    <x v="0"/>
    <x v="0"/>
  </r>
  <r>
    <x v="2"/>
    <s v="Sales Tax: Impose 1/2› Sales Tax"/>
    <x v="1"/>
    <n v="52"/>
    <n v="48"/>
    <s v="Pass"/>
    <x v="1"/>
    <x v="1"/>
  </r>
  <r>
    <x v="0"/>
    <s v="Parcel Tax: Not to Exceed $25.26 Per Pacel the Initial Year"/>
    <x v="10"/>
    <n v="52"/>
    <n v="48"/>
    <s v="Fail"/>
    <x v="0"/>
    <x v="0"/>
  </r>
  <r>
    <x v="0"/>
    <s v="Utility User Tax: Increase existing utility user tax by 2.75%."/>
    <x v="3"/>
    <n v="52.21"/>
    <n v="47.79"/>
    <s v="Pass"/>
    <x v="1"/>
    <x v="1"/>
  </r>
  <r>
    <x v="1"/>
    <n v="177500000"/>
    <x v="5"/>
    <n v="52.4"/>
    <n v="47.6"/>
    <s v="Fail"/>
    <x v="0"/>
    <x v="0"/>
  </r>
  <r>
    <x v="1"/>
    <n v="67500000"/>
    <x v="5"/>
    <n v="52.5"/>
    <n v="47.5"/>
    <s v="Fail"/>
    <x v="0"/>
    <x v="0"/>
  </r>
  <r>
    <x v="0"/>
    <s v="Parcel Tax: $0.06 per square foot of structural improvements on property up to 100,000 square feet and excluding parking areas"/>
    <x v="6"/>
    <n v="52.59"/>
    <n v="47.41"/>
    <s v="Fail"/>
    <x v="0"/>
    <x v="0"/>
  </r>
  <r>
    <x v="1"/>
    <n v="194600000"/>
    <x v="11"/>
    <n v="52.7"/>
    <n v="47.3"/>
    <s v="Fail"/>
    <x v="0"/>
    <x v="0"/>
  </r>
  <r>
    <x v="0"/>
    <s v="TOT: Increase to 11%"/>
    <x v="1"/>
    <n v="52.8"/>
    <n v="47.2"/>
    <s v="Pass"/>
    <x v="1"/>
    <x v="1"/>
  </r>
  <r>
    <x v="0"/>
    <s v="Parcel Tax: Repay Bonds Which the City Intends to Issue, Levy an Annual Parcel Tax of $120 Per Residential Unit to Be Adjusted Annually for Inflation"/>
    <x v="22"/>
    <n v="52.9"/>
    <n v="47.1"/>
    <s v="Fail"/>
    <x v="0"/>
    <x v="0"/>
  </r>
  <r>
    <x v="0"/>
    <s v="Parcel Tax: Not to Exceed $25.26 Per Pacel the Initial Year"/>
    <x v="10"/>
    <n v="52.9"/>
    <n v="47.1"/>
    <s v="Fail"/>
    <x v="0"/>
    <x v="0"/>
  </r>
  <r>
    <x v="1"/>
    <n v="197500000"/>
    <x v="8"/>
    <n v="53"/>
    <n v="47"/>
    <s v="Fail"/>
    <x v="0"/>
    <x v="0"/>
  </r>
  <r>
    <x v="0"/>
    <s v="Parcel Tax: Levy a Temporary $100 Annual Education Parcel Tax Ending After 4 Yrs"/>
    <x v="5"/>
    <n v="53"/>
    <n v="47.1"/>
    <s v="Fail"/>
    <x v="0"/>
    <x v="0"/>
  </r>
  <r>
    <x v="1"/>
    <n v="29000000"/>
    <x v="5"/>
    <n v="53.16"/>
    <n v="46.84"/>
    <s v="Fail"/>
    <x v="0"/>
    <x v="0"/>
  </r>
  <r>
    <x v="0"/>
    <s v="Parcel Tax: Not to Exceed $25.26 Per Pacel the Initial Year"/>
    <x v="10"/>
    <n v="53.2"/>
    <n v="46.8"/>
    <s v="Fail"/>
    <x v="0"/>
    <x v="0"/>
  </r>
  <r>
    <x v="1"/>
    <n v="208000000"/>
    <x v="5"/>
    <n v="53.42"/>
    <n v="46.58"/>
    <s v="Fail"/>
    <x v="0"/>
    <x v="0"/>
  </r>
  <r>
    <x v="0"/>
    <s v="Utility User Tax: Increase utility user tax by 3%. Expanded utility user tax to cover additional forms of telecommunication."/>
    <x v="3"/>
    <n v="53.45"/>
    <n v="46.55"/>
    <s v="Pass"/>
    <x v="1"/>
    <x v="1"/>
  </r>
  <r>
    <x v="1"/>
    <n v="280000000"/>
    <x v="5"/>
    <n v="53.6"/>
    <n v="46.4"/>
    <s v="Fail"/>
    <x v="0"/>
    <x v="0"/>
  </r>
  <r>
    <x v="0"/>
    <s v="Sales Tax: Enact a 0.75% tax to fund general city services."/>
    <x v="3"/>
    <n v="53.67"/>
    <n v="46.33"/>
    <s v="Pass"/>
    <x v="1"/>
    <x v="1"/>
  </r>
  <r>
    <x v="0"/>
    <s v="Transient Occupancy Tax: Impose a 9% tax for people staying in hotels, motels and similar lodging for less than 30 days."/>
    <x v="3"/>
    <n v="53.7"/>
    <n v="46.3"/>
    <s v="Pass"/>
    <x v="1"/>
    <x v="1"/>
  </r>
  <r>
    <x v="1"/>
    <n v="45000000"/>
    <x v="5"/>
    <n v="53.8"/>
    <n v="46.2"/>
    <s v="Fail"/>
    <x v="0"/>
    <x v="0"/>
  </r>
  <r>
    <x v="1"/>
    <n v="100000000"/>
    <x v="9"/>
    <n v="53.9"/>
    <n v="46.4"/>
    <s v="Fail"/>
    <x v="0"/>
    <x v="0"/>
  </r>
  <r>
    <x v="0"/>
    <s v="Sales Tax: additional 0.75% generating an estimated $12 million per year, thereby increasing the total sales tax rate from 9.5% to 10.25%"/>
    <x v="3"/>
    <n v="53.92"/>
    <n v="46.08"/>
    <s v="Pass"/>
    <x v="1"/>
    <x v="1"/>
  </r>
  <r>
    <x v="0"/>
    <s v="Utility Tax: Reduces utility tax from 8% to 7.5% for 10 years."/>
    <x v="3"/>
    <n v="53.93"/>
    <n v="46.07"/>
    <s v="Pass"/>
    <x v="1"/>
    <x v="1"/>
  </r>
  <r>
    <x v="0"/>
    <s v="Parcel Tax: Levy Annual Tax of $96 Per Parcel for 4 Yrs"/>
    <x v="5"/>
    <n v="54.3"/>
    <n v="45.7"/>
    <s v="Fail"/>
    <x v="0"/>
    <x v="0"/>
  </r>
  <r>
    <x v="0"/>
    <s v="Sales Tax: additional 0.75%, increasing the total sales tax rate from 9.5% to 10.25%"/>
    <x v="3"/>
    <n v="54.36"/>
    <n v="45.64"/>
    <s v="Pass"/>
    <x v="1"/>
    <x v="1"/>
  </r>
  <r>
    <x v="1"/>
    <n v="54000000"/>
    <x v="5"/>
    <n v="54.5"/>
    <n v="45.5"/>
    <s v="Fail"/>
    <x v="0"/>
    <x v="0"/>
  </r>
  <r>
    <x v="0"/>
    <s v="Parcel Tax: Impose Annual Parcel Tax of $96 for Single-Family Residential Properties, $192 for Multi-Family-Family Properties with Two to Four Units, and $480 for Properties with 5 or More Units"/>
    <x v="5"/>
    <n v="54.6"/>
    <n v="45.4"/>
    <s v="Fail"/>
    <x v="0"/>
    <x v="0"/>
  </r>
  <r>
    <x v="0"/>
    <s v="Sales Tax: Impose .75% tax with no expiration."/>
    <x v="3"/>
    <n v="54.66"/>
    <n v="45.34"/>
    <s v="Pass"/>
    <x v="1"/>
    <x v="1"/>
  </r>
  <r>
    <x v="7"/>
    <s v="Sales Tax: Increased sales tax by 0.5%."/>
    <x v="3"/>
    <n v="54.67"/>
    <n v="45.32"/>
    <s v="Fail"/>
    <x v="0"/>
    <x v="0"/>
  </r>
  <r>
    <x v="0"/>
    <s v="Sales Tax: additional 0.75%, thereby increasing the total sales tax rate to 10.25%"/>
    <x v="3"/>
    <n v="54.85"/>
    <n v="45.15"/>
    <s v="Pass"/>
    <x v="1"/>
    <x v="1"/>
  </r>
  <r>
    <x v="0"/>
    <s v="Sales Tax: additional 0.75% generating an estimated $12 million per year, thereby increasing the total sales tax rate from 9.5% to 10.25%"/>
    <x v="3"/>
    <n v="54.86"/>
    <n v="45.14"/>
    <s v="Pass"/>
    <x v="1"/>
    <x v="1"/>
  </r>
  <r>
    <x v="0"/>
    <s v="Utility Users Tax: 4.8% for 10 years."/>
    <x v="22"/>
    <n v="55"/>
    <n v="45"/>
    <s v="Fail"/>
    <x v="0"/>
    <x v="0"/>
  </r>
  <r>
    <x v="1"/>
    <n v="25000000"/>
    <x v="5"/>
    <n v="55.2"/>
    <n v="44.8"/>
    <s v="Pass"/>
    <x v="1"/>
    <x v="1"/>
  </r>
  <r>
    <x v="0"/>
    <s v="Parcel Tax: Not to Exceed $25.26 Per Pacel the Initial Year"/>
    <x v="10"/>
    <n v="55.4"/>
    <n v="44.6"/>
    <s v="Fail"/>
    <x v="0"/>
    <x v="0"/>
  </r>
  <r>
    <x v="0"/>
    <s v="Storm Drain Fee: Shorten duration of storm drain fee from 30 years to 10 years."/>
    <x v="3"/>
    <n v="55.53"/>
    <n v="44.47"/>
    <s v="Pass"/>
    <x v="1"/>
    <x v="1"/>
  </r>
  <r>
    <x v="0"/>
    <s v="Utility Users Tax: Continue 6% Tax"/>
    <x v="1"/>
    <n v="55.8"/>
    <n v="44.2"/>
    <s v="Pass"/>
    <x v="1"/>
    <x v="1"/>
  </r>
  <r>
    <x v="1"/>
    <n v="13000000"/>
    <x v="5"/>
    <n v="55.8"/>
    <n v="44.2"/>
    <s v="Pass"/>
    <x v="1"/>
    <x v="1"/>
  </r>
  <r>
    <x v="0"/>
    <s v="Transient Occupancy Tax: Increase TOT from 8% to 12%."/>
    <x v="3"/>
    <n v="55.85"/>
    <n v="44.15"/>
    <s v="Pass"/>
    <x v="1"/>
    <x v="1"/>
  </r>
  <r>
    <x v="1"/>
    <n v="350000000"/>
    <x v="5"/>
    <n v="55.94"/>
    <n v="44.06"/>
    <s v="Pass"/>
    <x v="1"/>
    <x v="1"/>
  </r>
  <r>
    <x v="0"/>
    <s v="Business License mining/ wood production/ excavation"/>
    <x v="3"/>
    <n v="56"/>
    <n v="44"/>
    <s v="Pass"/>
    <x v="1"/>
    <x v="1"/>
  </r>
  <r>
    <x v="0"/>
    <s v="Transient Occupancy Tax: increase from 12% to 15% generating an estimated $775,000 per year"/>
    <x v="3"/>
    <n v="56.18"/>
    <n v="43.12"/>
    <s v="Pass"/>
    <x v="1"/>
    <x v="1"/>
  </r>
  <r>
    <x v="0"/>
    <s v="Utility Users Tax: Adopt an Ordinance to Ratify and Update Torrance's Existing Telephone Utility Users Tax to Continue General Services Provided That the Present Tax Rate Will Not Change"/>
    <x v="1"/>
    <n v="56.2"/>
    <n v="43.8"/>
    <s v="Pass"/>
    <x v="1"/>
    <x v="1"/>
  </r>
  <r>
    <x v="0"/>
    <s v="Transient Occupancy Tax: Increase TOT from 9% to 12%."/>
    <x v="3"/>
    <n v="56.2"/>
    <n v="43.8"/>
    <s v="Pass"/>
    <x v="1"/>
    <x v="1"/>
  </r>
  <r>
    <x v="1"/>
    <n v="92000000"/>
    <x v="5"/>
    <n v="56.2"/>
    <n v="43.8"/>
    <s v="Pass"/>
    <x v="1"/>
    <x v="1"/>
  </r>
  <r>
    <x v="0"/>
    <s v="Parcel Tax: Levy a Parcel Tax at $.04 Per Square Foot for 9 Yrs"/>
    <x v="5"/>
    <n v="56.4"/>
    <n v="43.6"/>
    <s v="Fail"/>
    <x v="0"/>
    <x v="0"/>
  </r>
  <r>
    <x v="0"/>
    <s v="Sales Tax: increase from 0.5% to 0.75% generating an estimated $1.1 million per year, thereby increasing the total sales tax rate from 10% to 10.25%"/>
    <x v="3"/>
    <n v="56.43"/>
    <n v="43.57"/>
    <s v="Pass"/>
    <x v="1"/>
    <x v="1"/>
  </r>
  <r>
    <x v="0"/>
    <s v="Transient Occupancy Tax: Increase TOT from 7.5% to 10%."/>
    <x v="3"/>
    <n v="56.46"/>
    <n v="43.54"/>
    <s v="Pass"/>
    <x v="1"/>
    <x v="1"/>
  </r>
  <r>
    <x v="0"/>
    <s v="Parcel Tax: $0.97 per 100 square feet"/>
    <x v="3"/>
    <n v="56.5"/>
    <n v="43.5"/>
    <s v="Fail"/>
    <x v="0"/>
    <x v="0"/>
  </r>
  <r>
    <x v="1"/>
    <n v="816890000"/>
    <x v="12"/>
    <n v="56.7"/>
    <n v="43.3"/>
    <s v="Fail"/>
    <x v="0"/>
    <x v="0"/>
  </r>
  <r>
    <x v="1"/>
    <n v="258000000"/>
    <x v="5"/>
    <n v="56.82"/>
    <n v="43.18"/>
    <s v="Pass"/>
    <x v="1"/>
    <x v="1"/>
  </r>
  <r>
    <x v="1"/>
    <n v="15200000"/>
    <x v="5"/>
    <n v="56.9"/>
    <n v="43.1"/>
    <s v="Pass"/>
    <x v="1"/>
    <x v="1"/>
  </r>
  <r>
    <x v="0"/>
    <s v="Sales Tax: additional 0.75%, increasing the total sales tax rate from 9.5% to 10.25%, generating an estimated $7 million in annual general fund revenue"/>
    <x v="3"/>
    <n v="56.99"/>
    <n v="43.01"/>
    <s v="Pass"/>
    <x v="1"/>
    <x v="1"/>
  </r>
  <r>
    <x v="1"/>
    <n v="3250000"/>
    <x v="10"/>
    <n v="57"/>
    <n v="43"/>
    <s v="Fail"/>
    <x v="0"/>
    <x v="0"/>
  </r>
  <r>
    <x v="0"/>
    <s v="Oil Barrel Production Tax: increase from $0.15 to up to $0.30 per barrel generating an estimated $1.6 million per year in addition to the city's special-purpose oil production tax of $0.33 per barrel"/>
    <x v="6"/>
    <n v="57.08"/>
    <n v="42.92"/>
    <s v="Pass"/>
    <x v="1"/>
    <x v="1"/>
  </r>
  <r>
    <x v="1"/>
    <n v="103600000"/>
    <x v="5"/>
    <n v="57.2"/>
    <n v="42.8"/>
    <s v="Pass"/>
    <x v="1"/>
    <x v="1"/>
  </r>
  <r>
    <x v="0"/>
    <s v="Sales Tax: additional 0.75%, increasing the total sales tax rate in the city to 10.25% and generating an estimated $6.375 million in annual general fund revenue"/>
    <x v="3"/>
    <n v="57.22"/>
    <n v="42.78"/>
    <s v="Pass"/>
    <x v="1"/>
    <x v="1"/>
  </r>
  <r>
    <x v="1"/>
    <n v="79000000"/>
    <x v="5"/>
    <n v="57.3"/>
    <n v="42.7"/>
    <s v="Pass"/>
    <x v="1"/>
    <x v="1"/>
  </r>
  <r>
    <x v="1"/>
    <n v="375000000"/>
    <x v="5"/>
    <n v="57.4"/>
    <n v="42.6"/>
    <s v="Pass"/>
    <x v="1"/>
    <x v="1"/>
  </r>
  <r>
    <x v="1"/>
    <n v="93000000"/>
    <x v="5"/>
    <n v="57.4"/>
    <n v="42.6"/>
    <s v="Pass"/>
    <x v="1"/>
    <x v="1"/>
  </r>
  <r>
    <x v="0"/>
    <s v="Utility User Tax: 2.5% utlity user tax."/>
    <x v="3"/>
    <n v="57.5"/>
    <n v="42.5"/>
    <s v="Fail"/>
    <x v="0"/>
    <x v="0"/>
  </r>
  <r>
    <x v="0"/>
    <s v="$12.35 Per Dwelling Unit"/>
    <x v="0"/>
    <n v="57.6"/>
    <n v="42.4"/>
    <s v="Fail"/>
    <x v="0"/>
    <x v="0"/>
  </r>
  <r>
    <x v="1"/>
    <n v="298000000"/>
    <x v="5"/>
    <n v="57.67"/>
    <n v="42.33"/>
    <s v="Pass"/>
    <x v="1"/>
    <x v="1"/>
  </r>
  <r>
    <x v="1"/>
    <n v="24000000"/>
    <x v="3"/>
    <n v="57.69"/>
    <n v="42.31"/>
    <s v="Fail"/>
    <x v="0"/>
    <x v="0"/>
  </r>
  <r>
    <x v="1"/>
    <n v="210000000"/>
    <x v="11"/>
    <n v="57.7"/>
    <n v="42.3"/>
    <s v="Pass"/>
    <x v="1"/>
    <x v="1"/>
  </r>
  <r>
    <x v="1"/>
    <n v="121000000"/>
    <x v="11"/>
    <n v="57.8"/>
    <n v="42.2"/>
    <s v="Pass"/>
    <x v="1"/>
    <x v="1"/>
  </r>
  <r>
    <x v="0"/>
    <s v="Parcel Tax: $108 annual tax for 5 years."/>
    <x v="5"/>
    <n v="58"/>
    <n v="42"/>
    <s v="Fail"/>
    <x v="0"/>
    <x v="0"/>
  </r>
  <r>
    <x v="1"/>
    <n v="98000000"/>
    <x v="11"/>
    <n v="58.1"/>
    <n v="41.9"/>
    <s v="Pass"/>
    <x v="1"/>
    <x v="1"/>
  </r>
  <r>
    <x v="0"/>
    <s v="Utility Users Tax: Continue Current Tax of 5% on Electricity, Gas, Telephone Service, Cable TV, and Water"/>
    <x v="1"/>
    <n v="58.3"/>
    <n v="41.7"/>
    <s v="Pass"/>
    <x v="1"/>
    <x v="1"/>
  </r>
  <r>
    <x v="0"/>
    <s v="Parcel Tax: Establish an Ordinance for a Parcel Tax from $70-$1500/Parcel"/>
    <x v="0"/>
    <n v="58.3"/>
    <n v="41.7"/>
    <s v="Fail"/>
    <x v="0"/>
    <x v="0"/>
  </r>
  <r>
    <x v="0"/>
    <s v="Residential tax/Commercial Tax: Reduce existing residential tax from 5% to 4% and increasing the existing commercial tax from 5% to 8%."/>
    <x v="3"/>
    <n v="58.3"/>
    <n v="41.7"/>
    <s v="Pass"/>
    <x v="1"/>
    <x v="1"/>
  </r>
  <r>
    <x v="0"/>
    <s v="Utility Users Tax: Continue Existing 8.25% Utility Users Tax"/>
    <x v="1"/>
    <n v="58.4"/>
    <n v="41.6"/>
    <s v="Pass"/>
    <x v="1"/>
    <x v="1"/>
  </r>
  <r>
    <x v="1"/>
    <n v="148000000"/>
    <x v="5"/>
    <n v="58.4"/>
    <n v="41.6"/>
    <s v="Pass"/>
    <x v="1"/>
    <x v="1"/>
  </r>
  <r>
    <x v="1"/>
    <n v="135000000"/>
    <x v="11"/>
    <n v="58.4"/>
    <n v="41.6"/>
    <s v="Pass"/>
    <x v="1"/>
    <x v="1"/>
  </r>
  <r>
    <x v="1"/>
    <n v="230000000"/>
    <x v="11"/>
    <n v="58.46"/>
    <n v="41.54"/>
    <s v="Pass"/>
    <x v="1"/>
    <x v="1"/>
  </r>
  <r>
    <x v="1"/>
    <n v="221000000"/>
    <x v="11"/>
    <n v="58.5"/>
    <n v="41.5"/>
    <s v="Pass"/>
    <x v="1"/>
    <x v="1"/>
  </r>
  <r>
    <x v="0"/>
    <s v="Transient Occupancy Tax: The Tax Is 12% of the Rent Charged by the Operator of Any Hotel"/>
    <x v="1"/>
    <n v="58.6"/>
    <n v="41.4"/>
    <s v="Pass"/>
    <x v="1"/>
    <x v="1"/>
  </r>
  <r>
    <x v="0"/>
    <s v="Parcel Tax: $55 per unit"/>
    <x v="3"/>
    <n v="58.7"/>
    <n v="41.3"/>
    <s v="Fail"/>
    <x v="0"/>
    <x v="0"/>
  </r>
  <r>
    <x v="0"/>
    <s v="Parcel Tax: $0.3321 per square foot on industrial property, generating an estimated $12,000,000 annually"/>
    <x v="0"/>
    <n v="58.74"/>
    <n v="41.26"/>
    <s v="Pass"/>
    <x v="1"/>
    <x v="1"/>
  </r>
  <r>
    <x v="0"/>
    <s v="Parcel Tax: Not to Exceed $25.26 Per Pacel the Initial Year"/>
    <x v="10"/>
    <n v="58.8"/>
    <n v="41.2"/>
    <s v="Fail"/>
    <x v="0"/>
    <x v="0"/>
  </r>
  <r>
    <x v="0"/>
    <s v="Sales Tax: Increase tax rate by 0.75%."/>
    <x v="3"/>
    <n v="58.94"/>
    <n v="41.06"/>
    <s v="Pass"/>
    <x v="1"/>
    <x v="1"/>
  </r>
  <r>
    <x v="0"/>
    <s v="Parcel Tax: Continue existing tax for fire safety and emergency medical services."/>
    <x v="0"/>
    <n v="59"/>
    <n v="41"/>
    <s v="Pass"/>
    <x v="1"/>
    <x v="1"/>
  </r>
  <r>
    <x v="0"/>
    <s v="10% sanitary landfill/ $100,000"/>
    <x v="3"/>
    <n v="59"/>
    <n v="41"/>
    <s v="Pass"/>
    <x v="1"/>
    <x v="1"/>
  </r>
  <r>
    <x v="0"/>
    <s v="Transient Occupancy Tax: increase rate from 6% to 7%, paid for by hotel/motel guests, generating approximately $2.8 million dollars annually, until ended by voters"/>
    <x v="30"/>
    <n v="59.21"/>
    <n v="40.79"/>
    <s v="Pass"/>
    <x v="1"/>
    <x v="1"/>
  </r>
  <r>
    <x v="0"/>
    <s v="Business Tax: Impose a $50 business tax per $1000 of gross receipts at each marijuana dispensary in the city."/>
    <x v="3"/>
    <n v="59.34"/>
    <n v="40.659999999999997"/>
    <s v="Pass"/>
    <x v="1"/>
    <x v="1"/>
  </r>
  <r>
    <x v="1"/>
    <n v="46500000"/>
    <x v="15"/>
    <n v="59.7"/>
    <n v="40.299999999999997"/>
    <s v="Fail"/>
    <x v="0"/>
    <x v="0"/>
  </r>
  <r>
    <x v="1"/>
    <n v="59000000"/>
    <x v="5"/>
    <n v="59.72"/>
    <n v="40.28"/>
    <s v="Pass"/>
    <x v="1"/>
    <x v="1"/>
  </r>
  <r>
    <x v="1"/>
    <n v="62000000"/>
    <x v="5"/>
    <n v="59.9"/>
    <n v="40.1"/>
    <s v="Pass"/>
    <x v="1"/>
    <x v="1"/>
  </r>
  <r>
    <x v="0"/>
    <s v="Parcel Tax:  Extend an expiring parcel tax of $342.34/parcel plus $0.196073/sq. ft. of building improvement for fire and paramedic services for 12 years. The measure also allows for annual adjustments of up to 6.2%."/>
    <x v="6"/>
    <n v="59.92"/>
    <n v="40.08"/>
    <s v="Fail"/>
    <x v="0"/>
    <x v="0"/>
  </r>
  <r>
    <x v="0"/>
    <s v="Utility Users Tax: Expand the types of telecommunications included in the utility user tax and maintain 9% tax rate."/>
    <x v="3"/>
    <n v="60.08"/>
    <n v="39.93"/>
    <s v="Pass"/>
    <x v="1"/>
    <x v="1"/>
  </r>
  <r>
    <x v="0"/>
    <s v="Utility Tax: Amend city's telephone utility tax code without changing the rate of tax to reflex changes in electronic communication equipment, methods and regulations."/>
    <x v="2"/>
    <n v="60.1"/>
    <n v="39.9"/>
    <s v="Pass"/>
    <x v="1"/>
    <x v="1"/>
  </r>
  <r>
    <x v="0"/>
    <s v="Marijuana Tax: Impose tax of 6% of gross receipts on dispensaries, $10/sq. ft. on cultivators, and $1,000/year on all other marijuana businesses."/>
    <x v="3"/>
    <n v="60.14"/>
    <n v="39.86"/>
    <s v="Pass"/>
    <x v="1"/>
    <x v="1"/>
  </r>
  <r>
    <x v="2"/>
    <s v="Sales Tax: Increase by 1/2›, Eff. 4/1/05. Sales Tax Increases from 8.25 to 8.75›"/>
    <x v="0"/>
    <n v="60.2"/>
    <n v="39.799999999999997"/>
    <s v="Fail"/>
    <x v="0"/>
    <x v="0"/>
  </r>
  <r>
    <x v="0"/>
    <s v="Sales Tax: Impose .75% tax for 10 yrs."/>
    <x v="3"/>
    <n v="60.32"/>
    <n v="39.68"/>
    <s v="Pass"/>
    <x v="1"/>
    <x v="1"/>
  </r>
  <r>
    <x v="0"/>
    <s v="Sales Tax: Increase sales tax by 1% for 6 years."/>
    <x v="3"/>
    <n v="60.32"/>
    <n v="39.68"/>
    <s v="Pass"/>
    <x v="1"/>
    <x v="1"/>
  </r>
  <r>
    <x v="1"/>
    <n v="15000000"/>
    <x v="31"/>
    <n v="60.37"/>
    <n v="39.630000000000003"/>
    <s v="Fail"/>
    <x v="0"/>
    <x v="0"/>
  </r>
  <r>
    <x v="0"/>
    <s v="Sales Tax: additional 0.75% generating an estimated $12 million per year, thereby increasing the total sales tax rate from 9.5% to 10.25%"/>
    <x v="3"/>
    <n v="60.37"/>
    <n v="39.630000000000003"/>
    <s v="Pass"/>
    <x v="1"/>
    <x v="1"/>
  </r>
  <r>
    <x v="0"/>
    <s v="Parcel Tax: Extend tax of $25/single-family units, $50/parcel for multi-family units, and $75/parcel for commercial and industrial property to fund library services for 20 years. The tax was set to expire in 2018."/>
    <x v="3"/>
    <n v="60.44"/>
    <n v="39.56"/>
    <s v="Fail"/>
    <x v="0"/>
    <x v="0"/>
  </r>
  <r>
    <x v="1"/>
    <n v="250000000"/>
    <x v="7"/>
    <n v="60.5"/>
    <n v="39.5"/>
    <s v="Fail"/>
    <x v="0"/>
    <x v="0"/>
  </r>
  <r>
    <x v="0"/>
    <s v="Sales Tax: additional 0.75% generating an estimated $1.3 million per year, thereby increasing the total sales tax rate from 9.5% to 10.25%"/>
    <x v="3"/>
    <n v="60.56"/>
    <n v="39.44"/>
    <s v="Pass"/>
    <x v="1"/>
    <x v="1"/>
  </r>
  <r>
    <x v="0"/>
    <s v="Parcel Tax: Adopt Special Parcel Tax of $38 Per Parcel and/or Residential Unit Beginning 7/1/2013"/>
    <x v="10"/>
    <n v="60.6"/>
    <n v="39.4"/>
    <s v="Fail"/>
    <x v="0"/>
    <x v="0"/>
  </r>
  <r>
    <x v="1"/>
    <n v="300000000"/>
    <x v="5"/>
    <n v="60.6"/>
    <n v="39.4"/>
    <s v="Pass"/>
    <x v="1"/>
    <x v="1"/>
  </r>
  <r>
    <x v="0"/>
    <s v="Sales Tax: Enact tax of 0.75%, increasing tax rate from 9.5% to 10.25%."/>
    <x v="3"/>
    <n v="60.62"/>
    <n v="39.380000000000003"/>
    <s v="Pass"/>
    <x v="1"/>
    <x v="1"/>
  </r>
  <r>
    <x v="0"/>
    <s v="Sales Tax: additional 0.75%, increasing the total sales tax rate to 10.25%, generating an estimated $6 million per year"/>
    <x v="3"/>
    <n v="60.63"/>
    <n v="39.369999999999997"/>
    <s v="Pass"/>
    <x v="1"/>
    <x v="1"/>
  </r>
  <r>
    <x v="0"/>
    <s v="Transient Occupancy Tax: Extend Tax of 12%"/>
    <x v="1"/>
    <n v="60.7"/>
    <n v="39.299999999999997"/>
    <s v="Pass"/>
    <x v="1"/>
    <x v="1"/>
  </r>
  <r>
    <x v="0"/>
    <s v="Utility Users Tax: Establish a 5% Tax"/>
    <x v="1"/>
    <n v="60.7"/>
    <n v="39.299999999999997"/>
    <s v="Pass"/>
    <x v="1"/>
    <x v="1"/>
  </r>
  <r>
    <x v="0"/>
    <s v="Parcel Tax: $120 Per Year for Each Residential Dwelling Unit; $132 Per Parcel Contained within their Non-Residential Property Plus $0.06/Sq Ft of Bldg Square Footage Not to Exceed $15,000 Per Year. Tax Will Expire at the Close of FY 2012-2013"/>
    <x v="0"/>
    <n v="60.7"/>
    <n v="39.299999999999997"/>
    <s v="Fail"/>
    <x v="0"/>
    <x v="0"/>
  </r>
  <r>
    <x v="0"/>
    <s v="Sales Tax: additional 0.75%, thereby increasing the total sales tax rate from 9.5% to 10.25%"/>
    <x v="3"/>
    <n v="60.72"/>
    <n v="39.28"/>
    <s v="Pass"/>
    <x v="1"/>
    <x v="1"/>
  </r>
  <r>
    <x v="1"/>
    <n v="385000000"/>
    <x v="5"/>
    <n v="60.76"/>
    <n v="39.24"/>
    <s v="Pass"/>
    <x v="1"/>
    <x v="1"/>
  </r>
  <r>
    <x v="1"/>
    <n v="83560000"/>
    <x v="5"/>
    <n v="60.8"/>
    <n v="39.200000000000003"/>
    <s v="Pass"/>
    <x v="1"/>
    <x v="1"/>
  </r>
  <r>
    <x v="1"/>
    <n v="33800000"/>
    <x v="5"/>
    <n v="60.87"/>
    <n v="39.130000000000003"/>
    <s v="Pass"/>
    <x v="1"/>
    <x v="1"/>
  </r>
  <r>
    <x v="0"/>
    <s v="Cannabis Tax: 10% tax on marijuana businesses generating an estimated $10,000 per year"/>
    <x v="3"/>
    <n v="61.12"/>
    <n v="38.880000000000003"/>
    <s v="Pass"/>
    <x v="1"/>
    <x v="1"/>
  </r>
  <r>
    <x v="2"/>
    <s v="Sales Tax: Enact a 1/2% Sales Tax"/>
    <x v="1"/>
    <n v="61.2"/>
    <n v="38.799999999999997"/>
    <s v="Pass"/>
    <x v="1"/>
    <x v="1"/>
  </r>
  <r>
    <x v="1"/>
    <n v="64600000"/>
    <x v="5"/>
    <n v="61.2"/>
    <n v="38.799999999999997"/>
    <s v="Pass"/>
    <x v="1"/>
    <x v="1"/>
  </r>
  <r>
    <x v="0"/>
    <s v="Parcel Tax: Impose Tax of $300 for 12 Yrs"/>
    <x v="5"/>
    <n v="61.2"/>
    <n v="38.799999999999997"/>
    <s v="Fail"/>
    <x v="0"/>
    <x v="0"/>
  </r>
  <r>
    <x v="0"/>
    <s v="Cannabis Tax: 5% cannabis business tax on the gross receipts of cannabis businesses. This tax generates no revenue until marijuana businesses are permitted in Hawthorne."/>
    <x v="3"/>
    <n v="61.49"/>
    <n v="38.51"/>
    <s v="Pass"/>
    <x v="1"/>
    <x v="1"/>
  </r>
  <r>
    <x v="0"/>
    <s v="Parcel Tax: Not to Exceed $25.26 Per Pacel the Initial Year"/>
    <x v="10"/>
    <n v="61.5"/>
    <n v="38.5"/>
    <s v="Fail"/>
    <x v="0"/>
    <x v="0"/>
  </r>
  <r>
    <x v="1"/>
    <n v="295000000"/>
    <x v="11"/>
    <n v="61.5"/>
    <n v="38.5"/>
    <s v="Pass"/>
    <x v="1"/>
    <x v="1"/>
  </r>
  <r>
    <x v="2"/>
    <s v="Sales Tax: Enact a 1/2› Sales Tax"/>
    <x v="1"/>
    <n v="61.6"/>
    <n v="38.4"/>
    <s v="Pass"/>
    <x v="1"/>
    <x v="1"/>
  </r>
  <r>
    <x v="1"/>
    <n v="67480000"/>
    <x v="5"/>
    <n v="61.6"/>
    <n v="38.4"/>
    <s v="Pass"/>
    <x v="1"/>
    <x v="1"/>
  </r>
  <r>
    <x v="1"/>
    <n v="394516464"/>
    <x v="11"/>
    <n v="61.6"/>
    <n v="38.4"/>
    <s v="Pass"/>
    <x v="1"/>
    <x v="1"/>
  </r>
  <r>
    <x v="1"/>
    <n v="110000000"/>
    <x v="5"/>
    <n v="61.78"/>
    <n v="38.21"/>
    <s v="Pass"/>
    <x v="1"/>
    <x v="1"/>
  </r>
  <r>
    <x v="0"/>
    <s v="Sales Tax: Impose .75% tax."/>
    <x v="3"/>
    <n v="61.79"/>
    <n v="38.21"/>
    <s v="Pass"/>
    <x v="1"/>
    <x v="1"/>
  </r>
  <r>
    <x v="1"/>
    <n v="248000000"/>
    <x v="5"/>
    <n v="61.9"/>
    <n v="38.1"/>
    <s v="Pass"/>
    <x v="1"/>
    <x v="1"/>
  </r>
  <r>
    <x v="1"/>
    <n v="20000000"/>
    <x v="5"/>
    <n v="61.9"/>
    <n v="38.1"/>
    <s v="Pass"/>
    <x v="1"/>
    <x v="1"/>
  </r>
  <r>
    <x v="1"/>
    <n v="90000000"/>
    <x v="10"/>
    <n v="62"/>
    <n v="38"/>
    <s v="Fail"/>
    <x v="0"/>
    <x v="0"/>
  </r>
  <r>
    <x v="0"/>
    <s v="exist lic/fees/ TOT 8%"/>
    <x v="3"/>
    <n v="62"/>
    <n v="38"/>
    <s v="Pass"/>
    <x v="1"/>
    <x v="1"/>
  </r>
  <r>
    <x v="1"/>
    <n v="15000000"/>
    <x v="15"/>
    <n v="62.02"/>
    <n v="37.979999999999997"/>
    <s v="Fail"/>
    <x v="0"/>
    <x v="0"/>
  </r>
  <r>
    <x v="0"/>
    <s v="Utility Users Tax: Temporarily Increase Tax from 5% to 7% for 5 Years."/>
    <x v="1"/>
    <n v="62.1"/>
    <n v="37.9"/>
    <s v="Pass"/>
    <x v="1"/>
    <x v="1"/>
  </r>
  <r>
    <x v="1"/>
    <n v="50000000"/>
    <x v="5"/>
    <n v="62.1"/>
    <n v="37.9"/>
    <s v="Pass"/>
    <x v="1"/>
    <x v="1"/>
  </r>
  <r>
    <x v="1"/>
    <n v="56360000"/>
    <x v="5"/>
    <n v="62.1"/>
    <n v="37.9"/>
    <s v="Pass"/>
    <x v="1"/>
    <x v="1"/>
  </r>
  <r>
    <x v="0"/>
    <s v="TOT Tax: additional 1.5%, increasing the total hotel tax rate in Inglewood from 14% to 15.5% and generating an estimated $730,000"/>
    <x v="3"/>
    <n v="62.22"/>
    <n v="37.78"/>
    <s v="Pass"/>
    <x v="1"/>
    <x v="1"/>
  </r>
  <r>
    <x v="0"/>
    <s v="Sales Tax: additional 0.75%, increasing the total sales tax rate from 9.5% to 10.25%"/>
    <x v="3"/>
    <n v="62.32"/>
    <n v="37.68"/>
    <s v="Pass"/>
    <x v="1"/>
    <x v="1"/>
  </r>
  <r>
    <x v="0"/>
    <s v="Sales Tax: Impose additional 0.5% tax for general city services."/>
    <x v="3"/>
    <n v="62.35"/>
    <n v="37.65"/>
    <s v="Pass"/>
    <x v="1"/>
    <x v="1"/>
  </r>
  <r>
    <x v="1"/>
    <n v="29500000"/>
    <x v="10"/>
    <n v="62.4"/>
    <n v="37.6"/>
    <s v="Fail"/>
    <x v="0"/>
    <x v="0"/>
  </r>
  <r>
    <x v="1"/>
    <n v="60000000"/>
    <x v="5"/>
    <n v="62.4"/>
    <n v="37.6"/>
    <s v="Pass"/>
    <x v="1"/>
    <x v="1"/>
  </r>
  <r>
    <x v="1"/>
    <n v="750000000"/>
    <x v="5"/>
    <n v="62.43"/>
    <n v="37.57"/>
    <s v="Pass"/>
    <x v="1"/>
    <x v="1"/>
  </r>
  <r>
    <x v="0"/>
    <s v="Parcel Tax: $48 per parcel for 4 years."/>
    <x v="5"/>
    <n v="62.47"/>
    <n v="37.53"/>
    <s v="Fail"/>
    <x v="0"/>
    <x v="0"/>
  </r>
  <r>
    <x v="1"/>
    <n v="18510000"/>
    <x v="5"/>
    <n v="62.5"/>
    <n v="37.5"/>
    <s v="Pass"/>
    <x v="1"/>
    <x v="1"/>
  </r>
  <r>
    <x v="0"/>
    <s v="Sales Tax: additional 0.75% generating an estimated $2.33 million per year, thereby increasing the total sales tax rate from 9.5% to 10.25%"/>
    <x v="3"/>
    <n v="62.53"/>
    <n v="37.47"/>
    <s v="Pass"/>
    <x v="1"/>
    <x v="1"/>
  </r>
  <r>
    <x v="0"/>
    <s v="Utility User Tax: Reduce utility user tax from 7% to 6.5%. Expanded utility user tax to cover additional forms of telecommunication."/>
    <x v="3"/>
    <n v="62.65"/>
    <n v="37.35"/>
    <s v="Pass"/>
    <x v="1"/>
    <x v="1"/>
  </r>
  <r>
    <x v="1"/>
    <n v="47000000"/>
    <x v="5"/>
    <n v="62.7"/>
    <n v="37.299999999999997"/>
    <s v="Pass"/>
    <x v="1"/>
    <x v="1"/>
  </r>
  <r>
    <x v="1"/>
    <n v="68000000"/>
    <x v="5"/>
    <n v="62.7"/>
    <n v="37.299999999999997"/>
    <s v="Pass"/>
    <x v="1"/>
    <x v="1"/>
  </r>
  <r>
    <x v="1"/>
    <n v="160000000"/>
    <x v="11"/>
    <n v="62.7"/>
    <n v="37.4"/>
    <s v="Pass"/>
    <x v="1"/>
    <x v="1"/>
  </r>
  <r>
    <x v="0"/>
    <s v="Utility Users Tax: Reduce Existing Utility Users Tax from 5% to 4.5%"/>
    <x v="1"/>
    <n v="62.9"/>
    <n v="37.1"/>
    <s v="Pass"/>
    <x v="1"/>
    <x v="1"/>
  </r>
  <r>
    <x v="0"/>
    <s v="Parcel Tax: Impose $23 special property tax."/>
    <x v="13"/>
    <n v="62.9"/>
    <n v="37.1"/>
    <s v="Fail"/>
    <x v="0"/>
    <x v="0"/>
  </r>
  <r>
    <x v="1"/>
    <n v="1000000000"/>
    <x v="9"/>
    <n v="62.9"/>
    <n v="37.1"/>
    <s v="Fail"/>
    <x v="0"/>
    <x v="0"/>
  </r>
  <r>
    <x v="1"/>
    <n v="245000000"/>
    <x v="11"/>
    <n v="62.9"/>
    <n v="37.1"/>
    <s v="Pass"/>
    <x v="1"/>
    <x v="1"/>
  </r>
  <r>
    <x v="1"/>
    <n v="63500000"/>
    <x v="5"/>
    <n v="62.9"/>
    <n v="37.200000000000003"/>
    <s v="Pass"/>
    <x v="1"/>
    <x v="1"/>
  </r>
  <r>
    <x v="1"/>
    <n v="516300000"/>
    <x v="5"/>
    <n v="63.02"/>
    <n v="36.979999999999997"/>
    <s v="Pass"/>
    <x v="1"/>
    <x v="1"/>
  </r>
  <r>
    <x v="0"/>
    <s v="Parcel Tax: annual parcel tax of $968, generating an estimated $4 million per year with annual inflation adjustments"/>
    <x v="5"/>
    <n v="63.04"/>
    <n v="36.96"/>
    <s v="Fail"/>
    <x v="0"/>
    <x v="0"/>
  </r>
  <r>
    <x v="0"/>
    <s v="Sales Tax: Increase tax by 0.5% for 20 years for general municipal services."/>
    <x v="3"/>
    <n v="63.06"/>
    <n v="36.94"/>
    <s v="Pass"/>
    <x v="1"/>
    <x v="1"/>
  </r>
  <r>
    <x v="0"/>
    <s v="Parcel Tax: $27 per single family residential unit and vacant parcel; $55 per parcel improved with two residential units; $120 per parcel improved with three or more residential unit; $55 per parcel that is 0.14 acres or less; $250 per parcel with 0.14 acres or more."/>
    <x v="6"/>
    <n v="63.08"/>
    <n v="36.92"/>
    <s v="Fail"/>
    <x v="0"/>
    <x v="0"/>
  </r>
  <r>
    <x v="0"/>
    <s v="Business License Tax: Continue 10% Existing Tax on Landfill Operators' Gross Receipts from Waste Disposal in Landfills"/>
    <x v="1"/>
    <n v="63.1"/>
    <n v="36.9"/>
    <s v="Pass"/>
    <x v="1"/>
    <x v="1"/>
  </r>
  <r>
    <x v="1"/>
    <n v="41300000"/>
    <x v="5"/>
    <n v="63.1"/>
    <n v="36.9"/>
    <s v="Pass"/>
    <x v="1"/>
    <x v="1"/>
  </r>
  <r>
    <x v="1"/>
    <n v="30300000"/>
    <x v="5"/>
    <n v="63.1"/>
    <n v="36.9"/>
    <s v="Fail"/>
    <x v="0"/>
    <x v="0"/>
  </r>
  <r>
    <x v="0"/>
    <s v="Transient Occupancy Tax: Increase TOT to 9% effective January 1, 2010 then increase to 10% effective January 1, 2013."/>
    <x v="3"/>
    <n v="63.3"/>
    <n v="36.700000000000003"/>
    <s v="Pass"/>
    <x v="1"/>
    <x v="1"/>
  </r>
  <r>
    <x v="0"/>
    <s v="Parcel Tax: $400 Per Year Per Taxable Parcel for 3 Yrs"/>
    <x v="5"/>
    <n v="63.3"/>
    <n v="36.700000000000003"/>
    <s v="Fail"/>
    <x v="0"/>
    <x v="0"/>
  </r>
  <r>
    <x v="1"/>
    <n v="53000000"/>
    <x v="5"/>
    <n v="63.3"/>
    <n v="36.700000000000003"/>
    <s v="Fail"/>
    <x v="0"/>
    <x v="0"/>
  </r>
  <r>
    <x v="1"/>
    <n v="92000000"/>
    <x v="5"/>
    <n v="63.32"/>
    <n v="36.68"/>
    <s v="Pass"/>
    <x v="1"/>
    <x v="1"/>
  </r>
  <r>
    <x v="0"/>
    <s v="Sales Tax: Enact tax of 0.75%, increasing tax rate from 9.5% to 10.25%."/>
    <x v="3"/>
    <n v="63.36"/>
    <n v="36.64"/>
    <s v="Pass"/>
    <x v="1"/>
    <x v="1"/>
  </r>
  <r>
    <x v="1"/>
    <n v="25000000"/>
    <x v="5"/>
    <n v="63.5"/>
    <n v="36.5"/>
    <s v="Pass"/>
    <x v="1"/>
    <x v="1"/>
  </r>
  <r>
    <x v="1"/>
    <n v="48000000"/>
    <x v="5"/>
    <n v="63.6"/>
    <n v="36.4"/>
    <s v="Pass"/>
    <x v="1"/>
    <x v="1"/>
  </r>
  <r>
    <x v="0"/>
    <s v="Parcel Tax: $148 for 6 Yrs"/>
    <x v="5"/>
    <n v="63.6"/>
    <n v="36.4"/>
    <s v="Fail"/>
    <x v="0"/>
    <x v="0"/>
  </r>
  <r>
    <x v="0"/>
    <s v="Sales Tax: additional 0.75% sales tax"/>
    <x v="3"/>
    <n v="63.66"/>
    <n v="36.340000000000003"/>
    <s v="Pass"/>
    <x v="1"/>
    <x v="1"/>
  </r>
  <r>
    <x v="0"/>
    <s v="Transient Occupancy Tax: Increase Tax from 7% to 10%"/>
    <x v="1"/>
    <n v="63.7"/>
    <n v="36.299999999999997"/>
    <s v="Pass"/>
    <x v="1"/>
    <x v="1"/>
  </r>
  <r>
    <x v="1"/>
    <n v="3870000000"/>
    <x v="5"/>
    <n v="63.7"/>
    <n v="36.299999999999997"/>
    <s v="Pass"/>
    <x v="1"/>
    <x v="1"/>
  </r>
  <r>
    <x v="0"/>
    <s v="Sales Tax: Enact a 0.75% tax to fund general municipal services."/>
    <x v="3"/>
    <n v="63.81"/>
    <n v="36.19"/>
    <s v="Pass"/>
    <x v="1"/>
    <x v="1"/>
  </r>
  <r>
    <x v="0"/>
    <s v="10% Gross ReceiptsTax for Parking Services"/>
    <x v="1"/>
    <n v="63.9"/>
    <n v="36.1"/>
    <s v="Fail"/>
    <x v="0"/>
    <x v="0"/>
  </r>
  <r>
    <x v="1"/>
    <n v="345000000"/>
    <x v="11"/>
    <n v="63.9"/>
    <n v="36.1"/>
    <s v="Pass"/>
    <x v="1"/>
    <x v="1"/>
  </r>
  <r>
    <x v="1"/>
    <n v="980000000"/>
    <x v="11"/>
    <n v="64"/>
    <n v="36"/>
    <s v="Pass"/>
    <x v="1"/>
    <x v="1"/>
  </r>
  <r>
    <x v="1"/>
    <n v="260000000"/>
    <x v="5"/>
    <n v="64.02"/>
    <n v="35.979999999999997"/>
    <s v="Pass"/>
    <x v="1"/>
    <x v="1"/>
  </r>
  <r>
    <x v="1"/>
    <n v="23100000"/>
    <x v="5"/>
    <n v="64.099999999999994"/>
    <n v="35.9"/>
    <s v="Fail"/>
    <x v="0"/>
    <x v="0"/>
  </r>
  <r>
    <x v="0"/>
    <s v="Parcel Tax: levy for 12 years an annual parcel tax of $0.10 per square foot of improved property, thereby raising an estimated $9.1 million in revenue"/>
    <x v="5"/>
    <n v="64.12"/>
    <n v="35.880000000000003"/>
    <s v="Fail"/>
    <x v="0"/>
    <x v="0"/>
  </r>
  <r>
    <x v="0"/>
    <s v="Sales Tax: Impose .75% tax."/>
    <x v="3"/>
    <n v="64.16"/>
    <n v="35.840000000000003"/>
    <s v="Pass"/>
    <x v="1"/>
    <x v="1"/>
  </r>
  <r>
    <x v="0"/>
    <s v="Sales Tax: additional 0.75%, thereby increasing the total sales tax rate to 10.25%"/>
    <x v="3"/>
    <n v="64.3"/>
    <n v="35.700000000000003"/>
    <s v="Pass"/>
    <x v="1"/>
    <x v="1"/>
  </r>
  <r>
    <x v="1"/>
    <n v="63000000"/>
    <x v="5"/>
    <n v="64.3"/>
    <n v="35.700000000000003"/>
    <s v="Pass"/>
    <x v="1"/>
    <x v="1"/>
  </r>
  <r>
    <x v="0"/>
    <s v="Sales Tax: additional 0.75%, increasing the total sales tax rate in the city to 10.25% and generating an estimated $3 million in annual general fund revenue"/>
    <x v="3"/>
    <n v="64.33"/>
    <n v="35.67"/>
    <s v="Pass"/>
    <x v="1"/>
    <x v="1"/>
  </r>
  <r>
    <x v="0"/>
    <s v="Parcel Tax: Levy tax at annual rate of $0.10/sq. ft. of improved property."/>
    <x v="5"/>
    <n v="64.33"/>
    <n v="35.67"/>
    <s v="Fail"/>
    <x v="0"/>
    <x v="0"/>
  </r>
  <r>
    <x v="0"/>
    <s v="Sales Tax: additional 0.75%, increasing the total sales tax rate from 9.5% to 10.25%"/>
    <x v="3"/>
    <n v="64.349999999999994"/>
    <n v="35.65"/>
    <s v="Pass"/>
    <x v="1"/>
    <x v="1"/>
  </r>
  <r>
    <x v="0"/>
    <s v="Marijuana Tax: Impose a marijuana cultivation tax of $25/sq. ft. and 18% of gross proceeds on all business activities."/>
    <x v="3"/>
    <n v="64.38"/>
    <n v="35.619999999999997"/>
    <s v="Pass"/>
    <x v="1"/>
    <x v="1"/>
  </r>
  <r>
    <x v="1"/>
    <n v="128800000"/>
    <x v="5"/>
    <n v="64.400000000000006"/>
    <n v="35.700000000000003"/>
    <s v="Pass"/>
    <x v="1"/>
    <x v="1"/>
  </r>
  <r>
    <x v="1"/>
    <n v="850000000"/>
    <x v="11"/>
    <n v="64.48"/>
    <n v="35.520000000000003"/>
    <s v="Pass"/>
    <x v="1"/>
    <x v="1"/>
  </r>
  <r>
    <x v="0"/>
    <s v="Utility Users Tax: Continue 5% Tax"/>
    <x v="1"/>
    <n v="64.5"/>
    <n v="35.5"/>
    <s v="Pass"/>
    <x v="1"/>
    <x v="1"/>
  </r>
  <r>
    <x v="1"/>
    <n v="51000000"/>
    <x v="5"/>
    <n v="64.599999999999994"/>
    <n v="35.4"/>
    <s v="Pass"/>
    <x v="1"/>
    <x v="1"/>
  </r>
  <r>
    <x v="1"/>
    <n v="350000000"/>
    <x v="18"/>
    <n v="64.89"/>
    <n v="35.11"/>
    <s v="Fail"/>
    <x v="0"/>
    <x v="0"/>
  </r>
  <r>
    <x v="1"/>
    <n v="98000000"/>
    <x v="5"/>
    <n v="64.900000000000006"/>
    <n v="35.1"/>
    <s v="Pass"/>
    <x v="1"/>
    <x v="1"/>
  </r>
  <r>
    <x v="1"/>
    <n v="334000000"/>
    <x v="5"/>
    <n v="64.900000000000006"/>
    <n v="35.1"/>
    <s v="Pass"/>
    <x v="1"/>
    <x v="1"/>
  </r>
  <r>
    <x v="1"/>
    <n v="152880000"/>
    <x v="5"/>
    <n v="64.930000000000007"/>
    <n v="35.07"/>
    <s v="Pass"/>
    <x v="1"/>
    <x v="1"/>
  </r>
  <r>
    <x v="1"/>
    <n v="176000000"/>
    <x v="11"/>
    <n v="65"/>
    <n v="35"/>
    <s v="Pass"/>
    <x v="1"/>
    <x v="1"/>
  </r>
  <r>
    <x v="0"/>
    <s v="Utility Users Tax: Extend for 10 Years the Existing 6% Tax, with No Rate Increase"/>
    <x v="1"/>
    <n v="65.099999999999994"/>
    <n v="34.9"/>
    <s v="Pass"/>
    <x v="1"/>
    <x v="1"/>
  </r>
  <r>
    <x v="3"/>
    <s v="54% Increase from 1992 Act for 22 Yrs"/>
    <x v="15"/>
    <n v="65.099999999999994"/>
    <n v="34.9"/>
    <s v="Pass"/>
    <x v="1"/>
    <x v="1"/>
  </r>
  <r>
    <x v="0"/>
    <s v="Transient Occupancy Tax: Increase tax from 10% to 14% with no expiration date."/>
    <x v="3"/>
    <n v="65.17"/>
    <n v="34.83"/>
    <s v="Pass"/>
    <x v="1"/>
    <x v="1"/>
  </r>
  <r>
    <x v="1"/>
    <n v="13600000"/>
    <x v="5"/>
    <n v="65.2"/>
    <n v="34.799999999999997"/>
    <s v="Pass"/>
    <x v="1"/>
    <x v="1"/>
  </r>
  <r>
    <x v="0"/>
    <s v="Utility Users Tax: Reduce Utility Users Tax from 10% to 9%"/>
    <x v="1"/>
    <n v="65.400000000000006"/>
    <n v="34.700000000000003"/>
    <s v="Pass"/>
    <x v="1"/>
    <x v="1"/>
  </r>
  <r>
    <x v="0"/>
    <s v="Transient Occupancy Tax: Increase current transient occupancy tax from 10% to 12%, paid only by visitors to the City."/>
    <x v="3"/>
    <n v="65.48"/>
    <n v="34.520000000000003"/>
    <s v="Pass"/>
    <x v="1"/>
    <x v="1"/>
  </r>
  <r>
    <x v="1"/>
    <n v="2400000000"/>
    <x v="5"/>
    <n v="65.5"/>
    <n v="34.5"/>
    <s v="Fail"/>
    <x v="0"/>
    <x v="0"/>
  </r>
  <r>
    <x v="7"/>
    <s v="Sales Tax: New tax of $60 per $1,000 Of Marijuana sold."/>
    <x v="3"/>
    <n v="65.569999999999993"/>
    <n v="37.42"/>
    <s v="Pass"/>
    <x v="1"/>
    <x v="1"/>
  </r>
  <r>
    <x v="0"/>
    <s v="Parcel Tax: Levy parcel tax of $99/parcel for music education."/>
    <x v="5"/>
    <n v="65.849999999999994"/>
    <n v="34.15"/>
    <s v="Fail"/>
    <x v="0"/>
    <x v="0"/>
  </r>
  <r>
    <x v="0"/>
    <s v="Utility Users Tax: Reduce Tax on Communications Users from 10% to 9%"/>
    <x v="1"/>
    <n v="65.900000000000006"/>
    <n v="34.1"/>
    <s v="Pass"/>
    <x v="1"/>
    <x v="1"/>
  </r>
  <r>
    <x v="1"/>
    <n v="145000000"/>
    <x v="5"/>
    <n v="65.900000000000006"/>
    <n v="34.1"/>
    <s v="Pass"/>
    <x v="1"/>
    <x v="1"/>
  </r>
  <r>
    <x v="0"/>
    <s v="Utility User Tax: Impose tax of 6%."/>
    <x v="3"/>
    <n v="66"/>
    <n v="34"/>
    <s v="Pass"/>
    <x v="1"/>
    <x v="1"/>
  </r>
  <r>
    <x v="2"/>
    <s v="Sales Tax: Continue Voter-Approved 1/2› Traffic Relief Sales Tax for another 30 Yrs or Until Voters Decide to End It"/>
    <x v="22"/>
    <n v="66.099999999999994"/>
    <n v="33.9"/>
    <s v="Fail"/>
    <x v="0"/>
    <x v="0"/>
  </r>
  <r>
    <x v="0"/>
    <s v="Utility Users Tax: Increase from 6% to 8%"/>
    <x v="1"/>
    <n v="66.099999999999994"/>
    <n v="33.9"/>
    <s v="Pass"/>
    <x v="1"/>
    <x v="1"/>
  </r>
  <r>
    <x v="1"/>
    <n v="3985000000"/>
    <x v="5"/>
    <n v="66.099999999999994"/>
    <n v="33.9"/>
    <s v="Pass"/>
    <x v="1"/>
    <x v="1"/>
  </r>
  <r>
    <x v="1"/>
    <n v="107000000"/>
    <x v="5"/>
    <n v="66.099999999999994"/>
    <n v="33.9"/>
    <s v="Fail"/>
    <x v="0"/>
    <x v="0"/>
  </r>
  <r>
    <x v="0"/>
    <s v="Parcel Tax: Levy an Annual $36 Gang Prevention Tax on Each Real Property Parcel"/>
    <x v="8"/>
    <n v="66.3"/>
    <n v="33.700000000000003"/>
    <s v="Fail"/>
    <x v="0"/>
    <x v="0"/>
  </r>
  <r>
    <x v="1"/>
    <n v="22000000"/>
    <x v="10"/>
    <n v="66.45"/>
    <n v="33.549999999999997"/>
    <s v="Fail"/>
    <x v="0"/>
    <x v="0"/>
  </r>
  <r>
    <x v="0"/>
    <s v="Sales Tax: Impose .75% tax for 10 yrs."/>
    <x v="3"/>
    <n v="66.5"/>
    <n v="33.5"/>
    <s v="Pass"/>
    <x v="1"/>
    <x v="1"/>
  </r>
  <r>
    <x v="2"/>
    <s v="Sales Tax: Enact a 1› Sales Tax, for 5 Yrs"/>
    <x v="1"/>
    <n v="66.599999999999994"/>
    <n v="33.4"/>
    <s v="Pass"/>
    <x v="1"/>
    <x v="1"/>
  </r>
  <r>
    <x v="0"/>
    <s v="Utility Tax: Reduce current tax rate of 7% to 6.5% and apply to older and newer telecommunication technology."/>
    <x v="3"/>
    <n v="66.599999999999994"/>
    <n v="33.4"/>
    <s v="Pass"/>
    <x v="1"/>
    <x v="1"/>
  </r>
  <r>
    <x v="0"/>
    <s v="Sales Tax: additional 0.75% generating an estimated $4.5 million per year, thereby increasing the total sales tax rate from 9.5% to 10.25%"/>
    <x v="3"/>
    <n v="66.69"/>
    <n v="33.31"/>
    <s v="Pass"/>
    <x v="1"/>
    <x v="1"/>
  </r>
  <r>
    <x v="1"/>
    <n v="144300000"/>
    <x v="5"/>
    <n v="66.7"/>
    <n v="33.299999999999997"/>
    <s v="Pass"/>
    <x v="1"/>
    <x v="1"/>
  </r>
  <r>
    <x v="1"/>
    <n v="60000000"/>
    <x v="5"/>
    <n v="66.7"/>
    <n v="33.299999999999997"/>
    <s v="Pass"/>
    <x v="1"/>
    <x v="1"/>
  </r>
  <r>
    <x v="0"/>
    <s v="Parcel Tax: $225 per parcel for 6 years."/>
    <x v="5"/>
    <n v="66.8"/>
    <n v="33.200000000000003"/>
    <s v="Pass"/>
    <x v="1"/>
    <x v="1"/>
  </r>
  <r>
    <x v="1"/>
    <n v="600000000"/>
    <x v="18"/>
    <n v="66.8"/>
    <n v="33.200000000000003"/>
    <s v="Pass"/>
    <x v="1"/>
    <x v="1"/>
  </r>
  <r>
    <x v="0"/>
    <s v="Transient Occupancy Tax: Increase tax from 8% to 12%."/>
    <x v="3"/>
    <n v="66.86"/>
    <n v="33.14"/>
    <s v="Pass"/>
    <x v="1"/>
    <x v="1"/>
  </r>
  <r>
    <x v="1"/>
    <n v="218000000"/>
    <x v="5"/>
    <n v="66.900000000000006"/>
    <n v="33.1"/>
    <s v="Pass"/>
    <x v="1"/>
    <x v="1"/>
  </r>
  <r>
    <x v="1"/>
    <n v="96000000"/>
    <x v="8"/>
    <n v="67"/>
    <n v="33"/>
    <s v="Pass"/>
    <x v="1"/>
    <x v="1"/>
  </r>
  <r>
    <x v="1"/>
    <n v="17000000"/>
    <x v="8"/>
    <n v="67"/>
    <n v="33"/>
    <s v="Pass"/>
    <x v="1"/>
    <x v="1"/>
  </r>
  <r>
    <x v="0"/>
    <s v="Parcel Tax: An Annual Tax of $84 Per Parcel"/>
    <x v="2"/>
    <n v="67"/>
    <n v="33"/>
    <s v="Pass"/>
    <x v="1"/>
    <x v="1"/>
  </r>
  <r>
    <x v="1"/>
    <n v="10000000"/>
    <x v="5"/>
    <n v="67"/>
    <n v="33"/>
    <s v="Pass"/>
    <x v="1"/>
    <x v="1"/>
  </r>
  <r>
    <x v="0"/>
    <s v="$22.50 Per Parcel for 40 Yrs"/>
    <x v="5"/>
    <n v="67"/>
    <n v="33"/>
    <s v="Pass"/>
    <x v="1"/>
    <x v="1"/>
  </r>
  <r>
    <x v="1"/>
    <n v="78000000"/>
    <x v="5"/>
    <n v="67.099999999999994"/>
    <n v="32.9"/>
    <s v="Pass"/>
    <x v="1"/>
    <x v="1"/>
  </r>
  <r>
    <x v="1"/>
    <n v="45000000"/>
    <x v="5"/>
    <n v="67.099999999999994"/>
    <n v="32.9"/>
    <s v="Pass"/>
    <x v="1"/>
    <x v="1"/>
  </r>
  <r>
    <x v="1"/>
    <n v="65000000"/>
    <x v="5"/>
    <n v="67.099999999999994"/>
    <n v="32.9"/>
    <s v="Pass"/>
    <x v="1"/>
    <x v="1"/>
  </r>
  <r>
    <x v="0"/>
    <s v="Raise TOT from 10% to 12%"/>
    <x v="1"/>
    <n v="67.3"/>
    <n v="32.700000000000003"/>
    <s v="Pass"/>
    <x v="1"/>
    <x v="1"/>
  </r>
  <r>
    <x v="1"/>
    <n v="14000000"/>
    <x v="5"/>
    <n v="67.3"/>
    <n v="32.700000000000003"/>
    <s v="Pass"/>
    <x v="1"/>
    <x v="1"/>
  </r>
  <r>
    <x v="0"/>
    <s v="Sales Tax: Increase tax by 0.75%."/>
    <x v="3"/>
    <n v="67.319999999999993"/>
    <n v="32.68"/>
    <s v="Pass"/>
    <x v="1"/>
    <x v="1"/>
  </r>
  <r>
    <x v="0"/>
    <s v="Cannabis Tax: 15% of gross receipts and $20 per square foot for cultivation generating an estimated $200,000-400,000 per year"/>
    <x v="3"/>
    <n v="67.36"/>
    <n v="32.64"/>
    <s v="Pass"/>
    <x v="1"/>
    <x v="1"/>
  </r>
  <r>
    <x v="1"/>
    <n v="58000000"/>
    <x v="5"/>
    <n v="67.36"/>
    <n v="32.64"/>
    <s v="Pass"/>
    <x v="1"/>
    <x v="1"/>
  </r>
  <r>
    <x v="0"/>
    <s v="Parcel Tax: Renew parcel tax at exisitng rate of $48 for 5 yrs with independent oversight."/>
    <x v="5"/>
    <n v="67.38"/>
    <n v="32.619999999999997"/>
    <s v="Pass"/>
    <x v="1"/>
    <x v="1"/>
  </r>
  <r>
    <x v="1"/>
    <n v="39000000"/>
    <x v="5"/>
    <n v="67.38"/>
    <n v="32.619999999999997"/>
    <s v="Pass"/>
    <x v="1"/>
    <x v="1"/>
  </r>
  <r>
    <x v="1"/>
    <n v="268000000"/>
    <x v="5"/>
    <n v="67.5"/>
    <n v="32.5"/>
    <s v="Pass"/>
    <x v="1"/>
    <x v="1"/>
  </r>
  <r>
    <x v="2"/>
    <s v="Sales Tax: Increase Tax by 1/2›"/>
    <x v="1"/>
    <n v="67.599999999999994"/>
    <n v="32.4"/>
    <s v="Pass"/>
    <x v="1"/>
    <x v="1"/>
  </r>
  <r>
    <x v="0"/>
    <s v="Parcel Tax: $288 for single parcels; $95 for each unit in four flex parcels for 4 years."/>
    <x v="5"/>
    <n v="67.599999999999994"/>
    <n v="32.4"/>
    <s v="Pass"/>
    <x v="1"/>
    <x v="1"/>
  </r>
  <r>
    <x v="0"/>
    <s v="Utility Users Tax: Reduce utility user tax by 0.5% and extended tax to apply to more utilities and services."/>
    <x v="3"/>
    <n v="67.61"/>
    <n v="32.39"/>
    <s v="Pass"/>
    <x v="1"/>
    <x v="1"/>
  </r>
  <r>
    <x v="0"/>
    <s v="Parcel Tax: Extend expiring parcel tax of $288/parcel for 18 years."/>
    <x v="5"/>
    <n v="67.63"/>
    <n v="32.369999999999997"/>
    <s v="Pass"/>
    <x v="1"/>
    <x v="1"/>
  </r>
  <r>
    <x v="0"/>
    <s v="Utility Users Tax: Continue 6% Tax for 10 Yrs"/>
    <x v="1"/>
    <n v="67.8"/>
    <n v="32.200000000000003"/>
    <s v="Pass"/>
    <x v="1"/>
    <x v="1"/>
  </r>
  <r>
    <x v="2"/>
    <s v="Sales Tax: Increase Tax 1/2› for 30 Yrs"/>
    <x v="21"/>
    <n v="67.900000000000006"/>
    <n v="32.1"/>
    <s v="Pass"/>
    <x v="1"/>
    <x v="1"/>
  </r>
  <r>
    <x v="1"/>
    <s v="$14,000,000 (if city secures state funding for 65% of the cost for a new library)."/>
    <x v="10"/>
    <n v="67.900000000000006"/>
    <n v="32.1"/>
    <s v="Pass"/>
    <x v="1"/>
    <x v="1"/>
  </r>
  <r>
    <x v="1"/>
    <n v="183500000"/>
    <x v="5"/>
    <n v="67.91"/>
    <n v="32.090000000000003"/>
    <s v="Pass"/>
    <x v="1"/>
    <x v="1"/>
  </r>
  <r>
    <x v="0"/>
    <s v="Business License Tax: Impose An Annual Business License Tax in the Amount of 10% Per $1,000 of Gross Receipts"/>
    <x v="1"/>
    <n v="68"/>
    <n v="32"/>
    <s v="Pass"/>
    <x v="1"/>
    <x v="1"/>
  </r>
  <r>
    <x v="1"/>
    <n v="82110000"/>
    <x v="11"/>
    <n v="68.069999999999993"/>
    <n v="31.93"/>
    <s v="Pass"/>
    <x v="1"/>
    <x v="1"/>
  </r>
  <r>
    <x v="1"/>
    <n v="385000000"/>
    <x v="5"/>
    <n v="68.099999999999994"/>
    <n v="31.9"/>
    <s v="Pass"/>
    <x v="1"/>
    <x v="1"/>
  </r>
  <r>
    <x v="1"/>
    <n v="3350000000"/>
    <x v="5"/>
    <n v="68.099999999999994"/>
    <n v="31.9"/>
    <s v="Pass"/>
    <x v="1"/>
    <x v="1"/>
  </r>
  <r>
    <x v="0"/>
    <s v="Marijuana Tax: Impose tax on gross receipts of 6% to 8% for medical marijuana dispensaries, 10% to 12% for non-medical dispensaries, 6% to 8% on marijuana manufacturers, and tax of $12 to $15 per sq. ft. for marijuana cultivation."/>
    <x v="3"/>
    <n v="68.25"/>
    <n v="31.75"/>
    <s v="Pass"/>
    <x v="1"/>
    <x v="1"/>
  </r>
  <r>
    <x v="0"/>
    <s v="Business License Tax: Impose An Annual Business License Tax on Medical Marijuana Cooperatives in the Amount of 10% Per $1,000 of Gross Receipts, or $100 Per Sq Ft on Premises if theCooperative Is Exempt Under California Constitution from Local Taxes Measured by Gross Receipts"/>
    <x v="1"/>
    <n v="68.3"/>
    <n v="31.7"/>
    <s v="Pass"/>
    <x v="1"/>
    <x v="1"/>
  </r>
  <r>
    <x v="2"/>
    <s v="Sales Tax: Increase Sales Tax by 1›"/>
    <x v="1"/>
    <n v="68.3"/>
    <n v="31.7"/>
    <s v="Pass"/>
    <x v="1"/>
    <x v="1"/>
  </r>
  <r>
    <x v="1"/>
    <n v="350000000"/>
    <x v="11"/>
    <n v="68.3"/>
    <n v="31.7"/>
    <s v="Pass"/>
    <x v="1"/>
    <x v="1"/>
  </r>
  <r>
    <x v="0"/>
    <s v="Parcel Tax: Levy an Annual Tax of $19/Parcel for 10 Yrs"/>
    <x v="15"/>
    <n v="68.7"/>
    <n v="31.3"/>
    <s v="Pass"/>
    <x v="1"/>
    <x v="1"/>
  </r>
  <r>
    <x v="1"/>
    <n v="49500000"/>
    <x v="5"/>
    <n v="68.7"/>
    <n v="31.3"/>
    <s v="Pass"/>
    <x v="1"/>
    <x v="1"/>
  </r>
  <r>
    <x v="0"/>
    <s v="Sales Tax: Impose .75% tax."/>
    <x v="3"/>
    <n v="68.739999999999995"/>
    <n v="31.26"/>
    <s v="Pass"/>
    <x v="1"/>
    <x v="1"/>
  </r>
  <r>
    <x v="0"/>
    <s v="Parcel Tax: $374 per parcel per year."/>
    <x v="5"/>
    <n v="68.849999999999994"/>
    <n v="31.15"/>
    <s v="Pass"/>
    <x v="1"/>
    <x v="1"/>
  </r>
  <r>
    <x v="0"/>
    <s v="Parcel Tax: $165 in addition to current tax of $209 for 4 years."/>
    <x v="5"/>
    <n v="68.89"/>
    <n v="31.11"/>
    <s v="Pass"/>
    <x v="1"/>
    <x v="1"/>
  </r>
  <r>
    <x v="0"/>
    <s v="Sales Tax: Impose additional sales tax of 0.75% to fund general city services."/>
    <x v="3"/>
    <n v="68.900000000000006"/>
    <n v="31.1"/>
    <s v="Pass"/>
    <x v="1"/>
    <x v="1"/>
  </r>
  <r>
    <x v="1"/>
    <n v="14700000"/>
    <x v="5"/>
    <n v="68.900000000000006"/>
    <n v="31.1"/>
    <s v="Pass"/>
    <x v="1"/>
    <x v="1"/>
  </r>
  <r>
    <x v="0"/>
    <s v="Parcel Tax: Impose tax of $342/lot plus $0.20/sq. ft. of building improvements on every eligible parcel of property in the city to fund the police department for 9 yrs."/>
    <x v="0"/>
    <n v="69"/>
    <n v="31"/>
    <s v="Pass"/>
    <x v="1"/>
    <x v="1"/>
  </r>
  <r>
    <x v="1"/>
    <n v="66000000"/>
    <x v="5"/>
    <n v="69"/>
    <n v="31"/>
    <s v="Pass"/>
    <x v="1"/>
    <x v="1"/>
  </r>
  <r>
    <x v="1"/>
    <n v="200000000"/>
    <x v="5"/>
    <n v="69.09"/>
    <n v="30.91"/>
    <s v="Pass"/>
    <x v="1"/>
    <x v="1"/>
  </r>
  <r>
    <x v="1"/>
    <n v="7000000000"/>
    <x v="5"/>
    <n v="69.099999999999994"/>
    <n v="30.9"/>
    <s v="Pass"/>
    <x v="1"/>
    <x v="1"/>
  </r>
  <r>
    <x v="1"/>
    <n v="125000000"/>
    <x v="5"/>
    <n v="69.180000000000007"/>
    <n v="30.82"/>
    <s v="Pass"/>
    <x v="1"/>
    <x v="1"/>
  </r>
  <r>
    <x v="0"/>
    <s v="Parcel Tax: Repeal the City's Street Lighting and Landscaping Assessment and Replace It with An Annual Charge from $20.24/Yr to $629.14"/>
    <x v="0"/>
    <n v="69.2"/>
    <n v="30.8"/>
    <s v="Pass"/>
    <x v="1"/>
    <x v="1"/>
  </r>
  <r>
    <x v="0"/>
    <s v="Parcel Tax: Renew tax of $366/parcel for 6 yrs. to fund education programs, instruction, and staffing."/>
    <x v="19"/>
    <n v="69.22"/>
    <n v="30.78"/>
    <s v="Pass"/>
    <x v="1"/>
    <x v="1"/>
  </r>
  <r>
    <x v="0"/>
    <s v="Parcel Tax: Levy $225/parcel annually for 6 yrs., exempting seniors, independent oversight/audits, no money for administrators, and all funds staying local."/>
    <x v="5"/>
    <n v="69.25"/>
    <n v="30.75"/>
    <s v="Pass"/>
    <x v="1"/>
    <x v="1"/>
  </r>
  <r>
    <x v="0"/>
    <s v="Sales Tax: Renew local 0.5% tax with no expiration date."/>
    <x v="3"/>
    <n v="69.260000000000005"/>
    <n v="30.74"/>
    <s v="Pass"/>
    <x v="1"/>
    <x v="1"/>
  </r>
  <r>
    <x v="0"/>
    <s v="Sales Tax: Impose a 0.25 percent sales tax for 10 years in order to fund homeless services and prevention."/>
    <x v="3"/>
    <n v="69.34"/>
    <n v="30.66"/>
    <s v="Pass"/>
    <x v="1"/>
    <x v="1"/>
  </r>
  <r>
    <x v="0"/>
    <s v="Utility User Tax: 2% for 7 years."/>
    <x v="3"/>
    <n v="69.400000000000006"/>
    <n v="30.6"/>
    <s v="Pass"/>
    <x v="1"/>
    <x v="1"/>
  </r>
  <r>
    <x v="0"/>
    <s v="Parcel Tax: Enact a rate of $.025/sq. ft. of land impermeable to water such as buildings, driveways, and concrete until ended by voters."/>
    <x v="24"/>
    <n v="69.45"/>
    <n v="30.55"/>
    <s v="Pass"/>
    <x v="1"/>
    <x v="1"/>
  </r>
  <r>
    <x v="0"/>
    <s v="Utility User Tax: Extend 2% UUT for 7 years."/>
    <x v="3"/>
    <n v="69.459999999999994"/>
    <n v="30.54"/>
    <s v="Pass"/>
    <x v="1"/>
    <x v="1"/>
  </r>
  <r>
    <x v="0"/>
    <s v="Sales Tax: Renew tax of 0.5% (1/2-cent) for 10 years to fund general city services."/>
    <x v="3"/>
    <n v="69.489999999999995"/>
    <n v="30.51"/>
    <s v="Pass"/>
    <x v="1"/>
    <x v="1"/>
  </r>
  <r>
    <x v="0"/>
    <s v="Parcel Tax: $62 per parcel for single-family residences; $46 per unit for multi family properties; $8 per space for mobile home parks; 2.9 cents per sq. ft. of building for commercial and industrial properties; $17 per acre for vacant land."/>
    <x v="10"/>
    <n v="69.5"/>
    <n v="30.5"/>
    <s v="Pass"/>
    <x v="1"/>
    <x v="1"/>
  </r>
  <r>
    <x v="0"/>
    <s v="Reduce Utility Tax"/>
    <x v="1"/>
    <n v="69.599999999999994"/>
    <n v="30.4"/>
    <s v="Pass"/>
    <x v="1"/>
    <x v="1"/>
  </r>
  <r>
    <x v="1"/>
    <n v="42500000"/>
    <x v="5"/>
    <n v="69.8"/>
    <n v="30.2"/>
    <s v="Pass"/>
    <x v="1"/>
    <x v="1"/>
  </r>
  <r>
    <x v="1"/>
    <n v="150000000"/>
    <x v="11"/>
    <n v="69.8"/>
    <n v="30.2"/>
    <s v="Pass"/>
    <x v="1"/>
    <x v="1"/>
  </r>
  <r>
    <x v="1"/>
    <n v="6500000"/>
    <x v="5"/>
    <n v="69.87"/>
    <n v="30.13"/>
    <s v="Pass"/>
    <x v="1"/>
    <x v="1"/>
  </r>
  <r>
    <x v="1"/>
    <n v="270000000"/>
    <x v="5"/>
    <n v="69.900000000000006"/>
    <n v="30.1"/>
    <s v="Pass"/>
    <x v="1"/>
    <x v="1"/>
  </r>
  <r>
    <x v="1"/>
    <n v="50000000"/>
    <x v="5"/>
    <n v="69.900000000000006"/>
    <n v="30.1"/>
    <s v="Pass"/>
    <x v="1"/>
    <x v="1"/>
  </r>
  <r>
    <x v="1"/>
    <n v="353000000"/>
    <x v="11"/>
    <n v="69.900000000000006"/>
    <n v="30.1"/>
    <s v="Pass"/>
    <x v="1"/>
    <x v="1"/>
  </r>
  <r>
    <x v="1"/>
    <n v="50000000"/>
    <x v="5"/>
    <n v="69.94"/>
    <n v="30.06"/>
    <s v="Pass"/>
    <x v="1"/>
    <x v="1"/>
  </r>
  <r>
    <x v="1"/>
    <n v="4500000"/>
    <x v="10"/>
    <n v="70"/>
    <n v="30"/>
    <s v="Pass"/>
    <x v="1"/>
    <x v="1"/>
  </r>
  <r>
    <x v="0"/>
    <s v="10% multiuser hazardous waste"/>
    <x v="3"/>
    <n v="70"/>
    <n v="30"/>
    <s v="Pass"/>
    <x v="1"/>
    <x v="1"/>
  </r>
  <r>
    <x v="1"/>
    <n v="160000000"/>
    <x v="11"/>
    <n v="70"/>
    <n v="30"/>
    <s v="Pass"/>
    <x v="1"/>
    <x v="1"/>
  </r>
  <r>
    <x v="0"/>
    <s v="Marijuana Tax: Authorize sale of recreational marijuana and impose a tax at rate of 2.5% of gross receipts recreational marijuana sale."/>
    <x v="3"/>
    <n v="70.09"/>
    <n v="29.91"/>
    <s v="Pass"/>
    <x v="1"/>
    <x v="1"/>
  </r>
  <r>
    <x v="1"/>
    <n v="65000000"/>
    <x v="5"/>
    <n v="70.099999999999994"/>
    <n v="29.9"/>
    <s v="Pass"/>
    <x v="1"/>
    <x v="1"/>
  </r>
  <r>
    <x v="1"/>
    <n v="47150000"/>
    <x v="5"/>
    <n v="70.099999999999994"/>
    <n v="29.9"/>
    <s v="Pass"/>
    <x v="1"/>
    <x v="1"/>
  </r>
  <r>
    <x v="1"/>
    <n v="3500000000"/>
    <x v="11"/>
    <n v="70.099999999999994"/>
    <n v="29.9"/>
    <s v="Pass"/>
    <x v="1"/>
    <x v="1"/>
  </r>
  <r>
    <x v="0"/>
    <s v="Utility Users Tax: Adopt ordinance to change UUT without raising current tax rates."/>
    <x v="1"/>
    <n v="70.2"/>
    <n v="29.8"/>
    <s v="Pass"/>
    <x v="1"/>
    <x v="1"/>
  </r>
  <r>
    <x v="1"/>
    <n v="63000000"/>
    <x v="5"/>
    <n v="70.2"/>
    <n v="29.8"/>
    <s v="Pass"/>
    <x v="1"/>
    <x v="1"/>
  </r>
  <r>
    <x v="0"/>
    <s v="Marijuana Tax: Tax businesses at rate of 10% gross receipts."/>
    <x v="3"/>
    <n v="70.25"/>
    <n v="29.75"/>
    <s v="Pass"/>
    <x v="1"/>
    <x v="1"/>
  </r>
  <r>
    <x v="1"/>
    <n v="350000001"/>
    <x v="11"/>
    <n v="70.3"/>
    <n v="29.7"/>
    <s v="Pass"/>
    <x v="1"/>
    <x v="1"/>
  </r>
  <r>
    <x v="0"/>
    <s v="Transient Occupancy Tax: Increase TOT from 6% to 12%."/>
    <x v="3"/>
    <n v="70.400000000000006"/>
    <n v="29.6"/>
    <s v="Pass"/>
    <x v="1"/>
    <x v="1"/>
  </r>
  <r>
    <x v="0"/>
    <s v="Parcel Tax: Levy a Special Tax of $.02 Per Sq. Ft. of Lot for Residential Property, and $0.075 Per Sq. Ft. for Other Property Types"/>
    <x v="5"/>
    <n v="70.400000000000006"/>
    <n v="29.6"/>
    <s v="Pass"/>
    <x v="1"/>
    <x v="1"/>
  </r>
  <r>
    <x v="0"/>
    <s v="Sales Tax: additional 0.25% generating an estimated $8 million per year, thereby increasing the total sales tax rate from 10% to 10.25%"/>
    <x v="3"/>
    <n v="70.489999999999995"/>
    <n v="29.51"/>
    <s v="Pass"/>
    <x v="1"/>
    <x v="1"/>
  </r>
  <r>
    <x v="0"/>
    <s v="Traveler and Boat Mooring Tax: $2.00 for cruise ship, ferry, or aircraft passengers and $1.00 per day per vessel renting moorings generating an estimated $1.2 million per year"/>
    <x v="4"/>
    <n v="70.62"/>
    <n v="29.38"/>
    <s v="Pass"/>
    <x v="1"/>
    <x v="1"/>
  </r>
  <r>
    <x v="0"/>
    <s v="Parcel Tax: continue an expiring annual parcel tax of $450 per parcel until ended by voters"/>
    <x v="5"/>
    <n v="70.67"/>
    <n v="29.33"/>
    <s v="Pass"/>
    <x v="1"/>
    <x v="1"/>
  </r>
  <r>
    <x v="1"/>
    <n v="85000000"/>
    <x v="5"/>
    <n v="70.7"/>
    <n v="29.3"/>
    <s v="Pass"/>
    <x v="1"/>
    <x v="1"/>
  </r>
  <r>
    <x v="0"/>
    <s v="Parcel Tax: Continue Special Tax for Police, Paramedic, and Fire Services"/>
    <x v="6"/>
    <n v="70.7"/>
    <n v="29.3"/>
    <s v="Pass"/>
    <x v="1"/>
    <x v="1"/>
  </r>
  <r>
    <x v="0"/>
    <s v="Sales Tax: Increase tax by 0.25% until ended by voters."/>
    <x v="3"/>
    <n v="70.73"/>
    <n v="292.7"/>
    <s v="Pass"/>
    <x v="1"/>
    <x v="1"/>
  </r>
  <r>
    <x v="1"/>
    <n v="158000000"/>
    <x v="5"/>
    <n v="70.75"/>
    <n v="29.25"/>
    <s v="Pass"/>
    <x v="1"/>
    <x v="1"/>
  </r>
  <r>
    <x v="1"/>
    <n v="12500000"/>
    <x v="32"/>
    <n v="70.8"/>
    <n v="29.2"/>
    <s v="Pass"/>
    <x v="1"/>
    <x v="1"/>
  </r>
  <r>
    <x v="1"/>
    <n v="98000000"/>
    <x v="5"/>
    <n v="70.8"/>
    <n v="29.2"/>
    <s v="Pass"/>
    <x v="1"/>
    <x v="1"/>
  </r>
  <r>
    <x v="1"/>
    <n v="30000000"/>
    <x v="5"/>
    <n v="70.8"/>
    <n v="29.2"/>
    <s v="Pass"/>
    <x v="1"/>
    <x v="1"/>
  </r>
  <r>
    <x v="0"/>
    <s v="Sales Tax: additional 0.25% generating an estimated $1 million per year, thereby increasing the total sales tax rate from 10% to 10.25%"/>
    <x v="3"/>
    <n v="70.900000000000006"/>
    <n v="29.1"/>
    <s v="Pass"/>
    <x v="1"/>
    <x v="1"/>
  </r>
  <r>
    <x v="0"/>
    <s v="City Service Tax: Renew 1/2 % transaction and use tax for 5 years."/>
    <x v="3"/>
    <n v="70.92"/>
    <n v="29.08"/>
    <s v="Pass"/>
    <x v="1"/>
    <x v="1"/>
  </r>
  <r>
    <x v="1"/>
    <n v="149000000"/>
    <x v="5"/>
    <n v="70.989999999999995"/>
    <n v="29.01"/>
    <s v="Pass"/>
    <x v="1"/>
    <x v="1"/>
  </r>
  <r>
    <x v="0"/>
    <s v="Property Tax repay $67 million."/>
    <x v="6"/>
    <n v="71"/>
    <n v="29"/>
    <s v="Pass"/>
    <x v="1"/>
    <x v="1"/>
  </r>
  <r>
    <x v="1"/>
    <n v="195000000"/>
    <x v="5"/>
    <n v="71.040000000000006"/>
    <n v="28.96"/>
    <s v="Pass"/>
    <x v="1"/>
    <x v="1"/>
  </r>
  <r>
    <x v="0"/>
    <s v="Parcel Tax: Extend tax, which was first enacted in 1980, until 2025."/>
    <x v="6"/>
    <n v="71.05"/>
    <n v="28.95"/>
    <s v="Pass"/>
    <x v="1"/>
    <x v="1"/>
  </r>
  <r>
    <x v="1"/>
    <n v="7000000000"/>
    <x v="5"/>
    <n v="71.099999999999994"/>
    <n v="28.9"/>
    <s v="Pass"/>
    <x v="1"/>
    <x v="1"/>
  </r>
  <r>
    <x v="0"/>
    <s v="Sales Tax: Impose an additional 0.5% tax for transportation and indefinitely extend an existing 0.5% sales tax for transportation, originally set to expire in 2039."/>
    <x v="20"/>
    <n v="71.150000000000006"/>
    <n v="28.85"/>
    <s v="Pass"/>
    <x v="1"/>
    <x v="1"/>
  </r>
  <r>
    <x v="0"/>
    <s v="Parcel Tax: $795 annual education parcel for 6 years."/>
    <x v="5"/>
    <n v="71.2"/>
    <n v="28.8"/>
    <s v="Pass"/>
    <x v="1"/>
    <x v="1"/>
  </r>
  <r>
    <x v="1"/>
    <n v="26000000"/>
    <x v="5"/>
    <n v="71.2"/>
    <n v="28.8"/>
    <s v="Pass"/>
    <x v="1"/>
    <x v="1"/>
  </r>
  <r>
    <x v="1"/>
    <n v="50000000"/>
    <x v="5"/>
    <n v="71.2"/>
    <n v="28.8"/>
    <s v="Pass"/>
    <x v="1"/>
    <x v="1"/>
  </r>
  <r>
    <x v="0"/>
    <s v="Marijuana Tax: Tax businesses at rates of $10/canopy sq. ft. for cultivation and up to 6% of gross receipts for all other businesses."/>
    <x v="3"/>
    <n v="71.209999999999994"/>
    <n v="28.79"/>
    <s v="Pass"/>
    <x v="1"/>
    <x v="1"/>
  </r>
  <r>
    <x v="1"/>
    <n v="30000000"/>
    <x v="5"/>
    <n v="71.3"/>
    <n v="28.7"/>
    <s v="Pass"/>
    <x v="1"/>
    <x v="1"/>
  </r>
  <r>
    <x v="0"/>
    <s v="Sales Tax: additional 0.75%, increasing the total sales tax rate in the city from 9.5% to 10.25% and generating an estimated $4.5 million in annual general fund revenue"/>
    <x v="3"/>
    <n v="71.38"/>
    <n v="28.62"/>
    <s v="Pass"/>
    <x v="1"/>
    <x v="1"/>
  </r>
  <r>
    <x v="0"/>
    <s v="Utility User Tax: Renew utility user tax of 6% for 10 years."/>
    <x v="3"/>
    <n v="71.39"/>
    <n v="28.61"/>
    <s v="Pass"/>
    <x v="1"/>
    <x v="1"/>
  </r>
  <r>
    <x v="2"/>
    <s v="Sales Tax: Establish a Temporary Sales Tax of 1/2 of 1% (1/2%) for a Period of 5 Yrs"/>
    <x v="1"/>
    <n v="71.400000000000006"/>
    <n v="28.6"/>
    <s v="Pass"/>
    <x v="1"/>
    <x v="1"/>
  </r>
  <r>
    <x v="1"/>
    <n v="114000000"/>
    <x v="5"/>
    <n v="71.44"/>
    <n v="28.56"/>
    <s v="Pass"/>
    <x v="1"/>
    <x v="1"/>
  </r>
  <r>
    <x v="0"/>
    <s v="Cannabis Tax: 9% for retail sales, 6% for cultivation and manufacture, and 5% for distribution and testing"/>
    <x v="3"/>
    <n v="71.48"/>
    <n v="28.52"/>
    <s v="Pass"/>
    <x v="1"/>
    <x v="1"/>
  </r>
  <r>
    <x v="0"/>
    <s v="Utility User Tax: Extend 5% utility user tax for eight years."/>
    <x v="3"/>
    <n v="71.5"/>
    <n v="28.5"/>
    <s v="Pass"/>
    <x v="1"/>
    <x v="1"/>
  </r>
  <r>
    <x v="1"/>
    <n v="90000000"/>
    <x v="5"/>
    <n v="71.5"/>
    <n v="28.5"/>
    <s v="Pass"/>
    <x v="1"/>
    <x v="1"/>
  </r>
  <r>
    <x v="0"/>
    <s v="Parcel Tax: Extend parcel tax at $295 per parcel for 6 years."/>
    <x v="5"/>
    <n v="71.5"/>
    <n v="28.5"/>
    <s v="Pass"/>
    <x v="1"/>
    <x v="1"/>
  </r>
  <r>
    <x v="0"/>
    <s v="Parcel Tax: Extend pre-existing parcel tax for six more years at $330 a year."/>
    <x v="5"/>
    <n v="71.58"/>
    <n v="28.42"/>
    <s v="Pass"/>
    <x v="1"/>
    <x v="1"/>
  </r>
  <r>
    <x v="1"/>
    <n v="30000000"/>
    <x v="5"/>
    <n v="71.599999999999994"/>
    <n v="28.4"/>
    <s v="Pass"/>
    <x v="1"/>
    <x v="1"/>
  </r>
  <r>
    <x v="1"/>
    <n v="178300000"/>
    <x v="10"/>
    <n v="71.7"/>
    <n v="28.3"/>
    <s v="Pass"/>
    <x v="1"/>
    <x v="1"/>
  </r>
  <r>
    <x v="1"/>
    <n v="31140000"/>
    <x v="5"/>
    <n v="71.7"/>
    <n v="28.3"/>
    <s v="Pass"/>
    <x v="1"/>
    <x v="1"/>
  </r>
  <r>
    <x v="0"/>
    <s v="Utility User Tax: Continue utility user tax for 10 years and decrease rate from 6% to 5%."/>
    <x v="3"/>
    <n v="71.790000000000006"/>
    <n v="28.21"/>
    <s v="Pass"/>
    <x v="1"/>
    <x v="1"/>
  </r>
  <r>
    <x v="0"/>
    <s v="Property Transfer Tax: increase of $5 million or more by $3 per $1,000 of the sales price generating an estimated $3 million per year"/>
    <x v="3"/>
    <n v="71.88"/>
    <n v="28.12"/>
    <s v="Pass"/>
    <x v="1"/>
    <x v="1"/>
  </r>
  <r>
    <x v="0"/>
    <s v="Transient Occupancy Tax: Maintain 10% increase of TOT."/>
    <x v="3"/>
    <n v="71.989999999999995"/>
    <n v="28.01"/>
    <s v="Pass"/>
    <x v="1"/>
    <x v="1"/>
  </r>
  <r>
    <x v="8"/>
    <n v="135000000"/>
    <x v="24"/>
    <n v="72"/>
    <n v="28"/>
    <s v="Pass"/>
    <x v="1"/>
    <x v="1"/>
  </r>
  <r>
    <x v="1"/>
    <n v="485000000"/>
    <x v="5"/>
    <n v="72.069999999999993"/>
    <n v="27.93"/>
    <s v="Pass"/>
    <x v="1"/>
    <x v="1"/>
  </r>
  <r>
    <x v="1"/>
    <n v="1200000000"/>
    <x v="5"/>
    <n v="72.099999999999994"/>
    <n v="27.9"/>
    <s v="Pass"/>
    <x v="1"/>
    <x v="1"/>
  </r>
  <r>
    <x v="1"/>
    <n v="75000000"/>
    <x v="5"/>
    <n v="72.099999999999994"/>
    <n v="27.9"/>
    <s v="Pass"/>
    <x v="1"/>
    <x v="1"/>
  </r>
  <r>
    <x v="1"/>
    <n v="75500000"/>
    <x v="5"/>
    <n v="72.099999999999994"/>
    <n v="27.9"/>
    <s v="Pass"/>
    <x v="1"/>
    <x v="1"/>
  </r>
  <r>
    <x v="0"/>
    <s v="Oil Tax: Increase oil tax charged per barrel of oil drilled from $0.20 per barrel to a minimum of $0.41 and a maximum of $0.52 per barrel."/>
    <x v="3"/>
    <n v="72.12"/>
    <n v="27.88"/>
    <s v="Pass"/>
    <x v="1"/>
    <x v="1"/>
  </r>
  <r>
    <x v="0"/>
    <s v="Utility Tax: Reduce telephone/cable tax rate from 6% to 5.5% and add new communication technology under the tax."/>
    <x v="3"/>
    <n v="72.12"/>
    <n v="27.88"/>
    <s v="Pass"/>
    <x v="1"/>
    <x v="1"/>
  </r>
  <r>
    <x v="1"/>
    <n v="40000000"/>
    <x v="5"/>
    <n v="72.3"/>
    <n v="27.7"/>
    <s v="Pass"/>
    <x v="1"/>
    <x v="1"/>
  </r>
  <r>
    <x v="0"/>
    <s v="Sales Tax: 0.75% sales tax, increasing the total sales tax rate in the city from 9.5% to 10.25% and generating an estimated $6,000,000 per year in general fund revenue"/>
    <x v="3"/>
    <n v="72.31"/>
    <n v="27.69"/>
    <s v="Pass"/>
    <x v="1"/>
    <x v="1"/>
  </r>
  <r>
    <x v="0"/>
    <s v="Parcel Tax: $0.10 per square foot for single-family residential units, thereby generating an estimated $2.6 million per year"/>
    <x v="10"/>
    <n v="72.349999999999994"/>
    <n v="27.65"/>
    <s v="Pass"/>
    <x v="1"/>
    <x v="1"/>
  </r>
  <r>
    <x v="1"/>
    <n v="55000000"/>
    <x v="5"/>
    <n v="72.400000000000006"/>
    <n v="27.6"/>
    <s v="Pass"/>
    <x v="1"/>
    <x v="1"/>
  </r>
  <r>
    <x v="1"/>
    <n v="50000000"/>
    <x v="5"/>
    <n v="72.45"/>
    <n v="27.55"/>
    <s v="Pass"/>
    <x v="1"/>
    <x v="1"/>
  </r>
  <r>
    <x v="1"/>
    <n v="75000000"/>
    <x v="5"/>
    <n v="72.5"/>
    <n v="27.5"/>
    <s v="Pass"/>
    <x v="1"/>
    <x v="1"/>
  </r>
  <r>
    <x v="0"/>
    <s v="Sales Tax: additional 0.75% generating an estimated $11 million per year, thereby increasing the total sales tax rate from 9.5% to 10.25%"/>
    <x v="3"/>
    <n v="72.59"/>
    <n v="27.41"/>
    <s v="Pass"/>
    <x v="1"/>
    <x v="1"/>
  </r>
  <r>
    <x v="0"/>
    <s v="Sales Tax: additional 0.75% generating an estimated $28.06 million per year, thereby increasing the total sales tax rate from 9.5% to 10.25%"/>
    <x v="3"/>
    <n v="72.63"/>
    <n v="27.37"/>
    <s v="Pass"/>
    <x v="1"/>
    <x v="1"/>
  </r>
  <r>
    <x v="1"/>
    <n v="59000000"/>
    <x v="5"/>
    <n v="72.7"/>
    <n v="27.3"/>
    <s v="Pass"/>
    <x v="1"/>
    <x v="1"/>
  </r>
  <r>
    <x v="0"/>
    <s v="Parcel Tax: Extended and authorized an increase tax from $288 to $386 per parcel per year for 4 years."/>
    <x v="5"/>
    <n v="72.77"/>
    <n v="27.23"/>
    <s v="Pass"/>
    <x v="1"/>
    <x v="1"/>
  </r>
  <r>
    <x v="0"/>
    <s v="Business Tax: Impose15% Tax on Recreational Marijuana Businesses, If Legalized, and a $25 Tax on Cultivation Sites/Sq Ft"/>
    <x v="1"/>
    <n v="72.8"/>
    <n v="27.2"/>
    <s v="Pass"/>
    <x v="1"/>
    <x v="1"/>
  </r>
  <r>
    <x v="1"/>
    <n v="79000000"/>
    <x v="5"/>
    <n v="72.8"/>
    <n v="27.2"/>
    <s v="Pass"/>
    <x v="1"/>
    <x v="1"/>
  </r>
  <r>
    <x v="0"/>
    <s v="Parcel Tax: $173 annually for 5 years."/>
    <x v="5"/>
    <n v="72.8"/>
    <n v="27.2"/>
    <s v="Pass"/>
    <x v="1"/>
    <x v="1"/>
  </r>
  <r>
    <x v="1"/>
    <n v="98000000"/>
    <x v="5"/>
    <n v="72.900000000000006"/>
    <n v="27.1"/>
    <s v="Pass"/>
    <x v="1"/>
    <x v="1"/>
  </r>
  <r>
    <x v="0"/>
    <s v="Parcel Tax: Tax for Each Parcel of Real Property Shall Not Exceed the Minimumof $346 Per Year Adjusted Annually for Inflation by the Consumer Price Index"/>
    <x v="5"/>
    <n v="73"/>
    <n v="27"/>
    <s v="Pass"/>
    <x v="1"/>
    <x v="1"/>
  </r>
  <r>
    <x v="1"/>
    <n v="129000000"/>
    <x v="5"/>
    <n v="73.099999999999994"/>
    <n v="26.9"/>
    <s v="Pass"/>
    <x v="1"/>
    <x v="1"/>
  </r>
  <r>
    <x v="1"/>
    <n v="30000000"/>
    <x v="5"/>
    <n v="73.099999999999994"/>
    <n v="26.9"/>
    <s v="Pass"/>
    <x v="1"/>
    <x v="1"/>
  </r>
  <r>
    <x v="1"/>
    <n v="30000000"/>
    <x v="5"/>
    <n v="73.099999999999994"/>
    <n v="26.9"/>
    <s v="Pass"/>
    <x v="1"/>
    <x v="1"/>
  </r>
  <r>
    <x v="0"/>
    <s v="Parcel Tax: 3›/ Sq Ft"/>
    <x v="4"/>
    <n v="73.2"/>
    <n v="26.8"/>
    <s v="Pass"/>
    <x v="1"/>
    <x v="1"/>
  </r>
  <r>
    <x v="0"/>
    <s v="Transient Occupancy Tax: Increase TOT from 6% to 10%."/>
    <x v="3"/>
    <n v="73.209999999999994"/>
    <n v="26.79"/>
    <s v="Pass"/>
    <x v="1"/>
    <x v="1"/>
  </r>
  <r>
    <x v="0"/>
    <s v="Parcel Tax: Tax rate ranges from low $395 to $1071 per parcel; extended for 4 years."/>
    <x v="6"/>
    <n v="73.3"/>
    <n v="26.7"/>
    <s v="Pass"/>
    <x v="1"/>
    <x v="1"/>
  </r>
  <r>
    <x v="0"/>
    <s v="Utility Users Tax: Maintain the Rate of the Current Tax at 5% and Revise the Method for Calculating and Collecting the Tax"/>
    <x v="1"/>
    <n v="73.400000000000006"/>
    <n v="26.6"/>
    <s v="Pass"/>
    <x v="1"/>
    <x v="1"/>
  </r>
  <r>
    <x v="1"/>
    <n v="30000000"/>
    <x v="5"/>
    <n v="73.400000000000006"/>
    <n v="26.6"/>
    <s v="Pass"/>
    <x v="1"/>
    <x v="1"/>
  </r>
  <r>
    <x v="1"/>
    <n v="20000000"/>
    <x v="5"/>
    <n v="73.400000000000006"/>
    <n v="26.6"/>
    <s v="Pass"/>
    <x v="1"/>
    <x v="1"/>
  </r>
  <r>
    <x v="1"/>
    <n v="24000000"/>
    <x v="5"/>
    <n v="73.44"/>
    <n v="26.56"/>
    <s v="Pass"/>
    <x v="1"/>
    <x v="1"/>
  </r>
  <r>
    <x v="1"/>
    <n v="26000000"/>
    <x v="5"/>
    <n v="73.5"/>
    <n v="26.5"/>
    <s v="Pass"/>
    <x v="1"/>
    <x v="1"/>
  </r>
  <r>
    <x v="1"/>
    <n v="75000000"/>
    <x v="5"/>
    <n v="73.5"/>
    <n v="26.5"/>
    <s v="Pass"/>
    <x v="1"/>
    <x v="1"/>
  </r>
  <r>
    <x v="1"/>
    <n v="27000000"/>
    <x v="5"/>
    <n v="73.540000000000006"/>
    <n v="26.46"/>
    <s v="Pass"/>
    <x v="1"/>
    <x v="1"/>
  </r>
  <r>
    <x v="1"/>
    <n v="165000000"/>
    <x v="5"/>
    <n v="73.599999999999994"/>
    <n v="26.4"/>
    <s v="Pass"/>
    <x v="1"/>
    <x v="1"/>
  </r>
  <r>
    <x v="0"/>
    <s v="Parcel Tax: renew the $968 education parcel tax for six years, raising approximately $4 million annually"/>
    <x v="5"/>
    <n v="73.739999999999995"/>
    <n v="26.26"/>
    <s v="Pass"/>
    <x v="1"/>
    <x v="1"/>
  </r>
  <r>
    <x v="1"/>
    <n v="325000000"/>
    <x v="11"/>
    <n v="73.739999999999995"/>
    <n v="26.26"/>
    <s v="Pass"/>
    <x v="1"/>
    <x v="1"/>
  </r>
  <r>
    <x v="1"/>
    <n v="70000000"/>
    <x v="5"/>
    <n v="73.78"/>
    <n v="26.22"/>
    <s v="Pass"/>
    <x v="1"/>
    <x v="1"/>
  </r>
  <r>
    <x v="1"/>
    <n v="440000000"/>
    <x v="11"/>
    <n v="73.8"/>
    <n v="26.2"/>
    <s v="Pass"/>
    <x v="1"/>
    <x v="1"/>
  </r>
  <r>
    <x v="0"/>
    <s v="Marijuana Tax: Impose tax on cannabis related businesses from $2.00/sq. ft. (nurseries) to $15/sq. ft. (commercial non-nurseries) per fiscal year beginning 7/1/2017 with increases beginning 7/1/2020 of $1.50/sq. ft. (nursies) and $$2.50/sq. ft. per fiscal year."/>
    <x v="3"/>
    <n v="73.84"/>
    <n v="26.16"/>
    <s v="Pass"/>
    <x v="1"/>
    <x v="1"/>
  </r>
  <r>
    <x v="1"/>
    <n v="220000000"/>
    <x v="5"/>
    <n v="74"/>
    <n v="26"/>
    <s v="Pass"/>
    <x v="1"/>
    <x v="1"/>
  </r>
  <r>
    <x v="1"/>
    <n v="52000000"/>
    <x v="5"/>
    <n v="74"/>
    <n v="26"/>
    <s v="Pass"/>
    <x v="1"/>
    <x v="1"/>
  </r>
  <r>
    <x v="1"/>
    <n v="190000000"/>
    <x v="5"/>
    <n v="74.099999999999994"/>
    <n v="25.9"/>
    <s v="Pass"/>
    <x v="1"/>
    <x v="1"/>
  </r>
  <r>
    <x v="1"/>
    <n v="100000000"/>
    <x v="5"/>
    <n v="74.099999999999994"/>
    <n v="25.9"/>
    <s v="Pass"/>
    <x v="1"/>
    <x v="1"/>
  </r>
  <r>
    <x v="1"/>
    <n v="59000000"/>
    <x v="5"/>
    <n v="74.14"/>
    <n v="25.84"/>
    <s v="Pass"/>
    <x v="1"/>
    <x v="1"/>
  </r>
  <r>
    <x v="0"/>
    <s v="Parcel Tax: Impose a $99/single-family parcel, $69/unit on multi-family properties, and $1,096/acre of land on non-residential properties for water systems."/>
    <x v="24"/>
    <n v="74.14"/>
    <n v="25.86"/>
    <s v="Pass"/>
    <x v="1"/>
    <x v="1"/>
  </r>
  <r>
    <x v="1"/>
    <n v="148000000"/>
    <x v="5"/>
    <n v="74.2"/>
    <n v="25.8"/>
    <s v="Pass"/>
    <x v="1"/>
    <x v="1"/>
  </r>
  <r>
    <x v="2"/>
    <s v="Sales Tax: Increase Tax by 1›"/>
    <x v="1"/>
    <n v="74.400000000000006"/>
    <n v="25.6"/>
    <s v="Pass"/>
    <x v="1"/>
    <x v="1"/>
  </r>
  <r>
    <x v="1"/>
    <n v="265000000"/>
    <x v="5"/>
    <n v="74.400000000000006"/>
    <n v="25.6"/>
    <s v="Pass"/>
    <x v="1"/>
    <x v="1"/>
  </r>
  <r>
    <x v="1"/>
    <n v="350000000"/>
    <x v="5"/>
    <n v="74.5"/>
    <n v="25.5"/>
    <s v="Pass"/>
    <x v="1"/>
    <x v="1"/>
  </r>
  <r>
    <x v="0"/>
    <s v="$68 Per Parcel for 6 Yrs"/>
    <x v="5"/>
    <n v="74.5"/>
    <n v="25.5"/>
    <s v="Pass"/>
    <x v="1"/>
    <x v="1"/>
  </r>
  <r>
    <x v="0"/>
    <s v="Sales Tax: Increase tax by 0.5% until ended by voters."/>
    <x v="3"/>
    <n v="74.510000000000005"/>
    <n v="25.49"/>
    <s v="Pass"/>
    <x v="1"/>
    <x v="1"/>
  </r>
  <r>
    <x v="0"/>
    <s v="TOT: Increase from 12% to 14%"/>
    <x v="1"/>
    <n v="74.7"/>
    <n v="25.3"/>
    <s v="Pass"/>
    <x v="1"/>
    <x v="1"/>
  </r>
  <r>
    <x v="0"/>
    <s v="Utility User Tax: Extend utility user tax without increasing taxes."/>
    <x v="3"/>
    <n v="74.7"/>
    <n v="25.3"/>
    <s v="Pass"/>
    <x v="1"/>
    <x v="1"/>
  </r>
  <r>
    <x v="1"/>
    <n v="235000000"/>
    <x v="5"/>
    <n v="74.7"/>
    <n v="25.3"/>
    <s v="Pass"/>
    <x v="1"/>
    <x v="1"/>
  </r>
  <r>
    <x v="1"/>
    <n v="73700000"/>
    <x v="5"/>
    <n v="74.7"/>
    <n v="25.3"/>
    <s v="Pass"/>
    <x v="1"/>
    <x v="1"/>
  </r>
  <r>
    <x v="0"/>
    <s v="Parcel Tax: $150 per year tax for 5 years."/>
    <x v="5"/>
    <n v="74.73"/>
    <n v="25.27"/>
    <s v="Pass"/>
    <x v="1"/>
    <x v="1"/>
  </r>
  <r>
    <x v="1"/>
    <n v="15000000"/>
    <x v="5"/>
    <n v="74.8"/>
    <n v="25.2"/>
    <s v="Pass"/>
    <x v="1"/>
    <x v="1"/>
  </r>
  <r>
    <x v="0"/>
    <s v="Sales Tax: Increase current sales tax rate by $0.01."/>
    <x v="3"/>
    <n v="74.86"/>
    <n v="25.14"/>
    <s v="Pass"/>
    <x v="1"/>
    <x v="1"/>
  </r>
  <r>
    <x v="1"/>
    <n v="1500000000"/>
    <x v="5"/>
    <n v="74.86"/>
    <n v="25.14"/>
    <s v="Pass"/>
    <x v="1"/>
    <x v="1"/>
  </r>
  <r>
    <x v="0"/>
    <s v="Parcel Tax: Levy parcel tax at an annual rate of 1.5 cents/sq. ft. of improved property. This is a safe, clean neighborhood parks, open space, beaches, rivers protection, and water conservation measure."/>
    <x v="15"/>
    <n v="74.900000000000006"/>
    <n v="25.1"/>
    <s v="Pass"/>
    <x v="1"/>
    <x v="1"/>
  </r>
  <r>
    <x v="1"/>
    <n v="50000000"/>
    <x v="5"/>
    <n v="74.900000000000006"/>
    <n v="25.1"/>
    <s v="Pass"/>
    <x v="1"/>
    <x v="1"/>
  </r>
  <r>
    <x v="0"/>
    <s v="Parcel Tax: $96 per year for 5 years."/>
    <x v="5"/>
    <n v="74.92"/>
    <n v="25.08"/>
    <s v="Pass"/>
    <x v="1"/>
    <x v="1"/>
  </r>
  <r>
    <x v="1"/>
    <n v="143000000"/>
    <x v="5"/>
    <n v="74.97"/>
    <n v="25.03"/>
    <s v="Pass"/>
    <x v="1"/>
    <x v="1"/>
  </r>
  <r>
    <x v="0"/>
    <s v="Parcel Tax: Extend existing parcel tax of $58 per parcel for 6 years."/>
    <x v="3"/>
    <n v="75"/>
    <n v="25"/>
    <s v="Pass"/>
    <x v="1"/>
    <x v="1"/>
  </r>
  <r>
    <x v="0"/>
    <s v="Parcel Tax: Levy Annual Tax of $48 Per Parcel for 5 Yrs"/>
    <x v="5"/>
    <n v="75.099999999999994"/>
    <n v="24.9"/>
    <s v="Pass"/>
    <x v="1"/>
    <x v="1"/>
  </r>
  <r>
    <x v="0"/>
    <s v="Sales Tax: Impose additional tax of 1% increasing the total combined sales tax rate in Lynwood from 9% to 10% for 10 years."/>
    <x v="3"/>
    <n v="75.180000000000007"/>
    <n v="24.82"/>
    <s v="Pass"/>
    <x v="1"/>
    <x v="1"/>
  </r>
  <r>
    <x v="1"/>
    <n v="25000000"/>
    <x v="5"/>
    <n v="75.23"/>
    <n v="24.77"/>
    <s v="Pass"/>
    <x v="1"/>
    <x v="1"/>
  </r>
  <r>
    <x v="0"/>
    <s v="Utility User Tax: 5.5% utility user tax."/>
    <x v="3"/>
    <n v="75.27"/>
    <n v="24.73"/>
    <s v="Pass"/>
    <x v="1"/>
    <x v="1"/>
  </r>
  <r>
    <x v="0"/>
    <s v="Various per unit"/>
    <x v="3"/>
    <n v="75.3"/>
    <n v="24.7"/>
    <s v="Pass"/>
    <x v="1"/>
    <x v="1"/>
  </r>
  <r>
    <x v="0"/>
    <s v="Parcel Tax: Levy tax at annual rate of $189/parcel for 7 yrs."/>
    <x v="5"/>
    <n v="75.38"/>
    <n v="24.62"/>
    <s v="Pass"/>
    <x v="1"/>
    <x v="1"/>
  </r>
  <r>
    <x v="1"/>
    <n v="52000000"/>
    <x v="5"/>
    <n v="75.400000000000006"/>
    <n v="24.6"/>
    <s v="Pass"/>
    <x v="1"/>
    <x v="1"/>
  </r>
  <r>
    <x v="0"/>
    <s v="Utility User Tax: If utility user tax 3% is approved 65% funds should be spent on infrastructure improvements and 35% of funds on employee salaries."/>
    <x v="3"/>
    <n v="75.47"/>
    <n v="24.53"/>
    <s v="Pass"/>
    <x v="1"/>
    <x v="1"/>
  </r>
  <r>
    <x v="0"/>
    <s v="Sales Tax: Impose 1% tax."/>
    <x v="3"/>
    <n v="75.510000000000005"/>
    <n v="24.49"/>
    <s v="Pass"/>
    <x v="1"/>
    <x v="1"/>
  </r>
  <r>
    <x v="1"/>
    <n v="532648000"/>
    <x v="18"/>
    <n v="75.599999999999994"/>
    <n v="24.4"/>
    <s v="Pass"/>
    <x v="1"/>
    <x v="1"/>
  </r>
  <r>
    <x v="0"/>
    <s v="Parcel Tax: Extend $865 per year/per parcel for six years."/>
    <x v="5"/>
    <n v="75.62"/>
    <n v="24.38"/>
    <s v="Pass"/>
    <x v="1"/>
    <x v="1"/>
  </r>
  <r>
    <x v="1"/>
    <n v="87000000"/>
    <x v="5"/>
    <n v="75.7"/>
    <n v="24.3"/>
    <s v="Pass"/>
    <x v="1"/>
    <x v="1"/>
  </r>
  <r>
    <x v="1"/>
    <n v="98000000"/>
    <x v="5"/>
    <n v="75.739999999999995"/>
    <n v="24.26"/>
    <s v="Pass"/>
    <x v="1"/>
    <x v="1"/>
  </r>
  <r>
    <x v="0"/>
    <s v="Utility Tax: extend the Utility User Tax at its current rate of 7.5% for all utilities"/>
    <x v="3"/>
    <n v="75.83"/>
    <n v="24.17"/>
    <s v="Pass"/>
    <x v="1"/>
    <x v="1"/>
  </r>
  <r>
    <x v="1"/>
    <n v="34000000"/>
    <x v="5"/>
    <n v="75.900000000000006"/>
    <n v="24.1"/>
    <s v="Pass"/>
    <x v="1"/>
    <x v="1"/>
  </r>
  <r>
    <x v="1"/>
    <n v="3300000000"/>
    <x v="11"/>
    <n v="75.92"/>
    <n v="24.08"/>
    <s v="Pass"/>
    <x v="1"/>
    <x v="1"/>
  </r>
  <r>
    <x v="0"/>
    <s v="Marijuana Tax: Impose tax of $10/canopy sq. ft. for cultivation, 6% of gross receipts for retail cannabis business, and 4% for all other cannabis businesses."/>
    <x v="3"/>
    <n v="75.95"/>
    <n v="24.05"/>
    <s v="Pass"/>
    <x v="1"/>
    <x v="1"/>
  </r>
  <r>
    <x v="1"/>
    <n v="50000000"/>
    <x v="5"/>
    <n v="76.099999999999994"/>
    <n v="23.9"/>
    <s v="Pass"/>
    <x v="1"/>
    <x v="1"/>
  </r>
  <r>
    <x v="0"/>
    <s v="Parcel Tax: Levy an Annual Tax of $24/Parcel for 10 Yrs"/>
    <x v="15"/>
    <n v="76.2"/>
    <n v="23.8"/>
    <s v="Pass"/>
    <x v="1"/>
    <x v="1"/>
  </r>
  <r>
    <x v="1"/>
    <n v="13300000"/>
    <x v="5"/>
    <n v="76.2"/>
    <n v="23.8"/>
    <s v="Pass"/>
    <x v="1"/>
    <x v="1"/>
  </r>
  <r>
    <x v="0"/>
    <s v="Sales Tax: Remove sunset provision from Measure PS of 2016 to allow tax rate to remain 10.25%."/>
    <x v="3"/>
    <n v="76.25"/>
    <n v="23.75"/>
    <s v="Pass"/>
    <x v="1"/>
    <x v="1"/>
  </r>
  <r>
    <x v="1"/>
    <n v="106000000"/>
    <x v="5"/>
    <n v="76.28"/>
    <n v="23.72"/>
    <s v="Pass"/>
    <x v="1"/>
    <x v="1"/>
  </r>
  <r>
    <x v="1"/>
    <n v="500000000"/>
    <x v="24"/>
    <n v="76.3"/>
    <n v="23.7"/>
    <s v="Pass"/>
    <x v="1"/>
    <x v="1"/>
  </r>
  <r>
    <x v="1"/>
    <n v="90000000"/>
    <x v="5"/>
    <n v="76.3"/>
    <n v="23.7"/>
    <s v="Pass"/>
    <x v="1"/>
    <x v="1"/>
  </r>
  <r>
    <x v="1"/>
    <n v="100000000"/>
    <x v="11"/>
    <n v="76.3"/>
    <n v="23.7"/>
    <s v="Pass"/>
    <x v="1"/>
    <x v="1"/>
  </r>
  <r>
    <x v="0"/>
    <s v="Marijuana Tax: Impose tax of 7.5% on marijuana businesses on annual gross receipts."/>
    <x v="3"/>
    <n v="76.31"/>
    <n v="23.69"/>
    <s v="Pass"/>
    <x v="1"/>
    <x v="1"/>
  </r>
  <r>
    <x v="0"/>
    <s v="Parcel Tax: Continue existing parcel tax for 4 years."/>
    <x v="5"/>
    <n v="76.45"/>
    <n v="23.55"/>
    <s v="Pass"/>
    <x v="1"/>
    <x v="1"/>
  </r>
  <r>
    <x v="1"/>
    <n v="5875000"/>
    <x v="10"/>
    <n v="76.459999999999994"/>
    <n v="23.54"/>
    <s v="Pass"/>
    <x v="1"/>
    <x v="1"/>
  </r>
  <r>
    <x v="0"/>
    <s v="Utility Users Tax: Broaden types of services for utility users tax."/>
    <x v="3"/>
    <n v="76.5"/>
    <n v="23.5"/>
    <s v="Pass"/>
    <x v="1"/>
    <x v="1"/>
  </r>
  <r>
    <x v="0"/>
    <s v="Transient Occupancy Tax: Increase tax from 10% up to 14%."/>
    <x v="3"/>
    <n v="76.56"/>
    <n v="23.44"/>
    <s v="Pass"/>
    <x v="1"/>
    <x v="1"/>
  </r>
  <r>
    <x v="1"/>
    <n v="20000000"/>
    <x v="5"/>
    <n v="76.7"/>
    <n v="23.3"/>
    <s v="Pass"/>
    <x v="1"/>
    <x v="1"/>
  </r>
  <r>
    <x v="1"/>
    <n v="149000000"/>
    <x v="5"/>
    <n v="76.78"/>
    <n v="23.22"/>
    <s v="Pass"/>
    <x v="1"/>
    <x v="1"/>
  </r>
  <r>
    <x v="1"/>
    <n v="18000000"/>
    <x v="5"/>
    <n v="76.8"/>
    <n v="23.2"/>
    <s v="Pass"/>
    <x v="1"/>
    <x v="1"/>
  </r>
  <r>
    <x v="0"/>
    <s v="Utility Users Tax: Est.1991 Be Affirmed That the Residential Utility Users Tax Remain at 4% and the Commercial Utility Users Tax Be Set at 8%, Provided That Eligible Seniors 62 and Older Remain Exempt from the Tax"/>
    <x v="1"/>
    <n v="76.900000000000006"/>
    <n v="23.1"/>
    <s v="Pass"/>
    <x v="1"/>
    <x v="1"/>
  </r>
  <r>
    <x v="0"/>
    <s v="Sales Tax: 0.5% for 10 years, thereby extending the existing 0.5% tax set to expire in 2023 and keeping the total sales tax rate in the city at 10.25% until 2033"/>
    <x v="3"/>
    <n v="76.930000000000007"/>
    <n v="23.07"/>
    <s v="Pass"/>
    <x v="1"/>
    <x v="1"/>
  </r>
  <r>
    <x v="1"/>
    <n v="148000000"/>
    <x v="5"/>
    <n v="76.959999999999994"/>
    <n v="23.04"/>
    <s v="Pass"/>
    <x v="1"/>
    <x v="1"/>
  </r>
  <r>
    <x v="0"/>
    <s v="Parcel Tax: Impose annual parcel tax of $15/parcel primarily for the maintenance of natural areas."/>
    <x v="15"/>
    <n v="76.989999999999995"/>
    <n v="23.01"/>
    <s v="Pass"/>
    <x v="1"/>
    <x v="1"/>
  </r>
  <r>
    <x v="1"/>
    <n v="13000000"/>
    <x v="5"/>
    <n v="77"/>
    <n v="23"/>
    <s v="Pass"/>
    <x v="1"/>
    <x v="1"/>
  </r>
  <r>
    <x v="1"/>
    <n v="110000000"/>
    <x v="5"/>
    <n v="77.069999999999993"/>
    <n v="22.93"/>
    <s v="Pass"/>
    <x v="1"/>
    <x v="1"/>
  </r>
  <r>
    <x v="1"/>
    <n v="15000000"/>
    <x v="5"/>
    <n v="77.099999999999994"/>
    <n v="22.9"/>
    <s v="Pass"/>
    <x v="1"/>
    <x v="1"/>
  </r>
  <r>
    <x v="1"/>
    <n v="1200000000"/>
    <x v="17"/>
    <n v="77.14"/>
    <n v="22.86"/>
    <s v="Pass"/>
    <x v="1"/>
    <x v="1"/>
  </r>
  <r>
    <x v="0"/>
    <s v="Continue to Levy Special Per Parcel Tax to Replace Library Funding"/>
    <x v="10"/>
    <n v="77.2"/>
    <n v="22.9"/>
    <s v="Pass"/>
    <x v="1"/>
    <x v="1"/>
  </r>
  <r>
    <x v="0"/>
    <s v="Transient Occupancy Tax: Increase TOT by 2%."/>
    <x v="3"/>
    <n v="77.3"/>
    <n v="22.7"/>
    <s v="Pass"/>
    <x v="1"/>
    <x v="1"/>
  </r>
  <r>
    <x v="1"/>
    <n v="10700000"/>
    <x v="5"/>
    <n v="77.400000000000006"/>
    <n v="22.6"/>
    <s v="Pass"/>
    <x v="1"/>
    <x v="1"/>
  </r>
  <r>
    <x v="1"/>
    <n v="7500000"/>
    <x v="5"/>
    <n v="77.5"/>
    <n v="22.6"/>
    <s v="Pass"/>
    <x v="1"/>
    <x v="1"/>
  </r>
  <r>
    <x v="1"/>
    <n v="30000000"/>
    <x v="5"/>
    <n v="77.8"/>
    <n v="22.2"/>
    <s v="Pass"/>
    <x v="1"/>
    <x v="1"/>
  </r>
  <r>
    <x v="1"/>
    <n v="300000000"/>
    <x v="5"/>
    <n v="77.930000000000007"/>
    <n v="22.07"/>
    <s v="Pass"/>
    <x v="1"/>
    <x v="1"/>
  </r>
  <r>
    <x v="0"/>
    <s v="Transient Occupancy Tax: Increase tax from 12% to 14% for guests staying 30 days or less."/>
    <x v="3"/>
    <n v="77.94"/>
    <n v="22.06"/>
    <s v="Pass"/>
    <x v="1"/>
    <x v="1"/>
  </r>
  <r>
    <x v="1"/>
    <n v="300000000"/>
    <x v="5"/>
    <n v="77.989999999999995"/>
    <n v="22.01"/>
    <s v="Pass"/>
    <x v="1"/>
    <x v="1"/>
  </r>
  <r>
    <x v="1"/>
    <n v="29000000"/>
    <x v="5"/>
    <n v="78"/>
    <n v="22"/>
    <s v="Pass"/>
    <x v="1"/>
    <x v="1"/>
  </r>
  <r>
    <x v="1"/>
    <n v="90000000"/>
    <x v="5"/>
    <n v="78.2"/>
    <n v="21.8"/>
    <s v="Pass"/>
    <x v="1"/>
    <x v="1"/>
  </r>
  <r>
    <x v="0"/>
    <s v="Utility Users Tax: Reduce the Rate of Communications Users Tax from 7% to 6.5%"/>
    <x v="1"/>
    <n v="78.3"/>
    <n v="21.7"/>
    <s v="Pass"/>
    <x v="1"/>
    <x v="1"/>
  </r>
  <r>
    <x v="0"/>
    <s v="Business Tax: Adopt Ordinance to Increase Existing Business License Tax Rate Schedules Based on Type/Size of Business, with No Rate Increase for Small Businesses with Gross Annual Receipts of Less Than $150,000 to Go Into Effect 1/1/2013"/>
    <x v="1"/>
    <n v="78.400000000000006"/>
    <n v="21.6"/>
    <s v="Pass"/>
    <x v="1"/>
    <x v="1"/>
  </r>
  <r>
    <x v="1"/>
    <n v="100000000"/>
    <x v="11"/>
    <n v="78.400000000000006"/>
    <n v="21.6"/>
    <s v="Pass"/>
    <x v="1"/>
    <x v="1"/>
  </r>
  <r>
    <x v="1"/>
    <n v="80000000"/>
    <x v="5"/>
    <n v="78.760000000000005"/>
    <n v="21.24"/>
    <s v="Pass"/>
    <x v="1"/>
    <x v="1"/>
  </r>
  <r>
    <x v="1"/>
    <n v="69000000"/>
    <x v="5"/>
    <n v="78.89"/>
    <n v="21.11"/>
    <s v="Pass"/>
    <x v="1"/>
    <x v="1"/>
  </r>
  <r>
    <x v="0"/>
    <s v="Utility Users Tax: Adopt an Ordinance to Update and Continue the Telecommunications Portion of Lakewood?s Utility Users Tax"/>
    <x v="1"/>
    <n v="78.900000000000006"/>
    <n v="21.1"/>
    <s v="Pass"/>
    <x v="1"/>
    <x v="1"/>
  </r>
  <r>
    <x v="1"/>
    <n v="24000000"/>
    <x v="5"/>
    <n v="79"/>
    <n v="21.1"/>
    <s v="Pass"/>
    <x v="1"/>
    <x v="1"/>
  </r>
  <r>
    <x v="0"/>
    <s v="Casino Tax: Increase casino license tax and other gambling operations to 15% of total monthly gross gaming revenues with a required minimum license fee of $10,000/mo. to raise a minimum of $120,000/yr. or more depending on the level of gross gaming revenues."/>
    <x v="3"/>
    <n v="79.02"/>
    <n v="27.93"/>
    <s v="Pass"/>
    <x v="1"/>
    <x v="1"/>
  </r>
  <r>
    <x v="1"/>
    <n v="47600000"/>
    <x v="2"/>
    <n v="79.2"/>
    <n v="20.8"/>
    <s v="Pass"/>
    <x v="1"/>
    <x v="1"/>
  </r>
  <r>
    <x v="0"/>
    <s v="Impose Special Tax"/>
    <x v="5"/>
    <n v="79.2"/>
    <n v="20.8"/>
    <s v="Pass"/>
    <x v="1"/>
    <x v="1"/>
  </r>
  <r>
    <x v="1"/>
    <n v="46600000"/>
    <x v="5"/>
    <n v="79.5"/>
    <n v="20.5"/>
    <s v="Pass"/>
    <x v="1"/>
    <x v="1"/>
  </r>
  <r>
    <x v="0"/>
    <s v="Business License Tax: Eliminate the 30 categories of business license taxes to 15 and taxing businesses at a flat rate or between 0.05% and 0.4% of gross receipts."/>
    <x v="3"/>
    <n v="79.61"/>
    <n v="20.39"/>
    <s v="Pass"/>
    <x v="1"/>
    <x v="1"/>
  </r>
  <r>
    <x v="1"/>
    <n v="65000000"/>
    <x v="5"/>
    <n v="79.650000000000006"/>
    <n v="20.350000000000001"/>
    <s v="Pass"/>
    <x v="1"/>
    <x v="1"/>
  </r>
  <r>
    <x v="0"/>
    <s v="Utility Users Tax: Reduce Tax on Telecommunication Services from 5% to 4.8%"/>
    <x v="1"/>
    <n v="79.8"/>
    <n v="20.2"/>
    <s v="Pass"/>
    <x v="1"/>
    <x v="1"/>
  </r>
  <r>
    <x v="2"/>
    <s v="Sales Tax: Enact a 1/2› Sales Tax Effective 4/2013 and Automatically Expire In 2023"/>
    <x v="1"/>
    <n v="79.8"/>
    <n v="20.2"/>
    <s v="Pass"/>
    <x v="1"/>
    <x v="1"/>
  </r>
  <r>
    <x v="0"/>
    <s v="Parcel Tax: Continue Special Property Tax for 4 Yrs"/>
    <x v="0"/>
    <n v="79.900000000000006"/>
    <n v="20.100000000000001"/>
    <s v="Pass"/>
    <x v="1"/>
    <x v="1"/>
  </r>
  <r>
    <x v="0"/>
    <s v="Parcel Tax: Impose parcel tax of $386 per parcel for 7 yrs."/>
    <x v="5"/>
    <n v="79.900000000000006"/>
    <n v="20.100000000000001"/>
    <s v="Pass"/>
    <x v="1"/>
    <x v="1"/>
  </r>
  <r>
    <x v="1"/>
    <n v="40000000"/>
    <x v="5"/>
    <n v="79.959999999999994"/>
    <n v="20.04"/>
    <s v="Pass"/>
    <x v="1"/>
    <x v="1"/>
  </r>
  <r>
    <x v="0"/>
    <s v="Parcel Tax: Extend pre-existing library tax for 5 years."/>
    <x v="10"/>
    <n v="79.989999999999995"/>
    <n v="20.010000000000002"/>
    <s v="Pass"/>
    <x v="1"/>
    <x v="1"/>
  </r>
  <r>
    <x v="1"/>
    <n v="40000000"/>
    <x v="5"/>
    <n v="80"/>
    <n v="20"/>
    <s v="Pass"/>
    <x v="1"/>
    <x v="1"/>
  </r>
  <r>
    <x v="0"/>
    <s v="Golf Tax: Continue the 10% golf tax."/>
    <x v="3"/>
    <n v="80.17"/>
    <n v="19.829999999999998"/>
    <s v="Pass"/>
    <x v="1"/>
    <x v="1"/>
  </r>
  <r>
    <x v="1"/>
    <n v="53000000"/>
    <x v="5"/>
    <n v="80.2"/>
    <n v="19.8"/>
    <s v="Pass"/>
    <x v="1"/>
    <x v="1"/>
  </r>
  <r>
    <x v="0"/>
    <s v="Parcel Tax: Increase property parcel tax for single family by $4.25; apartment by $3.00 and business; non residential use by $30."/>
    <x v="3"/>
    <n v="80.400000000000006"/>
    <n v="19.600000000000001"/>
    <s v="Pass"/>
    <x v="1"/>
    <x v="1"/>
  </r>
  <r>
    <x v="0"/>
    <s v="Marijuana Tax: Taxation and regulation ordinance as well as impose new business taxes, effective 1/1/2018, ranging from $10 to $100 per each $1,000 gross receipts depending on type of sale and manufacturing, cultivation or other commercialization of cannabis."/>
    <x v="3"/>
    <n v="80.45"/>
    <n v="19.55"/>
    <s v="Pass"/>
    <x v="1"/>
    <x v="1"/>
  </r>
  <r>
    <x v="1"/>
    <n v="110000000"/>
    <x v="5"/>
    <n v="80.62"/>
    <n v="19.38"/>
    <s v="Pass"/>
    <x v="1"/>
    <x v="1"/>
  </r>
  <r>
    <x v="0"/>
    <s v="$35 Per Sq Ft Parcel/$24 Per Multi-Family Unit"/>
    <x v="10"/>
    <n v="80.8"/>
    <n v="19.2"/>
    <s v="Pass"/>
    <x v="1"/>
    <x v="1"/>
  </r>
  <r>
    <x v="1"/>
    <n v="240000000"/>
    <x v="5"/>
    <n v="80.8"/>
    <n v="19.2"/>
    <s v="Pass"/>
    <x v="1"/>
    <x v="1"/>
  </r>
  <r>
    <x v="1"/>
    <n v="23000000"/>
    <x v="5"/>
    <n v="80.900000000000006"/>
    <n v="19.100000000000001"/>
    <s v="Pass"/>
    <x v="1"/>
    <x v="1"/>
  </r>
  <r>
    <x v="0"/>
    <s v="Sales Tax: Enact tax of 0.75%."/>
    <x v="3"/>
    <n v="80.91"/>
    <n v="19.09"/>
    <s v="Pass"/>
    <x v="1"/>
    <x v="1"/>
  </r>
  <r>
    <x v="0"/>
    <s v="Utility User Tax: Imposes utility user tax for 10 years at a rate of 1%."/>
    <x v="3"/>
    <n v="80.95"/>
    <n v="19.05"/>
    <s v="Pass"/>
    <x v="1"/>
    <x v="1"/>
  </r>
  <r>
    <x v="0"/>
    <s v="Transient Occupancy Tax: Extend existing TOT tax of 11%."/>
    <x v="3"/>
    <n v="81"/>
    <n v="19"/>
    <s v="Pass"/>
    <x v="1"/>
    <x v="1"/>
  </r>
  <r>
    <x v="0"/>
    <s v="Utility User Tax: Continue fee in electric rates to fund the transfer of up to 7% of Burbank Water and Power’s (BWP) gross annual sales of electricity to the city’s general fund."/>
    <x v="3"/>
    <n v="81.099999999999994"/>
    <n v="18.899999999999999"/>
    <s v="Pass"/>
    <x v="1"/>
    <x v="1"/>
  </r>
  <r>
    <x v="1"/>
    <n v="25000000"/>
    <x v="10"/>
    <n v="81.400000000000006"/>
    <n v="18.600000000000001"/>
    <s v="Pass"/>
    <x v="1"/>
    <x v="1"/>
  </r>
  <r>
    <x v="0"/>
    <s v="Parcel Tax: Extend existing parcel tax for 8 years."/>
    <x v="10"/>
    <n v="81.510000000000005"/>
    <n v="18.489999999999998"/>
    <s v="Pass"/>
    <x v="1"/>
    <x v="1"/>
  </r>
  <r>
    <x v="0"/>
    <s v="Utility User Tax: Extend utility user tax without increasing taxes."/>
    <x v="3"/>
    <n v="81.8"/>
    <n v="18.2"/>
    <s v="Pass"/>
    <x v="1"/>
    <x v="1"/>
  </r>
  <r>
    <x v="0"/>
    <s v="Utility Users Tax: Broaden existing utility users tax to include changes in technology and maintain 7.5% tax rate."/>
    <x v="3"/>
    <n v="82"/>
    <n v="18"/>
    <s v="Pass"/>
    <x v="1"/>
    <x v="1"/>
  </r>
  <r>
    <x v="0"/>
    <s v="Parcel Tax: $68 per parcel, thereby generating an estimated $1.94 million per year for 10 years"/>
    <x v="6"/>
    <n v="82.37"/>
    <n v="17.63"/>
    <s v="Pass"/>
    <x v="1"/>
    <x v="1"/>
  </r>
  <r>
    <x v="1"/>
    <n v="29000000"/>
    <x v="5"/>
    <n v="82.66"/>
    <n v="17.34"/>
    <s v="Pass"/>
    <x v="1"/>
    <x v="1"/>
  </r>
  <r>
    <x v="1"/>
    <n v="32600000"/>
    <x v="5"/>
    <n v="83.1"/>
    <n v="16.899999999999999"/>
    <s v="Pass"/>
    <x v="1"/>
    <x v="1"/>
  </r>
  <r>
    <x v="1"/>
    <n v="80000000"/>
    <x v="5"/>
    <n v="83.1"/>
    <n v="16.899999999999999"/>
    <s v="Pass"/>
    <x v="1"/>
    <x v="1"/>
  </r>
  <r>
    <x v="0"/>
    <s v="Special Tax: Extend the special library tax for 6 years at the rate of $24.00 for single family residences less than 2,000 sq. ft., $36.00 for residences between 2,001-4,000 sq. ft., $48.00 for residences over 4,000 sq. ft., $12.00 per parcel on multi-family residential units, $24.00 on non residential parcels one-quarter acre or less, $48 per parcel between one quarter acre and one half an acre, $72.00 per parcel between half an acre and three-quarters acre, $96.00 per parcel if more than three-quarters acre."/>
    <x v="3"/>
    <n v="83.6"/>
    <n v="16.399999999999999"/>
    <s v="Pass"/>
    <x v="1"/>
    <x v="1"/>
  </r>
  <r>
    <x v="0"/>
    <s v="Parcel Tax: Impose annual parcel tax of $35/parcel primarily for the maintenance of natural areas."/>
    <x v="15"/>
    <n v="83.68"/>
    <n v="16.32"/>
    <s v="Pass"/>
    <x v="1"/>
    <x v="1"/>
  </r>
  <r>
    <x v="0"/>
    <s v="Utility Users Tax: Reduce the Existing Tax Rate on Cable/Telephone Services from 10% to 8%"/>
    <x v="1"/>
    <n v="84.2"/>
    <n v="15.8"/>
    <s v="Pass"/>
    <x v="1"/>
    <x v="1"/>
  </r>
  <r>
    <x v="0"/>
    <s v="Parcel Tax: ImposeTax of $220"/>
    <x v="25"/>
    <n v="84.2"/>
    <n v="15.8"/>
    <s v="Pass"/>
    <x v="1"/>
    <x v="1"/>
  </r>
  <r>
    <x v="1"/>
    <n v="106000000"/>
    <x v="5"/>
    <n v="84.23"/>
    <n v="15.77"/>
    <s v="Pass"/>
    <x v="1"/>
    <x v="1"/>
  </r>
  <r>
    <x v="0"/>
    <s v="Transient Occupancy Tax: TOT of 10%."/>
    <x v="3"/>
    <n v="84.5"/>
    <n v="15.5"/>
    <s v="Pass"/>
    <x v="1"/>
    <x v="1"/>
  </r>
  <r>
    <x v="0"/>
    <s v="Marijuana Tax:  Impose tax $12/sq. ft. for marijuana commercial cultivation, no more than 1.5% on marijuana business receipts, 6% for manufacturing/distributing, 8% for medical retail, and 10% for adult use."/>
    <x v="3"/>
    <n v="84.9"/>
    <n v="15.1"/>
    <s v="Pass"/>
    <x v="1"/>
    <x v="1"/>
  </r>
  <r>
    <x v="0"/>
    <s v="Sales Tax: Impose tax of three-quarter (3/4) cent."/>
    <x v="3"/>
    <n v="85"/>
    <n v="15"/>
    <s v="Pass"/>
    <x v="1"/>
    <x v="1"/>
  </r>
  <r>
    <x v="0"/>
    <s v="Transient Occupancy Tax: Increase TOT from 10% to 12%."/>
    <x v="3"/>
    <n v="85.1"/>
    <n v="14.9"/>
    <s v="Pass"/>
    <x v="1"/>
    <x v="1"/>
  </r>
  <r>
    <x v="0"/>
    <s v="Parcel Tax: Continue to levy a special per parcel tax annually for 10 years."/>
    <x v="10"/>
    <n v="85.5"/>
    <n v="14.5"/>
    <s v="Pass"/>
    <x v="1"/>
    <x v="1"/>
  </r>
  <r>
    <x v="0"/>
    <s v="Parcel Tax: Imposes parcel tax on non-residential parcels for 10 years at the tax rate of $0.03 per square foot."/>
    <x v="3"/>
    <n v="85.71"/>
    <n v="14.29"/>
    <s v="Pass"/>
    <x v="1"/>
    <x v="1"/>
  </r>
  <r>
    <x v="0"/>
    <s v="Continue Tax Now Due to Expire"/>
    <x v="3"/>
    <n v="85.8"/>
    <n v="14.2"/>
    <s v="Pass"/>
    <x v="1"/>
    <x v="1"/>
  </r>
  <r>
    <x v="1"/>
    <n v="10000000"/>
    <x v="5"/>
    <n v="85.8"/>
    <n v="14.2"/>
    <s v="Pass"/>
    <x v="1"/>
    <x v="1"/>
  </r>
  <r>
    <x v="0"/>
    <s v="Utility User Tax: Extend utility user tax without increasing taxes and includes addition form of telecommunication."/>
    <x v="3"/>
    <n v="86"/>
    <n v="14"/>
    <s v="Pass"/>
    <x v="1"/>
    <x v="1"/>
  </r>
  <r>
    <x v="1"/>
    <n v="90000000"/>
    <x v="5"/>
    <n v="86.1"/>
    <n v="13.9"/>
    <s v="Pass"/>
    <x v="1"/>
    <x v="1"/>
  </r>
  <r>
    <x v="1"/>
    <n v="57000000"/>
    <x v="5"/>
    <n v="86.51"/>
    <n v="13.49"/>
    <s v="Pass"/>
    <x v="1"/>
    <x v="1"/>
  </r>
  <r>
    <x v="0"/>
    <s v="$881 Res-1 Parcel Tax"/>
    <x v="0"/>
    <n v="86.7"/>
    <n v="13.3"/>
    <s v="Pass"/>
    <x v="1"/>
    <x v="1"/>
  </r>
  <r>
    <x v="1"/>
    <n v="131000000"/>
    <x v="5"/>
    <n v="86.9"/>
    <n v="13.1"/>
    <s v="Pass"/>
    <x v="1"/>
    <x v="1"/>
  </r>
  <r>
    <x v="0"/>
    <s v="Parcel Tax: Raise to $622 sq. ft. per parcel."/>
    <x v="6"/>
    <n v="87.3"/>
    <n v="12.7"/>
    <s v="Pass"/>
    <x v="1"/>
    <x v="1"/>
  </r>
  <r>
    <x v="0"/>
    <s v="Business License Tax: Increase tax rate of the city's existing business license tax."/>
    <x v="3"/>
    <n v="88.1"/>
    <n v="11.9"/>
    <s v="Pass"/>
    <x v="1"/>
    <x v="1"/>
  </r>
  <r>
    <x v="0"/>
    <s v="Utility Users Tax: Reduce Tax from 10% to 8.5%"/>
    <x v="1"/>
    <n v="89.8"/>
    <n v="10.199999999999999"/>
    <s v="Pass"/>
    <x v="1"/>
    <x v="1"/>
  </r>
  <r>
    <x v="0"/>
    <s v="Utility Tax: Decrease utility tax rate from 4% to 3.75%."/>
    <x v="3"/>
    <n v="89.8"/>
    <n v="10.199999999999999"/>
    <s v="Pass"/>
    <x v="1"/>
    <x v="1"/>
  </r>
  <r>
    <x v="0"/>
    <s v="Transient Occupancy Tax: Increase Tax from 9% to 11%"/>
    <x v="1"/>
    <n v="23.6"/>
    <n v="76.400000000000006"/>
    <s v="Fail"/>
    <x v="0"/>
    <x v="0"/>
  </r>
  <r>
    <x v="0"/>
    <s v="Utility Users Tax: 1.25% for All Utility Users, Reduced to .75% for Commercial Users, Expires In 10 Yrs"/>
    <x v="1"/>
    <n v="28.8"/>
    <n v="71.2"/>
    <s v="Fail"/>
    <x v="0"/>
    <x v="0"/>
  </r>
  <r>
    <x v="1"/>
    <n v="8800000"/>
    <x v="5"/>
    <n v="33.1"/>
    <n v="66.900000000000006"/>
    <s v="Fail"/>
    <x v="0"/>
    <x v="0"/>
  </r>
  <r>
    <x v="0"/>
    <s v="Sales Tax: Increase 1/2 of 1%."/>
    <x v="3"/>
    <n v="42"/>
    <n v="58"/>
    <s v="Fail"/>
    <x v="0"/>
    <x v="0"/>
  </r>
  <r>
    <x v="1"/>
    <n v="7400000"/>
    <x v="5"/>
    <n v="43.8"/>
    <n v="56.2"/>
    <s v="Fail"/>
    <x v="0"/>
    <x v="0"/>
  </r>
  <r>
    <x v="0"/>
    <s v="Sales Tax: Impose sales tax of 1% in unincorporated areas of the county for public safety services for 20 years."/>
    <x v="6"/>
    <n v="44.67"/>
    <n v="55.33"/>
    <s v="Fail"/>
    <x v="0"/>
    <x v="0"/>
  </r>
  <r>
    <x v="0"/>
    <s v="Sales Tax:.25% Increase, Expires In 10 Yrs"/>
    <x v="1"/>
    <n v="46.3"/>
    <n v="53.7"/>
    <s v="Fail"/>
    <x v="0"/>
    <x v="0"/>
  </r>
  <r>
    <x v="1"/>
    <n v="1500000"/>
    <x v="5"/>
    <n v="50.11"/>
    <n v="49.89"/>
    <s v="Fail"/>
    <x v="0"/>
    <x v="0"/>
  </r>
  <r>
    <x v="1"/>
    <n v="1500000"/>
    <x v="5"/>
    <n v="50.54"/>
    <n v="49.46"/>
    <s v="Fail"/>
    <x v="0"/>
    <x v="0"/>
  </r>
  <r>
    <x v="2"/>
    <s v="Sales Tax: Extend 1/2% Tax Until 2025"/>
    <x v="20"/>
    <n v="50.7"/>
    <n v="49.3"/>
    <s v="Fail"/>
    <x v="0"/>
    <x v="0"/>
  </r>
  <r>
    <x v="1"/>
    <n v="9000000"/>
    <x v="5"/>
    <n v="57"/>
    <n v="43"/>
    <s v="Pass"/>
    <x v="1"/>
    <x v="1"/>
  </r>
  <r>
    <x v="1"/>
    <n v="6550000"/>
    <x v="8"/>
    <n v="58"/>
    <n v="42"/>
    <s v="Fail"/>
    <x v="0"/>
    <x v="0"/>
  </r>
  <r>
    <x v="1"/>
    <n v="70000000"/>
    <x v="5"/>
    <n v="58.2"/>
    <n v="41.8"/>
    <s v="Pass"/>
    <x v="1"/>
    <x v="1"/>
  </r>
  <r>
    <x v="1"/>
    <n v="70000000"/>
    <x v="5"/>
    <n v="58.3"/>
    <n v="41.7"/>
    <s v="Pass"/>
    <x v="1"/>
    <x v="1"/>
  </r>
  <r>
    <x v="1"/>
    <n v="32500000"/>
    <x v="5"/>
    <n v="60.6"/>
    <n v="39.4"/>
    <s v="Pass"/>
    <x v="1"/>
    <x v="1"/>
  </r>
  <r>
    <x v="1"/>
    <n v="15200000"/>
    <x v="8"/>
    <n v="63.1"/>
    <n v="36.9"/>
    <s v="Fail"/>
    <x v="0"/>
    <x v="0"/>
  </r>
  <r>
    <x v="1"/>
    <n v="46000000"/>
    <x v="5"/>
    <n v="63.1"/>
    <n v="36.9"/>
    <s v="Pass"/>
    <x v="1"/>
    <x v="1"/>
  </r>
  <r>
    <x v="1"/>
    <n v="120000000"/>
    <x v="5"/>
    <n v="63.5"/>
    <n v="36.5"/>
    <s v="Pass"/>
    <x v="1"/>
    <x v="1"/>
  </r>
  <r>
    <x v="2"/>
    <s v="Sales Tax: Impose .25% Tax for 8 Yrs"/>
    <x v="0"/>
    <n v="63.9"/>
    <n v="36.1"/>
    <s v="Fail"/>
    <x v="0"/>
    <x v="0"/>
  </r>
  <r>
    <x v="2"/>
    <s v="Sales Tax: Impose .25% Tax"/>
    <x v="0"/>
    <n v="64.3"/>
    <n v="35.700000000000003"/>
    <s v="Fail"/>
    <x v="0"/>
    <x v="0"/>
  </r>
  <r>
    <x v="1"/>
    <n v="8100000"/>
    <x v="5"/>
    <n v="65.8"/>
    <n v="34.200000000000003"/>
    <s v="Pass"/>
    <x v="1"/>
    <x v="1"/>
  </r>
  <r>
    <x v="0"/>
    <s v="Cannabis Tax: 6% of gross receipts for retail businesses, 4% of gross receipts for other marijuana businesses, and no more than $10 per square foot for cultivation generating an estimated $720,000 - $1.08 million per year"/>
    <x v="3"/>
    <n v="67.16"/>
    <n v="32.840000000000003"/>
    <s v="Pass"/>
    <x v="1"/>
    <x v="1"/>
  </r>
  <r>
    <x v="1"/>
    <n v="13000000"/>
    <x v="5"/>
    <n v="69.84"/>
    <n v="30.16"/>
    <s v="Pass"/>
    <x v="1"/>
    <x v="1"/>
  </r>
  <r>
    <x v="1"/>
    <n v="11760000"/>
    <x v="5"/>
    <n v="71"/>
    <n v="29"/>
    <s v="Pass"/>
    <x v="1"/>
    <x v="1"/>
  </r>
  <r>
    <x v="2"/>
    <s v="Sales Tax: Renew 1/2› Sales Tax for 20 Yrs"/>
    <x v="22"/>
    <n v="73.099999999999994"/>
    <n v="26.9"/>
    <s v="Pass"/>
    <x v="1"/>
    <x v="1"/>
  </r>
  <r>
    <x v="0"/>
    <s v="Sales Tax: Impose 1% tax for 8 yrs."/>
    <x v="6"/>
    <n v="73.290000000000006"/>
    <n v="26.71"/>
    <s v="Pass"/>
    <x v="1"/>
    <x v="1"/>
  </r>
  <r>
    <x v="0"/>
    <s v="Sales Tax: Impose 0.5% tax for general city services."/>
    <x v="3"/>
    <n v="80.06"/>
    <n v="19.940000000000001"/>
    <s v="Pass"/>
    <x v="1"/>
    <x v="1"/>
  </r>
  <r>
    <x v="0"/>
    <s v="Sales Tax: Increase 1/2 of 1%."/>
    <x v="3"/>
    <n v="25"/>
    <n v="75"/>
    <s v="Fail"/>
    <x v="0"/>
    <x v="0"/>
  </r>
  <r>
    <x v="0"/>
    <s v="Parcel Tax: Levy a Special Tax for 10 Years in the Amount of $530 Per Parcel Per Year for Improved Residential Parcels, $4,000 Per Acre Per Year for Multi-Family Residential Parcels with Five or More Living Units and Improved Commercial Parcels, and $800 Per Acre Per Year for Unimproved Parcels"/>
    <x v="25"/>
    <n v="28.7"/>
    <n v="71.3"/>
    <s v="Fail"/>
    <x v="0"/>
    <x v="0"/>
  </r>
  <r>
    <x v="0"/>
    <s v="Parcel Tax: Impose annual tax of $98 per residential unit or per 1,500 sq. ft. of non-residential use for 30 yrs."/>
    <x v="15"/>
    <n v="39.19"/>
    <n v="60.81"/>
    <s v="Fail"/>
    <x v="0"/>
    <x v="0"/>
  </r>
  <r>
    <x v="0"/>
    <s v="Transient Occupancy Tax: Impose TOT of 10%."/>
    <x v="3"/>
    <n v="39.67"/>
    <n v="60.33"/>
    <s v="Fail"/>
    <x v="0"/>
    <x v="0"/>
  </r>
  <r>
    <x v="0"/>
    <s v="Transient Occupancy Tax: Increase TOT by 1%."/>
    <x v="20"/>
    <n v="40.299999999999997"/>
    <n v="59.7"/>
    <s v="Fail"/>
    <x v="0"/>
    <x v="0"/>
  </r>
  <r>
    <x v="2"/>
    <s v="Sales Tax: Impose .5% Tax for 20 Yrs"/>
    <x v="1"/>
    <n v="42.5"/>
    <n v="57.5"/>
    <s v="Fail"/>
    <x v="0"/>
    <x v="0"/>
  </r>
  <r>
    <x v="1"/>
    <n v="7000000"/>
    <x v="15"/>
    <n v="47.04"/>
    <n v="52.96"/>
    <s v="Fail"/>
    <x v="0"/>
    <x v="0"/>
  </r>
  <r>
    <x v="0"/>
    <s v="Parcel Tax: Increase Up to $23 Annually the Current Rate on Residential Units, and Up to $.03/Sq Ft Annually the Current Rate on Non-Residential Structures"/>
    <x v="6"/>
    <n v="47.1"/>
    <n v="52.9"/>
    <s v="Fail"/>
    <x v="0"/>
    <x v="0"/>
  </r>
  <r>
    <x v="0"/>
    <s v="Parcel Tax: Increase annual tax from $150 to $300 for maintenance of landscaped medians."/>
    <x v="3"/>
    <n v="48.48"/>
    <n v="51.52"/>
    <s v="Fail"/>
    <x v="0"/>
    <x v="0"/>
  </r>
  <r>
    <x v="0"/>
    <s v="TOT: Increase Tax from 8% to10%"/>
    <x v="1"/>
    <n v="49.4"/>
    <n v="50.6"/>
    <s v="Fail"/>
    <x v="0"/>
    <x v="0"/>
  </r>
  <r>
    <x v="1"/>
    <n v="9000000"/>
    <x v="5"/>
    <n v="49.7"/>
    <n v="50.3"/>
    <s v="Fail"/>
    <x v="0"/>
    <x v="0"/>
  </r>
  <r>
    <x v="0"/>
    <s v="Excise Tax Acquire Property"/>
    <x v="15"/>
    <n v="50.8"/>
    <n v="49.2"/>
    <s v="Pass"/>
    <x v="1"/>
    <x v="1"/>
  </r>
  <r>
    <x v="0"/>
    <s v="Sales Tax: extending the existing 0.25% through March 31, 2059, generating approximately $40,000,000 annually for an additional 30 years"/>
    <x v="20"/>
    <n v="53.6"/>
    <n v="46.4"/>
    <s v="Fail"/>
    <x v="0"/>
    <x v="0"/>
  </r>
  <r>
    <x v="1"/>
    <n v="3500000"/>
    <x v="10"/>
    <n v="55.2"/>
    <n v="44.8"/>
    <s v="Fail"/>
    <x v="0"/>
    <x v="0"/>
  </r>
  <r>
    <x v="0"/>
    <s v="Parcel Tax: extending the district's existing $251 annual parcel tax through June 30, 2028, and adding $125 per parcel, for a new total annual parcel tax of $376 per parcel"/>
    <x v="5"/>
    <n v="55.39"/>
    <n v="44.61"/>
    <s v="Fail"/>
    <x v="0"/>
    <x v="0"/>
  </r>
  <r>
    <x v="0"/>
    <s v="Municipal Services Tax: Tax of $250 Per Year Per Living Unit and Per 1500 Sq Ft of Nonresidential Use, for 4 Yrs"/>
    <x v="6"/>
    <n v="55.6"/>
    <n v="44.4"/>
    <s v="Fail"/>
    <x v="0"/>
    <x v="0"/>
  </r>
  <r>
    <x v="0"/>
    <s v="Parcel Tax: $250 a year for improved parcel and $50 for unimproved parcel per parcel/ per year for 20 years."/>
    <x v="3"/>
    <n v="56.72"/>
    <n v="43.28"/>
    <s v="Fail"/>
    <x v="0"/>
    <x v="0"/>
  </r>
  <r>
    <x v="0"/>
    <s v="Parcel Tax: $125 for 5 Yrs"/>
    <x v="0"/>
    <n v="57.1"/>
    <n v="43"/>
    <s v="Fail"/>
    <x v="0"/>
    <x v="0"/>
  </r>
  <r>
    <x v="0"/>
    <s v="Parcel Tax: Levy parcel tax for 10 years of $1,600/parcel for education."/>
    <x v="5"/>
    <n v="57.17"/>
    <n v="42.83"/>
    <s v="Fail"/>
    <x v="0"/>
    <x v="0"/>
  </r>
  <r>
    <x v="2"/>
    <s v="Sales Tax: Impose .25% Tax for 10 Yrs"/>
    <x v="15"/>
    <n v="57.6"/>
    <n v="42.4"/>
    <s v="Fail"/>
    <x v="0"/>
    <x v="0"/>
  </r>
  <r>
    <x v="1"/>
    <n v="222000000"/>
    <x v="5"/>
    <n v="57.98"/>
    <n v="42.02"/>
    <s v="Pass"/>
    <x v="1"/>
    <x v="1"/>
  </r>
  <r>
    <x v="2"/>
    <s v="Sales Tax: Enact a 1/2› Sales Tax for 5 Yrs"/>
    <x v="1"/>
    <n v="58.2"/>
    <n v="41.8"/>
    <s v="Pass"/>
    <x v="1"/>
    <x v="1"/>
  </r>
  <r>
    <x v="0"/>
    <s v="Parcel Tax: $45 per year per improved parcel tax for 4 years."/>
    <x v="15"/>
    <n v="58.45"/>
    <n v="41.55"/>
    <s v="Fail"/>
    <x v="0"/>
    <x v="0"/>
  </r>
  <r>
    <x v="0"/>
    <s v="TOT: Increase from 10% Not to Exceed 12%"/>
    <x v="1"/>
    <n v="58.8"/>
    <n v="41.2"/>
    <s v="Pass"/>
    <x v="1"/>
    <x v="1"/>
  </r>
  <r>
    <x v="0"/>
    <s v="$20/Month Per Living Unit, $144 Per Acre"/>
    <x v="25"/>
    <n v="59.3"/>
    <n v="40.700000000000003"/>
    <s v="Fail"/>
    <x v="0"/>
    <x v="0"/>
  </r>
  <r>
    <x v="0"/>
    <s v="Transient Occupancy Tax: Increase TOT from 8% to 10%."/>
    <x v="3"/>
    <n v="59.8"/>
    <n v="40.200000000000003"/>
    <s v="Pass"/>
    <x v="1"/>
    <x v="1"/>
  </r>
  <r>
    <x v="0"/>
    <s v="Parcel Tax: $181 per parcel."/>
    <x v="5"/>
    <n v="60.1"/>
    <n v="39.9"/>
    <s v="Fail"/>
    <x v="0"/>
    <x v="0"/>
  </r>
  <r>
    <x v="0"/>
    <s v="Parcel Tax: $12 resi agri/ $12 multi/ $80 comm"/>
    <x v="25"/>
    <n v="60.1"/>
    <n v="39.9"/>
    <s v="Fail"/>
    <x v="0"/>
    <x v="0"/>
  </r>
  <r>
    <x v="0"/>
    <s v="Parcel Tax: Levy a $1,000 Tax Per Improved Parcel for 4 Yrs"/>
    <x v="0"/>
    <n v="60.9"/>
    <n v="39.1"/>
    <s v="Fail"/>
    <x v="0"/>
    <x v="0"/>
  </r>
  <r>
    <x v="1"/>
    <n v="88000000"/>
    <x v="6"/>
    <n v="61.01"/>
    <n v="38.99"/>
    <s v="Fail"/>
    <x v="0"/>
    <x v="0"/>
  </r>
  <r>
    <x v="2"/>
    <s v="Sales Tax: Impose a 1/2% special sales tax for 10 years."/>
    <x v="1"/>
    <n v="61.2"/>
    <n v="38.9"/>
    <s v="Pass"/>
    <x v="1"/>
    <x v="1"/>
  </r>
  <r>
    <x v="0"/>
    <s v="$53 Per Living Unit for 4 Yrs"/>
    <x v="4"/>
    <n v="61.3"/>
    <n v="38.700000000000003"/>
    <s v="Fail"/>
    <x v="0"/>
    <x v="0"/>
  </r>
  <r>
    <x v="0"/>
    <s v="Levy an Annual Tax of $26 Per Parcel"/>
    <x v="1"/>
    <n v="61.5"/>
    <n v="38.5"/>
    <s v="Fail"/>
    <x v="0"/>
    <x v="0"/>
  </r>
  <r>
    <x v="1"/>
    <n v="107000000"/>
    <x v="5"/>
    <n v="61.6"/>
    <n v="38.4"/>
    <s v="Pass"/>
    <x v="1"/>
    <x v="1"/>
  </r>
  <r>
    <x v="0"/>
    <s v="Sales Tax: additional 0.25% for nine years generating an estimated $3.4 million per year, thereby increasing the total sales tax rate from 9% to 9.25%"/>
    <x v="3"/>
    <n v="61.66"/>
    <n v="38.340000000000003"/>
    <s v="Pass"/>
    <x v="1"/>
    <x v="1"/>
  </r>
  <r>
    <x v="3"/>
    <s v="$75 Parcel for 15 Yrs (Advisory)"/>
    <x v="4"/>
    <n v="62.1"/>
    <n v="37.9"/>
    <s v="Pass"/>
    <x v="1"/>
    <x v="1"/>
  </r>
  <r>
    <x v="0"/>
    <s v="Increase Tax from $195 to $260"/>
    <x v="6"/>
    <n v="62.2"/>
    <n v="37.799999999999997"/>
    <s v="Fail"/>
    <x v="0"/>
    <x v="0"/>
  </r>
  <r>
    <x v="0"/>
    <s v="Parcel Tax: IncreaseTax $38 AnnuallyAbove the Current Rate on Living Units, $19 Annually Above the Current Rate on Unimproved Parcels, and $57 Above the Current Rate for Improved Commercial or Industrial Parcels"/>
    <x v="6"/>
    <n v="62.3"/>
    <n v="37.700000000000003"/>
    <s v="Fail"/>
    <x v="0"/>
    <x v="0"/>
  </r>
  <r>
    <x v="0"/>
    <s v="Parcel Tax: $1,281 per parcel for 10 years"/>
    <x v="22"/>
    <n v="62.5"/>
    <n v="37.5"/>
    <s v="Fail"/>
    <x v="0"/>
    <x v="0"/>
  </r>
  <r>
    <x v="0"/>
    <s v="$30 Per Parcel for 4 Yrs"/>
    <x v="3"/>
    <n v="62.8"/>
    <n v="37.200000000000003"/>
    <s v="Fail"/>
    <x v="0"/>
    <x v="0"/>
  </r>
  <r>
    <x v="0"/>
    <s v="Parcel Tax: $248 per parcel."/>
    <x v="5"/>
    <n v="62.8"/>
    <n v="37.200000000000003"/>
    <s v="Fail"/>
    <x v="0"/>
    <x v="0"/>
  </r>
  <r>
    <x v="1"/>
    <n v="249500000"/>
    <x v="11"/>
    <n v="63"/>
    <n v="37"/>
    <s v="Pass"/>
    <x v="1"/>
    <x v="1"/>
  </r>
  <r>
    <x v="0"/>
    <s v="Vehicle Registration Fee: Authorize a $10 Fee on the Registration of Vehicles"/>
    <x v="1"/>
    <n v="63.1"/>
    <n v="36.9"/>
    <s v="Pass"/>
    <x v="1"/>
    <x v="1"/>
  </r>
  <r>
    <x v="0"/>
    <s v="Sales Tax:  Enact additional 0.25% tax for 9 years for children's education and healthcare services."/>
    <x v="3"/>
    <n v="63.26"/>
    <n v="36.74"/>
    <s v="Fail"/>
    <x v="0"/>
    <x v="0"/>
  </r>
  <r>
    <x v="0"/>
    <s v="Advisory to Spend New Sales Taxes"/>
    <x v="13"/>
    <n v="63.4"/>
    <n v="36.6"/>
    <s v="Pass"/>
    <x v="1"/>
    <x v="1"/>
  </r>
  <r>
    <x v="0"/>
    <s v="Parcel Tax: extending the district's existing $455 annual parcel tax through July 2030, and adding $190 per parcel, for a new total annual parcel tax of $645 per parcel"/>
    <x v="5"/>
    <n v="63.84"/>
    <n v="36.159999999999997"/>
    <s v="Fail"/>
    <x v="0"/>
    <x v="0"/>
  </r>
  <r>
    <x v="1"/>
    <n v="265000000"/>
    <x v="11"/>
    <n v="64.040000000000006"/>
    <n v="35.96"/>
    <s v="Pass"/>
    <x v="1"/>
    <x v="1"/>
  </r>
  <r>
    <x v="0"/>
    <s v="Parcel/Municipal Services Tax: Continue the Present $1,000 Maximum Annual Levy from 7/1/2008 Through 6/30/2012. the Council Sets the Actual Rate Each Year After Holding a Public Hearing (Rate Set in 2007 was $775 )"/>
    <x v="1"/>
    <n v="64.099999999999994"/>
    <n v="35.9"/>
    <s v="Pass"/>
    <x v="1"/>
    <x v="1"/>
  </r>
  <r>
    <x v="0"/>
    <s v="Parcel Tax: Increase Existing Tax by Up to $23 for a Maximum of Up to $108 Per Residential Unit, and Up to $.03 for a Maximum of Up to $.14/Sq Ft on Non-Residential Structures"/>
    <x v="6"/>
    <n v="64.2"/>
    <n v="35.799999999999997"/>
    <s v="Fail"/>
    <x v="0"/>
    <x v="0"/>
  </r>
  <r>
    <x v="0"/>
    <s v="General Municipal Services Tax: Maximum of $1,000/Yr"/>
    <x v="1"/>
    <n v="64.599999999999994"/>
    <n v="35.4"/>
    <s v="Pass"/>
    <x v="1"/>
    <x v="1"/>
  </r>
  <r>
    <x v="0"/>
    <s v="Parcel Tax: Continue a Special Tax for 4 Additional Yrs at a Rate of $60 Per Residence and $60/1,000 Sq Ft of Floor Area for Non-Residential Uses for FY 2011-2012, Increasing $5/Yr to $75/Residence and $75/1,000 Sq Ft of Floor Area for Non-residential Uses in FY 2014-2015"/>
    <x v="6"/>
    <n v="64.8"/>
    <n v="35.200000000000003"/>
    <s v="Fail"/>
    <x v="0"/>
    <x v="0"/>
  </r>
  <r>
    <x v="0"/>
    <s v="$53 Per Living Unit for 4 Yrs"/>
    <x v="4"/>
    <n v="65.099999999999994"/>
    <n v="34.9"/>
    <s v="Fail"/>
    <x v="0"/>
    <x v="0"/>
  </r>
  <r>
    <x v="2"/>
    <s v="Sales Tax: Impose a 1/4› Sales Tax for 20 Yrs to Construct, Operate, &amp; Maintain a Passenger Rail Project and Bicycle/ Pedestrian Pathway"/>
    <x v="20"/>
    <n v="65.3"/>
    <n v="34.700000000000003"/>
    <s v="Fail"/>
    <x v="0"/>
    <x v="0"/>
  </r>
  <r>
    <x v="0"/>
    <s v="Sales Tax: Extend 0.5% sales tax and increase rate by 0.25%."/>
    <x v="3"/>
    <n v="65.3"/>
    <n v="34.700000000000003"/>
    <s v="Pass"/>
    <x v="1"/>
    <x v="1"/>
  </r>
  <r>
    <x v="0"/>
    <s v="Business License Tax: Update license rates to $125/businesses and between $1 and $3 per $1,000 of gross receipts."/>
    <x v="3"/>
    <n v="65.42"/>
    <n v="34.58"/>
    <s v="Pass"/>
    <x v="1"/>
    <x v="1"/>
  </r>
  <r>
    <x v="0"/>
    <s v="Sales Tax: Imposes an additional 1/2 cent sales tax for five years."/>
    <x v="3"/>
    <n v="65.42"/>
    <n v="34.58"/>
    <s v="Pass"/>
    <x v="1"/>
    <x v="1"/>
  </r>
  <r>
    <x v="0"/>
    <s v="Parcel Tax: Impose tax of $47 per single-family parcel, $47-$481 per multi-family parcel (depending on acreage), $67-$1,254 per commercial/industrial parcel (depending on acreage), &amp; $30/ per unimproved/agricultural parcel for 18 years."/>
    <x v="25"/>
    <n v="65.540000000000006"/>
    <n v="34.46"/>
    <s v="Fail"/>
    <x v="0"/>
    <x v="0"/>
  </r>
  <r>
    <x v="0"/>
    <s v="$30 Living Unit/$30Per 1,500 Sq Ft for 4 Yrs"/>
    <x v="29"/>
    <n v="65.900000000000006"/>
    <n v="34.1"/>
    <s v="Fail"/>
    <x v="0"/>
    <x v="0"/>
  </r>
  <r>
    <x v="0"/>
    <s v="Parcel Tax: $245 parcel tax for 8 years with 3% annual cost of living adjustments."/>
    <x v="5"/>
    <n v="65.900000000000006"/>
    <n v="34.1"/>
    <s v="Fail"/>
    <x v="0"/>
    <x v="0"/>
  </r>
  <r>
    <x v="0"/>
    <s v="Parcel Tax: $185.00 Per Parcel for 8 Fiscal Yrs, Beginning 7/1/2005"/>
    <x v="5"/>
    <n v="66"/>
    <n v="34"/>
    <s v="Fail"/>
    <x v="0"/>
    <x v="0"/>
  </r>
  <r>
    <x v="1"/>
    <s v="$1,925,000 Limited Tax Obligation Bond/Levy Tax $58 Single-Family/$35 Multi-Family/.044 Sq Ft Commercial"/>
    <x v="8"/>
    <n v="66.099999999999994"/>
    <n v="33.9"/>
    <s v="Fail"/>
    <x v="0"/>
    <x v="0"/>
  </r>
  <r>
    <x v="0"/>
    <s v="Parcel Tax: Increase Up to $23 Annually the Current Rate on Residential Units, and Up to $.03/Sq Ft Annually the Current Rate on Non-Residential Structures"/>
    <x v="6"/>
    <n v="66.2"/>
    <n v="33.799999999999997"/>
    <s v="Fail"/>
    <x v="0"/>
    <x v="0"/>
  </r>
  <r>
    <x v="0"/>
    <s v="Parcel Tax: annual parcel tax of $297 per taxable parcel for seven years, generating an estimated $196,000 per year"/>
    <x v="25"/>
    <n v="66.290000000000006"/>
    <n v="33.71"/>
    <s v="Fail"/>
    <x v="0"/>
    <x v="0"/>
  </r>
  <r>
    <x v="1"/>
    <n v="10800000"/>
    <x v="7"/>
    <n v="66.5"/>
    <n v="33.5"/>
    <s v="Fail"/>
    <x v="0"/>
    <x v="0"/>
  </r>
  <r>
    <x v="0"/>
    <s v="Sales Tax: Increase existing 0.5% sales tax to 0.75% (3/4-cent) until ended by voters to fund general city services."/>
    <x v="3"/>
    <n v="66.59"/>
    <n v="33.409999999999997"/>
    <s v="Pass"/>
    <x v="1"/>
    <x v="1"/>
  </r>
  <r>
    <x v="0"/>
    <s v="Parcel Tax: Levy parcel tax for 12 years of $980/parcel including a 5% annual increase for education."/>
    <x v="5"/>
    <n v="66.790000000000006"/>
    <n v="33.21"/>
    <s v="Pass"/>
    <x v="1"/>
    <x v="1"/>
  </r>
  <r>
    <x v="0"/>
    <s v="Parcel Tax: Continue parcel tax of $75 per parcel unit for 4 years."/>
    <x v="6"/>
    <n v="66.8"/>
    <n v="33.200000000000003"/>
    <s v="Pass"/>
    <x v="1"/>
    <x v="1"/>
  </r>
  <r>
    <x v="1"/>
    <n v="59800000"/>
    <x v="5"/>
    <n v="66.900000000000006"/>
    <n v="33.1"/>
    <s v="Pass"/>
    <x v="1"/>
    <x v="1"/>
  </r>
  <r>
    <x v="1"/>
    <n v="79920000"/>
    <x v="5"/>
    <n v="66.900000000000006"/>
    <n v="33.1"/>
    <s v="Pass"/>
    <x v="1"/>
    <x v="1"/>
  </r>
  <r>
    <x v="1"/>
    <n v="5000000"/>
    <x v="3"/>
    <n v="67"/>
    <n v="33"/>
    <s v="Pass"/>
    <x v="1"/>
    <x v="1"/>
  </r>
  <r>
    <x v="0"/>
    <s v="Parcel Tax of $550"/>
    <x v="5"/>
    <n v="67"/>
    <n v="33"/>
    <s v="Pass"/>
    <x v="1"/>
    <x v="1"/>
  </r>
  <r>
    <x v="0"/>
    <s v="Property Tax: Increase tax from $0.18 to $0.28 sq. ft. of residential and commercial space; unimproved land will increase from $60 to $90 per acre."/>
    <x v="6"/>
    <n v="67.040000000000006"/>
    <n v="32.96"/>
    <s v="Pass"/>
    <x v="1"/>
    <x v="1"/>
  </r>
  <r>
    <x v="0"/>
    <s v="Parcel Tax: Impose parcel tax of $29 per single-family residential unit for 20 years."/>
    <x v="29"/>
    <n v="67.099999999999994"/>
    <n v="32.9"/>
    <s v="Pass"/>
    <x v="1"/>
    <x v="1"/>
  </r>
  <r>
    <x v="1"/>
    <n v="108225000"/>
    <x v="5"/>
    <n v="67.23"/>
    <n v="32.770000000000003"/>
    <s v="Pass"/>
    <x v="1"/>
    <x v="1"/>
  </r>
  <r>
    <x v="0"/>
    <s v="Parcel Tax: Levy parcel tax from $260 to $360 per parcel for sheriff deputy patrol services."/>
    <x v="0"/>
    <n v="67.260000000000005"/>
    <n v="32.74"/>
    <s v="Pass"/>
    <x v="1"/>
    <x v="1"/>
  </r>
  <r>
    <x v="0"/>
    <s v="Parcel Tax: Renew and increase parcel tax by $99 for a total of $573.46 and apply a 3% annual increase each year for 10 years."/>
    <x v="5"/>
    <n v="67.3"/>
    <n v="32.700000000000003"/>
    <s v="Pass"/>
    <x v="1"/>
    <x v="1"/>
  </r>
  <r>
    <x v="0"/>
    <s v="Parcel Tax: $325 annual parcel tax with a 6.5% increase each year for 8 years."/>
    <x v="3"/>
    <n v="67.44"/>
    <n v="32.56"/>
    <s v="Pass"/>
    <x v="1"/>
    <x v="1"/>
  </r>
  <r>
    <x v="0"/>
    <s v="Parcel Tax: $125 per year per improved parcel tax with annual inflation of 2%."/>
    <x v="12"/>
    <n v="67.459999999999994"/>
    <n v="32.54"/>
    <s v="Pass"/>
    <x v="1"/>
    <x v="1"/>
  </r>
  <r>
    <x v="1"/>
    <n v="49500000"/>
    <x v="5"/>
    <n v="67.599999999999994"/>
    <n v="32.4"/>
    <s v="Pass"/>
    <x v="1"/>
    <x v="1"/>
  </r>
  <r>
    <x v="0"/>
    <s v="Parcel Tax: Continue parcel tax of $75 per parcel unit for 4 years."/>
    <x v="6"/>
    <n v="67.8"/>
    <n v="32.200000000000003"/>
    <s v="Pass"/>
    <x v="1"/>
    <x v="1"/>
  </r>
  <r>
    <x v="0"/>
    <s v="Transient Occupancy Tax: Continue existing TOT of 8%."/>
    <x v="3"/>
    <n v="68"/>
    <n v="32"/>
    <s v="Pass"/>
    <x v="1"/>
    <x v="1"/>
  </r>
  <r>
    <x v="0"/>
    <s v="Sales Tax: 0.5% sales tax increase."/>
    <x v="3"/>
    <n v="68.08"/>
    <n v="31.92"/>
    <s v="Pass"/>
    <x v="1"/>
    <x v="1"/>
  </r>
  <r>
    <x v="1"/>
    <n v="121000000"/>
    <x v="5"/>
    <n v="68.14"/>
    <n v="31.86"/>
    <s v="Pass"/>
    <x v="1"/>
    <x v="1"/>
  </r>
  <r>
    <x v="1"/>
    <n v="160500000"/>
    <x v="5"/>
    <n v="68.16"/>
    <n v="31.84"/>
    <s v="Pass"/>
    <x v="1"/>
    <x v="1"/>
  </r>
  <r>
    <x v="0"/>
    <s v="Parcel Tax: Continue Parcel Tax of $42.50 Not Exceeding $51.50 in the 4th Yr"/>
    <x v="6"/>
    <n v="68.3"/>
    <n v="31.7"/>
    <s v="Pass"/>
    <x v="1"/>
    <x v="1"/>
  </r>
  <r>
    <x v="0"/>
    <s v="Parcel Tax: renewing funding at the current $287 rate and adding $36 per parcel, providing $5,000,000 annually for 8 years"/>
    <x v="5"/>
    <n v="68.37"/>
    <n v="31.63"/>
    <s v="Pass"/>
    <x v="1"/>
    <x v="1"/>
  </r>
  <r>
    <x v="0"/>
    <s v="Parcel Tax: Amend San Rafael Municipal Code Chapter 3.28 to Permit Phased Increases, Up to $23 Annually Above the Current Rate, on Residential Units, and Up to $.03/Sq Ft Annually above the Current Rate on Non-Residential Structures"/>
    <x v="6"/>
    <n v="68.400000000000006"/>
    <n v="31.6"/>
    <s v="Pass"/>
    <x v="1"/>
    <x v="1"/>
  </r>
  <r>
    <x v="1"/>
    <n v="394000000"/>
    <x v="18"/>
    <n v="68.489999999999995"/>
    <n v="31.51"/>
    <s v="Pass"/>
    <x v="1"/>
    <x v="1"/>
  </r>
  <r>
    <x v="1"/>
    <n v="394000000"/>
    <x v="6"/>
    <n v="68.489999999999995"/>
    <n v="31.51"/>
    <s v="Pass"/>
    <x v="1"/>
    <x v="1"/>
  </r>
  <r>
    <x v="0"/>
    <s v="Parcel Tax: Continue tax and increase tax rate by $355, from $1,143/parcel to $1,498/parcel for 10 yrs."/>
    <x v="5"/>
    <n v="68.5"/>
    <n v="31.5"/>
    <s v="Pass"/>
    <x v="1"/>
    <x v="1"/>
  </r>
  <r>
    <x v="1"/>
    <n v="49300000"/>
    <x v="5"/>
    <n v="68.5"/>
    <n v="31.5"/>
    <s v="Pass"/>
    <x v="1"/>
    <x v="1"/>
  </r>
  <r>
    <x v="0"/>
    <s v="Parcel Tax: $319.00 per parcel per year with 3% yearly adjustments for 8 years."/>
    <x v="5"/>
    <n v="68.650000000000006"/>
    <n v="31.35"/>
    <s v="Pass"/>
    <x v="1"/>
    <x v="1"/>
  </r>
  <r>
    <x v="0"/>
    <s v="Parcel Tax: Increase parcel tax by $96 for 6 years."/>
    <x v="5"/>
    <n v="68.72"/>
    <n v="31.28"/>
    <s v="Pass"/>
    <x v="1"/>
    <x v="1"/>
  </r>
  <r>
    <x v="0"/>
    <s v="Parcel Tax: Levy special tax assessment of $300 per year per parcel for six years."/>
    <x v="5"/>
    <n v="68.73"/>
    <n v="31.27"/>
    <s v="Pass"/>
    <x v="1"/>
    <x v="1"/>
  </r>
  <r>
    <x v="0"/>
    <s v="Parcel Tax: Renew tax at rate of $79.50 in the first yr. and increasing $4 annually up to $91.50/taxable living unit or 1,500 sq. ft. of structure on a developed parcel in nonresidential use."/>
    <x v="6"/>
    <n v="68.78"/>
    <n v="31.22"/>
    <s v="Pass"/>
    <x v="1"/>
    <x v="1"/>
  </r>
  <r>
    <x v="0"/>
    <s v="$53 Per Living Unit for 4 Yrs"/>
    <x v="4"/>
    <n v="68.8"/>
    <n v="31.2"/>
    <s v="Pass"/>
    <x v="1"/>
    <x v="1"/>
  </r>
  <r>
    <x v="0"/>
    <s v="Parcel Tax: Continue parcel tax of $75 per parcel unit for 4 years."/>
    <x v="6"/>
    <n v="68.8"/>
    <n v="31.2"/>
    <s v="Pass"/>
    <x v="1"/>
    <x v="1"/>
  </r>
  <r>
    <x v="0"/>
    <s v="Parcel Tax: Increase to $59 per parcel per year for 9 years."/>
    <x v="10"/>
    <n v="69.099999999999994"/>
    <n v="30.9"/>
    <s v="Pass"/>
    <x v="1"/>
    <x v="1"/>
  </r>
  <r>
    <x v="1"/>
    <n v="20000000"/>
    <x v="6"/>
    <n v="69.3"/>
    <n v="30.7"/>
    <s v="Pass"/>
    <x v="1"/>
    <x v="1"/>
  </r>
  <r>
    <x v="0"/>
    <s v="$79 Per Resident/$98 Bus/$20 Unimproved"/>
    <x v="1"/>
    <n v="69.5"/>
    <n v="30.5"/>
    <s v="Pass"/>
    <x v="1"/>
    <x v="1"/>
  </r>
  <r>
    <x v="0"/>
    <s v="Parcel Tax: renewing funding at the current $196 rate and adding $36 per parcel, providing $5,400,000 annually for 8 years"/>
    <x v="5"/>
    <n v="69.55"/>
    <n v="30.45"/>
    <s v="Pass"/>
    <x v="1"/>
    <x v="1"/>
  </r>
  <r>
    <x v="2"/>
    <s v="Sales Tax: Levy a 1/4› Sales Tax for 20 Yrs"/>
    <x v="21"/>
    <n v="69.599999999999994"/>
    <n v="30.4"/>
    <s v="Pass"/>
    <x v="1"/>
    <x v="1"/>
  </r>
  <r>
    <x v="2"/>
    <s v="Sales Tax: Levy 1/4› Sales Tax for 20 Yrs"/>
    <x v="21"/>
    <n v="69.599999999999994"/>
    <n v="30.4"/>
    <s v="Pass"/>
    <x v="1"/>
    <x v="1"/>
  </r>
  <r>
    <x v="0"/>
    <s v="Parcel Tax: Continue parcel tax of $75 per parcel unit for 4 years."/>
    <x v="6"/>
    <n v="69.599999999999994"/>
    <n v="30.4"/>
    <s v="Pass"/>
    <x v="1"/>
    <x v="1"/>
  </r>
  <r>
    <x v="0"/>
    <s v="Sales Tax: 0.5% sales tax increase for 10 years."/>
    <x v="3"/>
    <n v="69.92"/>
    <n v="30.08"/>
    <s v="Pass"/>
    <x v="1"/>
    <x v="1"/>
  </r>
  <r>
    <x v="1"/>
    <n v="19000000"/>
    <x v="5"/>
    <n v="70.069999999999993"/>
    <n v="29.93"/>
    <s v="Pass"/>
    <x v="1"/>
    <x v="1"/>
  </r>
  <r>
    <x v="0"/>
    <s v="Parcel Tax: Renew existing tax at rate of $79.50 in the first yr. and increasing $4 annually up to $91.50/taxable living unit or 1,500 sq. ft. of structure on a developed parcel in nonresidential use."/>
    <x v="6"/>
    <n v="70.09"/>
    <n v="29.91"/>
    <s v="Pass"/>
    <x v="1"/>
    <x v="1"/>
  </r>
  <r>
    <x v="0"/>
    <s v="Parcel Tax: Continue Parcel Tax of $42.50 Not Exceeding $51.50 in the 4th Yr"/>
    <x v="6"/>
    <n v="70.099999999999994"/>
    <n v="29.9"/>
    <s v="Pass"/>
    <x v="1"/>
    <x v="1"/>
  </r>
  <r>
    <x v="1"/>
    <n v="13000000"/>
    <x v="5"/>
    <n v="70.2"/>
    <n v="29.8"/>
    <s v="Pass"/>
    <x v="1"/>
    <x v="1"/>
  </r>
  <r>
    <x v="2"/>
    <s v="Sales Tax: Transactions and UseTax Rate at 1/2 of 1% (0.50%)"/>
    <x v="1"/>
    <n v="70.3"/>
    <n v="29.7"/>
    <s v="Pass"/>
    <x v="1"/>
    <x v="1"/>
  </r>
  <r>
    <x v="0"/>
    <s v="Parcel Tax: Levy $49 Per Parcel Annually for 7 Yrs"/>
    <x v="10"/>
    <n v="70.3"/>
    <n v="29.7"/>
    <s v="Pass"/>
    <x v="1"/>
    <x v="1"/>
  </r>
  <r>
    <x v="1"/>
    <n v="11900000"/>
    <x v="5"/>
    <n v="70.400000000000006"/>
    <n v="29.6"/>
    <s v="Pass"/>
    <x v="1"/>
    <x v="1"/>
  </r>
  <r>
    <x v="0"/>
    <s v="Parcel Tax: Continue parcel tax and increase the tax rate from $352/parcel to $470/parcel for 12 yrs."/>
    <x v="5"/>
    <n v="70.64"/>
    <n v="29.36"/>
    <s v="Pass"/>
    <x v="1"/>
    <x v="1"/>
  </r>
  <r>
    <x v="0"/>
    <s v="Parcel Tax: Continue Parcel Tax of $42.50 Not Exceeding $51.50 in the 4th Yr"/>
    <x v="6"/>
    <n v="70.7"/>
    <n v="29.3"/>
    <s v="Pass"/>
    <x v="1"/>
    <x v="1"/>
  </r>
  <r>
    <x v="0"/>
    <s v="Parcel Tax: Extend annual $368.88 parcel tax for 8 years with possibility of  an increase of 5% each year."/>
    <x v="5"/>
    <n v="70.8"/>
    <n v="29.2"/>
    <s v="Pass"/>
    <x v="1"/>
    <x v="1"/>
  </r>
  <r>
    <x v="0"/>
    <s v="Parcel Tax: $75 per multifamily unit for 10 years"/>
    <x v="6"/>
    <n v="70.8"/>
    <n v="29.2"/>
    <s v="Pass"/>
    <x v="1"/>
    <x v="1"/>
  </r>
  <r>
    <x v="0"/>
    <s v="Parcel Tax: Increase parcel tax to $573.46 per year/ per parcel for ten years."/>
    <x v="5"/>
    <n v="70.900000000000006"/>
    <n v="29.1"/>
    <s v="Pass"/>
    <x v="1"/>
    <x v="1"/>
  </r>
  <r>
    <x v="1"/>
    <n v="30000000"/>
    <x v="5"/>
    <n v="70.900000000000006"/>
    <n v="29.1"/>
    <s v="Pass"/>
    <x v="1"/>
    <x v="1"/>
  </r>
  <r>
    <x v="1"/>
    <n v="26000000"/>
    <x v="5"/>
    <n v="70.900000000000006"/>
    <n v="29.1"/>
    <s v="Pass"/>
    <x v="1"/>
    <x v="1"/>
  </r>
  <r>
    <x v="1"/>
    <n v="41000000"/>
    <x v="5"/>
    <n v="71.099999999999994"/>
    <n v="28.9"/>
    <s v="Pass"/>
    <x v="1"/>
    <x v="1"/>
  </r>
  <r>
    <x v="2"/>
    <s v="Sales Tax: Levy a 1/2› Tax"/>
    <x v="20"/>
    <n v="71.2"/>
    <n v="28.8"/>
    <s v="Pass"/>
    <x v="1"/>
    <x v="1"/>
  </r>
  <r>
    <x v="0"/>
    <s v="Parcel Tax: Increase Special Tax $24 Above the Current Rate on Residential Units, and Up to $.03 Per Sq. Ft. Above the Current Rate on Non-Residential Structures"/>
    <x v="6"/>
    <n v="71.2"/>
    <n v="28.8"/>
    <s v="Pass"/>
    <x v="1"/>
    <x v="1"/>
  </r>
  <r>
    <x v="0"/>
    <s v="Parcel Tax: Levy Annual Tax of $196 Per Parcel for 8 Yrs"/>
    <x v="5"/>
    <n v="71.400000000000006"/>
    <n v="28.6"/>
    <s v="Pass"/>
    <x v="1"/>
    <x v="1"/>
  </r>
  <r>
    <x v="0"/>
    <s v="Parcel Tax: Levy parcel tax of $100/parcel in FY 2016-17 and $11/parcel thereafter for license plate readers."/>
    <x v="3"/>
    <n v="71.430000000000007"/>
    <n v="28.57"/>
    <s v="Pass"/>
    <x v="1"/>
    <x v="1"/>
  </r>
  <r>
    <x v="0"/>
    <s v="$35 per living unit per year"/>
    <x v="3"/>
    <n v="71.5"/>
    <n v="28.5"/>
    <s v="Pass"/>
    <x v="1"/>
    <x v="1"/>
  </r>
  <r>
    <x v="0"/>
    <s v="Parcel Tax: Continue Existing Assessments, at $773.94 Per Year for Parcels Containing One Single-Family Residence, and at Rates Specified in the Sample Ballot for All Other Parcels, and Increase Rates by 5% Per Year"/>
    <x v="5"/>
    <n v="71.7"/>
    <n v="28.3"/>
    <s v="Pass"/>
    <x v="1"/>
    <x v="1"/>
  </r>
  <r>
    <x v="0"/>
    <s v="Parcel Tax: Levy annual parcel tax of $535, with an annual 6.5% cost of living adjustment, for 8 years."/>
    <x v="5"/>
    <n v="71.75"/>
    <n v="28.25"/>
    <s v="Pass"/>
    <x v="1"/>
    <x v="1"/>
  </r>
  <r>
    <x v="0"/>
    <s v="Special Tax: Increase of $.02"/>
    <x v="18"/>
    <n v="71.8"/>
    <n v="28.2"/>
    <s v="Pass"/>
    <x v="1"/>
    <x v="1"/>
  </r>
  <r>
    <x v="0"/>
    <s v="Parcel Tax: Implement a Parcel Tax of $375.00 Per Parcel, with a 4% Annual Cost of Living Adjustment for Each Year thereafter Beginning 7/1/2008 for a Period of 8 Yrs"/>
    <x v="5"/>
    <n v="71.900000000000006"/>
    <n v="28.1"/>
    <s v="Pass"/>
    <x v="1"/>
    <x v="1"/>
  </r>
  <r>
    <x v="0"/>
    <s v="$30 Per Living Unit for 4 Yrs"/>
    <x v="4"/>
    <n v="72.2"/>
    <n v="27.8"/>
    <s v="Pass"/>
    <x v="1"/>
    <x v="1"/>
  </r>
  <r>
    <x v="0"/>
    <s v="Parcel Tax: Continue parcel tax of $75 per parcel unit for 4 years."/>
    <x v="6"/>
    <n v="72.2"/>
    <n v="27.8"/>
    <s v="Pass"/>
    <x v="1"/>
    <x v="1"/>
  </r>
  <r>
    <x v="0"/>
    <s v="Parcel Tax: $197 per parcel/per year with 6.5% cost of living adjustments for 8 years."/>
    <x v="5"/>
    <n v="72.290000000000006"/>
    <n v="27.71"/>
    <s v="Pass"/>
    <x v="1"/>
    <x v="1"/>
  </r>
  <r>
    <x v="0"/>
    <s v="Parcel Tax: Continue parcel tax of $195 for 5 years."/>
    <x v="0"/>
    <n v="72.3"/>
    <n v="27.7"/>
    <s v="Pass"/>
    <x v="1"/>
    <x v="1"/>
  </r>
  <r>
    <x v="0"/>
    <s v="$30 Per Parcel for 4 Yrs"/>
    <x v="3"/>
    <n v="72.3"/>
    <n v="27.7"/>
    <s v="Pass"/>
    <x v="1"/>
    <x v="1"/>
  </r>
  <r>
    <x v="0"/>
    <s v="$30 Per Parcel for 4 Yrs"/>
    <x v="3"/>
    <n v="72.400000000000006"/>
    <n v="27.6"/>
    <s v="Pass"/>
    <x v="1"/>
    <x v="1"/>
  </r>
  <r>
    <x v="0"/>
    <s v="$30 Per Living Unit for 4 Yrs"/>
    <x v="4"/>
    <n v="72.400000000000006"/>
    <n v="27.6"/>
    <s v="Pass"/>
    <x v="1"/>
    <x v="1"/>
  </r>
  <r>
    <x v="0"/>
    <s v="Parcel Tax: Continue parcel tax of $75 per parcel unit for 4 years."/>
    <x v="6"/>
    <n v="72.5"/>
    <n v="27.5"/>
    <s v="Pass"/>
    <x v="1"/>
    <x v="1"/>
  </r>
  <r>
    <x v="0"/>
    <s v="Parcel Tax: Continue Parcel Tax of $42.50 Not Exceeding $51.50 in the 4th Yr"/>
    <x v="6"/>
    <n v="72.5"/>
    <n v="27.5"/>
    <s v="Pass"/>
    <x v="1"/>
    <x v="1"/>
  </r>
  <r>
    <x v="0"/>
    <s v="Parcel Tax: Impose annual parcel tax of $54 with a 3% annual cost of living increase for 9 yrs."/>
    <x v="10"/>
    <n v="72.73"/>
    <n v="27.27"/>
    <s v="Pass"/>
    <x v="1"/>
    <x v="1"/>
  </r>
  <r>
    <x v="0"/>
    <s v="Sales Tax: Extend and decrease sales tax from 0.5% and 0.25%"/>
    <x v="3"/>
    <n v="72.900000000000006"/>
    <n v="27.1"/>
    <s v="Pass"/>
    <x v="1"/>
    <x v="1"/>
  </r>
  <r>
    <x v="0"/>
    <s v="Special tax would increase from $85 to $95 per year for each unit and from 11 cent to 13.2 cent per square foot in structures for non residential structure."/>
    <x v="6"/>
    <n v="72.900000000000006"/>
    <n v="27.1"/>
    <s v="Pass"/>
    <x v="1"/>
    <x v="1"/>
  </r>
  <r>
    <x v="0"/>
    <s v="Parcel Tax: ContinueTax of $30 for 4 Yrs"/>
    <x v="4"/>
    <n v="73"/>
    <n v="27"/>
    <s v="Pass"/>
    <x v="1"/>
    <x v="1"/>
  </r>
  <r>
    <x v="0"/>
    <s v="Parcel Tax: Increase Tax $24 Annually Above the Current Rate on Residential Units"/>
    <x v="6"/>
    <n v="73.099999999999994"/>
    <n v="26.9"/>
    <s v="Pass"/>
    <x v="1"/>
    <x v="1"/>
  </r>
  <r>
    <x v="0"/>
    <s v="Parcel Tax: An Annual Tax of $45 Per Residence and $45 Per 1,000 Sq. Ft. of Floor Area for Nonresidential Uses for Fiscal Year 2007-2008, Increasing $5 Yrly"/>
    <x v="6"/>
    <n v="73.2"/>
    <n v="26.8"/>
    <s v="Pass"/>
    <x v="1"/>
    <x v="1"/>
  </r>
  <r>
    <x v="0"/>
    <s v="Special Tax: Increase special tax from $0.12 to $0.18 sq. ft. for living or working area, for unimproved acreage increase tax from $40 to $60 per acre."/>
    <x v="6"/>
    <n v="73.3"/>
    <n v="26.7"/>
    <s v="Pass"/>
    <x v="1"/>
    <x v="1"/>
  </r>
  <r>
    <x v="0"/>
    <s v="Parcel Tax: Renew existing tax of $237.78 and increase to $245.94 for next 10 years."/>
    <x v="5"/>
    <n v="73.37"/>
    <n v="26.63"/>
    <s v="Pass"/>
    <x v="1"/>
    <x v="1"/>
  </r>
  <r>
    <x v="0"/>
    <s v="Parcel Tax: ContinueTax of $30 for 4 Yrs"/>
    <x v="4"/>
    <n v="73.400000000000006"/>
    <n v="26.6"/>
    <s v="Pass"/>
    <x v="1"/>
    <x v="1"/>
  </r>
  <r>
    <x v="0"/>
    <s v="Business Tax: Renew business tax."/>
    <x v="3"/>
    <n v="73.489999999999995"/>
    <n v="26.51"/>
    <s v="Pass"/>
    <x v="1"/>
    <x v="1"/>
  </r>
  <r>
    <x v="1"/>
    <n v="15900000"/>
    <x v="5"/>
    <n v="73.5"/>
    <n v="26.5"/>
    <s v="Pass"/>
    <x v="1"/>
    <x v="1"/>
  </r>
  <r>
    <x v="0"/>
    <s v="Transient Occupancy Tax: Increase tax rate from 10% to 14% for guests at hotels and short-term rentals and establishing a 4% tax for campground guests."/>
    <x v="6"/>
    <n v="73.56"/>
    <n v="26.44"/>
    <s v="Pass"/>
    <x v="1"/>
    <x v="1"/>
  </r>
  <r>
    <x v="0"/>
    <s v="Parcel Tax: renewing an existing annual parcel tax of $469 per parcel for nine years, thereby generating an estimated $16.8 million per year"/>
    <x v="5"/>
    <n v="73.63"/>
    <n v="26.37"/>
    <s v="Pass"/>
    <x v="1"/>
    <x v="1"/>
  </r>
  <r>
    <x v="0"/>
    <s v="Parcel Tax: $189.56 per unit."/>
    <x v="31"/>
    <n v="73.739999999999995"/>
    <n v="26.26"/>
    <s v="Pass"/>
    <x v="1"/>
    <x v="1"/>
  </r>
  <r>
    <x v="1"/>
    <n v="41600000"/>
    <x v="5"/>
    <n v="73.83"/>
    <n v="26.17"/>
    <s v="Pass"/>
    <x v="1"/>
    <x v="1"/>
  </r>
  <r>
    <x v="0"/>
    <s v="Parcel Tax: Levy for 5 yrs an annual parcel tax of $318/parcel."/>
    <x v="5"/>
    <n v="73.849999999999994"/>
    <n v="26.15"/>
    <s v="Pass"/>
    <x v="1"/>
    <x v="1"/>
  </r>
  <r>
    <x v="0"/>
    <s v="$64 Per Dwelling Unit"/>
    <x v="10"/>
    <n v="73.900000000000006"/>
    <n v="26.1"/>
    <s v="Pass"/>
    <x v="1"/>
    <x v="1"/>
  </r>
  <r>
    <x v="0"/>
    <s v="Parcel Tax: Renew ItsExisting Parcel Tax for 8 Yrs, Increasing by $149"/>
    <x v="5"/>
    <n v="73.900000000000006"/>
    <n v="26.1"/>
    <s v="Pass"/>
    <x v="1"/>
    <x v="1"/>
  </r>
  <r>
    <x v="0"/>
    <s v="Parcel Tax: Levy tax of $149/residential unit for 4 yrs."/>
    <x v="5"/>
    <n v="73.989999999999995"/>
    <n v="26.01"/>
    <s v="Pass"/>
    <x v="1"/>
    <x v="1"/>
  </r>
  <r>
    <x v="0"/>
    <s v="Parcel Tax: Renew existing tax at rate of $79.50 in the first yr. and increasing $4 annually up to $91.50/taxable living unit or 1,500 sq. ft. of structure on a developed parcel in nonresidential use."/>
    <x v="6"/>
    <n v="74.09"/>
    <n v="25.91"/>
    <s v="Pass"/>
    <x v="1"/>
    <x v="1"/>
  </r>
  <r>
    <x v="0"/>
    <s v="Property Tax: Tax will increase from $85 a year to $95 a year for each residential unit; non-residential builds will increase from $0.11 to $0.132 sq. ft. Both phased in over 4 years."/>
    <x v="6"/>
    <n v="74.099999999999994"/>
    <n v="25.9"/>
    <s v="Pass"/>
    <x v="1"/>
    <x v="1"/>
  </r>
  <r>
    <x v="0"/>
    <s v="Parcel Tax: Continue Parcel Tax of $42.50 Not Exceeding $51.50 in the 4th Yr"/>
    <x v="6"/>
    <n v="74.099999999999994"/>
    <n v="25.9"/>
    <s v="Pass"/>
    <x v="1"/>
    <x v="1"/>
  </r>
  <r>
    <x v="0"/>
    <s v="Parcel Tax: Replace Prior Municipal Services Tax with a Special Tax for Four Years at a Lower Maximum Rate of $950 Per Dwelling Unit for Single Family Residences and $950 Per Parcel for All Other Uses"/>
    <x v="6"/>
    <n v="74.2"/>
    <n v="25.8"/>
    <s v="Pass"/>
    <x v="1"/>
    <x v="1"/>
  </r>
  <r>
    <x v="0"/>
    <s v="Parcel Tax: Increase the Special Tax for Paramedic Services for an Add'l 4 Yrs to a Maximum Amount of $48 Per Residential Unit in the 4th Yr, and $48 Per 1500 Sq Ft of Commercial in the 4th Yr"/>
    <x v="6"/>
    <n v="74.2"/>
    <n v="25.8"/>
    <s v="Pass"/>
    <x v="1"/>
    <x v="1"/>
  </r>
  <r>
    <x v="0"/>
    <s v="Parcel Tax: Increase Tax from $61/Yr to a Maximum of $85/Yrfor Each Living Unit, and from $0.08 to $0.11 Per Sq Ft of Structure of Each Non-Residential Structure"/>
    <x v="6"/>
    <n v="74.2"/>
    <n v="25.8"/>
    <s v="Pass"/>
    <x v="1"/>
    <x v="1"/>
  </r>
  <r>
    <x v="0"/>
    <s v="Special Tax: $265.00 per living unit/per year for improved residential parcels; $300.00 per acre/per year for improved commercial parcels; $97.00 per acre/per year for unimproved parcels for 6 years."/>
    <x v="22"/>
    <n v="74.3"/>
    <n v="25.7"/>
    <s v="Pass"/>
    <x v="1"/>
    <x v="1"/>
  </r>
  <r>
    <x v="0"/>
    <s v="Parcel Tax: Levy annual parcel tax of $2,000 per improved parcel. Tax would increase to $4,000 per year in 2020."/>
    <x v="15"/>
    <n v="74.319999999999993"/>
    <n v="25.68"/>
    <s v="Pass"/>
    <x v="1"/>
    <x v="1"/>
  </r>
  <r>
    <x v="0"/>
    <s v="Water Tax: not to exceed 25% of the monthly billing for water service."/>
    <x v="24"/>
    <n v="74.34"/>
    <n v="25.66"/>
    <s v="Pass"/>
    <x v="1"/>
    <x v="1"/>
  </r>
  <r>
    <x v="1"/>
    <n v="5600000"/>
    <x v="3"/>
    <n v="74.39"/>
    <n v="25.61"/>
    <s v="Pass"/>
    <x v="1"/>
    <x v="1"/>
  </r>
  <r>
    <x v="2"/>
    <s v="Sales Tax: Enact a 1/4› Sales Tax"/>
    <x v="15"/>
    <n v="74.400000000000006"/>
    <n v="25.6"/>
    <s v="Pass"/>
    <x v="1"/>
    <x v="1"/>
  </r>
  <r>
    <x v="0"/>
    <s v="Parcel Tax: Increase Existing Tax by $193 to $663.38 Beginning 7/1/2009, Expiring 6/30/2018, with 5% Annual Rate Increases Beginning 6/1/2010"/>
    <x v="5"/>
    <n v="74.400000000000006"/>
    <n v="25.6"/>
    <s v="Pass"/>
    <x v="1"/>
    <x v="1"/>
  </r>
  <r>
    <x v="0"/>
    <s v="Parcel Tax: Continue Parcel Tax of $42.50 Not Exceeding $51.50 in the 4th Yr"/>
    <x v="6"/>
    <n v="74.5"/>
    <n v="25.5"/>
    <s v="Pass"/>
    <x v="1"/>
    <x v="1"/>
  </r>
  <r>
    <x v="0"/>
    <s v="Parcel Tax: Levy a tax at the rate of $200/parcel."/>
    <x v="6"/>
    <n v="74.55"/>
    <n v="25.45"/>
    <s v="Pass"/>
    <x v="1"/>
    <x v="1"/>
  </r>
  <r>
    <x v="1"/>
    <n v="30000000"/>
    <x v="5"/>
    <n v="74.599999999999994"/>
    <n v="25.4"/>
    <s v="Pass"/>
    <x v="1"/>
    <x v="1"/>
  </r>
  <r>
    <x v="0"/>
    <s v="Parcel Tax: Levy aSpecial Tax for 7 Yrs Beginning 7/1/05. The Amt of the Special Tax Shall Begin at the Level of the Existing Parcel Tax, Plus An Annual 3% Increase, Which Equals $199.97 for Tax Year 2005-2006"/>
    <x v="11"/>
    <n v="74.599999999999994"/>
    <n v="25.4"/>
    <s v="Pass"/>
    <x v="1"/>
    <x v="1"/>
  </r>
  <r>
    <x v="1"/>
    <n v="38000000"/>
    <x v="5"/>
    <n v="74.69"/>
    <n v="25.31"/>
    <s v="Pass"/>
    <x v="1"/>
    <x v="1"/>
  </r>
  <r>
    <x v="0"/>
    <s v="Parcel Tax: $275 in the 1st Yr &amp; $185 Per Parcel Per Year for 9 Yrs"/>
    <x v="22"/>
    <n v="74.8"/>
    <n v="25.2"/>
    <s v="Pass"/>
    <x v="1"/>
    <x v="1"/>
  </r>
  <r>
    <x v="0"/>
    <s v="Parcel Tax: Renew existing $589 tax for 12 yrs. with a 3% increase per yr."/>
    <x v="5"/>
    <n v="74.83"/>
    <n v="25.17"/>
    <s v="Pass"/>
    <x v="1"/>
    <x v="1"/>
  </r>
  <r>
    <x v="0"/>
    <s v="Parcel Tax: Levy $49 Per Parcel Annually for 5 Yrs"/>
    <x v="10"/>
    <n v="74.900000000000006"/>
    <n v="25.1"/>
    <s v="Pass"/>
    <x v="1"/>
    <x v="1"/>
  </r>
  <r>
    <x v="0"/>
    <s v="Parcel Tax: Continue parcel tax of $75 per parcel unit for 4 years."/>
    <x v="4"/>
    <n v="74.900000000000006"/>
    <n v="25.1"/>
    <s v="Pass"/>
    <x v="1"/>
    <x v="1"/>
  </r>
  <r>
    <x v="0"/>
    <s v="Parcel Tax: $75 per parcel."/>
    <x v="5"/>
    <n v="75.099999999999994"/>
    <n v="24.9"/>
    <s v="Pass"/>
    <x v="1"/>
    <x v="1"/>
  </r>
  <r>
    <x v="0"/>
    <s v="Parcel Tax: Impose Tax of $61 for 4 Years"/>
    <x v="4"/>
    <n v="75.099999999999994"/>
    <n v="24.9"/>
    <s v="Pass"/>
    <x v="1"/>
    <x v="1"/>
  </r>
  <r>
    <x v="0"/>
    <s v="Parcel Tax: $250 per parcel per year for five years."/>
    <x v="5"/>
    <n v="75.17"/>
    <n v="24.83"/>
    <s v="Pass"/>
    <x v="1"/>
    <x v="1"/>
  </r>
  <r>
    <x v="0"/>
    <s v="$30 Per Living Unit for 4 Yrs"/>
    <x v="4"/>
    <n v="75.2"/>
    <n v="24.8"/>
    <s v="Pass"/>
    <x v="1"/>
    <x v="1"/>
  </r>
  <r>
    <x v="0"/>
    <s v="Parcel Tax: Increase parcel tax from $.06 cent to $.10 cent per building square foot."/>
    <x v="6"/>
    <n v="75.42"/>
    <n v="24.58"/>
    <s v="Pass"/>
    <x v="1"/>
    <x v="1"/>
  </r>
  <r>
    <x v="0"/>
    <s v="Parcel Tax: $275 per parcel."/>
    <x v="5"/>
    <n v="75.5"/>
    <n v="24.5"/>
    <s v="Pass"/>
    <x v="1"/>
    <x v="1"/>
  </r>
  <r>
    <x v="0"/>
    <s v="$20 Semi-Annual for 4 Yrs"/>
    <x v="5"/>
    <n v="75.5"/>
    <n v="24.5"/>
    <s v="Pass"/>
    <x v="1"/>
    <x v="1"/>
  </r>
  <r>
    <x v="1"/>
    <n v="6750000"/>
    <x v="5"/>
    <n v="75.599999999999994"/>
    <n v="24.4"/>
    <s v="Pass"/>
    <x v="1"/>
    <x v="1"/>
  </r>
  <r>
    <x v="0"/>
    <s v="Parcel Tax: Continue parcel tax of $75 per parcel unit for 4 years."/>
    <x v="6"/>
    <n v="75.599999999999994"/>
    <n v="24.4"/>
    <s v="Pass"/>
    <x v="1"/>
    <x v="1"/>
  </r>
  <r>
    <x v="0"/>
    <s v="Parcel Tax: Impose Tax of $39/Yr Increasing by $3/Yr Not to Exceed $48 for Each Living Unit, and in the Amount of $39 Increasing by $3/Yr Per 1,500 Sq. Ft. of Structure of Each Developed Parcel In Non-Residential Use"/>
    <x v="6"/>
    <n v="75.599999999999994"/>
    <n v="24.4"/>
    <s v="Pass"/>
    <x v="1"/>
    <x v="1"/>
  </r>
  <r>
    <x v="0"/>
    <s v="Parcel Tax: Impose $184 parcel tax for 8 years."/>
    <x v="5"/>
    <n v="75.599999999999994"/>
    <n v="24.5"/>
    <s v="Pass"/>
    <x v="1"/>
    <x v="1"/>
  </r>
  <r>
    <x v="0"/>
    <s v="Sales Tax: 0.5% sales tax increase for 5 years."/>
    <x v="3"/>
    <n v="75.81"/>
    <n v="24.19"/>
    <s v="Pass"/>
    <x v="1"/>
    <x v="1"/>
  </r>
  <r>
    <x v="0"/>
    <s v="Parcel Tax: Levy $49 Per Parcel Annually for 5 Yrs"/>
    <x v="10"/>
    <n v="75.900000000000006"/>
    <n v="24.1"/>
    <s v="Pass"/>
    <x v="1"/>
    <x v="1"/>
  </r>
  <r>
    <x v="0"/>
    <s v="Parcel Tax: Annual Tax of $39 Increasing by $3 Per Year Not to Exceed $48 for Each Living Unit, and $39 Increasing by $3 Per Year Per 1,500 Sq. Ft. of Structure of Each Developed Parcel In Nonresidential Use"/>
    <x v="6"/>
    <n v="76.099999999999994"/>
    <n v="23.9"/>
    <s v="Pass"/>
    <x v="1"/>
    <x v="1"/>
  </r>
  <r>
    <x v="0"/>
    <s v="Special Tax: $3250 per improved parcel, $300 per separate habitable structure containing residential property and $300 per parcel on all other parcels."/>
    <x v="24"/>
    <n v="76.11"/>
    <n v="23.89"/>
    <s v="Pass"/>
    <x v="1"/>
    <x v="1"/>
  </r>
  <r>
    <x v="0"/>
    <s v="Parcel Tax: $195 Per Occupied Dwelling of Single Family Residential Unit, $97 for Residential Second Unit"/>
    <x v="22"/>
    <n v="76.2"/>
    <n v="23.8"/>
    <s v="Pass"/>
    <x v="1"/>
    <x v="1"/>
  </r>
  <r>
    <x v="0"/>
    <s v="Parcel Tax: Increase $61 for 4 Yrs"/>
    <x v="4"/>
    <n v="76.2"/>
    <n v="23.8"/>
    <s v="Pass"/>
    <x v="1"/>
    <x v="1"/>
  </r>
  <r>
    <x v="0"/>
    <s v="Transient Occupancy Tax: 2% increase generating an estimated $400,000 per year"/>
    <x v="3"/>
    <n v="76.349999999999994"/>
    <n v="23.65"/>
    <s v="Pass"/>
    <x v="1"/>
    <x v="1"/>
  </r>
  <r>
    <x v="1"/>
    <n v="13500000"/>
    <x v="5"/>
    <n v="76.5"/>
    <n v="23.5"/>
    <s v="Pass"/>
    <x v="1"/>
    <x v="1"/>
  </r>
  <r>
    <x v="0"/>
    <s v="Sales Tax: Continue existing tax of 0.5% and enact an additional tax of 0.25% amounting to 0.75% for 10 years to fund city services."/>
    <x v="3"/>
    <n v="76.63"/>
    <n v="23.37"/>
    <s v="Pass"/>
    <x v="1"/>
    <x v="1"/>
  </r>
  <r>
    <x v="0"/>
    <s v="Sales Tax: Continue existing tax of .5% for 30 yrs."/>
    <x v="22"/>
    <n v="76.650000000000006"/>
    <n v="23.35"/>
    <s v="Pass"/>
    <x v="1"/>
    <x v="1"/>
  </r>
  <r>
    <x v="0"/>
    <s v="Parcel Tax: Continue Tax of $30 for 4 Yrs"/>
    <x v="4"/>
    <n v="76.7"/>
    <n v="23.3"/>
    <s v="Pass"/>
    <x v="1"/>
    <x v="1"/>
  </r>
  <r>
    <x v="0"/>
    <s v="Utility User Tax: Lower Utility Tax to 4%"/>
    <x v="3"/>
    <n v="77"/>
    <n v="23"/>
    <s v="Pass"/>
    <x v="1"/>
    <x v="1"/>
  </r>
  <r>
    <x v="1"/>
    <n v="2600000"/>
    <x v="3"/>
    <n v="77.010000000000005"/>
    <n v="22.99"/>
    <s v="Pass"/>
    <x v="1"/>
    <x v="1"/>
  </r>
  <r>
    <x v="0"/>
    <s v="Parcel Tax: Levy $621.66/parcel beginning July 1, 2020, and increasing by 3% each yr. for 8 yrs."/>
    <x v="5"/>
    <n v="77.05"/>
    <n v="22.95"/>
    <s v="Pass"/>
    <x v="1"/>
    <x v="1"/>
  </r>
  <r>
    <x v="0"/>
    <s v="Parcel Tax: Levy $621.66/parcel beginning July 1st, 2020, and increaseing by 3% each yr for 8 yrs."/>
    <x v="5"/>
    <n v="77.05"/>
    <n v="22.95"/>
    <s v="Pass"/>
    <x v="1"/>
    <x v="1"/>
  </r>
  <r>
    <x v="0"/>
    <s v="Parcel Tax: Renew existing tax at rate of $79.50 in the first yr. and increasing $4 annually up to $91.50/taxable living unit or 1,500 sq. ft. of structure on a developed parcel in nonresidential use."/>
    <x v="6"/>
    <n v="77.27"/>
    <n v="22.73"/>
    <s v="Pass"/>
    <x v="1"/>
    <x v="1"/>
  </r>
  <r>
    <x v="0"/>
    <s v="Parcel Tax: Levy parcel tax at a rate of $266/first residential unit and other rates for secondary residential units, commercial properties or other parcel types for street/road repairs and fire suppression activities."/>
    <x v="3"/>
    <n v="77.33"/>
    <n v="22.67"/>
    <s v="Pass"/>
    <x v="1"/>
    <x v="1"/>
  </r>
  <r>
    <x v="0"/>
    <s v="Property Tax: Continue to increase from $85 a year to $95 a year for each residential unit; Tax from non residential builds will increase from $0.11 to $0.132 per sq. ft.; both phased in over 4 years."/>
    <x v="6"/>
    <n v="77.430000000000007"/>
    <n v="22.57"/>
    <s v="Pass"/>
    <x v="1"/>
    <x v="1"/>
  </r>
  <r>
    <x v="0"/>
    <s v="Parcel Tax: ContinueTax of $30 for 4 Yrs"/>
    <x v="4"/>
    <n v="77.599999999999994"/>
    <n v="22.4"/>
    <s v="Pass"/>
    <x v="1"/>
    <x v="1"/>
  </r>
  <r>
    <x v="0"/>
    <s v="Parcel Tax: Levy a Special Tax for 8 Years Beginning 7/1/06. The Renewed Special Tax Will Increase 5% from the Existing Level on 7/1/2006, and 5% Annually Until the New Expiration Date of 6/30/2014"/>
    <x v="5"/>
    <n v="77.7"/>
    <n v="22.3"/>
    <s v="Pass"/>
    <x v="1"/>
    <x v="1"/>
  </r>
  <r>
    <x v="0"/>
    <s v="Parcel Tax: $39 Increasing by $3 Per Year Not to Exceed $48 for Each Living Unit, and in the Amount of $39 Increasing by $3 Per Year Per 1,500 Sq. Ft. of Structure of Each Developed Parcel In Nonresidential Use"/>
    <x v="6"/>
    <n v="77.8"/>
    <n v="22.2"/>
    <s v="Pass"/>
    <x v="1"/>
    <x v="1"/>
  </r>
  <r>
    <x v="0"/>
    <s v="Parcel Tax: Increase to $61"/>
    <x v="4"/>
    <n v="78"/>
    <n v="22"/>
    <s v="Pass"/>
    <x v="1"/>
    <x v="1"/>
  </r>
  <r>
    <x v="0"/>
    <s v="Parcel Tax: Renew existing tax at rate of $79.50 in the first yr. and increasing $4 annually up to $91.50/taxable living unit or 1,500 sq. ft. of structure on a developed parcel in nonresidential use."/>
    <x v="6"/>
    <n v="78.11"/>
    <n v="21.89"/>
    <s v="Pass"/>
    <x v="1"/>
    <x v="1"/>
  </r>
  <r>
    <x v="0"/>
    <s v="Parcel Tax: Extend the Existing Parcel Tax Levy of $605 Per Residential Dwelling Unit, $690 Per Occupancy In Commercial Structures, and a $122 Per Vacant Parcel from 7/1/2012 Through 6/30/2016"/>
    <x v="6"/>
    <n v="78.3"/>
    <n v="21.7"/>
    <s v="Pass"/>
    <x v="1"/>
    <x v="1"/>
  </r>
  <r>
    <x v="0"/>
    <s v="$53 Per Living Unit for 4 Yrs"/>
    <x v="4"/>
    <n v="78.5"/>
    <n v="21.5"/>
    <s v="Pass"/>
    <x v="1"/>
    <x v="1"/>
  </r>
  <r>
    <x v="0"/>
    <s v="Parcel Tax: Increase Special Tax $24 Above the Current Rate on Residential Units, and Up to $.03 Per Sq. Ft. Above the Current Rate on Non-Residential Structures"/>
    <x v="6"/>
    <n v="78.5"/>
    <n v="21.6"/>
    <s v="Pass"/>
    <x v="1"/>
    <x v="1"/>
  </r>
  <r>
    <x v="0"/>
    <s v="Parcel Tax: Extend the current approved 2010 parcel tax of $49 per parcel tax for 9 yrs with annual CPI adjustment."/>
    <x v="10"/>
    <n v="78.53"/>
    <n v="21.47"/>
    <s v="Pass"/>
    <x v="1"/>
    <x v="1"/>
  </r>
  <r>
    <x v="0"/>
    <s v="Parcel Tax: Increase pre- existing parcel tax amount by 5% every year."/>
    <x v="5"/>
    <n v="78.64"/>
    <n v="21.36"/>
    <s v="Pass"/>
    <x v="1"/>
    <x v="1"/>
  </r>
  <r>
    <x v="0"/>
    <s v="Parcel Tax: Replace expiring public safety parcel tax of $950/parcel with a tax of $970/parcel for 8 years."/>
    <x v="0"/>
    <n v="78.69"/>
    <n v="21.31"/>
    <s v="Pass"/>
    <x v="1"/>
    <x v="1"/>
  </r>
  <r>
    <x v="0"/>
    <s v="Parcel Tax: Minimum $35 for 40 Yrs"/>
    <x v="10"/>
    <n v="78.900000000000006"/>
    <n v="21.1"/>
    <s v="Pass"/>
    <x v="1"/>
    <x v="1"/>
  </r>
  <r>
    <x v="1"/>
    <n v="15000000"/>
    <x v="5"/>
    <n v="78.900000000000006"/>
    <n v="21.1"/>
    <s v="Pass"/>
    <x v="1"/>
    <x v="1"/>
  </r>
  <r>
    <x v="0"/>
    <s v="Parcel Tax: Impose a Special Tax of $39 for the Next 4 Yrs for Paramedic Services to Increase by $3 Per Year, but Not to Exceed $48 for Each Unit, and in the Amount of $39 to Increase by $3 Per Yr Per 1,500 Sq. Ft. of Structure of Each Developed Parcel In Nonresidential Use"/>
    <x v="6"/>
    <n v="79"/>
    <n v="21"/>
    <s v="Pass"/>
    <x v="1"/>
    <x v="1"/>
  </r>
  <r>
    <x v="0"/>
    <s v="Parcel Tax: Increase pre- existing parcel tax amount by 5% every year."/>
    <x v="5"/>
    <n v="79.08"/>
    <n v="20.92"/>
    <s v="Pass"/>
    <x v="1"/>
    <x v="1"/>
  </r>
  <r>
    <x v="0"/>
    <s v="TOT: Approve an Ordinance to Sustain 10% TOT"/>
    <x v="1"/>
    <n v="79.099999999999994"/>
    <n v="20.9"/>
    <s v="Pass"/>
    <x v="1"/>
    <x v="1"/>
  </r>
  <r>
    <x v="0"/>
    <s v="$30 Per Living Unit for 4 Yrs"/>
    <x v="4"/>
    <n v="79.3"/>
    <n v="20.7"/>
    <s v="Pass"/>
    <x v="1"/>
    <x v="1"/>
  </r>
  <r>
    <x v="0"/>
    <s v="$30 Per Living Unit for 4 Yrs"/>
    <x v="4"/>
    <n v="79.5"/>
    <n v="20.5"/>
    <s v="Pass"/>
    <x v="1"/>
    <x v="1"/>
  </r>
  <r>
    <x v="0"/>
    <s v="$30 Per Parcel for 4 Yrs"/>
    <x v="3"/>
    <n v="79.7"/>
    <n v="20.3"/>
    <s v="Pass"/>
    <x v="1"/>
    <x v="1"/>
  </r>
  <r>
    <x v="0"/>
    <s v="Special Tax: $198 annual tax for 5 years."/>
    <x v="5"/>
    <n v="79.7"/>
    <n v="20.3"/>
    <s v="Pass"/>
    <x v="1"/>
    <x v="1"/>
  </r>
  <r>
    <x v="0"/>
    <s v="Parcel Tax: Renew existing tax at rate of $79.50 in the first yr. and increasing $4 annually up to $91.50/taxable living unit or 1,500 sq. ft. of structure on a developed parcel in nonresidential use."/>
    <x v="6"/>
    <n v="79.7"/>
    <n v="20.3"/>
    <s v="Pass"/>
    <x v="1"/>
    <x v="1"/>
  </r>
  <r>
    <x v="0"/>
    <s v="Parcel Tax: $510 to each taxable parcel with a 2% increase."/>
    <x v="3"/>
    <n v="79.849999999999994"/>
    <n v="20.149999999999999"/>
    <s v="Pass"/>
    <x v="1"/>
    <x v="1"/>
  </r>
  <r>
    <x v="0"/>
    <s v="Parcel Tax: Increase the current tax to $107 a year for 8 years"/>
    <x v="19"/>
    <n v="80.13"/>
    <n v="19.87"/>
    <s v="Pass"/>
    <x v="1"/>
    <x v="1"/>
  </r>
  <r>
    <x v="0"/>
    <s v="Parcel Tax: Extend parcel tax at $626.98 the first year and increase it annually by 3% for cost of living adjustments."/>
    <x v="5"/>
    <n v="80.25"/>
    <n v="19.75"/>
    <s v="Pass"/>
    <x v="1"/>
    <x v="1"/>
  </r>
  <r>
    <x v="0"/>
    <s v="Parcel Tax: Extend tax of $195 in the 1st yr., increasing $5 annually to a maximum of $250 for each business occupancy and dwelling unit for 11 yrs."/>
    <x v="6"/>
    <n v="80.69"/>
    <n v="19.309999999999999"/>
    <s v="Pass"/>
    <x v="1"/>
    <x v="1"/>
  </r>
  <r>
    <x v="0"/>
    <s v="$30 Per Living Unit for 4 Yrs"/>
    <x v="4"/>
    <n v="80.900000000000006"/>
    <n v="19.100000000000001"/>
    <s v="Pass"/>
    <x v="1"/>
    <x v="1"/>
  </r>
  <r>
    <x v="0"/>
    <s v="Parcel Tax: Continue Parcel Tax of $42 Not Exceeding $51 in the 4th Yr"/>
    <x v="6"/>
    <n v="81"/>
    <n v="19"/>
    <s v="Pass"/>
    <x v="1"/>
    <x v="1"/>
  </r>
  <r>
    <x v="0"/>
    <s v="Parcel Tax: Renew existing tax at rate of $79.50 in the first yr. and increasing $4 annually up to $91.50/taxable living unit or 1,500 sq. ft. of structure on a developed parcel in nonresidential use."/>
    <x v="6"/>
    <n v="81.040000000000006"/>
    <n v="18.96"/>
    <s v="Pass"/>
    <x v="1"/>
    <x v="1"/>
  </r>
  <r>
    <x v="0"/>
    <s v="$30 Per Parcel for 4 Yrs"/>
    <x v="3"/>
    <n v="81.400000000000006"/>
    <n v="18.600000000000001"/>
    <s v="Pass"/>
    <x v="1"/>
    <x v="1"/>
  </r>
  <r>
    <x v="0"/>
    <s v="Parcel Tax: Impose a Special Tax of $39 for the Next 4 Yrs for Paramedic Services to Increase by $3 Per Year, but Not to Exceed $48 for Each Unit, and in the Amount of $39 to Increase by $3 Per Yr Per 1,500 Sq. Ft. of Structure of Each Developed Parcel In Nonresidential Use"/>
    <x v="6"/>
    <n v="81.400000000000006"/>
    <n v="18.600000000000001"/>
    <s v="Pass"/>
    <x v="1"/>
    <x v="1"/>
  </r>
  <r>
    <x v="0"/>
    <s v="Parcel Tax: ContinueTax of $30 for 4 Years"/>
    <x v="4"/>
    <n v="81.5"/>
    <n v="18.5"/>
    <s v="Pass"/>
    <x v="1"/>
    <x v="1"/>
  </r>
  <r>
    <x v="0"/>
    <s v="Parcel Tax: Levy parcel tax for 10 years at a rate of $213/parcel for fire protection services."/>
    <x v="0"/>
    <n v="81.59"/>
    <n v="18.41"/>
    <s v="Pass"/>
    <x v="1"/>
    <x v="1"/>
  </r>
  <r>
    <x v="0"/>
    <s v="Parcel Tax: annual parcel tax of $1,620 per parcel for ten years, and an annual parcel tax of $200 per parcel thereafter, generating an estimated $35,640 per year for the first ten years, and $4,400 per year thereafter"/>
    <x v="22"/>
    <n v="81.819999999999993"/>
    <n v="18.18"/>
    <s v="Pass"/>
    <x v="1"/>
    <x v="1"/>
  </r>
  <r>
    <x v="0"/>
    <s v="Parcel Tax: Impose a Yearly Special Tax for 4 Yrs Beginning Fiscal Year 2008-2009 and Terminating in FY2012-2013 in the Amount of $200.00 Per Parcel"/>
    <x v="6"/>
    <n v="82.1"/>
    <n v="17.899999999999999"/>
    <s v="Pass"/>
    <x v="1"/>
    <x v="1"/>
  </r>
  <r>
    <x v="0"/>
    <s v="Transient Occupancy Tax: Increase tax rate from 12% to 14%."/>
    <x v="3"/>
    <n v="82.42"/>
    <n v="17.579999999999998"/>
    <s v="Pass"/>
    <x v="1"/>
    <x v="1"/>
  </r>
  <r>
    <x v="0"/>
    <s v="Property Tax: $60 per residence and $60 per 1,000 sq. ft. floor area for non residential property; allows a $5 increase per year with a cap of $75 per year."/>
    <x v="6"/>
    <n v="82.49"/>
    <n v="17.510000000000002"/>
    <s v="Pass"/>
    <x v="1"/>
    <x v="1"/>
  </r>
  <r>
    <x v="0"/>
    <s v="Parcel Tax:  Extend annual parcel tax of $49/parcel to fund the improvements and operation of Bolinas Community Parks for 4 years."/>
    <x v="15"/>
    <n v="82.61"/>
    <n v="17.39"/>
    <s v="Pass"/>
    <x v="1"/>
    <x v="1"/>
  </r>
  <r>
    <x v="0"/>
    <s v="$30 Per Parcel for 4 Yrs"/>
    <x v="3"/>
    <n v="82.9"/>
    <n v="17.100000000000001"/>
    <s v="Pass"/>
    <x v="1"/>
    <x v="1"/>
  </r>
  <r>
    <x v="0"/>
    <s v="Marijuana Tax: Levy a tax of up to 8% on marijuana businesses' gross receipts in city until repealed."/>
    <x v="3"/>
    <n v="83.42"/>
    <n v="16.579999999999998"/>
    <s v="Pass"/>
    <x v="1"/>
    <x v="1"/>
  </r>
  <r>
    <x v="1"/>
    <n v="2100000"/>
    <x v="12"/>
    <n v="84.9"/>
    <n v="15.1"/>
    <s v="Pass"/>
    <x v="1"/>
    <x v="1"/>
  </r>
  <r>
    <x v="0"/>
    <s v="Parcel Tax: Impose Tax of $61 for 4 Years"/>
    <x v="4"/>
    <n v="85.2"/>
    <n v="14.8"/>
    <s v="Pass"/>
    <x v="1"/>
    <x v="1"/>
  </r>
  <r>
    <x v="0"/>
    <s v="Parcel Tax: Imposes An Annual Special Tax of $3,250 on Each Improved Commercially Zoned Parcel, $300 for Residential Parcels and $300 on All Other Parcels for 4 Yrs, Beginning Fiscal Year 2010-2011 and Ending Fiscal Year 2014- 2015"/>
    <x v="24"/>
    <n v="85.4"/>
    <n v="14.6"/>
    <s v="Pass"/>
    <x v="1"/>
    <x v="1"/>
  </r>
  <r>
    <x v="0"/>
    <s v="$1000 commercial/ $150 residental for 5 years"/>
    <x v="24"/>
    <n v="86.2"/>
    <n v="13.8"/>
    <s v="Pass"/>
    <x v="1"/>
    <x v="1"/>
  </r>
  <r>
    <x v="0"/>
    <s v="Parcel Tax: Continue Adjusting the Appropriation Limit forFire Protection and Emergency Medical Services Levy from 7/1/2008 Through 6/30/2012. Current Levy Is $548 for Residential, $625 for Commercial Structures, and $110 Per Vacant Parcel"/>
    <x v="6"/>
    <n v="86.5"/>
    <n v="13.5"/>
    <s v="Pass"/>
    <x v="1"/>
    <x v="1"/>
  </r>
  <r>
    <x v="0"/>
    <s v="Parcel Tax: Continue Tax of $30 for 4 Yrs"/>
    <x v="4"/>
    <n v="86.6"/>
    <n v="13.4"/>
    <s v="Pass"/>
    <x v="1"/>
    <x v="1"/>
  </r>
  <r>
    <x v="0"/>
    <s v="$35 per living unit per year"/>
    <x v="3"/>
    <n v="86.8"/>
    <n v="13.2"/>
    <s v="Pass"/>
    <x v="1"/>
    <x v="1"/>
  </r>
  <r>
    <x v="0"/>
    <s v="Parcel Tax: Levy a $200 Tax Per Parcel Annually for 4 Yrs"/>
    <x v="6"/>
    <n v="87"/>
    <n v="13"/>
    <s v="Pass"/>
    <x v="1"/>
    <x v="1"/>
  </r>
  <r>
    <x v="0"/>
    <s v="Parcel Tax: Impose a Special Tax of $39 for the Next 4 Yrs for Paramedic Services to Increase by $3 Per Year, but Not to Exceed $48 for Each Unit, and in the Amount of $39 to Increase by $3 Per Yr Per 1,500 Sq. Ft. of Structure of Each Developed Parcel In Nonresidential Use"/>
    <x v="6"/>
    <n v="88.1"/>
    <n v="11.9"/>
    <s v="Pass"/>
    <x v="1"/>
    <x v="1"/>
  </r>
  <r>
    <x v="0"/>
    <s v="Parcel  Tax: $3,250 Per Parcel for Improved Commercially Zoned Property, $300 Per Separate Habitable Structure on Parcels Containing Residential Property and $300 Per Parcel"/>
    <x v="24"/>
    <n v="88.4"/>
    <n v="11.6"/>
    <s v="Pass"/>
    <x v="1"/>
    <x v="1"/>
  </r>
  <r>
    <x v="0"/>
    <s v="Parcel Tax: Increase tax from $195 to $260 per living units annually."/>
    <x v="6"/>
    <n v="88.73"/>
    <n v="11.27"/>
    <s v="Pass"/>
    <x v="1"/>
    <x v="1"/>
  </r>
  <r>
    <x v="1"/>
    <n v="500000"/>
    <x v="12"/>
    <n v="89.19"/>
    <n v="10.81"/>
    <s v="Pass"/>
    <x v="1"/>
    <x v="1"/>
  </r>
  <r>
    <x v="0"/>
    <s v="Parcel Tax: Increase existing parcel tax for 10 years from $1,200 to $1,500 per original lot for waterways maintenance and dredging."/>
    <x v="3"/>
    <n v="89.36"/>
    <n v="10.64"/>
    <s v="Pass"/>
    <x v="1"/>
    <x v="1"/>
  </r>
  <r>
    <x v="0"/>
    <s v="Parcel Tax: Increase Tax from $61/Yr to a Maximum of $85/Yrfor Each Living Unit, and from $0.08 to $0.11 Per Sq Ft of Structure of Each Non-Residential Structure"/>
    <x v="6"/>
    <n v="89.6"/>
    <n v="10.4"/>
    <s v="Pass"/>
    <x v="1"/>
    <x v="1"/>
  </r>
  <r>
    <x v="0"/>
    <s v="Parcel Tax: ContinueTax of $30 for 4 Years"/>
    <x v="4"/>
    <n v="92.3"/>
    <n v="7.7"/>
    <s v="Pass"/>
    <x v="1"/>
    <x v="1"/>
  </r>
  <r>
    <x v="0"/>
    <s v="$30 Per Living Unit for 4 Yrs"/>
    <x v="4"/>
    <n v="93.4"/>
    <n v="6.6"/>
    <s v="Pass"/>
    <x v="1"/>
    <x v="1"/>
  </r>
  <r>
    <x v="0"/>
    <s v="Parcel Tax: Increase from $925 to $1200 for 10 years."/>
    <x v="2"/>
    <n v="93.8"/>
    <n v="6.3"/>
    <s v="Pass"/>
    <x v="1"/>
    <x v="1"/>
  </r>
  <r>
    <x v="0"/>
    <s v="Parcel Tax: $925 per lot/per year for 10 years."/>
    <x v="3"/>
    <n v="94.24"/>
    <n v="5.76"/>
    <s v="Pass"/>
    <x v="1"/>
    <x v="1"/>
  </r>
  <r>
    <x v="0"/>
    <s v="$30 Per Parcel for 4 Yrs"/>
    <x v="3"/>
    <n v="94.3"/>
    <n v="5.7"/>
    <s v="Pass"/>
    <x v="1"/>
    <x v="1"/>
  </r>
  <r>
    <x v="0"/>
    <s v="Parcel Tax: Levy a tax of $1,147/ improved parcel annually for 10 yr.s and $708/unimproved parcel for 10 yrs. and $400 annually thereafter with a provision allowing for an annual increase based on State's Consumer Price Index."/>
    <x v="22"/>
    <n v="95.24"/>
    <n v="4.76"/>
    <s v="Pass"/>
    <x v="1"/>
    <x v="1"/>
  </r>
  <r>
    <x v="0"/>
    <s v="Special Tax: Increase special tax of $150 to $225 per parcel/per year."/>
    <x v="3"/>
    <n v="97.22"/>
    <n v="2.78"/>
    <s v="Pass"/>
    <x v="1"/>
    <x v="1"/>
  </r>
  <r>
    <x v="0"/>
    <s v="Transient Occupancy Tax: Increase tax on lodgers who stay for 30 consecutive calendar days or less, from 10% to 11.25% effective 5/1/2015."/>
    <x v="1"/>
    <n v="33"/>
    <n v="67"/>
    <s v="Fail"/>
    <x v="0"/>
    <x v="0"/>
  </r>
  <r>
    <x v="0"/>
    <s v="Sales Tax: Increase 1/2 of 1%."/>
    <x v="3"/>
    <n v="42"/>
    <n v="58"/>
    <s v="Fail"/>
    <x v="0"/>
    <x v="0"/>
  </r>
  <r>
    <x v="1"/>
    <n v="29790000"/>
    <x v="5"/>
    <n v="46.4"/>
    <n v="53.6"/>
    <s v="Fail"/>
    <x v="0"/>
    <x v="0"/>
  </r>
  <r>
    <x v="1"/>
    <n v="16000000"/>
    <x v="5"/>
    <n v="49.3"/>
    <n v="50.7"/>
    <s v="Fail"/>
    <x v="0"/>
    <x v="0"/>
  </r>
  <r>
    <x v="0"/>
    <s v="Parcel Tax: $52 Per Parcel for 4 Yrs"/>
    <x v="18"/>
    <n v="49.6"/>
    <n v="50.4"/>
    <s v="Fail"/>
    <x v="0"/>
    <x v="0"/>
  </r>
  <r>
    <x v="1"/>
    <n v="29790000"/>
    <x v="5"/>
    <n v="52"/>
    <n v="48"/>
    <s v="Fail"/>
    <x v="0"/>
    <x v="0"/>
  </r>
  <r>
    <x v="0"/>
    <s v="Sales Tax: New Tax 1/4% for 4 Yrs"/>
    <x v="5"/>
    <n v="57.1"/>
    <n v="42.9"/>
    <s v="Fail"/>
    <x v="0"/>
    <x v="0"/>
  </r>
  <r>
    <x v="0"/>
    <s v="Transient Occupancy Tax: Increase tax from 10% to 12%."/>
    <x v="21"/>
    <n v="59.77"/>
    <n v="40.229999999999997"/>
    <s v="Pass"/>
    <x v="1"/>
    <x v="1"/>
  </r>
  <r>
    <x v="0"/>
    <s v="Sales Tax: Continue 1/2% for 4 Yrs"/>
    <x v="18"/>
    <n v="62.1"/>
    <n v="37.9"/>
    <s v="Fail"/>
    <x v="0"/>
    <x v="0"/>
  </r>
  <r>
    <x v="0"/>
    <s v="Sales Tax: Increase 1/4%"/>
    <x v="5"/>
    <n v="62.6"/>
    <n v="37.4"/>
    <s v="Fail"/>
    <x v="0"/>
    <x v="0"/>
  </r>
  <r>
    <x v="0"/>
    <s v="Sales Tax: additional 1% generating an estimated $2.6 million per year, thereby increasing the total sales tax rate from 7.75% to 8.75%"/>
    <x v="4"/>
    <n v="63.23"/>
    <n v="36.770000000000003"/>
    <s v="Fail"/>
    <x v="0"/>
    <x v="0"/>
  </r>
  <r>
    <x v="0"/>
    <s v="Sales Tax: Increase 1/2%"/>
    <x v="4"/>
    <n v="69.900000000000006"/>
    <n v="30.1"/>
    <s v="Pass"/>
    <x v="1"/>
    <x v="1"/>
  </r>
  <r>
    <x v="1"/>
    <n v="24000000"/>
    <x v="5"/>
    <n v="70.58"/>
    <n v="29.42"/>
    <s v="Pass"/>
    <x v="1"/>
    <x v="1"/>
  </r>
  <r>
    <x v="2"/>
    <s v="Sales Tax: Increase Tax by 1/2%"/>
    <x v="18"/>
    <n v="71.400000000000006"/>
    <n v="28.6"/>
    <s v="Pass"/>
    <x v="1"/>
    <x v="1"/>
  </r>
  <r>
    <x v="2"/>
    <s v="Sales Tax: Impose Sales Tax of 1/2 of 1%"/>
    <x v="1"/>
    <n v="30.2"/>
    <n v="69.8"/>
    <s v="Fail"/>
    <x v="0"/>
    <x v="0"/>
  </r>
  <r>
    <x v="0"/>
    <s v="Special Tax: Levy special tax of $14.00 per unit ."/>
    <x v="6"/>
    <n v="39.22"/>
    <n v="61.78"/>
    <s v="Fail"/>
    <x v="0"/>
    <x v="0"/>
  </r>
  <r>
    <x v="1"/>
    <n v="8500000"/>
    <x v="5"/>
    <n v="41.1"/>
    <n v="58.9"/>
    <s v="Fail"/>
    <x v="0"/>
    <x v="0"/>
  </r>
  <r>
    <x v="0"/>
    <s v="Increase TOT from 8% to 10%"/>
    <x v="1"/>
    <n v="44.3"/>
    <n v="55.7"/>
    <s v="Fail"/>
    <x v="0"/>
    <x v="0"/>
  </r>
  <r>
    <x v="0"/>
    <s v="Transient Occupancy Tax: Amend Chapter 5.20 to collect tax on short-term visitor accommodations of 30 days or less in private campgrounds and recreational parks."/>
    <x v="3"/>
    <n v="46.51"/>
    <n v="53.49"/>
    <s v="Fail"/>
    <x v="0"/>
    <x v="0"/>
  </r>
  <r>
    <x v="0"/>
    <s v="Sales Tax: Impose 3/8th or 0.375% tax for 15 yrs."/>
    <x v="3"/>
    <n v="48.51"/>
    <n v="51.49"/>
    <s v="Fail"/>
    <x v="0"/>
    <x v="0"/>
  </r>
  <r>
    <x v="1"/>
    <n v="20700000"/>
    <x v="5"/>
    <n v="49.3"/>
    <n v="50.7"/>
    <s v="Fail"/>
    <x v="0"/>
    <x v="0"/>
  </r>
  <r>
    <x v="1"/>
    <n v="20700000"/>
    <x v="5"/>
    <n v="49.5"/>
    <n v="50.5"/>
    <s v="Fail"/>
    <x v="0"/>
    <x v="0"/>
  </r>
  <r>
    <x v="0"/>
    <s v="TOT: Increase Tax from 8% to10%"/>
    <x v="1"/>
    <n v="49.6"/>
    <n v="50.4"/>
    <s v="Fail"/>
    <x v="0"/>
    <x v="0"/>
  </r>
  <r>
    <x v="0"/>
    <s v="Sales Tax: Implement 0.5% tax increasing total sales tax to 8.625% for city services."/>
    <x v="3"/>
    <n v="51.5"/>
    <n v="48.5"/>
    <s v="Pass"/>
    <x v="1"/>
    <x v="1"/>
  </r>
  <r>
    <x v="0"/>
    <s v="Transient Occupancy Tax: Increase from 8% to 10%"/>
    <x v="1"/>
    <n v="53.3"/>
    <n v="46.7"/>
    <s v="Pass"/>
    <x v="1"/>
    <x v="1"/>
  </r>
  <r>
    <x v="1"/>
    <n v="14700000"/>
    <x v="5"/>
    <n v="53.8"/>
    <n v="46.2"/>
    <s v="Fail"/>
    <x v="0"/>
    <x v="0"/>
  </r>
  <r>
    <x v="1"/>
    <n v="17000000"/>
    <x v="5"/>
    <n v="54.81"/>
    <n v="45.19"/>
    <s v="Fail"/>
    <x v="0"/>
    <x v="0"/>
  </r>
  <r>
    <x v="1"/>
    <n v="75000000"/>
    <x v="5"/>
    <n v="55.15"/>
    <n v="44.85"/>
    <s v="Pass"/>
    <x v="1"/>
    <x v="1"/>
  </r>
  <r>
    <x v="1"/>
    <n v="35000000"/>
    <x v="5"/>
    <n v="56.13"/>
    <n v="43.87"/>
    <s v="Pass"/>
    <x v="1"/>
    <x v="1"/>
  </r>
  <r>
    <x v="3"/>
    <s v="Special Tax: Increase"/>
    <x v="1"/>
    <n v="57.1"/>
    <n v="42.9"/>
    <s v="Fail"/>
    <x v="0"/>
    <x v="0"/>
  </r>
  <r>
    <x v="0"/>
    <s v="Parcel Tax: Impose Tax of $12 Per Single Family Home"/>
    <x v="6"/>
    <n v="57.5"/>
    <n v="42.5"/>
    <s v="Fail"/>
    <x v="0"/>
    <x v="0"/>
  </r>
  <r>
    <x v="0"/>
    <s v="Transient Occupancy Tax: impose a 10% tax on visitors staying in private campgrounds or recreational vehicle parks located in unincorporated areas of the county"/>
    <x v="3"/>
    <n v="57.85"/>
    <n v="42.15"/>
    <s v="Pass"/>
    <x v="1"/>
    <x v="1"/>
  </r>
  <r>
    <x v="1"/>
    <n v="1310000"/>
    <x v="5"/>
    <n v="59.2"/>
    <n v="40.799999999999997"/>
    <s v="Pass"/>
    <x v="1"/>
    <x v="1"/>
  </r>
  <r>
    <x v="0"/>
    <s v="Transient Occupancy Tax: Increase tax from 10% to 12%."/>
    <x v="3"/>
    <n v="59.55"/>
    <n v="40.450000000000003"/>
    <s v="Pass"/>
    <x v="1"/>
    <x v="1"/>
  </r>
  <r>
    <x v="1"/>
    <n v="600000"/>
    <x v="3"/>
    <n v="60"/>
    <n v="40"/>
    <s v="Fail"/>
    <x v="0"/>
    <x v="0"/>
  </r>
  <r>
    <x v="1"/>
    <n v="17000000"/>
    <x v="5"/>
    <n v="60.04"/>
    <n v="39.96"/>
    <s v="Pass"/>
    <x v="1"/>
    <x v="1"/>
  </r>
  <r>
    <x v="1"/>
    <n v="1180000"/>
    <x v="5"/>
    <n v="60.2"/>
    <n v="39.799999999999997"/>
    <s v="Fail"/>
    <x v="0"/>
    <x v="0"/>
  </r>
  <r>
    <x v="1"/>
    <n v="43000000"/>
    <x v="5"/>
    <n v="61.6"/>
    <n v="38.4"/>
    <s v="Pass"/>
    <x v="1"/>
    <x v="1"/>
  </r>
  <r>
    <x v="1"/>
    <n v="15250000"/>
    <x v="5"/>
    <n v="62.3"/>
    <n v="37.700000000000003"/>
    <s v="Pass"/>
    <x v="1"/>
    <x v="1"/>
  </r>
  <r>
    <x v="0"/>
    <s v="Marijuana Tax: Implement tax of no more than 7 cents/each dollar of proceeds for recreational marijuana and cannabis businesses as well as a tax of no more than 3 cents/each dollar of proceeds for medical marijuana and cannabis businesses."/>
    <x v="3"/>
    <n v="62.43"/>
    <n v="37.57"/>
    <s v="Pass"/>
    <x v="1"/>
    <x v="1"/>
  </r>
  <r>
    <x v="0"/>
    <s v="Marijuana Tax: Establish tax of not more than 10% of gross receipts for cannabis cultivation and distribution to fund county services."/>
    <x v="3"/>
    <n v="63.04"/>
    <n v="36.96"/>
    <s v="Pass"/>
    <x v="1"/>
    <x v="1"/>
  </r>
  <r>
    <x v="0"/>
    <s v="Parcel Tax: Levy the Following Parcel Tax - Single Family Residence $100, Duplex $150, Triplex $200, Fourplex $250, Multi-Familyplex $275, and  Commercial Use $300, Hotel-Motel $300, and Vacant Parcels $100"/>
    <x v="6"/>
    <n v="63.2"/>
    <n v="36.799999999999997"/>
    <s v="Fail"/>
    <x v="0"/>
    <x v="0"/>
  </r>
  <r>
    <x v="2"/>
    <s v="Sales Tax: Increase 1/2›"/>
    <x v="6"/>
    <n v="63.3"/>
    <n v="36.700000000000003"/>
    <s v="Fail"/>
    <x v="0"/>
    <x v="0"/>
  </r>
  <r>
    <x v="1"/>
    <n v="4500000"/>
    <x v="5"/>
    <n v="64.55"/>
    <n v="35.450000000000003"/>
    <s v="Pass"/>
    <x v="1"/>
    <x v="1"/>
  </r>
  <r>
    <x v="3"/>
    <s v="$30 Per Parcel (Continue)"/>
    <x v="5"/>
    <n v="64.900000000000006"/>
    <n v="35.1"/>
    <s v="Pass"/>
    <x v="1"/>
    <x v="1"/>
  </r>
  <r>
    <x v="0"/>
    <s v="Sales Tax: additional 0.75% for ten years generating an estimated $1 million per year, thereby increasing the total sales tax rate from 8.375% to 9.125"/>
    <x v="3"/>
    <n v="65.11"/>
    <n v="34.89"/>
    <s v="Pass"/>
    <x v="1"/>
    <x v="1"/>
  </r>
  <r>
    <x v="2"/>
    <s v="Sales Tax: Max Rateof 1/2 of 1%"/>
    <x v="0"/>
    <n v="65.400000000000006"/>
    <n v="34.6"/>
    <s v="Fail"/>
    <x v="0"/>
    <x v="0"/>
  </r>
  <r>
    <x v="0"/>
    <s v="Transient Occupancy Tax: Increase tax from 10% to 12%."/>
    <x v="3"/>
    <n v="65.760000000000005"/>
    <n v="34.24"/>
    <s v="Pass"/>
    <x v="1"/>
    <x v="1"/>
  </r>
  <r>
    <x v="1"/>
    <n v="22200000"/>
    <x v="5"/>
    <n v="65.8"/>
    <n v="34.200000000000003"/>
    <s v="Pass"/>
    <x v="1"/>
    <x v="1"/>
  </r>
  <r>
    <x v="0"/>
    <s v="Sales Tax: Implement a temporary half-cent tax for mental health facilities."/>
    <x v="18"/>
    <n v="66.22"/>
    <n v="33.78"/>
    <s v="Fail"/>
    <x v="0"/>
    <x v="0"/>
  </r>
  <r>
    <x v="0"/>
    <s v="Parcel Tax: Levy an annual tax of $144/parcel for 12 yrs."/>
    <x v="4"/>
    <n v="66.77"/>
    <n v="332.3"/>
    <s v="Pass"/>
    <x v="1"/>
    <x v="1"/>
  </r>
  <r>
    <x v="0"/>
    <s v="Parcel Tax: Replace Existing Annual Parcel Tax of $40 with An Annual Parcel Tax of $75 Per Year"/>
    <x v="6"/>
    <n v="67.900000000000006"/>
    <n v="32.1"/>
    <s v="Pass"/>
    <x v="1"/>
    <x v="1"/>
  </r>
  <r>
    <x v="0"/>
    <s v="$15 Per Parcel"/>
    <x v="3"/>
    <n v="68"/>
    <n v="32"/>
    <s v="Pass"/>
    <x v="1"/>
    <x v="1"/>
  </r>
  <r>
    <x v="1"/>
    <n v="43000000"/>
    <x v="5"/>
    <n v="68"/>
    <n v="32"/>
    <s v="Pass"/>
    <x v="1"/>
    <x v="1"/>
  </r>
  <r>
    <x v="1"/>
    <n v="3100000"/>
    <x v="5"/>
    <n v="68.010000000000005"/>
    <n v="31.99"/>
    <s v="Pass"/>
    <x v="1"/>
    <x v="1"/>
  </r>
  <r>
    <x v="0"/>
    <s v="Increase Parcel Tax from $16.30 to $35"/>
    <x v="6"/>
    <n v="68.400000000000006"/>
    <n v="31.6"/>
    <s v="Pass"/>
    <x v="1"/>
    <x v="1"/>
  </r>
  <r>
    <x v="1"/>
    <n v="5500000"/>
    <x v="5"/>
    <n v="68.7"/>
    <n v="31.3"/>
    <s v="Pass"/>
    <x v="1"/>
    <x v="1"/>
  </r>
  <r>
    <x v="0"/>
    <s v="Sales Tax: Increase sales tax by 0.5 cent."/>
    <x v="22"/>
    <n v="69.099999999999994"/>
    <n v="30.9"/>
    <s v="Pass"/>
    <x v="1"/>
    <x v="1"/>
  </r>
  <r>
    <x v="1"/>
    <n v="16000000"/>
    <x v="5"/>
    <n v="69.2"/>
    <n v="30.8"/>
    <s v="Pass"/>
    <x v="1"/>
    <x v="1"/>
  </r>
  <r>
    <x v="1"/>
    <n v="2500000"/>
    <x v="5"/>
    <n v="69.2"/>
    <n v="30.8"/>
    <s v="Pass"/>
    <x v="1"/>
    <x v="1"/>
  </r>
  <r>
    <x v="0"/>
    <s v="Parcel Tax: $18 Per Parcel"/>
    <x v="6"/>
    <n v="69.2"/>
    <n v="30.8"/>
    <s v="Pass"/>
    <x v="1"/>
    <x v="1"/>
  </r>
  <r>
    <x v="1"/>
    <n v="31000000"/>
    <x v="5"/>
    <n v="70.09"/>
    <n v="29.91"/>
    <s v="Pass"/>
    <x v="1"/>
    <x v="1"/>
  </r>
  <r>
    <x v="0"/>
    <s v="Sales Tax: Increase sales tax by 0.5%."/>
    <x v="23"/>
    <n v="70.2"/>
    <n v="29.8"/>
    <s v="Pass"/>
    <x v="1"/>
    <x v="1"/>
  </r>
  <r>
    <x v="0"/>
    <s v="Parcel Tax: Increase to $30 Per Unit of Benefit"/>
    <x v="6"/>
    <n v="70.599999999999994"/>
    <n v="29.4"/>
    <s v="Pass"/>
    <x v="1"/>
    <x v="1"/>
  </r>
  <r>
    <x v="0"/>
    <s v="Parcel Tax: Amend Ordinance Nos. 29 and 126 to increase the special tax for fire protection and prevention beginning with FY starting 7/1/2014. Parcel tax to range from $99 to $300 per parcel."/>
    <x v="6"/>
    <n v="70.849999999999994"/>
    <n v="29.15"/>
    <s v="Pass"/>
    <x v="1"/>
    <x v="1"/>
  </r>
  <r>
    <x v="1"/>
    <n v="15500000"/>
    <x v="5"/>
    <n v="70.900000000000006"/>
    <n v="29.1"/>
    <s v="Pass"/>
    <x v="1"/>
    <x v="1"/>
  </r>
  <r>
    <x v="0"/>
    <s v="Parcel Tax: Replace current special tax of $18.75/unit of ownership in designated subdivisions, industrial parks, or shopping centers to $25/unit."/>
    <x v="6"/>
    <n v="71.81"/>
    <n v="28.19"/>
    <s v="Pass"/>
    <x v="1"/>
    <x v="1"/>
  </r>
  <r>
    <x v="0"/>
    <s v="Parcel Tax: Increase to $18.75 Per Unit of Benefit"/>
    <x v="6"/>
    <n v="72.400000000000006"/>
    <n v="27.6"/>
    <s v="Pass"/>
    <x v="1"/>
    <x v="1"/>
  </r>
  <r>
    <x v="1"/>
    <n v="4000000"/>
    <x v="5"/>
    <n v="72.86"/>
    <n v="27.14"/>
    <s v="Pass"/>
    <x v="1"/>
    <x v="1"/>
  </r>
  <r>
    <x v="1"/>
    <n v="3700000"/>
    <x v="5"/>
    <n v="73.7"/>
    <n v="26.3"/>
    <s v="Pass"/>
    <x v="1"/>
    <x v="1"/>
  </r>
  <r>
    <x v="0"/>
    <s v="Marijuana Tax: Impose rates of $10/canopy sq. ft. for cultivation businesses, 6% of gross receipts for retail businesses, and 4% for other businesses."/>
    <x v="3"/>
    <n v="74.680000000000007"/>
    <n v="25.32"/>
    <s v="Pass"/>
    <x v="1"/>
    <x v="1"/>
  </r>
  <r>
    <x v="0"/>
    <s v="Sales Tax: Increase sales tax by 0.5 cent."/>
    <x v="22"/>
    <n v="75.099999999999994"/>
    <n v="24.9"/>
    <s v="Pass"/>
    <x v="1"/>
    <x v="1"/>
  </r>
  <r>
    <x v="0"/>
    <s v="Property Tax: Increase tax rate of 0.125% for 16 years."/>
    <x v="10"/>
    <n v="75.66"/>
    <n v="24.34"/>
    <s v="Pass"/>
    <x v="1"/>
    <x v="1"/>
  </r>
  <r>
    <x v="0"/>
    <s v="Parcel Tax: Levy a tax of $39/unit."/>
    <x v="6"/>
    <n v="75.790000000000006"/>
    <n v="24.21"/>
    <s v="Pass"/>
    <x v="1"/>
    <x v="1"/>
  </r>
  <r>
    <x v="2"/>
    <s v="Sales Tax: Extend 1/2% tax indefinitely."/>
    <x v="1"/>
    <n v="76"/>
    <n v="24"/>
    <s v="Pass"/>
    <x v="1"/>
    <x v="1"/>
  </r>
  <r>
    <x v="0"/>
    <s v="Parcel Tax: Adopt Special Fire and Rescue Tax"/>
    <x v="6"/>
    <n v="77.2"/>
    <n v="22.8"/>
    <s v="Pass"/>
    <x v="1"/>
    <x v="1"/>
  </r>
  <r>
    <x v="0"/>
    <s v="Parcel Tax: Increase tax from $18 to $22 per unit and extend tax for 10 years."/>
    <x v="6"/>
    <n v="77.900000000000006"/>
    <n v="22.1"/>
    <s v="Pass"/>
    <x v="1"/>
    <x v="1"/>
  </r>
  <r>
    <x v="0"/>
    <s v="Abandoned Vehicle Abatement Tax: Renew Tax of $1 Per Vehicle and an Additional $2 for Certain Commercial Vehicles for 10 Yrs"/>
    <x v="2"/>
    <n v="79.3"/>
    <n v="20.7"/>
    <s v="Pass"/>
    <x v="1"/>
    <x v="1"/>
  </r>
  <r>
    <x v="0"/>
    <s v="Parcel Tax: increase to $61 per unit of benefit (ranging from $61 to $1,220 per year depending on the property type), thereby generating an estimated $1.18 million per year in revenue"/>
    <x v="6"/>
    <n v="81.13"/>
    <n v="18.87"/>
    <s v="Pass"/>
    <x v="1"/>
    <x v="1"/>
  </r>
  <r>
    <x v="0"/>
    <s v="Parcel Tax: Increase to $55 Per Unit of Benefit"/>
    <x v="6"/>
    <n v="81.599999999999994"/>
    <n v="18.399999999999999"/>
    <s v="Pass"/>
    <x v="1"/>
    <x v="1"/>
  </r>
  <r>
    <x v="1"/>
    <n v="5500000"/>
    <x v="18"/>
    <n v="81.8"/>
    <n v="18.2"/>
    <s v="Pass"/>
    <x v="1"/>
    <x v="1"/>
  </r>
  <r>
    <x v="0"/>
    <s v="Special Tax: Extend and increase rate special tax from $16 to $32 per unit per year."/>
    <x v="6"/>
    <n v="82.4"/>
    <n v="17.600000000000001"/>
    <s v="Pass"/>
    <x v="1"/>
    <x v="1"/>
  </r>
  <r>
    <x v="0"/>
    <s v="Parcel Tax: Increase tax from $40 to $75 per unit."/>
    <x v="6"/>
    <n v="82.6"/>
    <n v="17.399999999999999"/>
    <s v="Pass"/>
    <x v="1"/>
    <x v="1"/>
  </r>
  <r>
    <x v="0"/>
    <s v="Sales Tax: Impose additional 0.5% tax for 5 years and a 0.125% tax after that to fund mental health services."/>
    <x v="18"/>
    <n v="82.97"/>
    <n v="17.03"/>
    <s v="Pass"/>
    <x v="1"/>
    <x v="1"/>
  </r>
  <r>
    <x v="0"/>
    <s v="Transient Occupancy Tax: Increase from 10% to 12%"/>
    <x v="12"/>
    <n v="33.299999999999997"/>
    <n v="66.7"/>
    <s v="Fail"/>
    <x v="0"/>
    <x v="0"/>
  </r>
  <r>
    <x v="0"/>
    <s v="Transient Occupancy Tax: Impose an 11% Tax"/>
    <x v="1"/>
    <n v="39.6"/>
    <n v="60.5"/>
    <s v="Fail"/>
    <x v="0"/>
    <x v="0"/>
  </r>
  <r>
    <x v="2"/>
    <s v="Sales Tax: Establisha 1% Sales Tax for 4 Yrs"/>
    <x v="1"/>
    <n v="44.4"/>
    <n v="55.6"/>
    <s v="Fail"/>
    <x v="0"/>
    <x v="0"/>
  </r>
  <r>
    <x v="0"/>
    <s v="Transient Occupancy Tax: Increase tax from 8% to 10%."/>
    <x v="3"/>
    <n v="45.14"/>
    <n v="54.86"/>
    <s v="Fail"/>
    <x v="0"/>
    <x v="0"/>
  </r>
  <r>
    <x v="2"/>
    <s v="Sales Tax: Increasing Tax by 3/4-Cent"/>
    <x v="1"/>
    <n v="48.5"/>
    <n v="51.5"/>
    <s v="Fail"/>
    <x v="0"/>
    <x v="0"/>
  </r>
  <r>
    <x v="0"/>
    <s v="Sales Tax: Raise sales tax by half-cent."/>
    <x v="3"/>
    <n v="51.87"/>
    <n v="48.13"/>
    <s v="Pass"/>
    <x v="1"/>
    <x v="1"/>
  </r>
  <r>
    <x v="0"/>
    <s v="Transient Occupancy Tax: Establish a 9% Tax"/>
    <x v="1"/>
    <n v="53.1"/>
    <n v="46.9"/>
    <s v="Pass"/>
    <x v="1"/>
    <x v="1"/>
  </r>
  <r>
    <x v="1"/>
    <n v="104000000"/>
    <x v="5"/>
    <n v="53.3"/>
    <n v="46.7"/>
    <s v="Fail"/>
    <x v="0"/>
    <x v="0"/>
  </r>
  <r>
    <x v="1"/>
    <n v="6000000"/>
    <x v="5"/>
    <n v="53.87"/>
    <n v="46.13"/>
    <s v="Fail"/>
    <x v="0"/>
    <x v="0"/>
  </r>
  <r>
    <x v="1"/>
    <n v="103000000"/>
    <x v="5"/>
    <n v="54.4"/>
    <n v="45.9"/>
    <s v="Fail"/>
    <x v="0"/>
    <x v="0"/>
  </r>
  <r>
    <x v="1"/>
    <n v="4200000"/>
    <x v="5"/>
    <n v="55.93"/>
    <n v="44.07"/>
    <s v="Pass"/>
    <x v="1"/>
    <x v="1"/>
  </r>
  <r>
    <x v="1"/>
    <n v="9000000"/>
    <x v="5"/>
    <n v="56.1"/>
    <n v="43.9"/>
    <s v="Pass"/>
    <x v="1"/>
    <x v="1"/>
  </r>
  <r>
    <x v="1"/>
    <n v="60000000"/>
    <x v="5"/>
    <n v="57.25"/>
    <n v="42.75"/>
    <s v="Pass"/>
    <x v="1"/>
    <x v="1"/>
  </r>
  <r>
    <x v="1"/>
    <n v="11000000"/>
    <x v="5"/>
    <n v="57.8"/>
    <n v="42.2"/>
    <s v="Pass"/>
    <x v="1"/>
    <x v="1"/>
  </r>
  <r>
    <x v="0"/>
    <s v="Transient Occupancy Tax: Increase TOT to 9%."/>
    <x v="3"/>
    <n v="58"/>
    <n v="42"/>
    <s v="Pass"/>
    <x v="1"/>
    <x v="1"/>
  </r>
  <r>
    <x v="1"/>
    <n v="4000000"/>
    <x v="5"/>
    <n v="58.3"/>
    <n v="41.7"/>
    <s v="Fail"/>
    <x v="0"/>
    <x v="0"/>
  </r>
  <r>
    <x v="1"/>
    <n v="3400000"/>
    <x v="5"/>
    <n v="58.49"/>
    <n v="41.51"/>
    <s v="Pass"/>
    <x v="1"/>
    <x v="1"/>
  </r>
  <r>
    <x v="1"/>
    <n v="26500000"/>
    <x v="5"/>
    <n v="58.7"/>
    <n v="41.3"/>
    <s v="Pass"/>
    <x v="1"/>
    <x v="1"/>
  </r>
  <r>
    <x v="0"/>
    <s v="Sales Tax: renew and increase the tax for emergency services from 0.5% to 1.0%, thereby increasing the total rate in the city to 8.75%, providing approximately $4,000,000 annually, until ended by voters"/>
    <x v="0"/>
    <n v="59.57"/>
    <n v="40.43"/>
    <s v="Fail"/>
    <x v="0"/>
    <x v="0"/>
  </r>
  <r>
    <x v="1"/>
    <n v="20000000"/>
    <x v="5"/>
    <n v="59.79"/>
    <n v="40.21"/>
    <s v="Pass"/>
    <x v="1"/>
    <x v="1"/>
  </r>
  <r>
    <x v="0"/>
    <s v="Transient Occupancy Tax: Increase TOT to 8%."/>
    <x v="3"/>
    <n v="60"/>
    <n v="40"/>
    <s v="Pass"/>
    <x v="1"/>
    <x v="1"/>
  </r>
  <r>
    <x v="2"/>
    <s v="Sales Tax: Impose a 1/2› Tax to Expire In 30 Yrs"/>
    <x v="22"/>
    <n v="60.9"/>
    <n v="39.1"/>
    <s v="Fail"/>
    <x v="0"/>
    <x v="0"/>
  </r>
  <r>
    <x v="1"/>
    <n v="16500000"/>
    <x v="5"/>
    <n v="60.9"/>
    <n v="39.1"/>
    <s v="Fail"/>
    <x v="0"/>
    <x v="0"/>
  </r>
  <r>
    <x v="1"/>
    <n v="1950000"/>
    <x v="5"/>
    <n v="61.1"/>
    <n v="38.9"/>
    <s v="Pass"/>
    <x v="1"/>
    <x v="1"/>
  </r>
  <r>
    <x v="1"/>
    <n v="31000000"/>
    <x v="5"/>
    <n v="61.17"/>
    <n v="38.83"/>
    <s v="Pass"/>
    <x v="1"/>
    <x v="1"/>
  </r>
  <r>
    <x v="1"/>
    <n v="1800000"/>
    <x v="5"/>
    <n v="61.29"/>
    <n v="38.71"/>
    <s v="Pass"/>
    <x v="1"/>
    <x v="1"/>
  </r>
  <r>
    <x v="2"/>
    <s v="Sales Tax: Impose 1/2% Tax"/>
    <x v="20"/>
    <n v="61.3"/>
    <n v="38.700000000000003"/>
    <s v="Fail"/>
    <x v="0"/>
    <x v="0"/>
  </r>
  <r>
    <x v="1"/>
    <n v="6500000"/>
    <x v="5"/>
    <n v="61.32"/>
    <n v="38.68"/>
    <s v="Pass"/>
    <x v="1"/>
    <x v="1"/>
  </r>
  <r>
    <x v="2"/>
    <s v="Sales Tax: Increase 1/2› for 20 Yrs"/>
    <x v="0"/>
    <n v="61.9"/>
    <n v="38.1"/>
    <s v="Fail"/>
    <x v="0"/>
    <x v="0"/>
  </r>
  <r>
    <x v="1"/>
    <n v="1500000"/>
    <x v="5"/>
    <n v="62.32"/>
    <n v="37.68"/>
    <s v="Pass"/>
    <x v="1"/>
    <x v="1"/>
  </r>
  <r>
    <x v="1"/>
    <n v="3400000"/>
    <x v="5"/>
    <n v="62.35"/>
    <n v="37.65"/>
    <s v="Pass"/>
    <x v="1"/>
    <x v="1"/>
  </r>
  <r>
    <x v="1"/>
    <n v="149450000"/>
    <x v="5"/>
    <n v="62.6"/>
    <n v="37.4"/>
    <s v="Pass"/>
    <x v="1"/>
    <x v="1"/>
  </r>
  <r>
    <x v="1"/>
    <n v="9800000"/>
    <x v="5"/>
    <n v="62.7"/>
    <n v="37.299999999999997"/>
    <s v="Pass"/>
    <x v="1"/>
    <x v="1"/>
  </r>
  <r>
    <x v="2"/>
    <s v="Sales Tax: 1/2› Increase for 30 Yrs"/>
    <x v="20"/>
    <n v="62.8"/>
    <n v="37.200000000000003"/>
    <s v="Fail"/>
    <x v="0"/>
    <x v="0"/>
  </r>
  <r>
    <x v="1"/>
    <n v="42000000"/>
    <x v="5"/>
    <n v="63.2"/>
    <n v="36.799999999999997"/>
    <s v="Fail"/>
    <x v="0"/>
    <x v="0"/>
  </r>
  <r>
    <x v="1"/>
    <n v="1100000"/>
    <x v="5"/>
    <n v="64.099999999999994"/>
    <n v="35.9"/>
    <s v="Fail"/>
    <x v="0"/>
    <x v="0"/>
  </r>
  <r>
    <x v="2"/>
    <s v="Sales Tax: Sales Taxby «› for Every Taxable Dollar Spent for Not More Than 20 Yrs"/>
    <x v="1"/>
    <n v="64.3"/>
    <n v="35.700000000000003"/>
    <s v="Pass"/>
    <x v="1"/>
    <x v="1"/>
  </r>
  <r>
    <x v="1"/>
    <n v="6000000"/>
    <x v="5"/>
    <n v="64.98"/>
    <n v="35.020000000000003"/>
    <s v="Pass"/>
    <x v="1"/>
    <x v="1"/>
  </r>
  <r>
    <x v="0"/>
    <s v="Marijuana Tax: Impose 15% on business."/>
    <x v="3"/>
    <n v="65.27"/>
    <n v="34.729999999999997"/>
    <s v="Pass"/>
    <x v="1"/>
    <x v="1"/>
  </r>
  <r>
    <x v="1"/>
    <n v="44000000"/>
    <x v="5"/>
    <n v="65.3"/>
    <n v="34.700000000000003"/>
    <s v="Pass"/>
    <x v="1"/>
    <x v="1"/>
  </r>
  <r>
    <x v="1"/>
    <n v="14000000"/>
    <x v="5"/>
    <n v="65.900000000000006"/>
    <n v="34.200000000000003"/>
    <s v="Pass"/>
    <x v="1"/>
    <x v="1"/>
  </r>
  <r>
    <x v="1"/>
    <n v="10000000"/>
    <x v="5"/>
    <n v="67.400000000000006"/>
    <n v="32.6"/>
    <s v="Pass"/>
    <x v="1"/>
    <x v="1"/>
  </r>
  <r>
    <x v="0"/>
    <s v="Sales Tax: Impose .5% tax."/>
    <x v="3"/>
    <n v="68.64"/>
    <n v="31.36"/>
    <s v="Pass"/>
    <x v="1"/>
    <x v="1"/>
  </r>
  <r>
    <x v="1"/>
    <n v="2900000"/>
    <x v="5"/>
    <n v="69.099999999999994"/>
    <n v="30.9"/>
    <s v="Pass"/>
    <x v="1"/>
    <x v="1"/>
  </r>
  <r>
    <x v="1"/>
    <n v="65000000"/>
    <x v="5"/>
    <n v="70.760000000000005"/>
    <n v="29.24"/>
    <s v="Pass"/>
    <x v="1"/>
    <x v="1"/>
  </r>
  <r>
    <x v="0"/>
    <s v="Sales Tax: Implement an additional 0.5% tax for 30 years for transportation improvements."/>
    <x v="20"/>
    <n v="71.25"/>
    <n v="28.75"/>
    <s v="Pass"/>
    <x v="1"/>
    <x v="1"/>
  </r>
  <r>
    <x v="1"/>
    <n v="8000000"/>
    <x v="5"/>
    <n v="71.3"/>
    <n v="28.7"/>
    <s v="Pass"/>
    <x v="1"/>
    <x v="1"/>
  </r>
  <r>
    <x v="1"/>
    <n v="2000000"/>
    <x v="5"/>
    <n v="72.900000000000006"/>
    <n v="27.1"/>
    <s v="Pass"/>
    <x v="1"/>
    <x v="1"/>
  </r>
  <r>
    <x v="1"/>
    <n v="12000000"/>
    <x v="5"/>
    <n v="74.239999999999995"/>
    <n v="25.76"/>
    <s v="Pass"/>
    <x v="1"/>
    <x v="1"/>
  </r>
  <r>
    <x v="0"/>
    <s v="Marijuana Tax: Impose tax of $25/canopy sq. ft. for cultivation or 10% of gross receipts until ended by voters."/>
    <x v="3"/>
    <n v="77.45"/>
    <n v="22.55"/>
    <s v="Pass"/>
    <x v="1"/>
    <x v="1"/>
  </r>
  <r>
    <x v="2"/>
    <s v="Sales Tax: Enact a 1/2› Sales Tax"/>
    <x v="8"/>
    <n v="77.900000000000006"/>
    <n v="22.1"/>
    <s v="Pass"/>
    <x v="1"/>
    <x v="1"/>
  </r>
  <r>
    <x v="0"/>
    <s v="Sales Tax: Impose .5% tax."/>
    <x v="6"/>
    <n v="46.82"/>
    <n v="53.18"/>
    <s v="Fail"/>
    <x v="0"/>
    <x v="0"/>
  </r>
  <r>
    <x v="7"/>
    <s v="Sales Tax: Impose 1/2› Tax"/>
    <x v="6"/>
    <n v="48"/>
    <n v="52"/>
    <s v="Fail"/>
    <x v="0"/>
    <x v="0"/>
  </r>
  <r>
    <x v="0"/>
    <s v="Parcel Tax: $25 per landowner unit per year."/>
    <x v="3"/>
    <n v="55.2"/>
    <n v="44.8"/>
    <s v="Fail"/>
    <x v="0"/>
    <x v="0"/>
  </r>
  <r>
    <x v="0"/>
    <s v="Water Meter Rate: Supplemental Charge on Water Rates of $1 for Mosquito Abatement"/>
    <x v="18"/>
    <n v="60.1"/>
    <n v="39.9"/>
    <s v="Fail"/>
    <x v="0"/>
    <x v="0"/>
  </r>
  <r>
    <x v="0"/>
    <s v="Parcel Tax: Levy a Tax of $225 Per Residential Parcel"/>
    <x v="4"/>
    <n v="71.900000000000006"/>
    <n v="28.1"/>
    <s v="Pass"/>
    <x v="1"/>
    <x v="1"/>
  </r>
  <r>
    <x v="0"/>
    <s v="Water Rates: Continue supplemental charge of $1.50 per meter to minimum water rates effective 12/1/2014."/>
    <x v="3"/>
    <n v="75.599999999999994"/>
    <n v="24.4"/>
    <s v="Pass"/>
    <x v="1"/>
    <x v="1"/>
  </r>
  <r>
    <x v="0"/>
    <s v="Mosquito Abatement Tax: Increase the Monthly Water Bill from $.50 Per Month to $1 Per Month"/>
    <x v="3"/>
    <n v="75.8"/>
    <n v="24.2"/>
    <s v="Pass"/>
    <x v="1"/>
    <x v="1"/>
  </r>
  <r>
    <x v="0"/>
    <s v="Parcel Tax: $225 Per Year, an Increase of $75 Per Year"/>
    <x v="18"/>
    <n v="78.099999999999994"/>
    <n v="21.9"/>
    <s v="Pass"/>
    <x v="1"/>
    <x v="1"/>
  </r>
  <r>
    <x v="0"/>
    <s v="Mosquito Abatement Tax: $1.50 Per Water Meter Through 6/30/2014"/>
    <x v="3"/>
    <n v="79.5"/>
    <n v="20.5"/>
    <s v="Pass"/>
    <x v="1"/>
    <x v="1"/>
  </r>
  <r>
    <x v="0"/>
    <s v="Business Tax: Levy 10% tax on gross receipts for marijuana collective or cooperative"/>
    <x v="3"/>
    <n v="81.67"/>
    <n v="18.329999999999998"/>
    <s v="Pass"/>
    <x v="1"/>
    <x v="1"/>
  </r>
  <r>
    <x v="0"/>
    <s v="$150 Per Parcel for 4 Yrs"/>
    <x v="18"/>
    <n v="89.8"/>
    <n v="10.199999999999999"/>
    <s v="Pass"/>
    <x v="1"/>
    <x v="1"/>
  </r>
  <r>
    <x v="7"/>
    <s v="Sales Tax: 1/2› Sales Tax Increase"/>
    <x v="1"/>
    <n v="44"/>
    <n v="56"/>
    <s v="Fail"/>
    <x v="0"/>
    <x v="0"/>
  </r>
  <r>
    <x v="0"/>
    <s v="TOT: Increase from 9% to10%"/>
    <x v="1"/>
    <n v="46.8"/>
    <n v="53.2"/>
    <s v="Fail"/>
    <x v="0"/>
    <x v="0"/>
  </r>
  <r>
    <x v="1"/>
    <n v="65000000"/>
    <x v="5"/>
    <n v="47.7"/>
    <n v="52.3"/>
    <s v="Fail"/>
    <x v="0"/>
    <x v="0"/>
  </r>
  <r>
    <x v="1"/>
    <n v="1334000"/>
    <x v="5"/>
    <n v="49.7"/>
    <n v="50.3"/>
    <s v="Fail"/>
    <x v="0"/>
    <x v="0"/>
  </r>
  <r>
    <x v="0"/>
    <s v="Sales Tax: Increase 1/2 of 1%."/>
    <x v="3"/>
    <n v="50"/>
    <n v="50"/>
    <s v="Fail"/>
    <x v="0"/>
    <x v="0"/>
  </r>
  <r>
    <x v="1"/>
    <n v="11100000"/>
    <x v="5"/>
    <n v="58.5"/>
    <n v="41.5"/>
    <s v="Pass"/>
    <x v="1"/>
    <x v="1"/>
  </r>
  <r>
    <x v="0"/>
    <s v="Transient Occupancy Tax: Increase from 10% to 13%"/>
    <x v="20"/>
    <n v="59"/>
    <n v="41"/>
    <s v="Pass"/>
    <x v="1"/>
    <x v="1"/>
  </r>
  <r>
    <x v="0"/>
    <s v="Parcel Tax: Impose a flat parcel tax of $79 on all taxable parcels in fiscal year 2018-2019, and then adjusted in following years based on the Bureau of Labor Statistics Consumer Price Index."/>
    <x v="6"/>
    <n v="60.37"/>
    <n v="39.630000000000003"/>
    <s v="Fail"/>
    <x v="0"/>
    <x v="0"/>
  </r>
  <r>
    <x v="1"/>
    <n v="63100000"/>
    <x v="5"/>
    <n v="62.75"/>
    <n v="37.25"/>
    <s v="Pass"/>
    <x v="1"/>
    <x v="1"/>
  </r>
  <r>
    <x v="0"/>
    <s v="Extend Transient Occupancy Tax to Cover Campgrounds"/>
    <x v="18"/>
    <n v="62.8"/>
    <n v="37.200000000000003"/>
    <s v="Fail"/>
    <x v="0"/>
    <x v="0"/>
  </r>
  <r>
    <x v="0"/>
    <s v="Parcel Tax: annual tax of $85 per residential unit, $20 per vacant parcel, and $34 per 0.1 acres for other improved property"/>
    <x v="6"/>
    <n v="65.37"/>
    <n v="34.630000000000003"/>
    <s v="Fail"/>
    <x v="0"/>
    <x v="0"/>
  </r>
  <r>
    <x v="0"/>
    <s v="Utility Users Tax: No Increase to the Current Rate of 2.5%, Extend the Tax"/>
    <x v="30"/>
    <n v="67.5"/>
    <n v="32.5"/>
    <s v="Pass"/>
    <x v="1"/>
    <x v="1"/>
  </r>
  <r>
    <x v="0"/>
    <s v="Parcel Tax: $59."/>
    <x v="5"/>
    <n v="68.400000000000006"/>
    <n v="31.6"/>
    <s v="Pass"/>
    <x v="1"/>
    <x v="1"/>
  </r>
  <r>
    <x v="0"/>
    <s v="$70 Improved Residential Lots/$400 Improved Commercial"/>
    <x v="6"/>
    <n v="68.900000000000006"/>
    <n v="31.1"/>
    <s v="Pass"/>
    <x v="1"/>
    <x v="1"/>
  </r>
  <r>
    <x v="0"/>
    <s v="Transactions and UseTax: Increase Sales Tax by 1/2›"/>
    <x v="12"/>
    <n v="71.8"/>
    <n v="28.2"/>
    <s v="Pass"/>
    <x v="1"/>
    <x v="1"/>
  </r>
  <r>
    <x v="0"/>
    <s v="Parcel Tax: Extends $59 per year parcel tax for 5 years."/>
    <x v="5"/>
    <n v="73.760000000000005"/>
    <n v="26.24"/>
    <s v="Pass"/>
    <x v="1"/>
    <x v="1"/>
  </r>
  <r>
    <x v="0"/>
    <s v="Parcel Tax: renewing an existing annual parcel tax of $59 per parcel for five years, thereby generating an estimated $620,000 per year"/>
    <x v="5"/>
    <n v="73.900000000000006"/>
    <n v="26.1"/>
    <s v="Pass"/>
    <x v="1"/>
    <x v="1"/>
  </r>
  <r>
    <x v="1"/>
    <n v="22500000"/>
    <x v="6"/>
    <n v="74.099999999999994"/>
    <n v="25.9"/>
    <s v="Pass"/>
    <x v="1"/>
    <x v="1"/>
  </r>
  <r>
    <x v="0"/>
    <s v="Parcel Tax: $59 per year/per parcel for 4 years."/>
    <x v="5"/>
    <n v="75"/>
    <n v="25"/>
    <s v="Pass"/>
    <x v="1"/>
    <x v="1"/>
  </r>
  <r>
    <x v="0"/>
    <s v="Marijuana Tax: For marijuana commercial cultivation, impose tax ranging from $0.50 and $2.50/yr. depending on square footage of plant canopy. For non-cultivation commercial marijuana business activity, impose a tax ranging from 1% to 4% of gross receipts depending on type of business activity."/>
    <x v="3"/>
    <n v="79.25"/>
    <n v="20.75"/>
    <s v="Pass"/>
    <x v="1"/>
    <x v="1"/>
  </r>
  <r>
    <x v="0"/>
    <s v="Parcel Tax: Extend $59 parcel tax for 5 years."/>
    <x v="5"/>
    <n v="79.650000000000006"/>
    <n v="20.350000000000001"/>
    <s v="Pass"/>
    <x v="1"/>
    <x v="1"/>
  </r>
  <r>
    <x v="0"/>
    <s v="Parcel Tax: Increase parcel tax for FY 2015-16: improved residential: $100 to $240; unimproved: $36 to $86; unimproved commercial: $257 to $617. Rates to either increase or decrease in future fiscal years based on the consumer price index rate changes."/>
    <x v="6"/>
    <n v="80.7"/>
    <n v="19.399999999999999"/>
    <s v="Pass"/>
    <x v="1"/>
    <x v="1"/>
  </r>
  <r>
    <x v="0"/>
    <s v="Marijuana Tax: Impose 1% tax on marijuana testing laboratory gross receipts, impose a 2% tax on marijuana cultivation, distribution, and manufacturing businesses, impose a 4% tax on gross receipts of marijuana retail businesses and adopt regulatory provisions defining, conducting audits about, and establishing an appeal procedure for the marijuana tax."/>
    <x v="3"/>
    <n v="81.430000000000007"/>
    <n v="17.57"/>
    <s v="Pass"/>
    <x v="1"/>
    <x v="1"/>
  </r>
  <r>
    <x v="0"/>
    <s v="Utility Users Tax: Raise by 3%"/>
    <x v="6"/>
    <n v="19.600000000000001"/>
    <n v="80.400000000000006"/>
    <s v="Fail"/>
    <x v="0"/>
    <x v="0"/>
  </r>
  <r>
    <x v="0"/>
    <s v="Admission Tax: Impose 5% tax to enter or attend events or facilities in the city."/>
    <x v="3"/>
    <n v="22.91"/>
    <n v="77.09"/>
    <s v="Fail"/>
    <x v="0"/>
    <x v="0"/>
  </r>
  <r>
    <x v="0"/>
    <s v="Utility Users Tax: Make Cell Ph Subject to Same Taxes As Telephone"/>
    <x v="0"/>
    <n v="23.5"/>
    <n v="76.5"/>
    <s v="Fail"/>
    <x v="0"/>
    <x v="0"/>
  </r>
  <r>
    <x v="0"/>
    <s v="Utility Users Tax: Phone, Electricity, Wtr, Gas, &amp; Cable TV Services from 2% to 4% During 1/1/2005 to 12/31/2006"/>
    <x v="0"/>
    <n v="28.2"/>
    <n v="71.900000000000006"/>
    <s v="Fail"/>
    <x v="0"/>
    <x v="0"/>
  </r>
  <r>
    <x v="0"/>
    <s v="Utility Users Tax: Apply Tax to Cell Phones and Increase to 3%"/>
    <x v="1"/>
    <n v="28.5"/>
    <n v="71.5"/>
    <s v="Fail"/>
    <x v="0"/>
    <x v="0"/>
  </r>
  <r>
    <x v="0"/>
    <s v="Utility Users Tax: Repeal 2% Tax"/>
    <x v="1"/>
    <n v="30.7"/>
    <n v="69.3"/>
    <s v="Fail"/>
    <x v="0"/>
    <x v="0"/>
  </r>
  <r>
    <x v="0"/>
    <s v="Utility Users Tax: Reduce to 3%, Repeal Tax by 2005"/>
    <x v="1"/>
    <n v="33.799999999999997"/>
    <n v="66.2"/>
    <s v="Fail"/>
    <x v="0"/>
    <x v="0"/>
  </r>
  <r>
    <x v="0"/>
    <s v="Utility Users Tax: Remove the $2,000 Max Utility Users Tax Payable on Phone, Electricity, Wtr, Gas, &amp; Cable TV Services in any One Calendar Year"/>
    <x v="6"/>
    <n v="34.1"/>
    <n v="65.900000000000006"/>
    <s v="Fail"/>
    <x v="0"/>
    <x v="0"/>
  </r>
  <r>
    <x v="0"/>
    <s v="Utility Users Tax: From $2,000 to $4,000 Over 4 Yrs, Then by Inflation Index Thereafter"/>
    <x v="10"/>
    <n v="34.200000000000003"/>
    <n v="65.8"/>
    <s v="Fail"/>
    <x v="0"/>
    <x v="0"/>
  </r>
  <r>
    <x v="0"/>
    <s v="Continue Bus License Tax"/>
    <x v="1"/>
    <n v="34.799999999999997"/>
    <n v="65.2"/>
    <s v="Fail"/>
    <x v="0"/>
    <x v="0"/>
  </r>
  <r>
    <x v="1"/>
    <n v="11500000"/>
    <x v="29"/>
    <n v="35.159999999999997"/>
    <n v="64.84"/>
    <s v="Fail"/>
    <x v="0"/>
    <x v="0"/>
  </r>
  <r>
    <x v="0"/>
    <s v="Parcel Tax: $60 per parcel for 4 years."/>
    <x v="5"/>
    <n v="37.58"/>
    <n v="62.42"/>
    <s v="Fail"/>
    <x v="0"/>
    <x v="0"/>
  </r>
  <r>
    <x v="0"/>
    <s v="Utility Users Tax: Reduce to 3%"/>
    <x v="1"/>
    <n v="38.200000000000003"/>
    <n v="61.8"/>
    <s v="Fail"/>
    <x v="0"/>
    <x v="0"/>
  </r>
  <r>
    <x v="0"/>
    <s v="Parcel Tax: Impose Tax of $58.26"/>
    <x v="12"/>
    <n v="38.200000000000003"/>
    <n v="61.8"/>
    <s v="Fail"/>
    <x v="0"/>
    <x v="0"/>
  </r>
  <r>
    <x v="0"/>
    <s v="Sales Tax: Increase sales tax by one cent."/>
    <x v="3"/>
    <n v="39.29"/>
    <n v="60.71"/>
    <s v="Fail"/>
    <x v="0"/>
    <x v="0"/>
  </r>
  <r>
    <x v="0"/>
    <s v="Parcel Tax: $120 per parcel/per year."/>
    <x v="3"/>
    <n v="42.61"/>
    <n v="57.39"/>
    <s v="Fail"/>
    <x v="0"/>
    <x v="0"/>
  </r>
  <r>
    <x v="0"/>
    <s v="Utility Users Tax: Repeal 6% Tax Effective 7/1/2009"/>
    <x v="1"/>
    <n v="43.1"/>
    <n v="57"/>
    <s v="Fail"/>
    <x v="0"/>
    <x v="0"/>
  </r>
  <r>
    <x v="1"/>
    <n v="158000000"/>
    <x v="5"/>
    <n v="43.4"/>
    <n v="56.6"/>
    <s v="Fail"/>
    <x v="0"/>
    <x v="0"/>
  </r>
  <r>
    <x v="1"/>
    <n v="36000000"/>
    <x v="5"/>
    <n v="43.71"/>
    <n v="56.29"/>
    <s v="Fail"/>
    <x v="0"/>
    <x v="0"/>
  </r>
  <r>
    <x v="1"/>
    <n v="40000000"/>
    <x v="5"/>
    <n v="45.09"/>
    <n v="54.91"/>
    <s v="Fail"/>
    <x v="0"/>
    <x v="0"/>
  </r>
  <r>
    <x v="0"/>
    <s v="Sales Tax: increase from 1% to 1.5% generating an estimated $1 million per year, thereby increasing the total sales tax rate from 8.75% to 9.25%"/>
    <x v="3"/>
    <n v="45.41"/>
    <n v="54.59"/>
    <s v="Fail"/>
    <x v="0"/>
    <x v="0"/>
  </r>
  <r>
    <x v="0"/>
    <s v="Sales Tax: Add 0.5% sales tax for five years."/>
    <x v="3"/>
    <n v="47.48"/>
    <n v="52.52"/>
    <s v="Fail"/>
    <x v="0"/>
    <x v="0"/>
  </r>
  <r>
    <x v="0"/>
    <s v="Utility Users Tax: Reduce to 4% in 2003, 3% in 2004"/>
    <x v="1"/>
    <n v="47.7"/>
    <n v="52.3"/>
    <s v="Fail"/>
    <x v="0"/>
    <x v="0"/>
  </r>
  <r>
    <x v="1"/>
    <n v="27800000"/>
    <x v="5"/>
    <n v="47.83"/>
    <n v="52.17"/>
    <s v="Fail"/>
    <x v="0"/>
    <x v="0"/>
  </r>
  <r>
    <x v="0"/>
    <s v="Parcel Tax: Impose tax at a rate of $230/improved parcel to fund paramedic services."/>
    <x v="6"/>
    <n v="47.93"/>
    <n v="52.07"/>
    <s v="Fail"/>
    <x v="0"/>
    <x v="0"/>
  </r>
  <r>
    <x v="0"/>
    <s v="Business License Tax: Eliminate the $3000 business license tax limit for six years."/>
    <x v="3"/>
    <n v="48.11"/>
    <n v="51.89"/>
    <s v="Fail"/>
    <x v="0"/>
    <x v="0"/>
  </r>
  <r>
    <x v="2"/>
    <s v="Sales Tax: 1/2›, Reduced to 1/4› In 5 Yrs, and Exp In 15 Yrs"/>
    <x v="10"/>
    <n v="48.2"/>
    <n v="51.8"/>
    <s v="Fail"/>
    <x v="0"/>
    <x v="0"/>
  </r>
  <r>
    <x v="0"/>
    <s v="Utility Users Tax: Continuation of 1% Increase"/>
    <x v="1"/>
    <n v="48.5"/>
    <n v="51.5"/>
    <s v="Fail"/>
    <x v="0"/>
    <x v="0"/>
  </r>
  <r>
    <x v="0"/>
    <s v="Utility Users Tax: Periods Not to Exceed 2 Yrs, Amt Not to Exceed 5%,Tax May Be Overturned Any Time by Subsequent Referendum Vote and May Not be Imposed after 1/1/2011"/>
    <x v="1"/>
    <n v="49.1"/>
    <n v="50.9"/>
    <s v="Fail"/>
    <x v="0"/>
    <x v="0"/>
  </r>
  <r>
    <x v="0"/>
    <s v="Sales Tax: Increase .25% to Expire In 5 Yrs"/>
    <x v="1"/>
    <n v="49.1"/>
    <n v="50.9"/>
    <s v="Fail"/>
    <x v="0"/>
    <x v="0"/>
  </r>
  <r>
    <x v="1"/>
    <n v="16900000"/>
    <x v="5"/>
    <n v="49.51"/>
    <n v="50.49"/>
    <s v="Fail"/>
    <x v="0"/>
    <x v="0"/>
  </r>
  <r>
    <x v="0"/>
    <s v="Business License Tax: Bring Rates to the 1998 Level &amp; Remove the Exemption from Such Tax for Manufacturers, Agricultural, and Other Businesses"/>
    <x v="10"/>
    <n v="51"/>
    <n v="49"/>
    <s v="Pass"/>
    <x v="1"/>
    <x v="1"/>
  </r>
  <r>
    <x v="0"/>
    <s v="Utility Users Tax: Raise the Tax Rate on Telephone, Electricity, Water, Gas, and Cable Television Services to the Statewide Average of 6% from 2%"/>
    <x v="6"/>
    <n v="51.2"/>
    <n v="48.8"/>
    <s v="Fail"/>
    <x v="0"/>
    <x v="0"/>
  </r>
  <r>
    <x v="0"/>
    <s v="Sales Tax: Increase 1% to 1.5% for 15 yrs."/>
    <x v="3"/>
    <n v="51.32"/>
    <n v="48.68"/>
    <s v="Pass"/>
    <x v="1"/>
    <x v="1"/>
  </r>
  <r>
    <x v="2"/>
    <s v=".5% Sales Tax for 9 Yrs"/>
    <x v="22"/>
    <n v="52.9"/>
    <n v="47.1"/>
    <s v="Fail"/>
    <x v="0"/>
    <x v="0"/>
  </r>
  <r>
    <x v="0"/>
    <s v="$95/Parcel for 5 Yrs"/>
    <x v="15"/>
    <n v="52.9"/>
    <n v="47.1"/>
    <s v="Fail"/>
    <x v="0"/>
    <x v="0"/>
  </r>
  <r>
    <x v="0"/>
    <s v="Sales Tax: increase from 0.5% to 1% for 20 years generating an estimated additional $600,000 per year, thereby increasing the total sales tax rate from 8.25% to 8.75%"/>
    <x v="3"/>
    <n v="52.94"/>
    <n v="47.06"/>
    <s v="Pass"/>
    <x v="1"/>
    <x v="1"/>
  </r>
  <r>
    <x v="3"/>
    <s v="$5 Special Assessment"/>
    <x v="4"/>
    <n v="53.1"/>
    <n v="46.9"/>
    <s v="Fail"/>
    <x v="0"/>
    <x v="0"/>
  </r>
  <r>
    <x v="1"/>
    <n v="11500000"/>
    <x v="5"/>
    <n v="53.62"/>
    <n v="46.38"/>
    <s v="Fail"/>
    <x v="0"/>
    <x v="0"/>
  </r>
  <r>
    <x v="0"/>
    <s v="Parcel Tax: $20 Per Parcel Until 2/31/2014"/>
    <x v="4"/>
    <n v="54.7"/>
    <n v="45.3"/>
    <s v="Fail"/>
    <x v="0"/>
    <x v="0"/>
  </r>
  <r>
    <x v="1"/>
    <n v="19325000"/>
    <x v="5"/>
    <n v="55.76"/>
    <n v="44.24"/>
    <s v="Pass"/>
    <x v="1"/>
    <x v="1"/>
  </r>
  <r>
    <x v="0"/>
    <s v="Parcel Tax: Levy tax at rates of $39/residential unit, $63.75/unimproved lot/agricultural parcel, and $0.10/sq. ft. for commercial/industrial building with a minimum of $39."/>
    <x v="6"/>
    <n v="55.78"/>
    <n v="44.22"/>
    <s v="Fail"/>
    <x v="0"/>
    <x v="0"/>
  </r>
  <r>
    <x v="0"/>
    <s v="Sales Tax: Increase tax from .5%to 1% for 10 yrs."/>
    <x v="3"/>
    <n v="56.03"/>
    <n v="43.97"/>
    <s v="Pass"/>
    <x v="1"/>
    <x v="1"/>
  </r>
  <r>
    <x v="2"/>
    <s v="Sales Tax: Increase 1/2 of 1% (0.50%)"/>
    <x v="1"/>
    <n v="56.1"/>
    <n v="43.9"/>
    <s v="Pass"/>
    <x v="1"/>
    <x v="1"/>
  </r>
  <r>
    <x v="0"/>
    <s v="Utility Users Tax: Extend the city's telephone users tax to wireless, internet, and other modern communications."/>
    <x v="3"/>
    <n v="56.15"/>
    <n v="43.85"/>
    <s v="Pass"/>
    <x v="1"/>
    <x v="1"/>
  </r>
  <r>
    <x v="1"/>
    <n v="18975000"/>
    <x v="5"/>
    <n v="56.44"/>
    <n v="43.56"/>
    <s v="Pass"/>
    <x v="1"/>
    <x v="1"/>
  </r>
  <r>
    <x v="2"/>
    <s v="Sales Tax: Impose a 1% Tax for a Period of Not More Than 5 Yrs"/>
    <x v="1"/>
    <n v="56.6"/>
    <n v="43.4"/>
    <s v="Pass"/>
    <x v="1"/>
    <x v="1"/>
  </r>
  <r>
    <x v="2"/>
    <s v="Sales Tax: 1/2 of 1% for 14 Yrs"/>
    <x v="20"/>
    <n v="57.1"/>
    <n v="42.9"/>
    <s v="Fail"/>
    <x v="0"/>
    <x v="0"/>
  </r>
  <r>
    <x v="1"/>
    <n v="25210000"/>
    <x v="5"/>
    <n v="57.58"/>
    <n v="42.42"/>
    <s v="Pass"/>
    <x v="1"/>
    <x v="1"/>
  </r>
  <r>
    <x v="1"/>
    <n v="14600000"/>
    <x v="5"/>
    <n v="57.8"/>
    <n v="42.2"/>
    <s v="Pass"/>
    <x v="1"/>
    <x v="1"/>
  </r>
  <r>
    <x v="2"/>
    <s v="Sales Tax: Increase by 1› for General City Services"/>
    <x v="1"/>
    <n v="58.2"/>
    <n v="41.8"/>
    <s v="Pass"/>
    <x v="1"/>
    <x v="1"/>
  </r>
  <r>
    <x v="0"/>
    <s v="Increase TOT from 8% to 14%"/>
    <x v="1"/>
    <n v="58.6"/>
    <n v="41.4"/>
    <s v="Pass"/>
    <x v="1"/>
    <x v="1"/>
  </r>
  <r>
    <x v="0"/>
    <s v="Parcel Tax: $10.00 Per Month for 7 Yrs Beginning 7/1/2004"/>
    <x v="5"/>
    <n v="58.6"/>
    <n v="41.4"/>
    <s v="Fail"/>
    <x v="0"/>
    <x v="0"/>
  </r>
  <r>
    <x v="1"/>
    <n v="8300000"/>
    <x v="5"/>
    <n v="59.6"/>
    <n v="40.4"/>
    <s v="Pass"/>
    <x v="1"/>
    <x v="1"/>
  </r>
  <r>
    <x v="1"/>
    <n v="18000000"/>
    <x v="5"/>
    <n v="59.8"/>
    <n v="40.200000000000003"/>
    <s v="Pass"/>
    <x v="1"/>
    <x v="1"/>
  </r>
  <r>
    <x v="0"/>
    <s v="Sales Tax: increase from 1% to 1.5% generating an estimated $1 million per year, thereby increasing the total sales tax rate from 8.75% to 9.25%"/>
    <x v="3"/>
    <n v="59.84"/>
    <n v="40.159999999999997"/>
    <s v="Pass"/>
    <x v="1"/>
    <x v="1"/>
  </r>
  <r>
    <x v="1"/>
    <n v="20000000"/>
    <x v="5"/>
    <n v="60.05"/>
    <n v="39.340000000000003"/>
    <s v="Pass"/>
    <x v="1"/>
    <x v="1"/>
  </r>
  <r>
    <x v="1"/>
    <n v="128000000"/>
    <x v="5"/>
    <n v="60.3"/>
    <n v="39.700000000000003"/>
    <s v="Pass"/>
    <x v="1"/>
    <x v="1"/>
  </r>
  <r>
    <x v="1"/>
    <n v="52000000"/>
    <x v="5"/>
    <n v="60.4"/>
    <n v="39.6"/>
    <s v="Pass"/>
    <x v="1"/>
    <x v="1"/>
  </r>
  <r>
    <x v="0"/>
    <s v="Sales Tax: continue a 0.75% sales tax for six years generating an estimated $1.1 million per year, thereby maintaining the total sales tax rate at 9.5% for six years"/>
    <x v="3"/>
    <n v="60.44"/>
    <n v="39.56"/>
    <s v="Pass"/>
    <x v="1"/>
    <x v="1"/>
  </r>
  <r>
    <x v="1"/>
    <n v="75000000"/>
    <x v="5"/>
    <n v="60.5"/>
    <n v="39.5"/>
    <s v="Fail"/>
    <x v="0"/>
    <x v="0"/>
  </r>
  <r>
    <x v="0"/>
    <s v="Sales Tax: increasing the city's sales tax from 1% to 1.5% for 20 years"/>
    <x v="3"/>
    <n v="60.53"/>
    <n v="39.47"/>
    <s v="Pass"/>
    <x v="1"/>
    <x v="1"/>
  </r>
  <r>
    <x v="0"/>
    <s v="Sales Tax: Increase sales tax by 0.75%."/>
    <x v="3"/>
    <n v="60.56"/>
    <n v="39.44"/>
    <s v="Pass"/>
    <x v="1"/>
    <x v="1"/>
  </r>
  <r>
    <x v="1"/>
    <n v="20000000"/>
    <x v="5"/>
    <n v="60.66"/>
    <n v="39.340000000000003"/>
    <s v="Pass"/>
    <x v="1"/>
    <x v="1"/>
  </r>
  <r>
    <x v="1"/>
    <n v="10000000"/>
    <x v="5"/>
    <n v="60.8"/>
    <n v="39.200000000000003"/>
    <s v="Pass"/>
    <x v="1"/>
    <x v="1"/>
  </r>
  <r>
    <x v="1"/>
    <n v="1000000"/>
    <x v="5"/>
    <n v="60.8"/>
    <n v="39.200000000000003"/>
    <s v="Pass"/>
    <x v="1"/>
    <x v="1"/>
  </r>
  <r>
    <x v="1"/>
    <n v="23800000"/>
    <x v="5"/>
    <n v="61.04"/>
    <n v="38.96"/>
    <s v="Pass"/>
    <x v="1"/>
    <x v="1"/>
  </r>
  <r>
    <x v="0"/>
    <s v="Utility Users Tax: Reduce tax on telecommunications and video users from 6% to 5%."/>
    <x v="1"/>
    <n v="61.1"/>
    <n v="38.9"/>
    <s v="Pass"/>
    <x v="1"/>
    <x v="1"/>
  </r>
  <r>
    <x v="1"/>
    <n v="1100000"/>
    <x v="5"/>
    <n v="61.1"/>
    <n v="38.9"/>
    <s v="Pass"/>
    <x v="1"/>
    <x v="1"/>
  </r>
  <r>
    <x v="1"/>
    <n v="24500000"/>
    <x v="5"/>
    <n v="61.14"/>
    <n v="38.86"/>
    <s v="Pass"/>
    <x v="1"/>
    <x v="1"/>
  </r>
  <r>
    <x v="0"/>
    <s v="Sales Tax: additional 0.5% generating an estimated $900,000 per year, thereby increasing the total sales tax rate from 8.75% to 9.25%"/>
    <x v="3"/>
    <n v="61.44"/>
    <n v="38.56"/>
    <s v="Pass"/>
    <x v="1"/>
    <x v="1"/>
  </r>
  <r>
    <x v="0"/>
    <s v="Transient Occupancy Tax: Increase tax from 9% to 12%."/>
    <x v="3"/>
    <n v="61.44"/>
    <n v="38.56"/>
    <s v="Pass"/>
    <x v="1"/>
    <x v="1"/>
  </r>
  <r>
    <x v="1"/>
    <n v="16500000"/>
    <x v="5"/>
    <n v="61.7"/>
    <n v="38.299999999999997"/>
    <s v="Fail"/>
    <x v="0"/>
    <x v="0"/>
  </r>
  <r>
    <x v="0"/>
    <s v="Parcel Tax: Impose Annual Tax at the Rate of $90 for All Parcel Owners As Well As $45 Per Multi-Family-Common Household Units"/>
    <x v="10"/>
    <n v="61.8"/>
    <n v="38.200000000000003"/>
    <s v="Fail"/>
    <x v="0"/>
    <x v="0"/>
  </r>
  <r>
    <x v="2"/>
    <s v="Sales Tax: Impose a Transactions and Use Tax of 1/2›, Which Would Sunset In 10 Yrs"/>
    <x v="1"/>
    <n v="61.9"/>
    <n v="38.1"/>
    <s v="Pass"/>
    <x v="1"/>
    <x v="1"/>
  </r>
  <r>
    <x v="0"/>
    <s v="Parcel Tax: $73 per year/ per parcel."/>
    <x v="6"/>
    <n v="62.36"/>
    <n v="37.64"/>
    <s v="Fail"/>
    <x v="0"/>
    <x v="0"/>
  </r>
  <r>
    <x v="2"/>
    <s v="Sales Tax: Impose a 1› tax."/>
    <x v="1"/>
    <n v="62.4"/>
    <n v="37.6"/>
    <s v="Pass"/>
    <x v="1"/>
    <x v="1"/>
  </r>
  <r>
    <x v="1"/>
    <n v="10000000"/>
    <x v="5"/>
    <n v="62.4"/>
    <n v="37.6"/>
    <s v="Pass"/>
    <x v="1"/>
    <x v="1"/>
  </r>
  <r>
    <x v="1"/>
    <n v="7000000"/>
    <x v="5"/>
    <n v="62.5"/>
    <n v="37.5"/>
    <s v="Pass"/>
    <x v="1"/>
    <x v="1"/>
  </r>
  <r>
    <x v="2"/>
    <s v="Sales Tax: Levy a 25-Yr 1/2% Sales Tax"/>
    <x v="21"/>
    <n v="62.6"/>
    <n v="37.5"/>
    <s v="Fail"/>
    <x v="0"/>
    <x v="0"/>
  </r>
  <r>
    <x v="1"/>
    <n v="230000000"/>
    <x v="11"/>
    <n v="62.62"/>
    <n v="37.380000000000003"/>
    <s v="Pass"/>
    <x v="1"/>
    <x v="1"/>
  </r>
  <r>
    <x v="2"/>
    <s v="Sales Tax: Enact a 1% Sales Tax to Expire In 5 Yrs"/>
    <x v="1"/>
    <n v="62.7"/>
    <n v="37.299999999999997"/>
    <s v="Pass"/>
    <x v="1"/>
    <x v="1"/>
  </r>
  <r>
    <x v="1"/>
    <n v="13750000"/>
    <x v="5"/>
    <n v="62.86"/>
    <n v="37.14"/>
    <s v="Pass"/>
    <x v="1"/>
    <x v="1"/>
  </r>
  <r>
    <x v="1"/>
    <n v="140000000"/>
    <x v="5"/>
    <n v="63.09"/>
    <n v="36.909999999999997"/>
    <s v="Pass"/>
    <x v="1"/>
    <x v="1"/>
  </r>
  <r>
    <x v="1"/>
    <n v="33500000"/>
    <x v="5"/>
    <n v="63.4"/>
    <n v="36.6"/>
    <s v="Fail"/>
    <x v="0"/>
    <x v="0"/>
  </r>
  <r>
    <x v="0"/>
    <s v="Sales Tax: increasing the city's sales tax by 0.5 percentage points for nine years"/>
    <x v="3"/>
    <n v="63.43"/>
    <n v="36.57"/>
    <s v="Pass"/>
    <x v="1"/>
    <x v="1"/>
  </r>
  <r>
    <x v="1"/>
    <n v="2100000"/>
    <x v="5"/>
    <n v="63.44"/>
    <n v="35.56"/>
    <s v="Pass"/>
    <x v="1"/>
    <x v="1"/>
  </r>
  <r>
    <x v="0"/>
    <s v="5% Utility Users Tax (Continue)"/>
    <x v="1"/>
    <n v="63.7"/>
    <n v="36.299999999999997"/>
    <s v="Fail"/>
    <x v="0"/>
    <x v="0"/>
  </r>
  <r>
    <x v="0"/>
    <s v="Special Tax: public safety tax for  five years; maximum rate for the end of the 5 years would be $389 for single family residences; $380 for multi-family residences; $157 for undeveloped property; $4,663 for commercial property under 90,000 sq. ft.; $20,365 for commercial property over 90,000 sq. ft."/>
    <x v="6"/>
    <n v="63.8"/>
    <n v="36.200000000000003"/>
    <s v="Fail"/>
    <x v="0"/>
    <x v="0"/>
  </r>
  <r>
    <x v="0"/>
    <s v="Sales Tax: Increase of 1/2 cent in the sales tax from 8.75% to 9.25% to maintain city services."/>
    <x v="3"/>
    <n v="63.87"/>
    <n v="36.130000000000003"/>
    <s v="Pass"/>
    <x v="1"/>
    <x v="1"/>
  </r>
  <r>
    <x v="1"/>
    <n v="80000000"/>
    <x v="5"/>
    <n v="63.9"/>
    <n v="36.1"/>
    <s v="Pass"/>
    <x v="1"/>
    <x v="1"/>
  </r>
  <r>
    <x v="1"/>
    <n v="37000000"/>
    <x v="5"/>
    <n v="64.58"/>
    <n v="35.42"/>
    <s v="Pass"/>
    <x v="1"/>
    <x v="1"/>
  </r>
  <r>
    <x v="1"/>
    <n v="145000000"/>
    <x v="11"/>
    <n v="64.599999999999994"/>
    <n v="35.4"/>
    <s v="Pass"/>
    <x v="1"/>
    <x v="1"/>
  </r>
  <r>
    <x v="1"/>
    <n v="90000000"/>
    <x v="5"/>
    <n v="64.8"/>
    <n v="35.200000000000003"/>
    <s v="Pass"/>
    <x v="1"/>
    <x v="1"/>
  </r>
  <r>
    <x v="0"/>
    <s v="Sales Tax: Extend the city's additional 1% tax for 5 years."/>
    <x v="3"/>
    <n v="64.84"/>
    <n v="35.159999999999997"/>
    <s v="Pass"/>
    <x v="1"/>
    <x v="1"/>
  </r>
  <r>
    <x v="0"/>
    <s v="Special Tax: Levy a tax of no more than $95 per parcel per year for no more than 5 years."/>
    <x v="2"/>
    <n v="65.03"/>
    <n v="34.97"/>
    <s v="Fail"/>
    <x v="0"/>
    <x v="0"/>
  </r>
  <r>
    <x v="3"/>
    <s v="$5 Special Assessment"/>
    <x v="4"/>
    <n v="65.099999999999994"/>
    <n v="34.9"/>
    <s v="Fail"/>
    <x v="0"/>
    <x v="0"/>
  </r>
  <r>
    <x v="2"/>
    <s v="Sales Tax: Adopt a 1› Add-on Sales Tax for 5 Yrs"/>
    <x v="1"/>
    <n v="65.2"/>
    <n v="34.799999999999997"/>
    <s v="Pass"/>
    <x v="1"/>
    <x v="1"/>
  </r>
  <r>
    <x v="2"/>
    <s v="Sales Tax: Increase Tax by 1›"/>
    <x v="1"/>
    <n v="65.5"/>
    <n v="34.5"/>
    <s v="Pass"/>
    <x v="1"/>
    <x v="1"/>
  </r>
  <r>
    <x v="1"/>
    <n v="5000000"/>
    <x v="5"/>
    <n v="65.5"/>
    <n v="34.5"/>
    <s v="Pass"/>
    <x v="1"/>
    <x v="1"/>
  </r>
  <r>
    <x v="1"/>
    <n v="42000000"/>
    <x v="5"/>
    <n v="65.599999999999994"/>
    <n v="34.4"/>
    <s v="Pass"/>
    <x v="1"/>
    <x v="1"/>
  </r>
  <r>
    <x v="0"/>
    <s v="Marijuana Tax: Impose $25/sq. ft. tax on marijuana cultivators and 10% tax on annual gross receipts of other marijuana activities."/>
    <x v="3"/>
    <n v="65.88"/>
    <n v="34.119999999999997"/>
    <s v="Pass"/>
    <x v="1"/>
    <x v="1"/>
  </r>
  <r>
    <x v="0"/>
    <s v="Parcel Tax: $96 tax on each parcel and $75 for each unit of a multi-family residential building."/>
    <x v="10"/>
    <n v="65.91"/>
    <n v="34.04"/>
    <s v="Fail"/>
    <x v="0"/>
    <x v="0"/>
  </r>
  <r>
    <x v="0"/>
    <s v="Parcel Tax: Levy $65 Per Parcel for 5 Yrs"/>
    <x v="5"/>
    <n v="66.400000000000006"/>
    <n v="33.6"/>
    <s v="Fail"/>
    <x v="0"/>
    <x v="0"/>
  </r>
  <r>
    <x v="1"/>
    <n v="1900000"/>
    <x v="5"/>
    <n v="66.5"/>
    <n v="33.5"/>
    <s v="Pass"/>
    <x v="1"/>
    <x v="1"/>
  </r>
  <r>
    <x v="0"/>
    <s v="Marijuana Tax: Impose a rate of $0.18/sq. ft. on marijuana cultivation, $0.10/sq. ft. on marijuana nurseries, and $1/sq. ft. on marijuana manufacturing and retailers, adjusting all rates annually based on the Consumer Price Index."/>
    <x v="6"/>
    <n v="66.87"/>
    <n v="33.130000000000003"/>
    <s v="Pass"/>
    <x v="1"/>
    <x v="1"/>
  </r>
  <r>
    <x v="0"/>
    <s v="Marijuana Tax: Tax businesses at rates of up to 5% of gross receipts."/>
    <x v="3"/>
    <n v="67.13"/>
    <n v="32.869999999999997"/>
    <s v="Pass"/>
    <x v="1"/>
    <x v="1"/>
  </r>
  <r>
    <x v="0"/>
    <s v="Utility Users Tax: Reduce to 3%"/>
    <x v="1"/>
    <n v="67.3"/>
    <n v="32.700000000000003"/>
    <s v="Pass"/>
    <x v="1"/>
    <x v="1"/>
  </r>
  <r>
    <x v="0"/>
    <s v="Sales Tax: Impose additional 0.375% tax for 30 years for transportation infrastructure projects."/>
    <x v="20"/>
    <n v="67.709999999999994"/>
    <n v="32.29"/>
    <s v="Pass"/>
    <x v="1"/>
    <x v="1"/>
  </r>
  <r>
    <x v="1"/>
    <n v="37000000"/>
    <x v="5"/>
    <n v="67.8"/>
    <n v="32.200000000000003"/>
    <s v="Pass"/>
    <x v="1"/>
    <x v="1"/>
  </r>
  <r>
    <x v="1"/>
    <n v="30000000"/>
    <x v="5"/>
    <n v="67.91"/>
    <n v="32.090000000000003"/>
    <s v="Pass"/>
    <x v="1"/>
    <x v="1"/>
  </r>
  <r>
    <x v="0"/>
    <s v="Parcel Tax: Adopt tax without expiration to ensure fire and emergency medical services for the community."/>
    <x v="6"/>
    <n v="68.28"/>
    <n v="31.72"/>
    <s v="Pass"/>
    <x v="1"/>
    <x v="1"/>
  </r>
  <r>
    <x v="1"/>
    <n v="20750000"/>
    <x v="5"/>
    <n v="68.3"/>
    <n v="31.7"/>
    <s v="Pass"/>
    <x v="1"/>
    <x v="1"/>
  </r>
  <r>
    <x v="0"/>
    <s v="Transient Occupancy Tax: Increase tax rate from 12% to 14%."/>
    <x v="3"/>
    <n v="68.510000000000005"/>
    <n v="31.49"/>
    <s v="Pass"/>
    <x v="1"/>
    <x v="1"/>
  </r>
  <r>
    <x v="0"/>
    <s v="Cannabis Tax: up to 5% of gross receipts on the retail sale of cannabis and cannabis products, including industrial hemp and hemp products, and up to 2% of gross receipts on the distribution of cannabis and cannabis products generated from outside King City, which is projected to generate approximately $150,000 annually"/>
    <x v="3"/>
    <n v="68.53"/>
    <n v="31.47"/>
    <s v="Pass"/>
    <x v="1"/>
    <x v="1"/>
  </r>
  <r>
    <x v="1"/>
    <n v="5335000"/>
    <x v="5"/>
    <n v="68.599999999999994"/>
    <n v="31.4"/>
    <s v="Pass"/>
    <x v="1"/>
    <x v="1"/>
  </r>
  <r>
    <x v="1"/>
    <n v="1230000"/>
    <x v="15"/>
    <n v="68.900000000000006"/>
    <n v="31.1"/>
    <s v="Pass"/>
    <x v="1"/>
    <x v="1"/>
  </r>
  <r>
    <x v="0"/>
    <s v="Parcel Tax: $3.75 per unit per year"/>
    <x v="3"/>
    <n v="69.400000000000006"/>
    <n v="30.6"/>
    <s v="Pass"/>
    <x v="1"/>
    <x v="1"/>
  </r>
  <r>
    <x v="0"/>
    <s v="Sales Tax: Continue 1% sales tax."/>
    <x v="3"/>
    <n v="69.7"/>
    <n v="30.3"/>
    <s v="Pass"/>
    <x v="1"/>
    <x v="1"/>
  </r>
  <r>
    <x v="1"/>
    <n v="40000000"/>
    <x v="5"/>
    <n v="69.900000000000006"/>
    <n v="30.1"/>
    <s v="Pass"/>
    <x v="1"/>
    <x v="1"/>
  </r>
  <r>
    <x v="1"/>
    <n v="213000000"/>
    <x v="5"/>
    <n v="70.19"/>
    <n v="29.81"/>
    <s v="Pass"/>
    <x v="1"/>
    <x v="1"/>
  </r>
  <r>
    <x v="0"/>
    <s v="$95/Parcel for 5 Yrs"/>
    <x v="5"/>
    <n v="70.2"/>
    <n v="29.8"/>
    <s v="Pass"/>
    <x v="1"/>
    <x v="1"/>
  </r>
  <r>
    <x v="2"/>
    <s v="Sales Tax: Adopt a 1% Add-on Sales Tax for 5 Yrs"/>
    <x v="1"/>
    <n v="70.3"/>
    <n v="29.7"/>
    <s v="Pass"/>
    <x v="1"/>
    <x v="1"/>
  </r>
  <r>
    <x v="3"/>
    <s v="$5 Special Assessment"/>
    <x v="4"/>
    <n v="70.8"/>
    <n v="29.2"/>
    <s v="Pass"/>
    <x v="1"/>
    <x v="1"/>
  </r>
  <r>
    <x v="3"/>
    <s v="$12 Special Assessment"/>
    <x v="4"/>
    <n v="70.900000000000006"/>
    <n v="29.1"/>
    <s v="Pass"/>
    <x v="1"/>
    <x v="1"/>
  </r>
  <r>
    <x v="0"/>
    <s v="Parcel Tax: Minimum$120 for 3 Yrs"/>
    <x v="0"/>
    <n v="71.2"/>
    <n v="28.8"/>
    <s v="Pass"/>
    <x v="1"/>
    <x v="1"/>
  </r>
  <r>
    <x v="1"/>
    <n v="110000000"/>
    <x v="5"/>
    <n v="71.5"/>
    <n v="28.5"/>
    <s v="Pass"/>
    <x v="1"/>
    <x v="1"/>
  </r>
  <r>
    <x v="0"/>
    <s v="Transactions and Use Tax: extend indefinitely the existing 1% transactions and use tax that provides approximately $600,000 annually in revenue"/>
    <x v="3"/>
    <n v="71.59"/>
    <n v="28.41"/>
    <s v="Pass"/>
    <x v="1"/>
    <x v="1"/>
  </r>
  <r>
    <x v="0"/>
    <s v="Parcel Tax: Impose Special Tax of Not More Than $95/Parcel Per Year Beginning FY 2009/2010"/>
    <x v="12"/>
    <n v="71.7"/>
    <n v="28.3"/>
    <s v="Pass"/>
    <x v="1"/>
    <x v="1"/>
  </r>
  <r>
    <x v="0"/>
    <s v="Transient Occupancy Tax: increase from 10% to 12% on the cost of rooms and expanding the applicability to online travel companies generating an estimated $2.8-5.6 million per year"/>
    <x v="15"/>
    <n v="71.7"/>
    <n v="28.3"/>
    <s v="Pass"/>
    <x v="1"/>
    <x v="1"/>
  </r>
  <r>
    <x v="0"/>
    <s v="Parcel Tax: Impose tax of $25.26/single-family residential unit, with varying rates for other parcel types, to fund parks and open space."/>
    <x v="15"/>
    <n v="71.88"/>
    <n v="28.12"/>
    <s v="Pass"/>
    <x v="1"/>
    <x v="1"/>
  </r>
  <r>
    <x v="1"/>
    <n v="12000000"/>
    <x v="5"/>
    <n v="71.900000000000006"/>
    <n v="28.1"/>
    <s v="Pass"/>
    <x v="1"/>
    <x v="1"/>
  </r>
  <r>
    <x v="0"/>
    <s v="Transient Occupancy Tax: Increase Tax Rate from 10% to 12% for 5 Yrs After 5 Yrs, Tax Will Revert to 10%"/>
    <x v="1"/>
    <n v="72"/>
    <n v="28"/>
    <s v="Pass"/>
    <x v="1"/>
    <x v="1"/>
  </r>
  <r>
    <x v="0"/>
    <s v="Marijuana Tax: Impose $25/sq. ft. tax on marijuana cultivators and 15% tax on gross receipts of marijuana manufacturers."/>
    <x v="3"/>
    <n v="72.459999999999994"/>
    <n v="27.54"/>
    <s v="Pass"/>
    <x v="1"/>
    <x v="1"/>
  </r>
  <r>
    <x v="0"/>
    <s v="Parcel Tax: $35 per parcel tax for 5 years."/>
    <x v="5"/>
    <n v="72.5"/>
    <n v="27.4"/>
    <s v="Pass"/>
    <x v="1"/>
    <x v="1"/>
  </r>
  <r>
    <x v="3"/>
    <s v="$5 Special Assessment"/>
    <x v="4"/>
    <n v="72.7"/>
    <n v="27.3"/>
    <s v="Pass"/>
    <x v="1"/>
    <x v="1"/>
  </r>
  <r>
    <x v="1"/>
    <n v="70000000"/>
    <x v="5"/>
    <n v="73.22"/>
    <n v="26.78"/>
    <s v="Pass"/>
    <x v="1"/>
    <x v="1"/>
  </r>
  <r>
    <x v="0"/>
    <s v="Transient Occupancy Tax: Increase rate from 10% to 12%."/>
    <x v="1"/>
    <n v="73.3"/>
    <n v="26.7"/>
    <s v="Pass"/>
    <x v="1"/>
    <x v="1"/>
  </r>
  <r>
    <x v="1"/>
    <n v="13000000"/>
    <x v="5"/>
    <n v="73.400000000000006"/>
    <n v="26.6"/>
    <s v="Pass"/>
    <x v="1"/>
    <x v="1"/>
  </r>
  <r>
    <x v="0"/>
    <s v="Marijuana Tax: Impose $25/sq. ft. tax on marijuana cultivators, $5/sq. ft. tax on marijuana nurseries, 10% tax on gross receipts of marijuana businesses in unincorporated areas of the county."/>
    <x v="3"/>
    <n v="73.680000000000007"/>
    <n v="26.32"/>
    <s v="Pass"/>
    <x v="1"/>
    <x v="1"/>
  </r>
  <r>
    <x v="0"/>
    <s v="General Tax: annual 5% tax towards annual gross gaming revenues."/>
    <x v="3"/>
    <n v="73.72"/>
    <n v="26.28"/>
    <s v="Pass"/>
    <x v="1"/>
    <x v="1"/>
  </r>
  <r>
    <x v="0"/>
    <s v="$95 Per Parcel, Not to Exceed 5 Years"/>
    <x v="13"/>
    <n v="73.8"/>
    <n v="26.3"/>
    <s v="Pass"/>
    <x v="1"/>
    <x v="1"/>
  </r>
  <r>
    <x v="0"/>
    <s v="Business License Tax: Impose minimum tax of $26/year plus 0.15% of gross receipts over $25,000 and repeal the city's business tax system, which varies widely according to the type and size of businesses."/>
    <x v="3"/>
    <n v="73.86"/>
    <n v="26.14"/>
    <s v="Pass"/>
    <x v="1"/>
    <x v="1"/>
  </r>
  <r>
    <x v="0"/>
    <s v="Transient Occupancy Tax: Continue existing TOT of 10%."/>
    <x v="3"/>
    <n v="74"/>
    <n v="26"/>
    <s v="Pass"/>
    <x v="1"/>
    <x v="1"/>
  </r>
  <r>
    <x v="1"/>
    <n v="6800000"/>
    <x v="5"/>
    <n v="74"/>
    <n v="26"/>
    <s v="Pass"/>
    <x v="1"/>
    <x v="1"/>
  </r>
  <r>
    <x v="0"/>
    <s v="Transient Occupancy Tax: Increase tax from 10% to 12%."/>
    <x v="3"/>
    <n v="74.010000000000005"/>
    <n v="25.99"/>
    <s v="Pass"/>
    <x v="1"/>
    <x v="1"/>
  </r>
  <r>
    <x v="0"/>
    <s v="Marijuana Tax: Impose $25/sq. ft. tax on marijuana cultivators and 10% tax on annual gross receipts of marijuana dispensaries, manufacturers, and delicery operations."/>
    <x v="3"/>
    <n v="74.180000000000007"/>
    <n v="25.82"/>
    <s v="Pass"/>
    <x v="1"/>
    <x v="1"/>
  </r>
  <r>
    <x v="0"/>
    <s v="Parcel Tax: $176 annually for four years."/>
    <x v="19"/>
    <n v="74.19"/>
    <n v="25.81"/>
    <s v="Pass"/>
    <x v="1"/>
    <x v="1"/>
  </r>
  <r>
    <x v="1"/>
    <n v="40000000"/>
    <x v="5"/>
    <n v="74.5"/>
    <n v="25.5"/>
    <s v="Pass"/>
    <x v="1"/>
    <x v="1"/>
  </r>
  <r>
    <x v="3"/>
    <s v="$5 Special Assessment"/>
    <x v="6"/>
    <n v="74.599999999999994"/>
    <n v="25.4"/>
    <s v="Pass"/>
    <x v="1"/>
    <x v="1"/>
  </r>
  <r>
    <x v="3"/>
    <n v="6500000"/>
    <x v="5"/>
    <n v="74.7"/>
    <n v="25.3"/>
    <s v="Pass"/>
    <x v="1"/>
    <x v="1"/>
  </r>
  <r>
    <x v="1"/>
    <n v="315000"/>
    <x v="5"/>
    <n v="75.3"/>
    <n v="24.7"/>
    <s v="Pass"/>
    <x v="1"/>
    <x v="1"/>
  </r>
  <r>
    <x v="2"/>
    <s v="Sales Tax: Increase Tax by 1% for 10 Yrs"/>
    <x v="1"/>
    <n v="75.400000000000006"/>
    <n v="24.6"/>
    <s v="Pass"/>
    <x v="1"/>
    <x v="1"/>
  </r>
  <r>
    <x v="1"/>
    <n v="21500000"/>
    <x v="5"/>
    <n v="76.7"/>
    <n v="23.3"/>
    <s v="Pass"/>
    <x v="1"/>
    <x v="1"/>
  </r>
  <r>
    <x v="0"/>
    <s v="Parcel Tax: Levy Tax of $35 Per Parcel for 5 Yrs"/>
    <x v="5"/>
    <n v="76.7"/>
    <n v="23.4"/>
    <s v="Pass"/>
    <x v="1"/>
    <x v="1"/>
  </r>
  <r>
    <x v="1"/>
    <n v="180000"/>
    <x v="5"/>
    <n v="76.900000000000006"/>
    <n v="23.1"/>
    <s v="Pass"/>
    <x v="1"/>
    <x v="1"/>
  </r>
  <r>
    <x v="2"/>
    <s v="Sales Tax: Extend the temporary 1› tax until 3/31/2026."/>
    <x v="1"/>
    <n v="77.5"/>
    <n v="22.5"/>
    <s v="Pass"/>
    <x v="1"/>
    <x v="1"/>
  </r>
  <r>
    <x v="2"/>
    <s v="Sales Tax: Renew Existing 1/2› Sales Tax"/>
    <x v="1"/>
    <n v="77.599999999999994"/>
    <n v="22.4"/>
    <s v="Pass"/>
    <x v="1"/>
    <x v="1"/>
  </r>
  <r>
    <x v="0"/>
    <s v="Marijuana Tax: Impose annual tax of $25/sq. ft. on the first 5,000 sq. ft. and $10/sq. ft. thereafter on marijuana cultivators, and $5/sq. ft. tax on nurseries and a $30,000 annual fee for testing and manufacturing facilities."/>
    <x v="3"/>
    <n v="79.260000000000005"/>
    <n v="20.74"/>
    <s v="Pass"/>
    <x v="1"/>
    <x v="1"/>
  </r>
  <r>
    <x v="1"/>
    <n v="8000000"/>
    <x v="10"/>
    <n v="79.5"/>
    <n v="20.5"/>
    <s v="Pass"/>
    <x v="1"/>
    <x v="1"/>
  </r>
  <r>
    <x v="1"/>
    <n v="19000000"/>
    <x v="5"/>
    <n v="79.52"/>
    <n v="20.48"/>
    <s v="Pass"/>
    <x v="1"/>
    <x v="1"/>
  </r>
  <r>
    <x v="0"/>
    <s v="Marijuana Tax: Impose 10% tax on gross receipts of marijuana businesses."/>
    <x v="3"/>
    <n v="80.09"/>
    <n v="19.91"/>
    <s v="Pass"/>
    <x v="1"/>
    <x v="1"/>
  </r>
  <r>
    <x v="0"/>
    <s v="Business License Tax: Eliminate the current business tax structure with widely varying rates and implement a flat 0.2% tax on gross receipts for all businesses."/>
    <x v="3"/>
    <n v="82.91"/>
    <n v="17.09"/>
    <s v="Pass"/>
    <x v="1"/>
    <x v="1"/>
  </r>
  <r>
    <x v="0"/>
    <s v="Marijuana Tax: Authorize tax on marijuana businesses up to 10% of gross receipts to fund city services."/>
    <x v="3"/>
    <n v="83.6"/>
    <n v="16.399999999999999"/>
    <s v="Pass"/>
    <x v="1"/>
    <x v="1"/>
  </r>
  <r>
    <x v="0"/>
    <s v="Property Tax: Increase by $7.50 per service unit per year."/>
    <x v="6"/>
    <n v="85.07"/>
    <n v="14.93"/>
    <s v="Pass"/>
    <x v="1"/>
    <x v="1"/>
  </r>
  <r>
    <x v="0"/>
    <s v="Sales Tax: Extend existing 1% sales tax for 5 more years."/>
    <x v="3"/>
    <n v="85.68"/>
    <n v="14.32"/>
    <s v="Pass"/>
    <x v="1"/>
    <x v="1"/>
  </r>
  <r>
    <x v="0"/>
    <s v="Utility Tax: 0.75% increase to the utility users tax for ten years"/>
    <x v="3"/>
    <n v="14.65"/>
    <n v="85.35"/>
    <s v="Fail"/>
    <x v="0"/>
    <x v="0"/>
  </r>
  <r>
    <x v="0"/>
    <s v="Increase Aug Fee to $95"/>
    <x v="24"/>
    <n v="22.1"/>
    <n v="77.900000000000006"/>
    <s v="Fail"/>
    <x v="0"/>
    <x v="0"/>
  </r>
  <r>
    <x v="1"/>
    <n v="98000000"/>
    <x v="5"/>
    <n v="33.32"/>
    <n v="66.680000000000007"/>
    <s v="Fail"/>
    <x v="0"/>
    <x v="0"/>
  </r>
  <r>
    <x v="1"/>
    <n v="228400000"/>
    <x v="11"/>
    <n v="35.049999999999997"/>
    <n v="64.95"/>
    <s v="Fail"/>
    <x v="0"/>
    <x v="0"/>
  </r>
  <r>
    <x v="0"/>
    <s v="Transient Occupancy Tax: Increase TOT by 1/2 of 1%."/>
    <x v="8"/>
    <n v="35.6"/>
    <n v="64.400000000000006"/>
    <s v="Fail"/>
    <x v="0"/>
    <x v="0"/>
  </r>
  <r>
    <x v="1"/>
    <n v="30000000"/>
    <x v="5"/>
    <n v="37.090000000000003"/>
    <n v="62.91"/>
    <s v="Fail"/>
    <x v="0"/>
    <x v="0"/>
  </r>
  <r>
    <x v="1"/>
    <n v="5000000"/>
    <x v="5"/>
    <n v="37.6"/>
    <n v="62.4"/>
    <s v="Fail"/>
    <x v="0"/>
    <x v="0"/>
  </r>
  <r>
    <x v="1"/>
    <n v="32500000"/>
    <x v="5"/>
    <n v="37.840000000000003"/>
    <n v="62.16"/>
    <s v="Fail"/>
    <x v="0"/>
    <x v="0"/>
  </r>
  <r>
    <x v="1"/>
    <n v="310000000"/>
    <x v="5"/>
    <n v="38.93"/>
    <n v="61.07"/>
    <s v="Fail"/>
    <x v="0"/>
    <x v="0"/>
  </r>
  <r>
    <x v="0"/>
    <s v="Parcel Tax: Removes certain transfer requirements for homeowners over 55, severely disabled homeowners, and contaminated or disaster-destroyed property."/>
    <x v="3"/>
    <n v="40.200000000000003"/>
    <n v="59.8"/>
    <s v="Fail"/>
    <x v="0"/>
    <x v="0"/>
  </r>
  <r>
    <x v="0"/>
    <s v="Parcel Tax: Levy an Annual Parcel Tax of $89 Per Parcel with Cost of Living Adjustments"/>
    <x v="5"/>
    <n v="40.6"/>
    <n v="59.4"/>
    <s v="Fail"/>
    <x v="0"/>
    <x v="0"/>
  </r>
  <r>
    <x v="1"/>
    <n v="16000000"/>
    <x v="5"/>
    <n v="41"/>
    <n v="59"/>
    <s v="Fail"/>
    <x v="0"/>
    <x v="0"/>
  </r>
  <r>
    <x v="1"/>
    <n v="19000000"/>
    <x v="5"/>
    <n v="41.6"/>
    <n v="58.4"/>
    <s v="Fail"/>
    <x v="0"/>
    <x v="0"/>
  </r>
  <r>
    <x v="1"/>
    <n v="78200000"/>
    <x v="11"/>
    <n v="42.2"/>
    <n v="57.8"/>
    <s v="Fail"/>
    <x v="0"/>
    <x v="0"/>
  </r>
  <r>
    <x v="1"/>
    <n v="9000000"/>
    <x v="5"/>
    <n v="42.6"/>
    <n v="57.4"/>
    <s v="Fail"/>
    <x v="0"/>
    <x v="0"/>
  </r>
  <r>
    <x v="0"/>
    <s v="Increase business tax to $100"/>
    <x v="3"/>
    <n v="43"/>
    <n v="57"/>
    <s v="Fail"/>
    <x v="0"/>
    <x v="0"/>
  </r>
  <r>
    <x v="0"/>
    <s v="Transportation Tax: Repeals a 2017 transportation law's taxes and fees designated for road repairs and public transportation."/>
    <x v="22"/>
    <n v="43.2"/>
    <n v="56.8"/>
    <s v="Fail"/>
    <x v="0"/>
    <x v="0"/>
  </r>
  <r>
    <x v="1"/>
    <n v="78000000"/>
    <x v="5"/>
    <n v="43.2"/>
    <n v="56.9"/>
    <s v="Fail"/>
    <x v="0"/>
    <x v="0"/>
  </r>
  <r>
    <x v="0"/>
    <s v="Parcel Tax: Levy annual tax of $170/parcel annually for 45 years to provide healthcare services."/>
    <x v="18"/>
    <n v="44.08"/>
    <n v="55.92"/>
    <s v="Fail"/>
    <x v="0"/>
    <x v="0"/>
  </r>
  <r>
    <x v="1"/>
    <n v="37500000"/>
    <x v="5"/>
    <n v="45.1"/>
    <n v="54.9"/>
    <s v="Fail"/>
    <x v="0"/>
    <x v="0"/>
  </r>
  <r>
    <x v="1"/>
    <n v="60000000"/>
    <x v="5"/>
    <n v="45.3"/>
    <n v="54.7"/>
    <s v="Fail"/>
    <x v="0"/>
    <x v="0"/>
  </r>
  <r>
    <x v="1"/>
    <n v="37000000"/>
    <x v="5"/>
    <n v="45.6"/>
    <n v="54.4"/>
    <s v="Fail"/>
    <x v="0"/>
    <x v="0"/>
  </r>
  <r>
    <x v="1"/>
    <n v="247000000"/>
    <x v="11"/>
    <n v="46.07"/>
    <n v="53.93"/>
    <s v="Fail"/>
    <x v="0"/>
    <x v="0"/>
  </r>
  <r>
    <x v="1"/>
    <n v="198000000"/>
    <x v="5"/>
    <n v="46.11"/>
    <n v="53.89"/>
    <s v="Fail"/>
    <x v="0"/>
    <x v="0"/>
  </r>
  <r>
    <x v="1"/>
    <n v="15000000000"/>
    <x v="5"/>
    <n v="46.99"/>
    <n v="53.01"/>
    <s v="Fail"/>
    <x v="0"/>
    <x v="0"/>
  </r>
  <r>
    <x v="1"/>
    <n v="18800000"/>
    <x v="5"/>
    <n v="47.3"/>
    <n v="52.7"/>
    <s v="Fail"/>
    <x v="0"/>
    <x v="0"/>
  </r>
  <r>
    <x v="0"/>
    <s v="Parcel Tax: $75 Per Yr for 6 Yrs"/>
    <x v="5"/>
    <n v="47.4"/>
    <n v="52.6"/>
    <s v="Fail"/>
    <x v="0"/>
    <x v="0"/>
  </r>
  <r>
    <x v="1"/>
    <n v="20200000"/>
    <x v="5"/>
    <n v="47.77"/>
    <n v="52.23"/>
    <s v="Fail"/>
    <x v="0"/>
    <x v="0"/>
  </r>
  <r>
    <x v="0"/>
    <s v="Property Tax: Net increase in annual property tax revenues of $7.5 billion to $12 billion in most years, depending on the strength of real estate markets"/>
    <x v="5"/>
    <n v="48.03"/>
    <n v="51.97"/>
    <s v="Fail"/>
    <x v="0"/>
    <x v="0"/>
  </r>
  <r>
    <x v="1"/>
    <n v="310000000"/>
    <x v="5"/>
    <n v="48.14"/>
    <n v="51.86"/>
    <s v="Fail"/>
    <x v="0"/>
    <x v="0"/>
  </r>
  <r>
    <x v="1"/>
    <n v="75000000"/>
    <x v="11"/>
    <n v="48.22"/>
    <n v="51.78"/>
    <s v="Fail"/>
    <x v="0"/>
    <x v="0"/>
  </r>
  <r>
    <x v="0"/>
    <s v="Sales Tax: 1%"/>
    <x v="0"/>
    <n v="48.5"/>
    <n v="51.5"/>
    <s v="Fail"/>
    <x v="0"/>
    <x v="0"/>
  </r>
  <r>
    <x v="1"/>
    <n v="8877000000"/>
    <x v="24"/>
    <n v="49.3"/>
    <n v="50.7"/>
    <s v="Fail"/>
    <x v="0"/>
    <x v="0"/>
  </r>
  <r>
    <x v="1"/>
    <n v="49400000"/>
    <x v="11"/>
    <n v="49.5"/>
    <n v="50.5"/>
    <s v="Fail"/>
    <x v="0"/>
    <x v="0"/>
  </r>
  <r>
    <x v="1"/>
    <n v="15000000"/>
    <x v="5"/>
    <n v="49.6"/>
    <n v="50.4"/>
    <s v="Fail"/>
    <x v="0"/>
    <x v="0"/>
  </r>
  <r>
    <x v="1"/>
    <n v="54000000"/>
    <x v="5"/>
    <n v="49.8"/>
    <n v="50.2"/>
    <s v="Fail"/>
    <x v="0"/>
    <x v="0"/>
  </r>
  <r>
    <x v="1"/>
    <n v="23500000"/>
    <x v="5"/>
    <n v="49.9"/>
    <n v="50.1"/>
    <s v="Fail"/>
    <x v="0"/>
    <x v="0"/>
  </r>
  <r>
    <x v="1"/>
    <n v="95000000"/>
    <x v="11"/>
    <n v="50.1"/>
    <n v="49.9"/>
    <s v="Fail"/>
    <x v="0"/>
    <x v="0"/>
  </r>
  <r>
    <x v="0"/>
    <s v="Parcel Tax of $66"/>
    <x v="10"/>
    <n v="50.3"/>
    <n v="49.7"/>
    <s v="Fail"/>
    <x v="0"/>
    <x v="0"/>
  </r>
  <r>
    <x v="1"/>
    <n v="394000000"/>
    <x v="11"/>
    <n v="50.3"/>
    <n v="49.7"/>
    <s v="Fail"/>
    <x v="0"/>
    <x v="0"/>
  </r>
  <r>
    <x v="1"/>
    <n v="268653300"/>
    <x v="11"/>
    <n v="50.4"/>
    <n v="49.6"/>
    <s v="Fail"/>
    <x v="0"/>
    <x v="0"/>
  </r>
  <r>
    <x v="1"/>
    <n v="93530000"/>
    <x v="5"/>
    <n v="50.6"/>
    <n v="49.4"/>
    <s v="Fail"/>
    <x v="0"/>
    <x v="0"/>
  </r>
  <r>
    <x v="1"/>
    <n v="240000000"/>
    <x v="5"/>
    <n v="50.76"/>
    <n v="49.24"/>
    <s v="Fail"/>
    <x v="0"/>
    <x v="0"/>
  </r>
  <r>
    <x v="1"/>
    <n v="274000000"/>
    <x v="5"/>
    <n v="50.77"/>
    <n v="49.23"/>
    <s v="Fail"/>
    <x v="0"/>
    <x v="0"/>
  </r>
  <r>
    <x v="1"/>
    <n v="98000000"/>
    <x v="5"/>
    <n v="50.8"/>
    <n v="49.2"/>
    <s v="Fail"/>
    <x v="0"/>
    <x v="0"/>
  </r>
  <r>
    <x v="1"/>
    <n v="49400000"/>
    <x v="11"/>
    <n v="50.9"/>
    <n v="49.1"/>
    <s v="Fail"/>
    <x v="0"/>
    <x v="0"/>
  </r>
  <r>
    <x v="1"/>
    <n v="98000000"/>
    <x v="5"/>
    <n v="51"/>
    <n v="49"/>
    <s v="Fail"/>
    <x v="0"/>
    <x v="0"/>
  </r>
  <r>
    <x v="1"/>
    <n v="5500000000"/>
    <x v="33"/>
    <n v="51.09"/>
    <n v="48.91"/>
    <s v="Pass"/>
    <x v="1"/>
    <x v="1"/>
  </r>
  <r>
    <x v="1"/>
    <n v="5900000"/>
    <x v="5"/>
    <n v="51.2"/>
    <n v="48.8"/>
    <s v="Fail"/>
    <x v="0"/>
    <x v="0"/>
  </r>
  <r>
    <x v="1"/>
    <n v="24700000"/>
    <x v="5"/>
    <n v="51.4"/>
    <n v="48.6"/>
    <s v="Fail"/>
    <x v="0"/>
    <x v="0"/>
  </r>
  <r>
    <x v="1"/>
    <n v="338000000"/>
    <x v="11"/>
    <n v="51.4"/>
    <n v="48.6"/>
    <s v="Fail"/>
    <x v="0"/>
    <x v="0"/>
  </r>
  <r>
    <x v="1"/>
    <n v="178400000"/>
    <x v="11"/>
    <n v="52"/>
    <n v="48.1"/>
    <s v="Fail"/>
    <x v="0"/>
    <x v="0"/>
  </r>
  <r>
    <x v="1"/>
    <n v="93530000"/>
    <x v="5"/>
    <n v="52.2"/>
    <n v="47.8"/>
    <s v="Fail"/>
    <x v="0"/>
    <x v="0"/>
  </r>
  <r>
    <x v="0"/>
    <s v="Parcel Tax: $120 annually for 5 years."/>
    <x v="5"/>
    <n v="52.27"/>
    <n v="47.73"/>
    <s v="Fail"/>
    <x v="0"/>
    <x v="0"/>
  </r>
  <r>
    <x v="1"/>
    <n v="230000000"/>
    <x v="5"/>
    <n v="52.29"/>
    <n v="47.71"/>
    <s v="Fail"/>
    <x v="0"/>
    <x v="0"/>
  </r>
  <r>
    <x v="1"/>
    <n v="198000000"/>
    <x v="11"/>
    <n v="52.4"/>
    <n v="47.7"/>
    <s v="Fail"/>
    <x v="0"/>
    <x v="0"/>
  </r>
  <r>
    <x v="1"/>
    <n v="17000000"/>
    <x v="5"/>
    <n v="52.77"/>
    <n v="47.23"/>
    <s v="Fail"/>
    <x v="0"/>
    <x v="0"/>
  </r>
  <r>
    <x v="1"/>
    <n v="274100000"/>
    <x v="11"/>
    <n v="53.05"/>
    <n v="46.95"/>
    <s v="Fail"/>
    <x v="0"/>
    <x v="0"/>
  </r>
  <r>
    <x v="1"/>
    <n v="310000000"/>
    <x v="11"/>
    <n v="53.59"/>
    <n v="46.41"/>
    <s v="Fail"/>
    <x v="0"/>
    <x v="0"/>
  </r>
  <r>
    <x v="1"/>
    <n v="108000000"/>
    <x v="5"/>
    <n v="53.7"/>
    <n v="46.3"/>
    <s v="Fail"/>
    <x v="0"/>
    <x v="0"/>
  </r>
  <r>
    <x v="2"/>
    <s v="Sales Tax: .75% Rate Increase"/>
    <x v="1"/>
    <n v="53.8"/>
    <n v="46.2"/>
    <s v="Pass"/>
    <x v="1"/>
    <x v="1"/>
  </r>
  <r>
    <x v="1"/>
    <n v="65300000"/>
    <x v="5"/>
    <n v="53.8"/>
    <n v="46.2"/>
    <s v="Fail"/>
    <x v="0"/>
    <x v="0"/>
  </r>
  <r>
    <x v="1"/>
    <n v="6700000"/>
    <x v="5"/>
    <n v="53.9"/>
    <n v="46.1"/>
    <s v="Fail"/>
    <x v="0"/>
    <x v="0"/>
  </r>
  <r>
    <x v="1"/>
    <n v="10000000"/>
    <x v="5"/>
    <n v="54"/>
    <n v="46"/>
    <s v="Fail"/>
    <x v="0"/>
    <x v="0"/>
  </r>
  <r>
    <x v="1"/>
    <n v="79500000"/>
    <x v="5"/>
    <n v="54"/>
    <n v="46"/>
    <s v="Fail"/>
    <x v="0"/>
    <x v="0"/>
  </r>
  <r>
    <x v="1"/>
    <n v="32000000"/>
    <x v="5"/>
    <n v="54.1"/>
    <n v="45.9"/>
    <s v="Fail"/>
    <x v="0"/>
    <x v="0"/>
  </r>
  <r>
    <x v="1"/>
    <n v="36000000"/>
    <x v="11"/>
    <n v="54.1"/>
    <n v="45.9"/>
    <s v="Fail"/>
    <x v="0"/>
    <x v="0"/>
  </r>
  <r>
    <x v="1"/>
    <n v="78200000"/>
    <x v="11"/>
    <n v="54.2"/>
    <n v="45.8"/>
    <s v="Fail"/>
    <x v="0"/>
    <x v="0"/>
  </r>
  <r>
    <x v="1"/>
    <n v="574000000"/>
    <x v="11"/>
    <n v="54.3"/>
    <n v="45.7"/>
    <s v="Fail"/>
    <x v="0"/>
    <x v="0"/>
  </r>
  <r>
    <x v="1"/>
    <n v="34000000"/>
    <x v="11"/>
    <n v="54.5"/>
    <n v="45.5"/>
    <s v="Pass"/>
    <x v="1"/>
    <x v="1"/>
  </r>
  <r>
    <x v="1"/>
    <n v="198000000"/>
    <x v="5"/>
    <n v="54.83"/>
    <n v="45.17"/>
    <s v="Fail"/>
    <x v="0"/>
    <x v="0"/>
  </r>
  <r>
    <x v="0"/>
    <s v="Parcel Tax: annual tax of $38.00 per parcel"/>
    <x v="12"/>
    <n v="54.89"/>
    <n v="45.11"/>
    <s v="Fail"/>
    <x v="0"/>
    <x v="0"/>
  </r>
  <r>
    <x v="0"/>
    <s v="Bridge Toll: Raise bridge tolls in the Bay Area (excluding the Golden Gate Bridge) by $3 over 6 years to fund the Bay Area Traffic Relief Plan."/>
    <x v="20"/>
    <n v="55.11"/>
    <n v="44.89"/>
    <s v="Pass"/>
    <x v="1"/>
    <x v="1"/>
  </r>
  <r>
    <x v="1"/>
    <n v="67300000"/>
    <x v="5"/>
    <n v="55.2"/>
    <n v="44.8"/>
    <s v="Pass"/>
    <x v="1"/>
    <x v="1"/>
  </r>
  <r>
    <x v="1"/>
    <n v="124500000"/>
    <x v="11"/>
    <n v="55.5"/>
    <n v="44.5"/>
    <s v="Pass"/>
    <x v="1"/>
    <x v="1"/>
  </r>
  <r>
    <x v="1"/>
    <n v="350000000"/>
    <x v="11"/>
    <n v="55.58"/>
    <n v="44.42"/>
    <s v="Pass"/>
    <x v="1"/>
    <x v="1"/>
  </r>
  <r>
    <x v="1"/>
    <n v="118500000"/>
    <x v="11"/>
    <n v="55.6"/>
    <n v="44.4"/>
    <s v="Pass"/>
    <x v="1"/>
    <x v="1"/>
  </r>
  <r>
    <x v="1"/>
    <n v="114000000"/>
    <x v="5"/>
    <n v="55.6"/>
    <n v="44.5"/>
    <s v="Pass"/>
    <x v="1"/>
    <x v="1"/>
  </r>
  <r>
    <x v="1"/>
    <n v="53500000"/>
    <x v="11"/>
    <n v="55.7"/>
    <n v="44.3"/>
    <s v="Pass"/>
    <x v="1"/>
    <x v="1"/>
  </r>
  <r>
    <x v="1"/>
    <n v="13000000"/>
    <x v="5"/>
    <n v="55.83"/>
    <n v="44.17"/>
    <s v="Pass"/>
    <x v="1"/>
    <x v="1"/>
  </r>
  <r>
    <x v="0"/>
    <s v="Parcel Tax: $15 Per Parcel of Improved Property (Excluding Churches, Cemeteries and Schools), Vacant Residential Property Up to 2.5 Acres, and Vacant Multi-Family Residential Property; $12 Per Residence for Parcels with Multi-Family Residences (Excluding Time Shares); $7.50 Per Mobilehome for Mobilehome Parks"/>
    <x v="10"/>
    <n v="55.9"/>
    <n v="44.1"/>
    <s v="Fail"/>
    <x v="0"/>
    <x v="0"/>
  </r>
  <r>
    <x v="0"/>
    <s v="Parcel Tax: Impose Tax of $75 for 7 Yrs"/>
    <x v="5"/>
    <n v="55.9"/>
    <n v="44.1"/>
    <s v="Fail"/>
    <x v="0"/>
    <x v="0"/>
  </r>
  <r>
    <x v="1"/>
    <n v="7120000"/>
    <x v="5"/>
    <n v="56"/>
    <n v="44"/>
    <s v="Pass"/>
    <x v="1"/>
    <x v="1"/>
  </r>
  <r>
    <x v="1"/>
    <n v="326174000"/>
    <x v="11"/>
    <n v="56.1"/>
    <n v="43.9"/>
    <s v="Pass"/>
    <x v="1"/>
    <x v="1"/>
  </r>
  <r>
    <x v="1"/>
    <n v="42500000"/>
    <x v="5"/>
    <n v="56.26"/>
    <n v="43.74"/>
    <s v="Pass"/>
    <x v="1"/>
    <x v="1"/>
  </r>
  <r>
    <x v="1"/>
    <n v="139000000"/>
    <x v="11"/>
    <n v="56.27"/>
    <n v="43.73"/>
    <s v="Pass"/>
    <x v="1"/>
    <x v="1"/>
  </r>
  <r>
    <x v="1"/>
    <n v="78200000"/>
    <x v="11"/>
    <n v="56.3"/>
    <n v="43.7"/>
    <s v="Pass"/>
    <x v="1"/>
    <x v="1"/>
  </r>
  <r>
    <x v="1"/>
    <n v="31400000"/>
    <x v="11"/>
    <n v="56.3"/>
    <n v="43.7"/>
    <s v="Pass"/>
    <x v="1"/>
    <x v="1"/>
  </r>
  <r>
    <x v="1"/>
    <n v="161000000"/>
    <x v="11"/>
    <n v="56.5"/>
    <n v="43.5"/>
    <s v="Pass"/>
    <x v="1"/>
    <x v="1"/>
  </r>
  <r>
    <x v="1"/>
    <n v="498000000"/>
    <x v="11"/>
    <n v="56.6"/>
    <n v="43.5"/>
    <s v="Pass"/>
    <x v="1"/>
    <x v="1"/>
  </r>
  <r>
    <x v="0"/>
    <s v="Parcel Tax: Levy $95 per year for 8 years."/>
    <x v="5"/>
    <n v="56.69"/>
    <n v="43.31"/>
    <s v="Fail"/>
    <x v="0"/>
    <x v="0"/>
  </r>
  <r>
    <x v="1"/>
    <n v="190000000"/>
    <x v="11"/>
    <n v="56.7"/>
    <n v="43.3"/>
    <s v="Pass"/>
    <x v="1"/>
    <x v="1"/>
  </r>
  <r>
    <x v="1"/>
    <n v="250000000"/>
    <x v="11"/>
    <n v="56.8"/>
    <n v="43.2"/>
    <s v="Pass"/>
    <x v="1"/>
    <x v="1"/>
  </r>
  <r>
    <x v="1"/>
    <n v="108000000"/>
    <x v="11"/>
    <n v="56.8"/>
    <n v="43.3"/>
    <s v="Pass"/>
    <x v="1"/>
    <x v="1"/>
  </r>
  <r>
    <x v="0"/>
    <s v="Parcel Tax: Levy a Tax of $97/Parcel Annually"/>
    <x v="12"/>
    <n v="56.9"/>
    <n v="43.1"/>
    <s v="Fail"/>
    <x v="0"/>
    <x v="0"/>
  </r>
  <r>
    <x v="1"/>
    <n v="4200000"/>
    <x v="5"/>
    <n v="56.95"/>
    <n v="43.05"/>
    <s v="Pass"/>
    <x v="1"/>
    <x v="1"/>
  </r>
  <r>
    <x v="1"/>
    <n v="3350000"/>
    <x v="5"/>
    <n v="57"/>
    <n v="43"/>
    <s v="Pass"/>
    <x v="1"/>
    <x v="1"/>
  </r>
  <r>
    <x v="1"/>
    <n v="74000000"/>
    <x v="5"/>
    <n v="57"/>
    <n v="43"/>
    <s v="Pass"/>
    <x v="1"/>
    <x v="1"/>
  </r>
  <r>
    <x v="1"/>
    <n v="297500000"/>
    <x v="11"/>
    <n v="57"/>
    <n v="43"/>
    <s v="Pass"/>
    <x v="1"/>
    <x v="1"/>
  </r>
  <r>
    <x v="1"/>
    <n v="4400000"/>
    <x v="5"/>
    <n v="57.1"/>
    <n v="42.9"/>
    <s v="Pass"/>
    <x v="1"/>
    <x v="1"/>
  </r>
  <r>
    <x v="1"/>
    <n v="114000000"/>
    <x v="5"/>
    <n v="57.29"/>
    <n v="42.71"/>
    <s v="Pass"/>
    <x v="1"/>
    <x v="1"/>
  </r>
  <r>
    <x v="1"/>
    <n v="37000000"/>
    <x v="5"/>
    <n v="57.3"/>
    <n v="42.7"/>
    <s v="Pass"/>
    <x v="1"/>
    <x v="1"/>
  </r>
  <r>
    <x v="1"/>
    <n v="79000001"/>
    <x v="5"/>
    <n v="57.3"/>
    <n v="42.7"/>
    <s v="Pass"/>
    <x v="1"/>
    <x v="1"/>
  </r>
  <r>
    <x v="1"/>
    <n v="34000000"/>
    <x v="11"/>
    <n v="57.4"/>
    <n v="42.6"/>
    <s v="Pass"/>
    <x v="1"/>
    <x v="1"/>
  </r>
  <r>
    <x v="1"/>
    <n v="310000000"/>
    <x v="11"/>
    <n v="57.46"/>
    <n v="42.54"/>
    <s v="Pass"/>
    <x v="1"/>
    <x v="1"/>
  </r>
  <r>
    <x v="1"/>
    <n v="6000000"/>
    <x v="5"/>
    <n v="57.5"/>
    <n v="42.5"/>
    <s v="Pass"/>
    <x v="1"/>
    <x v="1"/>
  </r>
  <r>
    <x v="1"/>
    <n v="180000000"/>
    <x v="11"/>
    <n v="57.5"/>
    <n v="42.5"/>
    <s v="Pass"/>
    <x v="1"/>
    <x v="1"/>
  </r>
  <r>
    <x v="1"/>
    <n v="95000000"/>
    <x v="5"/>
    <n v="57.57"/>
    <n v="42.43"/>
    <s v="Pass"/>
    <x v="1"/>
    <x v="1"/>
  </r>
  <r>
    <x v="1"/>
    <n v="30450000"/>
    <x v="5"/>
    <n v="57.6"/>
    <n v="42.4"/>
    <s v="Pass"/>
    <x v="1"/>
    <x v="1"/>
  </r>
  <r>
    <x v="1"/>
    <n v="239000000"/>
    <x v="11"/>
    <n v="57.6"/>
    <n v="42.4"/>
    <s v="Pass"/>
    <x v="1"/>
    <x v="1"/>
  </r>
  <r>
    <x v="1"/>
    <n v="175000000"/>
    <x v="5"/>
    <n v="57.7"/>
    <n v="42.3"/>
    <s v="Pass"/>
    <x v="1"/>
    <x v="1"/>
  </r>
  <r>
    <x v="1"/>
    <n v="20000000"/>
    <x v="11"/>
    <n v="57.8"/>
    <n v="42.2"/>
    <s v="Pass"/>
    <x v="1"/>
    <x v="1"/>
  </r>
  <r>
    <x v="1"/>
    <n v="750000"/>
    <x v="5"/>
    <n v="58"/>
    <n v="42"/>
    <s v="Pass"/>
    <x v="1"/>
    <x v="1"/>
  </r>
  <r>
    <x v="1"/>
    <n v="1750000"/>
    <x v="5"/>
    <n v="58.1"/>
    <n v="41.9"/>
    <s v="Fail"/>
    <x v="0"/>
    <x v="0"/>
  </r>
  <r>
    <x v="1"/>
    <n v="16000000"/>
    <x v="5"/>
    <n v="58.19"/>
    <n v="41.81"/>
    <s v="Pass"/>
    <x v="1"/>
    <x v="1"/>
  </r>
  <r>
    <x v="1"/>
    <n v="79000000"/>
    <x v="5"/>
    <n v="58.2"/>
    <n v="41.8"/>
    <s v="Pass"/>
    <x v="1"/>
    <x v="1"/>
  </r>
  <r>
    <x v="0"/>
    <s v="Authorizes Additional Uses of Existing Tax"/>
    <x v="5"/>
    <n v="58.2"/>
    <n v="41.8"/>
    <s v="Pass"/>
    <x v="1"/>
    <x v="1"/>
  </r>
  <r>
    <x v="0"/>
    <s v="Utility User Tax: Extend existing 8% utility user tax with exemptions for low-income households and individuals 65 years old or older."/>
    <x v="3"/>
    <n v="58.22"/>
    <n v="41.78"/>
    <s v="Pass"/>
    <x v="1"/>
    <x v="1"/>
  </r>
  <r>
    <x v="1"/>
    <n v="9900000"/>
    <x v="5"/>
    <n v="58.3"/>
    <n v="41.7"/>
    <s v="Pass"/>
    <x v="1"/>
    <x v="1"/>
  </r>
  <r>
    <x v="1"/>
    <n v="29200000"/>
    <x v="5"/>
    <n v="58.3"/>
    <n v="41.7"/>
    <s v="Fail"/>
    <x v="0"/>
    <x v="0"/>
  </r>
  <r>
    <x v="1"/>
    <n v="30500000"/>
    <x v="5"/>
    <n v="58.35"/>
    <n v="41.65"/>
    <s v="Pass"/>
    <x v="1"/>
    <x v="1"/>
  </r>
  <r>
    <x v="1"/>
    <n v="9700000"/>
    <x v="5"/>
    <n v="58.5"/>
    <n v="41.5"/>
    <s v="Pass"/>
    <x v="1"/>
    <x v="1"/>
  </r>
  <r>
    <x v="1"/>
    <n v="20000000"/>
    <x v="5"/>
    <n v="58.5"/>
    <n v="41.5"/>
    <s v="Pass"/>
    <x v="1"/>
    <x v="1"/>
  </r>
  <r>
    <x v="1"/>
    <n v="34000000"/>
    <x v="11"/>
    <n v="58.65"/>
    <n v="41.35"/>
    <s v="Fail"/>
    <x v="0"/>
    <x v="0"/>
  </r>
  <r>
    <x v="1"/>
    <n v="12655000"/>
    <x v="11"/>
    <n v="58.8"/>
    <n v="41.2"/>
    <s v="Pass"/>
    <x v="1"/>
    <x v="1"/>
  </r>
  <r>
    <x v="1"/>
    <n v="72000000"/>
    <x v="5"/>
    <n v="58.9"/>
    <n v="41.1"/>
    <s v="Pass"/>
    <x v="1"/>
    <x v="1"/>
  </r>
  <r>
    <x v="0"/>
    <s v="Transient Occupancy Tax: Increase tax from 11% to 14%."/>
    <x v="3"/>
    <n v="58.94"/>
    <n v="41.06"/>
    <s v="Pass"/>
    <x v="1"/>
    <x v="1"/>
  </r>
  <r>
    <x v="1"/>
    <n v="30000000"/>
    <x v="5"/>
    <n v="59"/>
    <n v="41"/>
    <s v="Fail"/>
    <x v="0"/>
    <x v="0"/>
  </r>
  <r>
    <x v="1"/>
    <n v="180000000"/>
    <x v="11"/>
    <n v="59.1"/>
    <n v="40.9"/>
    <s v="Pass"/>
    <x v="1"/>
    <x v="1"/>
  </r>
  <r>
    <x v="1"/>
    <n v="65000000"/>
    <x v="5"/>
    <n v="59.2"/>
    <n v="40.799999999999997"/>
    <s v="Fail"/>
    <x v="0"/>
    <x v="0"/>
  </r>
  <r>
    <x v="1"/>
    <n v="34000000"/>
    <x v="11"/>
    <n v="59.2"/>
    <n v="40.799999999999997"/>
    <s v="Pass"/>
    <x v="1"/>
    <x v="1"/>
  </r>
  <r>
    <x v="1"/>
    <n v="22000000"/>
    <x v="11"/>
    <n v="59.3"/>
    <n v="40.700000000000003"/>
    <s v="Pass"/>
    <x v="1"/>
    <x v="1"/>
  </r>
  <r>
    <x v="1"/>
    <n v="10500000"/>
    <x v="5"/>
    <n v="59.5"/>
    <n v="40.5"/>
    <s v="Pass"/>
    <x v="1"/>
    <x v="1"/>
  </r>
  <r>
    <x v="1"/>
    <n v="33000000"/>
    <x v="5"/>
    <n v="59.6"/>
    <n v="40.4"/>
    <s v="Fail"/>
    <x v="0"/>
    <x v="0"/>
  </r>
  <r>
    <x v="1"/>
    <n v="12500000"/>
    <x v="11"/>
    <n v="59.6"/>
    <n v="40.4"/>
    <s v="Pass"/>
    <x v="1"/>
    <x v="1"/>
  </r>
  <r>
    <x v="1"/>
    <n v="44400000"/>
    <x v="11"/>
    <n v="59.7"/>
    <n v="40.299999999999997"/>
    <s v="Pass"/>
    <x v="1"/>
    <x v="1"/>
  </r>
  <r>
    <x v="1"/>
    <n v="350000000"/>
    <x v="11"/>
    <n v="59.8"/>
    <n v="40.200000000000003"/>
    <s v="Pass"/>
    <x v="1"/>
    <x v="1"/>
  </r>
  <r>
    <x v="1"/>
    <n v="248000000"/>
    <x v="11"/>
    <n v="59.89"/>
    <n v="40.11"/>
    <s v="Pass"/>
    <x v="1"/>
    <x v="1"/>
  </r>
  <r>
    <x v="1"/>
    <n v="19000000"/>
    <x v="5"/>
    <n v="59.99"/>
    <n v="40.01"/>
    <s v="Pass"/>
    <x v="1"/>
    <x v="1"/>
  </r>
  <r>
    <x v="1"/>
    <n v="20000000"/>
    <x v="5"/>
    <n v="60"/>
    <n v="40"/>
    <s v="Pass"/>
    <x v="1"/>
    <x v="1"/>
  </r>
  <r>
    <x v="1"/>
    <n v="235000000"/>
    <x v="11"/>
    <n v="60"/>
    <n v="40"/>
    <s v="Pass"/>
    <x v="1"/>
    <x v="1"/>
  </r>
  <r>
    <x v="1"/>
    <n v="33565000"/>
    <x v="11"/>
    <n v="60.23"/>
    <n v="39.770000000000003"/>
    <s v="Pass"/>
    <x v="1"/>
    <x v="1"/>
  </r>
  <r>
    <x v="1"/>
    <n v="62000000"/>
    <x v="5"/>
    <n v="60.3"/>
    <n v="39.700000000000003"/>
    <s v="Pass"/>
    <x v="1"/>
    <x v="1"/>
  </r>
  <r>
    <x v="1"/>
    <n v="67940000"/>
    <x v="5"/>
    <n v="60.3"/>
    <n v="39.700000000000003"/>
    <s v="Pass"/>
    <x v="1"/>
    <x v="1"/>
  </r>
  <r>
    <x v="1"/>
    <n v="698000000"/>
    <x v="11"/>
    <n v="60.34"/>
    <n v="39.659999999999997"/>
    <s v="Pass"/>
    <x v="1"/>
    <x v="1"/>
  </r>
  <r>
    <x v="0"/>
    <s v="Parcel Tax: Levy Tax of $100 Per Parcel for 10 Yrs"/>
    <x v="5"/>
    <n v="60.4"/>
    <n v="39.6"/>
    <s v="Fail"/>
    <x v="0"/>
    <x v="0"/>
  </r>
  <r>
    <x v="1"/>
    <n v="33500000"/>
    <x v="5"/>
    <n v="60.4"/>
    <n v="39.700000000000003"/>
    <s v="Pass"/>
    <x v="1"/>
    <x v="1"/>
  </r>
  <r>
    <x v="0"/>
    <s v="Parcel Tax: $150 per parcel for 9 years at a rate of 3.5% compounded."/>
    <x v="5"/>
    <n v="60.59"/>
    <n v="39.409999999999997"/>
    <s v="Fail"/>
    <x v="0"/>
    <x v="0"/>
  </r>
  <r>
    <x v="1"/>
    <n v="128000000"/>
    <x v="5"/>
    <n v="61"/>
    <n v="39"/>
    <s v="Pass"/>
    <x v="1"/>
    <x v="1"/>
  </r>
  <r>
    <x v="1"/>
    <n v="75000000"/>
    <x v="5"/>
    <n v="61"/>
    <n v="39"/>
    <s v="Fail"/>
    <x v="0"/>
    <x v="0"/>
  </r>
  <r>
    <x v="1"/>
    <n v="133800000"/>
    <x v="11"/>
    <n v="61.1"/>
    <n v="38.9"/>
    <s v="Pass"/>
    <x v="1"/>
    <x v="1"/>
  </r>
  <r>
    <x v="1"/>
    <n v="67500000"/>
    <x v="5"/>
    <n v="61.2"/>
    <n v="38.799999999999997"/>
    <s v="Fail"/>
    <x v="0"/>
    <x v="0"/>
  </r>
  <r>
    <x v="1"/>
    <n v="30000000"/>
    <x v="5"/>
    <n v="61.3"/>
    <n v="38.700000000000003"/>
    <s v="Fail"/>
    <x v="0"/>
    <x v="0"/>
  </r>
  <r>
    <x v="1"/>
    <n v="49200000"/>
    <x v="11"/>
    <n v="61.3"/>
    <n v="38.700000000000003"/>
    <s v="Fail"/>
    <x v="0"/>
    <x v="0"/>
  </r>
  <r>
    <x v="1"/>
    <n v="44205000"/>
    <x v="5"/>
    <n v="61.47"/>
    <n v="38.53"/>
    <s v="Pass"/>
    <x v="1"/>
    <x v="1"/>
  </r>
  <r>
    <x v="1"/>
    <n v="1050000000"/>
    <x v="7"/>
    <n v="61.6"/>
    <n v="38.4"/>
    <s v="Fail"/>
    <x v="0"/>
    <x v="0"/>
  </r>
  <r>
    <x v="0"/>
    <s v="Parcel Tax of $8.28 to $12"/>
    <x v="12"/>
    <n v="61.6"/>
    <n v="38.4"/>
    <s v="Fail"/>
    <x v="0"/>
    <x v="0"/>
  </r>
  <r>
    <x v="1"/>
    <n v="96000000"/>
    <x v="5"/>
    <n v="61.72"/>
    <n v="38.28"/>
    <s v="Pass"/>
    <x v="1"/>
    <x v="1"/>
  </r>
  <r>
    <x v="1"/>
    <n v="50500000"/>
    <x v="5"/>
    <n v="61.8"/>
    <n v="38.200000000000003"/>
    <s v="Pass"/>
    <x v="1"/>
    <x v="1"/>
  </r>
  <r>
    <x v="1"/>
    <n v="125000000"/>
    <x v="5"/>
    <n v="62"/>
    <n v="38"/>
    <s v="Pass"/>
    <x v="1"/>
    <x v="1"/>
  </r>
  <r>
    <x v="1"/>
    <n v="33852058"/>
    <x v="5"/>
    <n v="62.02"/>
    <n v="37.979999999999997"/>
    <s v="Pass"/>
    <x v="1"/>
    <x v="1"/>
  </r>
  <r>
    <x v="1"/>
    <n v="45000000"/>
    <x v="5"/>
    <n v="62.1"/>
    <n v="37.9"/>
    <s v="Pass"/>
    <x v="1"/>
    <x v="1"/>
  </r>
  <r>
    <x v="0"/>
    <s v="Parcel Tax: $75 parcel tax."/>
    <x v="5"/>
    <n v="62.1"/>
    <n v="37.9"/>
    <s v="Pass"/>
    <x v="1"/>
    <x v="1"/>
  </r>
  <r>
    <x v="4"/>
    <s v="$22,500,000 GO Bond for Pools; Levy Special Tax Not to Exceed $0.0258/Sq Ft of Building Area to Finance; Not to Exceed $0.0126 to Maintain Pools and Operate Aquatics Programs"/>
    <x v="3"/>
    <n v="62.2"/>
    <n v="37.799999999999997"/>
    <s v="Fail"/>
    <x v="0"/>
    <x v="0"/>
  </r>
  <r>
    <x v="1"/>
    <n v="47000000"/>
    <x v="5"/>
    <n v="62.4"/>
    <n v="37.6"/>
    <s v="Pass"/>
    <x v="1"/>
    <x v="1"/>
  </r>
  <r>
    <x v="1"/>
    <n v="15000000"/>
    <x v="5"/>
    <n v="62.4"/>
    <n v="37.6"/>
    <s v="Pass"/>
    <x v="1"/>
    <x v="1"/>
  </r>
  <r>
    <x v="1"/>
    <n v="67500000"/>
    <x v="11"/>
    <n v="62.4"/>
    <n v="37.6"/>
    <s v="Pass"/>
    <x v="1"/>
    <x v="1"/>
  </r>
  <r>
    <x v="1"/>
    <n v="11200000"/>
    <x v="5"/>
    <n v="62.5"/>
    <n v="37.5"/>
    <s v="Pass"/>
    <x v="1"/>
    <x v="1"/>
  </r>
  <r>
    <x v="0"/>
    <s v="Parcel Tax: Levy Annual Tax of $28/Parcel for 6 Years"/>
    <x v="11"/>
    <n v="62.5"/>
    <n v="37.5"/>
    <s v="Fail"/>
    <x v="0"/>
    <x v="0"/>
  </r>
  <r>
    <x v="1"/>
    <n v="23000000"/>
    <x v="5"/>
    <n v="62.6"/>
    <n v="37.4"/>
    <s v="Fail"/>
    <x v="0"/>
    <x v="0"/>
  </r>
  <r>
    <x v="0"/>
    <s v="$120 Per Parcel for 4 Yrs"/>
    <x v="5"/>
    <n v="62.6"/>
    <n v="37.4"/>
    <s v="Fail"/>
    <x v="0"/>
    <x v="0"/>
  </r>
  <r>
    <x v="1"/>
    <n v="40000000"/>
    <x v="5"/>
    <n v="62.7"/>
    <n v="37.299999999999997"/>
    <s v="Pass"/>
    <x v="1"/>
    <x v="1"/>
  </r>
  <r>
    <x v="1"/>
    <n v="230000000"/>
    <x v="5"/>
    <n v="62.7"/>
    <n v="37.4"/>
    <s v="Pass"/>
    <x v="1"/>
    <x v="1"/>
  </r>
  <r>
    <x v="1"/>
    <n v="190000000"/>
    <x v="11"/>
    <n v="62.8"/>
    <n v="37.200000000000003"/>
    <s v="Pass"/>
    <x v="1"/>
    <x v="1"/>
  </r>
  <r>
    <x v="1"/>
    <n v="2750000"/>
    <x v="5"/>
    <n v="62.98"/>
    <n v="37.020000000000003"/>
    <s v="Pass"/>
    <x v="1"/>
    <x v="1"/>
  </r>
  <r>
    <x v="1"/>
    <n v="470000000"/>
    <x v="11"/>
    <n v="63"/>
    <n v="37"/>
    <s v="Pass"/>
    <x v="1"/>
    <x v="1"/>
  </r>
  <r>
    <x v="1"/>
    <n v="2000000000"/>
    <x v="17"/>
    <n v="63.4"/>
    <n v="36.6"/>
    <s v="Pass"/>
    <x v="1"/>
    <x v="1"/>
  </r>
  <r>
    <x v="0"/>
    <s v="$9.50 Per Sq Ft for Residential/$8.10 Per Multi-Family"/>
    <x v="15"/>
    <n v="63.5"/>
    <n v="36.5"/>
    <s v="Fail"/>
    <x v="0"/>
    <x v="0"/>
  </r>
  <r>
    <x v="1"/>
    <n v="348000000"/>
    <x v="11"/>
    <n v="63.5"/>
    <n v="36.5"/>
    <s v="Pass"/>
    <x v="1"/>
    <x v="1"/>
  </r>
  <r>
    <x v="1"/>
    <n v="45700000"/>
    <x v="5"/>
    <n v="63.58"/>
    <n v="36.42"/>
    <s v="Pass"/>
    <x v="1"/>
    <x v="1"/>
  </r>
  <r>
    <x v="1"/>
    <n v="16100000"/>
    <x v="5"/>
    <n v="63.8"/>
    <n v="36.200000000000003"/>
    <s v="Pass"/>
    <x v="1"/>
    <x v="1"/>
  </r>
  <r>
    <x v="1"/>
    <n v="33000000"/>
    <x v="5"/>
    <n v="63.83"/>
    <n v="36.17"/>
    <s v="Pass"/>
    <x v="1"/>
    <x v="1"/>
  </r>
  <r>
    <x v="1"/>
    <n v="60000000"/>
    <x v="5"/>
    <n v="63.85"/>
    <n v="36.15"/>
    <s v="Pass"/>
    <x v="1"/>
    <x v="1"/>
  </r>
  <r>
    <x v="1"/>
    <n v="31000000"/>
    <x v="11"/>
    <n v="63.9"/>
    <n v="36.1"/>
    <s v="Pass"/>
    <x v="1"/>
    <x v="1"/>
  </r>
  <r>
    <x v="1"/>
    <n v="99000000"/>
    <x v="5"/>
    <n v="63.99"/>
    <n v="36.01"/>
    <s v="Pass"/>
    <x v="1"/>
    <x v="1"/>
  </r>
  <r>
    <x v="1"/>
    <n v="40000000"/>
    <x v="11"/>
    <n v="64"/>
    <n v="36"/>
    <s v="Pass"/>
    <x v="1"/>
    <x v="1"/>
  </r>
  <r>
    <x v="1"/>
    <n v="36000000"/>
    <x v="5"/>
    <n v="64.02"/>
    <n v="35.979999999999997"/>
    <s v="Pass"/>
    <x v="1"/>
    <x v="1"/>
  </r>
  <r>
    <x v="1"/>
    <n v="25200000"/>
    <x v="5"/>
    <n v="64.099999999999994"/>
    <n v="35.9"/>
    <s v="Pass"/>
    <x v="1"/>
    <x v="1"/>
  </r>
  <r>
    <x v="0"/>
    <s v="$8.50 Per Parcel for 6 Yrs"/>
    <x v="21"/>
    <n v="64.5"/>
    <n v="35.5"/>
    <s v="Fail"/>
    <x v="0"/>
    <x v="0"/>
  </r>
  <r>
    <x v="1"/>
    <n v="2830000"/>
    <x v="5"/>
    <n v="64.5"/>
    <n v="35.5"/>
    <s v="Fail"/>
    <x v="0"/>
    <x v="0"/>
  </r>
  <r>
    <x v="0"/>
    <s v="Parcel Tax: Continue Existing Tax of $150 for 4 Yrs from 7/1/2004 to 6/30/2008"/>
    <x v="5"/>
    <n v="64.5"/>
    <n v="35.6"/>
    <s v="Pass"/>
    <x v="1"/>
    <x v="1"/>
  </r>
  <r>
    <x v="1"/>
    <n v="950000000"/>
    <x v="11"/>
    <n v="64.510000000000005"/>
    <n v="35.49"/>
    <s v="Pass"/>
    <x v="1"/>
    <x v="1"/>
  </r>
  <r>
    <x v="1"/>
    <n v="6400000"/>
    <x v="5"/>
    <n v="64.599999999999994"/>
    <n v="35.4"/>
    <s v="Pass"/>
    <x v="1"/>
    <x v="1"/>
  </r>
  <r>
    <x v="1"/>
    <n v="68000000"/>
    <x v="5"/>
    <n v="64.88"/>
    <n v="35.119999999999997"/>
    <s v="Pass"/>
    <x v="1"/>
    <x v="1"/>
  </r>
  <r>
    <x v="1"/>
    <n v="7500000"/>
    <x v="5"/>
    <n v="64.900000000000006"/>
    <n v="35.1"/>
    <s v="Pass"/>
    <x v="1"/>
    <x v="1"/>
  </r>
  <r>
    <x v="1"/>
    <n v="14600000"/>
    <x v="5"/>
    <n v="64.95"/>
    <n v="35.049999999999997"/>
    <s v="Pass"/>
    <x v="1"/>
    <x v="1"/>
  </r>
  <r>
    <x v="1"/>
    <n v="39000000"/>
    <x v="5"/>
    <n v="64.97"/>
    <n v="35.03"/>
    <s v="Pass"/>
    <x v="1"/>
    <x v="1"/>
  </r>
  <r>
    <x v="1"/>
    <n v="10000000"/>
    <x v="5"/>
    <n v="65"/>
    <n v="35"/>
    <s v="Pass"/>
    <x v="1"/>
    <x v="1"/>
  </r>
  <r>
    <x v="1"/>
    <n v="502821000"/>
    <x v="11"/>
    <n v="65.150000000000006"/>
    <n v="34.85"/>
    <s v="Pass"/>
    <x v="1"/>
    <x v="1"/>
  </r>
  <r>
    <x v="1"/>
    <n v="42000000"/>
    <x v="5"/>
    <n v="65.2"/>
    <n v="34.799999999999997"/>
    <s v="Pass"/>
    <x v="1"/>
    <x v="1"/>
  </r>
  <r>
    <x v="1"/>
    <n v="18000000"/>
    <x v="5"/>
    <n v="65.3"/>
    <n v="34.700000000000003"/>
    <s v="Pass"/>
    <x v="1"/>
    <x v="1"/>
  </r>
  <r>
    <x v="0"/>
    <s v="Parcel Tax: $164 per parcel per year for seven years, thereby generating an estimated $328,000 per year"/>
    <x v="5"/>
    <n v="65.67"/>
    <n v="34.33"/>
    <s v="Fail"/>
    <x v="0"/>
    <x v="0"/>
  </r>
  <r>
    <x v="1"/>
    <n v="11600000"/>
    <x v="11"/>
    <n v="65.7"/>
    <n v="34.299999999999997"/>
    <s v="Pass"/>
    <x v="1"/>
    <x v="1"/>
  </r>
  <r>
    <x v="1"/>
    <n v="131000000"/>
    <x v="11"/>
    <n v="65.7"/>
    <n v="34.299999999999997"/>
    <s v="Pass"/>
    <x v="1"/>
    <x v="1"/>
  </r>
  <r>
    <x v="1"/>
    <n v="84900000"/>
    <x v="11"/>
    <n v="65.8"/>
    <n v="34.200000000000003"/>
    <s v="Pass"/>
    <x v="1"/>
    <x v="1"/>
  </r>
  <r>
    <x v="1"/>
    <n v="49200000"/>
    <x v="11"/>
    <n v="65.8"/>
    <n v="34.200000000000003"/>
    <s v="Fail"/>
    <x v="0"/>
    <x v="0"/>
  </r>
  <r>
    <x v="0"/>
    <s v="Marijuana Cultivation Tax: Increasing tax from 4% to 5%."/>
    <x v="3"/>
    <n v="65.86"/>
    <n v="34.14"/>
    <s v="Fail"/>
    <x v="0"/>
    <x v="0"/>
  </r>
  <r>
    <x v="1"/>
    <n v="485000000"/>
    <x v="11"/>
    <n v="65.95"/>
    <n v="34.049999999999997"/>
    <s v="Pass"/>
    <x v="1"/>
    <x v="1"/>
  </r>
  <r>
    <x v="1"/>
    <n v="10000000"/>
    <x v="5"/>
    <n v="65.97"/>
    <n v="34.03"/>
    <s v="Pass"/>
    <x v="1"/>
    <x v="1"/>
  </r>
  <r>
    <x v="1"/>
    <n v="10000000"/>
    <x v="5"/>
    <n v="65.97"/>
    <n v="34.03"/>
    <s v="Pass"/>
    <x v="1"/>
    <x v="1"/>
  </r>
  <r>
    <x v="1"/>
    <n v="7000000"/>
    <x v="5"/>
    <n v="66"/>
    <n v="34"/>
    <s v="Fail"/>
    <x v="0"/>
    <x v="0"/>
  </r>
  <r>
    <x v="3"/>
    <s v="$9.50 Per Sq Ft for Residential/$8.10 Per Multi-Family"/>
    <x v="15"/>
    <n v="66.099999999999994"/>
    <n v="33.9"/>
    <s v="Fail"/>
    <x v="0"/>
    <x v="0"/>
  </r>
  <r>
    <x v="1"/>
    <n v="500000000"/>
    <x v="11"/>
    <n v="66.099999999999994"/>
    <n v="33.9"/>
    <s v="Pass"/>
    <x v="1"/>
    <x v="1"/>
  </r>
  <r>
    <x v="1"/>
    <n v="28000000"/>
    <x v="11"/>
    <n v="66.099999999999994"/>
    <n v="34"/>
    <s v="Pass"/>
    <x v="1"/>
    <x v="1"/>
  </r>
  <r>
    <x v="0"/>
    <s v="Parcel Tax: $65 per year/ per parcel"/>
    <x v="6"/>
    <n v="66.13"/>
    <n v="33.869999999999997"/>
    <s v="Fail"/>
    <x v="0"/>
    <x v="0"/>
  </r>
  <r>
    <x v="1"/>
    <n v="20000000"/>
    <x v="5"/>
    <n v="66.16"/>
    <n v="33.840000000000003"/>
    <s v="Pass"/>
    <x v="1"/>
    <x v="1"/>
  </r>
  <r>
    <x v="0"/>
    <s v="$8.50 Per Parcel for 6 Yrs"/>
    <x v="21"/>
    <n v="66.2"/>
    <n v="33.799999999999997"/>
    <s v="Fail"/>
    <x v="0"/>
    <x v="0"/>
  </r>
  <r>
    <x v="1"/>
    <n v="19000000"/>
    <x v="11"/>
    <n v="66.2"/>
    <n v="33.799999999999997"/>
    <s v="Fail"/>
    <x v="0"/>
    <x v="0"/>
  </r>
  <r>
    <x v="1"/>
    <n v="41000000"/>
    <x v="5"/>
    <n v="66.3"/>
    <n v="33.700000000000003"/>
    <s v="Pass"/>
    <x v="1"/>
    <x v="1"/>
  </r>
  <r>
    <x v="1"/>
    <n v="50000000"/>
    <x v="5"/>
    <n v="66.400000000000006"/>
    <n v="33.6"/>
    <s v="Pass"/>
    <x v="1"/>
    <x v="1"/>
  </r>
  <r>
    <x v="1"/>
    <n v="58250000"/>
    <x v="5"/>
    <n v="66.5"/>
    <n v="33.5"/>
    <s v="Pass"/>
    <x v="1"/>
    <x v="1"/>
  </r>
  <r>
    <x v="1"/>
    <n v="10600000"/>
    <x v="5"/>
    <n v="66.56"/>
    <n v="33.44"/>
    <s v="Pass"/>
    <x v="1"/>
    <x v="1"/>
  </r>
  <r>
    <x v="1"/>
    <n v="37000000"/>
    <x v="5"/>
    <n v="66.7"/>
    <n v="33.299999999999997"/>
    <s v="Pass"/>
    <x v="1"/>
    <x v="1"/>
  </r>
  <r>
    <x v="1"/>
    <n v="1920000"/>
    <x v="5"/>
    <n v="66.7"/>
    <n v="33.299999999999997"/>
    <s v="Pass"/>
    <x v="1"/>
    <x v="1"/>
  </r>
  <r>
    <x v="1"/>
    <n v="6000000"/>
    <x v="11"/>
    <n v="66.7"/>
    <n v="33.299999999999997"/>
    <s v="Pass"/>
    <x v="1"/>
    <x v="1"/>
  </r>
  <r>
    <x v="1"/>
    <n v="19500000"/>
    <x v="5"/>
    <n v="66.709999999999994"/>
    <n v="33.29"/>
    <s v="Pass"/>
    <x v="1"/>
    <x v="1"/>
  </r>
  <r>
    <x v="1"/>
    <n v="4965000"/>
    <x v="5"/>
    <n v="66.8"/>
    <n v="33.200000000000003"/>
    <s v="Pass"/>
    <x v="1"/>
    <x v="1"/>
  </r>
  <r>
    <x v="1"/>
    <n v="11800000"/>
    <x v="11"/>
    <n v="66.8"/>
    <n v="33.200000000000003"/>
    <s v="Pass"/>
    <x v="1"/>
    <x v="1"/>
  </r>
  <r>
    <x v="1"/>
    <n v="190000000"/>
    <x v="11"/>
    <n v="67"/>
    <n v="33"/>
    <s v="Pass"/>
    <x v="1"/>
    <x v="1"/>
  </r>
  <r>
    <x v="1"/>
    <n v="4400000"/>
    <x v="5"/>
    <n v="67.400000000000006"/>
    <n v="32.6"/>
    <s v="Pass"/>
    <x v="1"/>
    <x v="1"/>
  </r>
  <r>
    <x v="1"/>
    <n v="158800000"/>
    <x v="5"/>
    <n v="67.5"/>
    <n v="32.5"/>
    <s v="Pass"/>
    <x v="1"/>
    <x v="1"/>
  </r>
  <r>
    <x v="0"/>
    <s v="Parcel Tax: $8.28 to $12.00, Effective 7/1/2005 Through 6/30/2020"/>
    <x v="15"/>
    <n v="67.599999999999994"/>
    <n v="32.4"/>
    <s v="Pass"/>
    <x v="1"/>
    <x v="1"/>
  </r>
  <r>
    <x v="1"/>
    <n v="4000000"/>
    <x v="5"/>
    <n v="67.599999999999994"/>
    <n v="32.4"/>
    <s v="Pass"/>
    <x v="1"/>
    <x v="1"/>
  </r>
  <r>
    <x v="1"/>
    <n v="11930000"/>
    <x v="11"/>
    <n v="67.7"/>
    <n v="32.299999999999997"/>
    <s v="Pass"/>
    <x v="1"/>
    <x v="1"/>
  </r>
  <r>
    <x v="3"/>
    <s v="Continue $19.70 Per Residential Unit"/>
    <x v="15"/>
    <n v="67.8"/>
    <n v="32.200000000000003"/>
    <s v="Pass"/>
    <x v="1"/>
    <x v="1"/>
  </r>
  <r>
    <x v="1"/>
    <n v="19000000"/>
    <x v="11"/>
    <n v="67.8"/>
    <n v="32.200000000000003"/>
    <s v="Pass"/>
    <x v="1"/>
    <x v="1"/>
  </r>
  <r>
    <x v="0"/>
    <s v="Parcel Tax: $50 Annually for 4 Yrs Beginning 7/1/2005"/>
    <x v="5"/>
    <n v="67.8"/>
    <n v="32.299999999999997"/>
    <s v="Pass"/>
    <x v="1"/>
    <x v="1"/>
  </r>
  <r>
    <x v="1"/>
    <n v="30000000"/>
    <x v="5"/>
    <n v="67.900000000000006"/>
    <n v="32.1"/>
    <s v="Pass"/>
    <x v="1"/>
    <x v="1"/>
  </r>
  <r>
    <x v="1"/>
    <n v="300000000"/>
    <x v="15"/>
    <n v="67.959999999999994"/>
    <n v="32.04"/>
    <s v="Pass"/>
    <x v="1"/>
    <x v="1"/>
  </r>
  <r>
    <x v="1"/>
    <n v="225000000"/>
    <x v="15"/>
    <n v="68"/>
    <n v="32"/>
    <s v="Pass"/>
    <x v="1"/>
    <x v="1"/>
  </r>
  <r>
    <x v="1"/>
    <n v="35000000"/>
    <x v="11"/>
    <n v="68"/>
    <n v="32"/>
    <s v="Pass"/>
    <x v="1"/>
    <x v="1"/>
  </r>
  <r>
    <x v="0"/>
    <s v="Parcel Tax: Impose Tax of $24 for 5 Yrs"/>
    <x v="20"/>
    <n v="68.2"/>
    <n v="31.8"/>
    <s v="Pass"/>
    <x v="1"/>
    <x v="1"/>
  </r>
  <r>
    <x v="1"/>
    <n v="10000000"/>
    <x v="5"/>
    <n v="68.2"/>
    <n v="31.8"/>
    <s v="Pass"/>
    <x v="1"/>
    <x v="1"/>
  </r>
  <r>
    <x v="1"/>
    <n v="980000000"/>
    <x v="7"/>
    <n v="68.7"/>
    <n v="31.3"/>
    <s v="Pass"/>
    <x v="1"/>
    <x v="1"/>
  </r>
  <r>
    <x v="0"/>
    <s v="Parcel Tax: add $37 to pre-existing parcel tax for the next 7 years."/>
    <x v="19"/>
    <n v="68.7"/>
    <n v="31.3"/>
    <s v="Pass"/>
    <x v="1"/>
    <x v="1"/>
  </r>
  <r>
    <x v="1"/>
    <n v="167000000"/>
    <x v="11"/>
    <n v="68.739999999999995"/>
    <n v="31.26"/>
    <s v="Pass"/>
    <x v="1"/>
    <x v="1"/>
  </r>
  <r>
    <x v="1"/>
    <n v="150000000"/>
    <x v="5"/>
    <n v="68.900000000000006"/>
    <n v="31.1"/>
    <s v="Pass"/>
    <x v="1"/>
    <x v="1"/>
  </r>
  <r>
    <x v="1"/>
    <n v="346500000"/>
    <x v="11"/>
    <n v="68.900000000000006"/>
    <n v="31.1"/>
    <s v="Pass"/>
    <x v="1"/>
    <x v="1"/>
  </r>
  <r>
    <x v="1"/>
    <n v="16000000"/>
    <x v="5"/>
    <n v="68.94"/>
    <n v="31.06"/>
    <s v="Pass"/>
    <x v="1"/>
    <x v="1"/>
  </r>
  <r>
    <x v="0"/>
    <s v="Transient Occupancy Tax: Increase tax 1.5%."/>
    <x v="3"/>
    <n v="68.959999999999994"/>
    <n v="31.04"/>
    <s v="Pass"/>
    <x v="1"/>
    <x v="1"/>
  </r>
  <r>
    <x v="0"/>
    <s v="Sales Tax:  additional 0.125% for 30 years generating an estimated $100 million per year, thereby increasing the total sales tax rate from 8.5% to 8.625%"/>
    <x v="20"/>
    <n v="69.09"/>
    <n v="30.91"/>
    <s v="Pass"/>
    <x v="1"/>
    <x v="1"/>
  </r>
  <r>
    <x v="1"/>
    <n v="700000"/>
    <x v="5"/>
    <n v="69.2"/>
    <n v="30.8"/>
    <s v="Pass"/>
    <x v="1"/>
    <x v="1"/>
  </r>
  <r>
    <x v="0"/>
    <s v="Parcel Tax: Continue $98 per taxable parcel per year for 7 years."/>
    <x v="5"/>
    <n v="69.2"/>
    <n v="30.9"/>
    <s v="Pass"/>
    <x v="1"/>
    <x v="1"/>
  </r>
  <r>
    <x v="1"/>
    <n v="15000000"/>
    <x v="5"/>
    <n v="69.209999999999994"/>
    <n v="30.79"/>
    <s v="Pass"/>
    <x v="1"/>
    <x v="1"/>
  </r>
  <r>
    <x v="1"/>
    <n v="20000000"/>
    <x v="5"/>
    <n v="69.5"/>
    <n v="30.5"/>
    <s v="Pass"/>
    <x v="1"/>
    <x v="1"/>
  </r>
  <r>
    <x v="1"/>
    <n v="35000001"/>
    <x v="11"/>
    <n v="69.7"/>
    <n v="30.3"/>
    <s v="Pass"/>
    <x v="1"/>
    <x v="1"/>
  </r>
  <r>
    <x v="1"/>
    <n v="1200000"/>
    <x v="5"/>
    <n v="69.8"/>
    <n v="30.2"/>
    <s v="Pass"/>
    <x v="1"/>
    <x v="1"/>
  </r>
  <r>
    <x v="1"/>
    <n v="139000000"/>
    <x v="11"/>
    <n v="69.900000000000006"/>
    <n v="30.1"/>
    <s v="Pass"/>
    <x v="1"/>
    <x v="1"/>
  </r>
  <r>
    <x v="1"/>
    <n v="350000000"/>
    <x v="11"/>
    <n v="70.17"/>
    <n v="29.83"/>
    <s v="Pass"/>
    <x v="1"/>
    <x v="1"/>
  </r>
  <r>
    <x v="1"/>
    <n v="118000000"/>
    <x v="5"/>
    <n v="70.400000000000006"/>
    <n v="29.6"/>
    <s v="Pass"/>
    <x v="1"/>
    <x v="1"/>
  </r>
  <r>
    <x v="1"/>
    <n v="3500000000"/>
    <x v="20"/>
    <n v="70.53"/>
    <n v="29.47"/>
    <s v="Pass"/>
    <x v="1"/>
    <x v="1"/>
  </r>
  <r>
    <x v="0"/>
    <s v="Parcel Tax: $12 per year per parcel for 20 years."/>
    <x v="3"/>
    <n v="70.58"/>
    <n v="29.42"/>
    <s v="Pass"/>
    <x v="1"/>
    <x v="1"/>
  </r>
  <r>
    <x v="1"/>
    <n v="29200000"/>
    <x v="5"/>
    <n v="71"/>
    <n v="29"/>
    <s v="Pass"/>
    <x v="1"/>
    <x v="1"/>
  </r>
  <r>
    <x v="0"/>
    <s v="Parcel Tax: $80 per parcel/per year for 4 years."/>
    <x v="5"/>
    <n v="71.2"/>
    <n v="28.8"/>
    <s v="Pass"/>
    <x v="1"/>
    <x v="1"/>
  </r>
  <r>
    <x v="1"/>
    <n v="15000000"/>
    <x v="5"/>
    <n v="71.33"/>
    <n v="28.67"/>
    <s v="Pass"/>
    <x v="1"/>
    <x v="1"/>
  </r>
  <r>
    <x v="1"/>
    <n v="17000000"/>
    <x v="5"/>
    <n v="71.36"/>
    <n v="28.64"/>
    <s v="Pass"/>
    <x v="1"/>
    <x v="1"/>
  </r>
  <r>
    <x v="1"/>
    <n v="14915000"/>
    <x v="5"/>
    <n v="71.5"/>
    <n v="28.5"/>
    <s v="Pass"/>
    <x v="1"/>
    <x v="1"/>
  </r>
  <r>
    <x v="1"/>
    <n v="9290000"/>
    <x v="5"/>
    <n v="71.599999999999994"/>
    <n v="28.4"/>
    <s v="Pass"/>
    <x v="1"/>
    <x v="1"/>
  </r>
  <r>
    <x v="1"/>
    <n v="19500000"/>
    <x v="5"/>
    <n v="71.7"/>
    <n v="28.3"/>
    <s v="Pass"/>
    <x v="1"/>
    <x v="1"/>
  </r>
  <r>
    <x v="0"/>
    <s v="Parcel Tax: $98 Per Parcel for 4 Yrs"/>
    <x v="5"/>
    <n v="71.8"/>
    <n v="28.2"/>
    <s v="Pass"/>
    <x v="1"/>
    <x v="1"/>
  </r>
  <r>
    <x v="1"/>
    <n v="340000"/>
    <x v="5"/>
    <n v="71.8"/>
    <n v="28.2"/>
    <s v="Pass"/>
    <x v="1"/>
    <x v="1"/>
  </r>
  <r>
    <x v="1"/>
    <n v="16000000"/>
    <x v="5"/>
    <n v="71.8"/>
    <n v="28.2"/>
    <s v="Pass"/>
    <x v="1"/>
    <x v="1"/>
  </r>
  <r>
    <x v="0"/>
    <s v="Parcel Tax: Increase Existing Parcel Tax by $4/Parcel, Per Month for 10 Yrs"/>
    <x v="21"/>
    <n v="71.900000000000006"/>
    <n v="28.1"/>
    <s v="Pass"/>
    <x v="1"/>
    <x v="1"/>
  </r>
  <r>
    <x v="1"/>
    <n v="500000000"/>
    <x v="15"/>
    <n v="71.900000000000006"/>
    <n v="28.1"/>
    <s v="Pass"/>
    <x v="1"/>
    <x v="1"/>
  </r>
  <r>
    <x v="0"/>
    <s v="Parcel Tax: $49 parcel tax for six years."/>
    <x v="19"/>
    <n v="71.900000000000006"/>
    <n v="28.1"/>
    <s v="Pass"/>
    <x v="1"/>
    <x v="1"/>
  </r>
  <r>
    <x v="1"/>
    <n v="60000000"/>
    <x v="11"/>
    <n v="71.900000000000006"/>
    <n v="28.2"/>
    <s v="Pass"/>
    <x v="1"/>
    <x v="1"/>
  </r>
  <r>
    <x v="0"/>
    <s v="Parcel Tax: Extend existing $80 per year per unit."/>
    <x v="3"/>
    <n v="72"/>
    <n v="28"/>
    <s v="Pass"/>
    <x v="1"/>
    <x v="1"/>
  </r>
  <r>
    <x v="0"/>
    <s v="$1 bridge toll"/>
    <x v="3"/>
    <n v="72"/>
    <n v="28"/>
    <s v="Pass"/>
    <x v="1"/>
    <x v="1"/>
  </r>
  <r>
    <x v="1"/>
    <n v="1400000"/>
    <x v="5"/>
    <n v="72.099999999999994"/>
    <n v="27.9"/>
    <s v="Pass"/>
    <x v="1"/>
    <x v="1"/>
  </r>
  <r>
    <x v="1"/>
    <n v="14000000"/>
    <x v="18"/>
    <n v="72.099999999999994"/>
    <n v="27.9"/>
    <s v="Pass"/>
    <x v="1"/>
    <x v="1"/>
  </r>
  <r>
    <x v="0"/>
    <s v="Parcel Tax: $48/Yr Per Parcel of Taxable Land for 10 Yrs,Effective 7/1/05 Through 6/30/15"/>
    <x v="20"/>
    <n v="72.5"/>
    <n v="27.5"/>
    <s v="Pass"/>
    <x v="1"/>
    <x v="1"/>
  </r>
  <r>
    <x v="1"/>
    <n v="577860000"/>
    <x v="11"/>
    <n v="72.66"/>
    <n v="27.34"/>
    <s v="Pass"/>
    <x v="1"/>
    <x v="1"/>
  </r>
  <r>
    <x v="1"/>
    <n v="14000000"/>
    <x v="5"/>
    <n v="72.7"/>
    <n v="27.3"/>
    <s v="Pass"/>
    <x v="1"/>
    <x v="1"/>
  </r>
  <r>
    <x v="0"/>
    <s v="$120 Per Parcel for 4 Yrs"/>
    <x v="5"/>
    <n v="72.900000000000006"/>
    <n v="27.1"/>
    <s v="Pass"/>
    <x v="1"/>
    <x v="1"/>
  </r>
  <r>
    <x v="1"/>
    <n v="55000000"/>
    <x v="5"/>
    <n v="73"/>
    <n v="27"/>
    <s v="Pass"/>
    <x v="1"/>
    <x v="1"/>
  </r>
  <r>
    <x v="0"/>
    <s v="Parcel Tax: Extend Existing Annual Tax of $184.70 Per Parcel, Increasing Annually at 2%, for No More Than 8Yrs"/>
    <x v="5"/>
    <n v="73.099999999999994"/>
    <n v="27"/>
    <s v="Pass"/>
    <x v="1"/>
    <x v="1"/>
  </r>
  <r>
    <x v="1"/>
    <n v="225000000"/>
    <x v="5"/>
    <n v="73.5"/>
    <n v="26.5"/>
    <s v="Pass"/>
    <x v="1"/>
    <x v="1"/>
  </r>
  <r>
    <x v="0"/>
    <s v="Parcel Tax: Continue Existing Parcel Tax of $150 Per Parcel for 4 Yrs (7/1/2008 to 6/30/2012)"/>
    <x v="5"/>
    <n v="74.099999999999994"/>
    <n v="26"/>
    <s v="Pass"/>
    <x v="1"/>
    <x v="1"/>
  </r>
  <r>
    <x v="0"/>
    <s v="Parcel Tax: Impose a $151.82 Per Year Parcel Tax toIncrease Annually at 4% for No More than 6 Years."/>
    <x v="5"/>
    <n v="74.2"/>
    <n v="25.8"/>
    <s v="Pass"/>
    <x v="1"/>
    <x v="1"/>
  </r>
  <r>
    <x v="1"/>
    <n v="85000000"/>
    <x v="11"/>
    <n v="74.2"/>
    <n v="25.8"/>
    <s v="Pass"/>
    <x v="1"/>
    <x v="1"/>
  </r>
  <r>
    <x v="1"/>
    <n v="102000000"/>
    <x v="5"/>
    <n v="75"/>
    <n v="25"/>
    <s v="Pass"/>
    <x v="1"/>
    <x v="1"/>
  </r>
  <r>
    <x v="0"/>
    <s v="Parcel Tax: Renew tax at the current rate of $125 on all qualified parcels for 10 yrs beginning July 1, 2018."/>
    <x v="29"/>
    <n v="75.239999999999995"/>
    <n v="24.76"/>
    <s v="Pass"/>
    <x v="1"/>
    <x v="1"/>
  </r>
  <r>
    <x v="1"/>
    <n v="700000"/>
    <x v="5"/>
    <n v="75.8"/>
    <n v="24.2"/>
    <s v="Pass"/>
    <x v="1"/>
    <x v="1"/>
  </r>
  <r>
    <x v="0"/>
    <s v="Parcel Tax: Authorized annual school parcel tax of $164 per parcel for 7 years."/>
    <x v="5"/>
    <n v="76.02"/>
    <n v="23.98"/>
    <s v="Pass"/>
    <x v="1"/>
    <x v="1"/>
  </r>
  <r>
    <x v="0"/>
    <s v="Parcel Tax: Extend $50 annual parcel tax."/>
    <x v="5"/>
    <n v="76.099999999999994"/>
    <n v="23.9"/>
    <s v="Pass"/>
    <x v="1"/>
    <x v="1"/>
  </r>
  <r>
    <x v="1"/>
    <n v="79000000"/>
    <x v="5"/>
    <n v="76.400000000000006"/>
    <n v="23.6"/>
    <s v="Pass"/>
    <x v="1"/>
    <x v="1"/>
  </r>
  <r>
    <x v="0"/>
    <s v="Parcel Tax: $98 per parcel for 12 years."/>
    <x v="5"/>
    <n v="76.45"/>
    <n v="23.55"/>
    <s v="Pass"/>
    <x v="1"/>
    <x v="1"/>
  </r>
  <r>
    <x v="0"/>
    <s v="Parcel Tax: Extend $98 per year per parcel for 8 years."/>
    <x v="5"/>
    <n v="76.7"/>
    <n v="23.3"/>
    <s v="Pass"/>
    <x v="1"/>
    <x v="1"/>
  </r>
  <r>
    <x v="0"/>
    <s v="Sales Tax: Eliminate parcel tax of $98/residential unit or per 1,000 commercial square feet AND extend existing $0.005 at a rate of $0.0075 until ended by voters."/>
    <x v="2"/>
    <n v="76.98"/>
    <n v="23.02"/>
    <s v="Pass"/>
    <x v="1"/>
    <x v="1"/>
  </r>
  <r>
    <x v="1"/>
    <n v="250000000"/>
    <x v="5"/>
    <n v="77.599999999999994"/>
    <n v="22.4"/>
    <s v="Pass"/>
    <x v="1"/>
    <x v="1"/>
  </r>
  <r>
    <x v="1"/>
    <n v="27000000"/>
    <x v="5"/>
    <n v="77.7"/>
    <n v="22.3"/>
    <s v="Pass"/>
    <x v="1"/>
    <x v="1"/>
  </r>
  <r>
    <x v="0"/>
    <s v="Parcel Tax: Continue existing tax of $75/residence/1,000 sq. ft. of floor area for nonresidential uses."/>
    <x v="6"/>
    <n v="78.08"/>
    <n v="21.92"/>
    <s v="Pass"/>
    <x v="1"/>
    <x v="1"/>
  </r>
  <r>
    <x v="0"/>
    <s v="Parcel Tax: Renew tax and increase rate from $135/parcel to $148/parcel for 9 yrs."/>
    <x v="5"/>
    <n v="78.36"/>
    <n v="21.64"/>
    <s v="Pass"/>
    <x v="1"/>
    <x v="1"/>
  </r>
  <r>
    <x v="1"/>
    <n v="9000000"/>
    <x v="5"/>
    <n v="78.400000000000006"/>
    <n v="21.6"/>
    <s v="Pass"/>
    <x v="1"/>
    <x v="1"/>
  </r>
  <r>
    <x v="0"/>
    <s v="Parcel Tax: renewing an existing parcel tax of $212 per parcel for eight years, thereby generating an estimated $1 million per year"/>
    <x v="5"/>
    <n v="78.650000000000006"/>
    <n v="21.35"/>
    <s v="Pass"/>
    <x v="1"/>
    <x v="1"/>
  </r>
  <r>
    <x v="3"/>
    <s v="$5.44 Per Res Parcel (Continue)"/>
    <x v="15"/>
    <n v="79"/>
    <n v="21"/>
    <s v="Pass"/>
    <x v="1"/>
    <x v="1"/>
  </r>
  <r>
    <x v="0"/>
    <s v="Parcel Tax: Levy an Additional $20/Yr (from $50 to $70) for 5 Yrs to Keep Ambulance Services in the Southern Part of the County from Being Downgraded"/>
    <x v="4"/>
    <n v="79"/>
    <n v="21.1"/>
    <s v="Pass"/>
    <x v="1"/>
    <x v="1"/>
  </r>
  <r>
    <x v="0"/>
    <s v="Parcel Tax: Extend city's library parcel tax for 10 years at an initial rate of $31.53 per parcel and remove cap."/>
    <x v="3"/>
    <n v="79.12"/>
    <n v="20.88"/>
    <s v="Pass"/>
    <x v="1"/>
    <x v="1"/>
  </r>
  <r>
    <x v="1"/>
    <n v="7000000"/>
    <x v="5"/>
    <n v="80.8"/>
    <n v="19.2"/>
    <s v="Pass"/>
    <x v="1"/>
    <x v="1"/>
  </r>
  <r>
    <x v="0"/>
    <s v="Renew Annual $120 Parcel Tax"/>
    <x v="5"/>
    <n v="81.099999999999994"/>
    <n v="18.899999999999999"/>
    <s v="Pass"/>
    <x v="1"/>
    <x v="1"/>
  </r>
  <r>
    <x v="0"/>
    <s v="Parcel Tax: Extend an existing tax of $12/yr. ($1/mo) per single-family parcel and $8.28/yr. ($0.69/mo) for multi-family units expiring in 20 yrs."/>
    <x v="6"/>
    <n v="81.16"/>
    <n v="18.84"/>
    <s v="Pass"/>
    <x v="1"/>
    <x v="1"/>
  </r>
  <r>
    <x v="0"/>
    <s v="Parcel Tax: Extend the district's parcel tax of $96 per parcel for 20 years."/>
    <x v="20"/>
    <n v="82.11"/>
    <n v="17.89"/>
    <s v="Pass"/>
    <x v="1"/>
    <x v="1"/>
  </r>
  <r>
    <x v="1"/>
    <n v="115000000"/>
    <x v="5"/>
    <n v="91.7"/>
    <n v="8.3000000000000007"/>
    <s v="Pass"/>
    <x v="1"/>
    <x v="1"/>
  </r>
  <r>
    <x v="0"/>
    <s v="Cannabis Tax: authorizing a marijuana business to exist in Yountville for retail, delivery and on-site consumption and establishing regulations, fees, permits, operation conditions and a 3% tax on gross receipts, generating an estimated $30,000 - $100,000 per year"/>
    <x v="3"/>
    <n v="33.33"/>
    <n v="66.67"/>
    <s v="Fail"/>
    <x v="0"/>
    <x v="0"/>
  </r>
  <r>
    <x v="2"/>
    <s v="Sales Tax: Increase Sales Tax by 0.5% for 5 Yrs"/>
    <x v="1"/>
    <n v="39.4"/>
    <n v="60.6"/>
    <s v="Fail"/>
    <x v="0"/>
    <x v="0"/>
  </r>
  <r>
    <x v="1"/>
    <n v="1070000"/>
    <x v="5"/>
    <n v="39.5"/>
    <n v="60.5"/>
    <s v="Fail"/>
    <x v="0"/>
    <x v="0"/>
  </r>
  <r>
    <x v="0"/>
    <s v="Sales Tax: Increase by 0.25%"/>
    <x v="3"/>
    <n v="45.47"/>
    <n v="58.49"/>
    <s v="Fail"/>
    <x v="0"/>
    <x v="0"/>
  </r>
  <r>
    <x v="1"/>
    <n v="9750000"/>
    <x v="5"/>
    <n v="51.4"/>
    <n v="48.6"/>
    <s v="Fail"/>
    <x v="0"/>
    <x v="0"/>
  </r>
  <r>
    <x v="2"/>
    <s v="Sales Tax: 1/2% Sales Tax for 30 Yrs Beginning 1/1/2007"/>
    <x v="20"/>
    <n v="52.7"/>
    <n v="47.4"/>
    <s v="Fail"/>
    <x v="0"/>
    <x v="0"/>
  </r>
  <r>
    <x v="1"/>
    <n v="269000000"/>
    <x v="5"/>
    <n v="55.99"/>
    <n v="44.01"/>
    <s v="Pass"/>
    <x v="1"/>
    <x v="1"/>
  </r>
  <r>
    <x v="0"/>
    <s v="Transient Occupancy Tax: Increase TOT to 10.5%"/>
    <x v="3"/>
    <n v="56"/>
    <n v="44"/>
    <s v="Pass"/>
    <x v="1"/>
    <x v="1"/>
  </r>
  <r>
    <x v="1"/>
    <n v="4000000"/>
    <x v="5"/>
    <n v="59.11"/>
    <n v="40.89"/>
    <s v="Pass"/>
    <x v="1"/>
    <x v="1"/>
  </r>
  <r>
    <x v="1"/>
    <n v="95000000"/>
    <x v="5"/>
    <n v="59.4"/>
    <n v="40.6"/>
    <s v="Pass"/>
    <x v="1"/>
    <x v="1"/>
  </r>
  <r>
    <x v="1"/>
    <n v="30000000"/>
    <x v="5"/>
    <n v="59.6"/>
    <n v="40.4"/>
    <s v="Pass"/>
    <x v="1"/>
    <x v="1"/>
  </r>
  <r>
    <x v="1"/>
    <n v="183000000"/>
    <x v="5"/>
    <n v="60.7"/>
    <n v="39.299999999999997"/>
    <s v="Pass"/>
    <x v="1"/>
    <x v="1"/>
  </r>
  <r>
    <x v="1"/>
    <n v="30000000"/>
    <x v="5"/>
    <n v="60.8"/>
    <n v="39.200000000000003"/>
    <s v="Pass"/>
    <x v="1"/>
    <x v="1"/>
  </r>
  <r>
    <x v="0"/>
    <s v="TOT: Increase by 1.5% from 10.5% to 12.5%"/>
    <x v="1"/>
    <n v="61.9"/>
    <n v="38.200000000000003"/>
    <s v="Pass"/>
    <x v="1"/>
    <x v="1"/>
  </r>
  <r>
    <x v="0"/>
    <s v="Sales Tax: 0.25%, thereby increasing the sales tax from 7.75% to 8%"/>
    <x v="15"/>
    <n v="63.08"/>
    <n v="36.92"/>
    <s v="Fail"/>
    <x v="0"/>
    <x v="0"/>
  </r>
  <r>
    <x v="0"/>
    <s v="TOT: Increase Tax from 10.5% to 12%"/>
    <x v="1"/>
    <n v="63.7"/>
    <n v="36.299999999999997"/>
    <s v="Fail"/>
    <x v="0"/>
    <x v="0"/>
  </r>
  <r>
    <x v="0"/>
    <s v="TOT: Increase Tax from 10.5% to 12%"/>
    <x v="2"/>
    <n v="64.599999999999994"/>
    <n v="35.4"/>
    <s v="Fail"/>
    <x v="0"/>
    <x v="0"/>
  </r>
  <r>
    <x v="0"/>
    <s v="Sales Tax: Impose 0.25% tax for watershed and natural area preservation, wildfire risk reduction, and park maintenence."/>
    <x v="15"/>
    <n v="64.7"/>
    <n v="35.299999999999997"/>
    <s v="Fail"/>
    <x v="0"/>
    <x v="0"/>
  </r>
  <r>
    <x v="0"/>
    <s v="Transient Occupancy Tax: Increase tax rate from 12% to 13%."/>
    <x v="17"/>
    <n v="66.41"/>
    <n v="33.590000000000003"/>
    <s v="Fail"/>
    <x v="0"/>
    <x v="0"/>
  </r>
  <r>
    <x v="0"/>
    <s v="Transient Occupancy Tax: Increase tax rate from 12% to 13%."/>
    <x v="3"/>
    <n v="67.53"/>
    <n v="32.47"/>
    <s v="Pass"/>
    <x v="1"/>
    <x v="1"/>
  </r>
  <r>
    <x v="0"/>
    <s v="Transient Occupancy Tax: Increase TOT from 10% to 12%."/>
    <x v="3"/>
    <n v="68.099999999999994"/>
    <n v="31.9"/>
    <s v="Pass"/>
    <x v="1"/>
    <x v="1"/>
  </r>
  <r>
    <x v="0"/>
    <s v="Sales Tax: Impose 0.5% tax for general city services."/>
    <x v="3"/>
    <n v="69.37"/>
    <n v="30.63"/>
    <s v="Pass"/>
    <x v="1"/>
    <x v="1"/>
  </r>
  <r>
    <x v="1"/>
    <n v="2900000"/>
    <x v="5"/>
    <n v="70.599999999999994"/>
    <n v="29.4"/>
    <s v="Pass"/>
    <x v="1"/>
    <x v="1"/>
  </r>
  <r>
    <x v="0"/>
    <s v="Transient Occupancy Tax: Increase tax rate from 12% to 13%."/>
    <x v="17"/>
    <n v="72.069999999999993"/>
    <n v="27.93"/>
    <s v="Pass"/>
    <x v="1"/>
    <x v="1"/>
  </r>
  <r>
    <x v="0"/>
    <s v="Transient Occupancy Tax: Increase tax rate from 12% to 13%."/>
    <x v="17"/>
    <n v="74.239999999999995"/>
    <n v="25.76"/>
    <s v="Pass"/>
    <x v="1"/>
    <x v="1"/>
  </r>
  <r>
    <x v="2"/>
    <s v="Sales Tax: Increase Tax by 1/2› for 25 Yrs"/>
    <x v="22"/>
    <n v="74.8"/>
    <n v="25.2"/>
    <s v="Pass"/>
    <x v="1"/>
    <x v="1"/>
  </r>
  <r>
    <x v="0"/>
    <s v="Business Tax: Impose a $2 Cover Charge at American Canyon Card Rooms"/>
    <x v="1"/>
    <n v="75"/>
    <n v="25"/>
    <s v="Pass"/>
    <x v="1"/>
    <x v="1"/>
  </r>
  <r>
    <x v="0"/>
    <s v="Tranient Occupancy Tax: Continue to levy tax at 1%."/>
    <x v="17"/>
    <n v="76.150000000000006"/>
    <n v="23.85"/>
    <s v="Pass"/>
    <x v="1"/>
    <x v="1"/>
  </r>
  <r>
    <x v="0"/>
    <s v="Transient Occupancy Tax: Increase Tax from 10% to 12%."/>
    <x v="1"/>
    <n v="78.3"/>
    <n v="21.7"/>
    <s v="Pass"/>
    <x v="1"/>
    <x v="1"/>
  </r>
  <r>
    <x v="0"/>
    <s v="Transient Occupancy Tax: Increase  tax rate from 12% to 13%."/>
    <x v="17"/>
    <n v="80.83"/>
    <n v="19.170000000000002"/>
    <s v="Pass"/>
    <x v="1"/>
    <x v="1"/>
  </r>
  <r>
    <x v="0"/>
    <s v="N/A"/>
    <x v="34"/>
    <n v="86.9"/>
    <n v="13.1"/>
    <s v="Pass"/>
    <x v="1"/>
    <x v="1"/>
  </r>
  <r>
    <x v="0"/>
    <s v="Parcel Tax: $25 Fee"/>
    <x v="1"/>
    <n v="19.8"/>
    <n v="80.2"/>
    <s v="Fail"/>
    <x v="0"/>
    <x v="0"/>
  </r>
  <r>
    <x v="1"/>
    <s v="$22,230,000 of 30-Year Bonds/Levy aSpecial Tax to Escalate Annually at 2%"/>
    <x v="12"/>
    <n v="34.799999999999997"/>
    <n v="65.2"/>
    <s v="Fail"/>
    <x v="0"/>
    <x v="0"/>
  </r>
  <r>
    <x v="0"/>
    <s v="Parcel Tax: $25 Fee"/>
    <x v="1"/>
    <n v="36"/>
    <n v="64.099999999999994"/>
    <s v="Fail"/>
    <x v="0"/>
    <x v="0"/>
  </r>
  <r>
    <x v="0"/>
    <s v="Parcel Tax: Levy Tax of $92 Per Parcel"/>
    <x v="5"/>
    <n v="38.1"/>
    <n v="61.9"/>
    <s v="Fail"/>
    <x v="0"/>
    <x v="0"/>
  </r>
  <r>
    <x v="1"/>
    <n v="16000000"/>
    <x v="5"/>
    <n v="41.48"/>
    <n v="58.52"/>
    <s v="Fail"/>
    <x v="0"/>
    <x v="0"/>
  </r>
  <r>
    <x v="0"/>
    <s v="Parcel Tax: $90 residental, $45 unimproved, $45 1000 square feet comm/indus per year"/>
    <x v="3"/>
    <n v="46.4"/>
    <n v="53.6"/>
    <s v="Fail"/>
    <x v="0"/>
    <x v="0"/>
  </r>
  <r>
    <x v="3"/>
    <s v="Advisory"/>
    <x v="13"/>
    <n v="47.1"/>
    <n v="52.9"/>
    <s v="Fail"/>
    <x v="0"/>
    <x v="0"/>
  </r>
  <r>
    <x v="0"/>
    <s v="$16-$24 Parcel Property/$100-$500Comm/Indus"/>
    <x v="6"/>
    <n v="53.8"/>
    <n v="46.2"/>
    <s v="Fail"/>
    <x v="0"/>
    <x v="0"/>
  </r>
  <r>
    <x v="0"/>
    <s v="Parcel Tax: $300 per parcel to replace an existing parcel tax, thereby generating an estimated $19,200 per year"/>
    <x v="22"/>
    <n v="55"/>
    <n v="45"/>
    <s v="Fail"/>
    <x v="0"/>
    <x v="0"/>
  </r>
  <r>
    <x v="0"/>
    <s v="Parcel Tax: Increase to $75 Per Parcel"/>
    <x v="6"/>
    <n v="55.2"/>
    <n v="44.8"/>
    <s v="Fail"/>
    <x v="0"/>
    <x v="0"/>
  </r>
  <r>
    <x v="0"/>
    <s v="$250 Per Parcel for 4 Yrs"/>
    <x v="13"/>
    <n v="55.6"/>
    <n v="44.4"/>
    <s v="Fail"/>
    <x v="0"/>
    <x v="0"/>
  </r>
  <r>
    <x v="1"/>
    <n v="47000000"/>
    <x v="5"/>
    <n v="56.04"/>
    <n v="43.96"/>
    <s v="Pass"/>
    <x v="1"/>
    <x v="1"/>
  </r>
  <r>
    <x v="0"/>
    <s v="Parcel Tax: Increase to $85 Per Parcel"/>
    <x v="6"/>
    <n v="56.3"/>
    <n v="43.7"/>
    <s v="Fail"/>
    <x v="0"/>
    <x v="0"/>
  </r>
  <r>
    <x v="3"/>
    <s v="$30 Sq Ft for Residential/$50 Commercial"/>
    <x v="4"/>
    <n v="56.8"/>
    <n v="43.2"/>
    <s v="Pass"/>
    <x v="1"/>
    <x v="1"/>
  </r>
  <r>
    <x v="2"/>
    <s v="Sales Tax: Impose a 1/2› Sales Tax for 20 Yrs"/>
    <x v="22"/>
    <n v="57.4"/>
    <n v="42.6"/>
    <s v="Fail"/>
    <x v="0"/>
    <x v="0"/>
  </r>
  <r>
    <x v="1"/>
    <n v="8520000"/>
    <x v="12"/>
    <n v="57.5"/>
    <n v="42.5"/>
    <s v="Fail"/>
    <x v="0"/>
    <x v="0"/>
  </r>
  <r>
    <x v="0"/>
    <s v="Parcel Tax: replacing the district's existing annual parcel tax of $25 with a parcel tax of $240"/>
    <x v="6"/>
    <n v="58.29"/>
    <n v="41.71"/>
    <s v="Fail"/>
    <x v="0"/>
    <x v="0"/>
  </r>
  <r>
    <x v="0"/>
    <s v="Parcel Tax: $25 per year/ per parcel."/>
    <x v="6"/>
    <n v="59.16"/>
    <n v="40.840000000000003"/>
    <s v="Fail"/>
    <x v="0"/>
    <x v="0"/>
  </r>
  <r>
    <x v="0"/>
    <s v="Repeal Earlier Tax and Adopt $96 Per Parcel"/>
    <x v="6"/>
    <n v="59.2"/>
    <n v="40.799999999999997"/>
    <s v="Fail"/>
    <x v="0"/>
    <x v="0"/>
  </r>
  <r>
    <x v="0"/>
    <s v="Parcel Tax: Levy an $80 Tax on Each Parcel within the District"/>
    <x v="23"/>
    <n v="59.4"/>
    <n v="40.6"/>
    <s v="Fail"/>
    <x v="0"/>
    <x v="0"/>
  </r>
  <r>
    <x v="0"/>
    <s v="Cannabis Tax: 8% of gross receipts for retail businesses, 6% of gross receipts for other businesses, and $7 per square foot for commercial growth, generating an estimated $250,000 per year"/>
    <x v="3"/>
    <n v="60.03"/>
    <n v="39.97"/>
    <s v="Pass"/>
    <x v="1"/>
    <x v="1"/>
  </r>
  <r>
    <x v="0"/>
    <s v="Sales Tax: Increase rate under Measure N (2012) from $0.005 to $0.01, repealing expiration date of 2023."/>
    <x v="3"/>
    <n v="60.31"/>
    <n v="39.69"/>
    <s v="Pass"/>
    <x v="1"/>
    <x v="1"/>
  </r>
  <r>
    <x v="0"/>
    <s v="Parcel Tax: Increase Parcel Tax to $125 on Each Parcel within the District"/>
    <x v="6"/>
    <n v="61.1"/>
    <n v="38.9"/>
    <s v="Fail"/>
    <x v="0"/>
    <x v="0"/>
  </r>
  <r>
    <x v="1"/>
    <n v="15000000"/>
    <x v="5"/>
    <n v="61.4"/>
    <n v="38.6"/>
    <s v="Pass"/>
    <x v="1"/>
    <x v="1"/>
  </r>
  <r>
    <x v="0"/>
    <s v="Parcel Tax: Impose Tax of $65"/>
    <x v="6"/>
    <n v="62"/>
    <n v="38"/>
    <s v="Fail"/>
    <x v="0"/>
    <x v="0"/>
  </r>
  <r>
    <x v="0"/>
    <s v="Parcel Tax: Increase to $50 Per Parcel"/>
    <x v="6"/>
    <n v="62.4"/>
    <n v="37.6"/>
    <s v="Fail"/>
    <x v="0"/>
    <x v="0"/>
  </r>
  <r>
    <x v="0"/>
    <s v="Not available"/>
    <x v="6"/>
    <n v="63.2"/>
    <n v="36.799999999999997"/>
    <s v="Pass"/>
    <x v="1"/>
    <x v="1"/>
  </r>
  <r>
    <x v="1"/>
    <n v="18800000"/>
    <x v="5"/>
    <n v="63.25"/>
    <n v="36.75"/>
    <s v="Pass"/>
    <x v="1"/>
    <x v="1"/>
  </r>
  <r>
    <x v="0"/>
    <s v="TOT: Increase from 8% to 10%"/>
    <x v="1"/>
    <n v="63.4"/>
    <n v="36.6"/>
    <s v="Pass"/>
    <x v="1"/>
    <x v="1"/>
  </r>
  <r>
    <x v="0"/>
    <s v="Parcel Tax: Increase to $113 Per Parcel"/>
    <x v="6"/>
    <n v="63.6"/>
    <n v="36.4"/>
    <s v="Fail"/>
    <x v="0"/>
    <x v="0"/>
  </r>
  <r>
    <x v="0"/>
    <s v="Residential &amp; Agricultural $96 Per Parcel/Comm/Indus $5.75 Per 100 Sq Ft/Unimprov Parcels $48"/>
    <x v="6"/>
    <n v="63.7"/>
    <n v="36.299999999999997"/>
    <s v="Fail"/>
    <x v="0"/>
    <x v="0"/>
  </r>
  <r>
    <x v="0"/>
    <s v="Parcel Tax: 95/Parcel $75 Per Living Unit"/>
    <x v="6"/>
    <n v="64.599999999999994"/>
    <n v="35.4"/>
    <s v="Fail"/>
    <x v="0"/>
    <x v="0"/>
  </r>
  <r>
    <x v="0"/>
    <s v="Parcel Tax: Special property tax imposed on taxable real property for 10 years for reopening closed District fire stations and/or funding emergency medical services."/>
    <x v="6"/>
    <n v="65.569999999999993"/>
    <n v="34.43"/>
    <s v="Fail"/>
    <x v="0"/>
    <x v="0"/>
  </r>
  <r>
    <x v="2"/>
    <s v="Sales Tax: Impose a 1/2› Tax for 10 Yrs"/>
    <x v="1"/>
    <n v="66.5"/>
    <n v="33.6"/>
    <s v="Pass"/>
    <x v="1"/>
    <x v="1"/>
  </r>
  <r>
    <x v="2"/>
    <s v="Sales Tax: Impose .125% Tax"/>
    <x v="10"/>
    <n v="69.400000000000006"/>
    <n v="30.6"/>
    <s v="Pass"/>
    <x v="1"/>
    <x v="1"/>
  </r>
  <r>
    <x v="0"/>
    <s v="Raise Parcel Tax from $7.95 to $12.95"/>
    <x v="15"/>
    <n v="69.900000000000006"/>
    <n v="30.1"/>
    <s v="Pass"/>
    <x v="1"/>
    <x v="1"/>
  </r>
  <r>
    <x v="0"/>
    <s v="Sales Tax: Increase tax from 0.125% to 0.25% for 15 years for library services."/>
    <x v="3"/>
    <n v="70.77"/>
    <n v="29.23"/>
    <s v="Pass"/>
    <x v="1"/>
    <x v="1"/>
  </r>
  <r>
    <x v="0"/>
    <s v="Parcel Tax: If Voters Approve Formation of the Oak Tree Community Park and Recreation District (Measure A), Levy Annual Tax of $27 Per Improved Parcel and $14 Per Unimproved Parcel"/>
    <x v="12"/>
    <n v="71"/>
    <n v="29"/>
    <s v="Pass"/>
    <x v="1"/>
    <x v="1"/>
  </r>
  <r>
    <x v="0"/>
    <s v="Parcel Tax: Increase to $24 Per Parcel"/>
    <x v="6"/>
    <n v="71.400000000000006"/>
    <n v="28.6"/>
    <s v="Pass"/>
    <x v="1"/>
    <x v="1"/>
  </r>
  <r>
    <x v="2"/>
    <s v="Sales Tax: Impose a 3/8› Tax for 5 Yrs"/>
    <x v="1"/>
    <n v="74.900000000000006"/>
    <n v="25.1"/>
    <s v="Pass"/>
    <x v="1"/>
    <x v="1"/>
  </r>
  <r>
    <x v="0"/>
    <s v="Marijuana Tax: Impose tax of $10/sq. ft. or $8/oz. for cultivation businesses and/or up to 10% gross receipts for all businesses in unincorporated Nevada County."/>
    <x v="3"/>
    <n v="75.39"/>
    <n v="24.61"/>
    <s v="Pass"/>
    <x v="1"/>
    <x v="1"/>
  </r>
  <r>
    <x v="2"/>
    <s v="Sales Tax: Increase tax by 0.25 percent to fund the maintenance, construction and upkeep of trails and natural, open-space areas."/>
    <x v="15"/>
    <n v="76.11"/>
    <n v="23.89"/>
    <s v="Pass"/>
    <x v="1"/>
    <x v="1"/>
  </r>
  <r>
    <x v="2"/>
    <s v="Sales Tax: Continue 1/8% Tax for 15 Yrs"/>
    <x v="10"/>
    <n v="76.599999999999994"/>
    <n v="23.4"/>
    <s v="Pass"/>
    <x v="1"/>
    <x v="1"/>
  </r>
  <r>
    <x v="0"/>
    <s v="Parcel Tax: $179 per parcel for eight years, providing $3,700,000 annually"/>
    <x v="6"/>
    <n v="78.900000000000006"/>
    <n v="21.1"/>
    <s v="Pass"/>
    <x v="1"/>
    <x v="1"/>
  </r>
  <r>
    <x v="0"/>
    <s v="Parcel Tax: Impose a parcel tax of $61.50 per year per single-family residential unit commencing with the 2014/15 tax year."/>
    <x v="6"/>
    <n v="79.53"/>
    <n v="20.47"/>
    <s v="Pass"/>
    <x v="1"/>
    <x v="1"/>
  </r>
  <r>
    <x v="2"/>
    <s v="Sales Tax: Increase Tax by 1/2›"/>
    <x v="22"/>
    <n v="80.8"/>
    <n v="19.2"/>
    <s v="Pass"/>
    <x v="1"/>
    <x v="1"/>
  </r>
  <r>
    <x v="0"/>
    <s v="Sales Tax: Impose 0.375% tax for police and fire safety services."/>
    <x v="0"/>
    <n v="82.42"/>
    <n v="17.579999999999998"/>
    <s v="Pass"/>
    <x v="1"/>
    <x v="1"/>
  </r>
  <r>
    <x v="0"/>
    <s v="Transient Occupancy Tax: increase of 2% for 20 years generating an estimated $700,000 per year"/>
    <x v="3"/>
    <n v="84.49"/>
    <n v="15.51"/>
    <s v="Pass"/>
    <x v="1"/>
    <x v="1"/>
  </r>
  <r>
    <x v="0"/>
    <s v="Parcel Tax: Impose annual tax of $200/parcel through 2021-2022 &amp; $250/parcel after 2022 for road maintenance and improvement."/>
    <x v="22"/>
    <n v="84.52"/>
    <n v="15.48"/>
    <s v="Pass"/>
    <x v="1"/>
    <x v="1"/>
  </r>
  <r>
    <x v="2"/>
    <s v="Sales Tax: Extend 1/2› Tax for a Period Not to Exceed 20 Yrs"/>
    <x v="1"/>
    <n v="84.6"/>
    <n v="15.4"/>
    <s v="Pass"/>
    <x v="1"/>
    <x v="1"/>
  </r>
  <r>
    <x v="0"/>
    <s v="Marijuana Tax: Impose rates of $7/canopy sq. ft. for cultivation (adjustable for inflation), 8% of gross receipts for retail marijuana businesses, and 6% for all other cannabis businesses."/>
    <x v="3"/>
    <n v="84.94"/>
    <n v="15.06"/>
    <s v="Pass"/>
    <x v="1"/>
    <x v="1"/>
  </r>
  <r>
    <x v="0"/>
    <s v="$100 Per Parcel"/>
    <x v="13"/>
    <n v="85.2"/>
    <n v="14.8"/>
    <s v="Pass"/>
    <x v="1"/>
    <x v="1"/>
  </r>
  <r>
    <x v="0"/>
    <s v="Sales Tax: extending the 0.5% sales tax generating an estimated $550,000 per year"/>
    <x v="22"/>
    <n v="87.89"/>
    <n v="12.11"/>
    <s v="Pass"/>
    <x v="1"/>
    <x v="1"/>
  </r>
  <r>
    <x v="0"/>
    <s v="Utility Users Tax: Repeal 1.5% Tax"/>
    <x v="1"/>
    <n v="30.5"/>
    <n v="69.5"/>
    <s v="Fail"/>
    <x v="0"/>
    <x v="0"/>
  </r>
  <r>
    <x v="0"/>
    <s v="Sales Tax: Repeal tax which reduces the rate from 9% to 8%."/>
    <x v="3"/>
    <n v="31.74"/>
    <n v="68.260000000000005"/>
    <s v="Fail"/>
    <x v="0"/>
    <x v="0"/>
  </r>
  <r>
    <x v="0"/>
    <s v="Utility Users Tax: Partial Repeal of Exemption"/>
    <x v="1"/>
    <n v="34.4"/>
    <n v="65.599999999999994"/>
    <s v="Fail"/>
    <x v="0"/>
    <x v="0"/>
  </r>
  <r>
    <x v="0"/>
    <s v="Sale of Revenue Bond without Voter Approval"/>
    <x v="3"/>
    <n v="34.4"/>
    <n v="65.599999999999994"/>
    <s v="Fail"/>
    <x v="0"/>
    <x v="0"/>
  </r>
  <r>
    <x v="0"/>
    <s v="Transient Occupancy Tax: Increase TOT from 8% to 10%."/>
    <x v="3"/>
    <n v="35.299999999999997"/>
    <n v="64.7"/>
    <s v="Fail"/>
    <x v="0"/>
    <x v="0"/>
  </r>
  <r>
    <x v="0"/>
    <s v="Business License Tax"/>
    <x v="3"/>
    <n v="36.6"/>
    <n v="63.4"/>
    <s v="Fail"/>
    <x v="0"/>
    <x v="0"/>
  </r>
  <r>
    <x v="0"/>
    <s v="Utility Users Tax: Increase to 5%"/>
    <x v="1"/>
    <n v="37.200000000000003"/>
    <n v="62.8"/>
    <s v="Fail"/>
    <x v="0"/>
    <x v="0"/>
  </r>
  <r>
    <x v="1"/>
    <n v="495000000"/>
    <x v="5"/>
    <n v="37.53"/>
    <n v="62.47"/>
    <s v="Fail"/>
    <x v="0"/>
    <x v="0"/>
  </r>
  <r>
    <x v="0"/>
    <s v="Business Tax: Increase from $50/Yr to $75/Yr for Small Businesses"/>
    <x v="1"/>
    <n v="38.4"/>
    <n v="61.6"/>
    <s v="Fail"/>
    <x v="0"/>
    <x v="0"/>
  </r>
  <r>
    <x v="0"/>
    <s v="Transient Occupancy Tax: Increase tax from 9% to 10%."/>
    <x v="1"/>
    <n v="39.5"/>
    <n v="60.5"/>
    <s v="Fail"/>
    <x v="0"/>
    <x v="0"/>
  </r>
  <r>
    <x v="0"/>
    <s v="TOT from 10% to 13%"/>
    <x v="1"/>
    <n v="40.299999999999997"/>
    <n v="59.7"/>
    <s v="Fail"/>
    <x v="0"/>
    <x v="0"/>
  </r>
  <r>
    <x v="0"/>
    <s v="Business Tax: $30 Per Year to $70 for Small Businesses Over 2 Yrs"/>
    <x v="1"/>
    <n v="40.5"/>
    <n v="59.5"/>
    <s v="Fail"/>
    <x v="0"/>
    <x v="0"/>
  </r>
  <r>
    <x v="0"/>
    <s v="TOT: Increase from 8% to 10%"/>
    <x v="1"/>
    <n v="40.799999999999997"/>
    <n v="59.2"/>
    <s v="Fail"/>
    <x v="0"/>
    <x v="0"/>
  </r>
  <r>
    <x v="0"/>
    <s v="Repeal Code Denying Lease-Back Financing/Muni Corp"/>
    <x v="3"/>
    <n v="42.1"/>
    <n v="57.9"/>
    <s v="Fail"/>
    <x v="0"/>
    <x v="0"/>
  </r>
  <r>
    <x v="0"/>
    <s v="Sales Tax: additional 1.25% generating an estimated $25 million per year, thereby increasing the total sales tax rate from 7.75% to 9%"/>
    <x v="3"/>
    <n v="42.84"/>
    <n v="57.16"/>
    <s v="Fail"/>
    <x v="0"/>
    <x v="0"/>
  </r>
  <r>
    <x v="1"/>
    <n v="120000000"/>
    <x v="5"/>
    <n v="44.46"/>
    <n v="55.84"/>
    <s v="Fail"/>
    <x v="0"/>
    <x v="0"/>
  </r>
  <r>
    <x v="0"/>
    <s v="Utility Users Tax: Increase Utility Users Tax to 7.5%"/>
    <x v="1"/>
    <n v="44.8"/>
    <n v="55.2"/>
    <s v="Fail"/>
    <x v="0"/>
    <x v="0"/>
  </r>
  <r>
    <x v="0"/>
    <s v="Parcel Tax: Levy Annual Tax of $120 Per Parcel"/>
    <x v="15"/>
    <n v="44.8"/>
    <n v="55.2"/>
    <s v="Fail"/>
    <x v="0"/>
    <x v="0"/>
  </r>
  <r>
    <x v="0"/>
    <s v="Increase TOT from 10% to 12%"/>
    <x v="1"/>
    <n v="44.9"/>
    <n v="55.1"/>
    <s v="Fail"/>
    <x v="0"/>
    <x v="0"/>
  </r>
  <r>
    <x v="0"/>
    <s v="Transient Occupancy Tax: Increase tax from 10% to 12.5%; expand scope of tax to include additional short-term rentals; and allow the city council to alter tax law as long as changes do not increase or extend tax."/>
    <x v="3"/>
    <n v="45.3"/>
    <n v="54.7"/>
    <s v="Fail"/>
    <x v="0"/>
    <x v="0"/>
  </r>
  <r>
    <x v="1"/>
    <n v="889000000"/>
    <x v="5"/>
    <n v="45.47"/>
    <n v="54.53"/>
    <s v="Fail"/>
    <x v="0"/>
    <x v="0"/>
  </r>
  <r>
    <x v="1"/>
    <n v="300000000"/>
    <x v="5"/>
    <n v="45.77"/>
    <n v="54.23"/>
    <s v="Fail"/>
    <x v="0"/>
    <x v="0"/>
  </r>
  <r>
    <x v="0"/>
    <s v="Expand Utility Tax"/>
    <x v="1"/>
    <n v="45.9"/>
    <n v="54.1"/>
    <s v="Fail"/>
    <x v="0"/>
    <x v="0"/>
  </r>
  <r>
    <x v="1"/>
    <n v="123000000"/>
    <x v="5"/>
    <n v="46.01"/>
    <n v="53.99"/>
    <s v="Fail"/>
    <x v="0"/>
    <x v="0"/>
  </r>
  <r>
    <x v="0"/>
    <s v="Sales Tax: Impose a 1% tax for 25 years to fund emergency response services and fire safety measures, including moving overhead wires underground on Laguna Canyon Road and evacuation routes."/>
    <x v="6"/>
    <n v="46.2"/>
    <n v="53.8"/>
    <s v="Fail"/>
    <x v="0"/>
    <x v="0"/>
  </r>
  <r>
    <x v="3"/>
    <s v="$24 Sq Ft Single Family/$10 Multi-Family/$5 Commercial for 10 Yrs (Advisory)"/>
    <x v="12"/>
    <n v="46.4"/>
    <n v="53.6"/>
    <s v="Fail"/>
    <x v="0"/>
    <x v="0"/>
  </r>
  <r>
    <x v="0"/>
    <s v="Transient Occupancy Tax: Impose a 10% Tax"/>
    <x v="1"/>
    <n v="46.7"/>
    <n v="53.3"/>
    <s v="Fail"/>
    <x v="0"/>
    <x v="0"/>
  </r>
  <r>
    <x v="0"/>
    <s v="Transient Occupancy Tax: Increase TOT to 10%."/>
    <x v="3"/>
    <n v="47"/>
    <n v="53"/>
    <s v="Fail"/>
    <x v="0"/>
    <x v="0"/>
  </r>
  <r>
    <x v="2"/>
    <s v="Sales Tax: Reduce the Tax from 6% to 4.5% on All Utilities, Maintain a 4.5% Rate on Electricity, Effective 7/1/2006. Also Extend the 4.5% Tax Rate for All Utilities Beyond the Current Termination Date 12/31/2007."/>
    <x v="1"/>
    <n v="47.4"/>
    <n v="52.6"/>
    <s v="Fail"/>
    <x v="0"/>
    <x v="0"/>
  </r>
  <r>
    <x v="1"/>
    <n v="54000000"/>
    <x v="5"/>
    <n v="48.4"/>
    <n v="51.6"/>
    <s v="Fail"/>
    <x v="0"/>
    <x v="0"/>
  </r>
  <r>
    <x v="1"/>
    <n v="198000000"/>
    <x v="5"/>
    <n v="48.41"/>
    <n v="51.59"/>
    <s v="Fail"/>
    <x v="0"/>
    <x v="0"/>
  </r>
  <r>
    <x v="1"/>
    <n v="200000000"/>
    <x v="5"/>
    <n v="48.9"/>
    <n v="51.1"/>
    <s v="Fail"/>
    <x v="0"/>
    <x v="0"/>
  </r>
  <r>
    <x v="1"/>
    <n v="148000000"/>
    <x v="5"/>
    <n v="49.41"/>
    <n v="50.59"/>
    <s v="Fail"/>
    <x v="0"/>
    <x v="0"/>
  </r>
  <r>
    <x v="0"/>
    <s v="TOT: Increase to 12%"/>
    <x v="1"/>
    <n v="49.6"/>
    <n v="50.4"/>
    <s v="Fail"/>
    <x v="0"/>
    <x v="0"/>
  </r>
  <r>
    <x v="0"/>
    <s v="$29 Sq Ft for Residential/$24 Apt Unit"/>
    <x v="10"/>
    <n v="49.6"/>
    <n v="50.4"/>
    <s v="Fail"/>
    <x v="0"/>
    <x v="0"/>
  </r>
  <r>
    <x v="0"/>
    <s v="Utility User's Tax: Continue 4% tax."/>
    <x v="1"/>
    <n v="49.9"/>
    <n v="50.1"/>
    <s v="Fail"/>
    <x v="0"/>
    <x v="0"/>
  </r>
  <r>
    <x v="0"/>
    <s v="Transient Occupancy Tax: Increase tax rate from 10% to 13%."/>
    <x v="3"/>
    <n v="49.99"/>
    <n v="50.01"/>
    <s v="Fail"/>
    <x v="0"/>
    <x v="0"/>
  </r>
  <r>
    <x v="0"/>
    <s v="Utility Users Tax: Continuation"/>
    <x v="1"/>
    <n v="50.7"/>
    <n v="49.3"/>
    <s v="Pass"/>
    <x v="1"/>
    <x v="1"/>
  </r>
  <r>
    <x v="0"/>
    <s v="Sales Tax: additional 1.5% generating an estimated $4.1 million per year, thereby increasing the total sales tax rate from 7.75% to 9.25%"/>
    <x v="3"/>
    <n v="50.95"/>
    <n v="49.05"/>
    <s v="Pass"/>
    <x v="1"/>
    <x v="1"/>
  </r>
  <r>
    <x v="1"/>
    <n v="23500000"/>
    <x v="5"/>
    <n v="51.2"/>
    <n v="48.8"/>
    <s v="Fail"/>
    <x v="0"/>
    <x v="0"/>
  </r>
  <r>
    <x v="0"/>
    <s v="Parcel Tax: Levy an Annual Parcel Tax of $0.0375 Per Sq. Ft. of Building Space Per Each Assessor's Parcel for 4 Yrs"/>
    <x v="5"/>
    <n v="51.7"/>
    <n v="48.3"/>
    <s v="Fail"/>
    <x v="0"/>
    <x v="0"/>
  </r>
  <r>
    <x v="1"/>
    <n v="496000000"/>
    <x v="11"/>
    <n v="51.83"/>
    <n v="48.17"/>
    <s v="Fail"/>
    <x v="0"/>
    <x v="0"/>
  </r>
  <r>
    <x v="0"/>
    <s v="Transient Occupancy Tax: Increase Tax from 6% to 8%"/>
    <x v="1"/>
    <n v="52.2"/>
    <n v="47.8"/>
    <s v="Pass"/>
    <x v="1"/>
    <x v="1"/>
  </r>
  <r>
    <x v="1"/>
    <n v="398000000"/>
    <x v="5"/>
    <n v="52.31"/>
    <n v="47.69"/>
    <s v="Fail"/>
    <x v="0"/>
    <x v="0"/>
  </r>
  <r>
    <x v="0"/>
    <s v="Increase TOT from 6% to 8%"/>
    <x v="1"/>
    <n v="52.5"/>
    <n v="47.5"/>
    <s v="Fail"/>
    <x v="0"/>
    <x v="0"/>
  </r>
  <r>
    <x v="0"/>
    <s v="Transient Occupancy Tax: Increase tax from 6% to 10%."/>
    <x v="1"/>
    <n v="52.9"/>
    <n v="47.1"/>
    <s v="Pass"/>
    <x v="1"/>
    <x v="1"/>
  </r>
  <r>
    <x v="1"/>
    <n v="393000000"/>
    <x v="11"/>
    <n v="53.2"/>
    <n v="46.8"/>
    <s v="Fail"/>
    <x v="0"/>
    <x v="0"/>
  </r>
  <r>
    <x v="1"/>
    <n v="215000000"/>
    <x v="5"/>
    <n v="53.71"/>
    <n v="46.29"/>
    <s v="Fail"/>
    <x v="0"/>
    <x v="0"/>
  </r>
  <r>
    <x v="1"/>
    <n v="196000000"/>
    <x v="5"/>
    <n v="54.3"/>
    <n v="45.7"/>
    <s v="Fail"/>
    <x v="0"/>
    <x v="0"/>
  </r>
  <r>
    <x v="1"/>
    <n v="296000000"/>
    <x v="5"/>
    <n v="54.6"/>
    <n v="45.4"/>
    <s v="Fail"/>
    <x v="0"/>
    <x v="0"/>
  </r>
  <r>
    <x v="2"/>
    <s v="Sales Tax: Increase Tax by 1/2› for 20 Yrs"/>
    <x v="1"/>
    <n v="54.8"/>
    <n v="45.2"/>
    <s v="Pass"/>
    <x v="1"/>
    <x v="1"/>
  </r>
  <r>
    <x v="0"/>
    <s v="1/2 of 1%"/>
    <x v="20"/>
    <n v="54.8"/>
    <n v="45.2"/>
    <s v="Pass"/>
    <x v="1"/>
    <x v="1"/>
  </r>
  <r>
    <x v="0"/>
    <s v="Sales Tax: Increase sales tax by 1/2 of 1%."/>
    <x v="20"/>
    <n v="54.8"/>
    <n v="45.2"/>
    <s v="Pass"/>
    <x v="1"/>
    <x v="1"/>
  </r>
  <r>
    <x v="0"/>
    <s v="Parcel Tax: $30 per year on single family parcels."/>
    <x v="6"/>
    <n v="55.45"/>
    <n v="44.55"/>
    <s v="Fail"/>
    <x v="0"/>
    <x v="0"/>
  </r>
  <r>
    <x v="0"/>
    <s v="TOT: Increase to 13%"/>
    <x v="1"/>
    <n v="55.6"/>
    <n v="44.4"/>
    <s v="Pass"/>
    <x v="1"/>
    <x v="1"/>
  </r>
  <r>
    <x v="1"/>
    <n v="282000000"/>
    <x v="5"/>
    <n v="56.1"/>
    <n v="43.9"/>
    <s v="Pass"/>
    <x v="1"/>
    <x v="1"/>
  </r>
  <r>
    <x v="1"/>
    <n v="200000000"/>
    <x v="5"/>
    <n v="56.9"/>
    <n v="43.1"/>
    <s v="Pass"/>
    <x v="1"/>
    <x v="1"/>
  </r>
  <r>
    <x v="1"/>
    <n v="30000000"/>
    <x v="22"/>
    <n v="57"/>
    <n v="43"/>
    <s v="Fail"/>
    <x v="0"/>
    <x v="0"/>
  </r>
  <r>
    <x v="0"/>
    <s v="TOT/Hotel Vistor Tax (HVT): Increase from 9% to 11%"/>
    <x v="1"/>
    <n v="57.2"/>
    <n v="42.8"/>
    <s v="Pass"/>
    <x v="1"/>
    <x v="1"/>
  </r>
  <r>
    <x v="1"/>
    <n v="698000000"/>
    <x v="11"/>
    <n v="57.2"/>
    <n v="42.8"/>
    <s v="Pass"/>
    <x v="1"/>
    <x v="1"/>
  </r>
  <r>
    <x v="0"/>
    <s v="Sales Tax: Impose tax of 1.5% for 10 yrs. (through 2029), reducing the rate to 1% for an additional 10 yrs. (through 2039)."/>
    <x v="3"/>
    <n v="57.3"/>
    <n v="42.3"/>
    <s v="Pass"/>
    <x v="1"/>
    <x v="1"/>
  </r>
  <r>
    <x v="1"/>
    <n v="238000000"/>
    <x v="5"/>
    <n v="58.1"/>
    <n v="41.9"/>
    <s v="Pass"/>
    <x v="1"/>
    <x v="1"/>
  </r>
  <r>
    <x v="1"/>
    <n v="95000000"/>
    <x v="5"/>
    <n v="58.5"/>
    <n v="41.5"/>
    <s v="Pass"/>
    <x v="1"/>
    <x v="1"/>
  </r>
  <r>
    <x v="0"/>
    <s v="Sales Tax: Impose 1% tax."/>
    <x v="3"/>
    <n v="58.6"/>
    <n v="41.1"/>
    <s v="Pass"/>
    <x v="1"/>
    <x v="1"/>
  </r>
  <r>
    <x v="1"/>
    <n v="97000000"/>
    <x v="5"/>
    <n v="58.7"/>
    <n v="41.3"/>
    <s v="Pass"/>
    <x v="1"/>
    <x v="1"/>
  </r>
  <r>
    <x v="1"/>
    <n v="249000000"/>
    <x v="5"/>
    <n v="59.1"/>
    <n v="40.9"/>
    <s v="Pass"/>
    <x v="1"/>
    <x v="1"/>
  </r>
  <r>
    <x v="1"/>
    <n v="180000000"/>
    <x v="5"/>
    <n v="59.2"/>
    <n v="40.799999999999997"/>
    <s v="Pass"/>
    <x v="1"/>
    <x v="1"/>
  </r>
  <r>
    <x v="1"/>
    <n v="28750000"/>
    <x v="5"/>
    <n v="59.4"/>
    <n v="40.6"/>
    <s v="Pass"/>
    <x v="1"/>
    <x v="1"/>
  </r>
  <r>
    <x v="0"/>
    <s v="Sales Tax:  Establish additional 1% percent sales tax to fund city services, increasing the total rate to 9%."/>
    <x v="3"/>
    <n v="59.84"/>
    <n v="40.159999999999997"/>
    <s v="Pass"/>
    <x v="1"/>
    <x v="1"/>
  </r>
  <r>
    <x v="1"/>
    <n v="319000000"/>
    <x v="5"/>
    <n v="60.2"/>
    <n v="39.799999999999997"/>
    <s v="Pass"/>
    <x v="1"/>
    <x v="1"/>
  </r>
  <r>
    <x v="0"/>
    <s v="Sales Tax:  Establish additional 1% percent sales tax to fund city services, increasing the total rate to 9%."/>
    <x v="3"/>
    <n v="60.34"/>
    <n v="39.659999999999997"/>
    <s v="Pass"/>
    <x v="1"/>
    <x v="1"/>
  </r>
  <r>
    <x v="0"/>
    <s v="Sales Tax: Impose 1% tax increasing rate from 8% to 9%."/>
    <x v="3"/>
    <n v="60.59"/>
    <n v="39.409999999999997"/>
    <s v="Pass"/>
    <x v="1"/>
    <x v="1"/>
  </r>
  <r>
    <x v="1"/>
    <n v="30000000"/>
    <x v="5"/>
    <n v="60.8"/>
    <n v="39.200000000000003"/>
    <s v="Pass"/>
    <x v="1"/>
    <x v="1"/>
  </r>
  <r>
    <x v="1"/>
    <n v="31000000"/>
    <x v="5"/>
    <n v="61.2"/>
    <n v="38.799999999999997"/>
    <s v="Pass"/>
    <x v="1"/>
    <x v="1"/>
  </r>
  <r>
    <x v="0"/>
    <s v="Utility Users Tax: Update the Utility Users Tax Ordinance Due to Significant Advances in Technology Since Its Adoption in 1970. The Rate is 3.5% and Will Not Change if the Measure is Passed"/>
    <x v="1"/>
    <n v="61.4"/>
    <n v="38.6"/>
    <s v="Pass"/>
    <x v="1"/>
    <x v="1"/>
  </r>
  <r>
    <x v="0"/>
    <s v="Transient Occupancy Tax: Increase tax from 10% to 13%."/>
    <x v="3"/>
    <n v="61.4"/>
    <n v="38.6"/>
    <s v="Pass"/>
    <x v="1"/>
    <x v="1"/>
  </r>
  <r>
    <x v="1"/>
    <n v="49700000"/>
    <x v="5"/>
    <n v="61.5"/>
    <n v="38.5"/>
    <s v="Pass"/>
    <x v="1"/>
    <x v="1"/>
  </r>
  <r>
    <x v="1"/>
    <n v="132000000"/>
    <x v="5"/>
    <n v="62.2"/>
    <n v="37.799999999999997"/>
    <s v="Pass"/>
    <x v="1"/>
    <x v="1"/>
  </r>
  <r>
    <x v="1"/>
    <n v="25000000"/>
    <x v="5"/>
    <n v="62.43"/>
    <n v="37.57"/>
    <s v="Fail"/>
    <x v="0"/>
    <x v="0"/>
  </r>
  <r>
    <x v="1"/>
    <n v="288000000"/>
    <x v="5"/>
    <n v="62.47"/>
    <n v="37.53"/>
    <s v="Pass"/>
    <x v="1"/>
    <x v="1"/>
  </r>
  <r>
    <x v="0"/>
    <s v="Sales Tax: Impose a 1% general sales tax."/>
    <x v="3"/>
    <n v="63"/>
    <n v="37"/>
    <s v="Pass"/>
    <x v="1"/>
    <x v="1"/>
  </r>
  <r>
    <x v="1"/>
    <n v="130000000"/>
    <x v="5"/>
    <n v="63"/>
    <n v="37"/>
    <s v="Pass"/>
    <x v="1"/>
    <x v="1"/>
  </r>
  <r>
    <x v="1"/>
    <n v="111000000"/>
    <x v="5"/>
    <n v="63.2"/>
    <n v="36.799999999999997"/>
    <s v="Pass"/>
    <x v="1"/>
    <x v="1"/>
  </r>
  <r>
    <x v="1"/>
    <n v="10000000"/>
    <x v="25"/>
    <n v="63.5"/>
    <n v="36.5"/>
    <s v="Fail"/>
    <x v="0"/>
    <x v="0"/>
  </r>
  <r>
    <x v="0"/>
    <s v="Transient Occupancy Tax: Increase existing tax from 8% to 12%."/>
    <x v="3"/>
    <n v="63.63"/>
    <n v="36.369999999999997"/>
    <s v="Pass"/>
    <x v="1"/>
    <x v="1"/>
  </r>
  <r>
    <x v="1"/>
    <n v="159850000"/>
    <x v="5"/>
    <n v="63.63"/>
    <n v="36.369999999999997"/>
    <s v="Pass"/>
    <x v="1"/>
    <x v="1"/>
  </r>
  <r>
    <x v="1"/>
    <n v="250000000"/>
    <x v="5"/>
    <n v="63.8"/>
    <n v="36.200000000000003"/>
    <s v="Pass"/>
    <x v="1"/>
    <x v="1"/>
  </r>
  <r>
    <x v="1"/>
    <n v="169300000"/>
    <x v="5"/>
    <n v="63.9"/>
    <n v="36.1"/>
    <s v="Pass"/>
    <x v="1"/>
    <x v="1"/>
  </r>
  <r>
    <x v="1"/>
    <n v="337000000"/>
    <x v="11"/>
    <n v="64.099999999999994"/>
    <n v="35.9"/>
    <s v="Pass"/>
    <x v="1"/>
    <x v="1"/>
  </r>
  <r>
    <x v="1"/>
    <n v="63000000"/>
    <x v="5"/>
    <n v="64.23"/>
    <n v="35.770000000000003"/>
    <s v="Pass"/>
    <x v="1"/>
    <x v="1"/>
  </r>
  <r>
    <x v="0"/>
    <s v="Reduce Bus License Tax by 15%"/>
    <x v="1"/>
    <n v="64.5"/>
    <n v="35.5"/>
    <s v="Pass"/>
    <x v="1"/>
    <x v="1"/>
  </r>
  <r>
    <x v="0"/>
    <s v="Sales Tax: Impose a 1% tax to fund general municipal purposes."/>
    <x v="3"/>
    <n v="64.5"/>
    <n v="35.5"/>
    <s v="Pass"/>
    <x v="1"/>
    <x v="1"/>
  </r>
  <r>
    <x v="0"/>
    <s v="$15 Per Parcel for 6 Yrs"/>
    <x v="2"/>
    <n v="64.599999999999994"/>
    <n v="35.4"/>
    <s v="Fail"/>
    <x v="0"/>
    <x v="0"/>
  </r>
  <r>
    <x v="1"/>
    <n v="1950000"/>
    <x v="15"/>
    <n v="65"/>
    <n v="35"/>
    <s v="Fail"/>
    <x v="0"/>
    <x v="0"/>
  </r>
  <r>
    <x v="0"/>
    <s v="Cannabis Tax: 4%-7% gross receipts tax on retail marijuana businesses generating an estimated $3 million per year"/>
    <x v="3"/>
    <n v="65.17"/>
    <n v="34.83"/>
    <s v="Pass"/>
    <x v="1"/>
    <x v="1"/>
  </r>
  <r>
    <x v="1"/>
    <n v="370000000"/>
    <x v="11"/>
    <n v="65.2"/>
    <n v="34.799999999999997"/>
    <s v="Pass"/>
    <x v="1"/>
    <x v="1"/>
  </r>
  <r>
    <x v="1"/>
    <n v="126000000"/>
    <x v="5"/>
    <n v="65.400000000000006"/>
    <n v="34.6"/>
    <s v="Pass"/>
    <x v="1"/>
    <x v="1"/>
  </r>
  <r>
    <x v="1"/>
    <n v="16300000"/>
    <x v="5"/>
    <n v="65.7"/>
    <n v="34.299999999999997"/>
    <s v="Pass"/>
    <x v="1"/>
    <x v="1"/>
  </r>
  <r>
    <x v="0"/>
    <s v="Parcel Tax: Impose Tax of $19"/>
    <x v="0"/>
    <n v="65.900000000000006"/>
    <n v="34.1"/>
    <s v="Fail"/>
    <x v="0"/>
    <x v="0"/>
  </r>
  <r>
    <x v="1"/>
    <n v="102000000"/>
    <x v="5"/>
    <n v="66"/>
    <n v="34"/>
    <s v="Pass"/>
    <x v="1"/>
    <x v="1"/>
  </r>
  <r>
    <x v="1"/>
    <n v="20000000"/>
    <x v="25"/>
    <n v="66"/>
    <n v="34"/>
    <s v="Fail"/>
    <x v="0"/>
    <x v="0"/>
  </r>
  <r>
    <x v="0"/>
    <s v="Utility Users Tax: Continuation"/>
    <x v="1"/>
    <n v="66.2"/>
    <n v="33.799999999999997"/>
    <s v="Pass"/>
    <x v="1"/>
    <x v="1"/>
  </r>
  <r>
    <x v="0"/>
    <s v="Transient Occupancy Tax: Increase Tax Rate from 13% to 14.5%"/>
    <x v="1"/>
    <n v="66.5"/>
    <n v="33.5"/>
    <s v="Pass"/>
    <x v="1"/>
    <x v="1"/>
  </r>
  <r>
    <x v="0"/>
    <s v="Cannabis Tax: Impose tax on  future cannabis or hemp businesses to at the following rates: $12/sq. ft. used for cultivation, 6% of all retail sales, and 4% on all other cannabis or hemp businesses."/>
    <x v="3"/>
    <n v="66.7"/>
    <n v="33.299999999999997"/>
    <s v="Pass"/>
    <x v="1"/>
    <x v="1"/>
  </r>
  <r>
    <x v="1"/>
    <n v="71000000"/>
    <x v="5"/>
    <n v="66.900000000000006"/>
    <n v="33.1"/>
    <s v="Pass"/>
    <x v="1"/>
    <x v="1"/>
  </r>
  <r>
    <x v="1"/>
    <n v="17500000"/>
    <x v="5"/>
    <n v="67.099999999999994"/>
    <n v="32.9"/>
    <s v="Pass"/>
    <x v="1"/>
    <x v="1"/>
  </r>
  <r>
    <x v="0"/>
    <s v="Safe &amp; Healthy Communities Initiative"/>
    <x v="13"/>
    <n v="67.3"/>
    <n v="32.700000000000003"/>
    <s v="Pass"/>
    <x v="1"/>
    <x v="1"/>
  </r>
  <r>
    <x v="0"/>
    <s v="Cannabis Tax: authorizes permits for up to four marijuana delivery businesses and a gross receipts tax of up to 6% on commercial marijuana businesses generating an estimated $1-2 million per year"/>
    <x v="3"/>
    <n v="67.459999999999994"/>
    <n v="32.54"/>
    <s v="Pass"/>
    <x v="1"/>
    <x v="1"/>
  </r>
  <r>
    <x v="0"/>
    <s v="Utility Users Tax: Continue 6% Tax"/>
    <x v="1"/>
    <n v="67.599999999999994"/>
    <n v="32.4"/>
    <s v="Pass"/>
    <x v="1"/>
    <x v="1"/>
  </r>
  <r>
    <x v="0"/>
    <s v="$24 Per Parcel for 20 Yrs"/>
    <x v="2"/>
    <n v="68"/>
    <n v="32"/>
    <s v="Pass"/>
    <x v="1"/>
    <x v="1"/>
  </r>
  <r>
    <x v="0"/>
    <s v="Utility Users Tax: Reduce the Telephone and Video User Tax Rate from 5% to 4.9%"/>
    <x v="1"/>
    <n v="68.599999999999994"/>
    <n v="31.4"/>
    <s v="Pass"/>
    <x v="1"/>
    <x v="1"/>
  </r>
  <r>
    <x v="1"/>
    <n v="200000000"/>
    <x v="5"/>
    <n v="68.8"/>
    <n v="31.2"/>
    <s v="Pass"/>
    <x v="1"/>
    <x v="1"/>
  </r>
  <r>
    <x v="1"/>
    <n v="53600000"/>
    <x v="5"/>
    <n v="69.2"/>
    <n v="30.8"/>
    <s v="Pass"/>
    <x v="1"/>
    <x v="1"/>
  </r>
  <r>
    <x v="2"/>
    <s v="Sales Tax: Continue the Existing 1% Retail Transaction and Use Tax for 30 Yrs from the Expiration of the Current Measure M on 4/1/2011"/>
    <x v="22"/>
    <n v="69.7"/>
    <n v="30.3"/>
    <s v="Pass"/>
    <x v="1"/>
    <x v="1"/>
  </r>
  <r>
    <x v="0"/>
    <s v="Utility User Tax: Continue utility user tax of 5%."/>
    <x v="3"/>
    <n v="69.900000000000006"/>
    <n v="30.1"/>
    <s v="Pass"/>
    <x v="1"/>
    <x v="1"/>
  </r>
  <r>
    <x v="1"/>
    <n v="76000000"/>
    <x v="5"/>
    <n v="70.11"/>
    <n v="29.89"/>
    <s v="Pass"/>
    <x v="1"/>
    <x v="1"/>
  </r>
  <r>
    <x v="0"/>
    <s v="Marijuana Tax: Impose tax on marijuana businesses at rates of $.25 to $35 for gross square footage and up to 10% for cultivating, manufacturing, distributing, selling, or testing."/>
    <x v="3"/>
    <n v="70.599999999999994"/>
    <n v="29.4"/>
    <s v="Pass"/>
    <x v="1"/>
    <x v="1"/>
  </r>
  <r>
    <x v="1"/>
    <n v="232000000"/>
    <x v="5"/>
    <n v="70.599999999999994"/>
    <n v="29.4"/>
    <s v="Pass"/>
    <x v="1"/>
    <x v="1"/>
  </r>
  <r>
    <x v="0"/>
    <s v="Utility Users Tax: Reduce the Existing Telecommunications Tax Rate from 6% to 5%"/>
    <x v="1"/>
    <n v="70.7"/>
    <n v="29.3"/>
    <s v="Pass"/>
    <x v="1"/>
    <x v="1"/>
  </r>
  <r>
    <x v="0"/>
    <s v="Parcel Tax: $100 Per Parcel Per Year"/>
    <x v="0"/>
    <n v="70.7"/>
    <n v="29.3"/>
    <s v="Pass"/>
    <x v="1"/>
    <x v="1"/>
  </r>
  <r>
    <x v="1"/>
    <n v="49000000"/>
    <x v="5"/>
    <n v="71.73"/>
    <n v="28.27"/>
    <s v="Pass"/>
    <x v="1"/>
    <x v="1"/>
  </r>
  <r>
    <x v="1"/>
    <n v="13200000"/>
    <x v="5"/>
    <n v="72.099999999999994"/>
    <n v="27.9"/>
    <s v="Pass"/>
    <x v="1"/>
    <x v="1"/>
  </r>
  <r>
    <x v="1"/>
    <n v="24935000"/>
    <x v="5"/>
    <n v="72.5"/>
    <n v="27.5"/>
    <s v="Pass"/>
    <x v="1"/>
    <x v="1"/>
  </r>
  <r>
    <x v="1"/>
    <n v="198000000"/>
    <x v="11"/>
    <n v="72.599999999999994"/>
    <n v="27.4"/>
    <s v="Pass"/>
    <x v="1"/>
    <x v="1"/>
  </r>
  <r>
    <x v="0"/>
    <s v="Business License CPI Adjustment"/>
    <x v="1"/>
    <n v="72.900000000000006"/>
    <n v="27.1"/>
    <s v="Pass"/>
    <x v="1"/>
    <x v="1"/>
  </r>
  <r>
    <x v="1"/>
    <n v="9700000"/>
    <x v="5"/>
    <n v="73.8"/>
    <n v="26.2"/>
    <s v="Pass"/>
    <x v="1"/>
    <x v="1"/>
  </r>
  <r>
    <x v="0"/>
    <s v="Raise TOT from 13% to 15%"/>
    <x v="1"/>
    <n v="74"/>
    <n v="26"/>
    <s v="Pass"/>
    <x v="1"/>
    <x v="1"/>
  </r>
  <r>
    <x v="1"/>
    <n v="13800000"/>
    <x v="5"/>
    <n v="74.7"/>
    <n v="25.3"/>
    <s v="Pass"/>
    <x v="1"/>
    <x v="1"/>
  </r>
  <r>
    <x v="0"/>
    <s v="Utility Users Tax: Modernize the City’s UUT as it relates to telecommunications, reduce tax from 6% to 5 1/2% and eliminate exemptions."/>
    <x v="1"/>
    <n v="75.7"/>
    <n v="24.3"/>
    <s v="Pass"/>
    <x v="1"/>
    <x v="1"/>
  </r>
  <r>
    <x v="1"/>
    <n v="311000000"/>
    <x v="5"/>
    <n v="76.33"/>
    <n v="23.67"/>
    <s v="Pass"/>
    <x v="1"/>
    <x v="1"/>
  </r>
  <r>
    <x v="1"/>
    <n v="318000000"/>
    <x v="5"/>
    <n v="76.48"/>
    <n v="23.52"/>
    <s v="Pass"/>
    <x v="1"/>
    <x v="1"/>
  </r>
  <r>
    <x v="0"/>
    <s v=".1% of Gross Receipts"/>
    <x v="1"/>
    <n v="77.2"/>
    <n v="22.8"/>
    <s v="Pass"/>
    <x v="1"/>
    <x v="1"/>
  </r>
  <r>
    <x v="0"/>
    <s v="$150 Residential and Commercial/$100 Vacant for 5 Yrs"/>
    <x v="0"/>
    <n v="77.7"/>
    <n v="22.3"/>
    <s v="Pass"/>
    <x v="1"/>
    <x v="1"/>
  </r>
  <r>
    <x v="0"/>
    <s v="Transient Occupancy Tax: Increase tax rate from 10% to 12%."/>
    <x v="3"/>
    <n v="78.72"/>
    <n v="21.28"/>
    <s v="Pass"/>
    <x v="1"/>
    <x v="1"/>
  </r>
  <r>
    <x v="1"/>
    <n v="20000000"/>
    <x v="15"/>
    <n v="79.599999999999994"/>
    <n v="20.399999999999999"/>
    <s v="Pass"/>
    <x v="1"/>
    <x v="1"/>
  </r>
  <r>
    <x v="0"/>
    <s v="Utility Users Tax: Modernize the City’s UUT as it relates to telecommunications; reduce tax from 11% to 10%."/>
    <x v="1"/>
    <n v="80.2"/>
    <n v="19.8"/>
    <s v="Pass"/>
    <x v="1"/>
    <x v="1"/>
  </r>
  <r>
    <x v="1"/>
    <n v="39000000"/>
    <x v="5"/>
    <n v="80.36"/>
    <n v="19.64"/>
    <s v="Pass"/>
    <x v="1"/>
    <x v="1"/>
  </r>
  <r>
    <x v="0"/>
    <s v="Parcel Tax: $200 per parcel; $130 per vacant parcel."/>
    <x v="13"/>
    <n v="82.7"/>
    <n v="17.3"/>
    <s v="Pass"/>
    <x v="1"/>
    <x v="1"/>
  </r>
  <r>
    <x v="0"/>
    <s v="Utility Users Tax: Reduce the  Rate from the Currently Allowed Reduction of Up to 1% to a New Reduction of Up to 4.75%"/>
    <x v="1"/>
    <n v="91.8"/>
    <n v="8.1999999999999993"/>
    <s v="Pass"/>
    <x v="1"/>
    <x v="1"/>
  </r>
  <r>
    <x v="0"/>
    <s v="$59 Per Dwelling"/>
    <x v="10"/>
    <n v="14.4"/>
    <n v="85.6"/>
    <s v="Fail"/>
    <x v="0"/>
    <x v="0"/>
  </r>
  <r>
    <x v="0"/>
    <s v="Parcel Tax: $134 Per Parcel for 4 Yrs"/>
    <x v="15"/>
    <n v="27"/>
    <n v="73"/>
    <s v="Fail"/>
    <x v="0"/>
    <x v="0"/>
  </r>
  <r>
    <x v="2"/>
    <s v="Sales Tax: Increase Tax from 7.25% to 7.5%"/>
    <x v="1"/>
    <n v="27.4"/>
    <n v="72.599999999999994"/>
    <s v="Fail"/>
    <x v="0"/>
    <x v="0"/>
  </r>
  <r>
    <x v="0"/>
    <s v="Increase TOT from 8% to 10%"/>
    <x v="1"/>
    <n v="32"/>
    <n v="68"/>
    <s v="Fail"/>
    <x v="0"/>
    <x v="0"/>
  </r>
  <r>
    <x v="3"/>
    <s v="Adjust Existing Tax Annually to CPI Change (Advisory)"/>
    <x v="6"/>
    <n v="33"/>
    <n v="67"/>
    <s v="Fail"/>
    <x v="0"/>
    <x v="0"/>
  </r>
  <r>
    <x v="0"/>
    <s v="Utility Users Tax: Impose Tax of 3.75% to Expire In 4 Yrs"/>
    <x v="1"/>
    <n v="33.4"/>
    <n v="66.599999999999994"/>
    <s v="Fail"/>
    <x v="0"/>
    <x v="0"/>
  </r>
  <r>
    <x v="1"/>
    <n v="29000000"/>
    <x v="5"/>
    <n v="33.76"/>
    <n v="66.239999999999995"/>
    <s v="Fail"/>
    <x v="0"/>
    <x v="0"/>
  </r>
  <r>
    <x v="0"/>
    <s v="$65 Single-Family/ $97.50 Multi-Family/ $130 Commercial (Advisory)"/>
    <x v="6"/>
    <n v="33.799999999999997"/>
    <n v="66.2"/>
    <s v="Fail"/>
    <x v="0"/>
    <x v="0"/>
  </r>
  <r>
    <x v="0"/>
    <s v="$15 Per Parcel/$1,400,000 Bonds"/>
    <x v="13"/>
    <n v="33.9"/>
    <n v="66.099999999999994"/>
    <s v="Fail"/>
    <x v="0"/>
    <x v="0"/>
  </r>
  <r>
    <x v="0"/>
    <s v="TOT: Raise Tax from 8% to10%"/>
    <x v="1"/>
    <n v="35.4"/>
    <n v="64.599999999999994"/>
    <s v="Fail"/>
    <x v="0"/>
    <x v="0"/>
  </r>
  <r>
    <x v="0"/>
    <s v="Parcel Tax: $.0125 Per $100 Per Taxable Real Property"/>
    <x v="3"/>
    <n v="36.6"/>
    <n v="63.4"/>
    <s v="Fail"/>
    <x v="0"/>
    <x v="0"/>
  </r>
  <r>
    <x v="0"/>
    <s v="General tax residental commerical and industry"/>
    <x v="3"/>
    <n v="39"/>
    <n v="61"/>
    <s v="Fail"/>
    <x v="0"/>
    <x v="0"/>
  </r>
  <r>
    <x v="0"/>
    <s v="10% Transient Occupancy Tax"/>
    <x v="1"/>
    <n v="39.1"/>
    <n v="60.9"/>
    <s v="Fail"/>
    <x v="0"/>
    <x v="0"/>
  </r>
  <r>
    <x v="0"/>
    <s v="Transient Occupancy Tax: Applying tax to home-sharing units (ex: AirBnB, VRBO, and Homeaway) and increase tax from 8% to 10%."/>
    <x v="3"/>
    <n v="40.049999999999997"/>
    <n v="59.95"/>
    <s v="Fail"/>
    <x v="0"/>
    <x v="0"/>
  </r>
  <r>
    <x v="1"/>
    <n v="60000000"/>
    <x v="5"/>
    <n v="41.24"/>
    <n v="58.76"/>
    <s v="Fail"/>
    <x v="0"/>
    <x v="0"/>
  </r>
  <r>
    <x v="0"/>
    <s v="Parcel Tax: Increase Parcel Tax by $40 Per Unit for Residential Development, $20 for Mobilehome Units and by $0.046 Per Sq Ft for Commercial/Industrial Development"/>
    <x v="6"/>
    <n v="41.3"/>
    <n v="58.7"/>
    <s v="Fail"/>
    <x v="0"/>
    <x v="0"/>
  </r>
  <r>
    <x v="1"/>
    <n v="3000000"/>
    <x v="5"/>
    <n v="41.5"/>
    <n v="58.5"/>
    <s v="Fail"/>
    <x v="0"/>
    <x v="0"/>
  </r>
  <r>
    <x v="0"/>
    <s v="New construction and building permit"/>
    <x v="3"/>
    <n v="42"/>
    <n v="58"/>
    <s v="Fail"/>
    <x v="0"/>
    <x v="0"/>
  </r>
  <r>
    <x v="1"/>
    <n v="49000000"/>
    <x v="5"/>
    <n v="43.63"/>
    <n v="56.37"/>
    <s v="Fail"/>
    <x v="0"/>
    <x v="0"/>
  </r>
  <r>
    <x v="1"/>
    <n v="163000000"/>
    <x v="5"/>
    <n v="44.6"/>
    <n v="55.4"/>
    <s v="Fail"/>
    <x v="0"/>
    <x v="0"/>
  </r>
  <r>
    <x v="0"/>
    <s v="Sales Tax: additional 1% for 7 years generating an estimated $2.56 million per year, thereby increasing the total sales tax rate from 7.25% to 8.25%"/>
    <x v="6"/>
    <n v="45.19"/>
    <n v="54.81"/>
    <s v="Fail"/>
    <x v="0"/>
    <x v="0"/>
  </r>
  <r>
    <x v="1"/>
    <n v="4700000"/>
    <x v="5"/>
    <n v="45.41"/>
    <n v="54.59"/>
    <s v="Fail"/>
    <x v="0"/>
    <x v="0"/>
  </r>
  <r>
    <x v="0"/>
    <s v="Raise TOT from 8% to10%"/>
    <x v="1"/>
    <n v="46"/>
    <n v="54"/>
    <s v="Fail"/>
    <x v="0"/>
    <x v="0"/>
  </r>
  <r>
    <x v="0"/>
    <s v="TOT: Increase from 8% to10%"/>
    <x v="1"/>
    <n v="46.3"/>
    <n v="53.7"/>
    <s v="Fail"/>
    <x v="0"/>
    <x v="0"/>
  </r>
  <r>
    <x v="0"/>
    <s v="TOT: Raise Tax from 6% to10%"/>
    <x v="1"/>
    <n v="46.6"/>
    <n v="53.4"/>
    <s v="Fail"/>
    <x v="0"/>
    <x v="0"/>
  </r>
  <r>
    <x v="0"/>
    <s v="$15 Per Parcel (Max)"/>
    <x v="3"/>
    <n v="47.1"/>
    <n v="52.9"/>
    <s v="Fail"/>
    <x v="0"/>
    <x v="0"/>
  </r>
  <r>
    <x v="0"/>
    <s v="TOT: Raise from 8% to10%"/>
    <x v="1"/>
    <n v="47.2"/>
    <n v="52.8"/>
    <s v="Fail"/>
    <x v="0"/>
    <x v="0"/>
  </r>
  <r>
    <x v="0"/>
    <s v="$15 Per Parcel (Max)"/>
    <x v="3"/>
    <n v="47.3"/>
    <n v="52.7"/>
    <s v="Fail"/>
    <x v="0"/>
    <x v="0"/>
  </r>
  <r>
    <x v="0"/>
    <s v="TOT: Raise Tax from 6% to10%"/>
    <x v="1"/>
    <n v="49.8"/>
    <n v="50.2"/>
    <s v="Fail"/>
    <x v="0"/>
    <x v="0"/>
  </r>
  <r>
    <x v="1"/>
    <n v="135000000"/>
    <x v="5"/>
    <n v="50.85"/>
    <n v="49.15"/>
    <s v="Fail"/>
    <x v="0"/>
    <x v="0"/>
  </r>
  <r>
    <x v="0"/>
    <s v="Parcel Tax: Increase to $200 Per Parcel"/>
    <x v="6"/>
    <n v="50.9"/>
    <n v="49.1"/>
    <s v="Fail"/>
    <x v="0"/>
    <x v="0"/>
  </r>
  <r>
    <x v="0"/>
    <s v="Parcel Tax: $55 Per Year Per Parcel; $84 For Duplexes; $128 for Triplexes; $170 for Fourplexes"/>
    <x v="6"/>
    <n v="51"/>
    <n v="49"/>
    <s v="Fail"/>
    <x v="0"/>
    <x v="0"/>
  </r>
  <r>
    <x v="0"/>
    <s v="$15 Per Parcel (Max)"/>
    <x v="3"/>
    <n v="51.4"/>
    <n v="48.6"/>
    <s v="Fail"/>
    <x v="0"/>
    <x v="0"/>
  </r>
  <r>
    <x v="1"/>
    <n v="17700000"/>
    <x v="5"/>
    <n v="52.6"/>
    <n v="47.4"/>
    <s v="Fail"/>
    <x v="0"/>
    <x v="0"/>
  </r>
  <r>
    <x v="1"/>
    <n v="19500000"/>
    <x v="5"/>
    <n v="53"/>
    <n v="47"/>
    <s v="Fail"/>
    <x v="0"/>
    <x v="0"/>
  </r>
  <r>
    <x v="1"/>
    <n v="98000000"/>
    <x v="5"/>
    <n v="53.33"/>
    <n v="46.67"/>
    <s v="Fail"/>
    <x v="0"/>
    <x v="0"/>
  </r>
  <r>
    <x v="1"/>
    <n v="2500000"/>
    <x v="5"/>
    <n v="53.6"/>
    <n v="46.4"/>
    <s v="Fail"/>
    <x v="0"/>
    <x v="0"/>
  </r>
  <r>
    <x v="0"/>
    <s v="Parcel Tax: Levy a Parcel Tax of an Estimated $79 Per Home"/>
    <x v="6"/>
    <n v="53.6"/>
    <n v="46.4"/>
    <s v="Fail"/>
    <x v="0"/>
    <x v="0"/>
  </r>
  <r>
    <x v="0"/>
    <s v="Parcel Tax: Levy Tax of $45/Parcel for 4 Years Beginning 7/1/2009"/>
    <x v="5"/>
    <n v="54.1"/>
    <n v="46"/>
    <s v="Fail"/>
    <x v="0"/>
    <x v="0"/>
  </r>
  <r>
    <x v="0"/>
    <s v="Parcel Tax: Will be $59 Per Parcel Every Year for 5 Yrs"/>
    <x v="5"/>
    <n v="54.8"/>
    <n v="45.2"/>
    <s v="Fail"/>
    <x v="0"/>
    <x v="0"/>
  </r>
  <r>
    <x v="0"/>
    <s v="$15 Per Parcel (Max)"/>
    <x v="3"/>
    <n v="55.3"/>
    <n v="44.7"/>
    <s v="Fail"/>
    <x v="0"/>
    <x v="0"/>
  </r>
  <r>
    <x v="1"/>
    <n v="40300000"/>
    <x v="5"/>
    <n v="56.08"/>
    <n v="43.92"/>
    <s v="Pass"/>
    <x v="1"/>
    <x v="1"/>
  </r>
  <r>
    <x v="0"/>
    <s v="Parcel Tax: $50 Per Residential Parcel; $40 Per Mobile Parcel; $.04 Per Sq Ft for Commercial Parcel"/>
    <x v="6"/>
    <n v="57.3"/>
    <n v="42.7"/>
    <s v="Fail"/>
    <x v="0"/>
    <x v="0"/>
  </r>
  <r>
    <x v="0"/>
    <s v="Parcel Tax: Impose $52 Per Year Per Taxable Parcel for 4 Yrs Beginning 7/1/2007"/>
    <x v="5"/>
    <n v="58.9"/>
    <n v="41.1"/>
    <s v="Fail"/>
    <x v="0"/>
    <x v="0"/>
  </r>
  <r>
    <x v="0"/>
    <s v="Parcel Tax: $10-$45 Per Parcel for 15 Yrs"/>
    <x v="12"/>
    <n v="59.2"/>
    <n v="40.799999999999997"/>
    <s v="Fail"/>
    <x v="0"/>
    <x v="0"/>
  </r>
  <r>
    <x v="0"/>
    <s v="$12.55 Per Parcel"/>
    <x v="3"/>
    <n v="59.5"/>
    <n v="40.5"/>
    <s v="Fail"/>
    <x v="0"/>
    <x v="0"/>
  </r>
  <r>
    <x v="0"/>
    <s v="Sales Tax: Enact additional 0.25% tax for 10 years for general city services."/>
    <x v="3"/>
    <n v="59.59"/>
    <n v="40.409999999999997"/>
    <s v="Pass"/>
    <x v="1"/>
    <x v="1"/>
  </r>
  <r>
    <x v="0"/>
    <s v="New 10% Motel Tax"/>
    <x v="1"/>
    <n v="59.9"/>
    <n v="40.1"/>
    <s v="Pass"/>
    <x v="1"/>
    <x v="1"/>
  </r>
  <r>
    <x v="0"/>
    <s v="Parcel Tax: Reduce Tax from $146.46 Per Taxable Parcel to $30 Per Parcel"/>
    <x v="6"/>
    <n v="60.3"/>
    <n v="39.700000000000003"/>
    <s v="Fail"/>
    <x v="0"/>
    <x v="0"/>
  </r>
  <r>
    <x v="0"/>
    <s v="$15 Per Parcel (Max)"/>
    <x v="3"/>
    <n v="60.6"/>
    <n v="39.4"/>
    <s v="Fail"/>
    <x v="0"/>
    <x v="0"/>
  </r>
  <r>
    <x v="0"/>
    <s v="$65 Per Parcel"/>
    <x v="6"/>
    <n v="60.6"/>
    <n v="39.4"/>
    <s v="Fail"/>
    <x v="0"/>
    <x v="0"/>
  </r>
  <r>
    <x v="1"/>
    <n v="42100000"/>
    <x v="5"/>
    <n v="60.73"/>
    <n v="39.270000000000003"/>
    <s v="Pass"/>
    <x v="1"/>
    <x v="1"/>
  </r>
  <r>
    <x v="0"/>
    <s v="Parcel Tax: Levy a $209.03 Parcel Tax, Beginning 7/1/2009"/>
    <x v="1"/>
    <n v="61.3"/>
    <n v="38.700000000000003"/>
    <s v="Fail"/>
    <x v="0"/>
    <x v="0"/>
  </r>
  <r>
    <x v="1"/>
    <n v="29117071"/>
    <x v="5"/>
    <n v="61.3"/>
    <n v="38.700000000000003"/>
    <s v="Pass"/>
    <x v="1"/>
    <x v="1"/>
  </r>
  <r>
    <x v="1"/>
    <n v="60000000"/>
    <x v="5"/>
    <n v="61.7"/>
    <n v="38.299999999999997"/>
    <s v="Pass"/>
    <x v="1"/>
    <x v="1"/>
  </r>
  <r>
    <x v="0"/>
    <s v="$65 Per Parcel"/>
    <x v="6"/>
    <n v="61.7"/>
    <n v="38.299999999999997"/>
    <s v="Fail"/>
    <x v="0"/>
    <x v="0"/>
  </r>
  <r>
    <x v="0"/>
    <s v="Parcel Tax:  Impose annual tax of $180/parcel to maintain emergency response and fire protection."/>
    <x v="6"/>
    <n v="61.8"/>
    <n v="38.200000000000003"/>
    <s v="Pass"/>
    <x v="1"/>
    <x v="1"/>
  </r>
  <r>
    <x v="1"/>
    <n v="13750000"/>
    <x v="5"/>
    <n v="62.1"/>
    <n v="37.9"/>
    <s v="Fail"/>
    <x v="0"/>
    <x v="0"/>
  </r>
  <r>
    <x v="0"/>
    <s v="Marijuana Tax: Impose tax on marijuana businesses at annual rates not to exceed 10/canopy sq. ft. for cultivation (adjustable for inflation), 6% of gross receipts for retail cannabis businesses, and 4% for all other cannabis businesses."/>
    <x v="3"/>
    <n v="62.19"/>
    <n v="37.81"/>
    <s v="Pass"/>
    <x v="1"/>
    <x v="1"/>
  </r>
  <r>
    <x v="0"/>
    <s v="Sales Tax: Impose a half cent for general government purposes."/>
    <x v="3"/>
    <n v="62.44"/>
    <n v="37.56"/>
    <s v="Pass"/>
    <x v="1"/>
    <x v="1"/>
  </r>
  <r>
    <x v="0"/>
    <s v="Parcel Tax: $52 Per Year Per Parcel for 4 Yrs Beginning 7/1/2005"/>
    <x v="5"/>
    <n v="63.3"/>
    <n v="36.700000000000003"/>
    <s v="Fail"/>
    <x v="0"/>
    <x v="0"/>
  </r>
  <r>
    <x v="0"/>
    <s v="$15 Per Parcel (Max)"/>
    <x v="3"/>
    <n v="63.6"/>
    <n v="36.4"/>
    <s v="Fail"/>
    <x v="0"/>
    <x v="0"/>
  </r>
  <r>
    <x v="0"/>
    <s v="Sales Tax: Establish additional 0.5% tax, limited to 30 years, for highway/road modifications/maintenance."/>
    <x v="22"/>
    <n v="63.8"/>
    <n v="36.200000000000003"/>
    <s v="Fail"/>
    <x v="0"/>
    <x v="0"/>
  </r>
  <r>
    <x v="0"/>
    <s v="Marijuana Tax: Repeal the ban on medical marijuana dispensaries, establish a 15% tax on marijuana/marijuana products for reducing sewer charges."/>
    <x v="28"/>
    <n v="63.85"/>
    <n v="36.15"/>
    <s v="Fail"/>
    <x v="0"/>
    <x v="0"/>
  </r>
  <r>
    <x v="3"/>
    <s v="Increase Tax on Business to $.010/Sq Ft"/>
    <x v="6"/>
    <n v="64.8"/>
    <n v="35.200000000000003"/>
    <s v="Fail"/>
    <x v="0"/>
    <x v="0"/>
  </r>
  <r>
    <x v="0"/>
    <s v="Parcel Tax: Levy annual tax of $240.37/parcel, with an annual adjustment equal to the increase in the CPI-West Region."/>
    <x v="6"/>
    <n v="65.72"/>
    <n v="34.28"/>
    <s v="Fail"/>
    <x v="0"/>
    <x v="0"/>
  </r>
  <r>
    <x v="0"/>
    <s v="$15 Per Parcel (Max)"/>
    <x v="3"/>
    <n v="66"/>
    <n v="34"/>
    <s v="Fail"/>
    <x v="0"/>
    <x v="0"/>
  </r>
  <r>
    <x v="0"/>
    <s v="Parcel Tax: Increase to 10›/Sq Ft"/>
    <x v="6"/>
    <n v="66.2"/>
    <n v="33.799999999999997"/>
    <s v="Fail"/>
    <x v="0"/>
    <x v="0"/>
  </r>
  <r>
    <x v="0"/>
    <s v="Parcel Tax: $.10 Per Sq Ft for Commercial Maximum of $600; $.05 Per Sq Ft for Non-Rentable Portion of Hotel (No Max)"/>
    <x v="6"/>
    <n v="66.400000000000006"/>
    <n v="33.6"/>
    <s v="Fail"/>
    <x v="0"/>
    <x v="0"/>
  </r>
  <r>
    <x v="0"/>
    <s v="Repeal 5% Utility Tax (Advisory)"/>
    <x v="1"/>
    <n v="67"/>
    <n v="33"/>
    <s v="Pass"/>
    <x v="1"/>
    <x v="1"/>
  </r>
  <r>
    <x v="0"/>
    <s v="$15 Per Parcel (Max)"/>
    <x v="3"/>
    <n v="67.099999999999994"/>
    <n v="32.9"/>
    <s v="Pass"/>
    <x v="1"/>
    <x v="1"/>
  </r>
  <r>
    <x v="1"/>
    <n v="52000000"/>
    <x v="5"/>
    <n v="67.599999999999994"/>
    <n v="32.4"/>
    <s v="Pass"/>
    <x v="1"/>
    <x v="1"/>
  </r>
  <r>
    <x v="0"/>
    <s v="Parcel Tax: Levy annual tax of $240.38/parcel to fund emergency medical response and fire protection through December 2034."/>
    <x v="6"/>
    <n v="68.319999999999993"/>
    <n v="31.68"/>
    <s v="Pass"/>
    <x v="1"/>
    <x v="1"/>
  </r>
  <r>
    <x v="1"/>
    <n v="9300000"/>
    <x v="5"/>
    <n v="69.599999999999994"/>
    <n v="30.4"/>
    <s v="Pass"/>
    <x v="1"/>
    <x v="1"/>
  </r>
  <r>
    <x v="3"/>
    <s v="Increase $45 Sq Ft Dwelling by CPI"/>
    <x v="4"/>
    <n v="71.7"/>
    <n v="28.3"/>
    <s v="Pass"/>
    <x v="1"/>
    <x v="1"/>
  </r>
  <r>
    <x v="0"/>
    <s v="Direct Motor Vehicle Fee to CO"/>
    <x v="20"/>
    <n v="73.5"/>
    <n v="26.5"/>
    <s v="Pass"/>
    <x v="1"/>
    <x v="1"/>
  </r>
  <r>
    <x v="0"/>
    <s v="Parcel Tax: $96 Per Parcel; $384 Per Commercial/Industrial Parcel"/>
    <x v="6"/>
    <n v="78.099999999999994"/>
    <n v="21.9"/>
    <s v="Pass"/>
    <x v="1"/>
    <x v="1"/>
  </r>
  <r>
    <x v="0"/>
    <s v="Parcel Tax: Levy tax of $10 to $30/yr. for 10 yrs. through 6/30/2029."/>
    <x v="15"/>
    <n v="78.25"/>
    <n v="21.75"/>
    <s v="Pass"/>
    <x v="1"/>
    <x v="1"/>
  </r>
  <r>
    <x v="0"/>
    <s v="$280 Per Parcel"/>
    <x v="22"/>
    <n v="78.7"/>
    <n v="21.3"/>
    <s v="Pass"/>
    <x v="1"/>
    <x v="1"/>
  </r>
  <r>
    <x v="0"/>
    <s v="Parcel Tax: Levy annual tax of $185/parcel to fund paramedic and fire response, firefighter staffing, and emergency response equipment."/>
    <x v="6"/>
    <n v="79.459999999999994"/>
    <n v="20.54"/>
    <s v="Pass"/>
    <x v="1"/>
    <x v="1"/>
  </r>
  <r>
    <x v="0"/>
    <s v="Parcel Tax: Impose annual tax of $240/residential unit, $75/vacant parcel, and $0.10/commercial building sq. ft."/>
    <x v="6"/>
    <n v="79.510000000000005"/>
    <n v="20.49"/>
    <s v="Pass"/>
    <x v="1"/>
    <x v="1"/>
  </r>
  <r>
    <x v="0"/>
    <s v="Parcel Tax: $30 a year for single family homes; $20 a year for apartments/condos; $10 a year for mobile homes."/>
    <x v="15"/>
    <n v="82.7"/>
    <n v="17.3"/>
    <s v="Pass"/>
    <x v="1"/>
    <x v="1"/>
  </r>
  <r>
    <x v="0"/>
    <s v="Transient Occupancy Tax: Extend Tax of 2% for North Lake Tahoe for 10 Yrs"/>
    <x v="1"/>
    <n v="84.6"/>
    <n v="15.4"/>
    <s v="Pass"/>
    <x v="1"/>
    <x v="1"/>
  </r>
  <r>
    <x v="0"/>
    <s v="Parcel Tax: up to $219 per parcel per year for 10 years, providing $450,000 annually"/>
    <x v="6"/>
    <n v="87.2"/>
    <n v="12.8"/>
    <s v="Pass"/>
    <x v="1"/>
    <x v="1"/>
  </r>
  <r>
    <x v="0"/>
    <s v="Parcel Tax: $75 per year/per improved parcel; $50 per year/per unimproved parcel."/>
    <x v="29"/>
    <n v="24.1"/>
    <n v="75.599999999999994"/>
    <s v="Fail"/>
    <x v="0"/>
    <x v="0"/>
  </r>
  <r>
    <x v="0"/>
    <s v="Parcel Tax: Repeal existing special fire protection tax &amp; establish new annual parcel tax to fund fire protection and emergency response services."/>
    <x v="6"/>
    <n v="35.53"/>
    <n v="64.47"/>
    <s v="Fail"/>
    <x v="0"/>
    <x v="0"/>
  </r>
  <r>
    <x v="2"/>
    <s v="Sales Tax: Impose a 1/4› Sales Tax, Increasing the Rate from 7.25% to 7.5%"/>
    <x v="1"/>
    <n v="35.9"/>
    <n v="64.099999999999994"/>
    <s v="Fail"/>
    <x v="0"/>
    <x v="0"/>
  </r>
  <r>
    <x v="0"/>
    <s v="Sales Tax: Levy tax of $280 per year on each unimproved parcels and $295 per year on each improved parcel of real property for 3 years."/>
    <x v="6"/>
    <n v="37.07"/>
    <n v="62.93"/>
    <s v="Fail"/>
    <x v="0"/>
    <x v="0"/>
  </r>
  <r>
    <x v="0"/>
    <s v="Transient Occupancy Tax: Increase Tax from 9% to 11%"/>
    <x v="1"/>
    <n v="40.799999999999997"/>
    <n v="59.2"/>
    <s v="Fail"/>
    <x v="0"/>
    <x v="0"/>
  </r>
  <r>
    <x v="0"/>
    <s v="Parcel Tax: $90 per year for each parcel of improved land and $23 per year for each parcel of unimproved land."/>
    <x v="15"/>
    <n v="41.7"/>
    <n v="58.3"/>
    <s v="Fail"/>
    <x v="0"/>
    <x v="0"/>
  </r>
  <r>
    <x v="0"/>
    <s v="Parcel Tax: Levy annual tax of $31.34/parcel for 1 year &amp; $18.56/parcel each year following 7/1/2019 to fund street lighting maintenance and improvement and to increase the district's appropriations limit (Gann override) for 4 years to allow the tax revenue to be spent."/>
    <x v="3"/>
    <n v="45.22"/>
    <n v="54.78"/>
    <s v="Fail"/>
    <x v="0"/>
    <x v="0"/>
  </r>
  <r>
    <x v="0"/>
    <s v="Parcel Tax: $60 per parcel with a primary residence and $100 per parcel with a commercial structure annually."/>
    <x v="6"/>
    <n v="45.7"/>
    <n v="54.3"/>
    <s v="Fail"/>
    <x v="0"/>
    <x v="0"/>
  </r>
  <r>
    <x v="0"/>
    <s v="Parcel Tax: Levy annual tax of $65/parcel, adjusted according to the consumer price index."/>
    <x v="6"/>
    <n v="46.97"/>
    <n v="53.03"/>
    <s v="Fail"/>
    <x v="0"/>
    <x v="0"/>
  </r>
  <r>
    <x v="0"/>
    <s v="Parcel Tax: Levy annual tax of $45.95/parcel for 1 year &amp; $40.49/parcel each year following 6/30/2019 to fund street lighting maintenance and improvement and to increase the district's appropriations limit (Gann override) for 4 years to allow the tax revenue to be spent."/>
    <x v="3"/>
    <n v="48.15"/>
    <n v="51.85"/>
    <s v="Fail"/>
    <x v="0"/>
    <x v="0"/>
  </r>
  <r>
    <x v="0"/>
    <s v="Parcel Tax: $100 Per Year on Each Legal Parcel with a Primary Residence and $200/Yr on Each Legal Parcel with a Commercial Structure, Under Certain Conditions"/>
    <x v="6"/>
    <n v="51.1"/>
    <n v="48.9"/>
    <s v="Fail"/>
    <x v="0"/>
    <x v="0"/>
  </r>
  <r>
    <x v="0"/>
    <s v="$120/Yr Improved Parcel, $60 Unimproved Parcel"/>
    <x v="18"/>
    <n v="56.2"/>
    <n v="43.8"/>
    <s v="Fail"/>
    <x v="0"/>
    <x v="0"/>
  </r>
  <r>
    <x v="1"/>
    <n v="50000000"/>
    <x v="5"/>
    <n v="57.08"/>
    <n v="42.92"/>
    <s v="Pass"/>
    <x v="1"/>
    <x v="1"/>
  </r>
  <r>
    <x v="0"/>
    <s v="Special Tax: Increase special tax by $15 bringing total to $25 for each parcel annually."/>
    <x v="12"/>
    <n v="57.99"/>
    <n v="42.01"/>
    <s v="Fail"/>
    <x v="0"/>
    <x v="0"/>
  </r>
  <r>
    <x v="0"/>
    <s v="Parcel Tax: $75 per year/per improved parcel; $50 per year/per unimproved parcel for 3 years."/>
    <x v="6"/>
    <n v="62.1"/>
    <n v="35.799999999999997"/>
    <s v="Fail"/>
    <x v="0"/>
    <x v="0"/>
  </r>
  <r>
    <x v="0"/>
    <s v="Parcel Tax: increase by $175 per parcel by replacing the existing rate of $108 per parcel with a rate of $283 per parcel"/>
    <x v="6"/>
    <n v="63.36"/>
    <n v="36.64"/>
    <s v="Fail"/>
    <x v="0"/>
    <x v="0"/>
  </r>
  <r>
    <x v="0"/>
    <s v="Parcel Tax: $75 per year/per parcel for 4 years."/>
    <x v="6"/>
    <n v="65.099999999999994"/>
    <n v="33.700000000000003"/>
    <s v="Fail"/>
    <x v="0"/>
    <x v="0"/>
  </r>
  <r>
    <x v="0"/>
    <s v="Parcel Tax: Increase from $90 a year to $200 a year."/>
    <x v="6"/>
    <n v="65.59"/>
    <n v="34.409999999999997"/>
    <s v="Fail"/>
    <x v="0"/>
    <x v="0"/>
  </r>
  <r>
    <x v="1"/>
    <n v="15000000"/>
    <x v="5"/>
    <n v="67.3"/>
    <n v="32.700000000000003"/>
    <s v="Pass"/>
    <x v="1"/>
    <x v="1"/>
  </r>
  <r>
    <x v="0"/>
    <s v="Parcel Tax: increase annual parcel tax by $175 per parcel from $108 to $283"/>
    <x v="6"/>
    <n v="72.27"/>
    <n v="27.73"/>
    <s v="Pass"/>
    <x v="1"/>
    <x v="1"/>
  </r>
  <r>
    <x v="0"/>
    <s v="Special Tax: $182 per year for each unimproved parcel and $197 for each improved parcel for 3 years."/>
    <x v="6"/>
    <n v="74.2"/>
    <n v="25.8"/>
    <s v="Pass"/>
    <x v="1"/>
    <x v="1"/>
  </r>
  <r>
    <x v="0"/>
    <s v="Parcel Tax: Levy and increase parcel tax to $90 to each condominium unit and majority of parcels for next 10 years."/>
    <x v="6"/>
    <n v="75.900000000000006"/>
    <n v="19.5"/>
    <s v="Pass"/>
    <x v="1"/>
    <x v="1"/>
  </r>
  <r>
    <x v="0"/>
    <s v="Parcel Tax: $108.00 per year per parcel tax."/>
    <x v="6"/>
    <n v="76.5"/>
    <n v="23.5"/>
    <s v="Pass"/>
    <x v="1"/>
    <x v="1"/>
  </r>
  <r>
    <x v="0"/>
    <s v="Parcel Tax: Levy parcel tax of $98.50 per year for four years."/>
    <x v="6"/>
    <n v="78.02"/>
    <n v="21.98"/>
    <s v="Pass"/>
    <x v="1"/>
    <x v="1"/>
  </r>
  <r>
    <x v="0"/>
    <s v="Parcel Tax:  Impose tax of $98.50/parcel within the district to fund fire services, emergency medical services, and emergency hazardous material responses."/>
    <x v="0"/>
    <n v="79.900000000000006"/>
    <n v="20.100000000000001"/>
    <s v="Pass"/>
    <x v="1"/>
    <x v="1"/>
  </r>
  <r>
    <x v="0"/>
    <s v="Parcel Tax: Increase parcel tax to $200 per year/ per parcel."/>
    <x v="12"/>
    <n v="80.489999999999995"/>
    <n v="19.510000000000002"/>
    <s v="Pass"/>
    <x v="1"/>
    <x v="1"/>
  </r>
  <r>
    <x v="0"/>
    <s v="Parcel Tax: Renew annual parcel tax of $280/unimproved parcel &amp; $295/improved parcel indefinitely to eliminate the tax from expiring on 6/30/2017."/>
    <x v="6"/>
    <n v="80.819999999999993"/>
    <n v="19.18"/>
    <s v="Pass"/>
    <x v="1"/>
    <x v="1"/>
  </r>
  <r>
    <x v="0"/>
    <s v="Parcel Tax: $170 for each taxable parcel of real property increasing annually by an amount not to exceed 2%, with the annual proceeds estimated to be $39,780"/>
    <x v="6"/>
    <n v="82.17"/>
    <n v="17.829999999999998"/>
    <s v="Pass"/>
    <x v="1"/>
    <x v="1"/>
  </r>
  <r>
    <x v="0"/>
    <s v="Parcel Tax: $95.24 per parcel."/>
    <x v="29"/>
    <n v="82.95"/>
    <n v="17.05"/>
    <s v="Pass"/>
    <x v="1"/>
    <x v="1"/>
  </r>
  <r>
    <x v="0"/>
    <s v="Parcel Tax: Extend existing tax of $198/yr. (previously $195) for 4 yrs. with funds dedicated to emergency medical and hazardous material response and fire protection services."/>
    <x v="6"/>
    <n v="86.3"/>
    <n v="13.7"/>
    <s v="Pass"/>
    <x v="1"/>
    <x v="1"/>
  </r>
  <r>
    <x v="0"/>
    <s v="Parcel Tax: $75.00 per year parcel tax for 10 years."/>
    <x v="6"/>
    <n v="86.96"/>
    <n v="13.04"/>
    <s v="Pass"/>
    <x v="1"/>
    <x v="1"/>
  </r>
  <r>
    <x v="0"/>
    <s v="Parcel Tax: Levy an Annual Property Tax of $100 Per Parcel"/>
    <x v="3"/>
    <n v="14.3"/>
    <n v="85.7"/>
    <s v="Fail"/>
    <x v="0"/>
    <x v="0"/>
  </r>
  <r>
    <x v="0"/>
    <s v="Utility Users Tax: 3% Increase for No Longer Than 3 Yrs"/>
    <x v="1"/>
    <n v="25.3"/>
    <n v="74.7"/>
    <s v="Fail"/>
    <x v="0"/>
    <x v="0"/>
  </r>
  <r>
    <x v="0"/>
    <s v="Parcel Tax: Levy Tax of $171 Per Taxable Parcel Beginning 7/1/2013"/>
    <x v="2"/>
    <n v="25.5"/>
    <n v="74.5"/>
    <s v="Fail"/>
    <x v="0"/>
    <x v="0"/>
  </r>
  <r>
    <x v="0"/>
    <s v="Sales Tax: Increase sales tax on goods and services by 0.5%."/>
    <x v="3"/>
    <n v="26.53"/>
    <n v="73.47"/>
    <s v="Fail"/>
    <x v="0"/>
    <x v="0"/>
  </r>
  <r>
    <x v="0"/>
    <s v="Transient Occupancy Tax: Change Tax to 10-12.5% Variable"/>
    <x v="1"/>
    <n v="26.7"/>
    <n v="73.3"/>
    <s v="Fail"/>
    <x v="0"/>
    <x v="0"/>
  </r>
  <r>
    <x v="3"/>
    <s v="Dissolve AD 68-4632"/>
    <x v="1"/>
    <n v="27.1"/>
    <n v="72.900000000000006"/>
    <s v="Fail"/>
    <x v="0"/>
    <x v="0"/>
  </r>
  <r>
    <x v="0"/>
    <s v="$160 Single-Family Residential"/>
    <x v="1"/>
    <n v="31.5"/>
    <n v="68.5"/>
    <s v="Fail"/>
    <x v="0"/>
    <x v="0"/>
  </r>
  <r>
    <x v="0"/>
    <s v="Transient Occupancy Tax: Increase Tax Rate from 8% to 11%"/>
    <x v="1"/>
    <n v="31.9"/>
    <n v="68.099999999999994"/>
    <s v="Fail"/>
    <x v="0"/>
    <x v="0"/>
  </r>
  <r>
    <x v="0"/>
    <s v="Utility Users Tax: Impose 4% Tax for 4 Yrs"/>
    <x v="1"/>
    <n v="33.299999999999997"/>
    <n v="66.7"/>
    <s v="Fail"/>
    <x v="0"/>
    <x v="0"/>
  </r>
  <r>
    <x v="2"/>
    <s v="Sales Tax: Impose 3/4% Sales Tax"/>
    <x v="1"/>
    <n v="33.9"/>
    <n v="66.099999999999994"/>
    <s v="Fail"/>
    <x v="0"/>
    <x v="0"/>
  </r>
  <r>
    <x v="0"/>
    <s v="TOT: Increase from 10%-12%"/>
    <x v="1"/>
    <n v="35.700000000000003"/>
    <n v="64.400000000000006"/>
    <s v="Fail"/>
    <x v="0"/>
    <x v="0"/>
  </r>
  <r>
    <x v="0"/>
    <s v="Transient Occupancy Tax: Impose Tax Rate of 12% on Hotels and Campgrounds"/>
    <x v="1"/>
    <n v="36.200000000000003"/>
    <n v="63.8"/>
    <s v="Fail"/>
    <x v="0"/>
    <x v="0"/>
  </r>
  <r>
    <x v="2"/>
    <s v="Sales Tax: Increase sales tax by 1/2% for 5 years."/>
    <x v="1"/>
    <n v="36.200000000000003"/>
    <n v="63.9"/>
    <s v="Fail"/>
    <x v="0"/>
    <x v="0"/>
  </r>
  <r>
    <x v="0"/>
    <s v="Sales Tax: repeal a 1% sales tax that generates an estimated $10 million per year, thereby reducing the total sales tax rate from 8.75% to 7.75%"/>
    <x v="3"/>
    <n v="36.35"/>
    <n v="63.65"/>
    <s v="Fail"/>
    <x v="0"/>
    <x v="0"/>
  </r>
  <r>
    <x v="0"/>
    <s v="$72 Single-Family/$30 Mobilehome/$60 Unimproved"/>
    <x v="2"/>
    <n v="37"/>
    <n v="63"/>
    <s v="Fail"/>
    <x v="0"/>
    <x v="0"/>
  </r>
  <r>
    <x v="0"/>
    <s v="Marijuana Tax: Impose tax on cannabis businesses of $10/sq. ft. of space used for commercial cannabis activity."/>
    <x v="3"/>
    <n v="37.159999999999997"/>
    <n v="62.84"/>
    <s v="Fail"/>
    <x v="0"/>
    <x v="0"/>
  </r>
  <r>
    <x v="0"/>
    <s v="Parcel Tax: Levy $204/year on improved parcels and $96/year on unimproved parcels for 5 years."/>
    <x v="6"/>
    <n v="37.880000000000003"/>
    <n v="62.12"/>
    <s v="Fail"/>
    <x v="0"/>
    <x v="0"/>
  </r>
  <r>
    <x v="0"/>
    <s v="Utility User tax: Increase UUT by 3%."/>
    <x v="3"/>
    <n v="39"/>
    <n v="61"/>
    <s v="Fail"/>
    <x v="0"/>
    <x v="0"/>
  </r>
  <r>
    <x v="0"/>
    <s v="$52 Per Parcel (Max Tax)"/>
    <x v="6"/>
    <n v="40"/>
    <n v="60"/>
    <s v="Fail"/>
    <x v="0"/>
    <x v="0"/>
  </r>
  <r>
    <x v="0"/>
    <s v="Stand by Charge: Increase stand by charge not to exceed $130.00 per unit."/>
    <x v="6"/>
    <n v="40.31"/>
    <n v="59.69"/>
    <s v="Fail"/>
    <x v="0"/>
    <x v="0"/>
  </r>
  <r>
    <x v="0"/>
    <s v="Utility Users Tax: Repeal 5% Tax"/>
    <x v="1"/>
    <n v="41.2"/>
    <n v="58.8"/>
    <s v="Fail"/>
    <x v="0"/>
    <x v="0"/>
  </r>
  <r>
    <x v="0"/>
    <s v="Increase Zone Parcel Fee by $8"/>
    <x v="12"/>
    <n v="41.4"/>
    <n v="58.6"/>
    <s v="Fail"/>
    <x v="0"/>
    <x v="0"/>
  </r>
  <r>
    <x v="0"/>
    <s v="Transient Occupancy Tax: Increase TOT to 8%."/>
    <x v="3"/>
    <n v="42"/>
    <n v="58"/>
    <s v="Fail"/>
    <x v="0"/>
    <x v="0"/>
  </r>
  <r>
    <x v="0"/>
    <s v="Transient Occupancy Tax: Increase TOT from 6% to 10%."/>
    <x v="3"/>
    <n v="42.8"/>
    <n v="57.2"/>
    <s v="Fail"/>
    <x v="0"/>
    <x v="0"/>
  </r>
  <r>
    <x v="0"/>
    <s v="Property Tax: Charge $135.88 to every owner of single- family home and owners of nonresidential parcels would pay a maximum of $543 for every four-acre area."/>
    <x v="3"/>
    <n v="42.87"/>
    <n v="57.13"/>
    <s v="Fail"/>
    <x v="0"/>
    <x v="0"/>
  </r>
  <r>
    <x v="0"/>
    <s v="Transient Occupancy Tax: Increase tax from 9% to 11%."/>
    <x v="1"/>
    <n v="42.9"/>
    <n v="57.1"/>
    <s v="Fail"/>
    <x v="0"/>
    <x v="0"/>
  </r>
  <r>
    <x v="1"/>
    <n v="14250000"/>
    <x v="5"/>
    <n v="43"/>
    <n v="57"/>
    <s v="Fail"/>
    <x v="0"/>
    <x v="0"/>
  </r>
  <r>
    <x v="1"/>
    <n v="6000000"/>
    <x v="15"/>
    <n v="43.1"/>
    <n v="56.9"/>
    <s v="Fail"/>
    <x v="0"/>
    <x v="0"/>
  </r>
  <r>
    <x v="0"/>
    <s v="$260 Sq Ft for Residential/$120+$.10 Sq Ft Commercial"/>
    <x v="4"/>
    <n v="43.6"/>
    <n v="56.4"/>
    <s v="Fail"/>
    <x v="0"/>
    <x v="0"/>
  </r>
  <r>
    <x v="1"/>
    <n v="55000000"/>
    <x v="22"/>
    <n v="43.7"/>
    <n v="56.3"/>
    <s v="Fail"/>
    <x v="0"/>
    <x v="0"/>
  </r>
  <r>
    <x v="0"/>
    <s v="$45 Per Parcel/$3,500,000 Bonds"/>
    <x v="5"/>
    <n v="43.9"/>
    <n v="56.1"/>
    <s v="Fail"/>
    <x v="0"/>
    <x v="0"/>
  </r>
  <r>
    <x v="0"/>
    <s v="Parcel Tax: $30"/>
    <x v="15"/>
    <n v="43.93"/>
    <n v="56.07"/>
    <s v="Fail"/>
    <x v="0"/>
    <x v="0"/>
  </r>
  <r>
    <x v="0"/>
    <s v="Parcel Tax: Levy a $28 per year parcel tax."/>
    <x v="15"/>
    <n v="43.94"/>
    <n v="56.06"/>
    <s v="Fail"/>
    <x v="0"/>
    <x v="0"/>
  </r>
  <r>
    <x v="2"/>
    <s v="Sales Tax: Increase sales tax by 1%."/>
    <x v="1"/>
    <n v="44"/>
    <n v="56"/>
    <s v="Fail"/>
    <x v="0"/>
    <x v="0"/>
  </r>
  <r>
    <x v="0"/>
    <s v="Parcel Tax: $20 per year/per parcel."/>
    <x v="10"/>
    <n v="44.37"/>
    <n v="55.63"/>
    <s v="Fail"/>
    <x v="0"/>
    <x v="0"/>
  </r>
  <r>
    <x v="0"/>
    <s v="Utility Users Tax: Establish 5% Tax"/>
    <x v="1"/>
    <n v="44.8"/>
    <n v="55.2"/>
    <s v="Fail"/>
    <x v="0"/>
    <x v="0"/>
  </r>
  <r>
    <x v="0"/>
    <s v="Medical Cannabis Business Charge/Tax: Charge each medical cannabis business a maximum of $10,000/yr. for each business license issued and tax each medical cannabis business at the maximum rate of 15› for each $1 of proceeds collected and at a maximum monthly rate of $10/sq. ft. of cannabis cultivated."/>
    <x v="1"/>
    <n v="45.3"/>
    <n v="54.7"/>
    <s v="Fail"/>
    <x v="0"/>
    <x v="0"/>
  </r>
  <r>
    <x v="0"/>
    <s v="Utility Users Tax: Levy a 5% utility user tax."/>
    <x v="3"/>
    <n v="45.34"/>
    <n v="54.66"/>
    <s v="Fail"/>
    <x v="0"/>
    <x v="0"/>
  </r>
  <r>
    <x v="0"/>
    <s v="Transient Occupancy Tax: Increase tax by 3% to 13% for 5 years."/>
    <x v="1"/>
    <n v="45.6"/>
    <n v="54.4"/>
    <s v="Fail"/>
    <x v="0"/>
    <x v="0"/>
  </r>
  <r>
    <x v="0"/>
    <s v="Parcel Tax: Various Amounts"/>
    <x v="0"/>
    <n v="45.8"/>
    <n v="54.2"/>
    <s v="Fail"/>
    <x v="0"/>
    <x v="0"/>
  </r>
  <r>
    <x v="0"/>
    <s v="Transient Occupancy Tax: Increase TOT to 10%"/>
    <x v="3"/>
    <n v="46"/>
    <n v="54"/>
    <s v="Fail"/>
    <x v="0"/>
    <x v="0"/>
  </r>
  <r>
    <x v="1"/>
    <n v="192000000"/>
    <x v="5"/>
    <n v="46.04"/>
    <n v="53.96"/>
    <s v="Fail"/>
    <x v="0"/>
    <x v="0"/>
  </r>
  <r>
    <x v="0"/>
    <s v="Utility Users Tax: Repeal 6% Tax"/>
    <x v="1"/>
    <n v="46.4"/>
    <n v="53.6"/>
    <s v="Fail"/>
    <x v="0"/>
    <x v="0"/>
  </r>
  <r>
    <x v="1"/>
    <n v="715000000"/>
    <x v="11"/>
    <n v="46.64"/>
    <n v="53.36"/>
    <s v="Fail"/>
    <x v="0"/>
    <x v="0"/>
  </r>
  <r>
    <x v="0"/>
    <s v="Transient Occupancy Tax: Increase TOT from 10% to 13%."/>
    <x v="3"/>
    <n v="47.06"/>
    <n v="52.94"/>
    <s v="Fail"/>
    <x v="0"/>
    <x v="0"/>
  </r>
  <r>
    <x v="0"/>
    <s v="Utility Users Tax: Establish 6.5% tax for 10 years."/>
    <x v="1"/>
    <n v="47.7"/>
    <n v="52.3"/>
    <s v="Fail"/>
    <x v="0"/>
    <x v="0"/>
  </r>
  <r>
    <x v="0"/>
    <s v="Continue 3% Utility Users Tax"/>
    <x v="1"/>
    <n v="48.1"/>
    <n v="51.9"/>
    <s v="Fail"/>
    <x v="0"/>
    <x v="0"/>
  </r>
  <r>
    <x v="0"/>
    <s v="Cannabis Tax: replaces existing regulations on marijuana businesses and increases taxes on marijuana businesses - impose gross receipts taxes at 6% for retailers, 2% for distributors, 2.5% for manufacturing, and 1% for testing laboratories and a tax on indoor cultivation businesses at a rate of $10 per square foot"/>
    <x v="3"/>
    <n v="48.52"/>
    <n v="51.48"/>
    <s v="Fail"/>
    <x v="0"/>
    <x v="0"/>
  </r>
  <r>
    <x v="0"/>
    <s v="Special Tax: Levy special tax of $204 per parcel with annual increases of up to 7% for a maximum of 5 years."/>
    <x v="6"/>
    <n v="49.55"/>
    <n v="50.45"/>
    <s v="Fail"/>
    <x v="0"/>
    <x v="0"/>
  </r>
  <r>
    <x v="0"/>
    <s v="Parcel Tax: $41.31 per parcel."/>
    <x v="6"/>
    <n v="49.7"/>
    <n v="50.3"/>
    <s v="Fail"/>
    <x v="0"/>
    <x v="0"/>
  </r>
  <r>
    <x v="2"/>
    <s v="Sales Tax: Establish 1% tax."/>
    <x v="1"/>
    <n v="50.7"/>
    <n v="49.3"/>
    <s v="Pass"/>
    <x v="1"/>
    <x v="1"/>
  </r>
  <r>
    <x v="0"/>
    <s v="Utility Users Tax: Establish 3.95% tax for 6 years."/>
    <x v="1"/>
    <n v="50.8"/>
    <n v="49.2"/>
    <s v="Pass"/>
    <x v="1"/>
    <x v="1"/>
  </r>
  <r>
    <x v="0"/>
    <s v="Sales Tax: Impose 1% tax for general city services."/>
    <x v="3"/>
    <n v="51"/>
    <n v="49"/>
    <s v="Pass"/>
    <x v="1"/>
    <x v="1"/>
  </r>
  <r>
    <x v="0"/>
    <s v="Parcel Tax: $54.99 per parcel."/>
    <x v="6"/>
    <n v="51.2"/>
    <n v="48.8"/>
    <s v="Fail"/>
    <x v="0"/>
    <x v="0"/>
  </r>
  <r>
    <x v="0"/>
    <s v="Sales Tax: additional 1% generating an estimated $30 million per year, thereby increasing the total sales tax rate from 7.75% to 8.75%"/>
    <x v="3"/>
    <n v="51.39"/>
    <n v="48.61"/>
    <s v="Pass"/>
    <x v="1"/>
    <x v="1"/>
  </r>
  <r>
    <x v="0"/>
    <s v="Transient Occupancy Tax: Increase tax from 8% to 12%."/>
    <x v="3"/>
    <n v="51.43"/>
    <n v="48.57"/>
    <s v="Pass"/>
    <x v="1"/>
    <x v="1"/>
  </r>
  <r>
    <x v="1"/>
    <n v="125000000"/>
    <x v="5"/>
    <n v="52"/>
    <n v="48"/>
    <s v="Fail"/>
    <x v="0"/>
    <x v="0"/>
  </r>
  <r>
    <x v="0"/>
    <s v="$60 Single-Family for 3Yrs"/>
    <x v="6"/>
    <n v="52.3"/>
    <n v="47.7"/>
    <s v="Fail"/>
    <x v="0"/>
    <x v="0"/>
  </r>
  <r>
    <x v="0"/>
    <s v="Marijuana Tax: Impose tax on cannabis businesses at the maximum rates of 25% of gross revenues or $30/sq. ft. of cultivation space."/>
    <x v="3"/>
    <n v="52.35"/>
    <n v="47.65"/>
    <s v="Pass"/>
    <x v="1"/>
    <x v="1"/>
  </r>
  <r>
    <x v="0"/>
    <s v="Utility Users Tax: Continue 6% Tax"/>
    <x v="1"/>
    <n v="52.4"/>
    <n v="47.6"/>
    <s v="Pass"/>
    <x v="1"/>
    <x v="1"/>
  </r>
  <r>
    <x v="0"/>
    <s v="TOT: Increase from 10%-11% on 1/1/2005; Increase from 11%-11.5% on 1/1/2006; Increase from 11.5%-12% on 1/1/2007"/>
    <x v="1"/>
    <n v="52.5"/>
    <n v="47.5"/>
    <s v="Pass"/>
    <x v="1"/>
    <x v="1"/>
  </r>
  <r>
    <x v="0"/>
    <s v="Sales Tax: Impose $0.01 tax for general government purposes."/>
    <x v="3"/>
    <n v="52.56"/>
    <n v="47.44"/>
    <s v="Pass"/>
    <x v="1"/>
    <x v="1"/>
  </r>
  <r>
    <x v="1"/>
    <n v="47000000"/>
    <x v="11"/>
    <n v="52.6"/>
    <n v="47.4"/>
    <s v="Fail"/>
    <x v="0"/>
    <x v="0"/>
  </r>
  <r>
    <x v="0"/>
    <s v="Continue Bus License Tax"/>
    <x v="1"/>
    <n v="52.8"/>
    <n v="47.2"/>
    <s v="Pass"/>
    <x v="1"/>
    <x v="1"/>
  </r>
  <r>
    <x v="0"/>
    <s v="$94.19 Per Equivalent Dwelling Unit"/>
    <x v="0"/>
    <n v="52.9"/>
    <n v="47.1"/>
    <s v="Fail"/>
    <x v="0"/>
    <x v="0"/>
  </r>
  <r>
    <x v="1"/>
    <n v="63000000"/>
    <x v="5"/>
    <n v="53"/>
    <n v="47"/>
    <s v="Fail"/>
    <x v="0"/>
    <x v="0"/>
  </r>
  <r>
    <x v="0"/>
    <s v="General Mining Tax: Establishing tax of 80› per ton upon excavating and processing rock material."/>
    <x v="1"/>
    <n v="53.1"/>
    <n v="46.9"/>
    <s v="Pass"/>
    <x v="1"/>
    <x v="1"/>
  </r>
  <r>
    <x v="1"/>
    <n v="149000000"/>
    <x v="5"/>
    <n v="53.1"/>
    <n v="46.9"/>
    <s v="Fail"/>
    <x v="0"/>
    <x v="0"/>
  </r>
  <r>
    <x v="0"/>
    <s v="Utility Users Tax: Increase Tax Rate from 3% to 6%"/>
    <x v="1"/>
    <n v="53.5"/>
    <n v="46.5"/>
    <s v="Pass"/>
    <x v="1"/>
    <x v="1"/>
  </r>
  <r>
    <x v="1"/>
    <n v="38000000"/>
    <x v="5"/>
    <n v="53.5"/>
    <n v="46.5"/>
    <s v="Fail"/>
    <x v="0"/>
    <x v="0"/>
  </r>
  <r>
    <x v="1"/>
    <n v="39000000"/>
    <x v="5"/>
    <n v="53.55"/>
    <n v="46.45"/>
    <s v="Fail"/>
    <x v="0"/>
    <x v="0"/>
  </r>
  <r>
    <x v="0"/>
    <s v="Sales Tax: 1¢ sales tax, generating approximately $20,000,000 annually"/>
    <x v="3"/>
    <n v="53.87"/>
    <n v="46.13"/>
    <s v="Pass"/>
    <x v="1"/>
    <x v="1"/>
  </r>
  <r>
    <x v="0"/>
    <s v="Marijuana Tax: Impose annual tax on marijuana businesses up to $25/sq. ft. of space used for retail cannabis sales and up to $3/sq. ft. for space used for other commercial cannabis activity."/>
    <x v="3"/>
    <n v="53.9"/>
    <n v="46.1"/>
    <s v="Pass"/>
    <x v="1"/>
    <x v="1"/>
  </r>
  <r>
    <x v="0"/>
    <s v="Transient Occupancy Tax: Increase TOT from 8% to 11%."/>
    <x v="3"/>
    <n v="54.53"/>
    <n v="45.47"/>
    <s v="Pass"/>
    <x v="1"/>
    <x v="1"/>
  </r>
  <r>
    <x v="1"/>
    <n v="720000000"/>
    <x v="11"/>
    <n v="54.6"/>
    <n v="45.4"/>
    <s v="Fail"/>
    <x v="0"/>
    <x v="0"/>
  </r>
  <r>
    <x v="0"/>
    <s v="Sales Tax: Impose 1% for 20 years for general city services."/>
    <x v="3"/>
    <n v="54.73"/>
    <n v="45.27"/>
    <s v="Pass"/>
    <x v="1"/>
    <x v="1"/>
  </r>
  <r>
    <x v="1"/>
    <n v="6000000"/>
    <x v="5"/>
    <n v="55.6"/>
    <n v="44.4"/>
    <s v="Fail"/>
    <x v="0"/>
    <x v="0"/>
  </r>
  <r>
    <x v="0"/>
    <s v="Parcel Tax: Impose tax of $10 for unimproved property and $75 for improved property per taxable parcel to help fund the fire department for 10 yrs."/>
    <x v="6"/>
    <n v="55.88"/>
    <n v="44.12"/>
    <s v="Fail"/>
    <x v="0"/>
    <x v="0"/>
  </r>
  <r>
    <x v="1"/>
    <n v="148000000"/>
    <x v="5"/>
    <n v="55.89"/>
    <n v="44.11"/>
    <s v="Fail"/>
    <x v="0"/>
    <x v="0"/>
  </r>
  <r>
    <x v="0"/>
    <s v="Extend existing business license tax"/>
    <x v="3"/>
    <n v="56"/>
    <n v="44"/>
    <s v="Pass"/>
    <x v="1"/>
    <x v="1"/>
  </r>
  <r>
    <x v="1"/>
    <n v="39600000"/>
    <x v="5"/>
    <n v="56.4"/>
    <n v="43.6"/>
    <s v="Pass"/>
    <x v="1"/>
    <x v="1"/>
  </r>
  <r>
    <x v="0"/>
    <s v="Sales Tax:  Levy additional tax of 0.5% (1/2-cent) for general city services."/>
    <x v="3"/>
    <n v="56.43"/>
    <n v="43.57"/>
    <s v="Pass"/>
    <x v="1"/>
    <x v="1"/>
  </r>
  <r>
    <x v="0"/>
    <s v="Sales Tax: Impose $0.01 tax for general government purposes."/>
    <x v="3"/>
    <n v="56.55"/>
    <n v="43.45"/>
    <s v="Pass"/>
    <x v="1"/>
    <x v="1"/>
  </r>
  <r>
    <x v="1"/>
    <n v="31460000"/>
    <x v="5"/>
    <n v="56.7"/>
    <n v="43.3"/>
    <s v="Pass"/>
    <x v="1"/>
    <x v="1"/>
  </r>
  <r>
    <x v="0"/>
    <s v="Parcel Tax: Impose tax of $130/parcel with annual increases up to 3% for cost of living adjustments."/>
    <x v="6"/>
    <n v="56.74"/>
    <n v="43.26"/>
    <s v="Fail"/>
    <x v="0"/>
    <x v="0"/>
  </r>
  <r>
    <x v="1"/>
    <n v="396000000"/>
    <x v="5"/>
    <n v="57"/>
    <n v="43"/>
    <s v="Pass"/>
    <x v="1"/>
    <x v="1"/>
  </r>
  <r>
    <x v="2"/>
    <s v="Sales Tax: Adopt a 1› Sales Tax to Expire In 5 Yrs"/>
    <x v="1"/>
    <n v="57.2"/>
    <n v="42.8"/>
    <s v="Pass"/>
    <x v="1"/>
    <x v="1"/>
  </r>
  <r>
    <x v="1"/>
    <n v="120000000"/>
    <x v="11"/>
    <n v="57.4"/>
    <n v="42.6"/>
    <s v="Pass"/>
    <x v="1"/>
    <x v="1"/>
  </r>
  <r>
    <x v="0"/>
    <s v="Sales Tax: Increase sales tax by 1%."/>
    <x v="3"/>
    <n v="57.48"/>
    <n v="42.52"/>
    <s v="Pass"/>
    <x v="1"/>
    <x v="1"/>
  </r>
  <r>
    <x v="1"/>
    <n v="46000000"/>
    <x v="5"/>
    <n v="57.9"/>
    <n v="42.1"/>
    <s v="Pass"/>
    <x v="1"/>
    <x v="1"/>
  </r>
  <r>
    <x v="1"/>
    <n v="63000000"/>
    <x v="5"/>
    <n v="58"/>
    <n v="42"/>
    <s v="Pass"/>
    <x v="1"/>
    <x v="1"/>
  </r>
  <r>
    <x v="1"/>
    <n v="98000000"/>
    <x v="5"/>
    <n v="58"/>
    <n v="42.1"/>
    <s v="Pass"/>
    <x v="1"/>
    <x v="1"/>
  </r>
  <r>
    <x v="1"/>
    <n v="149000000"/>
    <x v="5"/>
    <n v="58.2"/>
    <n v="41.8"/>
    <s v="Pass"/>
    <x v="1"/>
    <x v="1"/>
  </r>
  <r>
    <x v="0"/>
    <s v="Utility Users Tax: Establish a 5% Tax on Telecommunications, Electricity, Gas, Water, Sewer, and Garbage Services"/>
    <x v="1"/>
    <n v="58.3"/>
    <n v="41.7"/>
    <s v="Pass"/>
    <x v="1"/>
    <x v="1"/>
  </r>
  <r>
    <x v="0"/>
    <s v="$52.66 Single-Family/ $35.50 Multi-Family for 2 Yrs"/>
    <x v="6"/>
    <n v="58.5"/>
    <n v="41.5"/>
    <s v="Pass"/>
    <x v="1"/>
    <x v="1"/>
  </r>
  <r>
    <x v="0"/>
    <s v="Sales Tax: Impose $.01 tax for general government purposes."/>
    <x v="3"/>
    <n v="58.67"/>
    <n v="41.33"/>
    <s v="Pass"/>
    <x v="1"/>
    <x v="1"/>
  </r>
  <r>
    <x v="1"/>
    <n v="295000000"/>
    <x v="11"/>
    <n v="58.8"/>
    <n v="41.2"/>
    <s v="Pass"/>
    <x v="1"/>
    <x v="1"/>
  </r>
  <r>
    <x v="0"/>
    <s v="Transient Occupancy Tax: Increase tax from 11.25% to 12.25% to fund the operations, maintenance, and improvement of the Indian Wells Golf Resort."/>
    <x v="5"/>
    <n v="58.82"/>
    <n v="41.18"/>
    <s v="Fail"/>
    <x v="0"/>
    <x v="0"/>
  </r>
  <r>
    <x v="1"/>
    <n v="14500000"/>
    <x v="5"/>
    <n v="59.2"/>
    <n v="40.799999999999997"/>
    <s v="Pass"/>
    <x v="1"/>
    <x v="1"/>
  </r>
  <r>
    <x v="1"/>
    <n v="37500000"/>
    <x v="5"/>
    <n v="59.4"/>
    <n v="40.6"/>
    <s v="Fail"/>
    <x v="0"/>
    <x v="0"/>
  </r>
  <r>
    <x v="0"/>
    <s v="Sales Tax: Impose 1% tax for 20 years for general city services."/>
    <x v="3"/>
    <n v="59.64"/>
    <n v="40.36"/>
    <s v="Pass"/>
    <x v="1"/>
    <x v="1"/>
  </r>
  <r>
    <x v="1"/>
    <n v="350000000"/>
    <x v="11"/>
    <n v="60.6"/>
    <n v="39.4"/>
    <s v="Pass"/>
    <x v="1"/>
    <x v="1"/>
  </r>
  <r>
    <x v="1"/>
    <n v="144000000"/>
    <x v="5"/>
    <n v="60.8"/>
    <n v="39.200000000000003"/>
    <s v="Pass"/>
    <x v="1"/>
    <x v="1"/>
  </r>
  <r>
    <x v="0"/>
    <s v="Sales Tax: Impose 1% tax for 10 years for general city services."/>
    <x v="3"/>
    <n v="61.02"/>
    <n v="38.979999999999997"/>
    <s v="Pass"/>
    <x v="1"/>
    <x v="1"/>
  </r>
  <r>
    <x v="0"/>
    <s v="Marijuana Tax: Impose tax on marijuana businesses for cultivation at $15/sq. ft. of canopy space, potentially increasing to $25/sq. ft., and up to 10% of gross receipts of cannabis manufacturing and testing laboratory facilities."/>
    <x v="3"/>
    <n v="61.29"/>
    <n v="38.71"/>
    <s v="Pass"/>
    <x v="1"/>
    <x v="1"/>
  </r>
  <r>
    <x v="1"/>
    <n v="37500000"/>
    <x v="5"/>
    <n v="61.4"/>
    <n v="38.6"/>
    <s v="Fail"/>
    <x v="0"/>
    <x v="0"/>
  </r>
  <r>
    <x v="0"/>
    <s v="Parcel Tax: Increase existing parcel tax on vacant land to $372.68 per parcel."/>
    <x v="6"/>
    <n v="61.48"/>
    <n v="38.520000000000003"/>
    <s v="Fail"/>
    <x v="0"/>
    <x v="0"/>
  </r>
  <r>
    <x v="1"/>
    <n v="192000000"/>
    <x v="5"/>
    <n v="61.55"/>
    <n v="38.450000000000003"/>
    <s v="Pass"/>
    <x v="1"/>
    <x v="1"/>
  </r>
  <r>
    <x v="1"/>
    <n v="135000000"/>
    <x v="5"/>
    <n v="61.64"/>
    <n v="38.36"/>
    <s v="Pass"/>
    <x v="1"/>
    <x v="1"/>
  </r>
  <r>
    <x v="1"/>
    <n v="250000000"/>
    <x v="5"/>
    <n v="61.7"/>
    <n v="38.299999999999997"/>
    <s v="Pass"/>
    <x v="1"/>
    <x v="1"/>
  </r>
  <r>
    <x v="1"/>
    <n v="153420000"/>
    <x v="5"/>
    <n v="61.8"/>
    <n v="38.200000000000003"/>
    <s v="Pass"/>
    <x v="1"/>
    <x v="1"/>
  </r>
  <r>
    <x v="0"/>
    <s v="Marijuana Tax: Impose tax on marijuana businesses of 10% of gross receipts of cannabis sales, potentially increasing to 15%."/>
    <x v="3"/>
    <n v="61.9"/>
    <n v="38.1"/>
    <s v="Pass"/>
    <x v="1"/>
    <x v="1"/>
  </r>
  <r>
    <x v="1"/>
    <n v="178000000"/>
    <x v="5"/>
    <n v="61.9"/>
    <n v="38.1"/>
    <s v="Pass"/>
    <x v="1"/>
    <x v="1"/>
  </r>
  <r>
    <x v="1"/>
    <n v="196000000"/>
    <x v="5"/>
    <n v="62"/>
    <n v="38"/>
    <s v="Pass"/>
    <x v="1"/>
    <x v="1"/>
  </r>
  <r>
    <x v="1"/>
    <n v="516000000"/>
    <x v="5"/>
    <n v="62.2"/>
    <n v="37.799999999999997"/>
    <s v="Pass"/>
    <x v="1"/>
    <x v="1"/>
  </r>
  <r>
    <x v="1"/>
    <n v="24800000"/>
    <x v="5"/>
    <n v="62.29"/>
    <n v="37.71"/>
    <s v="Pass"/>
    <x v="1"/>
    <x v="1"/>
  </r>
  <r>
    <x v="0"/>
    <s v="Parcel Tax: Annual $49/Year (Residential); $79/Year (Retail)"/>
    <x v="6"/>
    <n v="62.7"/>
    <n v="37.299999999999997"/>
    <s v="Fail"/>
    <x v="0"/>
    <x v="0"/>
  </r>
  <r>
    <x v="1"/>
    <s v="Increase Bonded Indebtedness from $500 Million Approved In 2002 (Measure A) to $975 Million"/>
    <x v="23"/>
    <n v="62.7"/>
    <n v="37.299999999999997"/>
    <s v="Pass"/>
    <x v="1"/>
    <x v="1"/>
  </r>
  <r>
    <x v="1"/>
    <n v="60000000"/>
    <x v="5"/>
    <n v="62.8"/>
    <n v="37.200000000000003"/>
    <s v="Pass"/>
    <x v="1"/>
    <x v="1"/>
  </r>
  <r>
    <x v="0"/>
    <s v="Transient Occupancy Tax: Increase TOT to 8%."/>
    <x v="3"/>
    <n v="63"/>
    <n v="37"/>
    <s v="Pass"/>
    <x v="1"/>
    <x v="1"/>
  </r>
  <r>
    <x v="0"/>
    <s v="Sales tax: Impose 1% sales tax for 10 years."/>
    <x v="6"/>
    <n v="63.1"/>
    <n v="36.9"/>
    <s v="Fail"/>
    <x v="0"/>
    <x v="0"/>
  </r>
  <r>
    <x v="1"/>
    <n v="6000000"/>
    <x v="5"/>
    <n v="63.5"/>
    <n v="36.5"/>
    <s v="Pass"/>
    <x v="1"/>
    <x v="1"/>
  </r>
  <r>
    <x v="1"/>
    <n v="79000000"/>
    <x v="5"/>
    <n v="63.6"/>
    <n v="36.4"/>
    <s v="Pass"/>
    <x v="1"/>
    <x v="1"/>
  </r>
  <r>
    <x v="1"/>
    <n v="150000000"/>
    <x v="5"/>
    <n v="63.85"/>
    <n v="36.15"/>
    <s v="Pass"/>
    <x v="1"/>
    <x v="1"/>
  </r>
  <r>
    <x v="0"/>
    <s v="Sales Tax: additional 1% generating an estimated $10 million per year, thereby increasing the total sales tax rate from 7.75% to 8.75%"/>
    <x v="3"/>
    <n v="63.96"/>
    <n v="36.04"/>
    <s v="Pass"/>
    <x v="1"/>
    <x v="1"/>
  </r>
  <r>
    <x v="0"/>
    <s v="Transient Occupancy Tax: Increase TOT to 9%."/>
    <x v="3"/>
    <n v="64"/>
    <n v="36"/>
    <s v="Pass"/>
    <x v="1"/>
    <x v="1"/>
  </r>
  <r>
    <x v="0"/>
    <s v="Transient Occupany Tax: Increase TOT to 9%."/>
    <x v="3"/>
    <n v="64"/>
    <n v="36"/>
    <s v="Pass"/>
    <x v="1"/>
    <x v="1"/>
  </r>
  <r>
    <x v="1"/>
    <n v="165000000"/>
    <x v="5"/>
    <n v="64"/>
    <n v="36"/>
    <s v="Pass"/>
    <x v="1"/>
    <x v="1"/>
  </r>
  <r>
    <x v="1"/>
    <n v="398000000"/>
    <x v="5"/>
    <n v="64.099999999999994"/>
    <n v="35.9"/>
    <s v="Pass"/>
    <x v="1"/>
    <x v="1"/>
  </r>
  <r>
    <x v="0"/>
    <s v="Parcel Tax: Levy an Annual Property Tax of $32 Per Parcel with All Revenues Going for Emergency and Health Care Services and Facilities"/>
    <x v="18"/>
    <n v="64.099999999999994"/>
    <n v="35.9"/>
    <s v="Pass"/>
    <x v="1"/>
    <x v="1"/>
  </r>
  <r>
    <x v="1"/>
    <n v="58000000"/>
    <x v="5"/>
    <n v="64.599999999999994"/>
    <n v="35.4"/>
    <s v="Fail"/>
    <x v="0"/>
    <x v="0"/>
  </r>
  <r>
    <x v="0"/>
    <s v="Admissions Tax Ranging from 3% to 7%"/>
    <x v="1"/>
    <n v="65.099999999999994"/>
    <n v="34.9"/>
    <s v="Pass"/>
    <x v="1"/>
    <x v="1"/>
  </r>
  <r>
    <x v="0"/>
    <s v="Transient Occupancy Tax: Increase TOT from 9.25% to 11.25%"/>
    <x v="3"/>
    <n v="65.319999999999993"/>
    <n v="34.68"/>
    <s v="Pass"/>
    <x v="1"/>
    <x v="1"/>
  </r>
  <r>
    <x v="1"/>
    <n v="4000000"/>
    <x v="5"/>
    <n v="65.5"/>
    <n v="34.5"/>
    <s v="Pass"/>
    <x v="1"/>
    <x v="1"/>
  </r>
  <r>
    <x v="0"/>
    <s v="Transient Occupancy Tax: Increase TOT from 10% to 12%."/>
    <x v="3"/>
    <n v="65.72"/>
    <n v="34.28"/>
    <s v="Pass"/>
    <x v="1"/>
    <x v="1"/>
  </r>
  <r>
    <x v="1"/>
    <n v="30000000"/>
    <x v="5"/>
    <n v="65.8"/>
    <n v="34.200000000000003"/>
    <s v="Fail"/>
    <x v="0"/>
    <x v="0"/>
  </r>
  <r>
    <x v="0"/>
    <s v="Transient Occupancy Tax: Increase the Tax from 11% to 13% (Increase to Occur in Stages: an Increase to 12% in July 2012 and to 13% in July 2014)"/>
    <x v="1"/>
    <n v="66"/>
    <n v="34"/>
    <s v="Pass"/>
    <x v="1"/>
    <x v="1"/>
  </r>
  <r>
    <x v="0"/>
    <s v="Parcel Tax: Impose Tax of $85"/>
    <x v="6"/>
    <n v="66.2"/>
    <n v="33.799999999999997"/>
    <s v="Fail"/>
    <x v="0"/>
    <x v="0"/>
  </r>
  <r>
    <x v="1"/>
    <n v="25500000"/>
    <x v="5"/>
    <n v="66.22"/>
    <n v="33.78"/>
    <s v="Pass"/>
    <x v="1"/>
    <x v="1"/>
  </r>
  <r>
    <x v="0"/>
    <s v="General Tax: Levy tax of 15 cent per $1.00 on cannabis or marijuana collectives."/>
    <x v="3"/>
    <n v="66.28"/>
    <n v="33.72"/>
    <s v="Pass"/>
    <x v="1"/>
    <x v="1"/>
  </r>
  <r>
    <x v="1"/>
    <n v="40000000"/>
    <x v="5"/>
    <n v="66.34"/>
    <n v="33.659999999999997"/>
    <s v="Pass"/>
    <x v="1"/>
    <x v="1"/>
  </r>
  <r>
    <x v="2"/>
    <s v="Sales Tax: Continue 1› sales tax with no rate increase."/>
    <x v="1"/>
    <n v="66.38"/>
    <n v="33.619999999999997"/>
    <s v="Pass"/>
    <x v="1"/>
    <x v="1"/>
  </r>
  <r>
    <x v="0"/>
    <s v="Parcel Tax of Minimum $85"/>
    <x v="18"/>
    <n v="66.5"/>
    <n v="33.5"/>
    <s v="Fail"/>
    <x v="0"/>
    <x v="0"/>
  </r>
  <r>
    <x v="1"/>
    <n v="105000000"/>
    <x v="5"/>
    <n v="66.739999999999995"/>
    <n v="33.26"/>
    <s v="Pass"/>
    <x v="1"/>
    <x v="1"/>
  </r>
  <r>
    <x v="0"/>
    <s v="Utility User Tax: Extend UUT of 3% for 2 years."/>
    <x v="3"/>
    <n v="67"/>
    <n v="33"/>
    <s v="Pass"/>
    <x v="1"/>
    <x v="1"/>
  </r>
  <r>
    <x v="1"/>
    <n v="150000000"/>
    <x v="5"/>
    <n v="67"/>
    <n v="33"/>
    <s v="Pass"/>
    <x v="1"/>
    <x v="1"/>
  </r>
  <r>
    <x v="1"/>
    <n v="50000000"/>
    <x v="5"/>
    <n v="67.3"/>
    <n v="32.700000000000003"/>
    <s v="Pass"/>
    <x v="1"/>
    <x v="1"/>
  </r>
  <r>
    <x v="0"/>
    <s v="Utility User Tax: 5% utility user tax."/>
    <x v="3"/>
    <n v="67.599999999999994"/>
    <n v="32.4"/>
    <s v="Pass"/>
    <x v="1"/>
    <x v="1"/>
  </r>
  <r>
    <x v="0"/>
    <s v="Marijuana Tax: Impose tax to $50/sq. ft. of cultivation space, 15% on gross receipts upon the legalization of marijuana."/>
    <x v="3"/>
    <n v="67.69"/>
    <n v="32.31"/>
    <s v="Pass"/>
    <x v="1"/>
    <x v="1"/>
  </r>
  <r>
    <x v="0"/>
    <s v="Medical Marijuana Cultivation Tax: Impose annual tax of $25/sq. ft. for the first 3,000 sq. ft. and then $10/sq. ft. for remaining space utilized in connection with the cultivation of marijuana for medical or casual recreation use."/>
    <x v="1"/>
    <n v="67.8"/>
    <n v="32.200000000000003"/>
    <s v="Pass"/>
    <x v="1"/>
    <x v="1"/>
  </r>
  <r>
    <x v="1"/>
    <n v="12000000"/>
    <x v="5"/>
    <n v="67.8"/>
    <n v="32.200000000000003"/>
    <s v="Pass"/>
    <x v="1"/>
    <x v="1"/>
  </r>
  <r>
    <x v="1"/>
    <n v="6500000"/>
    <x v="5"/>
    <n v="67.900000000000006"/>
    <n v="32.1"/>
    <s v="Pass"/>
    <x v="1"/>
    <x v="1"/>
  </r>
  <r>
    <x v="0"/>
    <s v="Sales Tax: Impose 1% tax for general city services."/>
    <x v="3"/>
    <n v="68.260000000000005"/>
    <n v="31.74"/>
    <s v="Pass"/>
    <x v="1"/>
    <x v="1"/>
  </r>
  <r>
    <x v="0"/>
    <s v="Utility Users Tax: Levy 3% Tax"/>
    <x v="1"/>
    <n v="68.3"/>
    <n v="31.7"/>
    <s v="Pass"/>
    <x v="1"/>
    <x v="1"/>
  </r>
  <r>
    <x v="1"/>
    <n v="175000000"/>
    <x v="5"/>
    <n v="68.3"/>
    <n v="31.7"/>
    <s v="Pass"/>
    <x v="1"/>
    <x v="1"/>
  </r>
  <r>
    <x v="0"/>
    <s v="Cannabis Tax: up to 10% on marijuana distribution facilities to provide an estimated $20,289-$405,790 per year"/>
    <x v="3"/>
    <n v="68.569999999999993"/>
    <n v="31.43"/>
    <s v="Pass"/>
    <x v="1"/>
    <x v="1"/>
  </r>
  <r>
    <x v="0"/>
    <s v="Parcel Tax: Levy Annual Tax of $28 Per Parcel"/>
    <x v="15"/>
    <n v="68.599999999999994"/>
    <n v="31.4"/>
    <s v="Pass"/>
    <x v="1"/>
    <x v="1"/>
  </r>
  <r>
    <x v="1"/>
    <n v="25000000"/>
    <x v="5"/>
    <n v="68.7"/>
    <n v="31.3"/>
    <s v="Pass"/>
    <x v="1"/>
    <x v="1"/>
  </r>
  <r>
    <x v="1"/>
    <n v="43440000"/>
    <x v="5"/>
    <n v="69.099999999999994"/>
    <n v="30.9"/>
    <s v="Pass"/>
    <x v="1"/>
    <x v="1"/>
  </r>
  <r>
    <x v="2"/>
    <s v="Sales Tax: Continue the 1/2% Tax for 30 Yrs"/>
    <x v="20"/>
    <n v="69.2"/>
    <n v="30.8"/>
    <s v="Pass"/>
    <x v="1"/>
    <x v="1"/>
  </r>
  <r>
    <x v="1"/>
    <n v="49000000"/>
    <x v="5"/>
    <n v="69.3"/>
    <n v="30.7"/>
    <s v="Pass"/>
    <x v="1"/>
    <x v="1"/>
  </r>
  <r>
    <x v="0"/>
    <s v="Sales Tax: additional 1% generating an estimated $3.2 million per year, thereby increasing the total sales tax rate from 7.75% to 8.75%"/>
    <x v="3"/>
    <n v="69.459999999999994"/>
    <n v="30.54"/>
    <s v="Pass"/>
    <x v="1"/>
    <x v="1"/>
  </r>
  <r>
    <x v="1"/>
    <n v="225000000"/>
    <x v="5"/>
    <n v="69.5"/>
    <n v="30.5"/>
    <s v="Pass"/>
    <x v="1"/>
    <x v="1"/>
  </r>
  <r>
    <x v="0"/>
    <s v="Marijuana Tax: Impose $25/sq. ft. tax on marijuana cultivators and 10% tax on revenue for medical marijuana dispensaries, effective if ban of medical marijuana is lifted."/>
    <x v="3"/>
    <n v="69.88"/>
    <n v="30.12"/>
    <s v="Pass"/>
    <x v="1"/>
    <x v="1"/>
  </r>
  <r>
    <x v="0"/>
    <s v="Utility Users Tax: Extend the utility user tax to more services, lower the rate of taxation from 5% to 4.5%, replaced city $1.13 per month emergency response flat fee with a tax at same cost."/>
    <x v="3"/>
    <n v="70.19"/>
    <n v="29.81"/>
    <s v="Pass"/>
    <x v="1"/>
    <x v="1"/>
  </r>
  <r>
    <x v="1"/>
    <n v="392000000"/>
    <x v="5"/>
    <n v="70.44"/>
    <n v="29.56"/>
    <s v="Pass"/>
    <x v="1"/>
    <x v="1"/>
  </r>
  <r>
    <x v="1"/>
    <n v="40400000"/>
    <x v="5"/>
    <n v="70.5"/>
    <n v="29.5"/>
    <s v="Pass"/>
    <x v="1"/>
    <x v="1"/>
  </r>
  <r>
    <x v="0"/>
    <s v="Sales Tax: additional 1% sales tax, thereby increasing the total sales tax rate in the city from 7.75% to 8.75% and generating an estimated $1.144 million per year in general fund revenue"/>
    <x v="3"/>
    <n v="70.87"/>
    <n v="29.13"/>
    <s v="Pass"/>
    <x v="1"/>
    <x v="1"/>
  </r>
  <r>
    <x v="1"/>
    <n v="20000000"/>
    <x v="6"/>
    <n v="70.87"/>
    <n v="29.13"/>
    <s v="Pass"/>
    <x v="1"/>
    <x v="1"/>
  </r>
  <r>
    <x v="0"/>
    <s v="Sales Tax: extend 1¢ sales tax, raising approximately $12,000,000 annually"/>
    <x v="3"/>
    <n v="71.41"/>
    <n v="28.59"/>
    <s v="Pass"/>
    <x v="1"/>
    <x v="1"/>
  </r>
  <r>
    <x v="0"/>
    <s v="Marijuana Tax: Impose tax of 10 cents for each $1 of proceeds from commercial marijuana distribution and manufacturing operations."/>
    <x v="3"/>
    <n v="71.64"/>
    <n v="28.36"/>
    <s v="Pass"/>
    <x v="1"/>
    <x v="1"/>
  </r>
  <r>
    <x v="0"/>
    <s v="Marijuana Tax: Tax each marijuana collectives and dispensaries at a rate of 15› for each $1 of proceeds."/>
    <x v="1"/>
    <n v="71.7"/>
    <n v="28.3"/>
    <s v="Pass"/>
    <x v="1"/>
    <x v="1"/>
  </r>
  <r>
    <x v="0"/>
    <s v="Transient Occupancy Tax: Increase tax rate from 8% to 13%."/>
    <x v="3"/>
    <n v="71.89"/>
    <n v="28.11"/>
    <s v="Pass"/>
    <x v="1"/>
    <x v="1"/>
  </r>
  <r>
    <x v="0"/>
    <s v="Medical Marijuana Tax: Impose monthly 10% tax on sales proceeds of marijuana for medical or casual use."/>
    <x v="1"/>
    <n v="72.2"/>
    <n v="27.8"/>
    <s v="Pass"/>
    <x v="1"/>
    <x v="1"/>
  </r>
  <r>
    <x v="1"/>
    <n v="10000000"/>
    <x v="5"/>
    <n v="72.5"/>
    <n v="27.5"/>
    <s v="Pass"/>
    <x v="1"/>
    <x v="1"/>
  </r>
  <r>
    <x v="1"/>
    <n v="122000000"/>
    <x v="5"/>
    <n v="72.7"/>
    <n v="27.3"/>
    <s v="Pass"/>
    <x v="1"/>
    <x v="1"/>
  </r>
  <r>
    <x v="1"/>
    <n v="44900000"/>
    <x v="5"/>
    <n v="72.92"/>
    <n v="27.08"/>
    <s v="Pass"/>
    <x v="1"/>
    <x v="1"/>
  </r>
  <r>
    <x v="0"/>
    <s v="Transient Occupancy Tax: Increase tax from 11.25 to 12.25%."/>
    <x v="3"/>
    <n v="73.099999999999994"/>
    <n v="26.9"/>
    <s v="Pass"/>
    <x v="1"/>
    <x v="1"/>
  </r>
  <r>
    <x v="1"/>
    <n v="75000000"/>
    <x v="5"/>
    <n v="73.099999999999994"/>
    <n v="26.9"/>
    <s v="Pass"/>
    <x v="1"/>
    <x v="1"/>
  </r>
  <r>
    <x v="0"/>
    <s v="Sales Tax: Impose 1% for 20 years for general city services."/>
    <x v="3"/>
    <n v="73.319999999999993"/>
    <n v="26.68"/>
    <s v="Pass"/>
    <x v="1"/>
    <x v="1"/>
  </r>
  <r>
    <x v="0"/>
    <s v="Transient Occupancy Tax: Increase tax from 9% to 11%."/>
    <x v="3"/>
    <n v="74"/>
    <n v="26"/>
    <s v="Pass"/>
    <x v="1"/>
    <x v="1"/>
  </r>
  <r>
    <x v="0"/>
    <s v="Marijuana Tax: Impose tax on marijuana businesses not to exceed 8% of gross receipts and $15/sq. ft. for cultivation."/>
    <x v="3"/>
    <n v="74.099999999999994"/>
    <n v="25.9"/>
    <s v="Pass"/>
    <x v="1"/>
    <x v="1"/>
  </r>
  <r>
    <x v="0"/>
    <s v="Transient Occupancy Tax: Increase TOT tax by 1%."/>
    <x v="3"/>
    <n v="74.44"/>
    <n v="25.56"/>
    <s v="Pass"/>
    <x v="1"/>
    <x v="1"/>
  </r>
  <r>
    <x v="0"/>
    <s v="Utility Users Tax: Increase Rate, Which Will Sunset After 11 Yrs, from 5% to 7%"/>
    <x v="6"/>
    <n v="74.599999999999994"/>
    <n v="25.4"/>
    <s v="Pass"/>
    <x v="1"/>
    <x v="1"/>
  </r>
  <r>
    <x v="0"/>
    <s v="Transient Occupancy Tax: Increase TOT from 6% to 12%."/>
    <x v="3"/>
    <n v="75.14"/>
    <n v="24.86"/>
    <s v="Pass"/>
    <x v="1"/>
    <x v="1"/>
  </r>
  <r>
    <x v="0"/>
    <s v="Parcel Tax:  Levy annual tax of $103/single-family parcel, $19.14/vacant residential unit, $267.60/acre for vacant commercial parcels, $5.42/acre for vacant industrial parcels, and $22.50/acre for vacant hotel parcels. The measure was designed to replace the city's expiring parcel tax."/>
    <x v="0"/>
    <n v="75.180000000000007"/>
    <n v="24.82"/>
    <s v="Pass"/>
    <x v="1"/>
    <x v="1"/>
  </r>
  <r>
    <x v="1"/>
    <n v="216460000"/>
    <x v="5"/>
    <n v="75.47"/>
    <n v="24.53"/>
    <s v="Pass"/>
    <x v="1"/>
    <x v="1"/>
  </r>
  <r>
    <x v="0"/>
    <s v="Utility User Tax:  Renew existing special UUT of 7% on telecommunications, water, sewer, electric, gas, and cable utilities services."/>
    <x v="0"/>
    <n v="75.98"/>
    <n v="24.02"/>
    <s v="Pass"/>
    <x v="1"/>
    <x v="1"/>
  </r>
  <r>
    <x v="0"/>
    <s v="Marijuana Tax: Amend tax to $25/sq. ft. of cultivation space, $1/gram of cannabis concentrate and per unit of cannabis-infused product and apply the tax to recreational marijuana and medical marijuana upon the legalization of recreational marijuana."/>
    <x v="3"/>
    <n v="76.260000000000005"/>
    <n v="23.74"/>
    <s v="Pass"/>
    <x v="1"/>
    <x v="1"/>
  </r>
  <r>
    <x v="0"/>
    <s v="Marijuana Tax: Impose tax on marijuana businesses for cultivation at $20/sq. ft., up to 3% of gross receipts for cannabis manufacturing, and up to 15% of gross receipts for retail sales and delivery."/>
    <x v="3"/>
    <n v="76.56"/>
    <n v="23.44"/>
    <s v="Pass"/>
    <x v="1"/>
    <x v="1"/>
  </r>
  <r>
    <x v="0"/>
    <s v="Utility Users Tax: Continue existing 3.95% tax for general government purposes."/>
    <x v="3"/>
    <n v="76.86"/>
    <n v="23.14"/>
    <s v="Pass"/>
    <x v="1"/>
    <x v="1"/>
  </r>
  <r>
    <x v="0"/>
    <s v="Marijuana Tax: Update existing gross tax receipts on medical marijuana collectives to all marijuana businesses, apart from cultivation businesses, up to $10/sq. ft."/>
    <x v="3"/>
    <n v="78.38"/>
    <n v="21.62"/>
    <s v="Pass"/>
    <x v="1"/>
    <x v="1"/>
  </r>
  <r>
    <x v="0"/>
    <s v="Transient Occupancy Tax: Validate and Continue Current Tax of 10%"/>
    <x v="1"/>
    <n v="78.8"/>
    <n v="21.2"/>
    <s v="Pass"/>
    <x v="1"/>
    <x v="1"/>
  </r>
  <r>
    <x v="0"/>
    <s v="Sales Tax: Increase 1/2 of 1%."/>
    <x v="3"/>
    <n v="79"/>
    <n v="21"/>
    <s v="Pass"/>
    <x v="1"/>
    <x v="1"/>
  </r>
  <r>
    <x v="0"/>
    <s v="Utility Users Tax: Establish 5.75% Tax"/>
    <x v="1"/>
    <n v="79.2"/>
    <n v="20.8"/>
    <s v="Pass"/>
    <x v="1"/>
    <x v="1"/>
  </r>
  <r>
    <x v="0"/>
    <s v="Transient Occupancy Tax: Establish tax at 13%."/>
    <x v="1"/>
    <n v="79.5"/>
    <n v="20.5"/>
    <s v="Pass"/>
    <x v="1"/>
    <x v="1"/>
  </r>
  <r>
    <x v="1"/>
    <n v="450000000"/>
    <x v="5"/>
    <n v="80.7"/>
    <n v="19.3"/>
    <s v="Pass"/>
    <x v="1"/>
    <x v="1"/>
  </r>
  <r>
    <x v="0"/>
    <s v="Marijuana Tax: Impose tax of $15/sq. ft. on cultivation and manufacturing facilities, 6% of revenue on marijuana sales and apply tax to medical and recreational marijuana."/>
    <x v="3"/>
    <n v="81.97"/>
    <n v="18.03"/>
    <s v="Pass"/>
    <x v="1"/>
    <x v="1"/>
  </r>
  <r>
    <x v="0"/>
    <s v="Admissions Tax: Increase the Maximum Allowable Admission Tax from the Current 5% to 10%. The Admission Tax Would Remain 5% for Calendar Year 2006"/>
    <x v="1"/>
    <n v="82"/>
    <n v="18"/>
    <s v="Pass"/>
    <x v="1"/>
    <x v="1"/>
  </r>
  <r>
    <x v="0"/>
    <s v="Transient Occupancy Tax: Impose a 9.25% Tax on Condominium Hotel Guests"/>
    <x v="1"/>
    <n v="82.1"/>
    <n v="17.899999999999999"/>
    <s v="Pass"/>
    <x v="1"/>
    <x v="1"/>
  </r>
  <r>
    <x v="0"/>
    <s v="Parcel Tax: Renew the Existing Annual Public Safety Parcel Tax Rates for 10 Yrs"/>
    <x v="6"/>
    <n v="82.7"/>
    <n v="17.3"/>
    <s v="Pass"/>
    <x v="1"/>
    <x v="1"/>
  </r>
  <r>
    <x v="0"/>
    <s v="Transaction Occupancy Tax: Continue existing TOT of 12%."/>
    <x v="1"/>
    <n v="82.85"/>
    <n v="17.149999999999999"/>
    <s v="Pass"/>
    <x v="1"/>
    <x v="1"/>
  </r>
  <r>
    <x v="0"/>
    <s v="Marijuana Tax: Impose tax up to $3/sq. ft. of cultivation, up to 2% of gross receipts, and a $5,000 annual business license fee on commercial marijuana businesses."/>
    <x v="3"/>
    <n v="84.07"/>
    <n v="15.93"/>
    <s v="Pass"/>
    <x v="1"/>
    <x v="1"/>
  </r>
  <r>
    <x v="0"/>
    <s v="Parcel Tax: Extend existing $19 library parcel tax for 10 years."/>
    <x v="10"/>
    <n v="85.03"/>
    <n v="14.97"/>
    <s v="Pass"/>
    <x v="1"/>
    <x v="1"/>
  </r>
  <r>
    <x v="0"/>
    <s v="Transient Occupancy Tax: Continues the TOT."/>
    <x v="3"/>
    <n v="93.1"/>
    <n v="6.9"/>
    <s v="Pass"/>
    <x v="1"/>
    <x v="1"/>
  </r>
  <r>
    <x v="2"/>
    <s v="Sales Tax: Impose a 1/4% Sales Tax for 15 Yrs"/>
    <x v="1"/>
    <n v="19.600000000000001"/>
    <n v="80.400000000000006"/>
    <s v="Fail"/>
    <x v="0"/>
    <x v="0"/>
  </r>
  <r>
    <x v="0"/>
    <s v="1/2 of 1%"/>
    <x v="6"/>
    <n v="26.8"/>
    <n v="73.2"/>
    <s v="Fail"/>
    <x v="0"/>
    <x v="0"/>
  </r>
  <r>
    <x v="1"/>
    <n v="3900000"/>
    <x v="5"/>
    <n v="29"/>
    <n v="71"/>
    <s v="Fail"/>
    <x v="0"/>
    <x v="0"/>
  </r>
  <r>
    <x v="0"/>
    <s v="Sales Tax: Impose 1/2% tax for 10 yrs."/>
    <x v="3"/>
    <n v="29.49"/>
    <n v="70.510000000000005"/>
    <s v="Fail"/>
    <x v="0"/>
    <x v="0"/>
  </r>
  <r>
    <x v="0"/>
    <s v="Sales Tax: Impose .25% Tax for 6 Yrs"/>
    <x v="1"/>
    <n v="31.9"/>
    <n v="68.099999999999994"/>
    <s v="Fail"/>
    <x v="0"/>
    <x v="0"/>
  </r>
  <r>
    <x v="0"/>
    <s v="$63.28 Sq Ft for Residential for 5 Yrs"/>
    <x v="4"/>
    <n v="35.4"/>
    <n v="64.599999999999994"/>
    <s v="Fail"/>
    <x v="0"/>
    <x v="0"/>
  </r>
  <r>
    <x v="0"/>
    <s v="Transient Occupancy Tax: Increase TOT from 10% to 11%"/>
    <x v="3"/>
    <n v="39.9"/>
    <n v="60.1"/>
    <s v="Fail"/>
    <x v="0"/>
    <x v="0"/>
  </r>
  <r>
    <x v="0"/>
    <s v="Utility Users Tax: Increase the Current Rate by 1.75% for 10 Yrs"/>
    <x v="6"/>
    <n v="44.1"/>
    <n v="55.9"/>
    <s v="Fail"/>
    <x v="0"/>
    <x v="0"/>
  </r>
  <r>
    <x v="1"/>
    <n v="8250000"/>
    <x v="12"/>
    <n v="44.4"/>
    <n v="55.6"/>
    <s v="Fail"/>
    <x v="0"/>
    <x v="0"/>
  </r>
  <r>
    <x v="0"/>
    <s v="Utility Users Tax: Reduce to 2.5% Over 4 Yrs"/>
    <x v="1"/>
    <n v="46.2"/>
    <n v="53.8"/>
    <s v="Fail"/>
    <x v="0"/>
    <x v="0"/>
  </r>
  <r>
    <x v="0"/>
    <s v="Parcel Tax: $84 per parcel for residential units, $504 per acre commercial and professional property, $42 per acre undeveloped property zone for single-family use, $252 per acre undeveloped property zone for multi-family use and non-residential."/>
    <x v="2"/>
    <n v="46.29"/>
    <n v="53.71"/>
    <s v="Fail"/>
    <x v="0"/>
    <x v="0"/>
  </r>
  <r>
    <x v="0"/>
    <s v="Sales Tax: additional 1%, generating $12,000,000 annually, thereby increasing the total sales tax rate from 7.75% to 8.75%"/>
    <x v="3"/>
    <n v="47.55"/>
    <n v="52.45"/>
    <s v="Fail"/>
    <x v="0"/>
    <x v="0"/>
  </r>
  <r>
    <x v="0"/>
    <s v="$10 Per Resident"/>
    <x v="1"/>
    <n v="47.8"/>
    <n v="52.2"/>
    <s v="Fail"/>
    <x v="0"/>
    <x v="0"/>
  </r>
  <r>
    <x v="1"/>
    <n v="9000000"/>
    <x v="15"/>
    <n v="48.3"/>
    <n v="51.7"/>
    <s v="Fail"/>
    <x v="0"/>
    <x v="0"/>
  </r>
  <r>
    <x v="0"/>
    <s v="Parcel Tax: Not Available"/>
    <x v="20"/>
    <n v="49.25"/>
    <n v="50.75"/>
    <s v="Fail"/>
    <x v="0"/>
    <x v="0"/>
  </r>
  <r>
    <x v="1"/>
    <n v="650000000"/>
    <x v="11"/>
    <n v="51.86"/>
    <n v="48.14"/>
    <s v="Fail"/>
    <x v="0"/>
    <x v="0"/>
  </r>
  <r>
    <x v="0"/>
    <s v="$100 Business Tax"/>
    <x v="1"/>
    <n v="52.4"/>
    <n v="47.6"/>
    <s v="Pass"/>
    <x v="1"/>
    <x v="1"/>
  </r>
  <r>
    <x v="0"/>
    <s v="Utility Users Tax: Continue 2.5% Tax"/>
    <x v="1"/>
    <n v="52.7"/>
    <n v="47.3"/>
    <s v="Pass"/>
    <x v="1"/>
    <x v="1"/>
  </r>
  <r>
    <x v="0"/>
    <s v="Sales Tax: additional 0.5%, raising $8,000,000 annually, thereby increasing the total sales tax rate from 8.25% to 8.75%"/>
    <x v="3"/>
    <n v="52.76"/>
    <n v="47.24"/>
    <s v="Pass"/>
    <x v="1"/>
    <x v="1"/>
  </r>
  <r>
    <x v="0"/>
    <s v="Tax Unincorporated"/>
    <x v="6"/>
    <n v="54"/>
    <n v="46"/>
    <s v="Fail"/>
    <x v="0"/>
    <x v="0"/>
  </r>
  <r>
    <x v="3"/>
    <s v="$27 Equivalent Dwelling Unit"/>
    <x v="15"/>
    <n v="54.2"/>
    <n v="45.8"/>
    <s v="Pass"/>
    <x v="1"/>
    <x v="1"/>
  </r>
  <r>
    <x v="0"/>
    <s v="Utility Users Tax: Impose 11% Tax"/>
    <x v="1"/>
    <n v="54.4"/>
    <n v="45.6"/>
    <s v="Pass"/>
    <x v="1"/>
    <x v="1"/>
  </r>
  <r>
    <x v="0"/>
    <s v="Utility Users Tax: Continue the City of Rancho Cordova's Existing 2.5% Tax Rate on Telecommunication and Video Services"/>
    <x v="1"/>
    <n v="55"/>
    <n v="45"/>
    <s v="Pass"/>
    <x v="1"/>
    <x v="1"/>
  </r>
  <r>
    <x v="0"/>
    <s v="Utility Users Tax: Continue 2.5% Tax"/>
    <x v="6"/>
    <n v="55.1"/>
    <n v="44.9"/>
    <s v="Fail"/>
    <x v="0"/>
    <x v="0"/>
  </r>
  <r>
    <x v="0"/>
    <s v="Cannabis Tax: Tax Individuals Cultivating Cannabis for Personal Use In an Amount Not to Exceed the Following: 1) for Indoor Cultivation, from $600 to $900/Yr for Each Sq Ft of Area Cultivated; and 2) for Outdoor Cultivation, from $600 to $900/Yr for Each 12.5 Sq Ft of Area Cultivated"/>
    <x v="1"/>
    <n v="55.8"/>
    <n v="44.2"/>
    <s v="Pass"/>
    <x v="1"/>
    <x v="1"/>
  </r>
  <r>
    <x v="0"/>
    <s v="Sales Tax: Impose $.01 tax for general government purposes."/>
    <x v="3"/>
    <n v="56.57"/>
    <n v="43.43"/>
    <s v="Pass"/>
    <x v="1"/>
    <x v="1"/>
  </r>
  <r>
    <x v="1"/>
    <n v="2750000"/>
    <x v="15"/>
    <n v="57"/>
    <n v="43"/>
    <s v="Fail"/>
    <x v="0"/>
    <x v="0"/>
  </r>
  <r>
    <x v="0"/>
    <s v="Sales Tax: Increase 1/2 of 1%."/>
    <x v="3"/>
    <n v="57"/>
    <n v="43"/>
    <s v="Pass"/>
    <x v="1"/>
    <x v="1"/>
  </r>
  <r>
    <x v="0"/>
    <s v="Parcel Tax: $96 Per Parcel Per Year"/>
    <x v="5"/>
    <n v="57"/>
    <n v="43"/>
    <s v="Fail"/>
    <x v="0"/>
    <x v="0"/>
  </r>
  <r>
    <x v="1"/>
    <n v="475000000"/>
    <x v="11"/>
    <n v="58.1"/>
    <n v="41.9"/>
    <s v="Pass"/>
    <x v="1"/>
    <x v="1"/>
  </r>
  <r>
    <x v="0"/>
    <s v="$22 Sq Ft Parcel for10 Yrs"/>
    <x v="10"/>
    <n v="58.5"/>
    <n v="41.5"/>
    <s v="Fail"/>
    <x v="0"/>
    <x v="0"/>
  </r>
  <r>
    <x v="0"/>
    <s v="Parcel Tax: Increase parcel tax to $250 per year/ per parcel."/>
    <x v="22"/>
    <n v="58.76"/>
    <n v="41.24"/>
    <s v="Fail"/>
    <x v="0"/>
    <x v="0"/>
  </r>
  <r>
    <x v="0"/>
    <s v="$22 Parcel Tax in Unincorporated Areas"/>
    <x v="10"/>
    <n v="58.9"/>
    <n v="41.1"/>
    <s v="Fail"/>
    <x v="0"/>
    <x v="0"/>
  </r>
  <r>
    <x v="2"/>
    <s v="Sales Tax: Impose 1/2› for 5 years."/>
    <x v="0"/>
    <n v="59.6"/>
    <n v="40.4"/>
    <s v="Fail"/>
    <x v="0"/>
    <x v="0"/>
  </r>
  <r>
    <x v="1"/>
    <n v="350000000"/>
    <x v="5"/>
    <n v="60.2"/>
    <n v="39.799999999999997"/>
    <s v="Pass"/>
    <x v="1"/>
    <x v="1"/>
  </r>
  <r>
    <x v="1"/>
    <n v="265000000"/>
    <x v="11"/>
    <n v="60.9"/>
    <n v="39.1"/>
    <s v="Pass"/>
    <x v="1"/>
    <x v="1"/>
  </r>
  <r>
    <x v="1"/>
    <n v="500000000"/>
    <x v="5"/>
    <n v="61.4"/>
    <n v="38.6"/>
    <s v="Pass"/>
    <x v="1"/>
    <x v="1"/>
  </r>
  <r>
    <x v="2"/>
    <s v="Sales Tax: Enact a 1/2› tax."/>
    <x v="1"/>
    <n v="61.5"/>
    <n v="38.6"/>
    <s v="Pass"/>
    <x v="1"/>
    <x v="1"/>
  </r>
  <r>
    <x v="0"/>
    <s v="TOT: Continue 12%Tax"/>
    <x v="1"/>
    <n v="61.8"/>
    <n v="38.200000000000003"/>
    <s v="Pass"/>
    <x v="1"/>
    <x v="1"/>
  </r>
  <r>
    <x v="0"/>
    <s v="Business Tax: Impose a 1/10% tax on business revenues."/>
    <x v="1"/>
    <n v="62"/>
    <n v="38"/>
    <s v="Pass"/>
    <x v="1"/>
    <x v="1"/>
  </r>
  <r>
    <x v="1"/>
    <n v="145500000"/>
    <x v="5"/>
    <n v="62"/>
    <n v="38"/>
    <s v="Pass"/>
    <x v="1"/>
    <x v="1"/>
  </r>
  <r>
    <x v="1"/>
    <n v="38000000"/>
    <x v="5"/>
    <n v="62.1"/>
    <n v="37.9"/>
    <s v="Pass"/>
    <x v="1"/>
    <x v="1"/>
  </r>
  <r>
    <x v="1"/>
    <n v="750000000"/>
    <x v="5"/>
    <n v="62.4"/>
    <n v="37.6"/>
    <s v="Fail"/>
    <x v="0"/>
    <x v="0"/>
  </r>
  <r>
    <x v="1"/>
    <n v="750000000"/>
    <x v="5"/>
    <n v="62.46"/>
    <n v="37.54"/>
    <s v="Pass"/>
    <x v="1"/>
    <x v="1"/>
  </r>
  <r>
    <x v="1"/>
    <n v="215000000"/>
    <x v="11"/>
    <n v="62.5"/>
    <n v="37.5"/>
    <s v="Fail"/>
    <x v="0"/>
    <x v="0"/>
  </r>
  <r>
    <x v="0"/>
    <s v="Sales Tax: increase from 0.5% to 0.75%, thereby increasing the total sales tax rate from 8.75% to 9.0%"/>
    <x v="6"/>
    <n v="62.63"/>
    <n v="37.369999999999997"/>
    <s v="Fail"/>
    <x v="0"/>
    <x v="0"/>
  </r>
  <r>
    <x v="3"/>
    <s v="$22 Per Parcel for 10 Yrs (Confirm)"/>
    <x v="10"/>
    <n v="62.8"/>
    <n v="37.200000000000003"/>
    <s v="Pass"/>
    <x v="1"/>
    <x v="1"/>
  </r>
  <r>
    <x v="0"/>
    <s v="$1 Short-term Comm Parking"/>
    <x v="1"/>
    <n v="63.6"/>
    <n v="36.4"/>
    <s v="Pass"/>
    <x v="1"/>
    <x v="1"/>
  </r>
  <r>
    <x v="2"/>
    <s v="Sales Tax: Enact a 1/2› Sales Tax for 6 Yrs"/>
    <x v="1"/>
    <n v="64.099999999999994"/>
    <n v="35.9"/>
    <s v="Pass"/>
    <x v="1"/>
    <x v="1"/>
  </r>
  <r>
    <x v="0"/>
    <s v="Utility Users Tax: Reduce Tax from 7.5% to 7.0%"/>
    <x v="1"/>
    <n v="64.900000000000006"/>
    <n v="35.1"/>
    <s v="Pass"/>
    <x v="1"/>
    <x v="1"/>
  </r>
  <r>
    <x v="0"/>
    <s v="Transient Occupancy Tax: Extend existing TOT of 8%"/>
    <x v="3"/>
    <n v="65"/>
    <n v="35"/>
    <s v="Pass"/>
    <x v="1"/>
    <x v="1"/>
  </r>
  <r>
    <x v="1"/>
    <n v="476000000"/>
    <x v="5"/>
    <n v="65.17"/>
    <n v="34.83"/>
    <s v="Pass"/>
    <x v="1"/>
    <x v="1"/>
  </r>
  <r>
    <x v="1"/>
    <n v="215000000"/>
    <x v="11"/>
    <n v="65.3"/>
    <n v="34.700000000000003"/>
    <s v="Fail"/>
    <x v="0"/>
    <x v="0"/>
  </r>
  <r>
    <x v="1"/>
    <n v="15400000"/>
    <x v="5"/>
    <n v="65.5"/>
    <n v="34.5"/>
    <s v="Pass"/>
    <x v="1"/>
    <x v="1"/>
  </r>
  <r>
    <x v="0"/>
    <s v="Sales Tax: Increase tax by an additional 0.5% for transportation projects."/>
    <x v="20"/>
    <n v="65.709999999999994"/>
    <n v="34.29"/>
    <s v="Fail"/>
    <x v="0"/>
    <x v="0"/>
  </r>
  <r>
    <x v="0"/>
    <s v="Parcel Tax: Implement tax for 20 years of $75/ single-family residential unit and varying rates for other parcel types."/>
    <x v="15"/>
    <n v="65.709999999999994"/>
    <n v="34.29"/>
    <s v="Fail"/>
    <x v="0"/>
    <x v="0"/>
  </r>
  <r>
    <x v="1"/>
    <n v="350000000"/>
    <x v="5"/>
    <n v="65.8"/>
    <n v="34.200000000000003"/>
    <s v="Pass"/>
    <x v="1"/>
    <x v="1"/>
  </r>
  <r>
    <x v="0"/>
    <s v="Annual Rate Not to Exceed $100 Per Parcel"/>
    <x v="6"/>
    <n v="65.8"/>
    <n v="34.200000000000003"/>
    <s v="Fail"/>
    <x v="0"/>
    <x v="0"/>
  </r>
  <r>
    <x v="0"/>
    <s v="$22 Parcel Tax in Unincorporated Areas"/>
    <x v="10"/>
    <n v="66"/>
    <n v="34"/>
    <s v="Fail"/>
    <x v="0"/>
    <x v="0"/>
  </r>
  <r>
    <x v="1"/>
    <n v="19700000"/>
    <x v="5"/>
    <n v="66.05"/>
    <n v="33.950000000000003"/>
    <s v="Pass"/>
    <x v="1"/>
    <x v="1"/>
  </r>
  <r>
    <x v="0"/>
    <s v="Parcel Tax: Implement tax for 6 years of $75/parcel for tutoring and training for teachers."/>
    <x v="5"/>
    <n v="66.17"/>
    <n v="33.83"/>
    <s v="Fail"/>
    <x v="0"/>
    <x v="0"/>
  </r>
  <r>
    <x v="1"/>
    <n v="225000000"/>
    <x v="5"/>
    <n v="66.400000000000006"/>
    <n v="33.6"/>
    <s v="Fail"/>
    <x v="0"/>
    <x v="0"/>
  </r>
  <r>
    <x v="0"/>
    <s v="Sales Tax: additional 0.5%, generating between $83,726.06 and $106,858.02 annually, beginning April 1, 2022 for five years"/>
    <x v="3"/>
    <n v="66.67"/>
    <n v="33.33"/>
    <s v="Pass"/>
    <x v="1"/>
    <x v="1"/>
  </r>
  <r>
    <x v="1"/>
    <n v="225000000"/>
    <x v="5"/>
    <n v="67.2"/>
    <n v="32.799999999999997"/>
    <s v="Pass"/>
    <x v="1"/>
    <x v="1"/>
  </r>
  <r>
    <x v="1"/>
    <n v="68000000"/>
    <x v="5"/>
    <n v="67.900000000000006"/>
    <n v="32.1"/>
    <s v="Pass"/>
    <x v="1"/>
    <x v="1"/>
  </r>
  <r>
    <x v="2"/>
    <s v="Sales Tax: Increase Tax by 1/2›."/>
    <x v="8"/>
    <n v="68"/>
    <n v="32"/>
    <s v="Pass"/>
    <x v="1"/>
    <x v="1"/>
  </r>
  <r>
    <x v="1"/>
    <n v="172000000"/>
    <x v="5"/>
    <n v="68.150000000000006"/>
    <n v="31.85"/>
    <s v="Pass"/>
    <x v="1"/>
    <x v="1"/>
  </r>
  <r>
    <x v="0"/>
    <s v="Business Tax: If Legalized, Tax Cannabis Businesses Ranging from $120 to $150 Per $1,000 of Gross Receipts or$100/Sq Ft of Space for Non-Profit Organizations"/>
    <x v="1"/>
    <n v="68.2"/>
    <n v="31.8"/>
    <s v="Pass"/>
    <x v="1"/>
    <x v="1"/>
  </r>
  <r>
    <x v="1"/>
    <n v="46200000"/>
    <x v="5"/>
    <n v="68.349999999999994"/>
    <n v="31.65"/>
    <s v="Pass"/>
    <x v="1"/>
    <x v="1"/>
  </r>
  <r>
    <x v="0"/>
    <s v="TOT: Increase from 7% to10%"/>
    <x v="1"/>
    <n v="68.5"/>
    <n v="31.5"/>
    <s v="Pass"/>
    <x v="1"/>
    <x v="1"/>
  </r>
  <r>
    <x v="1"/>
    <n v="49000000"/>
    <x v="5"/>
    <n v="68.599999999999994"/>
    <n v="31.4"/>
    <s v="Pass"/>
    <x v="1"/>
    <x v="1"/>
  </r>
  <r>
    <x v="0"/>
    <s v="$22 Parcel Tax in Unincorporated Areas"/>
    <x v="10"/>
    <n v="68.7"/>
    <n v="31.3"/>
    <s v="Pass"/>
    <x v="1"/>
    <x v="1"/>
  </r>
  <r>
    <x v="1"/>
    <n v="195000000"/>
    <x v="5"/>
    <n v="68.900000000000006"/>
    <n v="31.1"/>
    <s v="Pass"/>
    <x v="1"/>
    <x v="1"/>
  </r>
  <r>
    <x v="1"/>
    <n v="26900000"/>
    <x v="15"/>
    <n v="68.94"/>
    <n v="31.06"/>
    <s v="Pass"/>
    <x v="1"/>
    <x v="1"/>
  </r>
  <r>
    <x v="0"/>
    <s v="$150 Weapon License"/>
    <x v="1"/>
    <n v="69.099999999999994"/>
    <n v="30.9"/>
    <s v="Pass"/>
    <x v="1"/>
    <x v="1"/>
  </r>
  <r>
    <x v="1"/>
    <n v="125000000"/>
    <x v="5"/>
    <n v="69.2"/>
    <n v="30.8"/>
    <s v="Pass"/>
    <x v="1"/>
    <x v="1"/>
  </r>
  <r>
    <x v="1"/>
    <n v="17500000"/>
    <x v="5"/>
    <n v="69.3"/>
    <n v="30.7"/>
    <s v="Pass"/>
    <x v="1"/>
    <x v="1"/>
  </r>
  <r>
    <x v="0"/>
    <s v="Sales Tax: Increase tax by an additional 0.5% for general city services."/>
    <x v="3"/>
    <n v="69.319999999999993"/>
    <n v="30.68"/>
    <s v="Pass"/>
    <x v="1"/>
    <x v="1"/>
  </r>
  <r>
    <x v="1"/>
    <n v="750000000"/>
    <x v="5"/>
    <n v="69.45"/>
    <n v="30.55"/>
    <s v="Pass"/>
    <x v="1"/>
    <x v="1"/>
  </r>
  <r>
    <x v="1"/>
    <n v="346000000"/>
    <x v="5"/>
    <n v="70.2"/>
    <n v="29.8"/>
    <s v="Pass"/>
    <x v="1"/>
    <x v="1"/>
  </r>
  <r>
    <x v="1"/>
    <n v="9240000"/>
    <x v="5"/>
    <n v="70.599999999999994"/>
    <n v="29.4"/>
    <s v="Pass"/>
    <x v="1"/>
    <x v="1"/>
  </r>
  <r>
    <x v="0"/>
    <s v="$100 Parcel Tax"/>
    <x v="6"/>
    <n v="70.7"/>
    <n v="29.3"/>
    <s v="Pass"/>
    <x v="1"/>
    <x v="1"/>
  </r>
  <r>
    <x v="0"/>
    <s v="Parcel Tax: Implement tax of $48.64/single-family residential unit and other rates varying according to parcel type."/>
    <x v="15"/>
    <n v="71.23"/>
    <n v="28.77"/>
    <s v="Pass"/>
    <x v="1"/>
    <x v="1"/>
  </r>
  <r>
    <x v="1"/>
    <n v="68000000"/>
    <x v="5"/>
    <n v="71.5"/>
    <n v="28.5"/>
    <s v="Pass"/>
    <x v="1"/>
    <x v="1"/>
  </r>
  <r>
    <x v="0"/>
    <s v="Business Tax: If Legalized, Tax Businesses for the Commercial Production and Sale of Marijuana 4% and 10%, Respectively"/>
    <x v="1"/>
    <n v="71.7"/>
    <n v="28.3"/>
    <s v="Pass"/>
    <x v="1"/>
    <x v="1"/>
  </r>
  <r>
    <x v="3"/>
    <s v="Continue $10.89 Per Sq Ft/$7.41 MFR Per Unit"/>
    <x v="15"/>
    <n v="71.8"/>
    <n v="28.2"/>
    <s v="Pass"/>
    <x v="1"/>
    <x v="1"/>
  </r>
  <r>
    <x v="1"/>
    <n v="129000000"/>
    <x v="5"/>
    <n v="72.099999999999994"/>
    <n v="27.9"/>
    <s v="Pass"/>
    <x v="1"/>
    <x v="1"/>
  </r>
  <r>
    <x v="1"/>
    <n v="157000000"/>
    <x v="5"/>
    <n v="72.099999999999994"/>
    <n v="27.9"/>
    <s v="Pass"/>
    <x v="1"/>
    <x v="1"/>
  </r>
  <r>
    <x v="0"/>
    <s v="Sales Tax: Increase sales tax by 1/2 % for 5 years."/>
    <x v="6"/>
    <n v="72.290000000000006"/>
    <n v="27.71"/>
    <s v="Pass"/>
    <x v="1"/>
    <x v="1"/>
  </r>
  <r>
    <x v="1"/>
    <n v="45880000"/>
    <x v="5"/>
    <n v="72.400000000000006"/>
    <n v="27.6"/>
    <s v="Pass"/>
    <x v="1"/>
    <x v="1"/>
  </r>
  <r>
    <x v="1"/>
    <n v="29800000"/>
    <x v="5"/>
    <n v="72.7"/>
    <n v="27.3"/>
    <s v="Pass"/>
    <x v="1"/>
    <x v="1"/>
  </r>
  <r>
    <x v="0"/>
    <s v="Sales Tax: 1/2 percent transactions and use tax for a period of 5 years commencing on April 1, 2022, that is projected to provide $83,726.06 and $106,858.02 of revenue annually"/>
    <x v="6"/>
    <n v="72.95"/>
    <n v="27.05"/>
    <s v="Pass"/>
    <x v="1"/>
    <x v="1"/>
  </r>
  <r>
    <x v="1"/>
    <n v="53000000"/>
    <x v="5"/>
    <n v="73"/>
    <n v="27"/>
    <s v="Pass"/>
    <x v="1"/>
    <x v="1"/>
  </r>
  <r>
    <x v="0"/>
    <s v="Parcel Tax: Impose $12 per yr single family residential parcel tax for 12 yrs."/>
    <x v="10"/>
    <n v="73.02"/>
    <n v="26.98"/>
    <s v="Pass"/>
    <x v="1"/>
    <x v="1"/>
  </r>
  <r>
    <x v="0"/>
    <s v="Utility Users Tax: Reduce Existing Tax of 2.5% to 2.25%"/>
    <x v="1"/>
    <n v="76.599999999999994"/>
    <n v="23.4"/>
    <s v="Pass"/>
    <x v="1"/>
    <x v="1"/>
  </r>
  <r>
    <x v="0"/>
    <s v="$4.73-19.62 Per Lot Res/$.011-$.175 Per Sq Ft Non-Res/$2.48-16.59 Undev (Monthly)"/>
    <x v="0"/>
    <n v="76.599999999999994"/>
    <n v="23.4"/>
    <s v="Pass"/>
    <x v="1"/>
    <x v="1"/>
  </r>
  <r>
    <x v="0"/>
    <s v="Parcel Tax: Levy an annual tax of $85/residential unit indefinitely."/>
    <x v="6"/>
    <n v="77.3"/>
    <n v="22.7"/>
    <s v="Pass"/>
    <x v="1"/>
    <x v="1"/>
  </r>
  <r>
    <x v="0"/>
    <s v="$76 App/$125 1st Table/$60 Additional"/>
    <x v="1"/>
    <n v="78.3"/>
    <n v="21.7"/>
    <s v="Pass"/>
    <x v="1"/>
    <x v="1"/>
  </r>
  <r>
    <x v="0"/>
    <s v="$2.30-$3.45 Per Residential Lot/$0-$18.36 Per Acre Non-Res (Monthly)"/>
    <x v="25"/>
    <n v="79.400000000000006"/>
    <n v="20.6"/>
    <s v="Pass"/>
    <x v="1"/>
    <x v="1"/>
  </r>
  <r>
    <x v="0"/>
    <s v="Cardroom Tax: Impose Annual Tax of 2% Beginning  1/1/2014; then Each Year thereafter, a Tax of 3% for Revenues Up to $5,000,000, and a Tax of 4% for Revenues Over $5,000,000"/>
    <x v="1"/>
    <n v="79.900000000000006"/>
    <n v="20.100000000000001"/>
    <s v="Pass"/>
    <x v="1"/>
    <x v="1"/>
  </r>
  <r>
    <x v="1"/>
    <n v="750000000"/>
    <x v="5"/>
    <n v="81.099999999999994"/>
    <n v="18.899999999999999"/>
    <s v="Pass"/>
    <x v="1"/>
    <x v="1"/>
  </r>
  <r>
    <x v="0"/>
    <s v="Transient Occupancy Tax: Increase tax to 12%."/>
    <x v="1"/>
    <n v="32.200000000000003"/>
    <n v="67.8"/>
    <s v="Fail"/>
    <x v="0"/>
    <x v="0"/>
  </r>
  <r>
    <x v="0"/>
    <s v="2% Utility Users Tax for 4 Yrs (Continue)"/>
    <x v="1"/>
    <n v="33"/>
    <n v="67"/>
    <s v="Fail"/>
    <x v="0"/>
    <x v="0"/>
  </r>
  <r>
    <x v="0"/>
    <s v="$.05 Per Ton Mining Business Tax"/>
    <x v="1"/>
    <n v="39"/>
    <n v="61"/>
    <s v="Fail"/>
    <x v="0"/>
    <x v="0"/>
  </r>
  <r>
    <x v="0"/>
    <s v="Transient Occupancy Tax: Increase tax from 8% to 12%."/>
    <x v="1"/>
    <n v="39.200000000000003"/>
    <n v="60.9"/>
    <s v="Fail"/>
    <x v="0"/>
    <x v="0"/>
  </r>
  <r>
    <x v="2"/>
    <s v="Sales Tax: Impose a 1› Sales Tax"/>
    <x v="1"/>
    <n v="47.8"/>
    <n v="52.2"/>
    <s v="Fail"/>
    <x v="0"/>
    <x v="0"/>
  </r>
  <r>
    <x v="0"/>
    <s v="Sales Tax: Raise local sales tax from 8% to 8.5%."/>
    <x v="3"/>
    <n v="48.14"/>
    <n v="50.9"/>
    <s v="Fail"/>
    <x v="0"/>
    <x v="0"/>
  </r>
  <r>
    <x v="0"/>
    <s v="Sales Tax: Increase 1/2 of 1%."/>
    <x v="3"/>
    <n v="49"/>
    <n v="51"/>
    <s v="Fail"/>
    <x v="0"/>
    <x v="0"/>
  </r>
  <r>
    <x v="0"/>
    <s v="Transient Occupancy Tax: Increase TOT by 1/2 of 1%."/>
    <x v="8"/>
    <n v="49.9"/>
    <n v="50.1"/>
    <s v="Fail"/>
    <x v="0"/>
    <x v="0"/>
  </r>
  <r>
    <x v="0"/>
    <s v="Transactions and Use Tax: Increase Sales Tax 1/2% to 8 1/2%"/>
    <x v="1"/>
    <n v="50.2"/>
    <n v="49.8"/>
    <s v="Pass"/>
    <x v="1"/>
    <x v="1"/>
  </r>
  <r>
    <x v="0"/>
    <s v="Transient Occupancy Tax: Increase TOT to 10%."/>
    <x v="3"/>
    <n v="51"/>
    <n v="49"/>
    <s v="Pass"/>
    <x v="1"/>
    <x v="1"/>
  </r>
  <r>
    <x v="0"/>
    <s v="Parcel Tax: Levy parcel tax of $96 per parcel."/>
    <x v="19"/>
    <n v="51.27"/>
    <n v="48.73"/>
    <s v="Fail"/>
    <x v="0"/>
    <x v="0"/>
  </r>
  <r>
    <x v="0"/>
    <s v="Business Tax: Enact tax at the following rates: $118/business in addition to $.10/ton of mineral depletion for mining businesses, and either $30 or $118 per business in addition to between $.66 and $7.80 per employee depending on the type of business."/>
    <x v="3"/>
    <n v="51.98"/>
    <n v="48.02"/>
    <s v="Pass"/>
    <x v="1"/>
    <x v="1"/>
  </r>
  <r>
    <x v="2"/>
    <s v="Sales Tax: Impose .125% Tax"/>
    <x v="10"/>
    <n v="55.1"/>
    <n v="44.9"/>
    <s v="Fail"/>
    <x v="0"/>
    <x v="0"/>
  </r>
  <r>
    <x v="2"/>
    <s v="Sales Tax: .5% Tax for 10 Yrs"/>
    <x v="23"/>
    <n v="56.4"/>
    <n v="43.6"/>
    <s v="Fail"/>
    <x v="0"/>
    <x v="0"/>
  </r>
  <r>
    <x v="2"/>
    <s v="Sales Tax: Extend a 1› Tax for 5 Yrs"/>
    <x v="1"/>
    <n v="57.8"/>
    <n v="42.2"/>
    <s v="Pass"/>
    <x v="1"/>
    <x v="1"/>
  </r>
  <r>
    <x v="0"/>
    <s v="Sales Tax: Impose an additional sales tax of 1/2% for 30 years for road repair/maintenance, relieve congestion, improve traffic flow, bicycle/pedestrian safety, transit for youth/seniors/disabled."/>
    <x v="3"/>
    <n v="59.77"/>
    <n v="40.229999999999997"/>
    <s v="Fail"/>
    <x v="0"/>
    <x v="0"/>
  </r>
  <r>
    <x v="2"/>
    <s v="Sales Tax: .75%"/>
    <x v="6"/>
    <n v="62.5"/>
    <n v="37.5"/>
    <s v="Fail"/>
    <x v="0"/>
    <x v="0"/>
  </r>
  <r>
    <x v="0"/>
    <s v="Abandoned Vehicle Abatement Tax: Renew tax of $1 per vehicle and an additional $2 for certain commercial vehicles for 10 yrs."/>
    <x v="2"/>
    <n v="63.24"/>
    <n v="36.76"/>
    <s v="Fail"/>
    <x v="0"/>
    <x v="0"/>
  </r>
  <r>
    <x v="1"/>
    <n v="28500000"/>
    <x v="5"/>
    <n v="63.4"/>
    <n v="36.6"/>
    <s v="Pass"/>
    <x v="1"/>
    <x v="1"/>
  </r>
  <r>
    <x v="1"/>
    <n v="36000000"/>
    <x v="5"/>
    <n v="65.02"/>
    <n v="34.979999999999997"/>
    <s v="Pass"/>
    <x v="1"/>
    <x v="1"/>
  </r>
  <r>
    <x v="0"/>
    <s v="Marijuana Tax: Impose tax at the following rates: $3-$12/sq. ft.; between .5% and 8% for distributors; between 2% and 8% for manufacturers; between 3% and 10% for retailers; between 1% and 5% for testing laboratories; and between 2% and 8% for microbusinesses."/>
    <x v="3"/>
    <n v="65.39"/>
    <n v="34.61"/>
    <s v="Pass"/>
    <x v="1"/>
    <x v="1"/>
  </r>
  <r>
    <x v="0"/>
    <s v="Sales Tax: Increase sales tax by $0.01 for five years."/>
    <x v="3"/>
    <n v="66"/>
    <n v="34"/>
    <s v="Pass"/>
    <x v="1"/>
    <x v="1"/>
  </r>
  <r>
    <x v="0"/>
    <s v="Abandoned Vehicle Abatement Tax: Renew tax of $1 per vehicle and an additional $2 for certain commercial vehicles for 10 yrs."/>
    <x v="2"/>
    <n v="66.099999999999994"/>
    <n v="33.9"/>
    <s v="Fail"/>
    <x v="0"/>
    <x v="0"/>
  </r>
  <r>
    <x v="0"/>
    <s v="Transient Occupancy Tax: Increase 2%"/>
    <x v="32"/>
    <n v="69.5"/>
    <n v="30.5"/>
    <s v="Pass"/>
    <x v="1"/>
    <x v="1"/>
  </r>
  <r>
    <x v="0"/>
    <s v="Sales Tax: Increase tax by 1% to 8.25% for roads and transportation."/>
    <x v="13"/>
    <n v="69.77"/>
    <n v="30.23"/>
    <s v="Pass"/>
    <x v="1"/>
    <x v="1"/>
  </r>
  <r>
    <x v="0"/>
    <s v="Sales Tax: Extend 1% tax for 20 years for general city services."/>
    <x v="3"/>
    <n v="78.88"/>
    <n v="21.12"/>
    <s v="Pass"/>
    <x v="1"/>
    <x v="1"/>
  </r>
  <r>
    <x v="0"/>
    <s v="Parcel Tax: Levy $85 per parcel per year on property owners for 5 years."/>
    <x v="6"/>
    <n v="19.260000000000002"/>
    <n v="80.739999999999995"/>
    <s v="Fail"/>
    <x v="0"/>
    <x v="0"/>
  </r>
  <r>
    <x v="0"/>
    <s v="$15 Per Parcel"/>
    <x v="6"/>
    <n v="21.7"/>
    <n v="78.3"/>
    <s v="Fail"/>
    <x v="0"/>
    <x v="0"/>
  </r>
  <r>
    <x v="0"/>
    <s v="Parcel Tax: $44.50-$89 per unit/ per year for residential property, $44-$712 per unit/ per year for non-residential property, $89-$178 per unit/per year for sale of residential property."/>
    <x v="15"/>
    <n v="22.03"/>
    <n v="77.97"/>
    <s v="Fail"/>
    <x v="0"/>
    <x v="0"/>
  </r>
  <r>
    <x v="0"/>
    <s v="$66 for Water Services"/>
    <x v="1"/>
    <n v="25.8"/>
    <n v="74.2"/>
    <s v="Fail"/>
    <x v="0"/>
    <x v="0"/>
  </r>
  <r>
    <x v="0"/>
    <s v="Special Tax: Restore the Rate of the Special Tax Imposed in 1958 to Fund City Contributions to the Public Employee Retirement System for City Employees"/>
    <x v="3"/>
    <n v="26"/>
    <n v="74"/>
    <s v="Fail"/>
    <x v="0"/>
    <x v="0"/>
  </r>
  <r>
    <x v="0"/>
    <s v="Utility Users Tax: Repeal 4.74% Tax"/>
    <x v="1"/>
    <n v="26.4"/>
    <n v="73.599999999999994"/>
    <s v="Fail"/>
    <x v="0"/>
    <x v="0"/>
  </r>
  <r>
    <x v="0"/>
    <s v="$86.29 Sq Ft for Residential/$47.26 Multi-Family/$.052 Per Sq Ft Comm/$17.28 Per Vacant Acre"/>
    <x v="0"/>
    <n v="26.4"/>
    <n v="73.599999999999994"/>
    <s v="Fail"/>
    <x v="0"/>
    <x v="0"/>
  </r>
  <r>
    <x v="0"/>
    <s v="Parcel Tax: $2.74 per month with an annual increase of 2%."/>
    <x v="5"/>
    <n v="26.9"/>
    <n v="73.099999999999994"/>
    <s v="Fail"/>
    <x v="0"/>
    <x v="0"/>
  </r>
  <r>
    <x v="0"/>
    <s v="Impose a 4.25% Utility Users Tax"/>
    <x v="1"/>
    <n v="28.3"/>
    <n v="71.7"/>
    <s v="Fail"/>
    <x v="0"/>
    <x v="0"/>
  </r>
  <r>
    <x v="1"/>
    <n v="5000000"/>
    <x v="5"/>
    <n v="31.5"/>
    <n v="68.5"/>
    <s v="Fail"/>
    <x v="0"/>
    <x v="0"/>
  </r>
  <r>
    <x v="0"/>
    <s v="Sales Tax: additional 1% generating an estimated $7 million per year, thereby increasing the total sales tax rate from 7.75% to 8.75%"/>
    <x v="3"/>
    <n v="33.74"/>
    <n v="66.260000000000005"/>
    <s v="Fail"/>
    <x v="0"/>
    <x v="0"/>
  </r>
  <r>
    <x v="0"/>
    <s v="Utility User Tax: Increase utility user tax by 2.5%"/>
    <x v="3"/>
    <n v="33.9"/>
    <n v="66.099999999999994"/>
    <s v="Fail"/>
    <x v="0"/>
    <x v="0"/>
  </r>
  <r>
    <x v="1"/>
    <n v="7950000"/>
    <x v="5"/>
    <n v="33.9"/>
    <n v="66.099999999999994"/>
    <s v="Fail"/>
    <x v="0"/>
    <x v="0"/>
  </r>
  <r>
    <x v="0"/>
    <s v="TOT: Increase to 9%"/>
    <x v="1"/>
    <n v="34.4"/>
    <n v="65.599999999999994"/>
    <s v="Fail"/>
    <x v="0"/>
    <x v="0"/>
  </r>
  <r>
    <x v="0"/>
    <s v="Business Tax: Adopt tax up to 0.05% of revenue."/>
    <x v="3"/>
    <n v="34.4"/>
    <n v="65.599999999999994"/>
    <s v="Fail"/>
    <x v="0"/>
    <x v="0"/>
  </r>
  <r>
    <x v="1"/>
    <n v="35000000"/>
    <x v="5"/>
    <n v="35.9"/>
    <n v="64.099999999999994"/>
    <s v="Fail"/>
    <x v="0"/>
    <x v="0"/>
  </r>
  <r>
    <x v="0"/>
    <s v="Sales Tax: increase by 0.5%, increasing the total rate to 8.25%"/>
    <x v="3"/>
    <n v="35.96"/>
    <n v="64.040000000000006"/>
    <s v="Fail"/>
    <x v="0"/>
    <x v="0"/>
  </r>
  <r>
    <x v="0"/>
    <s v="Transient Occupancy Tax: Increase tax from 10% to 12%."/>
    <x v="1"/>
    <n v="36.5"/>
    <n v="63.5"/>
    <s v="Fail"/>
    <x v="0"/>
    <x v="0"/>
  </r>
  <r>
    <x v="0"/>
    <s v="Utility Users Tax: Impose 7.95% tax for 7 years."/>
    <x v="1"/>
    <n v="36.799999999999997"/>
    <n v="63.2"/>
    <s v="Fail"/>
    <x v="0"/>
    <x v="0"/>
  </r>
  <r>
    <x v="1"/>
    <n v="207000000"/>
    <x v="5"/>
    <n v="38.6"/>
    <n v="61.4"/>
    <s v="Fail"/>
    <x v="0"/>
    <x v="0"/>
  </r>
  <r>
    <x v="0"/>
    <s v="Utility Users Tax: 5% utility tax for 6 years."/>
    <x v="22"/>
    <n v="39.42"/>
    <n v="60.58"/>
    <s v="Fail"/>
    <x v="0"/>
    <x v="0"/>
  </r>
  <r>
    <x v="0"/>
    <s v="Parcel Tax: Replace the district's 3% benefit assessment property tax with an annual $350 parcel tax beginning 2016-2017 to continue indefinitely."/>
    <x v="6"/>
    <n v="39.5"/>
    <n v="60.5"/>
    <s v="Fail"/>
    <x v="0"/>
    <x v="0"/>
  </r>
  <r>
    <x v="3"/>
    <s v="$50 Single-Family/Apartments $25-75/Businesses $100-$500 Per Year for 10 Yrs"/>
    <x v="12"/>
    <n v="39.9"/>
    <n v="60.1"/>
    <s v="Fail"/>
    <x v="0"/>
    <x v="0"/>
  </r>
  <r>
    <x v="1"/>
    <n v="3200000"/>
    <x v="5"/>
    <n v="40.200000000000003"/>
    <n v="59.8"/>
    <s v="Fail"/>
    <x v="0"/>
    <x v="0"/>
  </r>
  <r>
    <x v="1"/>
    <n v="55600000"/>
    <x v="5"/>
    <n v="40.42"/>
    <n v="59.58"/>
    <s v="Fail"/>
    <x v="0"/>
    <x v="0"/>
  </r>
  <r>
    <x v="0"/>
    <s v="Continue Bus License Fees"/>
    <x v="1"/>
    <n v="40.700000000000003"/>
    <n v="59.3"/>
    <s v="Fail"/>
    <x v="0"/>
    <x v="0"/>
  </r>
  <r>
    <x v="0"/>
    <s v="Parcel Tax: $0.06 per square foot per parcel and other certain rates for other types of land as described by the ordinance"/>
    <x v="6"/>
    <n v="41.55"/>
    <n v="58.45"/>
    <s v="Fail"/>
    <x v="0"/>
    <x v="0"/>
  </r>
  <r>
    <x v="0"/>
    <s v="Utility Users Tax: Repeal 4.74% Tax"/>
    <x v="1"/>
    <n v="42.2"/>
    <n v="57.8"/>
    <s v="Fail"/>
    <x v="0"/>
    <x v="0"/>
  </r>
  <r>
    <x v="0"/>
    <s v="Increasing Special Tax"/>
    <x v="1"/>
    <n v="42.7"/>
    <n v="57.3"/>
    <s v="Fail"/>
    <x v="0"/>
    <x v="0"/>
  </r>
  <r>
    <x v="0"/>
    <s v="Transient Occupancy Tax: Increase tax from 10% to 12.5% for athletic/recreational fields and facilities."/>
    <x v="12"/>
    <n v="43.56"/>
    <n v="56.44"/>
    <s v="Fail"/>
    <x v="0"/>
    <x v="0"/>
  </r>
  <r>
    <x v="0"/>
    <s v="Parcel Tax: Up to $26 per year"/>
    <x v="25"/>
    <n v="43.6"/>
    <n v="56.4"/>
    <s v="Fail"/>
    <x v="0"/>
    <x v="0"/>
  </r>
  <r>
    <x v="0"/>
    <s v="$15 Per Yr"/>
    <x v="2"/>
    <n v="44.6"/>
    <n v="55.4"/>
    <s v="Fail"/>
    <x v="0"/>
    <x v="0"/>
  </r>
  <r>
    <x v="0"/>
    <s v="Parcel Tax: Increase tax on improved parcels from $65 to $146/unit beginning in 2017."/>
    <x v="0"/>
    <n v="45.07"/>
    <n v="54.93"/>
    <s v="Fail"/>
    <x v="0"/>
    <x v="0"/>
  </r>
  <r>
    <x v="0"/>
    <s v="Parcel Tax of $10"/>
    <x v="1"/>
    <n v="45.2"/>
    <n v="54.8"/>
    <s v="Fail"/>
    <x v="0"/>
    <x v="0"/>
  </r>
  <r>
    <x v="0"/>
    <s v="Parcel Tax: Up to $158 per parcel/per year by 2018."/>
    <x v="6"/>
    <n v="45.62"/>
    <n v="54.38"/>
    <s v="Fail"/>
    <x v="0"/>
    <x v="0"/>
  </r>
  <r>
    <x v="0"/>
    <s v="Parcel Tax of $25"/>
    <x v="12"/>
    <n v="46"/>
    <n v="54"/>
    <s v="Fail"/>
    <x v="0"/>
    <x v="0"/>
  </r>
  <r>
    <x v="0"/>
    <s v="Transient Occupancy Tax: Incraese TOT to 10%"/>
    <x v="3"/>
    <n v="46"/>
    <n v="54"/>
    <s v="Fail"/>
    <x v="0"/>
    <x v="0"/>
  </r>
  <r>
    <x v="2"/>
    <s v="Sales Tax: Establish a 1/2› Sales Tax to Expire In 10 Yrs"/>
    <x v="1"/>
    <n v="46.1"/>
    <n v="53.9"/>
    <s v="Fail"/>
    <x v="0"/>
    <x v="0"/>
  </r>
  <r>
    <x v="0"/>
    <s v="Utility Users Tax: Impose .75% Tax"/>
    <x v="22"/>
    <n v="47"/>
    <n v="53"/>
    <s v="Fail"/>
    <x v="0"/>
    <x v="0"/>
  </r>
  <r>
    <x v="0"/>
    <s v="Business Tax: Impose Tax on Businesses that Produce Petroleum Products"/>
    <x v="1"/>
    <n v="47.2"/>
    <n v="52.8"/>
    <s v="Fail"/>
    <x v="0"/>
    <x v="0"/>
  </r>
  <r>
    <x v="0"/>
    <s v="Parcel Tax: $13.6811Per Acre"/>
    <x v="24"/>
    <n v="47.8"/>
    <n v="52.2"/>
    <s v="Fail"/>
    <x v="0"/>
    <x v="0"/>
  </r>
  <r>
    <x v="0"/>
    <s v="Utility Users Tax: Continue 5% Tax"/>
    <x v="1"/>
    <n v="47.8"/>
    <n v="52.2"/>
    <s v="Fail"/>
    <x v="0"/>
    <x v="0"/>
  </r>
  <r>
    <x v="1"/>
    <n v="51500000"/>
    <x v="5"/>
    <n v="47.83"/>
    <n v="52.17"/>
    <s v="Fail"/>
    <x v="0"/>
    <x v="0"/>
  </r>
  <r>
    <x v="0"/>
    <s v="Parcel Tax: Levy a $96 annual parcel tax for four years."/>
    <x v="19"/>
    <n v="47.91"/>
    <n v="52.09"/>
    <s v="Fail"/>
    <x v="0"/>
    <x v="0"/>
  </r>
  <r>
    <x v="0"/>
    <s v="Parcel Tax: repeal parcel tax of $157.26 per parcel, resulting in approximately $41.5 million less in revenue per year"/>
    <x v="6"/>
    <n v="47.97"/>
    <n v="52.03"/>
    <s v="Fail"/>
    <x v="0"/>
    <x v="0"/>
  </r>
  <r>
    <x v="0"/>
    <s v="Transient Occupancy Tax: Increase the Rate from 11.75% to 12.75%"/>
    <x v="1"/>
    <n v="48.1"/>
    <n v="51.9"/>
    <s v="Fail"/>
    <x v="0"/>
    <x v="0"/>
  </r>
  <r>
    <x v="2"/>
    <s v="Sales Tax: Impose a 1› Sales Tax"/>
    <x v="1"/>
    <n v="48.3"/>
    <n v="51.7"/>
    <s v="Fail"/>
    <x v="0"/>
    <x v="0"/>
  </r>
  <r>
    <x v="0"/>
    <s v="3% Ticket Tax/$.25 Free Pass"/>
    <x v="12"/>
    <n v="49.1"/>
    <n v="50.9"/>
    <s v="Fail"/>
    <x v="0"/>
    <x v="0"/>
  </r>
  <r>
    <x v="1"/>
    <n v="20000000"/>
    <x v="5"/>
    <n v="49.5"/>
    <n v="50.5"/>
    <s v="Fail"/>
    <x v="0"/>
    <x v="0"/>
  </r>
  <r>
    <x v="0"/>
    <s v="Utility Users Tax: 1.25% Tax"/>
    <x v="4"/>
    <n v="49.6"/>
    <n v="50.4"/>
    <s v="Fail"/>
    <x v="0"/>
    <x v="0"/>
  </r>
  <r>
    <x v="0"/>
    <s v="Parcel Tax: Impose Tax of $113.82"/>
    <x v="6"/>
    <n v="49.7"/>
    <n v="50.3"/>
    <s v="Fail"/>
    <x v="0"/>
    <x v="0"/>
  </r>
  <r>
    <x v="1"/>
    <n v="33000000"/>
    <x v="5"/>
    <n v="49.79"/>
    <n v="50.21"/>
    <s v="Fail"/>
    <x v="0"/>
    <x v="0"/>
  </r>
  <r>
    <x v="1"/>
    <n v="48000000"/>
    <x v="5"/>
    <n v="49.87"/>
    <n v="50.13"/>
    <s v="Fail"/>
    <x v="0"/>
    <x v="0"/>
  </r>
  <r>
    <x v="0"/>
    <s v="Utility User Tax: Levy a 8% utility user tax."/>
    <x v="3"/>
    <n v="50.1"/>
    <n v="49.9"/>
    <s v="Pass"/>
    <x v="1"/>
    <x v="1"/>
  </r>
  <r>
    <x v="0"/>
    <s v="Sales Tax: additional 1% generating an estimated $15 million per year, thereby increasing the total sales tax rate from 7.75% to 8.75%"/>
    <x v="3"/>
    <n v="50.22"/>
    <n v="49.78"/>
    <s v="Pass"/>
    <x v="1"/>
    <x v="1"/>
  </r>
  <r>
    <x v="3"/>
    <s v="$6 Lndscp/$5.47+ UOB Light"/>
    <x v="13"/>
    <n v="50.5"/>
    <n v="49.5"/>
    <s v="Pass"/>
    <x v="1"/>
    <x v="1"/>
  </r>
  <r>
    <x v="0"/>
    <s v="Parcel Tax: Levy Tax of $45/Parcel Per Year for a Max of 30 Yrs"/>
    <x v="6"/>
    <n v="50.6"/>
    <n v="49.4"/>
    <s v="Fail"/>
    <x v="0"/>
    <x v="0"/>
  </r>
  <r>
    <x v="0"/>
    <s v="Business License Tax: Establish annual $1/cu. ft. tax on wholesale liquid fuel storage facilities."/>
    <x v="1"/>
    <n v="51.2"/>
    <n v="48.8"/>
    <s v="Pass"/>
    <x v="1"/>
    <x v="1"/>
  </r>
  <r>
    <x v="0"/>
    <s v="Utility Users Tax: Impose Tax Up to 2.5% and Reduce the &quot;Franchise Fee&quot; from 7.5% to 5%"/>
    <x v="1"/>
    <n v="51.6"/>
    <n v="48.4"/>
    <s v="Pass"/>
    <x v="1"/>
    <x v="1"/>
  </r>
  <r>
    <x v="0"/>
    <s v="$15 Improved Parcel/Per Yr"/>
    <x v="2"/>
    <n v="52"/>
    <n v="48"/>
    <s v="Fail"/>
    <x v="0"/>
    <x v="0"/>
  </r>
  <r>
    <x v="0"/>
    <s v="Parcel Tax: $20 per parcel/per year for single family residence and per residential unit in a condominium project; $13 per residential unit/per parcel for all other residentially-used or designated parcels; $50 per parcel of non-residentially-used or designated property in the city for 10 years."/>
    <x v="6"/>
    <n v="52"/>
    <n v="48"/>
    <s v="Fail"/>
    <x v="0"/>
    <x v="0"/>
  </r>
  <r>
    <x v="1"/>
    <n v="41000000"/>
    <x v="5"/>
    <n v="52.1"/>
    <n v="47.9"/>
    <s v="Fail"/>
    <x v="0"/>
    <x v="0"/>
  </r>
  <r>
    <x v="0"/>
    <s v="Special Tax: $9.00 per acre of vacant property the 1st year then increase by $4 a year for a maximum rate of $21 per acre; $20 per residential dwelling unit for the 1st year then increase by $6 each year to a maximum of $38; $130 base rate for commercial property for the 1st year then increase by $6 a year to a maximum of $148."/>
    <x v="6"/>
    <n v="52.1"/>
    <n v="47.9"/>
    <s v="Fail"/>
    <x v="0"/>
    <x v="0"/>
  </r>
  <r>
    <x v="0"/>
    <s v="Parcel Tax: Impose Assessment of $25"/>
    <x v="12"/>
    <n v="53"/>
    <n v="47"/>
    <s v="Fail"/>
    <x v="0"/>
    <x v="0"/>
  </r>
  <r>
    <x v="1"/>
    <n v="25000000"/>
    <x v="5"/>
    <n v="53.1"/>
    <n v="46.9"/>
    <s v="Fail"/>
    <x v="0"/>
    <x v="0"/>
  </r>
  <r>
    <x v="0"/>
    <s v="Transient Occupancy Tax: Increasing Tax from 7% to 10%"/>
    <x v="1"/>
    <n v="53.5"/>
    <n v="46.5"/>
    <s v="Pass"/>
    <x v="1"/>
    <x v="1"/>
  </r>
  <r>
    <x v="1"/>
    <n v="7500000"/>
    <x v="5"/>
    <n v="53.5"/>
    <n v="46.5"/>
    <s v="Fail"/>
    <x v="0"/>
    <x v="0"/>
  </r>
  <r>
    <x v="1"/>
    <n v="85000000"/>
    <x v="5"/>
    <n v="53.6"/>
    <n v="46.4"/>
    <s v="Fail"/>
    <x v="0"/>
    <x v="0"/>
  </r>
  <r>
    <x v="0"/>
    <s v="Utility Users Tax: 4% for Residential, 6% for Commercial/Industrial"/>
    <x v="1"/>
    <n v="54"/>
    <n v="46"/>
    <s v="Pass"/>
    <x v="1"/>
    <x v="1"/>
  </r>
  <r>
    <x v="0"/>
    <s v="Special Tax: Increased to $80 Plus Yrly Increases of 2%"/>
    <x v="6"/>
    <n v="54.1"/>
    <n v="45.9"/>
    <s v="Fail"/>
    <x v="0"/>
    <x v="0"/>
  </r>
  <r>
    <x v="1"/>
    <n v="62000000"/>
    <x v="5"/>
    <n v="54.9"/>
    <n v="45.1"/>
    <s v="Fail"/>
    <x v="0"/>
    <x v="0"/>
  </r>
  <r>
    <x v="1"/>
    <n v="58000000"/>
    <x v="5"/>
    <n v="55.03"/>
    <n v="44.97"/>
    <s v="Pass"/>
    <x v="1"/>
    <x v="1"/>
  </r>
  <r>
    <x v="1"/>
    <n v="3000000"/>
    <x v="5"/>
    <n v="55.2"/>
    <n v="44.8"/>
    <s v="Fail"/>
    <x v="0"/>
    <x v="0"/>
  </r>
  <r>
    <x v="0"/>
    <s v="TOT: Establish 10% Tax"/>
    <x v="1"/>
    <n v="55.5"/>
    <n v="44.5"/>
    <s v="Pass"/>
    <x v="1"/>
    <x v="1"/>
  </r>
  <r>
    <x v="0"/>
    <s v="Parcel Tax: $20 Per Parcel - One Single Family Residence &amp; Per Condominium Residential Unit; $13 Per Residential Unit Per Parcel for All Other Residentially-Used or Designated Parcels; $50 Per Parcel of Non-Residentially Used or Designated Property in the City"/>
    <x v="10"/>
    <n v="55.5"/>
    <n v="44.5"/>
    <s v="Fail"/>
    <x v="0"/>
    <x v="0"/>
  </r>
  <r>
    <x v="0"/>
    <s v="Cannabis Tax: 15% on cannabis businesses gross receipts and on property used for cultivation"/>
    <x v="3"/>
    <n v="55.58"/>
    <n v="44.42"/>
    <s v="Fail"/>
    <x v="0"/>
    <x v="0"/>
  </r>
  <r>
    <x v="0"/>
    <s v="$.06 Per Ton of Aggregate"/>
    <x v="1"/>
    <n v="55.6"/>
    <n v="44.4"/>
    <s v="Pass"/>
    <x v="1"/>
    <x v="1"/>
  </r>
  <r>
    <x v="1"/>
    <n v="750000000"/>
    <x v="5"/>
    <n v="55.99"/>
    <n v="44.01"/>
    <s v="Pass"/>
    <x v="1"/>
    <x v="1"/>
  </r>
  <r>
    <x v="0"/>
    <s v="Parcel Tax: $49.50 Per Year Per Parcel"/>
    <x v="1"/>
    <n v="56.2"/>
    <n v="43.8"/>
    <s v="Pass"/>
    <x v="1"/>
    <x v="1"/>
  </r>
  <r>
    <x v="0"/>
    <s v="Sales Tax: additional 1%—to replace an existing tax of 0.25%—generating an estimated $40 million per year"/>
    <x v="3"/>
    <n v="56.74"/>
    <n v="43.26"/>
    <s v="Pass"/>
    <x v="1"/>
    <x v="1"/>
  </r>
  <r>
    <x v="1"/>
    <n v="14000000"/>
    <x v="5"/>
    <n v="56.8"/>
    <n v="43.2"/>
    <s v="Pass"/>
    <x v="1"/>
    <x v="1"/>
  </r>
  <r>
    <x v="0"/>
    <s v="Increase Transient Occupancy Tax from 7% to 9%"/>
    <x v="1"/>
    <n v="56.9"/>
    <n v="43.1"/>
    <s v="Fail"/>
    <x v="0"/>
    <x v="0"/>
  </r>
  <r>
    <x v="1"/>
    <n v="48150000"/>
    <x v="5"/>
    <n v="56.9"/>
    <n v="43.1"/>
    <s v="Pass"/>
    <x v="1"/>
    <x v="1"/>
  </r>
  <r>
    <x v="2"/>
    <s v="Sales Tax: Enact a 3/4› Tax"/>
    <x v="6"/>
    <n v="57"/>
    <n v="43"/>
    <s v="Fail"/>
    <x v="0"/>
    <x v="0"/>
  </r>
  <r>
    <x v="0"/>
    <s v="Sales Tax: additional 1% generating an estimated $10.7 million per year, thereby increasing the total sales tax rate from 7.75% to 8.75%"/>
    <x v="3"/>
    <n v="57.35"/>
    <n v="42.65"/>
    <s v="Pass"/>
    <x v="1"/>
    <x v="1"/>
  </r>
  <r>
    <x v="0"/>
    <s v="Parcel Tax: ranging from $40 to $200 per parcel"/>
    <x v="4"/>
    <n v="57.6"/>
    <n v="42.4"/>
    <s v="Fail"/>
    <x v="0"/>
    <x v="0"/>
  </r>
  <r>
    <x v="0"/>
    <s v="Extend existing admission tax of 6%."/>
    <x v="3"/>
    <n v="58"/>
    <n v="42"/>
    <s v="Pass"/>
    <x v="1"/>
    <x v="1"/>
  </r>
  <r>
    <x v="1"/>
    <n v="230000000"/>
    <x v="11"/>
    <n v="58"/>
    <n v="42"/>
    <s v="Pass"/>
    <x v="1"/>
    <x v="1"/>
  </r>
  <r>
    <x v="1"/>
    <n v="36000000"/>
    <x v="5"/>
    <n v="58.6"/>
    <n v="41.4"/>
    <s v="Pass"/>
    <x v="1"/>
    <x v="1"/>
  </r>
  <r>
    <x v="0"/>
    <s v="Transient Occupancy Tax: Increase TOT to 9%."/>
    <x v="3"/>
    <n v="59"/>
    <n v="41"/>
    <s v="Fail"/>
    <x v="0"/>
    <x v="0"/>
  </r>
  <r>
    <x v="1"/>
    <n v="700000000"/>
    <x v="11"/>
    <n v="59.01"/>
    <n v="40.99"/>
    <s v="Pass"/>
    <x v="1"/>
    <x v="1"/>
  </r>
  <r>
    <x v="2"/>
    <s v="Sales Tax: Tax to Be Increased by 1/4 of 1%, Automatically Expiring In 10 Yrs"/>
    <x v="1"/>
    <n v="59.2"/>
    <n v="40.799999999999997"/>
    <s v="Fail"/>
    <x v="0"/>
    <x v="0"/>
  </r>
  <r>
    <x v="0"/>
    <s v="Sales Tax: Increase tax by 1%."/>
    <x v="3"/>
    <n v="59.22"/>
    <n v="40.78"/>
    <s v="Pass"/>
    <x v="1"/>
    <x v="1"/>
  </r>
  <r>
    <x v="0"/>
    <s v="Parcel Tax: Levy a $125 per parcel per year with a 2.5% cost of living increase."/>
    <x v="22"/>
    <n v="59.32"/>
    <n v="40.68"/>
    <s v="Fail"/>
    <x v="0"/>
    <x v="0"/>
  </r>
  <r>
    <x v="0"/>
    <s v="Parcel Tax: Continue current fire suppression special tax until 6/30/2034, while upwardly adjusting its rate on dwelling units and other properties by $1.99/month."/>
    <x v="6"/>
    <n v="59.38"/>
    <n v="40.619999999999997"/>
    <s v="Fail"/>
    <x v="0"/>
    <x v="0"/>
  </r>
  <r>
    <x v="1"/>
    <n v="10900000"/>
    <x v="5"/>
    <n v="59.4"/>
    <n v="40.6"/>
    <s v="Pass"/>
    <x v="1"/>
    <x v="1"/>
  </r>
  <r>
    <x v="0"/>
    <s v="Eliminate Storm Utility Fee"/>
    <x v="25"/>
    <n v="59.5"/>
    <n v="40.5"/>
    <s v="Pass"/>
    <x v="1"/>
    <x v="1"/>
  </r>
  <r>
    <x v="0"/>
    <s v="Transient Occupancy Tax: Increase Tax from 6% to 7% Beginning 1/1/2009, and 7% to 8% Beginning 1/1/2010"/>
    <x v="1"/>
    <n v="59.8"/>
    <n v="40.200000000000003"/>
    <s v="Pass"/>
    <x v="1"/>
    <x v="1"/>
  </r>
  <r>
    <x v="1"/>
    <n v="160000000"/>
    <x v="8"/>
    <n v="60"/>
    <n v="40"/>
    <s v="Fail"/>
    <x v="0"/>
    <x v="0"/>
  </r>
  <r>
    <x v="2"/>
    <s v="Sales Tax: Increase by 1/2› for 10 Yrs"/>
    <x v="22"/>
    <n v="60.1"/>
    <n v="39.9"/>
    <s v="Fail"/>
    <x v="0"/>
    <x v="0"/>
  </r>
  <r>
    <x v="1"/>
    <n v="103000000"/>
    <x v="5"/>
    <n v="60.3"/>
    <n v="39.700000000000003"/>
    <s v="Pass"/>
    <x v="1"/>
    <x v="1"/>
  </r>
  <r>
    <x v="0"/>
    <s v="Transient Occupancy Tax: Increase Tax from 7% to 10%"/>
    <x v="1"/>
    <n v="61.4"/>
    <n v="38.6"/>
    <s v="Pass"/>
    <x v="1"/>
    <x v="1"/>
  </r>
  <r>
    <x v="1"/>
    <n v="140000000"/>
    <x v="5"/>
    <n v="61.4"/>
    <n v="38.6"/>
    <s v="Pass"/>
    <x v="1"/>
    <x v="1"/>
  </r>
  <r>
    <x v="1"/>
    <n v="23340000"/>
    <x v="5"/>
    <n v="61.6"/>
    <n v="38.4"/>
    <s v="Pass"/>
    <x v="1"/>
    <x v="1"/>
  </r>
  <r>
    <x v="0"/>
    <s v="Sales Tax: Levy additional tax of 0.5% (1/2-cent) for fire and police services."/>
    <x v="6"/>
    <n v="61.68"/>
    <n v="38.32"/>
    <s v="Fail"/>
    <x v="0"/>
    <x v="0"/>
  </r>
  <r>
    <x v="1"/>
    <n v="150000000"/>
    <x v="5"/>
    <n v="61.8"/>
    <n v="38.200000000000003"/>
    <s v="Pass"/>
    <x v="1"/>
    <x v="1"/>
  </r>
  <r>
    <x v="0"/>
    <s v="$2 Per Month for Paramedic Program"/>
    <x v="4"/>
    <n v="61.8"/>
    <n v="38.200000000000003"/>
    <s v="Fail"/>
    <x v="0"/>
    <x v="0"/>
  </r>
  <r>
    <x v="0"/>
    <s v="Parcel Tax: Impose Tax of $20"/>
    <x v="6"/>
    <n v="62.1"/>
    <n v="37.9"/>
    <s v="Fail"/>
    <x v="0"/>
    <x v="0"/>
  </r>
  <r>
    <x v="0"/>
    <s v="TOT: Increase to 12.5%"/>
    <x v="1"/>
    <n v="62.3"/>
    <n v="37.700000000000003"/>
    <s v="Pass"/>
    <x v="1"/>
    <x v="1"/>
  </r>
  <r>
    <x v="0"/>
    <s v="Transactions and UseTax: Increase Sales Tax by 1/2%, Automatically Expiring In 5 Yrs"/>
    <x v="4"/>
    <n v="62.4"/>
    <n v="37.6"/>
    <s v="Fail"/>
    <x v="0"/>
    <x v="0"/>
  </r>
  <r>
    <x v="1"/>
    <n v="14000000"/>
    <x v="5"/>
    <n v="62.5"/>
    <n v="37.5"/>
    <s v="Fail"/>
    <x v="0"/>
    <x v="0"/>
  </r>
  <r>
    <x v="0"/>
    <s v="$0-$36 Plus CPI Per Landowner"/>
    <x v="13"/>
    <n v="62.8"/>
    <n v="37.200000000000003"/>
    <s v="Fail"/>
    <x v="0"/>
    <x v="0"/>
  </r>
  <r>
    <x v="0"/>
    <s v="Utility Tax: Extend utility user tax for 5 years."/>
    <x v="2"/>
    <n v="62.85"/>
    <n v="37.15"/>
    <s v="Pass"/>
    <x v="1"/>
    <x v="1"/>
  </r>
  <r>
    <x v="1"/>
    <n v="10000000"/>
    <x v="10"/>
    <n v="63"/>
    <n v="37"/>
    <s v="Fail"/>
    <x v="0"/>
    <x v="0"/>
  </r>
  <r>
    <x v="0"/>
    <s v="TOT: Continue to Collect Tax"/>
    <x v="1"/>
    <n v="63.4"/>
    <n v="36.6"/>
    <s v="Pass"/>
    <x v="1"/>
    <x v="1"/>
  </r>
  <r>
    <x v="0"/>
    <s v="Utility User Tax: Keep user utility tax at 8% but expand utility user taxes to cover wireless telecommunications."/>
    <x v="3"/>
    <n v="63.6"/>
    <n v="36.340000000000003"/>
    <s v="Pass"/>
    <x v="1"/>
    <x v="1"/>
  </r>
  <r>
    <x v="1"/>
    <n v="848000000"/>
    <x v="5"/>
    <n v="63.6"/>
    <n v="36.4"/>
    <s v="Pass"/>
    <x v="1"/>
    <x v="1"/>
  </r>
  <r>
    <x v="1"/>
    <n v="30000000"/>
    <x v="5"/>
    <n v="63.6"/>
    <n v="36.4"/>
    <s v="Pass"/>
    <x v="1"/>
    <x v="1"/>
  </r>
  <r>
    <x v="1"/>
    <n v="25000000"/>
    <x v="5"/>
    <n v="63.9"/>
    <n v="36.1"/>
    <s v="Pass"/>
    <x v="1"/>
    <x v="1"/>
  </r>
  <r>
    <x v="2"/>
    <s v="Sales Tax: 0.25% Rate Increase"/>
    <x v="1"/>
    <n v="64"/>
    <n v="36"/>
    <s v="Pass"/>
    <x v="1"/>
    <x v="1"/>
  </r>
  <r>
    <x v="0"/>
    <s v="Parcel Tax: Levy a $49.50 parcel tax."/>
    <x v="6"/>
    <n v="64"/>
    <n v="36"/>
    <s v="Fail"/>
    <x v="0"/>
    <x v="0"/>
  </r>
  <r>
    <x v="0"/>
    <s v="Approve Issuance of $5,900,000"/>
    <x v="15"/>
    <n v="64.099999999999994"/>
    <n v="35.9"/>
    <s v="Fail"/>
    <x v="0"/>
    <x v="0"/>
  </r>
  <r>
    <x v="1"/>
    <n v="39895000"/>
    <x v="5"/>
    <n v="64.099999999999994"/>
    <n v="35.9"/>
    <s v="Fail"/>
    <x v="0"/>
    <x v="0"/>
  </r>
  <r>
    <x v="1"/>
    <n v="49000000"/>
    <x v="5"/>
    <n v="64.599999999999994"/>
    <n v="35.4"/>
    <s v="Fail"/>
    <x v="0"/>
    <x v="0"/>
  </r>
  <r>
    <x v="0"/>
    <s v="Marijuana Tax: Impose marijuana business tax up to $10/sq. ft. for cultivators and up to 6% of gross receipts on other businesses operating."/>
    <x v="3"/>
    <n v="64.8"/>
    <n v="35.200000000000003"/>
    <s v="Pass"/>
    <x v="1"/>
    <x v="1"/>
  </r>
  <r>
    <x v="0"/>
    <s v="Transient Occupancy Tax: increase from 10% to 12% generating an estimated $260,000 per year"/>
    <x v="3"/>
    <n v="64.92"/>
    <n v="35.08"/>
    <s v="Pass"/>
    <x v="1"/>
    <x v="1"/>
  </r>
  <r>
    <x v="1"/>
    <n v="37000000"/>
    <x v="5"/>
    <n v="65"/>
    <n v="35"/>
    <s v="Fail"/>
    <x v="0"/>
    <x v="0"/>
  </r>
  <r>
    <x v="1"/>
    <n v="137000000"/>
    <x v="5"/>
    <n v="65.180000000000007"/>
    <n v="34.82"/>
    <s v="Pass"/>
    <x v="1"/>
    <x v="1"/>
  </r>
  <r>
    <x v="1"/>
    <n v="38500000"/>
    <x v="5"/>
    <n v="65.2"/>
    <n v="34.799999999999997"/>
    <s v="Fail"/>
    <x v="0"/>
    <x v="0"/>
  </r>
  <r>
    <x v="1"/>
    <n v="11500000"/>
    <x v="4"/>
    <n v="65.2"/>
    <n v="34.799999999999997"/>
    <s v="Fail"/>
    <x v="0"/>
    <x v="0"/>
  </r>
  <r>
    <x v="0"/>
    <s v="Sales Tax: Levy additional tax of 0.5% (1/2-cent) for fire protection and paramedic services."/>
    <x v="6"/>
    <n v="65.239999999999995"/>
    <n v="34.76"/>
    <s v="Fail"/>
    <x v="0"/>
    <x v="0"/>
  </r>
  <r>
    <x v="1"/>
    <n v="275000000"/>
    <x v="5"/>
    <n v="65.5"/>
    <n v="34.5"/>
    <s v="Pass"/>
    <x v="1"/>
    <x v="1"/>
  </r>
  <r>
    <x v="0"/>
    <s v="Parcel Tax: $50 - $600 per acre on vacant parcels, thereby generating an estimated $6.2 million per year"/>
    <x v="13"/>
    <n v="65.73"/>
    <n v="34.270000000000003"/>
    <s v="Fail"/>
    <x v="0"/>
    <x v="0"/>
  </r>
  <r>
    <x v="1"/>
    <n v="65500000"/>
    <x v="5"/>
    <n v="66.400000000000006"/>
    <n v="33.6"/>
    <s v="Pass"/>
    <x v="1"/>
    <x v="1"/>
  </r>
  <r>
    <x v="0"/>
    <s v="$20 Unimproved/$45 Improved for 5 Yrs"/>
    <x v="1"/>
    <n v="66.8"/>
    <n v="33.200000000000003"/>
    <s v="Pass"/>
    <x v="1"/>
    <x v="1"/>
  </r>
  <r>
    <x v="2"/>
    <s v="Sales Tax: Impose a 1/4› Sales Tax"/>
    <x v="1"/>
    <n v="67.099999999999994"/>
    <n v="32.9"/>
    <s v="Pass"/>
    <x v="1"/>
    <x v="1"/>
  </r>
  <r>
    <x v="1"/>
    <n v="35000000"/>
    <x v="5"/>
    <n v="67.099999999999994"/>
    <n v="32.9"/>
    <s v="Pass"/>
    <x v="1"/>
    <x v="1"/>
  </r>
  <r>
    <x v="1"/>
    <n v="150000000"/>
    <x v="5"/>
    <n v="67.3"/>
    <n v="32.700000000000003"/>
    <s v="Pass"/>
    <x v="1"/>
    <x v="1"/>
  </r>
  <r>
    <x v="1"/>
    <n v="59655000"/>
    <x v="5"/>
    <n v="67.3"/>
    <n v="32.700000000000003"/>
    <s v="Pass"/>
    <x v="1"/>
    <x v="1"/>
  </r>
  <r>
    <x v="1"/>
    <n v="39000000"/>
    <x v="5"/>
    <n v="67.540000000000006"/>
    <n v="32.46"/>
    <s v="Pass"/>
    <x v="1"/>
    <x v="1"/>
  </r>
  <r>
    <x v="0"/>
    <s v="Marijuana Tax: Adopt a commercial marijuana activity excise tax of up to 5% of revenue."/>
    <x v="3"/>
    <n v="67.739999999999995"/>
    <n v="32.26"/>
    <s v="Pass"/>
    <x v="1"/>
    <x v="1"/>
  </r>
  <r>
    <x v="1"/>
    <n v="500000000"/>
    <x v="5"/>
    <n v="67.900000000000006"/>
    <n v="32.1"/>
    <s v="Pass"/>
    <x v="1"/>
    <x v="1"/>
  </r>
  <r>
    <x v="1"/>
    <n v="20000000"/>
    <x v="5"/>
    <n v="68.099999999999994"/>
    <n v="31.9"/>
    <s v="Pass"/>
    <x v="1"/>
    <x v="1"/>
  </r>
  <r>
    <x v="1"/>
    <n v="23750000"/>
    <x v="5"/>
    <n v="68.8"/>
    <n v="31.2"/>
    <s v="Pass"/>
    <x v="1"/>
    <x v="1"/>
  </r>
  <r>
    <x v="0"/>
    <s v="Sales Tax: additional sales tax of 1% generating an estimated $7 million per year"/>
    <x v="3"/>
    <n v="68.84"/>
    <n v="31.16"/>
    <s v="Pass"/>
    <x v="1"/>
    <x v="1"/>
  </r>
  <r>
    <x v="0"/>
    <s v="Marijuana Tax: Impose tax on marijuana businesses up to $25/sq. ft. of space utilized for cannabis cultivation/processing, and up to 10% of gross receipts from the sale of marijuana and related products."/>
    <x v="3"/>
    <n v="69.349999999999994"/>
    <n v="30.65"/>
    <s v="Pass"/>
    <x v="1"/>
    <x v="1"/>
  </r>
  <r>
    <x v="1"/>
    <n v="56000000"/>
    <x v="5"/>
    <n v="69.47"/>
    <n v="30.53"/>
    <s v="Pass"/>
    <x v="1"/>
    <x v="1"/>
  </r>
  <r>
    <x v="1"/>
    <n v="98000000"/>
    <x v="5"/>
    <n v="69.5"/>
    <n v="30.5"/>
    <s v="Pass"/>
    <x v="1"/>
    <x v="1"/>
  </r>
  <r>
    <x v="0"/>
    <s v="Parcel Tax: Extend existing parcel tax of $80 per home; $40 for a vacant lot; $200 for a business."/>
    <x v="4"/>
    <n v="69.87"/>
    <n v="30.13"/>
    <s v="Pass"/>
    <x v="1"/>
    <x v="1"/>
  </r>
  <r>
    <x v="1"/>
    <n v="60000000"/>
    <x v="5"/>
    <n v="70.099999999999994"/>
    <n v="29.9"/>
    <s v="Pass"/>
    <x v="1"/>
    <x v="1"/>
  </r>
  <r>
    <x v="0"/>
    <s v="Business License Tax: Increase for warehouse and distribution centers to $0.035 sq. ft.; annual adjustments not to extend $0.05 sq. ft."/>
    <x v="3"/>
    <n v="70.5"/>
    <n v="29.5"/>
    <s v="Pass"/>
    <x v="1"/>
    <x v="1"/>
  </r>
  <r>
    <x v="1"/>
    <n v="31000000"/>
    <x v="5"/>
    <n v="71.099999999999994"/>
    <n v="28.9"/>
    <s v="Pass"/>
    <x v="1"/>
    <x v="1"/>
  </r>
  <r>
    <x v="1"/>
    <n v="250000000"/>
    <x v="5"/>
    <n v="71.400000000000006"/>
    <n v="28.6"/>
    <s v="Pass"/>
    <x v="1"/>
    <x v="1"/>
  </r>
  <r>
    <x v="0"/>
    <s v="Marijuana Tax: Impose tax on marijuana businesses up to $5/sq. ft. of space utilized for cannabis cultivation and nurseries, and up to 5% of gross receipts from the sale, delivery, manufacturing, processing, testing and distribution of marijuana and related products."/>
    <x v="3"/>
    <n v="71.44"/>
    <n v="28.56"/>
    <s v="Pass"/>
    <x v="1"/>
    <x v="1"/>
  </r>
  <r>
    <x v="0"/>
    <s v="Marijuana Tax: Impose a permanent tax of 1% to 6% of revenues on all commercial cannabis businesses, excepting cultivation, and a tax up to $15/sq. ft. of space used for commercial cannabis cultivation per fiscal year."/>
    <x v="3"/>
    <n v="71.44"/>
    <n v="28.56"/>
    <s v="Pass"/>
    <x v="1"/>
    <x v="1"/>
  </r>
  <r>
    <x v="1"/>
    <n v="19720000"/>
    <x v="11"/>
    <n v="71.7"/>
    <n v="28.3"/>
    <s v="Pass"/>
    <x v="1"/>
    <x v="1"/>
  </r>
  <r>
    <x v="0"/>
    <s v="Sales Tax: Enact additional 0.5% sales tax for 10 years increasing total tax rate to 8.5%."/>
    <x v="3"/>
    <n v="72.459999999999994"/>
    <n v="27.54"/>
    <s v="Pass"/>
    <x v="1"/>
    <x v="1"/>
  </r>
  <r>
    <x v="0"/>
    <s v="Special Tax: Increase of Various Amounts"/>
    <x v="4"/>
    <n v="73.099999999999994"/>
    <n v="26.9"/>
    <s v="Pass"/>
    <x v="1"/>
    <x v="1"/>
  </r>
  <r>
    <x v="1"/>
    <n v="3900000"/>
    <x v="5"/>
    <n v="73.900000000000006"/>
    <n v="26.2"/>
    <s v="Pass"/>
    <x v="1"/>
    <x v="1"/>
  </r>
  <r>
    <x v="0"/>
    <s v="Parcel Tax: Impose Parcel Tax of $118 Per Parcel"/>
    <x v="4"/>
    <n v="74.900000000000006"/>
    <n v="25.1"/>
    <s v="Pass"/>
    <x v="1"/>
    <x v="1"/>
  </r>
  <r>
    <x v="0"/>
    <s v="Parcel Tax:  Enact annual tax of $147/parcel for first 5 years, which would decrease to $117/parcel in the 6th year."/>
    <x v="22"/>
    <n v="75.31"/>
    <n v="24.69"/>
    <s v="Pass"/>
    <x v="1"/>
    <x v="1"/>
  </r>
  <r>
    <x v="0"/>
    <s v="$36 Per Parcel (Max)"/>
    <x v="15"/>
    <n v="76.2"/>
    <n v="23.8"/>
    <s v="Pass"/>
    <x v="1"/>
    <x v="1"/>
  </r>
  <r>
    <x v="1"/>
    <n v="17000000"/>
    <x v="5"/>
    <n v="76.3"/>
    <n v="23.7"/>
    <s v="Pass"/>
    <x v="1"/>
    <x v="1"/>
  </r>
  <r>
    <x v="2"/>
    <s v="Increase Sales Tax by 0.5%"/>
    <x v="1"/>
    <n v="76.5"/>
    <n v="23.5"/>
    <s v="Pass"/>
    <x v="1"/>
    <x v="1"/>
  </r>
  <r>
    <x v="0"/>
    <s v="Parcel Tax: Continue and increase tax for 20 years of $126.90/residential unit and varying rates for vacant and commercial properties."/>
    <x v="6"/>
    <n v="77.45"/>
    <n v="22.55"/>
    <s v="Pass"/>
    <x v="1"/>
    <x v="1"/>
  </r>
  <r>
    <x v="1"/>
    <n v="150000000"/>
    <x v="5"/>
    <n v="78.19"/>
    <n v="21.81"/>
    <s v="Pass"/>
    <x v="1"/>
    <x v="1"/>
  </r>
  <r>
    <x v="2"/>
    <s v="Transportation Tax: 1/2% Continuation of Existing Tax"/>
    <x v="20"/>
    <n v="80"/>
    <n v="20"/>
    <s v="Pass"/>
    <x v="1"/>
    <x v="1"/>
  </r>
  <r>
    <x v="0"/>
    <s v="Utility Users Tax: Reduce Tax from 7.83% to 7.75%"/>
    <x v="1"/>
    <n v="80.099999999999994"/>
    <n v="19.899999999999999"/>
    <s v="Pass"/>
    <x v="1"/>
    <x v="1"/>
  </r>
  <r>
    <x v="0"/>
    <s v="Parcel Tax: Extend expiring parcel tax ($20 for un improved parcels, $45 for improved) for 10 yrs."/>
    <x v="4"/>
    <n v="80.56"/>
    <n v="19.440000000000001"/>
    <s v="Pass"/>
    <x v="1"/>
    <x v="1"/>
  </r>
  <r>
    <x v="0"/>
    <s v="Business Tax: Impose Tax Rate Up to 10% of Gross Receipts on Marijuana Businesses"/>
    <x v="1"/>
    <n v="81.099999999999994"/>
    <n v="18.899999999999999"/>
    <s v="Pass"/>
    <x v="1"/>
    <x v="1"/>
  </r>
  <r>
    <x v="0"/>
    <s v="Sales Tax: Enact additional 0.5% sales tax for 10 years increasing total tax rate to 8.5% for sewer utility services."/>
    <x v="28"/>
    <n v="81.239999999999995"/>
    <n v="18.760000000000002"/>
    <s v="Pass"/>
    <x v="1"/>
    <x v="1"/>
  </r>
  <r>
    <x v="1"/>
    <n v="6819604"/>
    <x v="5"/>
    <n v="82.6"/>
    <n v="17.399999999999999"/>
    <s v="Pass"/>
    <x v="1"/>
    <x v="1"/>
  </r>
  <r>
    <x v="0"/>
    <s v="Parcel Tax: Levy a parcel tax of $0.02 per square foot on all improved and unimproved property."/>
    <x v="20"/>
    <n v="83.33"/>
    <n v="16.670000000000002"/>
    <s v="Pass"/>
    <x v="1"/>
    <x v="1"/>
  </r>
  <r>
    <x v="1"/>
    <n v="171000000"/>
    <x v="5"/>
    <n v="88.89"/>
    <n v="11.11"/>
    <s v="Pass"/>
    <x v="1"/>
    <x v="1"/>
  </r>
  <r>
    <x v="0"/>
    <s v="Parcel Tax: $84 for 10 years."/>
    <x v="24"/>
    <n v="90.1"/>
    <n v="9.9"/>
    <s v="Pass"/>
    <x v="1"/>
    <x v="1"/>
  </r>
  <r>
    <x v="1"/>
    <n v="2750000"/>
    <x v="5"/>
    <n v="94.12"/>
    <n v="5.88"/>
    <s v="Pass"/>
    <x v="1"/>
    <x v="1"/>
  </r>
  <r>
    <x v="0"/>
    <s v="Special Tax: Decrease tax rate from $1,239.91 to $500.01 with annual increase of 2%."/>
    <x v="3"/>
    <n v="98.4"/>
    <n v="1.6"/>
    <s v="Pass"/>
    <x v="1"/>
    <x v="1"/>
  </r>
  <r>
    <x v="0"/>
    <s v="3.5% Utility Users Tax"/>
    <x v="0"/>
    <n v="18"/>
    <n v="82"/>
    <s v="Fail"/>
    <x v="0"/>
    <x v="0"/>
  </r>
  <r>
    <x v="0"/>
    <s v="$24.87 Per Benefit Unit"/>
    <x v="6"/>
    <n v="21.4"/>
    <n v="78.599999999999994"/>
    <s v="Fail"/>
    <x v="0"/>
    <x v="0"/>
  </r>
  <r>
    <x v="0"/>
    <s v="Real Property Transfer Tax: Not to Exceed $6 Per $1,000 of Value on Sales and Transfers of Real Property"/>
    <x v="1"/>
    <n v="24.7"/>
    <n v="75.3"/>
    <s v="Fail"/>
    <x v="0"/>
    <x v="0"/>
  </r>
  <r>
    <x v="8"/>
    <n v="40900000"/>
    <x v="24"/>
    <n v="28.1"/>
    <n v="71.900000000000006"/>
    <s v="Fail"/>
    <x v="0"/>
    <x v="0"/>
  </r>
  <r>
    <x v="0"/>
    <s v="Sales Tax: Add one cent sales tax on purchases for 10 years."/>
    <x v="3"/>
    <n v="32.5"/>
    <n v="67.5"/>
    <s v="Fail"/>
    <x v="0"/>
    <x v="0"/>
  </r>
  <r>
    <x v="1"/>
    <n v="3100000"/>
    <x v="5"/>
    <n v="37.67"/>
    <n v="62.33"/>
    <s v="Fail"/>
    <x v="0"/>
    <x v="0"/>
  </r>
  <r>
    <x v="2"/>
    <s v="Sales Tax: Impose a Temporary 1/2› Sales Tax for Up to 5 Yrs"/>
    <x v="1"/>
    <n v="38.1"/>
    <n v="61.9"/>
    <s v="Fail"/>
    <x v="0"/>
    <x v="0"/>
  </r>
  <r>
    <x v="0"/>
    <s v="Parcel Tax: Various Amounts"/>
    <x v="6"/>
    <n v="38.1"/>
    <n v="61.9"/>
    <s v="Fail"/>
    <x v="0"/>
    <x v="0"/>
  </r>
  <r>
    <x v="0"/>
    <s v="Cannabis Tax:  citizen initiative to repeal the city's existing prohibitions on marijuana businesses and cultivation; permit two marijuana retail businesses located in non-residential zones; allow recreational and medical marijuana cultivation as permitted by state law; enact a tax on recreational marijuana sales of up to 1.25%; and establish other regulations including on the operation of marijuana businesses, personal and commercial cultivation, and application fees"/>
    <x v="3"/>
    <n v="38.229999999999997"/>
    <n v="61.77"/>
    <s v="Fail"/>
    <x v="0"/>
    <x v="0"/>
  </r>
  <r>
    <x v="0"/>
    <s v="Parcel Tax:  replace a $10 annual charge with an annual parcel tax of $25 per benefit unit ($100 per single-family parcel or farm parcel, $50 per acre for unimproved property, $75 per multi-family dwelling, $250 per commercial parcel, and $500 per industrial parcel) with 2% annual adjustments to generate an estimated $2.8 million in revenue per year"/>
    <x v="6"/>
    <n v="39.68"/>
    <n v="60.32"/>
    <s v="Fail"/>
    <x v="0"/>
    <x v="0"/>
  </r>
  <r>
    <x v="1"/>
    <n v="33000000"/>
    <x v="5"/>
    <n v="41.56"/>
    <n v="58.44"/>
    <s v="Fail"/>
    <x v="0"/>
    <x v="0"/>
  </r>
  <r>
    <x v="0"/>
    <s v="TOT: Increase from 10.5% to 13%"/>
    <x v="1"/>
    <n v="41.6"/>
    <n v="58.4"/>
    <s v="Fail"/>
    <x v="0"/>
    <x v="0"/>
  </r>
  <r>
    <x v="1"/>
    <n v="29000000"/>
    <x v="5"/>
    <n v="42.01"/>
    <n v="57.99"/>
    <s v="Fail"/>
    <x v="0"/>
    <x v="0"/>
  </r>
  <r>
    <x v="1"/>
    <n v="38000000"/>
    <x v="5"/>
    <n v="42.51"/>
    <n v="57.49"/>
    <s v="Fail"/>
    <x v="0"/>
    <x v="0"/>
  </r>
  <r>
    <x v="0"/>
    <s v="Sales Tax: 0.75%, raising the total sales tax in the city to 8.5%"/>
    <x v="3"/>
    <n v="42.54"/>
    <n v="57.46"/>
    <s v="Fail"/>
    <x v="0"/>
    <x v="0"/>
  </r>
  <r>
    <x v="2"/>
    <s v="Sales Tax: Repeal Existing 1% Tax"/>
    <x v="1"/>
    <n v="42.7"/>
    <n v="57.3"/>
    <s v="Fail"/>
    <x v="0"/>
    <x v="0"/>
  </r>
  <r>
    <x v="1"/>
    <n v="11995000"/>
    <x v="5"/>
    <n v="42.7"/>
    <n v="57.3"/>
    <s v="Fail"/>
    <x v="0"/>
    <x v="0"/>
  </r>
  <r>
    <x v="0"/>
    <s v="Parcel Tax: $50 Per Residential, Commercial, Recreational, Agricultural"/>
    <x v="6"/>
    <n v="43.2"/>
    <n v="56.8"/>
    <s v="Fail"/>
    <x v="0"/>
    <x v="0"/>
  </r>
  <r>
    <x v="2"/>
    <s v="Sales Tax: 1% Use and Transaction Fee"/>
    <x v="1"/>
    <n v="43.2"/>
    <n v="56.9"/>
    <s v="Fail"/>
    <x v="0"/>
    <x v="0"/>
  </r>
  <r>
    <x v="0"/>
    <s v="Transient Occupancy Tax: Impose Tax on Guests of Short-term Rentals (30 Days or Less)"/>
    <x v="1"/>
    <n v="43.4"/>
    <n v="56.6"/>
    <s v="Fail"/>
    <x v="0"/>
    <x v="0"/>
  </r>
  <r>
    <x v="0"/>
    <s v="Business Tax: Adopt an Ordinance to Implement a Business Tax"/>
    <x v="1"/>
    <n v="43.5"/>
    <n v="56.5"/>
    <s v="Fail"/>
    <x v="0"/>
    <x v="0"/>
  </r>
  <r>
    <x v="0"/>
    <s v="Utility Users Tax: Modernize the City's 1978 Telephone Users Tax to Revise the Method for Calculating and Collecting the Tax to Reflect Technological and Legal Changes. The Rate Will Not Change"/>
    <x v="1"/>
    <n v="43.7"/>
    <n v="56.3"/>
    <s v="Fail"/>
    <x v="0"/>
    <x v="0"/>
  </r>
  <r>
    <x v="2"/>
    <s v="Sales Tax: Impose a 2-1/2% Sales Tax on Medical Marijuana Sales, Which Would Be Reduced to 1% if a Statewide Tax is Imposed on Such Transactions"/>
    <x v="1"/>
    <n v="44"/>
    <n v="56"/>
    <s v="Fail"/>
    <x v="0"/>
    <x v="0"/>
  </r>
  <r>
    <x v="1"/>
    <n v="46000000"/>
    <x v="5"/>
    <n v="44.2"/>
    <n v="55.8"/>
    <s v="Fail"/>
    <x v="0"/>
    <x v="0"/>
  </r>
  <r>
    <x v="1"/>
    <n v="26000000"/>
    <x v="5"/>
    <n v="44.6"/>
    <n v="55.4"/>
    <s v="Fail"/>
    <x v="0"/>
    <x v="0"/>
  </r>
  <r>
    <x v="0"/>
    <s v="Increase TOT from 6% to 15%"/>
    <x v="1"/>
    <n v="44.7"/>
    <n v="55.3"/>
    <s v="Fail"/>
    <x v="0"/>
    <x v="0"/>
  </r>
  <r>
    <x v="1"/>
    <n v="12000000"/>
    <x v="5"/>
    <n v="45.4"/>
    <n v="54.6"/>
    <s v="Fail"/>
    <x v="0"/>
    <x v="0"/>
  </r>
  <r>
    <x v="1"/>
    <n v="30800000"/>
    <x v="5"/>
    <n v="45.4"/>
    <n v="54.7"/>
    <s v="Fail"/>
    <x v="0"/>
    <x v="0"/>
  </r>
  <r>
    <x v="0"/>
    <s v="Business Tax: Increase annual tax rate of $37 per business plus $24 per full time employee to $43 per business plus $28 per full-time employee."/>
    <x v="3"/>
    <n v="45.8"/>
    <n v="54.2"/>
    <s v="Fail"/>
    <x v="0"/>
    <x v="0"/>
  </r>
  <r>
    <x v="1"/>
    <n v="220000000"/>
    <x v="5"/>
    <n v="45.91"/>
    <n v="54.09"/>
    <s v="Fail"/>
    <x v="0"/>
    <x v="0"/>
  </r>
  <r>
    <x v="0"/>
    <s v="Parcel Tax: Impose tax from $197 to $500 on parcels with an existing structure and from $9.50 to $43 on vacant parcels."/>
    <x v="6"/>
    <n v="46.1"/>
    <n v="53.9"/>
    <s v="Fail"/>
    <x v="0"/>
    <x v="0"/>
  </r>
  <r>
    <x v="1"/>
    <n v="40000000"/>
    <x v="5"/>
    <n v="46.7"/>
    <n v="53.3"/>
    <s v="Fail"/>
    <x v="0"/>
    <x v="0"/>
  </r>
  <r>
    <x v="1"/>
    <n v="20000000"/>
    <x v="5"/>
    <n v="49.1"/>
    <n v="50.9"/>
    <s v="Fail"/>
    <x v="0"/>
    <x v="0"/>
  </r>
  <r>
    <x v="1"/>
    <n v="25000000"/>
    <x v="5"/>
    <n v="49.5"/>
    <n v="50.5"/>
    <s v="Fail"/>
    <x v="0"/>
    <x v="0"/>
  </r>
  <r>
    <x v="0"/>
    <s v="Approve Issuance of $100,000,000"/>
    <x v="15"/>
    <n v="49.7"/>
    <n v="50.3"/>
    <s v="Fail"/>
    <x v="0"/>
    <x v="0"/>
  </r>
  <r>
    <x v="1"/>
    <n v="448000000"/>
    <x v="5"/>
    <n v="50.35"/>
    <n v="49.65"/>
    <s v="Fail"/>
    <x v="0"/>
    <x v="0"/>
  </r>
  <r>
    <x v="1"/>
    <n v="66000000"/>
    <x v="5"/>
    <n v="50.6"/>
    <n v="49.4"/>
    <s v="Fail"/>
    <x v="0"/>
    <x v="0"/>
  </r>
  <r>
    <x v="1"/>
    <n v="58000000"/>
    <x v="5"/>
    <n v="50.63"/>
    <n v="49.37"/>
    <s v="Fail"/>
    <x v="0"/>
    <x v="0"/>
  </r>
  <r>
    <x v="0"/>
    <s v="Parcel Tax: Levy an Annual Emergency Parcel Tax of $98 Per Single Family Residence and Taxes on Other Types of Parcels to Expire in 5 Yrs"/>
    <x v="5"/>
    <n v="50.8"/>
    <n v="49.2"/>
    <s v="Fail"/>
    <x v="0"/>
    <x v="0"/>
  </r>
  <r>
    <x v="1"/>
    <n v="44500000"/>
    <x v="5"/>
    <n v="51.5"/>
    <n v="48.5"/>
    <s v="Fail"/>
    <x v="0"/>
    <x v="0"/>
  </r>
  <r>
    <x v="2"/>
    <s v="Sales Tax: IncreaseTax by 1/2 of 1›, Effective No Sooner Than 4/1/2009, to Expire In 20 Yrs"/>
    <x v="1"/>
    <n v="51.8"/>
    <n v="48.2"/>
    <s v="Pass"/>
    <x v="1"/>
    <x v="1"/>
  </r>
  <r>
    <x v="0"/>
    <s v="Sales Tax: Impose a half-cent (0.5%) sales tax on retail sales to fund general city purposes."/>
    <x v="3"/>
    <n v="52.56"/>
    <n v="47.44"/>
    <s v="Pass"/>
    <x v="1"/>
    <x v="1"/>
  </r>
  <r>
    <x v="0"/>
    <s v="Marijuana Tax: Impose tax on marijuana cultivation at $14/sq. ft.;  gross receipts of marijuana businesses at rates not exceeding 8% on manufacturing and distribution; 10% on medicinal retail; 12% on adult-use retail; and 3.5% on testing."/>
    <x v="3"/>
    <n v="52.64"/>
    <n v="47.36"/>
    <s v="Pass"/>
    <x v="1"/>
    <x v="1"/>
  </r>
  <r>
    <x v="0"/>
    <s v="Parcel Tax: $33 residental/ $200 community building/ $6.66-$9.99 per acre"/>
    <x v="25"/>
    <n v="52.8"/>
    <n v="47.2"/>
    <s v="Fail"/>
    <x v="0"/>
    <x v="0"/>
  </r>
  <r>
    <x v="0"/>
    <s v="$4.13 Sq Ft for Residential/$2.36 Mobilehome Max Tax"/>
    <x v="12"/>
    <n v="53.1"/>
    <n v="46.9"/>
    <s v="Fail"/>
    <x v="0"/>
    <x v="0"/>
  </r>
  <r>
    <x v="1"/>
    <n v="125000000"/>
    <x v="5"/>
    <n v="53.27"/>
    <n v="46.73"/>
    <s v="Fail"/>
    <x v="0"/>
    <x v="0"/>
  </r>
  <r>
    <x v="0"/>
    <s v="$4.83 Sq Ft for Residential/$2.76 Mobilehome Max Tax (Adj for CPI)"/>
    <x v="12"/>
    <n v="53.3"/>
    <n v="46.7"/>
    <s v="Fail"/>
    <x v="0"/>
    <x v="0"/>
  </r>
  <r>
    <x v="1"/>
    <n v="2000000"/>
    <x v="5"/>
    <n v="53.5"/>
    <n v="46.5"/>
    <s v="Fail"/>
    <x v="0"/>
    <x v="0"/>
  </r>
  <r>
    <x v="0"/>
    <s v="Transient Occupancy Tax: Increase TOT from 8% to 10%."/>
    <x v="3"/>
    <n v="53.6"/>
    <n v="46.4"/>
    <s v="Pass"/>
    <x v="1"/>
    <x v="1"/>
  </r>
  <r>
    <x v="1"/>
    <n v="18755000"/>
    <x v="5"/>
    <n v="53.6"/>
    <n v="46.4"/>
    <s v="Fail"/>
    <x v="0"/>
    <x v="0"/>
  </r>
  <r>
    <x v="1"/>
    <n v="205000000"/>
    <x v="5"/>
    <n v="53.73"/>
    <n v="46.27"/>
    <s v="Fail"/>
    <x v="0"/>
    <x v="0"/>
  </r>
  <r>
    <x v="1"/>
    <n v="348000000"/>
    <x v="11"/>
    <n v="53.8"/>
    <n v="46.2"/>
    <s v="Fail"/>
    <x v="0"/>
    <x v="0"/>
  </r>
  <r>
    <x v="0"/>
    <s v="Parcel Tax: Repeal the current Benefit Fee and replace it with a new annual Benefit Fee, subject to an annual cost-of-living increase."/>
    <x v="6"/>
    <n v="53.86"/>
    <n v="46.14"/>
    <s v="Fail"/>
    <x v="0"/>
    <x v="0"/>
  </r>
  <r>
    <x v="1"/>
    <n v="32000000"/>
    <x v="5"/>
    <n v="53.9"/>
    <n v="46.1"/>
    <s v="Fail"/>
    <x v="0"/>
    <x v="0"/>
  </r>
  <r>
    <x v="2"/>
    <s v="Sales Tax: Impose a 1/2% Sales Tax"/>
    <x v="1"/>
    <n v="54"/>
    <n v="46"/>
    <s v="Pass"/>
    <x v="1"/>
    <x v="1"/>
  </r>
  <r>
    <x v="0"/>
    <s v="TOT: Increase to 10%"/>
    <x v="1"/>
    <n v="54.3"/>
    <n v="45.7"/>
    <s v="Pass"/>
    <x v="1"/>
    <x v="1"/>
  </r>
  <r>
    <x v="1"/>
    <n v="76800000"/>
    <x v="5"/>
    <n v="54.3"/>
    <n v="45.7"/>
    <s v="Fail"/>
    <x v="0"/>
    <x v="0"/>
  </r>
  <r>
    <x v="1"/>
    <n v="30800000"/>
    <x v="5"/>
    <n v="54.3"/>
    <n v="45.7"/>
    <s v="Fail"/>
    <x v="0"/>
    <x v="0"/>
  </r>
  <r>
    <x v="1"/>
    <n v="35000000"/>
    <x v="5"/>
    <n v="54.5"/>
    <n v="45.5"/>
    <s v="Fail"/>
    <x v="0"/>
    <x v="0"/>
  </r>
  <r>
    <x v="0"/>
    <s v="Parcel Tax: $60 Per Residential &amp; $400 Per Commercial Parcel for 5 Yrs."/>
    <x v="5"/>
    <n v="54.8"/>
    <n v="45.2"/>
    <s v="Fail"/>
    <x v="0"/>
    <x v="0"/>
  </r>
  <r>
    <x v="1"/>
    <n v="497000000"/>
    <x v="11"/>
    <n v="54.8"/>
    <n v="45.2"/>
    <s v="Fail"/>
    <x v="0"/>
    <x v="0"/>
  </r>
  <r>
    <x v="0"/>
    <s v="Parcel Tax: Levy tax $5.20/acre plus $150/parcel for road maintenance."/>
    <x v="22"/>
    <n v="55"/>
    <n v="45"/>
    <s v="Fail"/>
    <x v="0"/>
    <x v="0"/>
  </r>
  <r>
    <x v="1"/>
    <n v="20000000"/>
    <x v="5"/>
    <n v="55.24"/>
    <n v="44.76"/>
    <s v="Fail"/>
    <x v="0"/>
    <x v="0"/>
  </r>
  <r>
    <x v="1"/>
    <n v="15000000"/>
    <x v="5"/>
    <n v="55.39"/>
    <n v="44.61"/>
    <s v="Pass"/>
    <x v="1"/>
    <x v="1"/>
  </r>
  <r>
    <x v="0"/>
    <s v="Parcel Tax: $50 single family/ $75 apt/ $100 comm indus"/>
    <x v="3"/>
    <n v="55.4"/>
    <n v="44.6"/>
    <s v="Pass"/>
    <x v="1"/>
    <x v="1"/>
  </r>
  <r>
    <x v="1"/>
    <n v="300000000"/>
    <x v="5"/>
    <n v="55.42"/>
    <n v="44.58"/>
    <s v="Pass"/>
    <x v="1"/>
    <x v="1"/>
  </r>
  <r>
    <x v="2"/>
    <s v="Sales Tax: Increase Tax by 3/4% Effective 4/1/2009"/>
    <x v="1"/>
    <n v="55.5"/>
    <n v="44.5"/>
    <s v="Pass"/>
    <x v="1"/>
    <x v="1"/>
  </r>
  <r>
    <x v="1"/>
    <n v="449000000"/>
    <x v="5"/>
    <n v="55.5"/>
    <n v="44.5"/>
    <s v="Pass"/>
    <x v="1"/>
    <x v="1"/>
  </r>
  <r>
    <x v="0"/>
    <s v="Sales Tax: Impose tax of one-half of percent (.5%) for 7 yrs."/>
    <x v="3"/>
    <n v="55.68"/>
    <n v="44.32"/>
    <s v="Pass"/>
    <x v="1"/>
    <x v="1"/>
  </r>
  <r>
    <x v="0"/>
    <s v="$17.50 Sq Ft for Residential/$10 Mobilehome Max Tax"/>
    <x v="12"/>
    <n v="55.7"/>
    <n v="44.3"/>
    <s v="Fail"/>
    <x v="0"/>
    <x v="0"/>
  </r>
  <r>
    <x v="1"/>
    <n v="3000000"/>
    <x v="5"/>
    <n v="55.9"/>
    <n v="44.1"/>
    <s v="Pass"/>
    <x v="1"/>
    <x v="1"/>
  </r>
  <r>
    <x v="0"/>
    <s v="$80 Parcel Tax"/>
    <x v="6"/>
    <n v="55.9"/>
    <n v="44.1"/>
    <s v="Fail"/>
    <x v="0"/>
    <x v="0"/>
  </r>
  <r>
    <x v="0"/>
    <s v="$6.16 Sq Ft for Residential/$3.52 Mobilehome Max Tax"/>
    <x v="12"/>
    <n v="56.2"/>
    <n v="43.8"/>
    <s v="Fail"/>
    <x v="0"/>
    <x v="0"/>
  </r>
  <r>
    <x v="0"/>
    <s v="$10 Per Unit (Max)"/>
    <x v="6"/>
    <n v="56.3"/>
    <n v="43.7"/>
    <s v="Fail"/>
    <x v="0"/>
    <x v="0"/>
  </r>
  <r>
    <x v="0"/>
    <s v="Transient Occupancy Tax: a Tax of 8% on Short-term Rental Units (for 30 Days or Less) Effective 1/1/2009"/>
    <x v="1"/>
    <n v="56.4"/>
    <n v="43.6"/>
    <s v="Pass"/>
    <x v="1"/>
    <x v="1"/>
  </r>
  <r>
    <x v="0"/>
    <s v="Parcel Tax: Increase tax maximum rate to $225/yr. for single-family residences and in other amounts for other property."/>
    <x v="6"/>
    <n v="56.47"/>
    <n v="43.53"/>
    <s v="Fail"/>
    <x v="0"/>
    <x v="0"/>
  </r>
  <r>
    <x v="0"/>
    <s v="Parcel Tax: $0.06 per residential sq. ft., $0.18 per commercial and industrial sq. ft., and $49 per unimproved parcel, thereby generating an estimated $820,000 per year"/>
    <x v="6"/>
    <n v="56.56"/>
    <n v="43.44"/>
    <s v="Fail"/>
    <x v="0"/>
    <x v="0"/>
  </r>
  <r>
    <x v="0"/>
    <s v="10% TOT (Continue)"/>
    <x v="1"/>
    <n v="56.6"/>
    <n v="43.4"/>
    <s v="Pass"/>
    <x v="1"/>
    <x v="1"/>
  </r>
  <r>
    <x v="1"/>
    <n v="417000000"/>
    <x v="5"/>
    <n v="56.7"/>
    <n v="43.4"/>
    <s v="Pass"/>
    <x v="1"/>
    <x v="1"/>
  </r>
  <r>
    <x v="0"/>
    <s v="Transient Occupancy Tax: Increase Tax from 6% to 10%"/>
    <x v="1"/>
    <n v="56.8"/>
    <n v="43.2"/>
    <s v="Pass"/>
    <x v="1"/>
    <x v="1"/>
  </r>
  <r>
    <x v="0"/>
    <s v="$4.97 Sq Ft for Residential/$2.84 Mobilehome Max Tax"/>
    <x v="12"/>
    <n v="56.8"/>
    <n v="43.2"/>
    <s v="Fail"/>
    <x v="0"/>
    <x v="0"/>
  </r>
  <r>
    <x v="0"/>
    <s v="Transient Occupancy Tax: Increase TOT from 8% to 10%."/>
    <x v="3"/>
    <n v="57"/>
    <n v="43"/>
    <s v="Pass"/>
    <x v="1"/>
    <x v="1"/>
  </r>
  <r>
    <x v="1"/>
    <n v="6500000"/>
    <x v="3"/>
    <n v="57"/>
    <n v="43"/>
    <s v="Fail"/>
    <x v="0"/>
    <x v="0"/>
  </r>
  <r>
    <x v="1"/>
    <n v="75000000"/>
    <x v="5"/>
    <n v="57"/>
    <n v="43"/>
    <s v="Fail"/>
    <x v="0"/>
    <x v="0"/>
  </r>
  <r>
    <x v="1"/>
    <n v="182100000"/>
    <x v="5"/>
    <n v="57"/>
    <n v="43.1"/>
    <s v="Pass"/>
    <x v="1"/>
    <x v="1"/>
  </r>
  <r>
    <x v="1"/>
    <n v="20000000"/>
    <x v="5"/>
    <n v="57.16"/>
    <n v="42.84"/>
    <s v="Pass"/>
    <x v="1"/>
    <x v="1"/>
  </r>
  <r>
    <x v="0"/>
    <s v="Parcel Tax: Not to Exceed $19 Per Assessor's Parcel Per Unit Per Year"/>
    <x v="12"/>
    <n v="57.3"/>
    <n v="42.7"/>
    <s v="Fail"/>
    <x v="0"/>
    <x v="0"/>
  </r>
  <r>
    <x v="1"/>
    <n v="198000000"/>
    <x v="5"/>
    <n v="57.4"/>
    <n v="42.6"/>
    <s v="Pass"/>
    <x v="1"/>
    <x v="1"/>
  </r>
  <r>
    <x v="1"/>
    <n v="900000000"/>
    <x v="17"/>
    <n v="57.55"/>
    <n v="42.45"/>
    <s v="Fail"/>
    <x v="0"/>
    <x v="0"/>
  </r>
  <r>
    <x v="1"/>
    <n v="32000000"/>
    <x v="5"/>
    <n v="57.7"/>
    <n v="42.3"/>
    <s v="Pass"/>
    <x v="1"/>
    <x v="1"/>
  </r>
  <r>
    <x v="1"/>
    <n v="694000000"/>
    <x v="11"/>
    <n v="57.9"/>
    <n v="42.1"/>
    <s v="Pass"/>
    <x v="1"/>
    <x v="1"/>
  </r>
  <r>
    <x v="0"/>
    <s v="Parcel Tax: Levy annual tax of $180/parcel for fire protection/emergency medical services; reduce fire/9-1-1 response times; recruit/retain qualified firefighters/paramedics and personnel, provide living wages; replace aging, lifesaving equipment; build a fire station."/>
    <x v="6"/>
    <n v="58.09"/>
    <n v="41.91"/>
    <s v="Fail"/>
    <x v="0"/>
    <x v="0"/>
  </r>
  <r>
    <x v="1"/>
    <n v="88400000"/>
    <x v="5"/>
    <n v="58.2"/>
    <n v="41.8"/>
    <s v="Pass"/>
    <x v="1"/>
    <x v="1"/>
  </r>
  <r>
    <x v="1"/>
    <n v="46300000"/>
    <x v="5"/>
    <n v="58.2"/>
    <n v="41.8"/>
    <s v="Pass"/>
    <x v="1"/>
    <x v="1"/>
  </r>
  <r>
    <x v="1"/>
    <n v="398000000"/>
    <x v="11"/>
    <n v="58.2"/>
    <n v="41.8"/>
    <s v="Pass"/>
    <x v="1"/>
    <x v="1"/>
  </r>
  <r>
    <x v="0"/>
    <s v="Parcel Tax: ImposeTax of $25"/>
    <x v="6"/>
    <n v="58.3"/>
    <n v="41.7"/>
    <s v="Fail"/>
    <x v="0"/>
    <x v="0"/>
  </r>
  <r>
    <x v="0"/>
    <s v="Sales Tax: Adopt 0.5% tax for transportation repairs, public transit expansion, and open space preservation, increasing total tax rate to 8.5%."/>
    <x v="3"/>
    <n v="58.37"/>
    <n v="41.63"/>
    <s v="Fail"/>
    <x v="0"/>
    <x v="0"/>
  </r>
  <r>
    <x v="1"/>
    <n v="5500000"/>
    <x v="5"/>
    <n v="58.4"/>
    <n v="41.6"/>
    <s v="Pass"/>
    <x v="1"/>
    <x v="1"/>
  </r>
  <r>
    <x v="1"/>
    <n v="60000000"/>
    <x v="5"/>
    <n v="58.5"/>
    <n v="41.5"/>
    <s v="Pass"/>
    <x v="1"/>
    <x v="1"/>
  </r>
  <r>
    <x v="0"/>
    <s v="$7.21 Sq Ft for Residential/$4.12 Mobilehome Max Tax"/>
    <x v="12"/>
    <n v="58.6"/>
    <n v="41.4"/>
    <s v="Fail"/>
    <x v="0"/>
    <x v="0"/>
  </r>
  <r>
    <x v="1"/>
    <n v="31000000"/>
    <x v="5"/>
    <n v="58.6"/>
    <n v="41.4"/>
    <s v="Pass"/>
    <x v="1"/>
    <x v="1"/>
  </r>
  <r>
    <x v="2"/>
    <s v="Sales Tax: Impose a 1% Tax for Up to 10 Yrs"/>
    <x v="1"/>
    <n v="59"/>
    <n v="41"/>
    <s v="Pass"/>
    <x v="1"/>
    <x v="1"/>
  </r>
  <r>
    <x v="1"/>
    <n v="98000000"/>
    <x v="5"/>
    <n v="59"/>
    <n v="41"/>
    <s v="Pass"/>
    <x v="1"/>
    <x v="1"/>
  </r>
  <r>
    <x v="2"/>
    <s v="$.0025 Sales Tax for 5 Yrs"/>
    <x v="10"/>
    <n v="59.1"/>
    <n v="40.9"/>
    <s v="Fail"/>
    <x v="0"/>
    <x v="0"/>
  </r>
  <r>
    <x v="0"/>
    <s v="Parcel Tax: $50 single family/ $75 apt/ $100 comm indus"/>
    <x v="3"/>
    <n v="59.5"/>
    <n v="40.5"/>
    <s v="Pass"/>
    <x v="1"/>
    <x v="1"/>
  </r>
  <r>
    <x v="1"/>
    <n v="128000000"/>
    <x v="5"/>
    <n v="60"/>
    <n v="40"/>
    <s v="Pass"/>
    <x v="1"/>
    <x v="1"/>
  </r>
  <r>
    <x v="1"/>
    <n v="63000000"/>
    <x v="5"/>
    <n v="60"/>
    <n v="40"/>
    <s v="Fail"/>
    <x v="0"/>
    <x v="0"/>
  </r>
  <r>
    <x v="0"/>
    <s v="Transient Occupancy Tax: Increase Tax from 8% to 10%"/>
    <x v="1"/>
    <n v="60.1"/>
    <n v="39.9"/>
    <s v="Pass"/>
    <x v="1"/>
    <x v="1"/>
  </r>
  <r>
    <x v="1"/>
    <n v="207000000"/>
    <x v="11"/>
    <n v="60.2"/>
    <n v="39.799999999999997"/>
    <s v="Pass"/>
    <x v="1"/>
    <x v="1"/>
  </r>
  <r>
    <x v="1"/>
    <n v="2100000"/>
    <x v="5"/>
    <n v="60.4"/>
    <n v="39.6"/>
    <s v="Pass"/>
    <x v="1"/>
    <x v="1"/>
  </r>
  <r>
    <x v="0"/>
    <s v="Parcel Tax: Levy a special tax override on taxable real property for repair and resurface of roads maintained by the District; tax not to exceed $6.92/acre, plus $199.50/parcel of land per year."/>
    <x v="22"/>
    <n v="60.53"/>
    <n v="39.47"/>
    <s v="Fail"/>
    <x v="0"/>
    <x v="0"/>
  </r>
  <r>
    <x v="0"/>
    <s v="Parcel Tax: $6 per acre plus $170 per parcel"/>
    <x v="22"/>
    <n v="60.55"/>
    <n v="39.450000000000003"/>
    <s v="Fail"/>
    <x v="0"/>
    <x v="0"/>
  </r>
  <r>
    <x v="0"/>
    <s v="Form District/Levy Tax"/>
    <x v="0"/>
    <n v="60.6"/>
    <n v="39.4"/>
    <s v="Fail"/>
    <x v="0"/>
    <x v="0"/>
  </r>
  <r>
    <x v="1"/>
    <n v="15370000"/>
    <x v="5"/>
    <n v="60.66"/>
    <n v="39.340000000000003"/>
    <s v="Pass"/>
    <x v="1"/>
    <x v="1"/>
  </r>
  <r>
    <x v="0"/>
    <s v="Parcel Tax: $60 Per Year Per Residential Parcel; $400 Per Yr Per Non-Residential Parcel"/>
    <x v="5"/>
    <n v="60.7"/>
    <n v="39.299999999999997"/>
    <s v="Fail"/>
    <x v="0"/>
    <x v="0"/>
  </r>
  <r>
    <x v="0"/>
    <s v="Parcel Tax: Impose Tax of $101"/>
    <x v="6"/>
    <n v="61"/>
    <n v="39"/>
    <s v="Fail"/>
    <x v="0"/>
    <x v="0"/>
  </r>
  <r>
    <x v="1"/>
    <n v="186000000"/>
    <x v="5"/>
    <n v="61.14"/>
    <n v="38.86"/>
    <s v="Pass"/>
    <x v="1"/>
    <x v="1"/>
  </r>
  <r>
    <x v="1"/>
    <n v="160000000"/>
    <x v="5"/>
    <n v="61.18"/>
    <n v="38.82"/>
    <s v="Pass"/>
    <x v="1"/>
    <x v="1"/>
  </r>
  <r>
    <x v="0"/>
    <s v="Parcel Tax: Impose Tax of $14"/>
    <x v="12"/>
    <n v="61.3"/>
    <n v="38.700000000000003"/>
    <s v="Fail"/>
    <x v="0"/>
    <x v="0"/>
  </r>
  <r>
    <x v="1"/>
    <n v="44200000"/>
    <x v="5"/>
    <n v="61.6"/>
    <n v="38.4"/>
    <s v="Pass"/>
    <x v="1"/>
    <x v="1"/>
  </r>
  <r>
    <x v="0"/>
    <s v="Parcel Tax: Impose Tax of $50"/>
    <x v="6"/>
    <n v="61.7"/>
    <n v="38.299999999999997"/>
    <s v="Fail"/>
    <x v="0"/>
    <x v="0"/>
  </r>
  <r>
    <x v="0"/>
    <s v="Cannabis Tax: not to exceed 6% of gross revenues for Cannabis Retailers, Manufacturers and Distributors and not to exceed 3.5% of gross revenues for Cannabis Cultivators to generate approximately $1,900,000 annually"/>
    <x v="3"/>
    <n v="61.78"/>
    <n v="38.22"/>
    <s v="Pass"/>
    <x v="1"/>
    <x v="1"/>
  </r>
  <r>
    <x v="0"/>
    <s v="Transient Occupancy Tax: Increase by 2.5%"/>
    <x v="13"/>
    <n v="61.8"/>
    <n v="38.200000000000003"/>
    <s v="Fail"/>
    <x v="0"/>
    <x v="0"/>
  </r>
  <r>
    <x v="1"/>
    <n v="2800000000"/>
    <x v="5"/>
    <n v="61.8"/>
    <n v="38.200000000000003"/>
    <s v="Pass"/>
    <x v="1"/>
    <x v="1"/>
  </r>
  <r>
    <x v="0"/>
    <s v="Parcel Tax: Not to Exceed $200 Per Residential Parcel and $300 Per Non-Residential Parcel"/>
    <x v="6"/>
    <n v="61.8"/>
    <n v="38.200000000000003"/>
    <s v="Fail"/>
    <x v="0"/>
    <x v="0"/>
  </r>
  <r>
    <x v="0"/>
    <s v="Parcel Tax: Increase to $25 Per Parcel"/>
    <x v="6"/>
    <n v="61.9"/>
    <n v="38.1"/>
    <s v="Fail"/>
    <x v="0"/>
    <x v="0"/>
  </r>
  <r>
    <x v="0"/>
    <s v="Transient Occupancy Tax: Increase TOT to 10%."/>
    <x v="12"/>
    <n v="62"/>
    <n v="38"/>
    <s v="Fail"/>
    <x v="0"/>
    <x v="0"/>
  </r>
  <r>
    <x v="1"/>
    <n v="274000000"/>
    <x v="5"/>
    <n v="62"/>
    <n v="38"/>
    <s v="Pass"/>
    <x v="1"/>
    <x v="1"/>
  </r>
  <r>
    <x v="9"/>
    <n v="210000000"/>
    <x v="35"/>
    <n v="62"/>
    <n v="38"/>
    <s v="Pass"/>
    <x v="1"/>
    <x v="1"/>
  </r>
  <r>
    <x v="1"/>
    <n v="455000000"/>
    <x v="11"/>
    <n v="62.39"/>
    <n v="37.61"/>
    <s v="Pass"/>
    <x v="1"/>
    <x v="1"/>
  </r>
  <r>
    <x v="0"/>
    <s v="Transient Occupancy Tax: Adopt an Ordinance to Increase Rate Up to 13%"/>
    <x v="1"/>
    <n v="62.4"/>
    <n v="37.6"/>
    <s v="Pass"/>
    <x v="1"/>
    <x v="1"/>
  </r>
  <r>
    <x v="1"/>
    <n v="265000000"/>
    <x v="5"/>
    <n v="62.51"/>
    <n v="37.49"/>
    <s v="Pass"/>
    <x v="1"/>
    <x v="1"/>
  </r>
  <r>
    <x v="1"/>
    <n v="156000000"/>
    <x v="5"/>
    <n v="62.9"/>
    <n v="37.1"/>
    <s v="Fail"/>
    <x v="0"/>
    <x v="0"/>
  </r>
  <r>
    <x v="1"/>
    <n v="870000000"/>
    <x v="11"/>
    <n v="63"/>
    <n v="37"/>
    <s v="Pass"/>
    <x v="1"/>
    <x v="1"/>
  </r>
  <r>
    <x v="1"/>
    <n v="3400000"/>
    <x v="10"/>
    <n v="63.1"/>
    <n v="36.9"/>
    <s v="Fail"/>
    <x v="0"/>
    <x v="0"/>
  </r>
  <r>
    <x v="1"/>
    <n v="1500000"/>
    <x v="5"/>
    <n v="63.2"/>
    <n v="36.799999999999997"/>
    <s v="Fail"/>
    <x v="0"/>
    <x v="0"/>
  </r>
  <r>
    <x v="1"/>
    <n v="4800000"/>
    <x v="5"/>
    <n v="63.3"/>
    <n v="36.700000000000003"/>
    <s v="Pass"/>
    <x v="1"/>
    <x v="1"/>
  </r>
  <r>
    <x v="1"/>
    <n v="136000000"/>
    <x v="5"/>
    <n v="63.33"/>
    <n v="36.67"/>
    <s v="Pass"/>
    <x v="1"/>
    <x v="1"/>
  </r>
  <r>
    <x v="1"/>
    <n v="287000000"/>
    <x v="5"/>
    <n v="63.4"/>
    <n v="36.6"/>
    <s v="Pass"/>
    <x v="1"/>
    <x v="1"/>
  </r>
  <r>
    <x v="0"/>
    <s v="Parcel Tax: Levy from $52/Parcel Per Year to $1,000/Year Beginning 2009-2010 for 30 Yrs"/>
    <x v="6"/>
    <n v="63.6"/>
    <n v="36.4"/>
    <s v="Fail"/>
    <x v="0"/>
    <x v="0"/>
  </r>
  <r>
    <x v="1"/>
    <n v="199000000"/>
    <x v="5"/>
    <n v="63.8"/>
    <n v="36.200000000000003"/>
    <s v="Fail"/>
    <x v="0"/>
    <x v="0"/>
  </r>
  <r>
    <x v="1"/>
    <n v="179000000"/>
    <x v="5"/>
    <n v="63.9"/>
    <n v="36.1"/>
    <s v="Pass"/>
    <x v="1"/>
    <x v="1"/>
  </r>
  <r>
    <x v="1"/>
    <n v="5950000"/>
    <x v="15"/>
    <n v="64"/>
    <n v="36"/>
    <s v="Fail"/>
    <x v="0"/>
    <x v="0"/>
  </r>
  <r>
    <x v="1"/>
    <n v="156500000"/>
    <x v="5"/>
    <n v="64.099999999999994"/>
    <n v="35.9"/>
    <s v="Pass"/>
    <x v="1"/>
    <x v="1"/>
  </r>
  <r>
    <x v="0"/>
    <s v="$65 Per Single Dwelling &amp; Multi-Family Unit"/>
    <x v="6"/>
    <n v="64.2"/>
    <n v="35.799999999999997"/>
    <s v="Fail"/>
    <x v="0"/>
    <x v="0"/>
  </r>
  <r>
    <x v="1"/>
    <n v="247000000"/>
    <x v="5"/>
    <n v="64.209999999999994"/>
    <n v="35.79"/>
    <s v="Pass"/>
    <x v="1"/>
    <x v="1"/>
  </r>
  <r>
    <x v="0"/>
    <s v="Parcel Tax: Levy an annual special tax override not to exceed $5.20/acre, plus $150/parcel with a provision for an annual increase not to exceed the annual engineering news record for the prior year."/>
    <x v="22"/>
    <n v="64.3"/>
    <n v="35.700000000000003"/>
    <s v="Fail"/>
    <x v="0"/>
    <x v="0"/>
  </r>
  <r>
    <x v="0"/>
    <s v="Marijuana Tax: Impose a business license tax of at least 5% up to 15%, of gross receipts on marijuana businesses, and at least $5/sq. ft., and up to $25/sq. ft. of space dedicated to marijuana cultivation."/>
    <x v="3"/>
    <n v="64.319999999999993"/>
    <n v="35.68"/>
    <s v="Pass"/>
    <x v="1"/>
    <x v="1"/>
  </r>
  <r>
    <x v="1"/>
    <n v="79550000"/>
    <x v="5"/>
    <n v="64.599999999999994"/>
    <n v="35.4"/>
    <s v="Pass"/>
    <x v="1"/>
    <x v="1"/>
  </r>
  <r>
    <x v="1"/>
    <n v="45000000"/>
    <x v="5"/>
    <n v="64.73"/>
    <n v="35.270000000000003"/>
    <s v="Pass"/>
    <x v="1"/>
    <x v="1"/>
  </r>
  <r>
    <x v="1"/>
    <n v="596000000"/>
    <x v="18"/>
    <n v="64.8"/>
    <n v="35.200000000000003"/>
    <s v="Fail"/>
    <x v="0"/>
    <x v="0"/>
  </r>
  <r>
    <x v="0"/>
    <s v="$60 Per Parcel (Max)"/>
    <x v="6"/>
    <n v="64.900000000000006"/>
    <n v="35.1"/>
    <s v="Fail"/>
    <x v="0"/>
    <x v="0"/>
  </r>
  <r>
    <x v="0"/>
    <s v="Transient Occupancy Tax: A Tax of 2% on Short-term Rental Units (for 30 Days or Less) Effective 1/1/2009"/>
    <x v="2"/>
    <n v="65"/>
    <n v="35"/>
    <s v="Fail"/>
    <x v="0"/>
    <x v="0"/>
  </r>
  <r>
    <x v="1"/>
    <n v="3500000"/>
    <x v="5"/>
    <n v="65.08"/>
    <n v="34.92"/>
    <s v="Pass"/>
    <x v="1"/>
    <x v="1"/>
  </r>
  <r>
    <x v="0"/>
    <s v="Transient Occupancy Tax: increase the tax levied on overnight lodging guests with a tiered range from 1.25% to 3.25%"/>
    <x v="3"/>
    <n v="65.239999999999995"/>
    <n v="34.76"/>
    <s v="Fail"/>
    <x v="0"/>
    <x v="0"/>
  </r>
  <r>
    <x v="1"/>
    <n v="12330000"/>
    <x v="0"/>
    <n v="65.3"/>
    <n v="34.700000000000003"/>
    <s v="Fail"/>
    <x v="0"/>
    <x v="0"/>
  </r>
  <r>
    <x v="1"/>
    <n v="17000000"/>
    <x v="5"/>
    <n v="65.599999999999994"/>
    <n v="34.4"/>
    <s v="Pass"/>
    <x v="1"/>
    <x v="1"/>
  </r>
  <r>
    <x v="0"/>
    <s v="$75 Special Tax"/>
    <x v="6"/>
    <n v="65.599999999999994"/>
    <n v="34.4"/>
    <s v="Fail"/>
    <x v="0"/>
    <x v="0"/>
  </r>
  <r>
    <x v="0"/>
    <s v="Tax Based on Property Class and Use"/>
    <x v="6"/>
    <n v="65.599999999999994"/>
    <n v="34.4"/>
    <s v="Fail"/>
    <x v="0"/>
    <x v="0"/>
  </r>
  <r>
    <x v="1"/>
    <n v="105000000"/>
    <x v="5"/>
    <n v="65.75"/>
    <n v="34.25"/>
    <s v="Pass"/>
    <x v="1"/>
    <x v="1"/>
  </r>
  <r>
    <x v="1"/>
    <n v="75000000"/>
    <x v="5"/>
    <n v="65.900000000000006"/>
    <n v="34.1"/>
    <s v="Fail"/>
    <x v="0"/>
    <x v="0"/>
  </r>
  <r>
    <x v="1"/>
    <n v="596000000"/>
    <x v="4"/>
    <n v="65.900000000000006"/>
    <n v="34.1"/>
    <s v="Fail"/>
    <x v="0"/>
    <x v="0"/>
  </r>
  <r>
    <x v="1"/>
    <n v="22000000"/>
    <x v="5"/>
    <n v="65.94"/>
    <n v="34.06"/>
    <s v="Pass"/>
    <x v="1"/>
    <x v="1"/>
  </r>
  <r>
    <x v="0"/>
    <s v="$65 Special Tax"/>
    <x v="6"/>
    <n v="66"/>
    <n v="34"/>
    <s v="Fail"/>
    <x v="0"/>
    <x v="0"/>
  </r>
  <r>
    <x v="0"/>
    <s v="Parcel Tax: Impose Tax of $100"/>
    <x v="6"/>
    <n v="66.2"/>
    <n v="33.799999999999997"/>
    <s v="Fail"/>
    <x v="0"/>
    <x v="0"/>
  </r>
  <r>
    <x v="0"/>
    <s v="Sales Tax: Impose 1% tax increasing total tax to 8.5%."/>
    <x v="3"/>
    <n v="66.540000000000006"/>
    <n v="33.46"/>
    <s v="Pass"/>
    <x v="1"/>
    <x v="1"/>
  </r>
  <r>
    <x v="0"/>
    <s v="Parcel Tax: Establish An Annual Special Tax for 10 Yrs on All Taxable Property within the Rincon Ranch Community Services District"/>
    <x v="22"/>
    <n v="66.7"/>
    <n v="33.299999999999997"/>
    <s v="Pass"/>
    <x v="1"/>
    <x v="1"/>
  </r>
  <r>
    <x v="2"/>
    <s v="Extend 1/2% Sales Tax for 40 Add'l Yrs Beginning 3/1/08"/>
    <x v="20"/>
    <n v="67"/>
    <n v="33"/>
    <s v="Pass"/>
    <x v="1"/>
    <x v="1"/>
  </r>
  <r>
    <x v="1"/>
    <n v="139800000"/>
    <x v="5"/>
    <n v="67.2"/>
    <n v="32.799999999999997"/>
    <s v="Pass"/>
    <x v="1"/>
    <x v="1"/>
  </r>
  <r>
    <x v="0"/>
    <s v="$3 Per Unit Tax"/>
    <x v="6"/>
    <n v="67.400000000000006"/>
    <n v="32.6"/>
    <s v="Pass"/>
    <x v="1"/>
    <x v="1"/>
  </r>
  <r>
    <x v="1"/>
    <n v="644000000"/>
    <x v="5"/>
    <n v="67.5"/>
    <n v="32.5"/>
    <s v="Pass"/>
    <x v="1"/>
    <x v="1"/>
  </r>
  <r>
    <x v="1"/>
    <n v="84350000"/>
    <x v="6"/>
    <n v="67.599999999999994"/>
    <n v="32.4"/>
    <s v="Pass"/>
    <x v="1"/>
    <x v="1"/>
  </r>
  <r>
    <x v="1"/>
    <n v="150000000"/>
    <x v="5"/>
    <n v="67.75"/>
    <n v="32.25"/>
    <s v="Pass"/>
    <x v="1"/>
    <x v="1"/>
  </r>
  <r>
    <x v="0"/>
    <s v="Transient Occupancy Tax: Increase from 10% to 13% Over a Three-Year Period; 2/3 of the Increased Tax Revenue to Be Allocated to Sand Replenishment/Retention and Coastal Access Capital Projects, and 1/3 of the Increased Tax Revenue to Be Allocated to Coastal Area Business/Visitor Assistance and Enhancements"/>
    <x v="2"/>
    <n v="68.400000000000006"/>
    <n v="31.6"/>
    <s v="Pass"/>
    <x v="1"/>
    <x v="1"/>
  </r>
  <r>
    <x v="0"/>
    <s v="$25 Special Tax"/>
    <x v="6"/>
    <n v="68.400000000000006"/>
    <n v="31.6"/>
    <s v="Pass"/>
    <x v="1"/>
    <x v="1"/>
  </r>
  <r>
    <x v="0"/>
    <s v="Sales Tax: Impose 0.5% tax for 10 years increasing total tax to 8.5%."/>
    <x v="3"/>
    <n v="68.430000000000007"/>
    <n v="31.57"/>
    <s v="Pass"/>
    <x v="1"/>
    <x v="1"/>
  </r>
  <r>
    <x v="2"/>
    <s v="Sales Tax: Continue existing 1› tax for 20 years."/>
    <x v="1"/>
    <n v="68.599999999999994"/>
    <n v="31.4"/>
    <s v="Pass"/>
    <x v="1"/>
    <x v="1"/>
  </r>
  <r>
    <x v="0"/>
    <s v="$7.84 Sq Ft for Residential/$4.48 Mobilehome Max Tax"/>
    <x v="12"/>
    <n v="68.599999999999994"/>
    <n v="31.4"/>
    <s v="Pass"/>
    <x v="1"/>
    <x v="1"/>
  </r>
  <r>
    <x v="1"/>
    <n v="685000000"/>
    <x v="11"/>
    <n v="68.599999999999994"/>
    <n v="31.4"/>
    <s v="Pass"/>
    <x v="1"/>
    <x v="1"/>
  </r>
  <r>
    <x v="0"/>
    <s v="Marijuana Tax: Impose tax, from 5% to 15%, on the gross receipts of non-medical marijuana businesses."/>
    <x v="3"/>
    <n v="68.680000000000007"/>
    <n v="31.32"/>
    <s v="Pass"/>
    <x v="1"/>
    <x v="1"/>
  </r>
  <r>
    <x v="0"/>
    <s v="2% TOT Surcharge"/>
    <x v="15"/>
    <n v="68.7"/>
    <n v="31.3"/>
    <s v="Pass"/>
    <x v="1"/>
    <x v="1"/>
  </r>
  <r>
    <x v="1"/>
    <n v="2100000000"/>
    <x v="5"/>
    <n v="68.7"/>
    <n v="31.3"/>
    <s v="Pass"/>
    <x v="1"/>
    <x v="1"/>
  </r>
  <r>
    <x v="1"/>
    <n v="75000000"/>
    <x v="5"/>
    <n v="68.7"/>
    <n v="31.3"/>
    <s v="Pass"/>
    <x v="1"/>
    <x v="1"/>
  </r>
  <r>
    <x v="1"/>
    <n v="90000000"/>
    <x v="5"/>
    <n v="68.8"/>
    <n v="31.2"/>
    <s v="Pass"/>
    <x v="1"/>
    <x v="1"/>
  </r>
  <r>
    <x v="1"/>
    <n v="55500000"/>
    <x v="5"/>
    <n v="68.900000000000006"/>
    <n v="31.1"/>
    <s v="Pass"/>
    <x v="1"/>
    <x v="1"/>
  </r>
  <r>
    <x v="2"/>
    <s v="Sales Tax: 1/2› for 10 Yrs; Beginning 4/1/2005"/>
    <x v="6"/>
    <n v="68.900000000000006"/>
    <n v="31.1"/>
    <s v="Pass"/>
    <x v="1"/>
    <x v="1"/>
  </r>
  <r>
    <x v="1"/>
    <n v="198000000"/>
    <x v="5"/>
    <n v="69.099999999999994"/>
    <n v="30.9"/>
    <s v="Pass"/>
    <x v="1"/>
    <x v="1"/>
  </r>
  <r>
    <x v="1"/>
    <n v="403000000"/>
    <x v="5"/>
    <n v="69.150000000000006"/>
    <n v="30.85"/>
    <s v="Pass"/>
    <x v="1"/>
    <x v="1"/>
  </r>
  <r>
    <x v="0"/>
    <s v="$5.68 Sq Ft for Residential/$3.24 Mobilehome Max Tax"/>
    <x v="12"/>
    <n v="69.2"/>
    <n v="30.8"/>
    <s v="Pass"/>
    <x v="1"/>
    <x v="1"/>
  </r>
  <r>
    <x v="1"/>
    <n v="44000000"/>
    <x v="5"/>
    <n v="69.5"/>
    <n v="30.5"/>
    <s v="Pass"/>
    <x v="1"/>
    <x v="1"/>
  </r>
  <r>
    <x v="1"/>
    <n v="125000000"/>
    <x v="5"/>
    <n v="69.5"/>
    <n v="30.5"/>
    <s v="Pass"/>
    <x v="1"/>
    <x v="1"/>
  </r>
  <r>
    <x v="1"/>
    <n v="496000000"/>
    <x v="4"/>
    <n v="69.8"/>
    <n v="30.2"/>
    <s v="Pass"/>
    <x v="1"/>
    <x v="1"/>
  </r>
  <r>
    <x v="1"/>
    <n v="187000000"/>
    <x v="11"/>
    <n v="69.900000000000006"/>
    <n v="30.1"/>
    <s v="Pass"/>
    <x v="1"/>
    <x v="1"/>
  </r>
  <r>
    <x v="0"/>
    <s v="Transient Occupancy Tax: Levy 2% Tax on Short-term Vacation Rental Units (Less Than 30 Days)"/>
    <x v="2"/>
    <n v="70"/>
    <n v="30"/>
    <s v="Pass"/>
    <x v="1"/>
    <x v="1"/>
  </r>
  <r>
    <x v="1"/>
    <n v="52985000"/>
    <x v="5"/>
    <n v="70.09"/>
    <n v="29.91"/>
    <s v="Pass"/>
    <x v="1"/>
    <x v="1"/>
  </r>
  <r>
    <x v="0"/>
    <s v="Sales Tax: additional 1%, thereby increasing the total sales tax rate from 7.75% to 8.75%"/>
    <x v="3"/>
    <n v="70.22"/>
    <n v="29.78"/>
    <s v="Pass"/>
    <x v="1"/>
    <x v="1"/>
  </r>
  <r>
    <x v="1"/>
    <n v="3200000"/>
    <x v="5"/>
    <n v="70.3"/>
    <n v="29.7"/>
    <s v="Pass"/>
    <x v="1"/>
    <x v="1"/>
  </r>
  <r>
    <x v="1"/>
    <n v="1500000"/>
    <x v="5"/>
    <n v="70.400000000000006"/>
    <n v="29.6"/>
    <s v="Pass"/>
    <x v="1"/>
    <x v="1"/>
  </r>
  <r>
    <x v="1"/>
    <n v="400000000"/>
    <x v="11"/>
    <n v="70.459999999999994"/>
    <n v="29.54"/>
    <s v="Pass"/>
    <x v="1"/>
    <x v="1"/>
  </r>
  <r>
    <x v="1"/>
    <n v="6000000"/>
    <x v="10"/>
    <n v="70.7"/>
    <n v="29.3"/>
    <s v="Pass"/>
    <x v="1"/>
    <x v="1"/>
  </r>
  <r>
    <x v="1"/>
    <n v="34000000"/>
    <x v="5"/>
    <n v="70.900000000000006"/>
    <n v="29.1"/>
    <s v="Pass"/>
    <x v="1"/>
    <x v="1"/>
  </r>
  <r>
    <x v="1"/>
    <n v="195000000"/>
    <x v="5"/>
    <n v="71.3"/>
    <n v="28.7"/>
    <s v="Pass"/>
    <x v="1"/>
    <x v="1"/>
  </r>
  <r>
    <x v="1"/>
    <n v="389000000"/>
    <x v="11"/>
    <n v="71.400000000000006"/>
    <n v="28.6"/>
    <s v="Pass"/>
    <x v="1"/>
    <x v="1"/>
  </r>
  <r>
    <x v="0"/>
    <s v="Parcel Tax: Impose Tax of $49"/>
    <x v="6"/>
    <n v="71.5"/>
    <n v="28.5"/>
    <s v="Pass"/>
    <x v="1"/>
    <x v="1"/>
  </r>
  <r>
    <x v="0"/>
    <s v="8% TOT (Continue)"/>
    <x v="1"/>
    <n v="71.599999999999994"/>
    <n v="28.4"/>
    <s v="Pass"/>
    <x v="1"/>
    <x v="1"/>
  </r>
  <r>
    <x v="0"/>
    <s v="Cannabis Tax:  annual rates not to exceed 8% of gross receipts for retail cannabis businesses, and 4% for all other cannabis businesses; which is estimated to generate $560,000 to $1,120,000 annually"/>
    <x v="3"/>
    <n v="71.89"/>
    <n v="28.11"/>
    <s v="Pass"/>
    <x v="1"/>
    <x v="1"/>
  </r>
  <r>
    <x v="1"/>
    <n v="10000000"/>
    <x v="5"/>
    <n v="71.900000000000006"/>
    <n v="28.1"/>
    <s v="Pass"/>
    <x v="1"/>
    <x v="1"/>
  </r>
  <r>
    <x v="1"/>
    <n v="2000000"/>
    <x v="6"/>
    <n v="72"/>
    <n v="28"/>
    <s v="Pass"/>
    <x v="1"/>
    <x v="1"/>
  </r>
  <r>
    <x v="0"/>
    <s v="Special Tax: $15 per unit per year."/>
    <x v="6"/>
    <n v="72.099999999999994"/>
    <n v="27.9"/>
    <s v="Pass"/>
    <x v="1"/>
    <x v="1"/>
  </r>
  <r>
    <x v="1"/>
    <n v="89354000"/>
    <x v="5"/>
    <n v="72.400000000000006"/>
    <n v="27.6"/>
    <s v="Pass"/>
    <x v="1"/>
    <x v="1"/>
  </r>
  <r>
    <x v="0"/>
    <s v="Parcel Tax: Various Amounts"/>
    <x v="6"/>
    <n v="72.7"/>
    <n v="27.3"/>
    <s v="Pass"/>
    <x v="1"/>
    <x v="1"/>
  </r>
  <r>
    <x v="1"/>
    <n v="28000000"/>
    <x v="5"/>
    <n v="72.900000000000006"/>
    <n v="27.2"/>
    <s v="Pass"/>
    <x v="1"/>
    <x v="1"/>
  </r>
  <r>
    <x v="0"/>
    <s v="Marijuana Tax: Impose a marijuana business tax at annual rates not to exceed $10/sq. ft. of canopy space for cultivation and 6% of gross receipts for all other businesses."/>
    <x v="3"/>
    <n v="73.260000000000005"/>
    <n v="26.74"/>
    <s v="Pass"/>
    <x v="1"/>
    <x v="1"/>
  </r>
  <r>
    <x v="3"/>
    <s v="Benefit (Parcel) Tax: Impose an Annual Special Benefit Tax of $50 on Residential Property and $5 on Vacant Property within the Julian Cuyamaca Fire Protection District for the Construction of a New Station and Future Maintenance of the Entire District?s Real Property"/>
    <x v="0"/>
    <n v="73.599999999999994"/>
    <n v="26.4"/>
    <s v="Pass"/>
    <x v="1"/>
    <x v="1"/>
  </r>
  <r>
    <x v="0"/>
    <s v="$15.75 Sq Ft/$9 Mobilehome Maximum Tax"/>
    <x v="12"/>
    <n v="74"/>
    <n v="26"/>
    <s v="Pass"/>
    <x v="1"/>
    <x v="1"/>
  </r>
  <r>
    <x v="0"/>
    <s v="Parcel Tax: Levying tax up to $1,400/parcel for the first 10 years, and up to $500/parcel thereafter, to provide road maintenance services."/>
    <x v="22"/>
    <n v="74.03"/>
    <n v="25.97"/>
    <s v="Pass"/>
    <x v="1"/>
    <x v="1"/>
  </r>
  <r>
    <x v="10"/>
    <n v="230000000"/>
    <x v="13"/>
    <n v="75.23"/>
    <n v="24.77"/>
    <s v="Pass"/>
    <x v="1"/>
    <x v="1"/>
  </r>
  <r>
    <x v="1"/>
    <n v="1720000"/>
    <x v="5"/>
    <n v="75.3"/>
    <n v="24.7"/>
    <s v="Pass"/>
    <x v="1"/>
    <x v="1"/>
  </r>
  <r>
    <x v="1"/>
    <n v="95000000"/>
    <x v="5"/>
    <n v="75.599999999999994"/>
    <n v="24.4"/>
    <s v="Pass"/>
    <x v="1"/>
    <x v="1"/>
  </r>
  <r>
    <x v="1"/>
    <n v="26000000"/>
    <x v="5"/>
    <n v="75.900000000000006"/>
    <n v="24.1"/>
    <s v="Pass"/>
    <x v="1"/>
    <x v="1"/>
  </r>
  <r>
    <x v="0"/>
    <s v="Parcel Tax:  $66 single family/ $120 comm"/>
    <x v="3"/>
    <n v="76.400000000000006"/>
    <n v="23.6"/>
    <s v="Pass"/>
    <x v="1"/>
    <x v="1"/>
  </r>
  <r>
    <x v="1"/>
    <n v="59400000"/>
    <x v="5"/>
    <n v="76.400000000000006"/>
    <n v="23.6"/>
    <s v="Pass"/>
    <x v="1"/>
    <x v="1"/>
  </r>
  <r>
    <x v="1"/>
    <n v="17000000"/>
    <x v="5"/>
    <n v="76.400000000000006"/>
    <n v="23.6"/>
    <s v="Pass"/>
    <x v="1"/>
    <x v="1"/>
  </r>
  <r>
    <x v="1"/>
    <n v="25000000"/>
    <x v="0"/>
    <n v="76.7"/>
    <n v="23.3"/>
    <s v="Pass"/>
    <x v="1"/>
    <x v="1"/>
  </r>
  <r>
    <x v="1"/>
    <n v="22500000"/>
    <x v="5"/>
    <n v="76.900000000000006"/>
    <n v="23.1"/>
    <s v="Pass"/>
    <x v="1"/>
    <x v="1"/>
  </r>
  <r>
    <x v="1"/>
    <n v="247000000"/>
    <x v="4"/>
    <n v="77.7"/>
    <n v="22.3"/>
    <s v="Pass"/>
    <x v="1"/>
    <x v="1"/>
  </r>
  <r>
    <x v="1"/>
    <n v="1510000000"/>
    <x v="5"/>
    <n v="78.5"/>
    <n v="21.5"/>
    <s v="Pass"/>
    <x v="1"/>
    <x v="1"/>
  </r>
  <r>
    <x v="1"/>
    <n v="26100000"/>
    <x v="5"/>
    <n v="78.599999999999994"/>
    <n v="21.4"/>
    <s v="Pass"/>
    <x v="1"/>
    <x v="1"/>
  </r>
  <r>
    <x v="0"/>
    <s v="Parcel Tax: Not to Exceed $75 Per Residential Parcel and $150 Per Non-Residential Parcel"/>
    <x v="6"/>
    <n v="79"/>
    <n v="21"/>
    <s v="Pass"/>
    <x v="1"/>
    <x v="1"/>
  </r>
  <r>
    <x v="1"/>
    <n v="11000000"/>
    <x v="5"/>
    <n v="80.900000000000006"/>
    <n v="19.100000000000001"/>
    <s v="Pass"/>
    <x v="1"/>
    <x v="1"/>
  </r>
  <r>
    <x v="1"/>
    <n v="12000000"/>
    <x v="5"/>
    <n v="81.5"/>
    <n v="18.5"/>
    <s v="Pass"/>
    <x v="1"/>
    <x v="1"/>
  </r>
  <r>
    <x v="0"/>
    <s v="TOT: Increase to 10.5%"/>
    <x v="1"/>
    <n v="82.1"/>
    <n v="17.899999999999999"/>
    <s v="Pass"/>
    <x v="1"/>
    <x v="1"/>
  </r>
  <r>
    <x v="1"/>
    <n v="30000000"/>
    <x v="5"/>
    <n v="83.15"/>
    <n v="16.850000000000001"/>
    <s v="Pass"/>
    <x v="1"/>
    <x v="1"/>
  </r>
  <r>
    <x v="0"/>
    <s v="Parcel Tax: Repeal 1985 tax rate of $30/residential parcels, $75/vacant parcels, $150/agricultural parcels, $180/residential parcels (more than five acres), and $195 for commercial, industrial, institutional, or recreational parcels for fire/emergency medical services."/>
    <x v="6"/>
    <n v="83.66"/>
    <n v="16.34"/>
    <s v="Pass"/>
    <x v="1"/>
    <x v="1"/>
  </r>
  <r>
    <x v="0"/>
    <s v="Hotel Tax: Collect 15% of Money Raised from 6%&quot;Surcharge&quot; Tax"/>
    <x v="2"/>
    <n v="25.3"/>
    <n v="74.7"/>
    <s v="Fail"/>
    <x v="0"/>
    <x v="0"/>
  </r>
  <r>
    <x v="0"/>
    <s v="Parking Tax: Increase Parking Tax from 25% to 35% and Apply to Valet Parking Services"/>
    <x v="1"/>
    <n v="32.799999999999997"/>
    <n v="67.2"/>
    <s v="Fail"/>
    <x v="0"/>
    <x v="0"/>
  </r>
  <r>
    <x v="0"/>
    <s v="Sales Tax: Increase tax an additional 0.75% for 25 years increasing total tax of 9.25%."/>
    <x v="3"/>
    <n v="34.82"/>
    <n v="65.180000000000007"/>
    <s v="Fail"/>
    <x v="0"/>
    <x v="0"/>
  </r>
  <r>
    <x v="0"/>
    <s v="Business Tax Revision"/>
    <x v="1"/>
    <n v="36.299999999999997"/>
    <n v="63.7"/>
    <s v="Fail"/>
    <x v="0"/>
    <x v="0"/>
  </r>
  <r>
    <x v="0"/>
    <s v="Transient Occupancy Tax: Retain Tax Rate at 14%, Confirm That Hotel Room Renters Are Taxed, and Define &quot;Permanent Resident&quot; So That Only an Individual Could Qualify for the &quot;Permanent Resident&quot;"/>
    <x v="1"/>
    <n v="38.5"/>
    <n v="61.5"/>
    <s v="Fail"/>
    <x v="0"/>
    <x v="0"/>
  </r>
  <r>
    <x v="0"/>
    <s v="Sale of Revenue Bond without Voter Approval"/>
    <x v="3"/>
    <n v="39.4"/>
    <n v="60.3"/>
    <s v="Fail"/>
    <x v="0"/>
    <x v="0"/>
  </r>
  <r>
    <x v="1"/>
    <n v="73800000"/>
    <x v="8"/>
    <n v="39.4"/>
    <n v="60.6"/>
    <s v="Fail"/>
    <x v="0"/>
    <x v="0"/>
  </r>
  <r>
    <x v="2"/>
    <s v="Sales Tax: Increase of .25% from 2.5% to2.75%"/>
    <x v="1"/>
    <n v="42"/>
    <n v="58.1"/>
    <s v="Fail"/>
    <x v="0"/>
    <x v="0"/>
  </r>
  <r>
    <x v="0"/>
    <s v="Gross Receipts Tax: Create a Four Year 0.1% Tax on GrossReceipts from Buisnesses, Effective 2005 Through 12/31/2008"/>
    <x v="1"/>
    <n v="45.4"/>
    <n v="54.6"/>
    <s v="Fail"/>
    <x v="0"/>
    <x v="0"/>
  </r>
  <r>
    <x v="0"/>
    <s v="Transient Occupancy Tax: Increase the Tax Rate from 14% to 16% for the Next 2 Yrs"/>
    <x v="1"/>
    <n v="45.5"/>
    <n v="54.5"/>
    <s v="Fail"/>
    <x v="0"/>
    <x v="0"/>
  </r>
  <r>
    <x v="0"/>
    <s v="Property Transfer Tax: Impose additional tax between 14% and 24% on the total sale price of certain multi-unit residential properties sold within 5 years of purchase or transfer."/>
    <x v="1"/>
    <n v="46.1"/>
    <n v="53.9"/>
    <s v="Fail"/>
    <x v="0"/>
    <x v="0"/>
  </r>
  <r>
    <x v="0"/>
    <s v="Sales Tax: Increase sales tax by 0.5% for 10 years."/>
    <x v="0"/>
    <n v="46.13"/>
    <n v="53.87"/>
    <s v="Fail"/>
    <x v="0"/>
    <x v="0"/>
  </r>
  <r>
    <x v="8"/>
    <n v="1628000000"/>
    <x v="24"/>
    <n v="53.3"/>
    <n v="46.7"/>
    <s v="Pass"/>
    <x v="1"/>
    <x v="1"/>
  </r>
  <r>
    <x v="1"/>
    <n v="195600000"/>
    <x v="8"/>
    <n v="54"/>
    <n v="46"/>
    <s v="Fail"/>
    <x v="0"/>
    <x v="0"/>
  </r>
  <r>
    <x v="1"/>
    <n v="122755000"/>
    <x v="7"/>
    <n v="55"/>
    <n v="45"/>
    <s v="Fail"/>
    <x v="0"/>
    <x v="0"/>
  </r>
  <r>
    <x v="0"/>
    <s v="Property Tax: Increase Tax to $7.50 Per $500 of Value"/>
    <x v="1"/>
    <n v="55.3"/>
    <n v="44.7"/>
    <s v="Pass"/>
    <x v="1"/>
    <x v="1"/>
  </r>
  <r>
    <x v="0"/>
    <s v="Sugar-Sweetened Beverages Tax: Impose 2›/oz. tax on distributors of sugar-sweetened beverages."/>
    <x v="18"/>
    <n v="55.6"/>
    <n v="44.4"/>
    <s v="Fail"/>
    <x v="0"/>
    <x v="0"/>
  </r>
  <r>
    <x v="1"/>
    <n v="250000000"/>
    <x v="9"/>
    <n v="55.7"/>
    <n v="44.3"/>
    <s v="Fail"/>
    <x v="0"/>
    <x v="0"/>
  </r>
  <r>
    <x v="1"/>
    <n v="208000000"/>
    <x v="22"/>
    <n v="56.2"/>
    <n v="43.8"/>
    <s v="Fail"/>
    <x v="0"/>
    <x v="0"/>
  </r>
  <r>
    <x v="1"/>
    <n v="60000000"/>
    <x v="5"/>
    <n v="57.3"/>
    <n v="42.7"/>
    <s v="Fail"/>
    <x v="0"/>
    <x v="0"/>
  </r>
  <r>
    <x v="0"/>
    <s v="Real Estate Transfer Tax: an increase to the transfer tax rate on real estate sales and leases of 35 years or more, to 5.5% on transactions of $10 million to $25 million and to 6% on transactions of $25 million or more, generating an estimated $196 million per year"/>
    <x v="3"/>
    <n v="57.55"/>
    <n v="42.45"/>
    <s v="Pass"/>
    <x v="1"/>
    <x v="1"/>
  </r>
  <r>
    <x v="0"/>
    <s v="Property Transfer Tax: Increase Tax Rate to 2.0% for Sales and Long-Term Leases of Real Property Valued at $5 Million to $10 Million and to 2.5% If Property Is Valued at $10 Million or More"/>
    <x v="1"/>
    <n v="58.5"/>
    <n v="41.5"/>
    <s v="Pass"/>
    <x v="1"/>
    <x v="1"/>
  </r>
  <r>
    <x v="1"/>
    <n v="73800000"/>
    <x v="8"/>
    <n v="58.6"/>
    <n v="41.4"/>
    <s v="Fail"/>
    <x v="0"/>
    <x v="0"/>
  </r>
  <r>
    <x v="0"/>
    <s v="Vehicle Registration Fee: Authorize a $10 Fee on the Registration of Vehicles"/>
    <x v="22"/>
    <n v="58.8"/>
    <n v="41.2"/>
    <s v="Pass"/>
    <x v="1"/>
    <x v="1"/>
  </r>
  <r>
    <x v="0"/>
    <s v="Soda/Sugary Beverage Tax: Impose tax on all soda and sugary beverages at a rate of 1 cent per ounce."/>
    <x v="3"/>
    <n v="61.88"/>
    <n v="38.119999999999997"/>
    <s v="Pass"/>
    <x v="1"/>
    <x v="1"/>
  </r>
  <r>
    <x v="0"/>
    <s v="Real Estate Transfer Tax: Increase tax on house/property sales from 2% to 2.25% for properties sold between $5 million through $10 million; from 2.5% to 2.75% for properties sold between $10 million through $25 million; from 2.5% to 3% for properties sold for $25 million or more."/>
    <x v="3"/>
    <n v="61.94"/>
    <n v="38.06"/>
    <s v="Pass"/>
    <x v="1"/>
    <x v="1"/>
  </r>
  <r>
    <x v="11"/>
    <s v="Public Lease Revenue Bond: $140,000,000"/>
    <x v="3"/>
    <n v="62"/>
    <n v="38"/>
    <s v="Pass"/>
    <x v="1"/>
    <x v="1"/>
  </r>
  <r>
    <x v="1"/>
    <n v="46150000"/>
    <x v="7"/>
    <n v="63.2"/>
    <n v="36.799999999999997"/>
    <s v="Fail"/>
    <x v="0"/>
    <x v="0"/>
  </r>
  <r>
    <x v="1"/>
    <n v="146075000"/>
    <x v="1"/>
    <n v="63.6"/>
    <n v="36.4"/>
    <s v="Fail"/>
    <x v="0"/>
    <x v="0"/>
  </r>
  <r>
    <x v="1"/>
    <n v="246300000"/>
    <x v="11"/>
    <n v="63.9"/>
    <n v="36.1"/>
    <s v="Pass"/>
    <x v="1"/>
    <x v="1"/>
  </r>
  <r>
    <x v="1"/>
    <n v="200000000"/>
    <x v="9"/>
    <n v="64.099999999999994"/>
    <n v="35.9"/>
    <s v="Fail"/>
    <x v="0"/>
    <x v="0"/>
  </r>
  <r>
    <x v="1"/>
    <n v="89900000"/>
    <x v="10"/>
    <n v="64.400000000000006"/>
    <n v="35.6"/>
    <s v="Fail"/>
    <x v="0"/>
    <x v="0"/>
  </r>
  <r>
    <x v="1"/>
    <n v="38350000"/>
    <x v="7"/>
    <n v="64.599999999999994"/>
    <n v="35.4"/>
    <s v="Fail"/>
    <x v="0"/>
    <x v="0"/>
  </r>
  <r>
    <x v="0"/>
    <s v="Business Tax: additional 0.1%-0.6% of gross receipts or 0.4%-2.4% of payroll expenses for businesses in which the highest-paid managerial employee earns more than 100 times the median compensation of employees, generating an estimated $60-140 million per year"/>
    <x v="3"/>
    <n v="65.06"/>
    <n v="34.94"/>
    <s v="Pass"/>
    <x v="1"/>
    <x v="1"/>
  </r>
  <r>
    <x v="0"/>
    <s v="Business Tax: Impose additional business taxes of .175% to .69% of gross receipts over $50 million and another tax of 1.5% on certain administrative offices' payroll expense for homeless people and prevent homelessness."/>
    <x v="3"/>
    <n v="65.67"/>
    <n v="34.33"/>
    <s v="Pass"/>
    <x v="1"/>
    <x v="1"/>
  </r>
  <r>
    <x v="0"/>
    <s v="Utility Users Tax: Replace the Emergency Response Fee with an Access Line Tax at the Same Rates, with the Same Exemptions, and Revise the Telephone Users Tax"/>
    <x v="4"/>
    <n v="66.7"/>
    <n v="33.299999999999997"/>
    <s v="Pass"/>
    <x v="1"/>
    <x v="1"/>
  </r>
  <r>
    <x v="0"/>
    <s v="Transportation Tax:  Enact tax on ride-share companies at a rate of 1.5% of total fares on shared rides and rides in zero-emission vehicles; 3.25% on private rides, to improve and maintain Muni services and improve pedestrian and bicycle infrastructure."/>
    <x v="3"/>
    <n v="67.650000000000006"/>
    <n v="32.35"/>
    <s v="Pass"/>
    <x v="1"/>
    <x v="1"/>
  </r>
  <r>
    <x v="1"/>
    <n v="248000000"/>
    <x v="22"/>
    <n v="68.02"/>
    <n v="31.98"/>
    <s v="Pass"/>
    <x v="1"/>
    <x v="1"/>
  </r>
  <r>
    <x v="0"/>
    <s v="Real Estate Tax: Increase Transfer Tax on Sales of Real Estate Worth More Than $5 Million to 1.5% and Reduce the Tax by Up to 1/3 on Sales of Residences Where the Seller Installed Solar Energy Systems or Made Seismic Safety Improvements"/>
    <x v="1"/>
    <n v="68.599999999999994"/>
    <n v="31.4"/>
    <s v="Pass"/>
    <x v="1"/>
    <x v="1"/>
  </r>
  <r>
    <x v="0"/>
    <s v="Parcel Tax: Levy a  Parcel Tax of $198 Per Parcel of Taxable Property in the City Beginning 7/1/2008 Until 7/1/2028"/>
    <x v="5"/>
    <n v="69"/>
    <n v="31"/>
    <s v="Pass"/>
    <x v="1"/>
    <x v="1"/>
  </r>
  <r>
    <x v="1"/>
    <n v="16500000"/>
    <x v="8"/>
    <n v="69.3"/>
    <n v="30.7"/>
    <s v="Pass"/>
    <x v="1"/>
    <x v="1"/>
  </r>
  <r>
    <x v="0"/>
    <s v="Parcel Tax: Levy of An Annual Parcel Tax Not to Exceed $32.20 Per Parcel for Single Family Residential and Nonresidential Parcels and $16.10 Per Dwelling Unit for Mixed Use and Multi-Family Residential Parcels"/>
    <x v="5"/>
    <n v="70"/>
    <n v="30"/>
    <s v="Pass"/>
    <x v="1"/>
    <x v="1"/>
  </r>
  <r>
    <x v="0"/>
    <s v="Parcel Tax: vacant property tax on ground floor commercial space in certain commercial districts, rates of between $250 and $1,000 per street-facing foot, starting January 1, 2021 and without any expiration date"/>
    <x v="3"/>
    <n v="70.09"/>
    <n v="29.91"/>
    <s v="Pass"/>
    <x v="1"/>
    <x v="1"/>
  </r>
  <r>
    <x v="1"/>
    <n v="295000000"/>
    <x v="5"/>
    <n v="70.599999999999994"/>
    <n v="29.4"/>
    <s v="Pass"/>
    <x v="1"/>
    <x v="1"/>
  </r>
  <r>
    <x v="1"/>
    <n v="487500000"/>
    <x v="17"/>
    <n v="70.63"/>
    <n v="29.37"/>
    <s v="Pass"/>
    <x v="1"/>
    <x v="1"/>
  </r>
  <r>
    <x v="1"/>
    <n v="41730000"/>
    <x v="10"/>
    <n v="70.8"/>
    <n v="29.2"/>
    <s v="Pass"/>
    <x v="1"/>
    <x v="1"/>
  </r>
  <r>
    <x v="0"/>
    <s v="Gross Receipts Tax: Create Tax Designed to Eliminate/Reduce Tax on Payroll Costs and Increase Business Registration Fees."/>
    <x v="1"/>
    <n v="70.8"/>
    <n v="29.3"/>
    <s v="Pass"/>
    <x v="1"/>
    <x v="1"/>
  </r>
  <r>
    <x v="1"/>
    <n v="531000000"/>
    <x v="5"/>
    <n v="71.099999999999994"/>
    <n v="28.9"/>
    <s v="Pass"/>
    <x v="1"/>
    <x v="1"/>
  </r>
  <r>
    <x v="1"/>
    <n v="600000000"/>
    <x v="9"/>
    <n v="71.16"/>
    <n v="28.84"/>
    <s v="Pass"/>
    <x v="1"/>
    <x v="1"/>
  </r>
  <r>
    <x v="1"/>
    <n v="185000000"/>
    <x v="12"/>
    <n v="71.3"/>
    <n v="28.7"/>
    <s v="Pass"/>
    <x v="1"/>
    <x v="1"/>
  </r>
  <r>
    <x v="1"/>
    <n v="500000000"/>
    <x v="22"/>
    <n v="71.900000000000006"/>
    <n v="28.1"/>
    <s v="Pass"/>
    <x v="1"/>
    <x v="1"/>
  </r>
  <r>
    <x v="1"/>
    <n v="195000000"/>
    <x v="15"/>
    <n v="72.099999999999994"/>
    <n v="27.9"/>
    <s v="Pass"/>
    <x v="1"/>
    <x v="1"/>
  </r>
  <r>
    <x v="1"/>
    <n v="195000000"/>
    <x v="11"/>
    <n v="72.14"/>
    <n v="27.86"/>
    <s v="Pass"/>
    <x v="1"/>
    <x v="1"/>
  </r>
  <r>
    <x v="0"/>
    <s v="$.25-$.75 Stadium Admission Tax"/>
    <x v="1"/>
    <n v="72.3"/>
    <n v="27.7"/>
    <s v="Pass"/>
    <x v="1"/>
    <x v="1"/>
  </r>
  <r>
    <x v="1"/>
    <n v="845000000"/>
    <x v="11"/>
    <n v="72.39"/>
    <n v="27.61"/>
    <s v="Pass"/>
    <x v="1"/>
    <x v="1"/>
  </r>
  <r>
    <x v="8"/>
    <n v="100000000"/>
    <x v="26"/>
    <n v="72.58"/>
    <n v="27.42"/>
    <s v="Pass"/>
    <x v="1"/>
    <x v="1"/>
  </r>
  <r>
    <x v="0"/>
    <s v="Parcel Tax: Levy Annual Tax of $79/Parcel for 8 Yrs"/>
    <x v="11"/>
    <n v="72.900000000000006"/>
    <n v="27.1"/>
    <s v="Pass"/>
    <x v="1"/>
    <x v="1"/>
  </r>
  <r>
    <x v="1"/>
    <n v="450000000"/>
    <x v="5"/>
    <n v="73.900000000000006"/>
    <n v="26.2"/>
    <s v="Pass"/>
    <x v="1"/>
    <x v="1"/>
  </r>
  <r>
    <x v="1"/>
    <n v="310000000"/>
    <x v="17"/>
    <n v="73.91"/>
    <n v="26.09"/>
    <s v="Pass"/>
    <x v="1"/>
    <x v="1"/>
  </r>
  <r>
    <x v="12"/>
    <s v="Allows refunding of revenue bonds without voter approval"/>
    <x v="3"/>
    <n v="74"/>
    <n v="26"/>
    <s v="Pass"/>
    <x v="1"/>
    <x v="1"/>
  </r>
  <r>
    <x v="0"/>
    <s v="Payroll Tax: Levy the City's Payroll Expense Tax to Certain Partnerships and Other Businesses and Expand the Payroll Expense Tax Exemption for Small Businesses with Annual Payroll Expenses of $250,000 or Less"/>
    <x v="1"/>
    <n v="74.2"/>
    <n v="25.8"/>
    <s v="Pass"/>
    <x v="1"/>
    <x v="1"/>
  </r>
  <r>
    <x v="1"/>
    <n v="105865000"/>
    <x v="10"/>
    <n v="74.400000000000006"/>
    <n v="25.6"/>
    <s v="Pass"/>
    <x v="1"/>
    <x v="1"/>
  </r>
  <r>
    <x v="0"/>
    <s v="Parcel Tax: $288 per parcel, adjusted for inflation each year, to replace an existing parcel tax, thereby generating an estimated $48.1 million per year for 17 years"/>
    <x v="5"/>
    <n v="74.430000000000007"/>
    <n v="25.57"/>
    <s v="Pass"/>
    <x v="1"/>
    <x v="1"/>
  </r>
  <r>
    <x v="0"/>
    <s v="Property Tax: Extend property tax of 2.5 cents for every $100 collected for 15 years for library funding."/>
    <x v="3"/>
    <n v="74.5"/>
    <n v="25.5"/>
    <s v="Pass"/>
    <x v="1"/>
    <x v="1"/>
  </r>
  <r>
    <x v="0"/>
    <s v="Sales Tax: Continue 0.5 cent sales tax."/>
    <x v="20"/>
    <n v="74.790000000000006"/>
    <n v="25.21"/>
    <s v="Pass"/>
    <x v="1"/>
    <x v="1"/>
  </r>
  <r>
    <x v="1"/>
    <n v="109500000"/>
    <x v="10"/>
    <n v="76"/>
    <n v="24"/>
    <s v="Pass"/>
    <x v="1"/>
    <x v="1"/>
  </r>
  <r>
    <x v="1"/>
    <n v="260700000"/>
    <x v="17"/>
    <n v="76.010000000000005"/>
    <n v="23.99"/>
    <s v="Pass"/>
    <x v="1"/>
    <x v="1"/>
  </r>
  <r>
    <x v="1"/>
    <n v="110000000"/>
    <x v="12"/>
    <n v="78.7"/>
    <n v="21.3"/>
    <s v="Pass"/>
    <x v="1"/>
    <x v="1"/>
  </r>
  <r>
    <x v="1"/>
    <n v="400000000"/>
    <x v="7"/>
    <n v="79.040000000000006"/>
    <n v="20.96"/>
    <s v="Pass"/>
    <x v="1"/>
    <x v="1"/>
  </r>
  <r>
    <x v="1"/>
    <n v="744250000"/>
    <x v="5"/>
    <n v="79.12"/>
    <n v="20.88"/>
    <s v="Pass"/>
    <x v="1"/>
    <x v="1"/>
  </r>
  <r>
    <x v="1"/>
    <n v="350000000"/>
    <x v="6"/>
    <n v="79.260000000000005"/>
    <n v="20.74"/>
    <s v="Pass"/>
    <x v="1"/>
    <x v="1"/>
  </r>
  <r>
    <x v="1"/>
    <n v="412300000"/>
    <x v="7"/>
    <n v="79.400000000000006"/>
    <n v="20.6"/>
    <s v="Pass"/>
    <x v="1"/>
    <x v="1"/>
  </r>
  <r>
    <x v="0"/>
    <s v="Parcel Tax: Renew tax for $15 years of $99/parcel."/>
    <x v="11"/>
    <n v="79.849999999999994"/>
    <n v="20.149999999999999"/>
    <s v="Pass"/>
    <x v="1"/>
    <x v="1"/>
  </r>
  <r>
    <x v="1"/>
    <n v="425000000"/>
    <x v="13"/>
    <n v="82.7"/>
    <n v="17.3"/>
    <s v="Pass"/>
    <x v="1"/>
    <x v="1"/>
  </r>
  <r>
    <x v="1"/>
    <n v="628500000"/>
    <x v="6"/>
    <n v="82.84"/>
    <n v="17.16"/>
    <s v="Pass"/>
    <x v="1"/>
    <x v="1"/>
  </r>
  <r>
    <x v="0"/>
    <s v="2% Hotel Tax Surcharge"/>
    <x v="1"/>
    <n v="83.6"/>
    <n v="16.399999999999999"/>
    <s v="Pass"/>
    <x v="1"/>
    <x v="1"/>
  </r>
  <r>
    <x v="1"/>
    <n v="887400000"/>
    <x v="4"/>
    <n v="83.8"/>
    <n v="16.2"/>
    <s v="Pass"/>
    <x v="1"/>
    <x v="1"/>
  </r>
  <r>
    <x v="1"/>
    <n v="46200000"/>
    <x v="6"/>
    <n v="89"/>
    <n v="11"/>
    <s v="Pass"/>
    <x v="1"/>
    <x v="1"/>
  </r>
  <r>
    <x v="2"/>
    <s v="Sales Tax: .25% Transactions and Use (Sales) Tax Ordinance"/>
    <x v="1"/>
    <n v="22"/>
    <n v="78"/>
    <s v="Fail"/>
    <x v="0"/>
    <x v="0"/>
  </r>
  <r>
    <x v="0"/>
    <s v="Groundwater Charge: Impose and Collect Groundwater Charge Beginning in the Fiscal Year Following the Adoption of his Measure, and In Future Years"/>
    <x v="13"/>
    <n v="32.799999999999997"/>
    <n v="67.2"/>
    <s v="Fail"/>
    <x v="0"/>
    <x v="0"/>
  </r>
  <r>
    <x v="0"/>
    <s v="Utility Users Tax: Reduce to 2%"/>
    <x v="1"/>
    <n v="37.200000000000003"/>
    <n v="62.8"/>
    <s v="Fail"/>
    <x v="0"/>
    <x v="0"/>
  </r>
  <r>
    <x v="0"/>
    <s v="TOT: Increase to 10%"/>
    <x v="1"/>
    <n v="39.4"/>
    <n v="60.6"/>
    <s v="Fail"/>
    <x v="0"/>
    <x v="0"/>
  </r>
  <r>
    <x v="2"/>
    <s v="Sales Tax: Effective 4/1/2007, Establish a 10 Year 1/4› Sales Tax."/>
    <x v="1"/>
    <n v="43.9"/>
    <n v="56.1"/>
    <s v="Fail"/>
    <x v="0"/>
    <x v="0"/>
  </r>
  <r>
    <x v="0"/>
    <s v="Utility Users Tax: Reduce from 8% to 6%"/>
    <x v="1"/>
    <n v="44.4"/>
    <n v="55.6"/>
    <s v="Fail"/>
    <x v="0"/>
    <x v="0"/>
  </r>
  <r>
    <x v="1"/>
    <n v="31200000"/>
    <x v="5"/>
    <n v="44.73"/>
    <n v="55.27"/>
    <s v="Fail"/>
    <x v="0"/>
    <x v="0"/>
  </r>
  <r>
    <x v="0"/>
    <s v="Parcel Tax: $10 per year for unstable lots, $25 per year for vacant residential lots, $50 per year / per parcel for miscellaneous city property."/>
    <x v="6"/>
    <n v="45.13"/>
    <n v="54.87"/>
    <s v="Fail"/>
    <x v="0"/>
    <x v="0"/>
  </r>
  <r>
    <x v="0"/>
    <s v="Parcel Tax: Impose tax of $30/residential property, commercial property, or unimproved land for recreation and park services."/>
    <x v="3"/>
    <n v="46.35"/>
    <n v="53.65"/>
    <s v="Fail"/>
    <x v="0"/>
    <x v="0"/>
  </r>
  <r>
    <x v="0"/>
    <s v="TOT: Increase from 8% to 9%"/>
    <x v="1"/>
    <n v="47.1"/>
    <n v="52.9"/>
    <s v="Fail"/>
    <x v="0"/>
    <x v="0"/>
  </r>
  <r>
    <x v="0"/>
    <s v="Sales Tax: additional 1% generating an estimated $12 million, thereby increasing the total sales tax rate from 8.25% to 9.25%"/>
    <x v="3"/>
    <n v="47.95"/>
    <n v="52.05"/>
    <s v="Fail"/>
    <x v="0"/>
    <x v="0"/>
  </r>
  <r>
    <x v="1"/>
    <n v="25000000"/>
    <x v="5"/>
    <n v="48.32"/>
    <n v="51.68"/>
    <s v="Fail"/>
    <x v="0"/>
    <x v="0"/>
  </r>
  <r>
    <x v="1"/>
    <n v="38500000"/>
    <x v="5"/>
    <n v="48.95"/>
    <n v="51.05"/>
    <s v="Fail"/>
    <x v="0"/>
    <x v="0"/>
  </r>
  <r>
    <x v="1"/>
    <n v="103000000"/>
    <x v="5"/>
    <n v="50"/>
    <n v="50"/>
    <s v="Fail"/>
    <x v="0"/>
    <x v="0"/>
  </r>
  <r>
    <x v="1"/>
    <n v="260000000"/>
    <x v="5"/>
    <n v="50.44"/>
    <n v="49.56"/>
    <s v="Fail"/>
    <x v="0"/>
    <x v="0"/>
  </r>
  <r>
    <x v="0"/>
    <s v="Parcel Tax: $40 per parcel and special rates for residential and commercial property"/>
    <x v="6"/>
    <n v="51.16"/>
    <n v="48.84"/>
    <s v="Fail"/>
    <x v="0"/>
    <x v="0"/>
  </r>
  <r>
    <x v="0"/>
    <s v="Sales Tax: Raise sales tax 0.75%."/>
    <x v="3"/>
    <n v="51.86"/>
    <n v="48.14"/>
    <s v="Pass"/>
    <x v="1"/>
    <x v="1"/>
  </r>
  <r>
    <x v="1"/>
    <n v="11500000"/>
    <x v="5"/>
    <n v="54.7"/>
    <n v="45.3"/>
    <s v="Fail"/>
    <x v="0"/>
    <x v="0"/>
  </r>
  <r>
    <x v="1"/>
    <n v="11500000"/>
    <x v="5"/>
    <n v="55.8"/>
    <n v="44.2"/>
    <s v="Pass"/>
    <x v="1"/>
    <x v="1"/>
  </r>
  <r>
    <x v="1"/>
    <n v="66000000"/>
    <x v="5"/>
    <n v="56.2"/>
    <n v="43.9"/>
    <s v="Pass"/>
    <x v="1"/>
    <x v="1"/>
  </r>
  <r>
    <x v="0"/>
    <s v="Sales Tax: 0.5% for ten years, generating approximately $280,000 annually"/>
    <x v="6"/>
    <n v="56.39"/>
    <n v="43.61"/>
    <s v="Fail"/>
    <x v="0"/>
    <x v="0"/>
  </r>
  <r>
    <x v="1"/>
    <n v="109300000"/>
    <x v="5"/>
    <n v="57.1"/>
    <n v="42.9"/>
    <s v="Pass"/>
    <x v="1"/>
    <x v="1"/>
  </r>
  <r>
    <x v="1"/>
    <n v="260000000"/>
    <x v="5"/>
    <n v="57.66"/>
    <n v="42.34"/>
    <s v="Pass"/>
    <x v="1"/>
    <x v="1"/>
  </r>
  <r>
    <x v="1"/>
    <n v="25236190"/>
    <x v="5"/>
    <n v="57.7"/>
    <n v="42.3"/>
    <s v="Pass"/>
    <x v="1"/>
    <x v="1"/>
  </r>
  <r>
    <x v="0"/>
    <s v="Transient Occupancy Tax: Increase tax from 9% to 12%."/>
    <x v="3"/>
    <n v="57.84"/>
    <n v="42.16"/>
    <s v="Pass"/>
    <x v="1"/>
    <x v="1"/>
  </r>
  <r>
    <x v="2"/>
    <s v="Sales Tax: Enact a 1/2› Sales Tax to Expire In 5 Yrs"/>
    <x v="1"/>
    <n v="58.3"/>
    <n v="41.7"/>
    <s v="Pass"/>
    <x v="1"/>
    <x v="1"/>
  </r>
  <r>
    <x v="1"/>
    <n v="10000000"/>
    <x v="5"/>
    <n v="58.3"/>
    <n v="41.7"/>
    <s v="Pass"/>
    <x v="1"/>
    <x v="1"/>
  </r>
  <r>
    <x v="0"/>
    <s v="Sales Tax: Continue hlaf cent tax."/>
    <x v="3"/>
    <n v="58.7"/>
    <n v="41.3"/>
    <s v="Pass"/>
    <x v="1"/>
    <x v="1"/>
  </r>
  <r>
    <x v="1"/>
    <n v="159000000"/>
    <x v="5"/>
    <n v="59.1"/>
    <n v="41"/>
    <s v="Pass"/>
    <x v="1"/>
    <x v="1"/>
  </r>
  <r>
    <x v="0"/>
    <s v="Parcel Tax: Impose Tax of $3.89/Parcel"/>
    <x v="3"/>
    <n v="59.4"/>
    <n v="40.6"/>
    <s v="Fail"/>
    <x v="0"/>
    <x v="0"/>
  </r>
  <r>
    <x v="1"/>
    <n v="48500000"/>
    <x v="5"/>
    <n v="59.6"/>
    <n v="40.4"/>
    <s v="Pass"/>
    <x v="1"/>
    <x v="1"/>
  </r>
  <r>
    <x v="0"/>
    <s v="TOT: Continuation"/>
    <x v="1"/>
    <n v="60.4"/>
    <n v="39.6"/>
    <s v="Pass"/>
    <x v="1"/>
    <x v="1"/>
  </r>
  <r>
    <x v="0"/>
    <s v="1/2 of 1%"/>
    <x v="20"/>
    <n v="60.5"/>
    <n v="39.5"/>
    <s v="Pass"/>
    <x v="1"/>
    <x v="1"/>
  </r>
  <r>
    <x v="0"/>
    <s v="Sales Tax: Increase sales tax by 1/2 of 1%."/>
    <x v="20"/>
    <n v="60.5"/>
    <n v="39.5"/>
    <s v="Pass"/>
    <x v="1"/>
    <x v="1"/>
  </r>
  <r>
    <x v="1"/>
    <n v="114000000"/>
    <x v="5"/>
    <n v="60.8"/>
    <n v="39.200000000000003"/>
    <s v="Pass"/>
    <x v="1"/>
    <x v="1"/>
  </r>
  <r>
    <x v="1"/>
    <n v="122000000"/>
    <x v="5"/>
    <n v="61"/>
    <n v="39"/>
    <s v="Fail"/>
    <x v="0"/>
    <x v="0"/>
  </r>
  <r>
    <x v="1"/>
    <n v="56000000"/>
    <x v="5"/>
    <n v="61.85"/>
    <n v="38.15"/>
    <s v="Pass"/>
    <x v="1"/>
    <x v="1"/>
  </r>
  <r>
    <x v="0"/>
    <s v="Marijuana Tax: Impose annual tax not to exceed $12/canopy sq. ft. for cultivation (adjusted for inflation), 6% of gross receipts for retail marijuana businesses, and 4% for all other businesses."/>
    <x v="3"/>
    <n v="62.24"/>
    <n v="37.76"/>
    <s v="Pass"/>
    <x v="1"/>
    <x v="1"/>
  </r>
  <r>
    <x v="0"/>
    <s v="Sales Tax: Enact additional 0.125% sales tax for 15 years for park repairs and updates and riverbank erosion repairs."/>
    <x v="15"/>
    <n v="62.65"/>
    <n v="37.35"/>
    <s v="Fail"/>
    <x v="0"/>
    <x v="0"/>
  </r>
  <r>
    <x v="1"/>
    <n v="11825000"/>
    <x v="5"/>
    <n v="63.1"/>
    <n v="36.9"/>
    <s v="Fail"/>
    <x v="0"/>
    <x v="0"/>
  </r>
  <r>
    <x v="0"/>
    <s v="Cannabis Tax: 6% of gross receipts for retail businesses, 4% of gross receipts for other businesses, and $12 per sq. ft. for canopy cultivation, thereby generate an estimated $350,000-$700,000 per year"/>
    <x v="3"/>
    <n v="63.15"/>
    <n v="36.85"/>
    <s v="Pass"/>
    <x v="1"/>
    <x v="1"/>
  </r>
  <r>
    <x v="1"/>
    <n v="11825000"/>
    <x v="5"/>
    <n v="63.2"/>
    <n v="36.799999999999997"/>
    <s v="Fail"/>
    <x v="0"/>
    <x v="0"/>
  </r>
  <r>
    <x v="0"/>
    <s v="Marijuana Tax: Impose tax of 3.5% to 8% of gross receipts, with an additional $2/sq. ft. of cultivation space, Consumer Price Index (CPI) annual adjustment for early childhood education, drug prevention, literacy , and other programs for children and youth; public health; public safety and enforcement of cannabis laws."/>
    <x v="3"/>
    <n v="63.54"/>
    <n v="36.46"/>
    <s v="Fail"/>
    <x v="0"/>
    <x v="0"/>
  </r>
  <r>
    <x v="0"/>
    <s v="Sales Tax: Impose additional 0.5% tax for 20 years."/>
    <x v="3"/>
    <n v="63.67"/>
    <n v="36.33"/>
    <s v="Pass"/>
    <x v="1"/>
    <x v="1"/>
  </r>
  <r>
    <x v="0"/>
    <s v="Marijuana Tax: Increase tax on medical marijuana businesses to a minimum of $35 and maximum of $50 per $1,000 of annual gross receipts, amounting to tax from 3.5% and 5% on marijuana businesses revenue."/>
    <x v="3"/>
    <n v="64.05"/>
    <n v="35.950000000000003"/>
    <s v="Pass"/>
    <x v="1"/>
    <x v="1"/>
  </r>
  <r>
    <x v="1"/>
    <n v="19500000"/>
    <x v="5"/>
    <n v="64.099999999999994"/>
    <n v="35.9"/>
    <s v="Pass"/>
    <x v="1"/>
    <x v="1"/>
  </r>
  <r>
    <x v="1"/>
    <n v="1420000"/>
    <x v="5"/>
    <n v="64.599999999999994"/>
    <n v="35.4"/>
    <s v="Fail"/>
    <x v="0"/>
    <x v="0"/>
  </r>
  <r>
    <x v="0"/>
    <s v="Cannabis Tax: between 3.5% and 8% of gross receipts and $2.00 per sq. ft. of cultivation in order raise an estimated $250,000 per year"/>
    <x v="19"/>
    <n v="64.69"/>
    <n v="35.31"/>
    <s v="Fail"/>
    <x v="0"/>
    <x v="0"/>
  </r>
  <r>
    <x v="1"/>
    <n v="82000000"/>
    <x v="5"/>
    <n v="65.03"/>
    <n v="34.97"/>
    <s v="Pass"/>
    <x v="1"/>
    <x v="1"/>
  </r>
  <r>
    <x v="1"/>
    <n v="281000000"/>
    <x v="5"/>
    <n v="65.180000000000007"/>
    <n v="34.82"/>
    <s v="Pass"/>
    <x v="1"/>
    <x v="1"/>
  </r>
  <r>
    <x v="0"/>
    <s v="Parcel Tax: annual rates of $72 per residential unit; $60 per residential unit for apartments; $150 per unit for commercial units; $20,00 per parcel for vacant commercial parcels, residential parcels and agricultural parcels."/>
    <x v="13"/>
    <n v="65.3"/>
    <n v="34.700000000000003"/>
    <s v="Fail"/>
    <x v="0"/>
    <x v="0"/>
  </r>
  <r>
    <x v="1"/>
    <n v="40000000"/>
    <x v="5"/>
    <n v="65.7"/>
    <n v="34.299999999999997"/>
    <s v="Fail"/>
    <x v="0"/>
    <x v="0"/>
  </r>
  <r>
    <x v="0"/>
    <s v="Business Tax: Establish Business Tax for the Following: (1) Permitted &quot;Medical Cannabis Dispensaries&quot; at a Tax Rate of $25.00 for Each $1,000.00 of Gross Receipts; and (2) Non-Medical &quot;Marijuana Businesses&quot; at a Tax Rate of $100.00 for Each $1,000.00 of Gross Receipts"/>
    <x v="1"/>
    <n v="66.599999999999994"/>
    <n v="33.4"/>
    <s v="Pass"/>
    <x v="1"/>
    <x v="1"/>
  </r>
  <r>
    <x v="0"/>
    <s v="Sales Tax: Enact additional 0.25% sales tax for 15 years for restoration of Fire Engine 1 and expland gang prevention programs."/>
    <x v="0"/>
    <n v="66.61"/>
    <n v="33.39"/>
    <s v="Fail"/>
    <x v="0"/>
    <x v="0"/>
  </r>
  <r>
    <x v="1"/>
    <n v="3700000"/>
    <x v="5"/>
    <n v="66.900000000000006"/>
    <n v="33.1"/>
    <s v="Pass"/>
    <x v="1"/>
    <x v="1"/>
  </r>
  <r>
    <x v="1"/>
    <n v="35400000"/>
    <x v="5"/>
    <n v="67.3"/>
    <n v="32.700000000000003"/>
    <s v="Pass"/>
    <x v="1"/>
    <x v="1"/>
  </r>
  <r>
    <x v="1"/>
    <n v="114000000"/>
    <x v="5"/>
    <n v="67.5"/>
    <n v="32.6"/>
    <s v="Pass"/>
    <x v="1"/>
    <x v="1"/>
  </r>
  <r>
    <x v="1"/>
    <n v="51000000"/>
    <x v="5"/>
    <n v="67.900000000000006"/>
    <n v="32.1"/>
    <s v="Pass"/>
    <x v="1"/>
    <x v="1"/>
  </r>
  <r>
    <x v="1"/>
    <n v="800000"/>
    <x v="5"/>
    <n v="67.900000000000006"/>
    <n v="32.1"/>
    <s v="Pass"/>
    <x v="1"/>
    <x v="1"/>
  </r>
  <r>
    <x v="1"/>
    <n v="7500000"/>
    <x v="5"/>
    <n v="68"/>
    <n v="32"/>
    <s v="Pass"/>
    <x v="1"/>
    <x v="1"/>
  </r>
  <r>
    <x v="0"/>
    <s v="TOT: Continuation"/>
    <x v="1"/>
    <n v="68.3"/>
    <n v="31.7"/>
    <s v="Pass"/>
    <x v="1"/>
    <x v="1"/>
  </r>
  <r>
    <x v="1"/>
    <n v="464500000"/>
    <x v="5"/>
    <n v="68.900000000000006"/>
    <n v="31.1"/>
    <s v="Pass"/>
    <x v="1"/>
    <x v="1"/>
  </r>
  <r>
    <x v="1"/>
    <n v="120000000"/>
    <x v="5"/>
    <n v="69.400000000000006"/>
    <n v="30.6"/>
    <s v="Pass"/>
    <x v="1"/>
    <x v="1"/>
  </r>
  <r>
    <x v="0"/>
    <s v="TOT: Increase to 10%"/>
    <x v="1"/>
    <n v="69.5"/>
    <n v="30.5"/>
    <s v="Pass"/>
    <x v="1"/>
    <x v="1"/>
  </r>
  <r>
    <x v="0"/>
    <s v="Parcel Tax: $72 per residential unit/per year; $60 per residential unit/per year for apartments; $150 per unit/per year for commercial units, $20.00 per parcel per year for vacant commercial parcels, residential parcels and agricultural parcels."/>
    <x v="7"/>
    <n v="69.900000000000006"/>
    <n v="30.1"/>
    <s v="Pass"/>
    <x v="1"/>
    <x v="1"/>
  </r>
  <r>
    <x v="2"/>
    <s v="Sales Tax: Impose a 1/2› Sales Tax for Public Safety Purposes"/>
    <x v="0"/>
    <n v="70"/>
    <n v="30"/>
    <s v="Pass"/>
    <x v="1"/>
    <x v="1"/>
  </r>
  <r>
    <x v="1"/>
    <n v="43100000"/>
    <x v="5"/>
    <n v="70.5"/>
    <n v="29.5"/>
    <s v="Pass"/>
    <x v="1"/>
    <x v="1"/>
  </r>
  <r>
    <x v="1"/>
    <n v="50000000"/>
    <x v="5"/>
    <n v="71.2"/>
    <n v="28.8"/>
    <s v="Pass"/>
    <x v="1"/>
    <x v="1"/>
  </r>
  <r>
    <x v="0"/>
    <s v="Parcel Tax: $0.08 per square foot of building space and $45 per unimproved parcel, thereby generating an estimated $1.2 million per year for the district"/>
    <x v="6"/>
    <n v="73.430000000000007"/>
    <n v="26.57"/>
    <s v="Pass"/>
    <x v="1"/>
    <x v="1"/>
  </r>
  <r>
    <x v="1"/>
    <n v="156000000"/>
    <x v="5"/>
    <n v="74.5"/>
    <n v="25.5"/>
    <s v="Pass"/>
    <x v="1"/>
    <x v="1"/>
  </r>
  <r>
    <x v="0"/>
    <s v="Parcel Tax: Levy annual tax of $0.07/sq. ft. for residential units; $0.10/sq. ft. for commercial buildings; $12/parcel for vacant and agricultural; and other rates for other land uses for 9 yrs. to fund emergency response services, reopening a second fire station, and replacing outdated equipment."/>
    <x v="6"/>
    <n v="75.33"/>
    <n v="24.67"/>
    <s v="Pass"/>
    <x v="1"/>
    <x v="1"/>
  </r>
  <r>
    <x v="0"/>
    <s v="Sales Tax: Enact additional 0.25% tax for 16 years for library and recreation services."/>
    <x v="3"/>
    <n v="76"/>
    <n v="24"/>
    <s v="Pass"/>
    <x v="1"/>
    <x v="1"/>
  </r>
  <r>
    <x v="1"/>
    <n v="80000000"/>
    <x v="5"/>
    <n v="76.8"/>
    <n v="23.2"/>
    <s v="Pass"/>
    <x v="1"/>
    <x v="1"/>
  </r>
  <r>
    <x v="2"/>
    <s v="Sales Tax: Enact a 1› Sales Tax"/>
    <x v="1"/>
    <n v="77.599999999999994"/>
    <n v="22.4"/>
    <s v="Pass"/>
    <x v="1"/>
    <x v="1"/>
  </r>
  <r>
    <x v="2"/>
    <s v="Sales Tax: Continue the Existing 1/2› Sales Tax for No Longer Than 30 Yrs to Relieve Traffic Congestion"/>
    <x v="22"/>
    <n v="77.900000000000006"/>
    <n v="22.1"/>
    <s v="Pass"/>
    <x v="1"/>
    <x v="1"/>
  </r>
  <r>
    <x v="0"/>
    <s v="Special Tax: $0.03 sq. ft. for residential dwellings; $0.05 sq. ft. for commercial residential; $0.04 sq. ft. for agriculture; $0.02 sq. ft. for poultry containment building; $0.06 sq. ft. for commercial; $0.08 sq. ft. for industrial; $12 per fiscal year for vacant residential lots; $35 per fiscal year for vacant commercial lots; $250 per fiscal year for vacant industrial lots; $10 per fiscal year for wells; $10 per acre unit per fiscal year for State Board of Equalization Properties; $12 per fiscal year for mobile home residential lots; $25 per fiscal year for loafing barns."/>
    <x v="6"/>
    <n v="79.900000000000006"/>
    <n v="20.100000000000001"/>
    <s v="Pass"/>
    <x v="1"/>
    <x v="1"/>
  </r>
  <r>
    <x v="0"/>
    <s v="Increase Utility Users Tax to 4%"/>
    <x v="22"/>
    <n v="26.1"/>
    <n v="73.900000000000006"/>
    <s v="Fail"/>
    <x v="0"/>
    <x v="0"/>
  </r>
  <r>
    <x v="2"/>
    <s v="Sales Tax: Impose 1/2› Sales Tax"/>
    <x v="4"/>
    <n v="26.1"/>
    <n v="73.900000000000006"/>
    <s v="Fail"/>
    <x v="0"/>
    <x v="0"/>
  </r>
  <r>
    <x v="0"/>
    <s v="Mosquito Abatement Tax:  $9.80 a year for single family residence; agricultural property assessed by acre; irrigation parcel taxed highest."/>
    <x v="3"/>
    <n v="33"/>
    <n v="67"/>
    <s v="Fail"/>
    <x v="0"/>
    <x v="0"/>
  </r>
  <r>
    <x v="0"/>
    <s v="Continue 2.4% Utility Users Tax"/>
    <x v="1"/>
    <n v="33.700000000000003"/>
    <n v="66.3"/>
    <s v="Fail"/>
    <x v="0"/>
    <x v="0"/>
  </r>
  <r>
    <x v="0"/>
    <s v="Parcel Tax: Increase parcel tax to $125 per unit."/>
    <x v="6"/>
    <n v="36.130000000000003"/>
    <n v="63.87"/>
    <s v="Fail"/>
    <x v="0"/>
    <x v="0"/>
  </r>
  <r>
    <x v="0"/>
    <s v="Water Rate Increase: Increase water rates by 33%."/>
    <x v="3"/>
    <n v="45.63"/>
    <n v="54.37"/>
    <s v="Fail"/>
    <x v="0"/>
    <x v="0"/>
  </r>
  <r>
    <x v="1"/>
    <n v="310000000"/>
    <x v="11"/>
    <n v="46.2"/>
    <n v="53.8"/>
    <s v="Fail"/>
    <x v="0"/>
    <x v="0"/>
  </r>
  <r>
    <x v="0"/>
    <s v="$2 Per Month Per Residence"/>
    <x v="12"/>
    <n v="46.3"/>
    <n v="53.7"/>
    <s v="Fail"/>
    <x v="0"/>
    <x v="0"/>
  </r>
  <r>
    <x v="0"/>
    <s v="Sales Tax: Impose tax of one-half of 1% for 6 yrs."/>
    <x v="3"/>
    <n v="46.72"/>
    <n v="53.28"/>
    <s v="Fail"/>
    <x v="0"/>
    <x v="0"/>
  </r>
  <r>
    <x v="0"/>
    <s v="Increase TOT from 6% to 10%"/>
    <x v="1"/>
    <n v="47.3"/>
    <n v="52.7"/>
    <s v="Fail"/>
    <x v="0"/>
    <x v="0"/>
  </r>
  <r>
    <x v="2"/>
    <s v="Sales Tax: Increase .25% County Wide Sales Tax"/>
    <x v="10"/>
    <n v="48"/>
    <n v="52"/>
    <s v="Fail"/>
    <x v="0"/>
    <x v="0"/>
  </r>
  <r>
    <x v="3"/>
    <s v="$4.40 Sq Ft for Residential/$3.30 Apt (Advisory) for 4 Yrs"/>
    <x v="15"/>
    <n v="48.8"/>
    <n v="51.2"/>
    <s v="Fail"/>
    <x v="0"/>
    <x v="0"/>
  </r>
  <r>
    <x v="2"/>
    <s v="Sales Tax: Impose .25% Tax"/>
    <x v="18"/>
    <n v="48.8"/>
    <n v="51.2"/>
    <s v="Fail"/>
    <x v="0"/>
    <x v="0"/>
  </r>
  <r>
    <x v="2"/>
    <s v="Sales Tax: Impose a 1/2› Sales Tax to Help Preserve, Enhance and Improve the Infrastructure, Safety and Character of Pismo Beach"/>
    <x v="1"/>
    <n v="49.1"/>
    <n v="50.9"/>
    <s v="Fail"/>
    <x v="0"/>
    <x v="0"/>
  </r>
  <r>
    <x v="0"/>
    <s v="Transient Occupancy Tax: Increases TOT from 7% to 9%."/>
    <x v="3"/>
    <n v="49.6"/>
    <n v="50.4"/>
    <s v="Fail"/>
    <x v="0"/>
    <x v="0"/>
  </r>
  <r>
    <x v="0"/>
    <s v="Increase business license tax."/>
    <x v="3"/>
    <n v="50"/>
    <n v="50"/>
    <s v="Pass"/>
    <x v="1"/>
    <x v="1"/>
  </r>
  <r>
    <x v="2"/>
    <s v="Sales Tax: Impose 1/2› Sales Tax to Fund Community Needs"/>
    <x v="1"/>
    <n v="50.1"/>
    <n v="49.9"/>
    <s v="Pass"/>
    <x v="1"/>
    <x v="1"/>
  </r>
  <r>
    <x v="0"/>
    <s v="Sales Tax: increase by 1%, from 7.75% to 8.75%, generating approximately $1.8 million"/>
    <x v="3"/>
    <n v="52.68"/>
    <n v="47.32"/>
    <s v="Pass"/>
    <x v="1"/>
    <x v="1"/>
  </r>
  <r>
    <x v="0"/>
    <s v="Parcel Tax: Impose tax of $62.15/parcel to fund 3 full-time firefighters for fire prevention and protection services."/>
    <x v="6"/>
    <n v="53.64"/>
    <n v="46.36"/>
    <s v="Fail"/>
    <x v="0"/>
    <x v="0"/>
  </r>
  <r>
    <x v="1"/>
    <n v="36000000"/>
    <x v="5"/>
    <n v="53.7"/>
    <n v="46.3"/>
    <s v="Fail"/>
    <x v="0"/>
    <x v="0"/>
  </r>
  <r>
    <x v="1"/>
    <n v="40000000"/>
    <x v="5"/>
    <n v="54.4"/>
    <n v="45.6"/>
    <s v="Fail"/>
    <x v="0"/>
    <x v="0"/>
  </r>
  <r>
    <x v="1"/>
    <n v="6200000"/>
    <x v="5"/>
    <n v="55.1"/>
    <n v="44.9"/>
    <s v="Pass"/>
    <x v="1"/>
    <x v="1"/>
  </r>
  <r>
    <x v="2"/>
    <s v="Sales Tax: Increase the City Sales Tax by 1/2› for General Services"/>
    <x v="1"/>
    <n v="55.7"/>
    <n v="44.3"/>
    <s v="Pass"/>
    <x v="1"/>
    <x v="1"/>
  </r>
  <r>
    <x v="0"/>
    <s v="Transaction and Use Tax: Increase the City of Pismo Beach Sales Tax by 1/2› for a Period of 6.5 Yrs"/>
    <x v="1"/>
    <n v="55.8"/>
    <n v="44.2"/>
    <s v="Pass"/>
    <x v="1"/>
    <x v="1"/>
  </r>
  <r>
    <x v="0"/>
    <s v="Sales Tax: increase by 1%, from 7.75% to 8.75%, generating approximately $10 million annually"/>
    <x v="3"/>
    <n v="56.56"/>
    <n v="43.44"/>
    <s v="Pass"/>
    <x v="1"/>
    <x v="1"/>
  </r>
  <r>
    <x v="1"/>
    <n v="35000000"/>
    <x v="5"/>
    <n v="57.8"/>
    <n v="42.2"/>
    <s v="Pass"/>
    <x v="1"/>
    <x v="1"/>
  </r>
  <r>
    <x v="0"/>
    <s v="Sales Tax: extending a 1.5% sales tax, generating approximately $21.6 million annually"/>
    <x v="3"/>
    <n v="58.23"/>
    <n v="41.77"/>
    <s v="Pass"/>
    <x v="1"/>
    <x v="1"/>
  </r>
  <r>
    <x v="0"/>
    <s v="Sales Tax: increase by 1%, from 7.75% to 8.75%, generating approximately $2 million annually"/>
    <x v="3"/>
    <n v="58.55"/>
    <n v="41.45"/>
    <s v="Pass"/>
    <x v="1"/>
    <x v="1"/>
  </r>
  <r>
    <x v="0"/>
    <s v="Sales Tax: increase by 1%, from 7.75% to 8.75%, generating approximately $4.5 million annually"/>
    <x v="3"/>
    <n v="58.6"/>
    <n v="41.4"/>
    <s v="Pass"/>
    <x v="1"/>
    <x v="1"/>
  </r>
  <r>
    <x v="0"/>
    <s v="Parcel Tax: Levy annual tax of $35.04/parcel with cost of living adjustments for 6 yrs."/>
    <x v="18"/>
    <n v="58.63"/>
    <n v="41.37"/>
    <s v="Fail"/>
    <x v="0"/>
    <x v="0"/>
  </r>
  <r>
    <x v="2"/>
    <s v="Sales Tax: Increase tax 1/2% from 7.5% to 8% for 12 years."/>
    <x v="22"/>
    <n v="59.1"/>
    <n v="40.9"/>
    <s v="Fail"/>
    <x v="0"/>
    <x v="0"/>
  </r>
  <r>
    <x v="2"/>
    <s v="Sales Tax: Enact a Temporary 1/2% Sales Tax to Expire In 12 Yrs"/>
    <x v="1"/>
    <n v="59.1"/>
    <n v="40.9"/>
    <s v="Pass"/>
    <x v="1"/>
    <x v="1"/>
  </r>
  <r>
    <x v="1"/>
    <n v="13900000"/>
    <x v="5"/>
    <n v="59.7"/>
    <n v="40.299999999999997"/>
    <s v="Fail"/>
    <x v="0"/>
    <x v="0"/>
  </r>
  <r>
    <x v="0"/>
    <s v="Authorizes Additional Uses of Existing Tax"/>
    <x v="5"/>
    <n v="60.2"/>
    <n v="39.799999999999997"/>
    <s v="Pass"/>
    <x v="1"/>
    <x v="1"/>
  </r>
  <r>
    <x v="0"/>
    <s v="Business Tax: Increase the business tax certificate rate from $55 to a range of $60 to $950 based on building square footage and a separate flat rate of $60 for businesses located outside Grover Beach."/>
    <x v="3"/>
    <n v="60.47"/>
    <n v="39.53"/>
    <s v="Pass"/>
    <x v="1"/>
    <x v="1"/>
  </r>
  <r>
    <x v="0"/>
    <s v="Parcel Tax: $58 per year/per parcel for 4 years."/>
    <x v="5"/>
    <n v="60.5"/>
    <n v="39.5"/>
    <s v="Fail"/>
    <x v="0"/>
    <x v="0"/>
  </r>
  <r>
    <x v="1"/>
    <n v="6700000"/>
    <x v="6"/>
    <n v="60.7"/>
    <n v="39.4"/>
    <s v="Fail"/>
    <x v="0"/>
    <x v="0"/>
  </r>
  <r>
    <x v="0"/>
    <s v="$8 per benefit unit"/>
    <x v="3"/>
    <n v="60.8"/>
    <n v="39.200000000000003"/>
    <s v="Pass"/>
    <x v="1"/>
    <x v="1"/>
  </r>
  <r>
    <x v="0"/>
    <s v="Authorizes Additional Uses of Existing Tax"/>
    <x v="5"/>
    <n v="60.8"/>
    <n v="39.200000000000003"/>
    <s v="Pass"/>
    <x v="1"/>
    <x v="1"/>
  </r>
  <r>
    <x v="0"/>
    <s v="Authorizes Additional Uses of Existing Tax"/>
    <x v="5"/>
    <n v="61.5"/>
    <n v="38.5"/>
    <s v="Pass"/>
    <x v="1"/>
    <x v="1"/>
  </r>
  <r>
    <x v="1"/>
    <n v="58000000"/>
    <x v="5"/>
    <n v="61.7"/>
    <n v="38.299999999999997"/>
    <s v="Pass"/>
    <x v="1"/>
    <x v="1"/>
  </r>
  <r>
    <x v="1"/>
    <n v="4000000"/>
    <x v="5"/>
    <n v="61.76"/>
    <n v="38.24"/>
    <s v="Pass"/>
    <x v="1"/>
    <x v="1"/>
  </r>
  <r>
    <x v="0"/>
    <s v="TOT: Raise Tax from 9% to10%"/>
    <x v="1"/>
    <n v="62.3"/>
    <n v="37.700000000000003"/>
    <s v="Pass"/>
    <x v="1"/>
    <x v="1"/>
  </r>
  <r>
    <x v="1"/>
    <n v="5900000"/>
    <x v="5"/>
    <n v="62.34"/>
    <n v="37.659999999999997"/>
    <s v="Pass"/>
    <x v="1"/>
    <x v="1"/>
  </r>
  <r>
    <x v="0"/>
    <s v="Direct Motor Vehicle Fee to CO"/>
    <x v="20"/>
    <n v="62.6"/>
    <n v="37.4"/>
    <s v="Pass"/>
    <x v="1"/>
    <x v="1"/>
  </r>
  <r>
    <x v="1"/>
    <n v="275000000"/>
    <x v="11"/>
    <n v="62.6"/>
    <n v="37.4"/>
    <s v="Pass"/>
    <x v="1"/>
    <x v="1"/>
  </r>
  <r>
    <x v="0"/>
    <s v="Increase TOT from 6% to 10%"/>
    <x v="1"/>
    <n v="63.2"/>
    <n v="36.799999999999997"/>
    <s v="Pass"/>
    <x v="1"/>
    <x v="1"/>
  </r>
  <r>
    <x v="1"/>
    <n v="21350000"/>
    <x v="5"/>
    <n v="63.3"/>
    <n v="36.700000000000003"/>
    <s v="Pass"/>
    <x v="1"/>
    <x v="1"/>
  </r>
  <r>
    <x v="0"/>
    <s v="Parcel Tax: Assessment Increase from $7 to $25 Per Unimproved Parcel Per Year and from $20 to $85 Per Improved Parcel Per Year, on All Real Property (Except That of Federal, State, or Local Governmental Agency) within the Boundaries of the Tri-City Health Care District"/>
    <x v="4"/>
    <n v="64.2"/>
    <n v="35.799999999999997"/>
    <s v="Fail"/>
    <x v="0"/>
    <x v="0"/>
  </r>
  <r>
    <x v="0"/>
    <s v="Parcel Tax of Various Amounts"/>
    <x v="18"/>
    <n v="64.3"/>
    <n v="35.700000000000003"/>
    <s v="Fail"/>
    <x v="0"/>
    <x v="0"/>
  </r>
  <r>
    <x v="0"/>
    <s v="Raise TOT from 6% to9%"/>
    <x v="1"/>
    <n v="64.599999999999994"/>
    <n v="35.4"/>
    <s v="Pass"/>
    <x v="1"/>
    <x v="1"/>
  </r>
  <r>
    <x v="1"/>
    <n v="2900000"/>
    <x v="5"/>
    <n v="64.7"/>
    <n v="35.299999999999997"/>
    <s v="Pass"/>
    <x v="1"/>
    <x v="1"/>
  </r>
  <r>
    <x v="2"/>
    <s v="Sales Tax: Increase the City Sales Tax by 1/2› for General Services for 8 Yrs"/>
    <x v="1"/>
    <n v="64.8"/>
    <n v="35.200000000000003"/>
    <s v="Pass"/>
    <x v="1"/>
    <x v="1"/>
  </r>
  <r>
    <x v="2"/>
    <s v="Sales Tax: Increase the City Sales Tax by 1/2› to Preserve Morro Bay's Safety and Character by Funding Essential General City Services"/>
    <x v="1"/>
    <n v="65"/>
    <n v="35"/>
    <s v="Pass"/>
    <x v="1"/>
    <x v="1"/>
  </r>
  <r>
    <x v="1"/>
    <n v="6000000"/>
    <x v="6"/>
    <n v="65.099999999999994"/>
    <n v="34.9"/>
    <s v="Fail"/>
    <x v="0"/>
    <x v="0"/>
  </r>
  <r>
    <x v="1"/>
    <n v="117000000"/>
    <x v="5"/>
    <n v="65.3"/>
    <n v="34.700000000000003"/>
    <s v="Pass"/>
    <x v="1"/>
    <x v="1"/>
  </r>
  <r>
    <x v="1"/>
    <n v="170000000"/>
    <x v="5"/>
    <n v="65.59"/>
    <n v="34.409999999999997"/>
    <s v="Pass"/>
    <x v="1"/>
    <x v="1"/>
  </r>
  <r>
    <x v="0"/>
    <s v="Parcel Tax: $180"/>
    <x v="6"/>
    <n v="66.14"/>
    <n v="33.86"/>
    <s v="Fail"/>
    <x v="0"/>
    <x v="0"/>
  </r>
  <r>
    <x v="0"/>
    <s v="Special Tax: $0.03 sq. ft. for residential dwellings; $0.04 sq. ft. for commercial residential; $0.02 sq. ft. for agriculture building; $0.04 sq. ft. for commercial buildings;  $50 per fiscal year for vacant residential lots; $30 per fiscal year for vacant commercial lots; $30 per space/per year for trailer parks; $50 per fiscal year for vacant industrial lands less than 10 acres; $75 per fiscal year for vacant industrial lands between 10.1 to 20 acres; $125 per fiscal year for vacant industrial lands more than 20 acres; $100 per fiscal year for gas wells; $40 per acre unit per fiscal year for State Board of Equalization; $0.015 sq. ft. per year for poultry buildings and nurseries; $3 per acre unit/per fiscal year for dry farm and dry graze land; $2 per acre unit/per fiscal year for irrigated land; $5 per acre unit/per fiscal year for waste lands."/>
    <x v="6"/>
    <n v="66.3"/>
    <n v="33.700000000000003"/>
    <s v="Fail"/>
    <x v="0"/>
    <x v="0"/>
  </r>
  <r>
    <x v="0"/>
    <s v="Sales Tax: Impose a 0.5% tax for 9 years for transportation improvements."/>
    <x v="20"/>
    <n v="66.31"/>
    <n v="33.69"/>
    <s v="Fail"/>
    <x v="0"/>
    <x v="0"/>
  </r>
  <r>
    <x v="0"/>
    <s v="Parcel Tax: $1,815 per year/ per parcel."/>
    <x v="2"/>
    <n v="66.67"/>
    <n v="33.33"/>
    <s v="Pass"/>
    <x v="1"/>
    <x v="1"/>
  </r>
  <r>
    <x v="0"/>
    <s v="TOT: Increase to 10%"/>
    <x v="1"/>
    <n v="67"/>
    <n v="33"/>
    <s v="Pass"/>
    <x v="1"/>
    <x v="1"/>
  </r>
  <r>
    <x v="0"/>
    <s v="Marijuana Tax: Impose tax on cannabis-related activities up to $20/sq. ft. for cultivation/processing; up to 10% of gross receipts for transportation; up to 15% of gross receipts for manufacturing, testing, and distribution; and up to 10% of gross receipts for dispensaries."/>
    <x v="3"/>
    <n v="67.22"/>
    <n v="32.78"/>
    <s v="Pass"/>
    <x v="1"/>
    <x v="1"/>
  </r>
  <r>
    <x v="1"/>
    <n v="48000000"/>
    <x v="22"/>
    <n v="68"/>
    <n v="32"/>
    <s v="Pass"/>
    <x v="1"/>
    <x v="1"/>
  </r>
  <r>
    <x v="1"/>
    <n v="38000000"/>
    <x v="5"/>
    <n v="68.3"/>
    <n v="31.7"/>
    <s v="Pass"/>
    <x v="1"/>
    <x v="1"/>
  </r>
  <r>
    <x v="0"/>
    <s v="Parcel Tax: Repeal the Current 1982 Special Tax and Impose a New $25 Per Parcel Special Tax"/>
    <x v="6"/>
    <n v="69.099999999999994"/>
    <n v="30.9"/>
    <s v="Pass"/>
    <x v="1"/>
    <x v="1"/>
  </r>
  <r>
    <x v="0"/>
    <s v="Parcel Tax: Impose tax of $79/parcel for safe facilities, Science, Technology, Engineering, and Math (STEM) programs and protect art/music programs for 5 years."/>
    <x v="5"/>
    <n v="69.56"/>
    <n v="30.44"/>
    <s v="Pass"/>
    <x v="1"/>
    <x v="1"/>
  </r>
  <r>
    <x v="1"/>
    <n v="4950000"/>
    <x v="5"/>
    <n v="69.599999999999994"/>
    <n v="30.4"/>
    <s v="Pass"/>
    <x v="1"/>
    <x v="1"/>
  </r>
  <r>
    <x v="2"/>
    <s v="Sales Tax: Extend 1/2% tax for 8 years."/>
    <x v="1"/>
    <n v="70.3"/>
    <n v="29.7"/>
    <s v="Pass"/>
    <x v="1"/>
    <x v="1"/>
  </r>
  <r>
    <x v="0"/>
    <s v="Marijuana Tax: Impose tax on commercial marijuana operations of $25/sq. ft. for the first 5,000 sq. ft., $10/sq. ft. after the first 5,000 sq. ft., with a tax on revenue of 5% for medical marijuana and 10% for recreational marijuana."/>
    <x v="3"/>
    <n v="70.59"/>
    <n v="29.41"/>
    <s v="Pass"/>
    <x v="1"/>
    <x v="1"/>
  </r>
  <r>
    <x v="1"/>
    <n v="13200000"/>
    <x v="25"/>
    <n v="70.8"/>
    <n v="29.2"/>
    <s v="Pass"/>
    <x v="1"/>
    <x v="1"/>
  </r>
  <r>
    <x v="2"/>
    <s v="Sales Tax: Extend current 1/2› increase for 12 years."/>
    <x v="1"/>
    <n v="71.2"/>
    <n v="28.8"/>
    <s v="Pass"/>
    <x v="1"/>
    <x v="1"/>
  </r>
  <r>
    <x v="1"/>
    <n v="12700000"/>
    <x v="5"/>
    <n v="71.5"/>
    <n v="28.5"/>
    <s v="Pass"/>
    <x v="1"/>
    <x v="1"/>
  </r>
  <r>
    <x v="1"/>
    <n v="177000000"/>
    <x v="5"/>
    <n v="71.8"/>
    <n v="28.2"/>
    <s v="Pass"/>
    <x v="1"/>
    <x v="1"/>
  </r>
  <r>
    <x v="0"/>
    <s v="Marijuana Tax: Impose maximum tax of 10 cents per $1 of proceeds of commercial cannabis operations, annual maximum tax of $25/sq. ft. of commercial cultivation area (CPI adjustments), no sunset clause."/>
    <x v="3"/>
    <n v="72.22"/>
    <n v="27.28"/>
    <s v="Pass"/>
    <x v="1"/>
    <x v="1"/>
  </r>
  <r>
    <x v="3"/>
    <s v="Parcel Tax: Impose an Assessment Increase of $7 to $25 Flat Rate Per Unimproved Parcel and from $20 to $85 Flat Rate Per Improved Parcel Per Year, on All Real Property to Improve Paramedic Staffing and Upgrade General Operations"/>
    <x v="18"/>
    <n v="72.3"/>
    <n v="27.8"/>
    <s v="Pass"/>
    <x v="1"/>
    <x v="1"/>
  </r>
  <r>
    <x v="1"/>
    <n v="1900000"/>
    <x v="6"/>
    <n v="72.400000000000006"/>
    <n v="27.6"/>
    <s v="Pass"/>
    <x v="1"/>
    <x v="1"/>
  </r>
  <r>
    <x v="1"/>
    <n v="3150000"/>
    <x v="5"/>
    <n v="73.040000000000006"/>
    <n v="26.96"/>
    <s v="Pass"/>
    <x v="1"/>
    <x v="1"/>
  </r>
  <r>
    <x v="0"/>
    <s v="Marijuana Tax: Impose tax at annual rates not to exceed $10/canopy sq. ft. for cultivation (adjustable for inflation), 10% of gross receipts for retail cannabis businesses, and 6% of gross receipts for all other cannabis businesses."/>
    <x v="3"/>
    <n v="73.5"/>
    <n v="26.5"/>
    <s v="Pass"/>
    <x v="1"/>
    <x v="1"/>
  </r>
  <r>
    <x v="0"/>
    <s v="Marijuana Tax: Impose tax on gross receipts of marijuana business beginning at 4% to increase annually to a maximum of 10% for general revenue purposes."/>
    <x v="3"/>
    <n v="76.37"/>
    <n v="23.63"/>
    <s v="Pass"/>
    <x v="1"/>
    <x v="1"/>
  </r>
  <r>
    <x v="0"/>
    <s v="Transient Occupancy Tax: Increase tax from 10% to 12%."/>
    <x v="3"/>
    <n v="76.540000000000006"/>
    <n v="23.46"/>
    <s v="Pass"/>
    <x v="1"/>
    <x v="1"/>
  </r>
  <r>
    <x v="0"/>
    <s v="Parcel Tax: District to levy a parcel tax of $180/parcel annually until ended by voters, subject to annual Consumer Price Index adjustments."/>
    <x v="6"/>
    <n v="77.489999999999995"/>
    <n v="22.51"/>
    <s v="Pass"/>
    <x v="1"/>
    <x v="1"/>
  </r>
  <r>
    <x v="0"/>
    <s v="Parcel Tax: $99 per year for improved parcel and $94 per year for open land parcels."/>
    <x v="6"/>
    <n v="79.8"/>
    <n v="20.2"/>
    <s v="Pass"/>
    <x v="1"/>
    <x v="1"/>
  </r>
  <r>
    <x v="0"/>
    <s v="Marijuana Tax: Impose up to 10% of gross receipts for retail and businesses and up to $10/canopy sq. ft. for cultivation."/>
    <x v="3"/>
    <n v="80"/>
    <n v="20"/>
    <s v="Pass"/>
    <x v="1"/>
    <x v="1"/>
  </r>
  <r>
    <x v="0"/>
    <s v="Transient Occupancy Tax: increase by 1%, generating approximately $1 million annually"/>
    <x v="3"/>
    <n v="80.819999999999993"/>
    <n v="19.18"/>
    <s v="Pass"/>
    <x v="1"/>
    <x v="1"/>
  </r>
  <r>
    <x v="0"/>
    <s v="Utility Users Tax: Reduce Tax from 5% to 4.8%"/>
    <x v="1"/>
    <n v="83.6"/>
    <n v="16.399999999999999"/>
    <s v="Pass"/>
    <x v="1"/>
    <x v="1"/>
  </r>
  <r>
    <x v="0"/>
    <s v="Parcel Tax: Impose a 10-Year Parcel Tax of $75 on Single-Family Parcels, $40 for Occupied Rental Units, and an Equivalent Rate for Commercial and Industrial Properties"/>
    <x v="0"/>
    <n v="21.2"/>
    <n v="78.8"/>
    <s v="Fail"/>
    <x v="0"/>
    <x v="0"/>
  </r>
  <r>
    <x v="0"/>
    <s v="Advisory Increase Utility Tax"/>
    <x v="1"/>
    <n v="32.299999999999997"/>
    <n v="67.7"/>
    <s v="Fail"/>
    <x v="0"/>
    <x v="0"/>
  </r>
  <r>
    <x v="0"/>
    <s v="Utility Users Tax: 6.5% utility tax on telecommunication services."/>
    <x v="2"/>
    <n v="34.1"/>
    <n v="65.900000000000006"/>
    <s v="Fail"/>
    <x v="0"/>
    <x v="0"/>
  </r>
  <r>
    <x v="2"/>
    <s v="Sales Tax: 1/4›"/>
    <x v="1"/>
    <n v="35"/>
    <n v="65"/>
    <s v="Fail"/>
    <x v="0"/>
    <x v="0"/>
  </r>
  <r>
    <x v="0"/>
    <s v="Transaction and Use Tax: Adopt a 1› Sales Tax Expiring In 2016"/>
    <x v="1"/>
    <n v="38.700000000000003"/>
    <n v="61.3"/>
    <s v="Fail"/>
    <x v="0"/>
    <x v="0"/>
  </r>
  <r>
    <x v="1"/>
    <n v="45000000"/>
    <x v="15"/>
    <n v="38.909999999999997"/>
    <n v="61.09"/>
    <s v="Fail"/>
    <x v="0"/>
    <x v="0"/>
  </r>
  <r>
    <x v="0"/>
    <s v="Utility User Tax. Increase UUT to 6.2%"/>
    <x v="3"/>
    <n v="43"/>
    <n v="57"/>
    <s v="Fail"/>
    <x v="0"/>
    <x v="0"/>
  </r>
  <r>
    <x v="0"/>
    <s v="Sales Tax: Impose an one-half cent sales tax."/>
    <x v="3"/>
    <n v="43.2"/>
    <n v="56.8"/>
    <s v="Fail"/>
    <x v="0"/>
    <x v="0"/>
  </r>
  <r>
    <x v="0"/>
    <s v="Parcel Tax: $59 for 5 years."/>
    <x v="3"/>
    <n v="44.76"/>
    <n v="55.24"/>
    <s v="Fail"/>
    <x v="0"/>
    <x v="0"/>
  </r>
  <r>
    <x v="1"/>
    <n v="130000000"/>
    <x v="5"/>
    <n v="46.5"/>
    <n v="53.5"/>
    <s v="Fail"/>
    <x v="0"/>
    <x v="0"/>
  </r>
  <r>
    <x v="0"/>
    <s v="Transient Occupancy Tax: Increase the Transient Occupancy Tax from 10% to 12%"/>
    <x v="1"/>
    <n v="46.8"/>
    <n v="53.2"/>
    <s v="Fail"/>
    <x v="0"/>
    <x v="0"/>
  </r>
  <r>
    <x v="0"/>
    <s v="Business License Tax: Levy a Tax of 8% on Gross Receipts on Operators of Commercial Parking Facilities"/>
    <x v="1"/>
    <n v="46.9"/>
    <n v="53.1"/>
    <s v="Fail"/>
    <x v="0"/>
    <x v="0"/>
  </r>
  <r>
    <x v="0"/>
    <s v="Parcel Tax: Adopt tax for 5 years of $162/parcel for police and fire departments."/>
    <x v="6"/>
    <n v="46.92"/>
    <n v="53.08"/>
    <s v="Fail"/>
    <x v="0"/>
    <x v="0"/>
  </r>
  <r>
    <x v="2"/>
    <s v="Sales Tax: Enact a 1› Sales Tax"/>
    <x v="1"/>
    <n v="47.4"/>
    <n v="52.6"/>
    <s v="Fail"/>
    <x v="0"/>
    <x v="0"/>
  </r>
  <r>
    <x v="0"/>
    <s v="$1.50 per square feet new construction tax"/>
    <x v="3"/>
    <n v="48.8"/>
    <n v="51.2"/>
    <s v="Fail"/>
    <x v="0"/>
    <x v="0"/>
  </r>
  <r>
    <x v="0"/>
    <s v="Sales Tax: Increase 1/2 cent sales tax."/>
    <x v="3"/>
    <n v="49.1"/>
    <n v="50.9"/>
    <s v="Fail"/>
    <x v="0"/>
    <x v="0"/>
  </r>
  <r>
    <x v="2"/>
    <s v="Sales Tax: Renew 1/2% tax for 3 years."/>
    <x v="1"/>
    <n v="49.7"/>
    <n v="50.3"/>
    <s v="Fail"/>
    <x v="0"/>
    <x v="0"/>
  </r>
  <r>
    <x v="0"/>
    <s v="Business License Tax: Levy 2.5% Tax on Gross Receipts of Operators of Vehicle Rental Businesses"/>
    <x v="1"/>
    <n v="50.1"/>
    <n v="49.9"/>
    <s v="Pass"/>
    <x v="1"/>
    <x v="1"/>
  </r>
  <r>
    <x v="0"/>
    <s v="Utility Users Tax: Impose a 3.5% Utility Users Tax on Electricity, Natural Gas, and Water and a 2.5% Tax on Communications to Be Reviewed Every 2 Yrs and Terminated If No Longer Necessary"/>
    <x v="1"/>
    <n v="50.3"/>
    <n v="49.7"/>
    <s v="Pass"/>
    <x v="1"/>
    <x v="1"/>
  </r>
  <r>
    <x v="0"/>
    <s v="Utility Users Tax: Continue 5% Tax Until 2006"/>
    <x v="1"/>
    <n v="50.4"/>
    <n v="49.6"/>
    <s v="Pass"/>
    <x v="1"/>
    <x v="1"/>
  </r>
  <r>
    <x v="0"/>
    <s v="Special Tax to Finance Municipal Services"/>
    <x v="13"/>
    <n v="50.4"/>
    <n v="49.6"/>
    <s v="Fail"/>
    <x v="0"/>
    <x v="0"/>
  </r>
  <r>
    <x v="0"/>
    <s v="Parking Tax: A 10% Parking Tax on Fees Paid to Park Vehicles In Offstreet Private Parking Spaces"/>
    <x v="1"/>
    <n v="50.5"/>
    <n v="49.5"/>
    <s v="Pass"/>
    <x v="1"/>
    <x v="1"/>
  </r>
  <r>
    <x v="1"/>
    <n v="40000000"/>
    <x v="5"/>
    <n v="50.8"/>
    <n v="49.2"/>
    <s v="Fail"/>
    <x v="0"/>
    <x v="0"/>
  </r>
  <r>
    <x v="0"/>
    <s v="Utility Users Tax: Adjust Appropriations Limit Each Fiscal Year Commencing 7/1/2006 by the Amount of Money Collected from the Existing 5.5% Rate Not to Exceed Four Years from the End of Fiscal Year 2005/2006"/>
    <x v="1"/>
    <n v="52.2"/>
    <n v="47.8"/>
    <s v="Pass"/>
    <x v="1"/>
    <x v="1"/>
  </r>
  <r>
    <x v="0"/>
    <s v="Increase Annual Buisness License Tax from a Min. $50/Yr to $100; Increase of 30› Per $1,000 of Gross Receipts Greater Than $100,000; Effective 1/1/2005"/>
    <x v="1"/>
    <n v="52.3"/>
    <n v="47.7"/>
    <s v="Pass"/>
    <x v="1"/>
    <x v="1"/>
  </r>
  <r>
    <x v="0"/>
    <s v="Parcel Tax: Extend existing tax for 3 years for police services, road maintenance, and drainage maintenance."/>
    <x v="3"/>
    <n v="52.6"/>
    <n v="47.4"/>
    <s v="Fail"/>
    <x v="0"/>
    <x v="0"/>
  </r>
  <r>
    <x v="1"/>
    <n v="564000000"/>
    <x v="5"/>
    <n v="53.1"/>
    <n v="46.9"/>
    <s v="Fail"/>
    <x v="0"/>
    <x v="0"/>
  </r>
  <r>
    <x v="0"/>
    <s v="Utility Users Tax: On Cell Phones and Similar Communications Technology at 5% Adopted by the Voters In November 2002 Removes the 2006 Expiration Making It Permanent"/>
    <x v="6"/>
    <n v="53.7"/>
    <n v="46.3"/>
    <s v="Pass"/>
    <x v="1"/>
    <x v="1"/>
  </r>
  <r>
    <x v="0"/>
    <s v="Parcel Tax: Impose Tax of $100.00/Single-Family Residential Parcel, $75.00 for Each Unit In a Multi-Family Residential Parcel for Commercial and Industrial Parcels, the Parcel Tax Varies Depending on the Frontage and Size Area of the Property for 10 Yrs"/>
    <x v="0"/>
    <n v="54.5"/>
    <n v="45.5"/>
    <s v="Pass"/>
    <x v="1"/>
    <x v="1"/>
  </r>
  <r>
    <x v="1"/>
    <n v="33500000"/>
    <x v="10"/>
    <n v="54.58"/>
    <n v="45.42"/>
    <s v="Fail"/>
    <x v="0"/>
    <x v="0"/>
  </r>
  <r>
    <x v="2"/>
    <s v="Sales Tax: Enact Temporary 1/2› Tax to Expire After 2 Yrs"/>
    <x v="1"/>
    <n v="54.7"/>
    <n v="45.3"/>
    <s v="Pass"/>
    <x v="1"/>
    <x v="1"/>
  </r>
  <r>
    <x v="0"/>
    <s v="Vehicle Registration Fee: Authorize a $10 Fee on the Registration of Vehicles for 25 Yrs"/>
    <x v="1"/>
    <n v="54.9"/>
    <n v="45.1"/>
    <s v="Pass"/>
    <x v="1"/>
    <x v="1"/>
  </r>
  <r>
    <x v="1"/>
    <n v="99000000"/>
    <x v="5"/>
    <n v="55.07"/>
    <n v="44.93"/>
    <s v="Pass"/>
    <x v="1"/>
    <x v="1"/>
  </r>
  <r>
    <x v="0"/>
    <s v="Sales Tax: Enact additional 0.5% tax for general city services."/>
    <x v="3"/>
    <n v="55.24"/>
    <n v="44.76"/>
    <s v="Pass"/>
    <x v="1"/>
    <x v="1"/>
  </r>
  <r>
    <x v="2"/>
    <s v="Sales Tax: Enact a 1/8› Sales Tax to Support Parks and Recreation Services Provided by the Cities, the County, and Special Districts"/>
    <x v="12"/>
    <n v="55.4"/>
    <n v="44.6"/>
    <s v="Fail"/>
    <x v="0"/>
    <x v="0"/>
  </r>
  <r>
    <x v="0"/>
    <s v="Business License Tax: Increase $21 plus $15 per employee."/>
    <x v="3"/>
    <n v="55.6"/>
    <n v="44.4"/>
    <s v="Pass"/>
    <x v="1"/>
    <x v="1"/>
  </r>
  <r>
    <x v="1"/>
    <n v="33000000"/>
    <x v="3"/>
    <n v="55.79"/>
    <n v="44.21"/>
    <s v="Pass"/>
    <x v="1"/>
    <x v="1"/>
  </r>
  <r>
    <x v="1"/>
    <n v="81000000"/>
    <x v="5"/>
    <n v="56.5"/>
    <n v="43.5"/>
    <s v="Pass"/>
    <x v="1"/>
    <x v="1"/>
  </r>
  <r>
    <x v="3"/>
    <s v="May Not Exceed the Total Amt of Expenditures Necessary for Municipal Services and Capital Improvements After Deducting the Projected Revenue to Be Gathered from Sources Other Than the Special Tax"/>
    <x v="13"/>
    <n v="56.6"/>
    <n v="43.4"/>
    <s v="Fail"/>
    <x v="0"/>
    <x v="0"/>
  </r>
  <r>
    <x v="1"/>
    <n v="14000000"/>
    <x v="10"/>
    <n v="56.7"/>
    <n v="43.3"/>
    <s v="Fail"/>
    <x v="0"/>
    <x v="0"/>
  </r>
  <r>
    <x v="0"/>
    <s v="Parking Tax: Increase tax from 4% to 8% on gross receipts for parking facility business license tax."/>
    <x v="3"/>
    <n v="56.74"/>
    <n v="43.26"/>
    <s v="Pass"/>
    <x v="1"/>
    <x v="1"/>
  </r>
  <r>
    <x v="0"/>
    <s v="Transient Occupancy Tax: Increase TOT from 8% to 10%."/>
    <x v="3"/>
    <n v="57"/>
    <n v="43"/>
    <s v="Pass"/>
    <x v="1"/>
    <x v="1"/>
  </r>
  <r>
    <x v="1"/>
    <n v="385000000"/>
    <x v="5"/>
    <n v="57.45"/>
    <n v="42.55"/>
    <s v="Pass"/>
    <x v="1"/>
    <x v="1"/>
  </r>
  <r>
    <x v="0"/>
    <s v="Utility Users Tax: Continue the 2% Utility Users Tax, for Open Space Purposes only, Commencing 7/1/2006, Not to Exceed 4 Yrs from the End of Fiscal Year 2005/2006"/>
    <x v="1"/>
    <n v="57.5"/>
    <n v="42.5"/>
    <s v="Pass"/>
    <x v="1"/>
    <x v="1"/>
  </r>
  <r>
    <x v="0"/>
    <s v="Special Tax: $365 per year with annual increases due to the Consumer Price Index."/>
    <x v="5"/>
    <n v="57.9"/>
    <n v="42.1"/>
    <s v="Fail"/>
    <x v="0"/>
    <x v="0"/>
  </r>
  <r>
    <x v="0"/>
    <s v="Parcel Tax: $85 a year for 7 years."/>
    <x v="5"/>
    <n v="57.94"/>
    <n v="42.06"/>
    <s v="Fail"/>
    <x v="0"/>
    <x v="0"/>
  </r>
  <r>
    <x v="0"/>
    <s v="Parcel Tax: $55 per parcel per year."/>
    <x v="5"/>
    <n v="58.4"/>
    <n v="41.6"/>
    <s v="Fail"/>
    <x v="0"/>
    <x v="0"/>
  </r>
  <r>
    <x v="0"/>
    <s v="Special Tax: $96 per year per parcel for 5 years."/>
    <x v="5"/>
    <n v="58.48"/>
    <n v="41.52"/>
    <s v="Fail"/>
    <x v="0"/>
    <x v="0"/>
  </r>
  <r>
    <x v="1"/>
    <n v="30000000"/>
    <x v="5"/>
    <n v="58.5"/>
    <n v="41.5"/>
    <s v="Pass"/>
    <x v="1"/>
    <x v="1"/>
  </r>
  <r>
    <x v="0"/>
    <s v="Parcel Tax: $92 a year for 10 years."/>
    <x v="5"/>
    <n v="58.9"/>
    <n v="41.1"/>
    <s v="Fail"/>
    <x v="0"/>
    <x v="0"/>
  </r>
  <r>
    <x v="1"/>
    <n v="148000000"/>
    <x v="5"/>
    <n v="59.07"/>
    <n v="40.93"/>
    <s v="Pass"/>
    <x v="1"/>
    <x v="1"/>
  </r>
  <r>
    <x v="0"/>
    <s v="Parcel Tax: Levy Annual Tax of $199 Per Parcel for 5 Yrs"/>
    <x v="5"/>
    <n v="59.2"/>
    <n v="40.799999999999997"/>
    <s v="Fail"/>
    <x v="0"/>
    <x v="0"/>
  </r>
  <r>
    <x v="0"/>
    <s v="Transient Occupancy Tax: Increase the Tax Rate from 10% to 12%"/>
    <x v="1"/>
    <n v="59.7"/>
    <n v="40.299999999999997"/>
    <s v="Pass"/>
    <x v="1"/>
    <x v="1"/>
  </r>
  <r>
    <x v="0"/>
    <s v="Parcel Tax: Levy $96 annual parcel tax for 4 years."/>
    <x v="19"/>
    <n v="59.85"/>
    <n v="40.15"/>
    <s v="Fail"/>
    <x v="0"/>
    <x v="0"/>
  </r>
  <r>
    <x v="0"/>
    <s v="New 12% Transient Occupancy Tax"/>
    <x v="1"/>
    <n v="60"/>
    <n v="40"/>
    <s v="Pass"/>
    <x v="1"/>
    <x v="1"/>
  </r>
  <r>
    <x v="1"/>
    <n v="97000000"/>
    <x v="5"/>
    <n v="60.17"/>
    <n v="39.83"/>
    <s v="Pass"/>
    <x v="1"/>
    <x v="1"/>
  </r>
  <r>
    <x v="1"/>
    <n v="33000000"/>
    <x v="5"/>
    <n v="60.4"/>
    <n v="39.6"/>
    <s v="Fail"/>
    <x v="0"/>
    <x v="0"/>
  </r>
  <r>
    <x v="0"/>
    <s v="Transaction and Use Tax: Levy a 1/8›Sales Tax for a Period of 25 Yrs with an Estimated Date of Commence-ment 10/1/2008. This Would Increase the Current Sales Tax from 8 1/4% to 8 3/8%"/>
    <x v="15"/>
    <n v="60.5"/>
    <n v="39.5"/>
    <s v="Fail"/>
    <x v="0"/>
    <x v="0"/>
  </r>
  <r>
    <x v="0"/>
    <s v="Sales Tax: Increase sales tax by 0.5% for 30 years."/>
    <x v="3"/>
    <n v="60.63"/>
    <n v="39.369999999999997"/>
    <s v="Pass"/>
    <x v="1"/>
    <x v="1"/>
  </r>
  <r>
    <x v="0"/>
    <s v="Marijuana Tax: Impose annual tax on any cannabis business operating within the City not to exceed $2 to $10/ sq. ft. for cultivation (inflation adjustable), 6% of gross receipts for retail, 2.5% for testing, 3% for distribution, and 4% for manufacturing."/>
    <x v="3"/>
    <n v="60.7"/>
    <n v="39.299999999999997"/>
    <s v="Pass"/>
    <x v="1"/>
    <x v="1"/>
  </r>
  <r>
    <x v="0"/>
    <s v="Parcel Tax: $50 residental and $500 community"/>
    <x v="6"/>
    <n v="61"/>
    <n v="39"/>
    <s v="Fail"/>
    <x v="0"/>
    <x v="0"/>
  </r>
  <r>
    <x v="0"/>
    <s v="Sales Tax: Enact one-quarter cent sales tax for eight years."/>
    <x v="3"/>
    <n v="61.2"/>
    <n v="38.799999999999997"/>
    <s v="Pass"/>
    <x v="1"/>
    <x v="1"/>
  </r>
  <r>
    <x v="0"/>
    <s v="Special Tax: $88 per dwelling unit; $0.11 per sq. ft. for 7 years."/>
    <x v="6"/>
    <n v="61.2"/>
    <n v="38.799999999999997"/>
    <s v="Fail"/>
    <x v="0"/>
    <x v="0"/>
  </r>
  <r>
    <x v="0"/>
    <s v="Parcel Tax of $75"/>
    <x v="5"/>
    <n v="61.4"/>
    <n v="38.6"/>
    <s v="Fail"/>
    <x v="0"/>
    <x v="0"/>
  </r>
  <r>
    <x v="0"/>
    <s v="Sales Tax: Levy an additional sales tax of 0.5%, increasing the total sales tax rate in the city from 9.25% to 9.75%."/>
    <x v="3"/>
    <n v="61.61"/>
    <n v="38.39"/>
    <s v="Pass"/>
    <x v="1"/>
    <x v="1"/>
  </r>
  <r>
    <x v="0"/>
    <s v="Parcel Tax: Increase parcel tax from $193 to $297 per year with cost of living adjustment of not more than 4% a year."/>
    <x v="5"/>
    <n v="61.68"/>
    <n v="38.32"/>
    <s v="Fail"/>
    <x v="0"/>
    <x v="0"/>
  </r>
  <r>
    <x v="0"/>
    <s v="Parcel Tax: $85 per parcel tax for 5 years."/>
    <x v="5"/>
    <n v="61.7"/>
    <n v="38.299999999999997"/>
    <s v="Fail"/>
    <x v="0"/>
    <x v="0"/>
  </r>
  <r>
    <x v="1"/>
    <n v="186000000"/>
    <x v="5"/>
    <n v="61.9"/>
    <n v="38.1"/>
    <s v="Pass"/>
    <x v="1"/>
    <x v="1"/>
  </r>
  <r>
    <x v="0"/>
    <s v="$12 Per Parcel/$46.84 El Granada"/>
    <x v="3"/>
    <n v="62.1"/>
    <n v="37.9"/>
    <s v="Fail"/>
    <x v="0"/>
    <x v="0"/>
  </r>
  <r>
    <x v="1"/>
    <n v="12000000"/>
    <x v="12"/>
    <n v="62.2"/>
    <n v="37.799999999999997"/>
    <s v="Fail"/>
    <x v="0"/>
    <x v="0"/>
  </r>
  <r>
    <x v="0"/>
    <s v="Transient Occupancy Tax: Increase TOT from 8% to 10%."/>
    <x v="3"/>
    <n v="62.54"/>
    <n v="37.46"/>
    <s v="Pass"/>
    <x v="1"/>
    <x v="1"/>
  </r>
  <r>
    <x v="1"/>
    <n v="55000000"/>
    <x v="5"/>
    <n v="62.6"/>
    <n v="37.4"/>
    <s v="Pass"/>
    <x v="1"/>
    <x v="1"/>
  </r>
  <r>
    <x v="0"/>
    <s v="Parcel Tax: $175 on Improved Parcels, $30 a Year on Unimproved Parcels for 5 Yrs"/>
    <x v="5"/>
    <n v="62.6"/>
    <n v="37.4"/>
    <s v="Fail"/>
    <x v="0"/>
    <x v="0"/>
  </r>
  <r>
    <x v="0"/>
    <s v="Cannabis Tax: business license tax up to 10% on gross receipts generating no revenue until marijuana businesses are permitted within the city"/>
    <x v="3"/>
    <n v="62.69"/>
    <n v="37.31"/>
    <s v="Pass"/>
    <x v="1"/>
    <x v="1"/>
  </r>
  <r>
    <x v="1"/>
    <n v="38000000"/>
    <x v="5"/>
    <n v="62.9"/>
    <n v="37.1"/>
    <s v="Pass"/>
    <x v="1"/>
    <x v="1"/>
  </r>
  <r>
    <x v="1"/>
    <n v="28390000"/>
    <x v="5"/>
    <n v="63.08"/>
    <n v="36.92"/>
    <s v="Pass"/>
    <x v="1"/>
    <x v="1"/>
  </r>
  <r>
    <x v="0"/>
    <s v="Parking Tax: Levy an 8% tax on commercial parking."/>
    <x v="3"/>
    <n v="63.1"/>
    <n v="36.9"/>
    <s v="Pass"/>
    <x v="1"/>
    <x v="1"/>
  </r>
  <r>
    <x v="0"/>
    <s v="Sales Tax: Impose additional sales tax of 0.25% to fund general city services."/>
    <x v="3"/>
    <n v="63.2"/>
    <n v="36.799999999999997"/>
    <s v="Pass"/>
    <x v="1"/>
    <x v="1"/>
  </r>
  <r>
    <x v="0"/>
    <s v="Storm Fee: Impose a storm fee rate of 4.192 cent per sq. ft."/>
    <x v="25"/>
    <n v="63.4"/>
    <n v="36.6"/>
    <s v="Pass"/>
    <x v="1"/>
    <x v="1"/>
  </r>
  <r>
    <x v="1"/>
    <n v="49500000"/>
    <x v="5"/>
    <n v="63.4"/>
    <n v="37.6"/>
    <s v="Pass"/>
    <x v="1"/>
    <x v="1"/>
  </r>
  <r>
    <x v="1"/>
    <n v="193000000"/>
    <x v="5"/>
    <n v="63.47"/>
    <n v="36.53"/>
    <s v="Pass"/>
    <x v="1"/>
    <x v="1"/>
  </r>
  <r>
    <x v="0"/>
    <s v="Advisory/Depends Upon Passage of Measure E"/>
    <x v="12"/>
    <n v="63.5"/>
    <n v="36.5"/>
    <s v="Fail"/>
    <x v="0"/>
    <x v="0"/>
  </r>
  <r>
    <x v="0"/>
    <s v="Parcel Tax: $91 annual education parcel tax for 5 years."/>
    <x v="5"/>
    <n v="63.6"/>
    <n v="36.4"/>
    <s v="Fail"/>
    <x v="0"/>
    <x v="0"/>
  </r>
  <r>
    <x v="0"/>
    <s v="Transient Occupancy Tax: Increases TOT from 8% to 10%."/>
    <x v="3"/>
    <n v="63.7"/>
    <n v="36.299999999999997"/>
    <s v="Pass"/>
    <x v="1"/>
    <x v="1"/>
  </r>
  <r>
    <x v="1"/>
    <n v="48300000"/>
    <x v="5"/>
    <n v="63.9"/>
    <n v="36.1"/>
    <s v="Pass"/>
    <x v="1"/>
    <x v="1"/>
  </r>
  <r>
    <x v="1"/>
    <n v="37000000"/>
    <x v="0"/>
    <n v="64"/>
    <n v="36"/>
    <s v="Fail"/>
    <x v="0"/>
    <x v="0"/>
  </r>
  <r>
    <x v="0"/>
    <s v="Transient Occupancy Tax: Increase TOT to 10%."/>
    <x v="3"/>
    <n v="64"/>
    <n v="36"/>
    <s v="Pass"/>
    <x v="1"/>
    <x v="1"/>
  </r>
  <r>
    <x v="1"/>
    <n v="35000000"/>
    <x v="5"/>
    <n v="64"/>
    <n v="36"/>
    <s v="Pass"/>
    <x v="1"/>
    <x v="1"/>
  </r>
  <r>
    <x v="1"/>
    <n v="409000000"/>
    <x v="5"/>
    <n v="64.06"/>
    <n v="35.94"/>
    <s v="Pass"/>
    <x v="1"/>
    <x v="1"/>
  </r>
  <r>
    <x v="1"/>
    <n v="468000000"/>
    <x v="11"/>
    <n v="64.2"/>
    <n v="35.799999999999997"/>
    <s v="Pass"/>
    <x v="1"/>
    <x v="1"/>
  </r>
  <r>
    <x v="1"/>
    <n v="13500000"/>
    <x v="5"/>
    <n v="64.349999999999994"/>
    <n v="35.65"/>
    <s v="Pass"/>
    <x v="1"/>
    <x v="1"/>
  </r>
  <r>
    <x v="0"/>
    <s v="Special Tax: $78 per year per parcel for 5 years."/>
    <x v="5"/>
    <n v="64.44"/>
    <n v="35.56"/>
    <s v="Fail"/>
    <x v="0"/>
    <x v="0"/>
  </r>
  <r>
    <x v="0"/>
    <s v="Parcel Tax: $581 per parcel with a 3% increase every year"/>
    <x v="5"/>
    <n v="64.45"/>
    <n v="35.549999999999997"/>
    <s v="Fail"/>
    <x v="0"/>
    <x v="0"/>
  </r>
  <r>
    <x v="1"/>
    <n v="163000000"/>
    <x v="5"/>
    <n v="64.459999999999994"/>
    <n v="35.54"/>
    <s v="Pass"/>
    <x v="1"/>
    <x v="1"/>
  </r>
  <r>
    <x v="0"/>
    <s v="Transient Occupancy Tax: Increase TOT by 2% which brings the total to 10%."/>
    <x v="3"/>
    <n v="64.5"/>
    <n v="35.5"/>
    <s v="Pass"/>
    <x v="1"/>
    <x v="1"/>
  </r>
  <r>
    <x v="1"/>
    <n v="27000000"/>
    <x v="5"/>
    <n v="64.53"/>
    <n v="35.47"/>
    <s v="Pass"/>
    <x v="1"/>
    <x v="1"/>
  </r>
  <r>
    <x v="0"/>
    <s v="Transient Occupancy Tax: increase from 12% to 13% on January 1, 2022 and to 14% on January 1, 2023, generating an estimated $195,000 the first year and $390,000 per year thereafter"/>
    <x v="17"/>
    <n v="64.66"/>
    <n v="35.340000000000003"/>
    <s v="Fail"/>
    <x v="0"/>
    <x v="0"/>
  </r>
  <r>
    <x v="0"/>
    <s v="Transient Occupancy Tax: Increase TOT from 10% to 12%."/>
    <x v="3"/>
    <n v="64.7"/>
    <n v="35.299999999999997"/>
    <s v="Pass"/>
    <x v="1"/>
    <x v="1"/>
  </r>
  <r>
    <x v="1"/>
    <n v="48000000"/>
    <x v="5"/>
    <n v="64.8"/>
    <n v="35.200000000000003"/>
    <s v="Pass"/>
    <x v="1"/>
    <x v="1"/>
  </r>
  <r>
    <x v="1"/>
    <n v="22000000"/>
    <x v="5"/>
    <n v="64.900000000000006"/>
    <n v="35.1"/>
    <s v="Pass"/>
    <x v="1"/>
    <x v="1"/>
  </r>
  <r>
    <x v="1"/>
    <n v="11000000"/>
    <x v="5"/>
    <n v="65.099999999999994"/>
    <n v="34.9"/>
    <s v="Pass"/>
    <x v="1"/>
    <x v="1"/>
  </r>
  <r>
    <x v="0"/>
    <s v="Parcel Tax: Renew expiring annual tax of $209.92/parcel for 9 years."/>
    <x v="5"/>
    <n v="65.2"/>
    <n v="34.799999999999997"/>
    <s v="Fail"/>
    <x v="0"/>
    <x v="0"/>
  </r>
  <r>
    <x v="0"/>
    <s v="Parcel Tax: Impose Tax of $126 for 10 Years"/>
    <x v="5"/>
    <n v="65.2"/>
    <n v="34.799999999999997"/>
    <s v="Fail"/>
    <x v="0"/>
    <x v="0"/>
  </r>
  <r>
    <x v="0"/>
    <s v="Gross Receipts Tax: 8% Buiness License Tax from Owners and Operators of Commercial Billboards"/>
    <x v="10"/>
    <n v="65.3"/>
    <n v="34.700000000000003"/>
    <s v="Fail"/>
    <x v="0"/>
    <x v="0"/>
  </r>
  <r>
    <x v="1"/>
    <n v="13000000"/>
    <x v="33"/>
    <n v="65.3"/>
    <n v="34.700000000000003"/>
    <s v="Fail"/>
    <x v="0"/>
    <x v="0"/>
  </r>
  <r>
    <x v="2"/>
    <s v="Sales Tax: Levy a 1/2› Sales Tax for 10 Yrs"/>
    <x v="1"/>
    <n v="65.400000000000006"/>
    <n v="34.6"/>
    <s v="Pass"/>
    <x v="1"/>
    <x v="1"/>
  </r>
  <r>
    <x v="0"/>
    <s v="Property Tax:  $250 each parcel for 5 years."/>
    <x v="5"/>
    <n v="65.400000000000006"/>
    <n v="34.6"/>
    <s v="Fail"/>
    <x v="0"/>
    <x v="0"/>
  </r>
  <r>
    <x v="0"/>
    <s v="Parcel Tax: Replace Existing Special Tax by Increasing the Rate by $75 to $185/Year Per Parcel Beginning 7/1/2009"/>
    <x v="5"/>
    <n v="65.599999999999994"/>
    <n v="34.4"/>
    <s v="Fail"/>
    <x v="0"/>
    <x v="0"/>
  </r>
  <r>
    <x v="1"/>
    <n v="88000000"/>
    <x v="5"/>
    <n v="65.599999999999994"/>
    <n v="34.4"/>
    <s v="Fail"/>
    <x v="0"/>
    <x v="0"/>
  </r>
  <r>
    <x v="1"/>
    <n v="265000000"/>
    <x v="5"/>
    <n v="65.61"/>
    <n v="34.39"/>
    <s v="Pass"/>
    <x v="1"/>
    <x v="1"/>
  </r>
  <r>
    <x v="1"/>
    <n v="207000000"/>
    <x v="11"/>
    <n v="65.73"/>
    <n v="34.270000000000003"/>
    <s v="Pass"/>
    <x v="1"/>
    <x v="1"/>
  </r>
  <r>
    <x v="0"/>
    <s v="Parcel Tax: Levy an Annual Parcel Tax of $96 for 4 Yrs"/>
    <x v="5"/>
    <n v="65.8"/>
    <n v="34.200000000000003"/>
    <s v="Fail"/>
    <x v="0"/>
    <x v="0"/>
  </r>
  <r>
    <x v="1"/>
    <n v="25000000"/>
    <x v="5"/>
    <n v="65.900000000000006"/>
    <n v="34.1"/>
    <s v="Pass"/>
    <x v="1"/>
    <x v="1"/>
  </r>
  <r>
    <x v="1"/>
    <n v="165000000"/>
    <x v="5"/>
    <n v="65.900000000000006"/>
    <n v="34.1"/>
    <s v="Pass"/>
    <x v="1"/>
    <x v="1"/>
  </r>
  <r>
    <x v="0"/>
    <s v="Property Tax: $250 each parcel for 5 years."/>
    <x v="5"/>
    <n v="65.900000000000006"/>
    <n v="34.6"/>
    <s v="Fail"/>
    <x v="0"/>
    <x v="0"/>
  </r>
  <r>
    <x v="0"/>
    <s v="Utility Users Tax: Validate $500 Cap"/>
    <x v="1"/>
    <n v="66.2"/>
    <n v="33.799999999999997"/>
    <s v="Pass"/>
    <x v="1"/>
    <x v="1"/>
  </r>
  <r>
    <x v="1"/>
    <n v="388000000"/>
    <x v="11"/>
    <n v="66.2"/>
    <n v="33.799999999999997"/>
    <s v="Pass"/>
    <x v="1"/>
    <x v="1"/>
  </r>
  <r>
    <x v="0"/>
    <s v="Parcel Tax: Impose annual tax of $149/parcel for 12 yrs."/>
    <x v="5"/>
    <n v="66.22"/>
    <n v="33.78"/>
    <s v="Fail"/>
    <x v="0"/>
    <x v="0"/>
  </r>
  <r>
    <x v="0"/>
    <s v="Parcel Tax: Levy a  Parcel Tax of $78 Per Year Per Parcel for 5 Yrs"/>
    <x v="5"/>
    <n v="66.3"/>
    <n v="33.700000000000003"/>
    <s v="Fail"/>
    <x v="0"/>
    <x v="0"/>
  </r>
  <r>
    <x v="1"/>
    <n v="190000000"/>
    <x v="5"/>
    <n v="66.3"/>
    <n v="33.700000000000003"/>
    <s v="Fail"/>
    <x v="0"/>
    <x v="0"/>
  </r>
  <r>
    <x v="2"/>
    <s v="Sales Tax: $96/Year Per Parcel, Extending 7/1/2005 Through 6/30/2015"/>
    <x v="5"/>
    <n v="66.400000000000006"/>
    <n v="33.6"/>
    <s v="Fail"/>
    <x v="0"/>
    <x v="0"/>
  </r>
  <r>
    <x v="1"/>
    <n v="298000000"/>
    <x v="5"/>
    <n v="66.5"/>
    <n v="33.5"/>
    <s v="Pass"/>
    <x v="1"/>
    <x v="1"/>
  </r>
  <r>
    <x v="1"/>
    <n v="66800000"/>
    <x v="5"/>
    <n v="66.5"/>
    <n v="33.5"/>
    <s v="Pass"/>
    <x v="1"/>
    <x v="1"/>
  </r>
  <r>
    <x v="0"/>
    <s v="Parcel Tax: Levy a Parcel Tax for a Period of 5 Yrs Beginning 7/1/2008 and Ending 6/30/2013. Tax Shall Not to Exceed $96 Per Year Per Parcel on All Taxable Parcels in the District."/>
    <x v="5"/>
    <n v="66.7"/>
    <n v="33.299999999999997"/>
    <s v="Pass"/>
    <x v="1"/>
    <x v="1"/>
  </r>
  <r>
    <x v="0"/>
    <s v="Sales Tax: Impsoe 1/2 cent tax for 30 yrs. Effective 7/1/2019 through 6/30/2049."/>
    <x v="13"/>
    <n v="66.900000000000006"/>
    <n v="33.1"/>
    <s v="Pass"/>
    <x v="1"/>
    <x v="1"/>
  </r>
  <r>
    <x v="0"/>
    <s v="Parcel Tax: Increase tax to $150 on single family residence, $300 on duplex, $450 on triplex, $600 on four plex, $150 on condominium, $150 on apartment complex with 5 or more units $75.00 for each dwelling unit, $75 on unimproved residential property, $0.13 per square foot on commercial building, $75.00 on unimproved commercial property, $150 per board at board and care homes."/>
    <x v="6"/>
    <n v="67.099999999999994"/>
    <n v="32.9"/>
    <s v="Pass"/>
    <x v="1"/>
    <x v="1"/>
  </r>
  <r>
    <x v="0"/>
    <s v="Parcel Tax: Levy a Tax of $34 Per Parcel for 4 Yrs"/>
    <x v="11"/>
    <n v="67.099999999999994"/>
    <n v="32.9"/>
    <s v="Pass"/>
    <x v="1"/>
    <x v="1"/>
  </r>
  <r>
    <x v="0"/>
    <s v="Parcel Tax: Levy annual tax of $58/parcel for 10 yrs. effective 7/1/2019 through 6/30/2029."/>
    <x v="5"/>
    <n v="67.2"/>
    <n v="32.799999999999997"/>
    <s v="Pass"/>
    <x v="1"/>
    <x v="1"/>
  </r>
  <r>
    <x v="0"/>
    <s v="Transient Occupancy Tax: Raise Tax Rate from 10% to 12% of the Room Rate"/>
    <x v="1"/>
    <n v="67.3"/>
    <n v="32.700000000000003"/>
    <s v="Pass"/>
    <x v="1"/>
    <x v="1"/>
  </r>
  <r>
    <x v="0"/>
    <s v="Special Tax: $450 for dwelling on a parcel less than 1/4 acre; $225 for unimproved parcel less than 1/4 acre; $570 for dwelling on a parcel between 1/4 and 1/2 acre; $285 for unimproved parcel between 1/4 and 1/2 acre; $750 for each dwelling on a parcel between 1/2 and 2 acres; $375 for unimproved parcel between 1/2 and 2 acres; $960 for dwelling on a parcel of 2 acres or more; $480 on unimproved parcel of 2 acres or more; $10,000 for each private club; $450 for each parcel available for tax owned by a utility which serves the Atherton Community; $750 for each parcel available for tax owned by a utility which does not directly serve the Atherton Community."/>
    <x v="3"/>
    <n v="67.3"/>
    <n v="32.700000000000003"/>
    <s v="Pass"/>
    <x v="1"/>
    <x v="1"/>
  </r>
  <r>
    <x v="0"/>
    <s v="Parcel Tax: Levy a $48 Parcel Tax for 4 Yrs"/>
    <x v="5"/>
    <n v="67.3"/>
    <n v="32.700000000000003"/>
    <s v="Pass"/>
    <x v="1"/>
    <x v="1"/>
  </r>
  <r>
    <x v="1"/>
    <n v="56000000"/>
    <x v="5"/>
    <n v="67.5"/>
    <n v="32.5"/>
    <s v="Pass"/>
    <x v="1"/>
    <x v="1"/>
  </r>
  <r>
    <x v="0"/>
    <s v="Business License Tax: Increase business license tax from $50  to $100 per year."/>
    <x v="3"/>
    <n v="67.53"/>
    <n v="32.47"/>
    <s v="Pass"/>
    <x v="1"/>
    <x v="1"/>
  </r>
  <r>
    <x v="0"/>
    <s v="Sales Tax: IMpose .5% sales tax."/>
    <x v="3"/>
    <n v="67.599999999999994"/>
    <n v="32.4"/>
    <s v="Pass"/>
    <x v="1"/>
    <x v="1"/>
  </r>
  <r>
    <x v="0"/>
    <s v="Parcel Tax: $100 for a Single Family Residential Parcel and $75 for Each Unit in a Multi-Family Residential Parcel. Special Tax for Commercial and Industrial Parcels Would Vary Depending on the Frontage and Sq Ft of the Property. Owners of Undeveloped Parcels are Exempt from this Parcel Tax"/>
    <x v="0"/>
    <n v="67.7"/>
    <n v="32.299999999999997"/>
    <s v="Pass"/>
    <x v="1"/>
    <x v="1"/>
  </r>
  <r>
    <x v="0"/>
    <s v="Parcel Tax: Extend existing parcel tax of $100 a year for 7 years."/>
    <x v="5"/>
    <n v="67.7"/>
    <n v="32.299999999999997"/>
    <s v="Pass"/>
    <x v="1"/>
    <x v="1"/>
  </r>
  <r>
    <x v="0"/>
    <s v="Parcel Tax: Levy tax for 5 years at the annual rate of $118/parcel to fund academic programs, instruction, and libraries in district schools."/>
    <x v="5"/>
    <n v="67.709999999999994"/>
    <n v="32.29"/>
    <s v="Pass"/>
    <x v="1"/>
    <x v="1"/>
  </r>
  <r>
    <x v="0"/>
    <s v="Parcel Tax: Extends existing parcel of $98 and adds additional $98 parcel per year tax for the next 7 years."/>
    <x v="19"/>
    <n v="67.88"/>
    <n v="32.119999999999997"/>
    <s v="Pass"/>
    <x v="1"/>
    <x v="1"/>
  </r>
  <r>
    <x v="0"/>
    <s v="Parcel Tax: Levy tax of $298/parcel adjusted annually for inflation for 9 yrs. effective 7/1/2019 through 6/30/2028."/>
    <x v="5"/>
    <n v="67.900000000000006"/>
    <n v="32.1"/>
    <s v="Pass"/>
    <x v="1"/>
    <x v="1"/>
  </r>
  <r>
    <x v="1"/>
    <n v="30000000"/>
    <x v="5"/>
    <n v="67.900000000000006"/>
    <n v="32.1"/>
    <s v="Pass"/>
    <x v="1"/>
    <x v="1"/>
  </r>
  <r>
    <x v="1"/>
    <n v="70000000"/>
    <x v="5"/>
    <n v="67.92"/>
    <n v="32.08"/>
    <s v="Pass"/>
    <x v="1"/>
    <x v="1"/>
  </r>
  <r>
    <x v="1"/>
    <n v="72000000"/>
    <x v="5"/>
    <n v="68"/>
    <n v="32"/>
    <s v="Pass"/>
    <x v="1"/>
    <x v="1"/>
  </r>
  <r>
    <x v="1"/>
    <n v="25000000"/>
    <x v="5"/>
    <n v="68"/>
    <n v="32"/>
    <s v="Pass"/>
    <x v="1"/>
    <x v="1"/>
  </r>
  <r>
    <x v="1"/>
    <n v="88000000"/>
    <x v="5"/>
    <n v="68.2"/>
    <n v="31.8"/>
    <s v="Pass"/>
    <x v="1"/>
    <x v="1"/>
  </r>
  <r>
    <x v="0"/>
    <s v="Parcel Tax: Increase and combine parcel tax to $246.60"/>
    <x v="5"/>
    <n v="68.3"/>
    <n v="31.7"/>
    <s v="Pass"/>
    <x v="1"/>
    <x v="1"/>
  </r>
  <r>
    <x v="1"/>
    <n v="52000000"/>
    <x v="5"/>
    <n v="68.41"/>
    <n v="31.59"/>
    <s v="Pass"/>
    <x v="1"/>
    <x v="1"/>
  </r>
  <r>
    <x v="0"/>
    <s v="Increase parcel tax by $23/ year to $119 per parcel per year for another 5 years."/>
    <x v="19"/>
    <n v="68.5"/>
    <n v="31.5"/>
    <s v="Pass"/>
    <x v="1"/>
    <x v="1"/>
  </r>
  <r>
    <x v="0"/>
    <s v="Transient Occupancy Tax: Increase TOT from 10% to 12%."/>
    <x v="3"/>
    <n v="68.5"/>
    <n v="31.5"/>
    <s v="Pass"/>
    <x v="1"/>
    <x v="1"/>
  </r>
  <r>
    <x v="1"/>
    <n v="12000000"/>
    <x v="5"/>
    <n v="68.5"/>
    <n v="31.5"/>
    <s v="Pass"/>
    <x v="1"/>
    <x v="1"/>
  </r>
  <r>
    <x v="0"/>
    <s v="Parcel Tax: Levy $76 per parcel per year for 4 years."/>
    <x v="5"/>
    <n v="68.599999999999994"/>
    <n v="31.4"/>
    <s v="Pass"/>
    <x v="1"/>
    <x v="1"/>
  </r>
  <r>
    <x v="1"/>
    <n v="70000000"/>
    <x v="5"/>
    <n v="68.7"/>
    <n v="31.3"/>
    <s v="Pass"/>
    <x v="1"/>
    <x v="1"/>
  </r>
  <r>
    <x v="0"/>
    <s v="Parcel Tax: Extend existing parcel tax for 8 years at the increase rate of an additional $123 per year per parcel."/>
    <x v="5"/>
    <n v="69"/>
    <n v="31"/>
    <s v="Pass"/>
    <x v="1"/>
    <x v="1"/>
  </r>
  <r>
    <x v="1"/>
    <n v="10600000"/>
    <x v="10"/>
    <n v="69.099999999999994"/>
    <n v="30.9"/>
    <s v="Pass"/>
    <x v="1"/>
    <x v="1"/>
  </r>
  <r>
    <x v="0"/>
    <s v="Parcel Tax: Levy a $67 Parcel Tax for 5 Yrs"/>
    <x v="5"/>
    <n v="69.2"/>
    <n v="30.8"/>
    <s v="Pass"/>
    <x v="1"/>
    <x v="1"/>
  </r>
  <r>
    <x v="0"/>
    <s v="Parcel Tax: Extend and increase the parcel tax of $96 a year to $118 a year for 5 more years."/>
    <x v="5"/>
    <n v="69.3"/>
    <n v="30.7"/>
    <s v="Pass"/>
    <x v="1"/>
    <x v="1"/>
  </r>
  <r>
    <x v="0"/>
    <s v="Parcel Tax: $75 per year/per taxable parcel for 7 years."/>
    <x v="5"/>
    <n v="69.3"/>
    <n v="30.7"/>
    <s v="Pass"/>
    <x v="1"/>
    <x v="1"/>
  </r>
  <r>
    <x v="0"/>
    <s v="Transient Occupancy Tax: A 1% Increase from 8%-9%"/>
    <x v="10"/>
    <n v="69.400000000000006"/>
    <n v="30.6"/>
    <s v="Pass"/>
    <x v="1"/>
    <x v="1"/>
  </r>
  <r>
    <x v="1"/>
    <n v="30000000"/>
    <x v="5"/>
    <n v="69.5"/>
    <n v="30.5"/>
    <s v="Pass"/>
    <x v="1"/>
    <x v="1"/>
  </r>
  <r>
    <x v="1"/>
    <n v="79000000"/>
    <x v="5"/>
    <n v="69.7"/>
    <n v="30.3"/>
    <s v="Pass"/>
    <x v="1"/>
    <x v="1"/>
  </r>
  <r>
    <x v="0"/>
    <s v="Business License Tax: Establish a business license tax of 5% on gross receipts."/>
    <x v="3"/>
    <n v="69.739999999999995"/>
    <n v="30.26"/>
    <s v="Pass"/>
    <x v="1"/>
    <x v="1"/>
  </r>
  <r>
    <x v="0"/>
    <s v="Sales Tax: Continue 0.25% sales tax for 30 years."/>
    <x v="3"/>
    <n v="69.75"/>
    <n v="30.25"/>
    <s v="Pass"/>
    <x v="1"/>
    <x v="1"/>
  </r>
  <r>
    <x v="0"/>
    <s v="Transient Occupancy Tax: Increase TOT from 10% to 12%."/>
    <x v="3"/>
    <n v="69.8"/>
    <n v="30.2"/>
    <s v="Pass"/>
    <x v="1"/>
    <x v="1"/>
  </r>
  <r>
    <x v="0"/>
    <s v="Parcel Tax: $96 annually."/>
    <x v="5"/>
    <n v="69.8"/>
    <n v="30.2"/>
    <s v="Pass"/>
    <x v="1"/>
    <x v="1"/>
  </r>
  <r>
    <x v="1"/>
    <n v="70000000"/>
    <x v="5"/>
    <n v="69.819999999999993"/>
    <n v="30.18"/>
    <s v="Pass"/>
    <x v="1"/>
    <x v="1"/>
  </r>
  <r>
    <x v="0"/>
    <s v="Parcel Tax: $98 per parcel for 8 years with 3% increase annually due to Consumer Price Index."/>
    <x v="5"/>
    <n v="69.900000000000006"/>
    <n v="30.1"/>
    <s v="Pass"/>
    <x v="1"/>
    <x v="1"/>
  </r>
  <r>
    <x v="1"/>
    <n v="15000000"/>
    <x v="5"/>
    <n v="70.099999999999994"/>
    <n v="29.9"/>
    <s v="Pass"/>
    <x v="1"/>
    <x v="1"/>
  </r>
  <r>
    <x v="1"/>
    <n v="136900000"/>
    <x v="5"/>
    <n v="70.2"/>
    <n v="29.8"/>
    <s v="Pass"/>
    <x v="1"/>
    <x v="1"/>
  </r>
  <r>
    <x v="0"/>
    <s v="Parcel Tax: Renew $65 Tax Per Parcel for 4 Yrs"/>
    <x v="6"/>
    <n v="70.2"/>
    <n v="29.8"/>
    <s v="Pass"/>
    <x v="1"/>
    <x v="1"/>
  </r>
  <r>
    <x v="0"/>
    <s v="Business License Tax: Levy Tax for Capital Improvements on Any Business Having Gross Receipts In Excess of $10,000,000, at a Rate of 7 1/2› Per $100 of Gross Receipts"/>
    <x v="13"/>
    <n v="70.3"/>
    <n v="29.7"/>
    <s v="Pass"/>
    <x v="1"/>
    <x v="1"/>
  </r>
  <r>
    <x v="0"/>
    <s v="Adopt the rates for Business Registration Tax which consists of a minimum annual fee of $180 and no more than $1373."/>
    <x v="3"/>
    <n v="70.34"/>
    <n v="29.66"/>
    <s v="Pass"/>
    <x v="1"/>
    <x v="1"/>
  </r>
  <r>
    <x v="0"/>
    <s v="Sales Tax: Continue 0.5% tax for county services."/>
    <x v="3"/>
    <n v="70.37"/>
    <n v="29.63"/>
    <s v="Pass"/>
    <x v="1"/>
    <x v="1"/>
  </r>
  <r>
    <x v="1"/>
    <n v="38000000"/>
    <x v="12"/>
    <n v="70.55"/>
    <n v="29.45"/>
    <s v="Pass"/>
    <x v="1"/>
    <x v="1"/>
  </r>
  <r>
    <x v="1"/>
    <n v="91100000"/>
    <x v="5"/>
    <n v="70.599999999999994"/>
    <n v="29.4"/>
    <s v="Pass"/>
    <x v="1"/>
    <x v="1"/>
  </r>
  <r>
    <x v="0"/>
    <s v="Transient Occupancy Tax: Increase existing tax from 12% to 14%."/>
    <x v="3"/>
    <n v="70.67"/>
    <n v="29.33"/>
    <s v="Pass"/>
    <x v="1"/>
    <x v="1"/>
  </r>
  <r>
    <x v="0"/>
    <s v="Parcel Tax: Renew expiring $150 education parcel tax for 5 yrs."/>
    <x v="5"/>
    <n v="70.75"/>
    <n v="29.25"/>
    <s v="Pass"/>
    <x v="1"/>
    <x v="1"/>
  </r>
  <r>
    <x v="0"/>
    <s v="Parcel Tax: $65 Per Parcel Per Yr for 4 Yrs Ending 6/30/2008"/>
    <x v="6"/>
    <n v="70.8"/>
    <n v="29.2"/>
    <s v="Pass"/>
    <x v="1"/>
    <x v="1"/>
  </r>
  <r>
    <x v="1"/>
    <n v="133000000"/>
    <x v="5"/>
    <n v="71.2"/>
    <n v="28.8"/>
    <s v="Pass"/>
    <x v="1"/>
    <x v="1"/>
  </r>
  <r>
    <x v="0"/>
    <s v="Parcel Tax: Levy a Tax of $150 Per Parcel for 5 Yrs"/>
    <x v="5"/>
    <n v="71.3"/>
    <n v="28.7"/>
    <s v="Pass"/>
    <x v="1"/>
    <x v="1"/>
  </r>
  <r>
    <x v="0"/>
    <s v="Utility Users Tax: Continue to Collect 5% Utility Users Tax for City Services Including Police, Fire, Parks, Libraries, and Recreation Programs (Low-Income Seniors, Blind and Disabled Persons Are Exempt)"/>
    <x v="1"/>
    <n v="71.400000000000006"/>
    <n v="28.6"/>
    <s v="Pass"/>
    <x v="1"/>
    <x v="1"/>
  </r>
  <r>
    <x v="0"/>
    <s v="Transient Occupancy Tax: increase from 12% to 14% generating an estimated $370,000 per year"/>
    <x v="3"/>
    <n v="71.62"/>
    <n v="28.38"/>
    <s v="Pass"/>
    <x v="1"/>
    <x v="1"/>
  </r>
  <r>
    <x v="0"/>
    <s v="Parcel Tax: $78 annual education parcel tax for 6 years."/>
    <x v="5"/>
    <n v="71.67"/>
    <n v="28.33"/>
    <s v="Pass"/>
    <x v="1"/>
    <x v="1"/>
  </r>
  <r>
    <x v="0"/>
    <s v="Parcel Tax: Levy an Annual Education Parcel Tax of $78 for 7 Years"/>
    <x v="5"/>
    <n v="71.8"/>
    <n v="28.2"/>
    <s v="Pass"/>
    <x v="1"/>
    <x v="1"/>
  </r>
  <r>
    <x v="0"/>
    <s v="Parcel Tax: $76 per parcel for 8 years."/>
    <x v="5"/>
    <n v="71.900000000000006"/>
    <n v="28.1"/>
    <s v="Pass"/>
    <x v="1"/>
    <x v="1"/>
  </r>
  <r>
    <x v="0"/>
    <s v="Parcel Tax: Renewed and continue an existing parcel tax of $174/year for 10 years."/>
    <x v="5"/>
    <n v="72"/>
    <n v="28"/>
    <s v="Pass"/>
    <x v="1"/>
    <x v="1"/>
  </r>
  <r>
    <x v="0"/>
    <s v="Sales Tax: additional 0.5% generating an estimated $6 million per year, thereby increasing the total sales tax rate from 9.25% to 9.75%"/>
    <x v="3"/>
    <n v="72.06"/>
    <n v="27.94"/>
    <s v="Pass"/>
    <x v="1"/>
    <x v="1"/>
  </r>
  <r>
    <x v="0"/>
    <s v="Transient Occupancy Tax: Increase TOT from 8% to 10%."/>
    <x v="3"/>
    <n v="72.11"/>
    <n v="27.89"/>
    <s v="Pass"/>
    <x v="1"/>
    <x v="1"/>
  </r>
  <r>
    <x v="0"/>
    <s v="Parcel Tax: Levy Tax of $96 Beginning 7/1/2009, Extending for 6 Years with Annual Adjustment for Inflation"/>
    <x v="5"/>
    <n v="72.2"/>
    <n v="27.8"/>
    <s v="Pass"/>
    <x v="1"/>
    <x v="1"/>
  </r>
  <r>
    <x v="1"/>
    <n v="137500000"/>
    <x v="5"/>
    <n v="72.2"/>
    <n v="27.8"/>
    <s v="Pass"/>
    <x v="1"/>
    <x v="1"/>
  </r>
  <r>
    <x v="0"/>
    <s v="Parcel Tax: increase from $246.60 to $334.60 per parcel for eight years"/>
    <x v="5"/>
    <n v="72.22"/>
    <n v="27.78"/>
    <s v="Pass"/>
    <x v="1"/>
    <x v="1"/>
  </r>
  <r>
    <x v="0"/>
    <s v="Parcel Tax: increase from $100 per parcel to $130 per parcel for seven years"/>
    <x v="5"/>
    <n v="72.38"/>
    <n v="27.62"/>
    <s v="Pass"/>
    <x v="1"/>
    <x v="1"/>
  </r>
  <r>
    <x v="0"/>
    <s v="Parcel Tax: Levy $100 Per Year Per Taxable Parcel for 7 Yrs"/>
    <x v="19"/>
    <n v="72.400000000000006"/>
    <n v="27.6"/>
    <s v="Pass"/>
    <x v="1"/>
    <x v="1"/>
  </r>
  <r>
    <x v="0"/>
    <s v="Parcel Tax: Renew existing tax at annual rate of $166/parcel (a $10 increase) for 8 years to fund programs, instruction, libraries, and technology in district schools."/>
    <x v="5"/>
    <n v="72.87"/>
    <n v="27.13"/>
    <s v="Pass"/>
    <x v="1"/>
    <x v="1"/>
  </r>
  <r>
    <x v="0"/>
    <s v="Transient Occupancy Tax: increase from 12% to 14% commencing July 1, 2021 and to 15% commencing July 1, 2022"/>
    <x v="3"/>
    <n v="72.900000000000006"/>
    <n v="27.1"/>
    <s v="Pass"/>
    <x v="1"/>
    <x v="1"/>
  </r>
  <r>
    <x v="0"/>
    <s v="Parcel Tax: Not to Exceed $290 Per Parcel Per Yr for 10 Yrs Ending 6/30/14"/>
    <x v="5"/>
    <n v="72.900000000000006"/>
    <n v="27.1"/>
    <s v="Pass"/>
    <x v="1"/>
    <x v="1"/>
  </r>
  <r>
    <x v="0"/>
    <s v="Parcel Tax:  Impose tax of $290/parcel for 7 years to replace the existing $242/parcel tax set to expire on 6/30/2017."/>
    <x v="5"/>
    <n v="72.95"/>
    <n v="27.05"/>
    <s v="Pass"/>
    <x v="1"/>
    <x v="1"/>
  </r>
  <r>
    <x v="0"/>
    <s v="Business License Tax: Increase annual business license tax by increasing tax by $10 per employee annually."/>
    <x v="3"/>
    <n v="73"/>
    <n v="27"/>
    <s v="Pass"/>
    <x v="1"/>
    <x v="1"/>
  </r>
  <r>
    <x v="0"/>
    <s v="Business License Tax: Increase business licenses to $200 in 2016 for general contractors and $100 for other businesses."/>
    <x v="3"/>
    <n v="73.2"/>
    <n v="26.8"/>
    <s v="Pass"/>
    <x v="1"/>
    <x v="1"/>
  </r>
  <r>
    <x v="0"/>
    <s v="Parcel Tax: Extend $740 parcel tax  and $960 parcel tax charges for homes on parcels larger than two acres."/>
    <x v="2"/>
    <n v="73.400000000000006"/>
    <n v="26.6"/>
    <s v="Pass"/>
    <x v="1"/>
    <x v="1"/>
  </r>
  <r>
    <x v="1"/>
    <n v="41900000"/>
    <x v="5"/>
    <n v="73.400000000000006"/>
    <n v="26.6"/>
    <s v="Pass"/>
    <x v="1"/>
    <x v="1"/>
  </r>
  <r>
    <x v="1"/>
    <n v="6000000"/>
    <x v="5"/>
    <n v="73.42"/>
    <n v="26.58"/>
    <s v="Pass"/>
    <x v="1"/>
    <x v="1"/>
  </r>
  <r>
    <x v="0"/>
    <s v="Parcel Tax: Renew annual parcel tax of $102.94 per taxable land parcel for 8 years."/>
    <x v="5"/>
    <n v="73.5"/>
    <n v="26.5"/>
    <s v="Pass"/>
    <x v="1"/>
    <x v="1"/>
  </r>
  <r>
    <x v="0"/>
    <s v="Transient Occupancy Tax: Increase TOT from 10% to 12%."/>
    <x v="3"/>
    <n v="73.599999999999994"/>
    <n v="26.4"/>
    <s v="Pass"/>
    <x v="1"/>
    <x v="1"/>
  </r>
  <r>
    <x v="1"/>
    <n v="60000000"/>
    <x v="5"/>
    <n v="73.900000000000006"/>
    <n v="26.1"/>
    <s v="Pass"/>
    <x v="1"/>
    <x v="1"/>
  </r>
  <r>
    <x v="0"/>
    <s v="Rate No &gt; $65 Per Parcel Per Year"/>
    <x v="6"/>
    <n v="73.900000000000006"/>
    <n v="26.1"/>
    <s v="Pass"/>
    <x v="1"/>
    <x v="1"/>
  </r>
  <r>
    <x v="0"/>
    <s v="Parcel Tax: Extend and increase parcel tax to $60 per parcel for 10 years."/>
    <x v="3"/>
    <n v="74.2"/>
    <n v="25.8"/>
    <s v="Pass"/>
    <x v="1"/>
    <x v="1"/>
  </r>
  <r>
    <x v="0"/>
    <s v="Utility Users Tax: Impose 2% utility user tax for 4 years."/>
    <x v="3"/>
    <n v="74.290000000000006"/>
    <n v="25.71"/>
    <s v="Pass"/>
    <x v="1"/>
    <x v="1"/>
  </r>
  <r>
    <x v="0"/>
    <s v="Transient Occupancy Tax: Increase Tax from 10% to 12% Effective 1/1/2013"/>
    <x v="1"/>
    <n v="74.3"/>
    <n v="25.7"/>
    <s v="Pass"/>
    <x v="1"/>
    <x v="1"/>
  </r>
  <r>
    <x v="0"/>
    <s v="Parcel Tax: $598 per parcel, expiring after 12 years, providing $4,600,000 annually"/>
    <x v="5"/>
    <n v="74.37"/>
    <n v="25.63"/>
    <s v="Pass"/>
    <x v="1"/>
    <x v="1"/>
  </r>
  <r>
    <x v="1"/>
    <n v="56000000"/>
    <x v="5"/>
    <n v="74.45"/>
    <n v="25.55"/>
    <s v="Pass"/>
    <x v="1"/>
    <x v="1"/>
  </r>
  <r>
    <x v="0"/>
    <s v="Parcel Tax: Renew existing parcel tax at annual rate of $196/parcel for 8 yrs. to fund academic programs, safety, technology, and instruction."/>
    <x v="5"/>
    <n v="74.47"/>
    <n v="25.53"/>
    <s v="Pass"/>
    <x v="1"/>
    <x v="1"/>
  </r>
  <r>
    <x v="0"/>
    <s v="Transient Occupancy Tax: Increase tax from 9.5% to 11% effective 1/1/2019 through 6/30/2019, increasing to 12% 7/1/2019."/>
    <x v="3"/>
    <n v="74.5"/>
    <n v="25.5"/>
    <s v="Pass"/>
    <x v="1"/>
    <x v="1"/>
  </r>
  <r>
    <x v="0"/>
    <s v="Transient Occupancy Tax: Increase tax from 10% to 12% with a 1% increase each subsequent year up to a maximum rate of 14%."/>
    <x v="3"/>
    <n v="74.599999999999994"/>
    <n v="25.4"/>
    <s v="Pass"/>
    <x v="1"/>
    <x v="1"/>
  </r>
  <r>
    <x v="0"/>
    <s v="Transient Occupancy Tax: Increase TOT from 10% to 12%."/>
    <x v="3"/>
    <n v="74.599999999999994"/>
    <n v="25.4"/>
    <s v="Pass"/>
    <x v="1"/>
    <x v="1"/>
  </r>
  <r>
    <x v="0"/>
    <s v="Parcel Tax: Levy tax for 5 years at annual rate of $97/parcel to fund academic programs, instruction, and technology in district schools."/>
    <x v="5"/>
    <n v="74.69"/>
    <n v="25.31"/>
    <s v="Pass"/>
    <x v="1"/>
    <x v="1"/>
  </r>
  <r>
    <x v="0"/>
    <s v="Parcel Tax: $98 Per Parcel Per Yr for 5 Yrs Ending 6/30/2009"/>
    <x v="5"/>
    <n v="74.7"/>
    <n v="25.3"/>
    <s v="Pass"/>
    <x v="1"/>
    <x v="1"/>
  </r>
  <r>
    <x v="0"/>
    <s v="Transient Occupancy Tax: increase to 14%, generating an estimated $1 million per year"/>
    <x v="3"/>
    <n v="74.89"/>
    <n v="25.11"/>
    <s v="Pass"/>
    <x v="1"/>
    <x v="1"/>
  </r>
  <r>
    <x v="0"/>
    <s v="Parcel Tax: Increase current parcel tax from $196 to $311."/>
    <x v="5"/>
    <n v="74.900000000000006"/>
    <n v="25.1"/>
    <s v="Pass"/>
    <x v="1"/>
    <x v="1"/>
  </r>
  <r>
    <x v="0"/>
    <s v="Parcel Tax: Impose annual tax of $150/parcel for 8 yrs."/>
    <x v="5"/>
    <n v="75.02"/>
    <n v="24.98"/>
    <s v="Pass"/>
    <x v="1"/>
    <x v="1"/>
  </r>
  <r>
    <x v="0"/>
    <s v="Parcel Tax: $471 per parcel for eight years, raising an estimated $997,000 per year in revenue and replacing the existing $581 parcel tax set to expire on June 30, 2021"/>
    <x v="5"/>
    <n v="75.12"/>
    <n v="24.88"/>
    <s v="Pass"/>
    <x v="1"/>
    <x v="1"/>
  </r>
  <r>
    <x v="0"/>
    <s v="Business License Tax: Soil recycling business license tax up to 20% of their gross receipts or $200,000, whichever is higher."/>
    <x v="3"/>
    <n v="75.14"/>
    <n v="24.86"/>
    <s v="Pass"/>
    <x v="1"/>
    <x v="1"/>
  </r>
  <r>
    <x v="0"/>
    <s v="10% Gross Reciepts Tax Increase on Hazardous Waste Disposal Facilities from $1 for Every $1,000 Up to $10 Million; or $0.50 for Every $1,000 Over $10 Million"/>
    <x v="1"/>
    <n v="75.2"/>
    <n v="24.8"/>
    <s v="Pass"/>
    <x v="1"/>
    <x v="1"/>
  </r>
  <r>
    <x v="1"/>
    <n v="12000000"/>
    <x v="5"/>
    <n v="75.2"/>
    <n v="24.8"/>
    <s v="Pass"/>
    <x v="1"/>
    <x v="1"/>
  </r>
  <r>
    <x v="2"/>
    <s v="Sales Tax: Extend Existing 1/2% Sales Tax for 25 Yrs, Effective 2008 Through 2034"/>
    <x v="20"/>
    <n v="75.3"/>
    <n v="24.7"/>
    <s v="Pass"/>
    <x v="1"/>
    <x v="1"/>
  </r>
  <r>
    <x v="1"/>
    <n v="23000000"/>
    <x v="19"/>
    <n v="75.3"/>
    <n v="24.7"/>
    <s v="Pass"/>
    <x v="1"/>
    <x v="1"/>
  </r>
  <r>
    <x v="0"/>
    <s v="Marijuana Tax: Impose ongoing business license tax on all cannabis businesses of no more than 5% of gross receipts to vary by each type of permitted business."/>
    <x v="3"/>
    <n v="75.400000000000006"/>
    <n v="24.6"/>
    <s v="Pass"/>
    <x v="1"/>
    <x v="1"/>
  </r>
  <r>
    <x v="0"/>
    <s v="Transient Occupancy Tax: Increase tax up 12%."/>
    <x v="3"/>
    <n v="75.5"/>
    <n v="24.5"/>
    <s v="Pass"/>
    <x v="1"/>
    <x v="1"/>
  </r>
  <r>
    <x v="0"/>
    <s v="Special Tax: $196 per year for 6 years."/>
    <x v="5"/>
    <n v="75.64"/>
    <n v="24.36"/>
    <s v="Pass"/>
    <x v="1"/>
    <x v="1"/>
  </r>
  <r>
    <x v="1"/>
    <n v="175000000"/>
    <x v="5"/>
    <n v="75.7"/>
    <n v="24.4"/>
    <s v="Pass"/>
    <x v="1"/>
    <x v="1"/>
  </r>
  <r>
    <x v="0"/>
    <s v="Parcel Tax: $242 education parcel tax for 8 years."/>
    <x v="5"/>
    <n v="75.75"/>
    <n v="24.25"/>
    <s v="Pass"/>
    <x v="1"/>
    <x v="1"/>
  </r>
  <r>
    <x v="0"/>
    <s v="Parcel Tax: Extend parcel tax of $65 per parcel for 4 years."/>
    <x v="6"/>
    <n v="76.2"/>
    <n v="23.8"/>
    <s v="Pass"/>
    <x v="1"/>
    <x v="1"/>
  </r>
  <r>
    <x v="0"/>
    <s v="Parcel Tax: Continuing Levy of Special Tax for Four Years at a Maximum Rate of $65 Per Parcel Per Year"/>
    <x v="6"/>
    <n v="76.400000000000006"/>
    <n v="23.7"/>
    <s v="Pass"/>
    <x v="1"/>
    <x v="1"/>
  </r>
  <r>
    <x v="0"/>
    <s v="Parcel Tax: Levy tax of $68/parcel for school funding."/>
    <x v="5"/>
    <n v="76.56"/>
    <n v="23.44"/>
    <s v="Pass"/>
    <x v="1"/>
    <x v="1"/>
  </r>
  <r>
    <x v="1"/>
    <n v="17000000"/>
    <x v="5"/>
    <n v="76.8"/>
    <n v="23.2"/>
    <s v="Pass"/>
    <x v="1"/>
    <x v="1"/>
  </r>
  <r>
    <x v="1"/>
    <n v="67500000"/>
    <x v="5"/>
    <n v="76.900000000000006"/>
    <n v="23.1"/>
    <s v="Pass"/>
    <x v="1"/>
    <x v="1"/>
  </r>
  <r>
    <x v="0"/>
    <s v="Transient Occupancy Tax: Impose 12% tax."/>
    <x v="3"/>
    <n v="77.099999999999994"/>
    <n v="22.9"/>
    <s v="Pass"/>
    <x v="1"/>
    <x v="1"/>
  </r>
  <r>
    <x v="0"/>
    <s v="Special Tax: Increase annual business license tax for liquid storage facilities to $115.28 per 1,000 cubic feet."/>
    <x v="3"/>
    <n v="77.099999999999994"/>
    <n v="22.9"/>
    <s v="Pass"/>
    <x v="1"/>
    <x v="1"/>
  </r>
  <r>
    <x v="0"/>
    <s v="Transient Occupancy Tax: Increase TOT from 8% to 10%."/>
    <x v="3"/>
    <n v="77.2"/>
    <n v="22.8"/>
    <s v="Pass"/>
    <x v="1"/>
    <x v="1"/>
  </r>
  <r>
    <x v="0"/>
    <s v="Parcel Tax: Consolidate and renew two parcel taxes totaling $256/parcel for 14 years."/>
    <x v="5"/>
    <n v="77.2"/>
    <n v="22.8"/>
    <s v="Pass"/>
    <x v="1"/>
    <x v="1"/>
  </r>
  <r>
    <x v="0"/>
    <s v="Special Tax: $73 a year with annual adjustments for Consumer Price Index."/>
    <x v="5"/>
    <n v="77.2"/>
    <n v="22.8"/>
    <s v="Pass"/>
    <x v="1"/>
    <x v="1"/>
  </r>
  <r>
    <x v="0"/>
    <s v="Business Tax: Increase the business tax large recycling establishments, up to $3 million per year."/>
    <x v="3"/>
    <n v="77.400000000000006"/>
    <n v="22.6"/>
    <s v="Pass"/>
    <x v="1"/>
    <x v="1"/>
  </r>
  <r>
    <x v="0"/>
    <s v="Parcel Tax: Increase parcel tax to $118 per parcel for 10 years."/>
    <x v="3"/>
    <n v="77.5"/>
    <n v="22.5"/>
    <s v="Pass"/>
    <x v="1"/>
    <x v="1"/>
  </r>
  <r>
    <x v="1"/>
    <n v="162000000"/>
    <x v="5"/>
    <n v="77.5"/>
    <n v="22.5"/>
    <s v="Pass"/>
    <x v="1"/>
    <x v="1"/>
  </r>
  <r>
    <x v="0"/>
    <s v="Business License Tax: Enact 1.5% tax on the gross receipts of landlords renting out more than five residential units."/>
    <x v="3"/>
    <n v="77.540000000000006"/>
    <n v="22.46"/>
    <s v="Pass"/>
    <x v="1"/>
    <x v="1"/>
  </r>
  <r>
    <x v="0"/>
    <s v="Transient Occupancy Tax: Increase TOT from 9% to 10%."/>
    <x v="3"/>
    <n v="77.599999999999994"/>
    <n v="22.4"/>
    <s v="Pass"/>
    <x v="1"/>
    <x v="1"/>
  </r>
  <r>
    <x v="0"/>
    <s v="Parcel Tax: Extend Tax of $104 Per Parcel from 7/1/05 to6/30/11 without Increase"/>
    <x v="5"/>
    <n v="77.900000000000006"/>
    <n v="22.1"/>
    <s v="Pass"/>
    <x v="1"/>
    <x v="1"/>
  </r>
  <r>
    <x v="0"/>
    <s v="Transient Occupancy Tax: Extend existing TOT to 10%."/>
    <x v="3"/>
    <n v="78"/>
    <n v="22"/>
    <s v="Pass"/>
    <x v="1"/>
    <x v="1"/>
  </r>
  <r>
    <x v="0"/>
    <s v="Parcel Tax: extend for 4 years."/>
    <x v="6"/>
    <n v="78"/>
    <n v="22"/>
    <s v="Pass"/>
    <x v="1"/>
    <x v="1"/>
  </r>
  <r>
    <x v="1"/>
    <n v="8650000"/>
    <x v="10"/>
    <n v="78.099999999999994"/>
    <n v="21.9"/>
    <s v="Pass"/>
    <x v="1"/>
    <x v="1"/>
  </r>
  <r>
    <x v="0"/>
    <s v="Marijuana Tax: Impose up to a 10% tax on the gross receipts of all cannibis/marijuana businesses in Daly City if any cannabis/marijuana businesses are allowed in the city in the future."/>
    <x v="3"/>
    <n v="78.099999999999994"/>
    <n v="21.9"/>
    <s v="Pass"/>
    <x v="1"/>
    <x v="1"/>
  </r>
  <r>
    <x v="0"/>
    <s v="Marijuana Tax: Impose tax on any cannabis business up to 10% of gross receipts of each business."/>
    <x v="3"/>
    <n v="78.2"/>
    <n v="21.8"/>
    <s v="Pass"/>
    <x v="1"/>
    <x v="1"/>
  </r>
  <r>
    <x v="0"/>
    <s v="TOT: Increase Tax from 8% to 10%"/>
    <x v="13"/>
    <n v="78.2"/>
    <n v="21.8"/>
    <s v="Pass"/>
    <x v="1"/>
    <x v="1"/>
  </r>
  <r>
    <x v="0"/>
    <s v="Parcel Tax: Annual Parcel Tax of $98 for 5 Years, Beginning 7/1/2009"/>
    <x v="5"/>
    <n v="78.2"/>
    <n v="21.8"/>
    <s v="Pass"/>
    <x v="1"/>
    <x v="1"/>
  </r>
  <r>
    <x v="0"/>
    <s v="Transient Occupancy Tax: Increase tax from 10% to 12% with a .5% increase each subsequent year up to a maximum rate of 14%."/>
    <x v="3"/>
    <n v="78.3"/>
    <n v="21.7"/>
    <s v="Pass"/>
    <x v="1"/>
    <x v="1"/>
  </r>
  <r>
    <x v="0"/>
    <s v="Special Tax: $196 for 8 years with annual increases due to the Consumer Price Index."/>
    <x v="5"/>
    <n v="78.5"/>
    <n v="21.5"/>
    <s v="Pass"/>
    <x v="1"/>
    <x v="1"/>
  </r>
  <r>
    <x v="0"/>
    <s v="Marijuana Tax: Impose annual tax on all marijuana businesses not to exceed 10% of gross receipts of each business."/>
    <x v="3"/>
    <n v="78.7"/>
    <n v="21.3"/>
    <s v="Pass"/>
    <x v="1"/>
    <x v="1"/>
  </r>
  <r>
    <x v="0"/>
    <s v="Marijuana Tax:  Business tax for marijuana operations at an initial rate of 6% of gross receipts not to exceed 10% to fund general city purposes."/>
    <x v="3"/>
    <n v="78.760000000000005"/>
    <n v="21.24"/>
    <s v="Pass"/>
    <x v="1"/>
    <x v="1"/>
  </r>
  <r>
    <x v="0"/>
    <s v="$496  Improved/$190 Unimproved Parcel"/>
    <x v="6"/>
    <n v="78.900000000000006"/>
    <n v="21.1"/>
    <s v="Pass"/>
    <x v="1"/>
    <x v="1"/>
  </r>
  <r>
    <x v="0"/>
    <s v="Parcel Tax: Impose annual tax of $360/parcel for 7 years to replace the district's $207 parcel tax, which was set to expire on 6/30/2017."/>
    <x v="5"/>
    <n v="79.099999999999994"/>
    <n v="20.9"/>
    <s v="Pass"/>
    <x v="1"/>
    <x v="1"/>
  </r>
  <r>
    <x v="1"/>
    <n v="45000000"/>
    <x v="5"/>
    <n v="79.3"/>
    <n v="20.7"/>
    <s v="Pass"/>
    <x v="1"/>
    <x v="1"/>
  </r>
  <r>
    <x v="0"/>
    <s v="Business License Tax: Increase maximum cap on annual business license taxes for recycling businesses from $3,000,000 to $4,000,000 per year."/>
    <x v="3"/>
    <n v="79.58"/>
    <n v="20.420000000000002"/>
    <s v="Pass"/>
    <x v="1"/>
    <x v="1"/>
  </r>
  <r>
    <x v="0"/>
    <s v="Parcel Tax: Impose annual tax of $2.50/sq. ft. on commercial office space over 25,000 sq. ft."/>
    <x v="3"/>
    <n v="79.599999999999994"/>
    <n v="20.399999999999999"/>
    <s v="Pass"/>
    <x v="1"/>
    <x v="1"/>
  </r>
  <r>
    <x v="0"/>
    <s v="Transient Occupancy Tax: Increase tax up to 3%."/>
    <x v="3"/>
    <n v="79.8"/>
    <n v="20.2"/>
    <s v="Pass"/>
    <x v="1"/>
    <x v="1"/>
  </r>
  <r>
    <x v="0"/>
    <s v="Parcel Tax: Renew tax for 14 years of $85/parcel."/>
    <x v="5"/>
    <n v="79.81"/>
    <n v="20.190000000000001"/>
    <s v="Pass"/>
    <x v="1"/>
    <x v="1"/>
  </r>
  <r>
    <x v="0"/>
    <s v="Transient Occupancy Tax: Increase TOT from 10% to 12%."/>
    <x v="3"/>
    <n v="79.900000000000006"/>
    <n v="20.100000000000001"/>
    <s v="Pass"/>
    <x v="1"/>
    <x v="1"/>
  </r>
  <r>
    <x v="0"/>
    <s v="Utility User Tax: Lower utility user tax from 5% to 4%. Expanded utility user tax to cover additional forms of telecommunication."/>
    <x v="3"/>
    <n v="80"/>
    <n v="20"/>
    <s v="Pass"/>
    <x v="1"/>
    <x v="1"/>
  </r>
  <r>
    <x v="0"/>
    <s v="Parcel Tax: Renew current parcel tax."/>
    <x v="2"/>
    <n v="80"/>
    <n v="20"/>
    <s v="Pass"/>
    <x v="1"/>
    <x v="1"/>
  </r>
  <r>
    <x v="0"/>
    <s v="Parcel Tax: renew for four years $65 per parcel"/>
    <x v="6"/>
    <n v="80.14"/>
    <n v="19.86"/>
    <s v="Pass"/>
    <x v="1"/>
    <x v="1"/>
  </r>
  <r>
    <x v="0"/>
    <s v="Business Tax: Increase tax up to .05%, with a minimum of $110 per business."/>
    <x v="3"/>
    <n v="80.599999999999994"/>
    <n v="19.399999999999999"/>
    <s v="Pass"/>
    <x v="1"/>
    <x v="1"/>
  </r>
  <r>
    <x v="0"/>
    <s v="Special Tax: $97 per year and adjustment annually for Consumer Price Index changes."/>
    <x v="5"/>
    <n v="80.599999999999994"/>
    <n v="19.399999999999999"/>
    <s v="Pass"/>
    <x v="1"/>
    <x v="1"/>
  </r>
  <r>
    <x v="1"/>
    <n v="90000000"/>
    <x v="3"/>
    <n v="80.650000000000006"/>
    <n v="19.350000000000001"/>
    <s v="Pass"/>
    <x v="1"/>
    <x v="1"/>
  </r>
  <r>
    <x v="1"/>
    <n v="19000000"/>
    <x v="24"/>
    <n v="80.66"/>
    <n v="19.34"/>
    <s v="Pass"/>
    <x v="1"/>
    <x v="1"/>
  </r>
  <r>
    <x v="0"/>
    <s v="Parcel Tax: Continue $110.60 per year/per parcel for 8 years."/>
    <x v="19"/>
    <n v="81.45"/>
    <n v="18.55"/>
    <s v="Pass"/>
    <x v="1"/>
    <x v="1"/>
  </r>
  <r>
    <x v="0"/>
    <s v="Cannabis Tax: Impose a cannabis business tax up to 6% of gross receipts, with actual rates set by the city council depending on the type of business."/>
    <x v="3"/>
    <n v="81.569999999999993"/>
    <n v="18.43"/>
    <s v="Pass"/>
    <x v="1"/>
    <x v="1"/>
  </r>
  <r>
    <x v="1"/>
    <n v="7000000"/>
    <x v="5"/>
    <n v="81.72"/>
    <n v="18.28"/>
    <s v="Pass"/>
    <x v="1"/>
    <x v="1"/>
  </r>
  <r>
    <x v="1"/>
    <n v="6000000"/>
    <x v="5"/>
    <n v="82.07"/>
    <n v="17.93"/>
    <s v="Pass"/>
    <x v="1"/>
    <x v="1"/>
  </r>
  <r>
    <x v="0"/>
    <s v="Utility User Tax: Decrease utility user tax to 4.5% for four years."/>
    <x v="3"/>
    <n v="82.6"/>
    <n v="17.399999999999999"/>
    <s v="Pass"/>
    <x v="1"/>
    <x v="1"/>
  </r>
  <r>
    <x v="0"/>
    <s v="Transient Occupancy Tax: increase TOT from 8% to 9.5%"/>
    <x v="3"/>
    <n v="83.9"/>
    <n v="16.100000000000001"/>
    <s v="Pass"/>
    <x v="1"/>
    <x v="1"/>
  </r>
  <r>
    <x v="0"/>
    <s v="Business Tax: Revise the city's liquid storage facility tax to allow a tax of up to $0.06/barrel capped at $400,000/yr. and resolving a civil suit by Kinder Morgan against the city."/>
    <x v="3"/>
    <n v="84.03"/>
    <n v="15.97"/>
    <s v="Pass"/>
    <x v="1"/>
    <x v="1"/>
  </r>
  <r>
    <x v="0"/>
    <s v="Sales Tax: Enact additional 0.5% tax for general city services."/>
    <x v="3"/>
    <n v="84.6"/>
    <n v="15.4"/>
    <s v="Pass"/>
    <x v="1"/>
    <x v="1"/>
  </r>
  <r>
    <x v="0"/>
    <s v="Utility User Tax: Reduce tax on telephone, gas, water and electricity from 5.5% to 4.5% for 5 years."/>
    <x v="5"/>
    <n v="84.67"/>
    <n v="15.33"/>
    <s v="Pass"/>
    <x v="1"/>
    <x v="1"/>
  </r>
  <r>
    <x v="1"/>
    <n v="10000000"/>
    <x v="5"/>
    <n v="85.7"/>
    <n v="14.3"/>
    <s v="Pass"/>
    <x v="1"/>
    <x v="1"/>
  </r>
  <r>
    <x v="0"/>
    <s v="Utility Users Tax: Lowers the Existing 5.5% Utility Users Tax Levied on Telephone, Gas, Water, and Electricity to 4.5% for a Period of Three Years and Five Months Beginning 2/1/2007 Through 6/30/2010"/>
    <x v="1"/>
    <n v="86.2"/>
    <n v="13.8"/>
    <s v="Pass"/>
    <x v="1"/>
    <x v="1"/>
  </r>
  <r>
    <x v="0"/>
    <s v="Utility Users Tax: Reduce utility user tax from 5.5% to 4.5% for next 4 years."/>
    <x v="2"/>
    <n v="86.3"/>
    <n v="13.7"/>
    <s v="Pass"/>
    <x v="1"/>
    <x v="1"/>
  </r>
  <r>
    <x v="0"/>
    <s v="Parcel Tax: Increase Parcel Tax to $950"/>
    <x v="22"/>
    <n v="86.7"/>
    <n v="13.3"/>
    <s v="Pass"/>
    <x v="1"/>
    <x v="1"/>
  </r>
  <r>
    <x v="1"/>
    <n v="26000000"/>
    <x v="5"/>
    <n v="86.7"/>
    <n v="13.3"/>
    <s v="Pass"/>
    <x v="1"/>
    <x v="1"/>
  </r>
  <r>
    <x v="1"/>
    <n v="6000000"/>
    <x v="5"/>
    <n v="86.8"/>
    <n v="13.2"/>
    <s v="Pass"/>
    <x v="1"/>
    <x v="1"/>
  </r>
  <r>
    <x v="0"/>
    <s v="Utility Users Tax: Increase the from 5% to 7.5% for 6 Yrs"/>
    <x v="1"/>
    <n v="27.5"/>
    <n v="72.5"/>
    <s v="Fail"/>
    <x v="0"/>
    <x v="0"/>
  </r>
  <r>
    <x v="0"/>
    <s v="7% Utility Users Tax"/>
    <x v="1"/>
    <n v="37.200000000000003"/>
    <n v="62.8"/>
    <s v="Fail"/>
    <x v="0"/>
    <x v="0"/>
  </r>
  <r>
    <x v="0"/>
    <s v="Street Cleaning"/>
    <x v="22"/>
    <n v="38"/>
    <n v="62"/>
    <s v="Fail"/>
    <x v="0"/>
    <x v="0"/>
  </r>
  <r>
    <x v="0"/>
    <s v="Utility Users Tax: Impose New 2.5% Tax for 10 Yrs"/>
    <x v="1"/>
    <n v="38.5"/>
    <n v="61.5"/>
    <s v="Fail"/>
    <x v="0"/>
    <x v="0"/>
  </r>
  <r>
    <x v="2"/>
    <s v="Sales Tax: Levy a  1/2% Tax to Begin on 7/1/2011 and End on 6/30/2025"/>
    <x v="8"/>
    <n v="39.200000000000003"/>
    <n v="60.8"/>
    <s v="Fail"/>
    <x v="0"/>
    <x v="0"/>
  </r>
  <r>
    <x v="0"/>
    <s v="Transient Occupancy Tax: Increase tax from 10% to 12.5%."/>
    <x v="1"/>
    <n v="41.8"/>
    <n v="58.2"/>
    <s v="Fail"/>
    <x v="0"/>
    <x v="0"/>
  </r>
  <r>
    <x v="0"/>
    <s v="Property Transfer Tax: Adopt ordinance that amends the real estate transfer tax for commercial and non-commercial real estate sold for $1,000,000 or more at a tax rate of $9 per $1,000 of sales price."/>
    <x v="1"/>
    <n v="42.5"/>
    <n v="57.5"/>
    <s v="Fail"/>
    <x v="0"/>
    <x v="0"/>
  </r>
  <r>
    <x v="1"/>
    <n v="27150000"/>
    <x v="5"/>
    <n v="44.4"/>
    <n v="55.6"/>
    <s v="Fail"/>
    <x v="0"/>
    <x v="0"/>
  </r>
  <r>
    <x v="1"/>
    <n v="12000000"/>
    <x v="5"/>
    <n v="45.8"/>
    <n v="54.2"/>
    <s v="Fail"/>
    <x v="0"/>
    <x v="0"/>
  </r>
  <r>
    <x v="0"/>
    <s v="Parcel Tax: Impose Tax of $35.15 Per Parcel on All Real Property Parcels"/>
    <x v="4"/>
    <n v="46.4"/>
    <n v="53.6"/>
    <s v="Fail"/>
    <x v="0"/>
    <x v="0"/>
  </r>
  <r>
    <x v="1"/>
    <n v="19840000"/>
    <x v="5"/>
    <n v="47.5"/>
    <n v="52.5"/>
    <s v="Fail"/>
    <x v="0"/>
    <x v="0"/>
  </r>
  <r>
    <x v="0"/>
    <s v="Transient Occupancy Tax: Impose a Special Tax of 2% for Tourism and Lower the General Tax from 10% to 9%"/>
    <x v="1"/>
    <n v="48"/>
    <n v="52"/>
    <s v="Fail"/>
    <x v="0"/>
    <x v="0"/>
  </r>
  <r>
    <x v="0"/>
    <s v="Transient Occupancy Tax: Increase Tax from 10% to 11%"/>
    <x v="1"/>
    <n v="49.3"/>
    <n v="50.7"/>
    <s v="Fail"/>
    <x v="0"/>
    <x v="0"/>
  </r>
  <r>
    <x v="1"/>
    <n v="12000000"/>
    <x v="5"/>
    <n v="50"/>
    <n v="50"/>
    <s v="Fail"/>
    <x v="0"/>
    <x v="0"/>
  </r>
  <r>
    <x v="1"/>
    <n v="288000000"/>
    <x v="11"/>
    <n v="50.2"/>
    <n v="49.8"/>
    <s v="Fail"/>
    <x v="0"/>
    <x v="0"/>
  </r>
  <r>
    <x v="1"/>
    <n v="8500000"/>
    <x v="5"/>
    <n v="50.2"/>
    <n v="49.9"/>
    <s v="Fail"/>
    <x v="0"/>
    <x v="0"/>
  </r>
  <r>
    <x v="1"/>
    <n v="79000000"/>
    <x v="5"/>
    <n v="50.9"/>
    <n v="49.1"/>
    <s v="Fail"/>
    <x v="0"/>
    <x v="0"/>
  </r>
  <r>
    <x v="1"/>
    <n v="14500000"/>
    <x v="5"/>
    <n v="50.9"/>
    <n v="49.1"/>
    <s v="Fail"/>
    <x v="0"/>
    <x v="0"/>
  </r>
  <r>
    <x v="0"/>
    <s v="Transient Occupancy Tax: Increase tax from 10% to 12%."/>
    <x v="3"/>
    <n v="51.33"/>
    <n v="48.67"/>
    <s v="Pass"/>
    <x v="1"/>
    <x v="1"/>
  </r>
  <r>
    <x v="1"/>
    <n v="7800000"/>
    <x v="5"/>
    <n v="51.72"/>
    <n v="48.28"/>
    <s v="Fail"/>
    <x v="0"/>
    <x v="0"/>
  </r>
  <r>
    <x v="1"/>
    <n v="750000"/>
    <x v="15"/>
    <n v="52"/>
    <n v="48"/>
    <s v="Fail"/>
    <x v="0"/>
    <x v="0"/>
  </r>
  <r>
    <x v="0"/>
    <s v="Parcel Tax: $22 Per Parcel Per Year for the Purpose of Funding Enhanced Library Services"/>
    <x v="10"/>
    <n v="52.6"/>
    <n v="47.5"/>
    <s v="Fail"/>
    <x v="0"/>
    <x v="0"/>
  </r>
  <r>
    <x v="1"/>
    <n v="79000000"/>
    <x v="5"/>
    <n v="52.89"/>
    <n v="47.11"/>
    <s v="Fail"/>
    <x v="0"/>
    <x v="0"/>
  </r>
  <r>
    <x v="0"/>
    <s v="TOT: Increase Tax from 8% to10%"/>
    <x v="1"/>
    <n v="53.7"/>
    <n v="46.3"/>
    <s v="Pass"/>
    <x v="1"/>
    <x v="1"/>
  </r>
  <r>
    <x v="1"/>
    <n v="10650000"/>
    <x v="6"/>
    <n v="54.24"/>
    <n v="45.76"/>
    <s v="Fail"/>
    <x v="0"/>
    <x v="0"/>
  </r>
  <r>
    <x v="2"/>
    <s v="Sales Tax: Extend for 30 Yrs the Existing 1/2› Sales Tax and Increase It by 1/4›"/>
    <x v="22"/>
    <n v="54.5"/>
    <n v="45.5"/>
    <s v="Fail"/>
    <x v="0"/>
    <x v="0"/>
  </r>
  <r>
    <x v="0"/>
    <s v="Transient Occupancy Tax: Increase Tax from 10% to 12%"/>
    <x v="1"/>
    <n v="55.4"/>
    <n v="44.6"/>
    <s v="Pass"/>
    <x v="1"/>
    <x v="1"/>
  </r>
  <r>
    <x v="2"/>
    <s v="Sales Tax: Increase Current Sales Tax by 1/2%"/>
    <x v="6"/>
    <n v="55.5"/>
    <n v="44.6"/>
    <s v="Fail"/>
    <x v="0"/>
    <x v="0"/>
  </r>
  <r>
    <x v="0"/>
    <s v="Sales Tax: Levy additional tax of 1% (one-cent) for the city's general fund."/>
    <x v="3"/>
    <n v="56.1"/>
    <n v="43.9"/>
    <s v="Pass"/>
    <x v="1"/>
    <x v="1"/>
  </r>
  <r>
    <x v="1"/>
    <n v="3200000"/>
    <x v="5"/>
    <n v="56.2"/>
    <n v="43.8"/>
    <s v="Pass"/>
    <x v="1"/>
    <x v="1"/>
  </r>
  <r>
    <x v="0"/>
    <s v="Sales Tax: Impose a one and one-quarter cent tax."/>
    <x v="3"/>
    <n v="56.31"/>
    <n v="43.69"/>
    <s v="Pass"/>
    <x v="1"/>
    <x v="1"/>
  </r>
  <r>
    <x v="1"/>
    <n v="800000"/>
    <x v="15"/>
    <n v="57"/>
    <n v="43"/>
    <s v="Fail"/>
    <x v="0"/>
    <x v="0"/>
  </r>
  <r>
    <x v="1"/>
    <n v="8100000"/>
    <x v="5"/>
    <n v="57"/>
    <n v="43"/>
    <s v="Fail"/>
    <x v="0"/>
    <x v="0"/>
  </r>
  <r>
    <x v="1"/>
    <n v="14700000"/>
    <x v="5"/>
    <n v="57.28"/>
    <n v="42.72"/>
    <s v="Pass"/>
    <x v="1"/>
    <x v="1"/>
  </r>
  <r>
    <x v="1"/>
    <n v="60000000"/>
    <x v="5"/>
    <n v="57.76"/>
    <n v="42.24"/>
    <s v="Pass"/>
    <x v="1"/>
    <x v="1"/>
  </r>
  <r>
    <x v="0"/>
    <s v="Transient Occupancy Tax: Increase Tax from 10% to 12%"/>
    <x v="1"/>
    <n v="57.9"/>
    <n v="42.1"/>
    <s v="Pass"/>
    <x v="1"/>
    <x v="1"/>
  </r>
  <r>
    <x v="0"/>
    <s v="Parcel Tax: Levy Annual Parcel Tax of $20 to All Parcels of Real Property for 8 Yrs"/>
    <x v="10"/>
    <n v="58.1"/>
    <n v="41.9"/>
    <s v="Fail"/>
    <x v="0"/>
    <x v="0"/>
  </r>
  <r>
    <x v="1"/>
    <n v="40000000"/>
    <x v="5"/>
    <n v="58.5"/>
    <n v="41.5"/>
    <s v="Fail"/>
    <x v="0"/>
    <x v="0"/>
  </r>
  <r>
    <x v="1"/>
    <n v="65000000"/>
    <x v="5"/>
    <n v="58.53"/>
    <n v="41.47"/>
    <s v="Pass"/>
    <x v="1"/>
    <x v="1"/>
  </r>
  <r>
    <x v="1"/>
    <n v="2440000"/>
    <x v="5"/>
    <n v="59.7"/>
    <n v="40.299999999999997"/>
    <s v="Pass"/>
    <x v="1"/>
    <x v="1"/>
  </r>
  <r>
    <x v="0"/>
    <s v="Parcel Tax: Levy annual tax of $99/parcel for 8 yrs."/>
    <x v="5"/>
    <n v="60.76"/>
    <n v="39.24"/>
    <s v="Fail"/>
    <x v="0"/>
    <x v="0"/>
  </r>
  <r>
    <x v="2"/>
    <s v="1/2› Sales Tax for 5 Yrs"/>
    <x v="8"/>
    <n v="61.1"/>
    <n v="38.9"/>
    <s v="Fail"/>
    <x v="0"/>
    <x v="0"/>
  </r>
  <r>
    <x v="0"/>
    <s v="Utility Users Tax: Impose 8% tax on utility services in the district for various purposes, provided voters approve Measure E2016, authorizing the formation of the district."/>
    <x v="3"/>
    <n v="61.22"/>
    <n v="38.78"/>
    <s v="Fail"/>
    <x v="0"/>
    <x v="0"/>
  </r>
  <r>
    <x v="1"/>
    <n v="4650000"/>
    <x v="5"/>
    <n v="61.5"/>
    <n v="38.5"/>
    <s v="Pass"/>
    <x v="1"/>
    <x v="1"/>
  </r>
  <r>
    <x v="1"/>
    <n v="11650000"/>
    <x v="5"/>
    <n v="61.6"/>
    <n v="38.4"/>
    <s v="Pass"/>
    <x v="1"/>
    <x v="1"/>
  </r>
  <r>
    <x v="1"/>
    <n v="6500000"/>
    <x v="5"/>
    <n v="61.7"/>
    <n v="38.299999999999997"/>
    <s v="Pass"/>
    <x v="1"/>
    <x v="1"/>
  </r>
  <r>
    <x v="1"/>
    <n v="47400000"/>
    <x v="5"/>
    <n v="61.71"/>
    <n v="38.29"/>
    <s v="Pass"/>
    <x v="1"/>
    <x v="1"/>
  </r>
  <r>
    <x v="1"/>
    <n v="9370000"/>
    <x v="5"/>
    <n v="62"/>
    <n v="38"/>
    <s v="Pass"/>
    <x v="1"/>
    <x v="1"/>
  </r>
  <r>
    <x v="0"/>
    <s v="Authorizes Additional Uses of Existing Tax"/>
    <x v="5"/>
    <n v="63.4"/>
    <n v="36.6"/>
    <s v="Pass"/>
    <x v="1"/>
    <x v="1"/>
  </r>
  <r>
    <x v="2"/>
    <s v="Sales Tax: Enact a 1/4› Add-on Sales Tax for 9 Yrs"/>
    <x v="1"/>
    <n v="64"/>
    <n v="36.1"/>
    <s v="Pass"/>
    <x v="1"/>
    <x v="1"/>
  </r>
  <r>
    <x v="1"/>
    <n v="2000000"/>
    <x v="2"/>
    <n v="64.099999999999994"/>
    <n v="35.9"/>
    <s v="Fail"/>
    <x v="0"/>
    <x v="0"/>
  </r>
  <r>
    <x v="0"/>
    <s v="$24 Improved Parcel for 2 Yrs"/>
    <x v="15"/>
    <n v="64.2"/>
    <n v="35.799999999999997"/>
    <s v="Fail"/>
    <x v="0"/>
    <x v="0"/>
  </r>
  <r>
    <x v="0"/>
    <s v="Parcel Tax: Levy a $54 Parcel Tax Annually for 4 Yrs"/>
    <x v="5"/>
    <n v="65.2"/>
    <n v="34.799999999999997"/>
    <s v="Fail"/>
    <x v="0"/>
    <x v="0"/>
  </r>
  <r>
    <x v="1"/>
    <n v="30000000"/>
    <x v="5"/>
    <n v="65.5"/>
    <n v="34.5"/>
    <s v="Fail"/>
    <x v="0"/>
    <x v="0"/>
  </r>
  <r>
    <x v="0"/>
    <s v="Parcel Tax: Levy a $54 Parcel Tax Annually for 4 Yrs"/>
    <x v="5"/>
    <n v="66"/>
    <n v="34"/>
    <s v="Fail"/>
    <x v="0"/>
    <x v="0"/>
  </r>
  <r>
    <x v="0"/>
    <s v="Parcel Tax: Levy a Special Tax of $49 Per Improved Parcel"/>
    <x v="12"/>
    <n v="66.2"/>
    <n v="33.799999999999997"/>
    <s v="Fail"/>
    <x v="0"/>
    <x v="0"/>
  </r>
  <r>
    <x v="1"/>
    <n v="90000000"/>
    <x v="5"/>
    <n v="66.3"/>
    <n v="33.700000000000003"/>
    <s v="Pass"/>
    <x v="1"/>
    <x v="1"/>
  </r>
  <r>
    <x v="0"/>
    <s v="Marijuana Tax: Impose tax up to 20% of gross receipts on all marijuana businesses."/>
    <x v="3"/>
    <n v="68.61"/>
    <n v="31.39"/>
    <s v="Pass"/>
    <x v="1"/>
    <x v="1"/>
  </r>
  <r>
    <x v="1"/>
    <n v="8000000"/>
    <x v="5"/>
    <n v="69.099999999999994"/>
    <n v="30.9"/>
    <s v="Pass"/>
    <x v="1"/>
    <x v="1"/>
  </r>
  <r>
    <x v="1"/>
    <n v="135000000"/>
    <x v="5"/>
    <n v="69.16"/>
    <n v="30.84"/>
    <s v="Pass"/>
    <x v="1"/>
    <x v="1"/>
  </r>
  <r>
    <x v="0"/>
    <s v="Sales Tax: increase by 1% for 15 years"/>
    <x v="3"/>
    <n v="69.37"/>
    <n v="30.63"/>
    <s v="Pass"/>
    <x v="1"/>
    <x v="1"/>
  </r>
  <r>
    <x v="0"/>
    <s v="Parcel Tax: $45 Per Year Per Improved Parcel, Beginning with FY 2008-2009 and Continuing for a Period of 4 Yrs for the Maintenance and Operation of a Public Park"/>
    <x v="32"/>
    <n v="69.7"/>
    <n v="30.3"/>
    <s v="Pass"/>
    <x v="1"/>
    <x v="1"/>
  </r>
  <r>
    <x v="1"/>
    <n v="38000000"/>
    <x v="5"/>
    <n v="69.7"/>
    <n v="30.3"/>
    <s v="Pass"/>
    <x v="1"/>
    <x v="1"/>
  </r>
  <r>
    <x v="0"/>
    <s v="Parcel Tax: Levy an Annual $45 Per Parcel Secondary Tax for 4 Yrs"/>
    <x v="5"/>
    <n v="69.900000000000006"/>
    <n v="30.1"/>
    <s v="Pass"/>
    <x v="1"/>
    <x v="1"/>
  </r>
  <r>
    <x v="1"/>
    <n v="75000000"/>
    <x v="5"/>
    <n v="70"/>
    <n v="30"/>
    <s v="Pass"/>
    <x v="1"/>
    <x v="1"/>
  </r>
  <r>
    <x v="1"/>
    <n v="77242012"/>
    <x v="11"/>
    <n v="70.5"/>
    <n v="29.6"/>
    <s v="Pass"/>
    <x v="1"/>
    <x v="1"/>
  </r>
  <r>
    <x v="0"/>
    <s v="Increase TOT from 10% to 12%"/>
    <x v="1"/>
    <n v="70.8"/>
    <n v="29.2"/>
    <s v="Pass"/>
    <x v="1"/>
    <x v="1"/>
  </r>
  <r>
    <x v="0"/>
    <s v="Parcel Tax: Levy Annual Tax of $48 Per Parcel for 4 Yrs"/>
    <x v="5"/>
    <n v="70.8"/>
    <n v="29.2"/>
    <s v="Pass"/>
    <x v="1"/>
    <x v="1"/>
  </r>
  <r>
    <x v="0"/>
    <s v="Utility Users Tax: Reduce Tax from 6% to 5.75%"/>
    <x v="1"/>
    <n v="71"/>
    <n v="29"/>
    <s v="Pass"/>
    <x v="1"/>
    <x v="1"/>
  </r>
  <r>
    <x v="0"/>
    <s v="Parcel Tax: Levy a $23 Annual Parcel Tax for 4 Yrs"/>
    <x v="5"/>
    <n v="71.3"/>
    <n v="28.8"/>
    <s v="Pass"/>
    <x v="1"/>
    <x v="1"/>
  </r>
  <r>
    <x v="1"/>
    <n v="80000000"/>
    <x v="5"/>
    <n v="71.319999999999993"/>
    <n v="28.68"/>
    <s v="Pass"/>
    <x v="1"/>
    <x v="1"/>
  </r>
  <r>
    <x v="1"/>
    <n v="58000000"/>
    <x v="5"/>
    <n v="71.34"/>
    <n v="28.66"/>
    <s v="Pass"/>
    <x v="1"/>
    <x v="1"/>
  </r>
  <r>
    <x v="0"/>
    <s v="Transient Occupancy Tax: Sustain the Current Tax Rate of 10% on Guests In Hotels Located only within the Unincorporated Area of Santa Barbara County"/>
    <x v="1"/>
    <n v="71.599999999999994"/>
    <n v="28.4"/>
    <s v="Pass"/>
    <x v="1"/>
    <x v="1"/>
  </r>
  <r>
    <x v="1"/>
    <n v="67000000"/>
    <x v="5"/>
    <n v="71.900000000000006"/>
    <n v="28.1"/>
    <s v="Pass"/>
    <x v="1"/>
    <x v="1"/>
  </r>
  <r>
    <x v="0"/>
    <s v="Parcel Tax: Levy a $49 parcel tax."/>
    <x v="15"/>
    <n v="71.98"/>
    <n v="28.02"/>
    <s v="Pass"/>
    <x v="1"/>
    <x v="1"/>
  </r>
  <r>
    <x v="1"/>
    <n v="35000000"/>
    <x v="5"/>
    <n v="72"/>
    <n v="28"/>
    <s v="Pass"/>
    <x v="1"/>
    <x v="1"/>
  </r>
  <r>
    <x v="0"/>
    <s v="Transient Occupancy Tax: Increase Tax from 10% to 12%"/>
    <x v="1"/>
    <n v="72.2"/>
    <n v="27.8"/>
    <s v="Pass"/>
    <x v="1"/>
    <x v="1"/>
  </r>
  <r>
    <x v="0"/>
    <s v="Parcel Tax: Levy a $27 Annual Parcel Tax for 4 Yrs"/>
    <x v="5"/>
    <n v="72.2"/>
    <n v="27.9"/>
    <s v="Pass"/>
    <x v="1"/>
    <x v="1"/>
  </r>
  <r>
    <x v="0"/>
    <s v="Parcel Tax: Impose Tax of $36 for 4 Yrs"/>
    <x v="12"/>
    <n v="72.599999999999994"/>
    <n v="27.4"/>
    <s v="Pass"/>
    <x v="1"/>
    <x v="1"/>
  </r>
  <r>
    <x v="0"/>
    <s v="Parcel Tax: Form the Los Olivos Community Services District and impose tax of no more than $200,000 the first year to fund collection, treatment, and disposal of sewage, wastewater, recycled water, and storm water in the district."/>
    <x v="13"/>
    <n v="73.400000000000006"/>
    <n v="26.6"/>
    <s v="Pass"/>
    <x v="1"/>
    <x v="1"/>
  </r>
  <r>
    <x v="1"/>
    <n v="26000000"/>
    <x v="5"/>
    <n v="74"/>
    <n v="26"/>
    <s v="Pass"/>
    <x v="1"/>
    <x v="1"/>
  </r>
  <r>
    <x v="0"/>
    <s v="Sales Tax: Extend Measure U at the 1 cent tax rate until ended by voters."/>
    <x v="3"/>
    <n v="74.180000000000007"/>
    <n v="25.82"/>
    <s v="Pass"/>
    <x v="1"/>
    <x v="1"/>
  </r>
  <r>
    <x v="1"/>
    <n v="6000000"/>
    <x v="5"/>
    <n v="74.430000000000007"/>
    <n v="25.57"/>
    <s v="Pass"/>
    <x v="1"/>
    <x v="1"/>
  </r>
  <r>
    <x v="1"/>
    <n v="2400000"/>
    <x v="5"/>
    <n v="74.599999999999994"/>
    <n v="25.4"/>
    <s v="Pass"/>
    <x v="1"/>
    <x v="1"/>
  </r>
  <r>
    <x v="0"/>
    <s v="Cannabis Tax: 0.5¢ per dollar to 2.5¢ per dollar, at half-cent increments, on five levels of Lompoc cannabis manufacturing/distribution operators' annual revenues ranging from $10,000,000 or less to over $55,000,000, estimated to collect $1,200,000 annually"/>
    <x v="3"/>
    <n v="74.709999999999994"/>
    <n v="25.29"/>
    <s v="Pass"/>
    <x v="1"/>
    <x v="1"/>
  </r>
  <r>
    <x v="0"/>
    <s v="Marijuana Tax: Impose tax of 6 cents per $1 of non-medical retail sales proceeds, 1 cent per $1 of cultivation proceeds, flat $15,000 for net income less than $2,000,000 and $30,000 for net income of $2,000,000 and more of manufacturing/distribution proceeds, and a total aggregate tax of 6 cents per $1 of microbusinesses proceeds."/>
    <x v="3"/>
    <n v="75.319999999999993"/>
    <n v="24.68"/>
    <s v="Pass"/>
    <x v="1"/>
    <x v="1"/>
  </r>
  <r>
    <x v="0"/>
    <s v="Marijuana Tax: Impose an operations tax on marijuana operators' gross receipts at the following rates: 1% on nurseries and districutors, 3% on manufacturers, 4% on cultivators, and 6$ on retailers and microbusinesses."/>
    <x v="3"/>
    <n v="75.83"/>
    <n v="24.17"/>
    <s v="Pass"/>
    <x v="1"/>
    <x v="1"/>
  </r>
  <r>
    <x v="1"/>
    <n v="25000000"/>
    <x v="5"/>
    <n v="77.099999999999994"/>
    <n v="22.9"/>
    <s v="Pass"/>
    <x v="1"/>
    <x v="1"/>
  </r>
  <r>
    <x v="2"/>
    <s v="Sales Tax: Increase sales tax by 1/4%."/>
    <x v="1"/>
    <n v="77.2"/>
    <n v="22.8"/>
    <s v="Pass"/>
    <x v="1"/>
    <x v="1"/>
  </r>
  <r>
    <x v="0"/>
    <s v="Restricts Sale of GO Bonds Authorized In L94"/>
    <x v="3"/>
    <n v="77.400000000000006"/>
    <n v="22.6"/>
    <s v="Pass"/>
    <x v="1"/>
    <x v="1"/>
  </r>
  <r>
    <x v="0"/>
    <s v="Transient Occupancy Tax: Increase Tax from 10% to 12%"/>
    <x v="1"/>
    <n v="77.8"/>
    <n v="22.2"/>
    <s v="Pass"/>
    <x v="1"/>
    <x v="1"/>
  </r>
  <r>
    <x v="1"/>
    <n v="2900000"/>
    <x v="5"/>
    <n v="78.900000000000006"/>
    <n v="21.1"/>
    <s v="Pass"/>
    <x v="1"/>
    <x v="1"/>
  </r>
  <r>
    <x v="1"/>
    <n v="5650000"/>
    <x v="5"/>
    <n v="78.95"/>
    <n v="21.05"/>
    <s v="Pass"/>
    <x v="1"/>
    <x v="1"/>
  </r>
  <r>
    <x v="2"/>
    <s v="Sales Tax: Extend the Existing 1/2› Sales Tax Authorization for 30 Yrs Beginning 4/1/2010 to 3/31/2040"/>
    <x v="22"/>
    <n v="79.2"/>
    <n v="20.9"/>
    <s v="Pass"/>
    <x v="1"/>
    <x v="1"/>
  </r>
  <r>
    <x v="1"/>
    <n v="5800000"/>
    <x v="5"/>
    <n v="80.540000000000006"/>
    <n v="19.46"/>
    <s v="Pass"/>
    <x v="1"/>
    <x v="1"/>
  </r>
  <r>
    <x v="0"/>
    <s v="Marijuana Tax: Impose cannabis business tax of gross receipts of cannabis businesses from the sale of cannabis and cannabis products, at a rate not to exceed 10%, with initial rate of 5% and a maximum annual increase of 1% up to the maximum rate."/>
    <x v="3"/>
    <n v="80.83"/>
    <n v="19.170000000000002"/>
    <s v="Pass"/>
    <x v="1"/>
    <x v="1"/>
  </r>
  <r>
    <x v="0"/>
    <s v="Parcel Tax: Levy tax of $.07185/sq. ft. for non-residential units &amp; $28.75/bedroom for 10 years."/>
    <x v="3"/>
    <n v="80.930000000000007"/>
    <n v="19.07"/>
    <s v="Pass"/>
    <x v="1"/>
    <x v="1"/>
  </r>
  <r>
    <x v="0"/>
    <s v="Business Tax: Replace the city's flat rate business license fee with a business tax based on a percentage of gross revenue."/>
    <x v="1"/>
    <n v="81.5"/>
    <n v="18.5"/>
    <s v="Pass"/>
    <x v="1"/>
    <x v="1"/>
  </r>
  <r>
    <x v="0"/>
    <s v="Marijuana Tax: Impose tax of gross receipts of cannabis businesses from the sale of cannabis and related products at a rate not to exceed 10%, with initial rates of 5% (retailers), 2% (manufacturers), 4% (cultivators), and 1% (distributors and nurseries)."/>
    <x v="3"/>
    <n v="81.95"/>
    <n v="18.05"/>
    <s v="Pass"/>
    <x v="1"/>
    <x v="1"/>
  </r>
  <r>
    <x v="0"/>
    <s v="Utility User Tax: Impose tax of 8% on gas, water, electricity, sewer, and garbage disposal services."/>
    <x v="3"/>
    <n v="83.96"/>
    <n v="16.04"/>
    <s v="Pass"/>
    <x v="1"/>
    <x v="1"/>
  </r>
  <r>
    <x v="0"/>
    <s v="Parcel Tax: 17 parcels transfer from Lakeside Joint Union School District to Loma Prieta Joint Union School District."/>
    <x v="5"/>
    <n v="15.65"/>
    <n v="84.35"/>
    <s v="Fail"/>
    <x v="0"/>
    <x v="0"/>
  </r>
  <r>
    <x v="0"/>
    <s v="Utility Users Tax: Asses a 4% Tax on Users for 10 Yrs; 7/1/2005 Through 6/30/2015"/>
    <x v="1"/>
    <n v="20"/>
    <n v="80"/>
    <s v="Fail"/>
    <x v="0"/>
    <x v="0"/>
  </r>
  <r>
    <x v="0"/>
    <s v="5% Admissions Tax on Certain Events"/>
    <x v="1"/>
    <n v="25.4"/>
    <n v="74.599999999999994"/>
    <s v="Fail"/>
    <x v="0"/>
    <x v="0"/>
  </r>
  <r>
    <x v="1"/>
    <n v="65000000"/>
    <x v="15"/>
    <n v="28.89"/>
    <n v="71.11"/>
    <s v="Fail"/>
    <x v="0"/>
    <x v="0"/>
  </r>
  <r>
    <x v="0"/>
    <s v="Utility Users Tax: Impose 3.5% Tax for 6 1/2 Yrs"/>
    <x v="1"/>
    <n v="32.1"/>
    <n v="67.900000000000006"/>
    <s v="Fail"/>
    <x v="0"/>
    <x v="0"/>
  </r>
  <r>
    <x v="0"/>
    <s v="Utility Users Tax: Levy 2% Tax to Be Reviewed by the City Council Every 2 Yrs and Terminated if Findings Determine That Tax Is Not Necessary for the City's Financial Health"/>
    <x v="1"/>
    <n v="35.200000000000003"/>
    <n v="64.8"/>
    <s v="Fail"/>
    <x v="0"/>
    <x v="0"/>
  </r>
  <r>
    <x v="0"/>
    <s v="$24.43 Per Parcel for 3 Yrs"/>
    <x v="5"/>
    <n v="36.5"/>
    <n v="63.5"/>
    <s v="Fail"/>
    <x v="0"/>
    <x v="0"/>
  </r>
  <r>
    <x v="2"/>
    <s v="Sales Tax: Impose a 4% Sales Tax on the Sale of Medical Marijuana"/>
    <x v="1"/>
    <n v="37.200000000000003"/>
    <n v="62.8"/>
    <s v="Fail"/>
    <x v="0"/>
    <x v="0"/>
  </r>
  <r>
    <x v="0"/>
    <s v="Utility User Tax: Increase utility user tax by 1.0%."/>
    <x v="12"/>
    <n v="38.700000000000003"/>
    <n v="61.3"/>
    <s v="Fail"/>
    <x v="0"/>
    <x v="0"/>
  </r>
  <r>
    <x v="1"/>
    <n v="900000000"/>
    <x v="5"/>
    <n v="39.119999999999997"/>
    <n v="60.88"/>
    <s v="Fail"/>
    <x v="0"/>
    <x v="0"/>
  </r>
  <r>
    <x v="1"/>
    <s v="Levy of an annual tax of $19.00. Issue $788,000,000 in bonds for Community Facilities District No. 2011-1."/>
    <x v="19"/>
    <n v="40.97"/>
    <n v="59.03"/>
    <s v="Fail"/>
    <x v="0"/>
    <x v="0"/>
  </r>
  <r>
    <x v="0"/>
    <s v="Affirm 3% Business Tax Increase"/>
    <x v="1"/>
    <n v="42.6"/>
    <n v="57.4"/>
    <s v="Fail"/>
    <x v="0"/>
    <x v="0"/>
  </r>
  <r>
    <x v="0"/>
    <s v="Business Tax:  Additional $75 a year plus an extra $35 to $75 for each new additional employee."/>
    <x v="3"/>
    <n v="42.72"/>
    <n v="57.28"/>
    <s v="Fail"/>
    <x v="0"/>
    <x v="0"/>
  </r>
  <r>
    <x v="2"/>
    <s v="Sales Tax: Impose a 1/2› Sales Tax for 30 Yrs"/>
    <x v="1"/>
    <n v="42.9"/>
    <n v="57.1"/>
    <s v="Fail"/>
    <x v="0"/>
    <x v="0"/>
  </r>
  <r>
    <x v="2"/>
    <s v="Sales Tax: Increase sales tax by 1/2% for 15 years."/>
    <x v="1"/>
    <n v="45.3"/>
    <n v="54.7"/>
    <s v="Fail"/>
    <x v="0"/>
    <x v="0"/>
  </r>
  <r>
    <x v="0"/>
    <s v="Increase TOT from 9% to 10%"/>
    <x v="1"/>
    <n v="45.5"/>
    <n v="54.5"/>
    <s v="Fail"/>
    <x v="0"/>
    <x v="0"/>
  </r>
  <r>
    <x v="0"/>
    <s v="Parcel Tax: $30 parcel tax."/>
    <x v="5"/>
    <n v="47.8"/>
    <n v="52.2"/>
    <s v="Fail"/>
    <x v="0"/>
    <x v="0"/>
  </r>
  <r>
    <x v="0"/>
    <s v="Parcel Tax: Levy Annual Tax of $30 Per Improved Parcel, with Lower Amounts for Unimproved Parcels and Add'l Parcels Beyond the First Parcel Beginning FY 2013/2014"/>
    <x v="6"/>
    <n v="47.9"/>
    <n v="52.1"/>
    <s v="Fail"/>
    <x v="0"/>
    <x v="0"/>
  </r>
  <r>
    <x v="0"/>
    <s v="Transient Occupancy Tax: Increase TOT to 9%."/>
    <x v="3"/>
    <n v="49"/>
    <n v="51"/>
    <s v="Fail"/>
    <x v="0"/>
    <x v="0"/>
  </r>
  <r>
    <x v="0"/>
    <s v="Utility User Tax: Increase utility user tax by 1%."/>
    <x v="12"/>
    <n v="49.4"/>
    <n v="50.6"/>
    <s v="Fail"/>
    <x v="0"/>
    <x v="0"/>
  </r>
  <r>
    <x v="0"/>
    <s v="Utility Users Tax: Continue 3.5% Tax for 4 Yrs"/>
    <x v="1"/>
    <n v="49.7"/>
    <n v="50.3"/>
    <s v="Fail"/>
    <x v="0"/>
    <x v="0"/>
  </r>
  <r>
    <x v="2"/>
    <s v="$.005 Sales Tax for 9 Yrs"/>
    <x v="1"/>
    <n v="51.8"/>
    <n v="48.2"/>
    <s v="Pass"/>
    <x v="1"/>
    <x v="1"/>
  </r>
  <r>
    <x v="0"/>
    <s v="Vehicle Registration Fee: Authorize a $10 Fee on the Registration of Vehicles"/>
    <x v="1"/>
    <n v="51.9"/>
    <n v="48.1"/>
    <s v="Pass"/>
    <x v="1"/>
    <x v="1"/>
  </r>
  <r>
    <x v="1"/>
    <n v="125000000"/>
    <x v="5"/>
    <n v="52.44"/>
    <n v="47.56"/>
    <s v="Fail"/>
    <x v="0"/>
    <x v="0"/>
  </r>
  <r>
    <x v="1"/>
    <n v="60000000"/>
    <x v="5"/>
    <n v="52.45"/>
    <n v="47.55"/>
    <s v="Fail"/>
    <x v="0"/>
    <x v="0"/>
  </r>
  <r>
    <x v="0"/>
    <s v="Increase TOT from 8% to 10%"/>
    <x v="1"/>
    <n v="52.7"/>
    <n v="47.3"/>
    <s v="Pass"/>
    <x v="1"/>
    <x v="1"/>
  </r>
  <r>
    <x v="1"/>
    <n v="69000000"/>
    <x v="5"/>
    <n v="52.9"/>
    <n v="47.1"/>
    <s v="Fail"/>
    <x v="0"/>
    <x v="0"/>
  </r>
  <r>
    <x v="1"/>
    <n v="858000000"/>
    <x v="11"/>
    <n v="53.09"/>
    <n v="46.91"/>
    <s v="Fail"/>
    <x v="0"/>
    <x v="0"/>
  </r>
  <r>
    <x v="0"/>
    <s v="Property Transfer Tax: 0.75% for property valued between $2 million and $5 million, 1.0% for property valued between $5,000,000.01 and $10 million, and 1.5% for property valued over $10 million"/>
    <x v="9"/>
    <n v="53.46"/>
    <n v="46.54"/>
    <s v="Pass"/>
    <x v="1"/>
    <x v="1"/>
  </r>
  <r>
    <x v="1"/>
    <n v="30000000"/>
    <x v="15"/>
    <n v="54"/>
    <n v="46"/>
    <s v="Fail"/>
    <x v="0"/>
    <x v="0"/>
  </r>
  <r>
    <x v="0"/>
    <s v="Sales Tax: Impose a 1/8 cent sales tax for 20 yrs."/>
    <x v="3"/>
    <n v="54.65"/>
    <n v="45.35"/>
    <s v="Pass"/>
    <x v="1"/>
    <x v="1"/>
  </r>
  <r>
    <x v="0"/>
    <s v="Parcel Tax: $132 per parcel for nine years, providing $3.4 million ongoing annually"/>
    <x v="5"/>
    <n v="55.43"/>
    <n v="44.57"/>
    <s v="Fail"/>
    <x v="0"/>
    <x v="0"/>
  </r>
  <r>
    <x v="0"/>
    <s v="Parcel Tax: $96 Per Parcel Per Year for 5 Yrs Beginning 7/1/2006"/>
    <x v="5"/>
    <n v="55.5"/>
    <n v="44.5"/>
    <s v="Fail"/>
    <x v="0"/>
    <x v="0"/>
  </r>
  <r>
    <x v="0"/>
    <s v="Extend 2.4% Utility Tax to Annexed Area"/>
    <x v="1"/>
    <n v="55.7"/>
    <n v="44.3"/>
    <s v="Pass"/>
    <x v="1"/>
    <x v="1"/>
  </r>
  <r>
    <x v="1"/>
    <n v="80000000"/>
    <x v="5"/>
    <n v="56.2"/>
    <n v="43.8"/>
    <s v="Pass"/>
    <x v="1"/>
    <x v="1"/>
  </r>
  <r>
    <x v="1"/>
    <n v="20000000"/>
    <x v="5"/>
    <n v="56.4"/>
    <n v="43.6"/>
    <s v="Fail"/>
    <x v="0"/>
    <x v="0"/>
  </r>
  <r>
    <x v="2"/>
    <s v="Sales Tax: Enact a 1/8› Sales Tax for 10 Yrs"/>
    <x v="1"/>
    <n v="56.6"/>
    <n v="43.4"/>
    <s v="Pass"/>
    <x v="1"/>
    <x v="1"/>
  </r>
  <r>
    <x v="0"/>
    <s v="Business License Tax: Increase from Its Current Amount of $10 for Every Five Employees/ Rental Units, to $30 for One, $50 for Two to Five, and $50 for EachAdditional Group of Five Employees/ Rental Units, Up to $9,500 for Employeesand $4,250 for Rentals"/>
    <x v="1"/>
    <n v="56.6"/>
    <n v="43.4"/>
    <s v="Pass"/>
    <x v="1"/>
    <x v="1"/>
  </r>
  <r>
    <x v="0"/>
    <s v="Extend existing utility user tax"/>
    <x v="3"/>
    <n v="57"/>
    <n v="43"/>
    <s v="Pass"/>
    <x v="1"/>
    <x v="1"/>
  </r>
  <r>
    <x v="0"/>
    <s v="Parcel Tax: $180 per parcel."/>
    <x v="5"/>
    <n v="57"/>
    <n v="43"/>
    <s v="Fail"/>
    <x v="0"/>
    <x v="0"/>
  </r>
  <r>
    <x v="1"/>
    <n v="150000000"/>
    <x v="5"/>
    <n v="57.4"/>
    <n v="42.6"/>
    <s v="Pass"/>
    <x v="1"/>
    <x v="1"/>
  </r>
  <r>
    <x v="0"/>
    <s v="Parcel Tax: Levy an Annual Parcel Tax of $98 for 6 Yrs"/>
    <x v="5"/>
    <n v="57.4"/>
    <n v="42.6"/>
    <s v="Fail"/>
    <x v="0"/>
    <x v="0"/>
  </r>
  <r>
    <x v="0"/>
    <s v="Parcel Tax: $96 per parcel."/>
    <x v="5"/>
    <n v="57.4"/>
    <n v="42.6"/>
    <s v="Fail"/>
    <x v="0"/>
    <x v="0"/>
  </r>
  <r>
    <x v="0"/>
    <s v="Parcel Tax: $149 per parcel for six years, generating an estimated $1.9 million per year in revenue"/>
    <x v="5"/>
    <n v="57.7"/>
    <n v="42.3"/>
    <s v="Fail"/>
    <x v="0"/>
    <x v="0"/>
  </r>
  <r>
    <x v="0"/>
    <s v="Parcel Tax: Levy an Annual Parcel Tax of $69 Per Parcel 6 Yrs"/>
    <x v="11"/>
    <n v="58"/>
    <n v="42"/>
    <s v="Pass"/>
    <x v="1"/>
    <x v="1"/>
  </r>
  <r>
    <x v="1"/>
    <n v="90000000"/>
    <x v="5"/>
    <n v="58.2"/>
    <n v="41.8"/>
    <s v="Pass"/>
    <x v="1"/>
    <x v="1"/>
  </r>
  <r>
    <x v="1"/>
    <n v="98000000"/>
    <x v="5"/>
    <n v="58.35"/>
    <n v="41.65"/>
    <s v="Pass"/>
    <x v="1"/>
    <x v="1"/>
  </r>
  <r>
    <x v="0"/>
    <s v="Parcel Tax: Levy an Annual Parcel Tax of $96 for 6 Yrs"/>
    <x v="5"/>
    <n v="58.4"/>
    <n v="41.6"/>
    <s v="Fail"/>
    <x v="0"/>
    <x v="0"/>
  </r>
  <r>
    <x v="0"/>
    <s v="Parcel Tax: Enact An Annual $29 Parcel Tax for 10 Yrs"/>
    <x v="18"/>
    <n v="58.8"/>
    <n v="41.2"/>
    <s v="Fail"/>
    <x v="0"/>
    <x v="0"/>
  </r>
  <r>
    <x v="1"/>
    <n v="268000000"/>
    <x v="11"/>
    <n v="58.8"/>
    <n v="41.2"/>
    <s v="Pass"/>
    <x v="1"/>
    <x v="1"/>
  </r>
  <r>
    <x v="1"/>
    <n v="898000000"/>
    <x v="11"/>
    <n v="58.88"/>
    <n v="41.12"/>
    <s v="Pass"/>
    <x v="1"/>
    <x v="1"/>
  </r>
  <r>
    <x v="0"/>
    <s v="Parcel Tax: Increase Tax by $49.75/Yr"/>
    <x v="5"/>
    <n v="58.9"/>
    <n v="41.1"/>
    <s v="Fail"/>
    <x v="0"/>
    <x v="0"/>
  </r>
  <r>
    <x v="0"/>
    <s v="TOT: Increase from 8% to 10%"/>
    <x v="1"/>
    <n v="59"/>
    <n v="41"/>
    <s v="Pass"/>
    <x v="1"/>
    <x v="1"/>
  </r>
  <r>
    <x v="1"/>
    <n v="108000000"/>
    <x v="3"/>
    <n v="59.12"/>
    <n v="40.880000000000003"/>
    <s v="Fail"/>
    <x v="0"/>
    <x v="0"/>
  </r>
  <r>
    <x v="0"/>
    <s v="Parcel Tax: $398 per parcel for eight years to replace the existing $250 parcel tax and generate an estimated $14 million per year"/>
    <x v="5"/>
    <n v="59.35"/>
    <n v="40.65"/>
    <s v="Fail"/>
    <x v="0"/>
    <x v="0"/>
  </r>
  <r>
    <x v="1"/>
    <n v="80000000"/>
    <x v="5"/>
    <n v="59.42"/>
    <n v="40.58"/>
    <s v="Pass"/>
    <x v="1"/>
    <x v="1"/>
  </r>
  <r>
    <x v="0"/>
    <s v="Parcel Tax: $298 per parcel for eight years, generating an estimated $16,600,000 per year"/>
    <x v="5"/>
    <n v="59.5"/>
    <n v="40.5"/>
    <s v="Fail"/>
    <x v="0"/>
    <x v="0"/>
  </r>
  <r>
    <x v="0"/>
    <s v="Parcel Tax: extension of $98 annual tax; adjusted annually for inflation."/>
    <x v="5"/>
    <n v="59.66"/>
    <n v="40.35"/>
    <s v="Fail"/>
    <x v="0"/>
    <x v="0"/>
  </r>
  <r>
    <x v="0"/>
    <s v="Parcel Tax: $125 per parcel for five years, generating an estimated $4.3 million per year in revenue"/>
    <x v="5"/>
    <n v="59.71"/>
    <n v="40.29"/>
    <s v="Fail"/>
    <x v="0"/>
    <x v="0"/>
  </r>
  <r>
    <x v="0"/>
    <s v="Parcel Tax: Increase by $19 Per Parcel Per Month for 8 Yrs"/>
    <x v="5"/>
    <n v="60"/>
    <n v="40"/>
    <s v="Fail"/>
    <x v="0"/>
    <x v="0"/>
  </r>
  <r>
    <x v="1"/>
    <n v="9500000"/>
    <x v="5"/>
    <n v="60.1"/>
    <n v="39.9"/>
    <s v="Pass"/>
    <x v="1"/>
    <x v="1"/>
  </r>
  <r>
    <x v="0"/>
    <s v="Parcel Tax: $98 per parcel."/>
    <x v="5"/>
    <n v="60.1"/>
    <n v="39.9"/>
    <s v="Fail"/>
    <x v="0"/>
    <x v="0"/>
  </r>
  <r>
    <x v="1"/>
    <n v="15000000"/>
    <x v="10"/>
    <n v="60.2"/>
    <n v="39.799999999999997"/>
    <s v="Fail"/>
    <x v="0"/>
    <x v="0"/>
  </r>
  <r>
    <x v="0"/>
    <s v="Sales Tax: 0.25% for eight years generating an estimated $6.5 million per year, thereby increasing the total sales tax rate in Milpitas from 9% to 9.25%"/>
    <x v="3"/>
    <n v="60.36"/>
    <n v="39.64"/>
    <s v="Pass"/>
    <x v="1"/>
    <x v="1"/>
  </r>
  <r>
    <x v="0"/>
    <s v="Utility Users Tax: Continuation"/>
    <x v="1"/>
    <n v="60.6"/>
    <n v="39.4"/>
    <s v="Pass"/>
    <x v="1"/>
    <x v="1"/>
  </r>
  <r>
    <x v="1"/>
    <n v="170000000"/>
    <x v="5"/>
    <n v="60.86"/>
    <n v="39.14"/>
    <s v="Pass"/>
    <x v="1"/>
    <x v="1"/>
  </r>
  <r>
    <x v="1"/>
    <n v="88000000"/>
    <x v="5"/>
    <n v="61.17"/>
    <n v="38.83"/>
    <s v="Pass"/>
    <x v="1"/>
    <x v="1"/>
  </r>
  <r>
    <x v="0"/>
    <s v="Parcel Tax: $42 Per Parcel for 7 Yrs"/>
    <x v="10"/>
    <n v="61.2"/>
    <n v="38.799999999999997"/>
    <s v="Fail"/>
    <x v="0"/>
    <x v="0"/>
  </r>
  <r>
    <x v="0"/>
    <s v="Parcel Tax: $98 per parcel for nine years, generating an estimated $2.36 million per year in revenue"/>
    <x v="5"/>
    <n v="61.28"/>
    <n v="38.72"/>
    <s v="Fail"/>
    <x v="0"/>
    <x v="0"/>
  </r>
  <r>
    <x v="0"/>
    <s v="Sales Tax: Increase sales tax by 0.25% for 15 years"/>
    <x v="3"/>
    <n v="61.41"/>
    <n v="38.590000000000003"/>
    <s v="Pass"/>
    <x v="1"/>
    <x v="1"/>
  </r>
  <r>
    <x v="1"/>
    <n v="49100000"/>
    <x v="10"/>
    <n v="61.5"/>
    <n v="38.5"/>
    <s v="Fail"/>
    <x v="0"/>
    <x v="0"/>
  </r>
  <r>
    <x v="0"/>
    <s v="Parcel Tax: $85 per parcel, thereby generating an estimated $4,814,485 per year"/>
    <x v="5"/>
    <n v="61.82"/>
    <n v="38.18"/>
    <s v="Fail"/>
    <x v="0"/>
    <x v="0"/>
  </r>
  <r>
    <x v="0"/>
    <s v="Parcel Tax:  an annual parcel tax of $18 per parcel for nine years, thereby generating an estimated $4.5 million per year"/>
    <x v="36"/>
    <n v="61.82"/>
    <n v="38.18"/>
    <s v="Fail"/>
    <x v="0"/>
    <x v="0"/>
  </r>
  <r>
    <x v="0"/>
    <s v="Transient Occupancy Tax: Extend existing TOT in unincorp"/>
    <x v="3"/>
    <n v="62"/>
    <n v="38"/>
    <s v="Pass"/>
    <x v="1"/>
    <x v="1"/>
  </r>
  <r>
    <x v="0"/>
    <s v="Parcel Tax: $48 per parcel for five years"/>
    <x v="11"/>
    <n v="62.61"/>
    <n v="37.39"/>
    <s v="Fail"/>
    <x v="0"/>
    <x v="0"/>
  </r>
  <r>
    <x v="1"/>
    <n v="69000000"/>
    <x v="5"/>
    <n v="62.7"/>
    <n v="37.299999999999997"/>
    <s v="Pass"/>
    <x v="1"/>
    <x v="1"/>
  </r>
  <r>
    <x v="0"/>
    <s v="Parcel Tax: Levy an Annual Tax of $50 Per Parcel"/>
    <x v="5"/>
    <n v="62.9"/>
    <n v="37.1"/>
    <s v="Fail"/>
    <x v="0"/>
    <x v="0"/>
  </r>
  <r>
    <x v="1"/>
    <n v="70000000"/>
    <x v="5"/>
    <n v="62.9"/>
    <n v="37.1"/>
    <s v="Fail"/>
    <x v="0"/>
    <x v="0"/>
  </r>
  <r>
    <x v="0"/>
    <s v="Parcel Tax: $138 parcel tax."/>
    <x v="5"/>
    <n v="62.96"/>
    <n v="37.04"/>
    <s v="Fail"/>
    <x v="0"/>
    <x v="0"/>
  </r>
  <r>
    <x v="1"/>
    <n v="85000000"/>
    <x v="15"/>
    <n v="63.1"/>
    <n v="36.9"/>
    <s v="Fail"/>
    <x v="0"/>
    <x v="0"/>
  </r>
  <r>
    <x v="0"/>
    <s v="Property Tax: $0.05 per sq. ft."/>
    <x v="5"/>
    <n v="63.5"/>
    <n v="36.5"/>
    <s v="Fail"/>
    <x v="0"/>
    <x v="0"/>
  </r>
  <r>
    <x v="1"/>
    <n v="450000000"/>
    <x v="17"/>
    <n v="64.010000000000005"/>
    <n v="35.99"/>
    <s v="Fail"/>
    <x v="0"/>
    <x v="0"/>
  </r>
  <r>
    <x v="0"/>
    <s v="Utility Tax: Decrease user utility tax from 5% to 4.5%. Expanded utility user tax to cover additional forms of telecommunication."/>
    <x v="3"/>
    <n v="64.099999999999994"/>
    <n v="35.9"/>
    <s v="Pass"/>
    <x v="1"/>
    <x v="1"/>
  </r>
  <r>
    <x v="1"/>
    <n v="19900000"/>
    <x v="5"/>
    <n v="64.099999999999994"/>
    <n v="35.9"/>
    <s v="Pass"/>
    <x v="1"/>
    <x v="1"/>
  </r>
  <r>
    <x v="1"/>
    <n v="95000000"/>
    <x v="5"/>
    <n v="64.099999999999994"/>
    <n v="36"/>
    <s v="Pass"/>
    <x v="1"/>
    <x v="1"/>
  </r>
  <r>
    <x v="1"/>
    <n v="81100000"/>
    <x v="5"/>
    <n v="64.400000000000006"/>
    <n v="35.6"/>
    <s v="Pass"/>
    <x v="1"/>
    <x v="1"/>
  </r>
  <r>
    <x v="0"/>
    <s v="Parcel Tax: $195 Per Parcel for 4 Yrs"/>
    <x v="5"/>
    <n v="64.400000000000006"/>
    <n v="35.6"/>
    <s v="Fail"/>
    <x v="0"/>
    <x v="0"/>
  </r>
  <r>
    <x v="1"/>
    <n v="4000000"/>
    <x v="5"/>
    <n v="64.569999999999993"/>
    <n v="35.43"/>
    <s v="Fail"/>
    <x v="0"/>
    <x v="0"/>
  </r>
  <r>
    <x v="1"/>
    <n v="275000000"/>
    <x v="5"/>
    <n v="64.61"/>
    <n v="35.39"/>
    <s v="Pass"/>
    <x v="1"/>
    <x v="1"/>
  </r>
  <r>
    <x v="1"/>
    <n v="295000000"/>
    <x v="5"/>
    <n v="64.8"/>
    <n v="35.200000000000003"/>
    <s v="Pass"/>
    <x v="1"/>
    <x v="1"/>
  </r>
  <r>
    <x v="1"/>
    <n v="748000000"/>
    <x v="11"/>
    <n v="64.819999999999993"/>
    <n v="35.18"/>
    <s v="Pass"/>
    <x v="1"/>
    <x v="1"/>
  </r>
  <r>
    <x v="0"/>
    <s v="Transient Occupancy Tax: Increase Tax to 14%"/>
    <x v="10"/>
    <n v="65"/>
    <n v="35"/>
    <s v="Fail"/>
    <x v="0"/>
    <x v="0"/>
  </r>
  <r>
    <x v="0"/>
    <s v="$25 Per Parcel for 10 Yrs (Advisory)"/>
    <x v="10"/>
    <n v="65.2"/>
    <n v="34.799999999999997"/>
    <s v="Pass"/>
    <x v="1"/>
    <x v="1"/>
  </r>
  <r>
    <x v="0"/>
    <s v="Parcel Tax: $820 per parcel for 10 years."/>
    <x v="5"/>
    <n v="65.260000000000005"/>
    <n v="34.74"/>
    <s v="Fail"/>
    <x v="0"/>
    <x v="0"/>
  </r>
  <r>
    <x v="1"/>
    <n v="185000000"/>
    <x v="11"/>
    <n v="65.400000000000006"/>
    <n v="34.6"/>
    <s v="Pass"/>
    <x v="1"/>
    <x v="1"/>
  </r>
  <r>
    <x v="0"/>
    <s v="Parcel Tax: Levy tax at the annual rate of $49/parcel to fund high school programs for 7 years."/>
    <x v="5"/>
    <n v="65.53"/>
    <n v="34.47"/>
    <s v="Fail"/>
    <x v="0"/>
    <x v="0"/>
  </r>
  <r>
    <x v="0"/>
    <s v="Business Tax: Increase base tax from $150 to $195 and increase the maximum cap on business taxes from $25,000  to $150,000/year."/>
    <x v="3"/>
    <n v="65.59"/>
    <n v="34.409999999999997"/>
    <s v="Pass"/>
    <x v="1"/>
    <x v="1"/>
  </r>
  <r>
    <x v="1"/>
    <n v="89800000"/>
    <x v="5"/>
    <n v="65.599999999999994"/>
    <n v="34.5"/>
    <s v="Pass"/>
    <x v="1"/>
    <x v="1"/>
  </r>
  <r>
    <x v="0"/>
    <s v="Parcel Tax: Supplement existing special tax with additional $290/parcel tax for 8 years."/>
    <x v="5"/>
    <n v="65.64"/>
    <n v="34.36"/>
    <s v="Fail"/>
    <x v="0"/>
    <x v="0"/>
  </r>
  <r>
    <x v="1"/>
    <n v="198250000"/>
    <x v="5"/>
    <n v="65.7"/>
    <n v="34.299999999999997"/>
    <s v="Pass"/>
    <x v="1"/>
    <x v="1"/>
  </r>
  <r>
    <x v="1"/>
    <n v="490800000"/>
    <x v="11"/>
    <n v="65.7"/>
    <n v="34.299999999999997"/>
    <s v="Pass"/>
    <x v="1"/>
    <x v="1"/>
  </r>
  <r>
    <x v="1"/>
    <n v="80000000"/>
    <x v="5"/>
    <n v="65.72"/>
    <n v="34.28"/>
    <s v="Pass"/>
    <x v="1"/>
    <x v="1"/>
  </r>
  <r>
    <x v="1"/>
    <n v="12000000"/>
    <x v="5"/>
    <n v="65.73"/>
    <n v="34.270000000000003"/>
    <s v="Pass"/>
    <x v="1"/>
    <x v="1"/>
  </r>
  <r>
    <x v="0"/>
    <s v="Parcel Tax: Levy tax for 9 years of $132/parcel for school funding."/>
    <x v="5"/>
    <n v="65.95"/>
    <n v="34.049999999999997"/>
    <s v="Fail"/>
    <x v="0"/>
    <x v="0"/>
  </r>
  <r>
    <x v="0"/>
    <s v="Parcel Tax: Annual Tax of $94 Per Parcel for 4 Yrs"/>
    <x v="5"/>
    <n v="66.099999999999994"/>
    <n v="33.9"/>
    <s v="Fail"/>
    <x v="0"/>
    <x v="0"/>
  </r>
  <r>
    <x v="0"/>
    <s v="Parcel Tax: Levy $30 per year subject to cost of living adjustment not to exceed 4% in any year."/>
    <x v="6"/>
    <n v="66.180000000000007"/>
    <n v="33.82"/>
    <s v="Fail"/>
    <x v="0"/>
    <x v="0"/>
  </r>
  <r>
    <x v="0"/>
    <s v="Parcel Tax: Annual Tax of $98 Per Parcel for 6 Yrs"/>
    <x v="5"/>
    <n v="66.2"/>
    <n v="33.799999999999997"/>
    <s v="Fail"/>
    <x v="0"/>
    <x v="0"/>
  </r>
  <r>
    <x v="1"/>
    <n v="220000000"/>
    <x v="5"/>
    <n v="66.3"/>
    <n v="33.799999999999997"/>
    <s v="Pass"/>
    <x v="1"/>
    <x v="1"/>
  </r>
  <r>
    <x v="1"/>
    <n v="74900000"/>
    <x v="5"/>
    <n v="66.7"/>
    <n v="33.299999999999997"/>
    <s v="Pass"/>
    <x v="1"/>
    <x v="1"/>
  </r>
  <r>
    <x v="2"/>
    <s v="Sales Tax: Enact a 1/8› Tax Limited to 30 Yrs"/>
    <x v="21"/>
    <n v="66.8"/>
    <n v="33.200000000000003"/>
    <s v="Pass"/>
    <x v="1"/>
    <x v="1"/>
  </r>
  <r>
    <x v="0"/>
    <s v="Impose Parcel Tax of $39"/>
    <x v="25"/>
    <n v="66.900000000000006"/>
    <n v="33.1"/>
    <s v="Pass"/>
    <x v="1"/>
    <x v="1"/>
  </r>
  <r>
    <x v="1"/>
    <n v="14950000"/>
    <x v="5"/>
    <n v="67"/>
    <n v="33"/>
    <s v="Pass"/>
    <x v="1"/>
    <x v="1"/>
  </r>
  <r>
    <x v="0"/>
    <s v="Parcel Tax: Additional $193 per parcel for 6 years."/>
    <x v="19"/>
    <n v="67.06"/>
    <n v="32.94"/>
    <s v="Pass"/>
    <x v="1"/>
    <x v="1"/>
  </r>
  <r>
    <x v="1"/>
    <n v="275000000"/>
    <x v="5"/>
    <n v="67.08"/>
    <n v="32.92"/>
    <s v="Pass"/>
    <x v="1"/>
    <x v="1"/>
  </r>
  <r>
    <x v="1"/>
    <n v="198000000"/>
    <x v="5"/>
    <n v="67.099999999999994"/>
    <n v="32.9"/>
    <s v="Pass"/>
    <x v="1"/>
    <x v="1"/>
  </r>
  <r>
    <x v="0"/>
    <s v="Parcel Tax: Annual Tax of $98 Per Parcel for 6 Yrs Beginning 7/1/2005"/>
    <x v="5"/>
    <n v="67.099999999999994"/>
    <n v="32.9"/>
    <s v="Pass"/>
    <x v="1"/>
    <x v="1"/>
  </r>
  <r>
    <x v="0"/>
    <s v="Parcel Tax: Levy additional tax for 8 years of $72/parcel for school funding."/>
    <x v="5"/>
    <n v="67.12"/>
    <n v="32.880000000000003"/>
    <s v="Pass"/>
    <x v="1"/>
    <x v="1"/>
  </r>
  <r>
    <x v="0"/>
    <s v="Annual Parcel Tax of $25 for Single Family Residences and Proportional for Other Properties; 7/1/2005 Through 6/30/2015"/>
    <x v="10"/>
    <n v="67.2"/>
    <n v="32.799999999999997"/>
    <s v="Pass"/>
    <x v="1"/>
    <x v="1"/>
  </r>
  <r>
    <x v="1"/>
    <n v="720000000"/>
    <x v="5"/>
    <n v="67.349999999999994"/>
    <n v="32.65"/>
    <s v="Pass"/>
    <x v="1"/>
    <x v="1"/>
  </r>
  <r>
    <x v="0"/>
    <s v="Parcel Tax: Levy tax at the annual rate of $84/parcel to fund school programs for 8 years."/>
    <x v="5"/>
    <n v="67.430000000000007"/>
    <n v="32.57"/>
    <s v="Pass"/>
    <x v="1"/>
    <x v="1"/>
  </r>
  <r>
    <x v="1"/>
    <n v="100000000"/>
    <x v="5"/>
    <n v="67.5"/>
    <n v="32.5"/>
    <s v="Pass"/>
    <x v="1"/>
    <x v="1"/>
  </r>
  <r>
    <x v="0"/>
    <s v="Parcel Tax: Annual Tax of $85 Per Parcel for 5 Yrs; Beginning 7/1/2005"/>
    <x v="5"/>
    <n v="67.5"/>
    <n v="32.5"/>
    <s v="Pass"/>
    <x v="1"/>
    <x v="1"/>
  </r>
  <r>
    <x v="0"/>
    <s v="Parcel Tax: $49 per year/ per parcel for eight years."/>
    <x v="5"/>
    <n v="67.56"/>
    <n v="32.44"/>
    <s v="Pass"/>
    <x v="1"/>
    <x v="1"/>
  </r>
  <r>
    <x v="1"/>
    <n v="198000000"/>
    <x v="5"/>
    <n v="67.599999999999994"/>
    <n v="32.4"/>
    <s v="Pass"/>
    <x v="1"/>
    <x v="1"/>
  </r>
  <r>
    <x v="1"/>
    <n v="150000000"/>
    <x v="5"/>
    <n v="67.599999999999994"/>
    <n v="32.4"/>
    <s v="Pass"/>
    <x v="1"/>
    <x v="1"/>
  </r>
  <r>
    <x v="0"/>
    <s v="Transient Occupancy Tax: Increase tax from 10% to as much as 14%."/>
    <x v="3"/>
    <n v="67.760000000000005"/>
    <n v="32.24"/>
    <s v="Pass"/>
    <x v="1"/>
    <x v="1"/>
  </r>
  <r>
    <x v="1"/>
    <n v="950000000"/>
    <x v="17"/>
    <n v="67.88"/>
    <n v="32.119999999999997"/>
    <s v="Pass"/>
    <x v="1"/>
    <x v="1"/>
  </r>
  <r>
    <x v="1"/>
    <n v="113200000"/>
    <x v="5"/>
    <n v="67.900000000000006"/>
    <n v="32.1"/>
    <s v="Pass"/>
    <x v="1"/>
    <x v="1"/>
  </r>
  <r>
    <x v="1"/>
    <n v="295000000"/>
    <x v="5"/>
    <n v="68"/>
    <n v="32"/>
    <s v="Pass"/>
    <x v="1"/>
    <x v="1"/>
  </r>
  <r>
    <x v="0"/>
    <s v="Parcel Tax: Levy annual tax of $24/parcel for 15 years."/>
    <x v="15"/>
    <n v="68"/>
    <n v="32.1"/>
    <s v="Pass"/>
    <x v="1"/>
    <x v="1"/>
  </r>
  <r>
    <x v="0"/>
    <s v="Utility User Tax: Increase utility user tax by 2.4%"/>
    <x v="3"/>
    <n v="68.3"/>
    <n v="31.7"/>
    <s v="Pass"/>
    <x v="1"/>
    <x v="1"/>
  </r>
  <r>
    <x v="1"/>
    <n v="96000000"/>
    <x v="19"/>
    <n v="68.44"/>
    <n v="31.56"/>
    <s v="Pass"/>
    <x v="1"/>
    <x v="1"/>
  </r>
  <r>
    <x v="0"/>
    <s v="Transient Occupancy Tax: Increase TOT from 9.5% to 10.5%."/>
    <x v="22"/>
    <n v="68.58"/>
    <n v="31.42"/>
    <s v="Pass"/>
    <x v="1"/>
    <x v="1"/>
  </r>
  <r>
    <x v="1"/>
    <n v="72000000"/>
    <x v="5"/>
    <n v="68.63"/>
    <n v="31.37"/>
    <s v="Pass"/>
    <x v="1"/>
    <x v="1"/>
  </r>
  <r>
    <x v="0"/>
    <s v="$33 Per Parcel (Advisory)"/>
    <x v="10"/>
    <n v="68.7"/>
    <n v="31.3"/>
    <s v="Pass"/>
    <x v="1"/>
    <x v="1"/>
  </r>
  <r>
    <x v="0"/>
    <s v="Parcel Tax: $63 per parcel with annual adjustments in the Consumer Price Index."/>
    <x v="5"/>
    <n v="68.7"/>
    <n v="31.3"/>
    <s v="Pass"/>
    <x v="1"/>
    <x v="1"/>
  </r>
  <r>
    <x v="0"/>
    <s v="Parcel Tax: Annual Tax of $100 Per Parcel for 5 Yrs"/>
    <x v="5"/>
    <n v="68.8"/>
    <n v="31.2"/>
    <s v="Pass"/>
    <x v="1"/>
    <x v="1"/>
  </r>
  <r>
    <x v="1"/>
    <n v="125000000"/>
    <x v="5"/>
    <n v="68.83"/>
    <n v="31.17"/>
    <s v="Pass"/>
    <x v="1"/>
    <x v="1"/>
  </r>
  <r>
    <x v="0"/>
    <s v="Parcel Tax: $95 annually for eight years."/>
    <x v="5"/>
    <n v="69.069999999999993"/>
    <n v="39.03"/>
    <s v="Pass"/>
    <x v="1"/>
    <x v="1"/>
  </r>
  <r>
    <x v="1"/>
    <n v="37000000"/>
    <x v="10"/>
    <n v="69.099999999999994"/>
    <n v="30.9"/>
    <s v="Pass"/>
    <x v="1"/>
    <x v="1"/>
  </r>
  <r>
    <x v="1"/>
    <n v="55000000"/>
    <x v="5"/>
    <n v="69.099999999999994"/>
    <n v="30.9"/>
    <s v="Pass"/>
    <x v="1"/>
    <x v="1"/>
  </r>
  <r>
    <x v="1"/>
    <n v="10000000"/>
    <x v="5"/>
    <n v="69.22"/>
    <n v="30.78"/>
    <s v="Pass"/>
    <x v="1"/>
    <x v="1"/>
  </r>
  <r>
    <x v="0"/>
    <s v="Transient Occupancy Tax: Increase the Transient Occupancy Tax, Which Is Charged only on Persons Who Occupy Hotel or Motel Rooms in the City for 30 Days or Less, from the Current 8.5% to 9.5% Over a 2 Yr Period"/>
    <x v="1"/>
    <n v="69.3"/>
    <n v="30.7"/>
    <s v="Pass"/>
    <x v="1"/>
    <x v="1"/>
  </r>
  <r>
    <x v="1"/>
    <n v="77000000"/>
    <x v="5"/>
    <n v="69.3"/>
    <n v="30.7"/>
    <s v="Pass"/>
    <x v="1"/>
    <x v="1"/>
  </r>
  <r>
    <x v="1"/>
    <n v="429000000"/>
    <x v="5"/>
    <n v="69.3"/>
    <n v="30.7"/>
    <s v="Pass"/>
    <x v="1"/>
    <x v="1"/>
  </r>
  <r>
    <x v="1"/>
    <n v="460000000"/>
    <x v="5"/>
    <n v="69.36"/>
    <n v="30.64"/>
    <s v="Pass"/>
    <x v="1"/>
    <x v="1"/>
  </r>
  <r>
    <x v="1"/>
    <n v="76000000"/>
    <x v="10"/>
    <n v="69.400000000000006"/>
    <n v="30.6"/>
    <s v="Pass"/>
    <x v="1"/>
    <x v="1"/>
  </r>
  <r>
    <x v="1"/>
    <n v="419000000"/>
    <x v="5"/>
    <n v="69.400000000000006"/>
    <n v="30.6"/>
    <s v="Pass"/>
    <x v="1"/>
    <x v="1"/>
  </r>
  <r>
    <x v="1"/>
    <n v="259000000"/>
    <x v="5"/>
    <n v="69.5"/>
    <n v="30.5"/>
    <s v="Pass"/>
    <x v="1"/>
    <x v="1"/>
  </r>
  <r>
    <x v="0"/>
    <s v="Business License Tax: Modify Existing Business License Tax with the Cost for Most Businesses Increasing $50 and Limiting Annual Cost-of-Living Adjustments to 2%"/>
    <x v="1"/>
    <n v="69.599999999999994"/>
    <n v="30.4"/>
    <s v="Pass"/>
    <x v="1"/>
    <x v="1"/>
  </r>
  <r>
    <x v="1"/>
    <n v="50000000"/>
    <x v="3"/>
    <n v="69.599999999999994"/>
    <n v="30.4"/>
    <s v="Pass"/>
    <x v="1"/>
    <x v="1"/>
  </r>
  <r>
    <x v="0"/>
    <s v="Parcel Tax: Levy $59 per parcel for 7 years"/>
    <x v="19"/>
    <n v="69.7"/>
    <n v="30.3"/>
    <s v="Pass"/>
    <x v="1"/>
    <x v="1"/>
  </r>
  <r>
    <x v="1"/>
    <n v="50000000"/>
    <x v="5"/>
    <n v="69.900000000000006"/>
    <n v="30.1"/>
    <s v="Pass"/>
    <x v="1"/>
    <x v="1"/>
  </r>
  <r>
    <x v="0"/>
    <s v="Parcel Tax: $75-$600 Per Parcel (Depending on Sq Ft of Parcel)"/>
    <x v="5"/>
    <n v="69.900000000000006"/>
    <n v="30.1"/>
    <s v="Pass"/>
    <x v="1"/>
    <x v="1"/>
  </r>
  <r>
    <x v="1"/>
    <n v="298000000"/>
    <x v="5"/>
    <n v="69.900000000000006"/>
    <n v="30.1"/>
    <s v="Pass"/>
    <x v="1"/>
    <x v="1"/>
  </r>
  <r>
    <x v="0"/>
    <s v="Parcel Tax: $125 parcel tax for 6 years."/>
    <x v="5"/>
    <n v="70.010000000000005"/>
    <n v="29.99"/>
    <s v="Pass"/>
    <x v="1"/>
    <x v="1"/>
  </r>
  <r>
    <x v="0"/>
    <s v="Utility Users Tax: Update the Tax to Ensure Equal Treatment of Taxpayers Regardless of Telecom Technology Used. The Rate Will Not Change"/>
    <x v="1"/>
    <n v="70.099999999999994"/>
    <n v="29.9"/>
    <s v="Pass"/>
    <x v="1"/>
    <x v="1"/>
  </r>
  <r>
    <x v="0"/>
    <s v="Parcel Tax: Renew existing tax of $125/parcel fpr 7 yrs."/>
    <x v="5"/>
    <n v="70.209999999999994"/>
    <n v="29.79"/>
    <s v="Pass"/>
    <x v="1"/>
    <x v="1"/>
  </r>
  <r>
    <x v="0"/>
    <s v="Parcel Tax: Levy annual tax of $647/parcel for 8 years."/>
    <x v="5"/>
    <n v="70.31"/>
    <n v="29.69"/>
    <s v="Pass"/>
    <x v="1"/>
    <x v="1"/>
  </r>
  <r>
    <x v="1"/>
    <n v="27500000"/>
    <x v="5"/>
    <n v="70.33"/>
    <n v="29.67"/>
    <s v="Pass"/>
    <x v="1"/>
    <x v="1"/>
  </r>
  <r>
    <x v="0"/>
    <s v="Parcel Tax: Additional $125 per parcel, on top of an existing $125 parcel tax, for six years."/>
    <x v="19"/>
    <n v="70.33"/>
    <n v="29.94"/>
    <s v="Pass"/>
    <x v="1"/>
    <x v="1"/>
  </r>
  <r>
    <x v="2"/>
    <s v="Sales Tax: Increase Tax by 1/4› to Begin 4/1/2009"/>
    <x v="1"/>
    <n v="70.5"/>
    <n v="29.5"/>
    <s v="Pass"/>
    <x v="1"/>
    <x v="1"/>
  </r>
  <r>
    <x v="2"/>
    <s v="Extend $0.05 Sales Tax"/>
    <x v="20"/>
    <n v="70.599999999999994"/>
    <n v="29.4"/>
    <s v="Pass"/>
    <x v="1"/>
    <x v="1"/>
  </r>
  <r>
    <x v="0"/>
    <s v="Parcel Tax: an annual parcel tax of $72 per parcel for five years, thereby generating an estimated $1.2 million per year"/>
    <x v="5"/>
    <n v="70.61"/>
    <n v="29.39"/>
    <s v="Pass"/>
    <x v="1"/>
    <x v="1"/>
  </r>
  <r>
    <x v="0"/>
    <s v="Parcel Tax: Increase Tax by $333/Yr"/>
    <x v="5"/>
    <n v="70.7"/>
    <n v="29.3"/>
    <s v="Pass"/>
    <x v="1"/>
    <x v="1"/>
  </r>
  <r>
    <x v="1"/>
    <n v="40000000"/>
    <x v="5"/>
    <n v="70.7"/>
    <n v="29.3"/>
    <s v="Pass"/>
    <x v="1"/>
    <x v="1"/>
  </r>
  <r>
    <x v="0"/>
    <s v="Parcel Tax: Levy Tax of $84 Per Parcel for 5 Yrs"/>
    <x v="5"/>
    <n v="70.8"/>
    <n v="29.2"/>
    <s v="Pass"/>
    <x v="1"/>
    <x v="1"/>
  </r>
  <r>
    <x v="0"/>
    <s v="Parcel Tax: $79 per parcel for 8 years, generating an estimated $1,800,000 per year"/>
    <x v="5"/>
    <n v="70.819999999999993"/>
    <n v="29.18"/>
    <s v="Pass"/>
    <x v="1"/>
    <x v="1"/>
  </r>
  <r>
    <x v="1"/>
    <n v="100000000"/>
    <x v="5"/>
    <n v="70.92"/>
    <n v="29.08"/>
    <s v="Pass"/>
    <x v="1"/>
    <x v="1"/>
  </r>
  <r>
    <x v="0"/>
    <s v="Parcel Tax: Renew expiring tax for 8 years of $223/parcel for school funding."/>
    <x v="5"/>
    <n v="70.94"/>
    <n v="29.16"/>
    <s v="Pass"/>
    <x v="1"/>
    <x v="1"/>
  </r>
  <r>
    <x v="1"/>
    <n v="650000000"/>
    <x v="13"/>
    <n v="70.95"/>
    <n v="29.05"/>
    <s v="Pass"/>
    <x v="1"/>
    <x v="1"/>
  </r>
  <r>
    <x v="0"/>
    <s v="Business Tax: Impose business license tax of between $8 and $149 per employee on average, with larger companies paying more per employee."/>
    <x v="3"/>
    <n v="71.05"/>
    <n v="28.95"/>
    <s v="Pass"/>
    <x v="1"/>
    <x v="1"/>
  </r>
  <r>
    <x v="1"/>
    <n v="290000000"/>
    <x v="5"/>
    <n v="71.3"/>
    <n v="28.7"/>
    <s v="Pass"/>
    <x v="1"/>
    <x v="1"/>
  </r>
  <r>
    <x v="0"/>
    <s v="Parcel Tax: Renews existing parcel tax of $98 for 6 additional years beginning 7/1/2016."/>
    <x v="5"/>
    <n v="71.400000000000006"/>
    <n v="28.6"/>
    <s v="Pass"/>
    <x v="1"/>
    <x v="1"/>
  </r>
  <r>
    <x v="0"/>
    <s v="Parcel Tax: Levy an Annual Tax of $95 Per Parcel for 5 Yrs"/>
    <x v="5"/>
    <n v="71.400000000000006"/>
    <n v="28.6"/>
    <s v="Pass"/>
    <x v="1"/>
    <x v="1"/>
  </r>
  <r>
    <x v="1"/>
    <n v="349000000"/>
    <x v="5"/>
    <n v="71.400000000000006"/>
    <n v="28.6"/>
    <s v="Pass"/>
    <x v="1"/>
    <x v="1"/>
  </r>
  <r>
    <x v="1"/>
    <n v="284000000"/>
    <x v="5"/>
    <n v="71.41"/>
    <n v="28.59"/>
    <s v="Pass"/>
    <x v="1"/>
    <x v="1"/>
  </r>
  <r>
    <x v="1"/>
    <n v="30900000"/>
    <x v="5"/>
    <n v="71.5"/>
    <n v="28.5"/>
    <s v="Pass"/>
    <x v="1"/>
    <x v="1"/>
  </r>
  <r>
    <x v="1"/>
    <n v="120000000"/>
    <x v="5"/>
    <n v="71.599999999999994"/>
    <n v="28.5"/>
    <s v="Pass"/>
    <x v="1"/>
    <x v="1"/>
  </r>
  <r>
    <x v="1"/>
    <n v="159000000"/>
    <x v="18"/>
    <n v="71.7"/>
    <n v="28.3"/>
    <s v="Pass"/>
    <x v="1"/>
    <x v="1"/>
  </r>
  <r>
    <x v="0"/>
    <s v="Sales Tax: Impose additional 0.5% tax for 30 years for transportation infrastructure projects."/>
    <x v="20"/>
    <n v="71.739999999999995"/>
    <n v="28.26"/>
    <s v="Pass"/>
    <x v="1"/>
    <x v="1"/>
  </r>
  <r>
    <x v="0"/>
    <s v="Parcel Tax: Increase tax to $191/parcel for 8 years."/>
    <x v="5"/>
    <n v="71.97"/>
    <n v="28.03"/>
    <s v="Pass"/>
    <x v="1"/>
    <x v="1"/>
  </r>
  <r>
    <x v="1"/>
    <n v="315000000"/>
    <x v="5"/>
    <n v="72"/>
    <n v="28"/>
    <s v="Pass"/>
    <x v="1"/>
    <x v="1"/>
  </r>
  <r>
    <x v="0"/>
    <s v="Parcel Tax: Renew district's tax of $68/parcel for 8 yrs. to fund instruction and educational programs."/>
    <x v="5"/>
    <n v="72.260000000000005"/>
    <n v="27.74"/>
    <s v="Pass"/>
    <x v="1"/>
    <x v="1"/>
  </r>
  <r>
    <x v="1"/>
    <n v="510000000"/>
    <x v="5"/>
    <n v="72.39"/>
    <n v="27.61"/>
    <s v="Pass"/>
    <x v="1"/>
    <x v="1"/>
  </r>
  <r>
    <x v="1"/>
    <n v="39000000"/>
    <x v="5"/>
    <n v="72.47"/>
    <n v="27.53"/>
    <s v="Pass"/>
    <x v="1"/>
    <x v="1"/>
  </r>
  <r>
    <x v="0"/>
    <s v="Parcel Tax: Levy Tax of $79 Per Parcel Annually for 5 Yrs"/>
    <x v="5"/>
    <n v="72.5"/>
    <n v="27.5"/>
    <s v="Pass"/>
    <x v="1"/>
    <x v="1"/>
  </r>
  <r>
    <x v="1"/>
    <n v="35000000"/>
    <x v="5"/>
    <n v="72.5"/>
    <n v="27.5"/>
    <s v="Pass"/>
    <x v="1"/>
    <x v="1"/>
  </r>
  <r>
    <x v="0"/>
    <s v="Card Room Tax: increase its card room gross revenue tax from 15% to 16.5%; impose a tax on third party funding sources at 5%, 7.5%, or 10% depending on gross revenue; allowing up to 30 more card tables in the city (a maximum of 128 or 64 per card room); and thereby generate an estimated $15 million per year in general purpose revenue"/>
    <x v="3"/>
    <n v="72.63"/>
    <n v="27.37"/>
    <s v="Pass"/>
    <x v="1"/>
    <x v="1"/>
  </r>
  <r>
    <x v="1"/>
    <n v="30000000"/>
    <x v="5"/>
    <n v="72.7"/>
    <n v="27.3"/>
    <s v="Pass"/>
    <x v="1"/>
    <x v="1"/>
  </r>
  <r>
    <x v="1"/>
    <n v="150000000"/>
    <x v="5"/>
    <n v="72.8"/>
    <n v="27.2"/>
    <s v="Pass"/>
    <x v="1"/>
    <x v="1"/>
  </r>
  <r>
    <x v="1"/>
    <n v="120000000"/>
    <x v="5"/>
    <n v="73"/>
    <n v="27"/>
    <s v="Pass"/>
    <x v="1"/>
    <x v="1"/>
  </r>
  <r>
    <x v="0"/>
    <s v="Parcel Tax: Continue Existing Special Tax of $68 Per Parcel for 4 Yrs"/>
    <x v="5"/>
    <n v="73.099999999999994"/>
    <n v="26.9"/>
    <s v="Pass"/>
    <x v="1"/>
    <x v="1"/>
  </r>
  <r>
    <x v="0"/>
    <s v="Transient Occupancy Tax: Increase Existing Tax from 10% to 12%"/>
    <x v="1"/>
    <n v="73.2"/>
    <n v="26.8"/>
    <s v="Pass"/>
    <x v="1"/>
    <x v="1"/>
  </r>
  <r>
    <x v="0"/>
    <s v="Transient Occupancy Tax: up to 4% generating up to $7 million per year, thereby increasing the total hotel tax rate in the city from 9.5% to up to 13.5%"/>
    <x v="3"/>
    <n v="73.569999999999993"/>
    <n v="26.43"/>
    <s v="Pass"/>
    <x v="1"/>
    <x v="1"/>
  </r>
  <r>
    <x v="0"/>
    <s v="TOT: Continue 10%Tax"/>
    <x v="1"/>
    <n v="73.599999999999994"/>
    <n v="26.4"/>
    <s v="Pass"/>
    <x v="1"/>
    <x v="1"/>
  </r>
  <r>
    <x v="0"/>
    <s v="Parcel Tax: Assess Tax of $72 Per Parcel Annually for 9 Yrs"/>
    <x v="5"/>
    <n v="73.599999999999994"/>
    <n v="26.4"/>
    <s v="Pass"/>
    <x v="1"/>
    <x v="1"/>
  </r>
  <r>
    <x v="0"/>
    <s v="Parcel Tax: renewing an existing annual parcel tax of $98 per parcel for eight years, thereby generating an estimated $5 million per year"/>
    <x v="5"/>
    <n v="73.67"/>
    <n v="26.33"/>
    <s v="Pass"/>
    <x v="1"/>
    <x v="1"/>
  </r>
  <r>
    <x v="0"/>
    <s v="Parcel Tax: Extend and increase parcel tax to $142 a year."/>
    <x v="3"/>
    <n v="73.69"/>
    <n v="26.31"/>
    <s v="Pass"/>
    <x v="1"/>
    <x v="1"/>
  </r>
  <r>
    <x v="0"/>
    <s v="Parcel Tax: Renew Existing Parcel Tax for 15 Yrs: 7/1/2013 Through 6/30/2028"/>
    <x v="24"/>
    <n v="73.7"/>
    <n v="26.3"/>
    <s v="Pass"/>
    <x v="1"/>
    <x v="1"/>
  </r>
  <r>
    <x v="1"/>
    <n v="20975000"/>
    <x v="5"/>
    <n v="73.8"/>
    <n v="26.2"/>
    <s v="Pass"/>
    <x v="1"/>
    <x v="1"/>
  </r>
  <r>
    <x v="0"/>
    <s v="Parcel Tax: Levy Tax of $90 Per Parcel Annually for 5 Yrs"/>
    <x v="5"/>
    <n v="73.900000000000006"/>
    <n v="26.2"/>
    <s v="Pass"/>
    <x v="1"/>
    <x v="1"/>
  </r>
  <r>
    <x v="1"/>
    <n v="150000000"/>
    <x v="5"/>
    <n v="74"/>
    <n v="26"/>
    <s v="Pass"/>
    <x v="1"/>
    <x v="1"/>
  </r>
  <r>
    <x v="0"/>
    <s v="Parcel Tax: Renew expiring $84 education parcel tax for 8 yrs."/>
    <x v="5"/>
    <n v="74.03"/>
    <n v="25.97"/>
    <s v="Pass"/>
    <x v="1"/>
    <x v="1"/>
  </r>
  <r>
    <x v="0"/>
    <s v="Parcel Tax Continuation"/>
    <x v="5"/>
    <n v="74.099999999999994"/>
    <n v="25.9"/>
    <s v="Pass"/>
    <x v="1"/>
    <x v="1"/>
  </r>
  <r>
    <x v="0"/>
    <s v="Sales Tax: Continue the 1/8 cent sales tax."/>
    <x v="3"/>
    <n v="74.2"/>
    <n v="25.8"/>
    <s v="Pass"/>
    <x v="1"/>
    <x v="1"/>
  </r>
  <r>
    <x v="0"/>
    <s v="Parcel Tax: $36 per parcel per year"/>
    <x v="3"/>
    <n v="74.2"/>
    <n v="25.8"/>
    <s v="Pass"/>
    <x v="1"/>
    <x v="1"/>
  </r>
  <r>
    <x v="1"/>
    <n v="137750000"/>
    <x v="11"/>
    <n v="74.3"/>
    <n v="25.7"/>
    <s v="Pass"/>
    <x v="1"/>
    <x v="1"/>
  </r>
  <r>
    <x v="0"/>
    <s v="Parcel Tax: Renew existing tax for 7 years of $59/parcel for school funding beginning 1/1/2018."/>
    <x v="5"/>
    <n v="74.400000000000006"/>
    <n v="25.6"/>
    <s v="Pass"/>
    <x v="1"/>
    <x v="1"/>
  </r>
  <r>
    <x v="0"/>
    <s v="Parcel Tax: Extend and Increase the Parcel Tax by $48 Per Parcel to a Total of $160.16 Per Parcel Beginning 7/1/2010 for 5 Yrs"/>
    <x v="5"/>
    <n v="74.400000000000006"/>
    <n v="25.6"/>
    <s v="Pass"/>
    <x v="1"/>
    <x v="1"/>
  </r>
  <r>
    <x v="0"/>
    <s v="Parcel Tax: $96 per parcel/per year for 10 years."/>
    <x v="5"/>
    <n v="74.77"/>
    <n v="25.23"/>
    <s v="Pass"/>
    <x v="1"/>
    <x v="1"/>
  </r>
  <r>
    <x v="1"/>
    <n v="8000000"/>
    <x v="5"/>
    <n v="74.8"/>
    <n v="25.2"/>
    <s v="Pass"/>
    <x v="1"/>
    <x v="1"/>
  </r>
  <r>
    <x v="0"/>
    <s v="Parcel Tax: Renew tax at $100 per parcel for 5 yrs."/>
    <x v="5"/>
    <n v="74.900000000000006"/>
    <n v="25.1"/>
    <s v="Pass"/>
    <x v="1"/>
    <x v="1"/>
  </r>
  <r>
    <x v="0"/>
    <s v="Parcel Tax: Renew expiring parcel tax of $176.42 for 7 years."/>
    <x v="5"/>
    <n v="75"/>
    <n v="25"/>
    <s v="Pass"/>
    <x v="1"/>
    <x v="1"/>
  </r>
  <r>
    <x v="1"/>
    <n v="125000000"/>
    <x v="5"/>
    <n v="75"/>
    <n v="25"/>
    <s v="Pass"/>
    <x v="1"/>
    <x v="1"/>
  </r>
  <r>
    <x v="0"/>
    <s v="Parcel Tax: renewing an existing annual parcel tax of $0.006 per sq. ft., thereby generating an estimated $45.5 million per year, until ended by voters"/>
    <x v="0"/>
    <n v="75.06"/>
    <n v="24.94"/>
    <s v="Pass"/>
    <x v="1"/>
    <x v="1"/>
  </r>
  <r>
    <x v="1"/>
    <n v="25000000"/>
    <x v="5"/>
    <n v="75.5"/>
    <n v="24.5"/>
    <s v="Pass"/>
    <x v="1"/>
    <x v="1"/>
  </r>
  <r>
    <x v="0"/>
    <s v="Parcel Tax: $293 per parcel for 5 years."/>
    <x v="5"/>
    <n v="75.7"/>
    <n v="24.3"/>
    <s v="Pass"/>
    <x v="1"/>
    <x v="1"/>
  </r>
  <r>
    <x v="1"/>
    <n v="211790000"/>
    <x v="10"/>
    <n v="75.8"/>
    <n v="24.2"/>
    <s v="Pass"/>
    <x v="1"/>
    <x v="1"/>
  </r>
  <r>
    <x v="1"/>
    <n v="94700000"/>
    <x v="5"/>
    <n v="75.8"/>
    <n v="24.2"/>
    <s v="Pass"/>
    <x v="1"/>
    <x v="1"/>
  </r>
  <r>
    <x v="0"/>
    <s v="Utility Tax: Extend existing utility tax to additional range of services and maintain 2.4% tax rate."/>
    <x v="3"/>
    <n v="75.97"/>
    <n v="24.03"/>
    <s v="Pass"/>
    <x v="1"/>
    <x v="1"/>
  </r>
  <r>
    <x v="0"/>
    <s v="Parcel Tax: $335 per parcel to replace an existing parcel tax, generating an estimated $3,200,000 per year for eight years"/>
    <x v="5"/>
    <n v="75.98"/>
    <n v="24.02"/>
    <s v="Pass"/>
    <x v="1"/>
    <x v="1"/>
  </r>
  <r>
    <x v="0"/>
    <s v="Parcel Tax: Extend $264 Parcel Tax for 4 Yrs"/>
    <x v="5"/>
    <n v="76"/>
    <n v="24"/>
    <s v="Pass"/>
    <x v="1"/>
    <x v="1"/>
  </r>
  <r>
    <x v="0"/>
    <s v="Business Tax: Adopt an Ordinance to Increase the Cardroom Tax Rate on Gross Revenues from 13% to 15%"/>
    <x v="3"/>
    <n v="76.099999999999994"/>
    <n v="24"/>
    <s v="Pass"/>
    <x v="1"/>
    <x v="1"/>
  </r>
  <r>
    <x v="0"/>
    <s v="Transient Occupancy Tax: Increase tax 2%."/>
    <x v="1"/>
    <n v="76.3"/>
    <n v="23.7"/>
    <s v="Pass"/>
    <x v="1"/>
    <x v="1"/>
  </r>
  <r>
    <x v="0"/>
    <s v="Marijuana Tax: Impose tax on commercial cannabis up to 10% of gross receipts and up to $25/sq. ft. for cultivation."/>
    <x v="3"/>
    <n v="76.680000000000007"/>
    <n v="23.32"/>
    <s v="Pass"/>
    <x v="1"/>
    <x v="1"/>
  </r>
  <r>
    <x v="0"/>
    <s v="Parcel Tax: Renew existing $85 annual parcel tax for 8 years."/>
    <x v="19"/>
    <n v="76.760000000000005"/>
    <n v="23.24"/>
    <s v="Pass"/>
    <x v="1"/>
    <x v="1"/>
  </r>
  <r>
    <x v="0"/>
    <s v="Transient Occupany Tax: Increase TOT up to 11%."/>
    <x v="3"/>
    <n v="76.8"/>
    <n v="23.2"/>
    <s v="Pass"/>
    <x v="1"/>
    <x v="1"/>
  </r>
  <r>
    <x v="1"/>
    <n v="16000000"/>
    <x v="5"/>
    <n v="76.8"/>
    <n v="23.2"/>
    <s v="Pass"/>
    <x v="1"/>
    <x v="1"/>
  </r>
  <r>
    <x v="0"/>
    <s v="Utility Users Tax: Apply the city's 2% tax to all telephone services, including cell phone services, other wireless service, private networks, long distance calls, and other modern technology."/>
    <x v="3"/>
    <n v="76.900000000000006"/>
    <n v="23.1"/>
    <s v="Pass"/>
    <x v="1"/>
    <x v="1"/>
  </r>
  <r>
    <x v="0"/>
    <s v="Parcel Tax: Increase parcel tax by $120 per year/per parcel for six years."/>
    <x v="5"/>
    <n v="77.34"/>
    <n v="22.66"/>
    <s v="Pass"/>
    <x v="1"/>
    <x v="1"/>
  </r>
  <r>
    <x v="0"/>
    <s v="Parcel Tax: Renew expiring $95 parcel tax for 7 yrs."/>
    <x v="5"/>
    <n v="77.36"/>
    <n v="22.64"/>
    <s v="Pass"/>
    <x v="1"/>
    <x v="1"/>
  </r>
  <r>
    <x v="0"/>
    <s v="Parcel Tax: renewing an existing annual parcel tax of $836 per parcel for six years, with 2% annual adjustments, thereby generating an estimated $16 million per year"/>
    <x v="5"/>
    <n v="77.44"/>
    <n v="22.56"/>
    <s v="Pass"/>
    <x v="1"/>
    <x v="1"/>
  </r>
  <r>
    <x v="1"/>
    <n v="9500000"/>
    <x v="5"/>
    <n v="77.5"/>
    <n v="22.5"/>
    <s v="Pass"/>
    <x v="1"/>
    <x v="1"/>
  </r>
  <r>
    <x v="0"/>
    <s v="Parcel Tax: Continue Annual Tax for 20 Years at Rate of $76/Parcel within Los Altos and Los Altos Hills"/>
    <x v="10"/>
    <n v="77.599999999999994"/>
    <n v="22.4"/>
    <s v="Pass"/>
    <x v="1"/>
    <x v="1"/>
  </r>
  <r>
    <x v="1"/>
    <n v="378000000"/>
    <x v="5"/>
    <n v="77.599999999999994"/>
    <n v="22.4"/>
    <s v="Pass"/>
    <x v="1"/>
    <x v="1"/>
  </r>
  <r>
    <x v="0"/>
    <s v="Utility Users Tax: Replace 911 Fee ($1.75) a Reduced Tax ($1.57)"/>
    <x v="1"/>
    <n v="77.7"/>
    <n v="22.3"/>
    <s v="Pass"/>
    <x v="1"/>
    <x v="1"/>
  </r>
  <r>
    <x v="1"/>
    <n v="41300000"/>
    <x v="5"/>
    <n v="77.7"/>
    <n v="22.3"/>
    <s v="Pass"/>
    <x v="1"/>
    <x v="1"/>
  </r>
  <r>
    <x v="0"/>
    <s v="Parcel Tax: Continue the Expiring Annual Tax of $79 Per Parcel Tax for 8 Yrs"/>
    <x v="5"/>
    <n v="78.099999999999994"/>
    <n v="21.9"/>
    <s v="Pass"/>
    <x v="1"/>
    <x v="1"/>
  </r>
  <r>
    <x v="1"/>
    <n v="840000000"/>
    <x v="4"/>
    <n v="78.099999999999994"/>
    <n v="21.9"/>
    <s v="Pass"/>
    <x v="1"/>
    <x v="1"/>
  </r>
  <r>
    <x v="1"/>
    <n v="67400000"/>
    <x v="5"/>
    <n v="78.180000000000007"/>
    <n v="21.82"/>
    <s v="Pass"/>
    <x v="1"/>
    <x v="1"/>
  </r>
  <r>
    <x v="0"/>
    <s v="Business Tax: Impose Tax at a Rate of Up to 10% of Gross Receipts on Marijuana Businesses"/>
    <x v="1"/>
    <n v="78.3"/>
    <n v="21.7"/>
    <s v="Pass"/>
    <x v="1"/>
    <x v="1"/>
  </r>
  <r>
    <x v="0"/>
    <s v="Transient Occupancy Tax: Increase tax from 10.5% to 12.5%."/>
    <x v="3"/>
    <n v="78.53"/>
    <n v="21.47"/>
    <s v="Pass"/>
    <x v="1"/>
    <x v="1"/>
  </r>
  <r>
    <x v="1"/>
    <n v="228030000"/>
    <x v="12"/>
    <n v="78.7"/>
    <n v="21.3"/>
    <s v="Pass"/>
    <x v="1"/>
    <x v="1"/>
  </r>
  <r>
    <x v="1"/>
    <n v="140000000"/>
    <x v="5"/>
    <n v="78.75"/>
    <n v="21.25"/>
    <s v="Pass"/>
    <x v="1"/>
    <x v="1"/>
  </r>
  <r>
    <x v="0"/>
    <s v="Marijuana Tax: Impose annual tax on marijuana businesses not to exceed $15/canopy sq. ft. for cultivation (adjustable for inflation) and up to 10% of gross receipts for all other marijuana businesses."/>
    <x v="3"/>
    <n v="79.06"/>
    <n v="20.94"/>
    <s v="Pass"/>
    <x v="1"/>
    <x v="1"/>
  </r>
  <r>
    <x v="1"/>
    <n v="179000000"/>
    <x v="5"/>
    <n v="79.099999999999994"/>
    <n v="20.9"/>
    <s v="Pass"/>
    <x v="1"/>
    <x v="1"/>
  </r>
  <r>
    <x v="0"/>
    <s v="Transient Occupancy Tax: Increase tax from 10% to 11%."/>
    <x v="3"/>
    <n v="79.23"/>
    <n v="20.77"/>
    <s v="Pass"/>
    <x v="1"/>
    <x v="1"/>
  </r>
  <r>
    <x v="0"/>
    <s v="Parcel Tax: Renew Existing $85 Annual Assessment for 5 Yrs"/>
    <x v="5"/>
    <n v="79.400000000000006"/>
    <n v="20.6"/>
    <s v="Pass"/>
    <x v="1"/>
    <x v="1"/>
  </r>
  <r>
    <x v="1"/>
    <n v="125000000"/>
    <x v="5"/>
    <n v="79.5"/>
    <n v="20.5"/>
    <s v="Pass"/>
    <x v="1"/>
    <x v="1"/>
  </r>
  <r>
    <x v="0"/>
    <s v="Utility Users Tax: Reduce Tax Rate from 5% to 4.5%"/>
    <x v="1"/>
    <n v="79.599999999999994"/>
    <n v="20.5"/>
    <s v="Pass"/>
    <x v="1"/>
    <x v="1"/>
  </r>
  <r>
    <x v="0"/>
    <s v="Extend existing business license"/>
    <x v="3"/>
    <n v="80"/>
    <n v="20"/>
    <s v="Pass"/>
    <x v="1"/>
    <x v="1"/>
  </r>
  <r>
    <x v="0"/>
    <s v="Transient Occupancy Tax: Increase TOT from 10% to 12%."/>
    <x v="3"/>
    <n v="80.099999999999994"/>
    <n v="19.899999999999999"/>
    <s v="Pass"/>
    <x v="1"/>
    <x v="1"/>
  </r>
  <r>
    <x v="0"/>
    <s v="Parcel Tax: Renew expiring tax for 9 years of $72/parcel for school funding."/>
    <x v="5"/>
    <n v="80.349999999999994"/>
    <n v="19.649999999999999"/>
    <s v="Pass"/>
    <x v="1"/>
    <x v="1"/>
  </r>
  <r>
    <x v="0"/>
    <s v="Parcel Tax: Increase and Extend a Parcel Tax Between $127 and $1,016, Depending on Sq. Footage, on Parcels Located within the District. Tax to Expire In 8 Yrs"/>
    <x v="5"/>
    <n v="80.5"/>
    <n v="19.5"/>
    <s v="Pass"/>
    <x v="1"/>
    <x v="1"/>
  </r>
  <r>
    <x v="0"/>
    <s v="Parcel Tax: renewing an existing annual parcel tax of $24 per parcel, thereby generating an estimated $8 million per year, until ended by voters"/>
    <x v="15"/>
    <n v="81.349999999999994"/>
    <n v="18.649999999999999"/>
    <s v="Pass"/>
    <x v="1"/>
    <x v="1"/>
  </r>
  <r>
    <x v="0"/>
    <s v="Marijuana Tax: Impose tax up to 9% of gross receipts of cannabis businesses providing about $1 million/yr."/>
    <x v="3"/>
    <n v="81.42"/>
    <n v="18.579999999999998"/>
    <s v="Pass"/>
    <x v="1"/>
    <x v="1"/>
  </r>
  <r>
    <x v="0"/>
    <s v="Parcel Tax: Continue existing library parcel tax for 25 yrs."/>
    <x v="10"/>
    <n v="81.47"/>
    <n v="18.53"/>
    <s v="Pass"/>
    <x v="1"/>
    <x v="1"/>
  </r>
  <r>
    <x v="0"/>
    <s v="Parcel Tax: Extend parcel tax of $290 a year for 8 years."/>
    <x v="5"/>
    <n v="81.75"/>
    <n v="18.25"/>
    <s v="Pass"/>
    <x v="1"/>
    <x v="1"/>
  </r>
  <r>
    <x v="0"/>
    <s v="Transient Occupancy Tax: Increase tax from 10% to 12%."/>
    <x v="3"/>
    <n v="82.04"/>
    <n v="17.96"/>
    <s v="Pass"/>
    <x v="1"/>
    <x v="1"/>
  </r>
  <r>
    <x v="1"/>
    <n v="18000000"/>
    <x v="5"/>
    <n v="82.2"/>
    <n v="17.8"/>
    <s v="Pass"/>
    <x v="1"/>
    <x v="1"/>
  </r>
  <r>
    <x v="1"/>
    <n v="6000000"/>
    <x v="5"/>
    <n v="82.29"/>
    <n v="17.71"/>
    <s v="Pass"/>
    <x v="1"/>
    <x v="1"/>
  </r>
  <r>
    <x v="0"/>
    <s v="Transient Occupancy Tax: Increase TOT from 10% to 12%."/>
    <x v="3"/>
    <n v="82.49"/>
    <n v="17.510000000000002"/>
    <s v="Pass"/>
    <x v="1"/>
    <x v="1"/>
  </r>
  <r>
    <x v="0"/>
    <s v="Parcel Tax: Renew Expiring Parcel Tax of $290/Yr Per Parcel, for 6 Yrs, Without Increase"/>
    <x v="5"/>
    <n v="84"/>
    <n v="16"/>
    <s v="Pass"/>
    <x v="1"/>
    <x v="1"/>
  </r>
  <r>
    <x v="0"/>
    <s v="Utility Tax: Decrease user utility tax from 3.5% to 3.2%. Expanded utility user tax to cover additional forms of telecommunication."/>
    <x v="3"/>
    <n v="84.3"/>
    <n v="15.7"/>
    <s v="Pass"/>
    <x v="1"/>
    <x v="1"/>
  </r>
  <r>
    <x v="0"/>
    <s v="Marijuana Tax: Impose tax on marijuana-related businesses at an initial rate of 7%, which could be increased to 15%."/>
    <x v="3"/>
    <n v="84.51"/>
    <n v="15.49"/>
    <s v="Pass"/>
    <x v="1"/>
    <x v="1"/>
  </r>
  <r>
    <x v="1"/>
    <n v="91000000"/>
    <x v="5"/>
    <n v="84.8"/>
    <n v="15.2"/>
    <s v="Pass"/>
    <x v="1"/>
    <x v="1"/>
  </r>
  <r>
    <x v="0"/>
    <s v="Utility User Tax: Reduce rate from 5% to 4.75%."/>
    <x v="1"/>
    <n v="85.1"/>
    <n v="14.9"/>
    <s v="Pass"/>
    <x v="1"/>
    <x v="1"/>
  </r>
  <r>
    <x v="0"/>
    <s v="Parcel Tax: Levy annual parcel tax of $750 for the first 3 years, $350 for the 4th year, and then increases by $10 in years 5 through 32 beginning 7/1/2015."/>
    <x v="22"/>
    <n v="85.8"/>
    <n v="14.2"/>
    <s v="Pass"/>
    <x v="1"/>
    <x v="1"/>
  </r>
  <r>
    <x v="0"/>
    <s v="Utility Users Tax: Repeal 7% Tax"/>
    <x v="1"/>
    <n v="25"/>
    <n v="75"/>
    <s v="Fail"/>
    <x v="0"/>
    <x v="0"/>
  </r>
  <r>
    <x v="1"/>
    <n v="5900000"/>
    <x v="5"/>
    <n v="33.4"/>
    <n v="66.599999999999994"/>
    <s v="Fail"/>
    <x v="0"/>
    <x v="0"/>
  </r>
  <r>
    <x v="0"/>
    <s v="Parcel Tax: Increase parcel tax to $517 and $1034 for single and multi-service property."/>
    <x v="24"/>
    <n v="33.53"/>
    <n v="66.47"/>
    <s v="Fail"/>
    <x v="0"/>
    <x v="0"/>
  </r>
  <r>
    <x v="2"/>
    <s v="Sales Tax: Impose a 1/4% Tax Increase from 8% to 8.25% Effective Immediately"/>
    <x v="1"/>
    <n v="37.200000000000003"/>
    <n v="62.8"/>
    <s v="Fail"/>
    <x v="0"/>
    <x v="0"/>
  </r>
  <r>
    <x v="0"/>
    <s v="Raise Utility Tax from 5% to 6%"/>
    <x v="1"/>
    <n v="37.700000000000003"/>
    <n v="62.3"/>
    <s v="Fail"/>
    <x v="0"/>
    <x v="0"/>
  </r>
  <r>
    <x v="1"/>
    <n v="10000000"/>
    <x v="6"/>
    <n v="39.799999999999997"/>
    <n v="60.2"/>
    <s v="Fail"/>
    <x v="0"/>
    <x v="0"/>
  </r>
  <r>
    <x v="0"/>
    <s v="$40 Per Parcel"/>
    <x v="6"/>
    <n v="41.6"/>
    <n v="58.4"/>
    <s v="Fail"/>
    <x v="0"/>
    <x v="0"/>
  </r>
  <r>
    <x v="2"/>
    <s v="Sales Tax: 1/2› for No Longer Than 30 Yrs"/>
    <x v="20"/>
    <n v="42.8"/>
    <n v="57.2"/>
    <s v="Fail"/>
    <x v="0"/>
    <x v="0"/>
  </r>
  <r>
    <x v="0"/>
    <s v="Transient Occupancy Tax: Increase rate from 10% to 11%."/>
    <x v="1"/>
    <n v="46.2"/>
    <n v="53.8"/>
    <s v="Fail"/>
    <x v="0"/>
    <x v="0"/>
  </r>
  <r>
    <x v="0"/>
    <s v="Utility Users Tax: Replace Existing 911 Emergency Response Fee Telephone Land Lines with a General Tax in the Same Amount of $2.05 Per Month"/>
    <x v="1"/>
    <n v="47"/>
    <n v="53"/>
    <s v="Fail"/>
    <x v="0"/>
    <x v="0"/>
  </r>
  <r>
    <x v="2"/>
    <s v="Sales Tax: Increase 1/4 of 1% Beginning in 1997"/>
    <x v="10"/>
    <n v="48.1"/>
    <n v="51.9"/>
    <s v="Fail"/>
    <x v="0"/>
    <x v="0"/>
  </r>
  <r>
    <x v="0"/>
    <s v="Utility Users Tax: Repeal Existing Emergency Response Fee on Telephone Land Lines and Replace the Fee with a Tax in the Same Amount for Land and Cellular Lines"/>
    <x v="1"/>
    <n v="49.1"/>
    <n v="50.9"/>
    <s v="Fail"/>
    <x v="0"/>
    <x v="0"/>
  </r>
  <r>
    <x v="0"/>
    <s v="Parcel Tax: $135 per parcel."/>
    <x v="5"/>
    <n v="50.8"/>
    <n v="49.2"/>
    <s v="Fail"/>
    <x v="0"/>
    <x v="0"/>
  </r>
  <r>
    <x v="2"/>
    <s v="Sales Tax: Increase Tax 1/4 of 1%"/>
    <x v="1"/>
    <n v="50.8"/>
    <n v="49.3"/>
    <s v="Pass"/>
    <x v="1"/>
    <x v="1"/>
  </r>
  <r>
    <x v="3"/>
    <s v="Property Tax: Cap the Retirement Tax Rate at 7.7› Per $100 of Assessed Value, Effective 7/1/07, if 1/4% Sales Tax is Approved"/>
    <x v="3"/>
    <n v="51"/>
    <n v="49"/>
    <s v="Pass"/>
    <x v="1"/>
    <x v="1"/>
  </r>
  <r>
    <x v="0"/>
    <s v="Transient Occupancy Tax: Increase Tax to 11%"/>
    <x v="1"/>
    <n v="51.8"/>
    <n v="48.2"/>
    <s v="Fail"/>
    <x v="0"/>
    <x v="0"/>
  </r>
  <r>
    <x v="0"/>
    <s v="Sales Tax: 1/2 of 1% Authorize $33,500,000 in COP"/>
    <x v="13"/>
    <n v="52"/>
    <n v="48"/>
    <s v="Pass"/>
    <x v="1"/>
    <x v="1"/>
  </r>
  <r>
    <x v="1"/>
    <n v="5200000"/>
    <x v="6"/>
    <n v="52.3"/>
    <n v="47.7"/>
    <s v="Fail"/>
    <x v="0"/>
    <x v="0"/>
  </r>
  <r>
    <x v="1"/>
    <n v="49000000"/>
    <x v="5"/>
    <n v="52.88"/>
    <n v="47.12"/>
    <s v="Fail"/>
    <x v="0"/>
    <x v="0"/>
  </r>
  <r>
    <x v="1"/>
    <n v="55000000"/>
    <x v="5"/>
    <n v="53.6"/>
    <n v="46.4"/>
    <s v="Fail"/>
    <x v="0"/>
    <x v="0"/>
  </r>
  <r>
    <x v="0"/>
    <s v="Increase TOT from 10% to 12%"/>
    <x v="1"/>
    <n v="54"/>
    <n v="46"/>
    <s v="Fail"/>
    <x v="0"/>
    <x v="0"/>
  </r>
  <r>
    <x v="1"/>
    <n v="75000000"/>
    <x v="5"/>
    <n v="55.12"/>
    <n v="44.88"/>
    <s v="Pass"/>
    <x v="1"/>
    <x v="1"/>
  </r>
  <r>
    <x v="0"/>
    <s v="Utility Users Tax: Repeal 7% Tax"/>
    <x v="1"/>
    <n v="55.2"/>
    <n v="44.8"/>
    <s v="Pass"/>
    <x v="1"/>
    <x v="1"/>
  </r>
  <r>
    <x v="1"/>
    <n v="140000000"/>
    <x v="17"/>
    <n v="55.39"/>
    <n v="44.61"/>
    <s v="Fail"/>
    <x v="0"/>
    <x v="0"/>
  </r>
  <r>
    <x v="0"/>
    <s v="Use/Trans Tax"/>
    <x v="3"/>
    <n v="55.9"/>
    <n v="44.1"/>
    <s v="Pass"/>
    <x v="1"/>
    <x v="1"/>
  </r>
  <r>
    <x v="0"/>
    <s v="Transient Occupancy Tax: Increase Tax to 11%"/>
    <x v="1"/>
    <n v="56"/>
    <n v="44"/>
    <s v="Fail"/>
    <x v="0"/>
    <x v="0"/>
  </r>
  <r>
    <x v="0"/>
    <s v="Share Sales Tax Revenues"/>
    <x v="3"/>
    <n v="56.5"/>
    <n v="43.5"/>
    <s v="Pass"/>
    <x v="1"/>
    <x v="1"/>
  </r>
  <r>
    <x v="3"/>
    <s v="$49.70 Per Parcel (Advisory)"/>
    <x v="12"/>
    <n v="57.2"/>
    <n v="42.8"/>
    <s v="Pass"/>
    <x v="1"/>
    <x v="1"/>
  </r>
  <r>
    <x v="2"/>
    <s v="Sales Tax: Increase Sales Tax from 1/4% to 1/2%."/>
    <x v="1"/>
    <n v="58"/>
    <n v="42"/>
    <s v="Pass"/>
    <x v="1"/>
    <x v="1"/>
  </r>
  <r>
    <x v="0"/>
    <s v="Transaction/Use Tax"/>
    <x v="3"/>
    <n v="58.6"/>
    <n v="41.4"/>
    <s v="Pass"/>
    <x v="1"/>
    <x v="1"/>
  </r>
  <r>
    <x v="0"/>
    <s v="Utility User Tax: Increase utility user tax by 3%."/>
    <x v="3"/>
    <n v="58.9"/>
    <n v="41.1"/>
    <s v="Pass"/>
    <x v="1"/>
    <x v="1"/>
  </r>
  <r>
    <x v="0"/>
    <s v="Share Sales Tax Revenues"/>
    <x v="3"/>
    <n v="58.9"/>
    <n v="41.1"/>
    <s v="Pass"/>
    <x v="1"/>
    <x v="1"/>
  </r>
  <r>
    <x v="0"/>
    <s v="Share Sales Tax Revenues"/>
    <x v="3"/>
    <n v="59.4"/>
    <n v="40.6"/>
    <s v="Pass"/>
    <x v="1"/>
    <x v="1"/>
  </r>
  <r>
    <x v="2"/>
    <s v="Sales Tax: Impose a Five-Year 1/4% Tax Increase from 8% to 8.25%, Effective Immediately Through 6/30/2010"/>
    <x v="1"/>
    <n v="59.7"/>
    <n v="40.299999999999997"/>
    <s v="Pass"/>
    <x v="1"/>
    <x v="1"/>
  </r>
  <r>
    <x v="2"/>
    <s v="Sales Tax: Increase Sales Tax by 1/4%"/>
    <x v="1"/>
    <n v="60"/>
    <n v="40"/>
    <s v="Pass"/>
    <x v="1"/>
    <x v="1"/>
  </r>
  <r>
    <x v="0"/>
    <s v="Use/Trans Tax"/>
    <x v="3"/>
    <n v="60"/>
    <n v="40"/>
    <s v="Pass"/>
    <x v="1"/>
    <x v="1"/>
  </r>
  <r>
    <x v="0"/>
    <s v="Use/Trans Tax"/>
    <x v="3"/>
    <n v="60.3"/>
    <n v="39.700000000000003"/>
    <s v="Pass"/>
    <x v="1"/>
    <x v="1"/>
  </r>
  <r>
    <x v="1"/>
    <n v="18900000"/>
    <x v="5"/>
    <n v="60.3"/>
    <n v="39.700000000000003"/>
    <s v="Pass"/>
    <x v="1"/>
    <x v="1"/>
  </r>
  <r>
    <x v="0"/>
    <s v="Parcel Tax: Levy a parcel tax of $90 per year per parcel."/>
    <x v="5"/>
    <n v="60.85"/>
    <n v="39.15"/>
    <s v="Fail"/>
    <x v="0"/>
    <x v="0"/>
  </r>
  <r>
    <x v="0"/>
    <s v="Transient Occupancy Tax: Increase Tax to 11%"/>
    <x v="1"/>
    <n v="61"/>
    <n v="39"/>
    <s v="Fail"/>
    <x v="0"/>
    <x v="0"/>
  </r>
  <r>
    <x v="0"/>
    <s v="Raise TOT from 8.5% to 9.5%"/>
    <x v="1"/>
    <n v="61.1"/>
    <n v="38.9"/>
    <s v="Pass"/>
    <x v="1"/>
    <x v="1"/>
  </r>
  <r>
    <x v="0"/>
    <s v="Share Sales Tax Revenues"/>
    <x v="3"/>
    <n v="62.3"/>
    <n v="37.700000000000003"/>
    <s v="Pass"/>
    <x v="1"/>
    <x v="1"/>
  </r>
  <r>
    <x v="1"/>
    <n v="1000000"/>
    <x v="6"/>
    <n v="63"/>
    <n v="37"/>
    <s v="Fail"/>
    <x v="0"/>
    <x v="0"/>
  </r>
  <r>
    <x v="0"/>
    <s v="Utility Users Tax: Increase Tax by 1.5% and Broadened Tax Definition to Include Changes In Technology and Laws"/>
    <x v="1"/>
    <n v="63.3"/>
    <n v="36.700000000000003"/>
    <s v="Pass"/>
    <x v="1"/>
    <x v="1"/>
  </r>
  <r>
    <x v="0"/>
    <s v="Parcel Tax: $96 per parcel for school funding for six years"/>
    <x v="5"/>
    <n v="63.51"/>
    <n v="36.49"/>
    <s v="Fail"/>
    <x v="0"/>
    <x v="0"/>
  </r>
  <r>
    <x v="0"/>
    <s v="Sales Tax: 1.25%, thereby increasing the total tax rate to 9.75%"/>
    <x v="3"/>
    <n v="64.28"/>
    <n v="35.72"/>
    <s v="Pass"/>
    <x v="1"/>
    <x v="1"/>
  </r>
  <r>
    <x v="0"/>
    <s v="$51 Per &quot;Service Unit"/>
    <x v="6"/>
    <n v="64.5"/>
    <n v="35.5"/>
    <s v="Fail"/>
    <x v="0"/>
    <x v="0"/>
  </r>
  <r>
    <x v="1"/>
    <n v="8000000"/>
    <x v="5"/>
    <n v="65.2"/>
    <n v="34.799999999999997"/>
    <s v="Fail"/>
    <x v="0"/>
    <x v="0"/>
  </r>
  <r>
    <x v="1"/>
    <n v="44200000"/>
    <x v="5"/>
    <n v="65.7"/>
    <n v="34.299999999999997"/>
    <s v="Fail"/>
    <x v="0"/>
    <x v="0"/>
  </r>
  <r>
    <x v="2"/>
    <s v="Sales Tax: Extend the 2004 Tax Increase of 1/4 of 1% Due to Expire in 2010, Until 12/31/2017"/>
    <x v="1"/>
    <n v="65.8"/>
    <n v="34.200000000000003"/>
    <s v="Pass"/>
    <x v="1"/>
    <x v="1"/>
  </r>
  <r>
    <x v="0"/>
    <s v="Sales Tax: Increase tax by one-half cent for 12 yrs."/>
    <x v="3"/>
    <n v="65.849999999999994"/>
    <n v="34.15"/>
    <s v="Pass"/>
    <x v="1"/>
    <x v="1"/>
  </r>
  <r>
    <x v="0"/>
    <s v="Transient Occupancy Tax: Increase Tax to 11%"/>
    <x v="1"/>
    <n v="66"/>
    <n v="34"/>
    <s v="Fail"/>
    <x v="0"/>
    <x v="0"/>
  </r>
  <r>
    <x v="0"/>
    <s v="Parcel Tax: Levy tax of $96/parcel for 6 yrs."/>
    <x v="5"/>
    <n v="66.260000000000005"/>
    <n v="33.74"/>
    <s v="Fail"/>
    <x v="0"/>
    <x v="0"/>
  </r>
  <r>
    <x v="2"/>
    <s v="Sales Tax: Enact a 1/2› cent sales tax for 7 yrs."/>
    <x v="6"/>
    <n v="67.22"/>
    <n v="32.78"/>
    <s v="Pass"/>
    <x v="1"/>
    <x v="1"/>
  </r>
  <r>
    <x v="0"/>
    <s v="Parcel Tax of $28"/>
    <x v="5"/>
    <n v="67.599999999999994"/>
    <n v="32.4"/>
    <s v="Pass"/>
    <x v="1"/>
    <x v="1"/>
  </r>
  <r>
    <x v="0"/>
    <s v="Sales Tax: Impose  additional 0.5% tax for 30 years for transportation infrastructure maintenance and improvements."/>
    <x v="20"/>
    <n v="67.78"/>
    <n v="32.22"/>
    <s v="Pass"/>
    <x v="1"/>
    <x v="1"/>
  </r>
  <r>
    <x v="0"/>
    <s v="Parcel Tax: $81 per parcel."/>
    <x v="5"/>
    <n v="67.8"/>
    <n v="32.200000000000003"/>
    <s v="Pass"/>
    <x v="1"/>
    <x v="1"/>
  </r>
  <r>
    <x v="0"/>
    <s v="Transient Occupancy Tax: Increase tax from 10% to 11%."/>
    <x v="3"/>
    <n v="68.069999999999993"/>
    <n v="31.93"/>
    <s v="Pass"/>
    <x v="1"/>
    <x v="1"/>
  </r>
  <r>
    <x v="2"/>
    <s v="Sales Tax: Increase by 1/4 for 5 Yrs"/>
    <x v="1"/>
    <n v="69"/>
    <n v="31"/>
    <s v="Pass"/>
    <x v="1"/>
    <x v="1"/>
  </r>
  <r>
    <x v="0"/>
    <s v="Increase tax in service areas"/>
    <x v="6"/>
    <n v="69"/>
    <n v="31"/>
    <s v="Pass"/>
    <x v="1"/>
    <x v="1"/>
  </r>
  <r>
    <x v="1"/>
    <s v="General Obligation Bond: $67,000,000. Parcel Tax: $49.50 per residential unit and $86 per commercial, agricultural and recreational parcel for 30 years."/>
    <x v="3"/>
    <n v="70.38"/>
    <n v="29.62"/>
    <s v="Pass"/>
    <x v="1"/>
    <x v="1"/>
  </r>
  <r>
    <x v="0"/>
    <s v="Parcel Tax: Levy annual tax of $108/parcel for 5 yrs."/>
    <x v="5"/>
    <n v="70.69"/>
    <n v="29.31"/>
    <s v="Pass"/>
    <x v="1"/>
    <x v="1"/>
  </r>
  <r>
    <x v="0"/>
    <s v="Parcel Tax of $70"/>
    <x v="5"/>
    <n v="70.900000000000006"/>
    <n v="29.1"/>
    <s v="Pass"/>
    <x v="1"/>
    <x v="1"/>
  </r>
  <r>
    <x v="0"/>
    <s v="Transactions and Use Tax: 5 Yr Temporary 1/2 of 1% Sales Tax Rate Increase Be Approved for the First Three Year Period and Then Reduced to 1/4 of 1% for the Final 2 Yrs"/>
    <x v="1"/>
    <n v="71.5"/>
    <n v="28.5"/>
    <s v="Pass"/>
    <x v="1"/>
    <x v="1"/>
  </r>
  <r>
    <x v="1"/>
    <n v="42000000"/>
    <x v="5"/>
    <n v="71.56"/>
    <n v="28.44"/>
    <s v="Pass"/>
    <x v="1"/>
    <x v="1"/>
  </r>
  <r>
    <x v="1"/>
    <n v="15000000"/>
    <x v="5"/>
    <n v="71.599999999999994"/>
    <n v="28.4"/>
    <s v="Pass"/>
    <x v="1"/>
    <x v="1"/>
  </r>
  <r>
    <x v="0"/>
    <s v="Parcel Tax: $72 per parcel for 8 years."/>
    <x v="5"/>
    <n v="71.63"/>
    <n v="28.37"/>
    <s v="Pass"/>
    <x v="1"/>
    <x v="1"/>
  </r>
  <r>
    <x v="0"/>
    <s v="Sales Tax:  Impose tax of .25 percent (a quarter-cent) raising tax rate to 9.25% on retail sales to fund general city purposes."/>
    <x v="3"/>
    <n v="71.94"/>
    <n v="28.06"/>
    <s v="Pass"/>
    <x v="1"/>
    <x v="1"/>
  </r>
  <r>
    <x v="2"/>
    <s v="Sales Tax: Impose $.025 Tax for 16 Yrs"/>
    <x v="10"/>
    <n v="72.099999999999994"/>
    <n v="27.9"/>
    <s v="Pass"/>
    <x v="1"/>
    <x v="1"/>
  </r>
  <r>
    <x v="1"/>
    <n v="35000000"/>
    <x v="5"/>
    <n v="72.17"/>
    <n v="27.83"/>
    <s v="Pass"/>
    <x v="1"/>
    <x v="1"/>
  </r>
  <r>
    <x v="0"/>
    <s v="Utility Users Tax: Decrease tax from 6% to 5.5% and amend the city's utility tax ordinance to make tax applicable to modern technology."/>
    <x v="3"/>
    <n v="72.540000000000006"/>
    <n v="27.46"/>
    <s v="Pass"/>
    <x v="1"/>
    <x v="1"/>
  </r>
  <r>
    <x v="1"/>
    <n v="2300000"/>
    <x v="5"/>
    <n v="72.58"/>
    <n v="27.42"/>
    <s v="Pass"/>
    <x v="1"/>
    <x v="1"/>
  </r>
  <r>
    <x v="0"/>
    <s v="Transient Occupancy Tax: Impose an Additional Tax of 1.5%"/>
    <x v="1"/>
    <n v="72.8"/>
    <n v="27.2"/>
    <s v="Pass"/>
    <x v="1"/>
    <x v="1"/>
  </r>
  <r>
    <x v="1"/>
    <n v="14500000"/>
    <x v="5"/>
    <n v="72.900000000000006"/>
    <n v="27.1"/>
    <s v="Pass"/>
    <x v="1"/>
    <x v="1"/>
  </r>
  <r>
    <x v="0"/>
    <s v="Transactions and Use Tax: Extend 1/4› Tax"/>
    <x v="10"/>
    <n v="73.099999999999994"/>
    <n v="27"/>
    <s v="Pass"/>
    <x v="1"/>
    <x v="1"/>
  </r>
  <r>
    <x v="0"/>
    <s v="Parcel Tax: $110 per parcel for school funding"/>
    <x v="5"/>
    <n v="74"/>
    <n v="26"/>
    <s v="Pass"/>
    <x v="1"/>
    <x v="1"/>
  </r>
  <r>
    <x v="1"/>
    <n v="18500000"/>
    <x v="5"/>
    <n v="74"/>
    <n v="26"/>
    <s v="Pass"/>
    <x v="1"/>
    <x v="1"/>
  </r>
  <r>
    <x v="0"/>
    <s v="Marijuana Tax: Impose tax of $20/sq. ft. per year of canopy area and 2.5% on gross receipts."/>
    <x v="3"/>
    <n v="74.2"/>
    <n v="25.8"/>
    <s v="Pass"/>
    <x v="1"/>
    <x v="1"/>
  </r>
  <r>
    <x v="0"/>
    <s v="Utility Users Tax: Continue 4% Tax"/>
    <x v="1"/>
    <n v="74.400000000000006"/>
    <n v="25.6"/>
    <s v="Pass"/>
    <x v="1"/>
    <x v="1"/>
  </r>
  <r>
    <x v="1"/>
    <n v="22700000"/>
    <x v="5"/>
    <n v="74.599999999999994"/>
    <n v="25.4"/>
    <s v="Pass"/>
    <x v="1"/>
    <x v="1"/>
  </r>
  <r>
    <x v="0"/>
    <s v="Transient Occupancy Tax:  Increase tax from 10% to 11%."/>
    <x v="3"/>
    <n v="75.239999999999995"/>
    <n v="24.76"/>
    <s v="Pass"/>
    <x v="1"/>
    <x v="1"/>
  </r>
  <r>
    <x v="0"/>
    <s v="Transient Occupancy Tax: Increase tax from 10% to 12%."/>
    <x v="3"/>
    <n v="75.34"/>
    <n v="24.66"/>
    <s v="Pass"/>
    <x v="1"/>
    <x v="1"/>
  </r>
  <r>
    <x v="0"/>
    <s v="Transient Occupancy Tax: Increase tax by 1%."/>
    <x v="3"/>
    <n v="75.489999999999995"/>
    <n v="24.51"/>
    <s v="Pass"/>
    <x v="1"/>
    <x v="1"/>
  </r>
  <r>
    <x v="0"/>
    <s v="Sales Tax: Increase sales tax by 0.5%"/>
    <x v="15"/>
    <n v="75.62"/>
    <n v="24.74"/>
    <s v="Pass"/>
    <x v="1"/>
    <x v="1"/>
  </r>
  <r>
    <x v="0"/>
    <s v="Marijuana Tax: Impose tax of no more than 7% on marijuana businesses in the city."/>
    <x v="3"/>
    <n v="75.77"/>
    <n v="24.23"/>
    <s v="Pass"/>
    <x v="1"/>
    <x v="1"/>
  </r>
  <r>
    <x v="1"/>
    <n v="140000000"/>
    <x v="5"/>
    <n v="75.8"/>
    <n v="24.2"/>
    <s v="Pass"/>
    <x v="1"/>
    <x v="1"/>
  </r>
  <r>
    <x v="1"/>
    <n v="7000000"/>
    <x v="13"/>
    <n v="76.099999999999994"/>
    <n v="23.9"/>
    <s v="Pass"/>
    <x v="1"/>
    <x v="1"/>
  </r>
  <r>
    <x v="0"/>
    <s v="Parcel Tax: Renew $48 Parcel Tax Annually for 3 Yrs"/>
    <x v="5"/>
    <n v="76.099999999999994"/>
    <n v="23.9"/>
    <s v="Pass"/>
    <x v="1"/>
    <x v="1"/>
  </r>
  <r>
    <x v="0"/>
    <s v="Parcel Tax: Levy an annual tax of $8.50 per improved parcel, replacing an expiring service charge on residential units within the County's Park and Recreation District."/>
    <x v="15"/>
    <n v="76.239999999999995"/>
    <n v="23.76"/>
    <s v="Pass"/>
    <x v="1"/>
    <x v="1"/>
  </r>
  <r>
    <x v="0"/>
    <s v="Parcel Tax: Levy Tax of $28 for Single-Family Parcels, $94 for Other Developed Parcels, and $10 for Undeveloped Parcels"/>
    <x v="2"/>
    <n v="76.3"/>
    <n v="23.8"/>
    <s v="Pass"/>
    <x v="1"/>
    <x v="1"/>
  </r>
  <r>
    <x v="0"/>
    <s v="Parcel Tax: $105 per parcel for 8 years."/>
    <x v="5"/>
    <n v="76.599999999999994"/>
    <n v="23.4"/>
    <s v="Pass"/>
    <x v="1"/>
    <x v="1"/>
  </r>
  <r>
    <x v="0"/>
    <s v="Parcel Tax: Renew $28/Yr Parcel Tax for 7 Yrs, Beginning 1/1/2006, Exempting Parcels Owned/ Occupied by Seniors (65+)"/>
    <x v="5"/>
    <n v="76.900000000000006"/>
    <n v="23.1"/>
    <s v="Pass"/>
    <x v="1"/>
    <x v="1"/>
  </r>
  <r>
    <x v="0"/>
    <s v="Parcel Tax: Levy Tax of $84 Per Parcel Annually for 9 Yrs"/>
    <x v="5"/>
    <n v="77.099999999999994"/>
    <n v="22.9"/>
    <s v="Pass"/>
    <x v="1"/>
    <x v="1"/>
  </r>
  <r>
    <x v="1"/>
    <n v="15000000"/>
    <x v="5"/>
    <n v="77.400000000000006"/>
    <n v="22.6"/>
    <s v="Pass"/>
    <x v="1"/>
    <x v="1"/>
  </r>
  <r>
    <x v="0"/>
    <s v="Cannabis Business Tax: Impose tax not more than 10% (7% when enacted) on gross receipts of medical marijuana businesses in the unincorporated county."/>
    <x v="1"/>
    <n v="77.5"/>
    <n v="22.5"/>
    <s v="Pass"/>
    <x v="1"/>
    <x v="1"/>
  </r>
  <r>
    <x v="0"/>
    <s v="$60 Sq Ft for Residential/$300Business for 6 Yrs"/>
    <x v="4"/>
    <n v="77.8"/>
    <n v="22.2"/>
    <s v="Pass"/>
    <x v="1"/>
    <x v="1"/>
  </r>
  <r>
    <x v="1"/>
    <n v="830000"/>
    <x v="5"/>
    <n v="78.099999999999994"/>
    <n v="21.9"/>
    <s v="Pass"/>
    <x v="1"/>
    <x v="1"/>
  </r>
  <r>
    <x v="0"/>
    <s v="Sales Tax: renew 0.5%"/>
    <x v="0"/>
    <n v="78.599999999999994"/>
    <n v="21.4"/>
    <s v="Pass"/>
    <x v="1"/>
    <x v="1"/>
  </r>
  <r>
    <x v="0"/>
    <s v="Parcel Tax: Renew $38 Parcel Tax Annually for 8 Yrs"/>
    <x v="5"/>
    <n v="79"/>
    <n v="21"/>
    <s v="Pass"/>
    <x v="1"/>
    <x v="1"/>
  </r>
  <r>
    <x v="1"/>
    <n v="68000000"/>
    <x v="5"/>
    <n v="79.5"/>
    <n v="20.5"/>
    <s v="Pass"/>
    <x v="1"/>
    <x v="1"/>
  </r>
  <r>
    <x v="0"/>
    <s v="Parcel Tax: Levy temporary annual tax on properties in the District, $50/yr. for 7 yrs."/>
    <x v="3"/>
    <n v="79.819999999999993"/>
    <n v="20.18"/>
    <s v="Pass"/>
    <x v="1"/>
    <x v="1"/>
  </r>
  <r>
    <x v="0"/>
    <s v="Parcel Tax: renew the annual $208 per parcel"/>
    <x v="5"/>
    <n v="79.849999999999994"/>
    <n v="20.149999999999999"/>
    <s v="Pass"/>
    <x v="1"/>
    <x v="1"/>
  </r>
  <r>
    <x v="0"/>
    <s v="Parcel Tax: Continue Expiring Parcel Tax for 9 Yrs at An Annual Rate of $105Per Parcel"/>
    <x v="5"/>
    <n v="80.099999999999994"/>
    <n v="19.899999999999999"/>
    <s v="Pass"/>
    <x v="1"/>
    <x v="1"/>
  </r>
  <r>
    <x v="3"/>
    <s v="Parcel Tax: Increase Its Existing Assessment of $70/Year Per Parcel for 7 Yrs, Beginning 7/1/2006, Exempting Parcels Owned/ Occupied by Seniors (65+)"/>
    <x v="5"/>
    <n v="80.099999999999994"/>
    <n v="19.899999999999999"/>
    <s v="Pass"/>
    <x v="1"/>
    <x v="1"/>
  </r>
  <r>
    <x v="0"/>
    <s v="Parcel Tax: $98 per parcel for 12 years"/>
    <x v="3"/>
    <n v="80.13"/>
    <n v="19.87"/>
    <s v="Pass"/>
    <x v="1"/>
    <x v="1"/>
  </r>
  <r>
    <x v="0"/>
    <s v="Parcel Tax: Replace the district's $35/parcel tax with $68/parcel tax."/>
    <x v="6"/>
    <n v="80.13"/>
    <n v="19.87"/>
    <s v="Pass"/>
    <x v="1"/>
    <x v="1"/>
  </r>
  <r>
    <x v="0"/>
    <s v="Parcel Tax: Renew $85 Parcel Tax Annually for 8 Yrs"/>
    <x v="5"/>
    <n v="81"/>
    <n v="19"/>
    <s v="Pass"/>
    <x v="1"/>
    <x v="1"/>
  </r>
  <r>
    <x v="0"/>
    <s v="Sales Tax: Renew expiring general purpose 0.25% tax for 10 years."/>
    <x v="3"/>
    <n v="81.08"/>
    <n v="18.920000000000002"/>
    <s v="Pass"/>
    <x v="1"/>
    <x v="1"/>
  </r>
  <r>
    <x v="0"/>
    <s v="Cannabis Business Tax: Impose tax not more than 10% (7% when enacted) on gross receipts of medical marijuana businesses in the unincorporated county."/>
    <x v="1"/>
    <n v="82.2"/>
    <n v="17.8"/>
    <s v="Pass"/>
    <x v="1"/>
    <x v="1"/>
  </r>
  <r>
    <x v="0"/>
    <s v="Transient Occupancy Tax: Impose an Additional Tax of 1%"/>
    <x v="1"/>
    <n v="82.2"/>
    <n v="17.8"/>
    <s v="Pass"/>
    <x v="1"/>
    <x v="1"/>
  </r>
  <r>
    <x v="0"/>
    <s v="Parcel Tax: Impose tax for 30 years of $35/parcel."/>
    <x v="6"/>
    <n v="83.84"/>
    <n v="16.16"/>
    <s v="Pass"/>
    <x v="1"/>
    <x v="1"/>
  </r>
  <r>
    <x v="0"/>
    <s v="$10 Per Sq Ft for 5 Yrs"/>
    <x v="4"/>
    <n v="23.4"/>
    <n v="76.599999999999994"/>
    <s v="Fail"/>
    <x v="0"/>
    <x v="0"/>
  </r>
  <r>
    <x v="0"/>
    <s v="Sales Tax: Increase tax by 0.5% to 7.75% for 10 years."/>
    <x v="3"/>
    <n v="37.51"/>
    <n v="62.49"/>
    <s v="Fail"/>
    <x v="0"/>
    <x v="0"/>
  </r>
  <r>
    <x v="1"/>
    <n v="25000000"/>
    <x v="5"/>
    <n v="46"/>
    <n v="54.1"/>
    <s v="Fail"/>
    <x v="0"/>
    <x v="0"/>
  </r>
  <r>
    <x v="0"/>
    <s v="Parcel Tax:  Impose tax of $100 for the first parcel, $75 for each additional residential parcel, and $25 for each vacant parcel, as well as a tax of $0.07/sq. ft. of commercial parcels."/>
    <x v="6"/>
    <n v="49.6"/>
    <n v="50.4"/>
    <s v="Fail"/>
    <x v="0"/>
    <x v="0"/>
  </r>
  <r>
    <x v="0"/>
    <s v="Increase Parcel Tax by $30"/>
    <x v="6"/>
    <n v="50.4"/>
    <n v="49.6"/>
    <s v="Fail"/>
    <x v="0"/>
    <x v="0"/>
  </r>
  <r>
    <x v="1"/>
    <n v="14500000"/>
    <x v="5"/>
    <n v="51.8"/>
    <n v="48.2"/>
    <s v="Fail"/>
    <x v="0"/>
    <x v="0"/>
  </r>
  <r>
    <x v="2"/>
    <s v="Sales Tax: Increase tax by 1/2›"/>
    <x v="1"/>
    <n v="53.34"/>
    <n v="46.66"/>
    <s v="Pass"/>
    <x v="1"/>
    <x v="1"/>
  </r>
  <r>
    <x v="1"/>
    <n v="9500000"/>
    <x v="5"/>
    <n v="54.1"/>
    <n v="45.9"/>
    <s v="Fail"/>
    <x v="0"/>
    <x v="0"/>
  </r>
  <r>
    <x v="0"/>
    <s v="Parcel Tax: ranging from $29 per unimproved property, $46 per residential property, $104 per commercial property, and $304 per industrial property, raising approximately $103,372.00 annually"/>
    <x v="6"/>
    <n v="54.73"/>
    <n v="45.27"/>
    <s v="Fail"/>
    <x v="0"/>
    <x v="0"/>
  </r>
  <r>
    <x v="1"/>
    <n v="3100000"/>
    <x v="5"/>
    <n v="54.9"/>
    <n v="45.1"/>
    <s v="Fail"/>
    <x v="0"/>
    <x v="0"/>
  </r>
  <r>
    <x v="1"/>
    <n v="3700000"/>
    <x v="5"/>
    <n v="55"/>
    <n v="45"/>
    <s v="Pass"/>
    <x v="1"/>
    <x v="1"/>
  </r>
  <r>
    <x v="1"/>
    <n v="56900000"/>
    <x v="5"/>
    <n v="55.37"/>
    <n v="44.63"/>
    <s v="Pass"/>
    <x v="1"/>
    <x v="1"/>
  </r>
  <r>
    <x v="1"/>
    <n v="11000000"/>
    <x v="5"/>
    <n v="55.7"/>
    <n v="44.3"/>
    <s v="Pass"/>
    <x v="1"/>
    <x v="1"/>
  </r>
  <r>
    <x v="1"/>
    <n v="1700000"/>
    <x v="5"/>
    <n v="55.7"/>
    <n v="44.3"/>
    <s v="Pass"/>
    <x v="1"/>
    <x v="1"/>
  </r>
  <r>
    <x v="2"/>
    <s v="Sales Tax: Impose 1/4% sales tax."/>
    <x v="0"/>
    <n v="55.8"/>
    <n v="44.2"/>
    <s v="Fail"/>
    <x v="0"/>
    <x v="0"/>
  </r>
  <r>
    <x v="1"/>
    <n v="8600000"/>
    <x v="5"/>
    <n v="56.7"/>
    <n v="43.4"/>
    <s v="Pass"/>
    <x v="1"/>
    <x v="1"/>
  </r>
  <r>
    <x v="1"/>
    <n v="12300000"/>
    <x v="5"/>
    <n v="57.1"/>
    <n v="42.9"/>
    <s v="Pass"/>
    <x v="1"/>
    <x v="1"/>
  </r>
  <r>
    <x v="1"/>
    <n v="34000000"/>
    <x v="5"/>
    <n v="57.3"/>
    <n v="42.7"/>
    <s v="Pass"/>
    <x v="1"/>
    <x v="1"/>
  </r>
  <r>
    <x v="0"/>
    <s v="Parcel Tax: Levy tax of $50/yr. for the first residential unit, $40 for each additional residential unit, $20/vacant parcel, and $.05/building sq. ft. for commercial."/>
    <x v="6"/>
    <n v="57.45"/>
    <n v="42.55"/>
    <s v="Fail"/>
    <x v="0"/>
    <x v="0"/>
  </r>
  <r>
    <x v="1"/>
    <n v="31000000"/>
    <x v="5"/>
    <n v="57.46"/>
    <n v="42.54"/>
    <s v="Pass"/>
    <x v="1"/>
    <x v="1"/>
  </r>
  <r>
    <x v="1"/>
    <n v="27500000"/>
    <x v="5"/>
    <n v="57.6"/>
    <n v="42.4"/>
    <s v="Fail"/>
    <x v="0"/>
    <x v="0"/>
  </r>
  <r>
    <x v="1"/>
    <n v="19000000"/>
    <x v="5"/>
    <n v="57.7"/>
    <n v="42.3"/>
    <s v="Pass"/>
    <x v="1"/>
    <x v="1"/>
  </r>
  <r>
    <x v="1"/>
    <n v="5000000"/>
    <x v="5"/>
    <n v="58.8"/>
    <n v="41.2"/>
    <s v="Fail"/>
    <x v="0"/>
    <x v="0"/>
  </r>
  <r>
    <x v="1"/>
    <n v="4000000"/>
    <x v="6"/>
    <n v="59.3"/>
    <n v="40.700000000000003"/>
    <s v="Fail"/>
    <x v="0"/>
    <x v="0"/>
  </r>
  <r>
    <x v="1"/>
    <n v="22000000"/>
    <x v="5"/>
    <n v="61.8"/>
    <n v="38.200000000000003"/>
    <s v="Pass"/>
    <x v="1"/>
    <x v="1"/>
  </r>
  <r>
    <x v="1"/>
    <n v="26000000"/>
    <x v="5"/>
    <n v="62.38"/>
    <n v="37.619999999999997"/>
    <s v="Pass"/>
    <x v="1"/>
    <x v="1"/>
  </r>
  <r>
    <x v="1"/>
    <n v="4000000"/>
    <x v="5"/>
    <n v="62.46"/>
    <n v="37.54"/>
    <s v="Pass"/>
    <x v="1"/>
    <x v="1"/>
  </r>
  <r>
    <x v="1"/>
    <n v="3800000"/>
    <x v="5"/>
    <n v="62.5"/>
    <n v="37.5"/>
    <s v="Pass"/>
    <x v="1"/>
    <x v="1"/>
  </r>
  <r>
    <x v="1"/>
    <n v="3500000"/>
    <x v="5"/>
    <n v="62.69"/>
    <n v="37.31"/>
    <s v="Pass"/>
    <x v="1"/>
    <x v="1"/>
  </r>
  <r>
    <x v="1"/>
    <n v="28000000"/>
    <x v="5"/>
    <n v="63.15"/>
    <n v="36.85"/>
    <s v="Pass"/>
    <x v="1"/>
    <x v="1"/>
  </r>
  <r>
    <x v="1"/>
    <n v="2495000"/>
    <x v="5"/>
    <n v="63.18"/>
    <n v="36.82"/>
    <s v="Pass"/>
    <x v="1"/>
    <x v="1"/>
  </r>
  <r>
    <x v="1"/>
    <n v="8900000"/>
    <x v="5"/>
    <n v="64.69"/>
    <n v="35.31"/>
    <s v="Pass"/>
    <x v="1"/>
    <x v="1"/>
  </r>
  <r>
    <x v="1"/>
    <n v="4000000"/>
    <x v="6"/>
    <n v="65"/>
    <n v="35"/>
    <s v="Fail"/>
    <x v="0"/>
    <x v="0"/>
  </r>
  <r>
    <x v="1"/>
    <n v="2200000"/>
    <x v="5"/>
    <n v="65.400000000000006"/>
    <n v="34.6"/>
    <s v="Pass"/>
    <x v="1"/>
    <x v="1"/>
  </r>
  <r>
    <x v="1"/>
    <n v="12400000"/>
    <x v="5"/>
    <n v="66.900000000000006"/>
    <n v="33.1"/>
    <s v="Pass"/>
    <x v="1"/>
    <x v="1"/>
  </r>
  <r>
    <x v="0"/>
    <s v="Special Tax: Increase existing pool fee from $2.00 to $4.00 per month."/>
    <x v="12"/>
    <n v="68.180000000000007"/>
    <n v="31.82"/>
    <s v="Pass"/>
    <x v="1"/>
    <x v="1"/>
  </r>
  <r>
    <x v="1"/>
    <n v="4000000"/>
    <x v="6"/>
    <n v="68.31"/>
    <n v="31.69"/>
    <s v="Pass"/>
    <x v="1"/>
    <x v="1"/>
  </r>
  <r>
    <x v="0"/>
    <s v="$100 Per Parcel"/>
    <x v="6"/>
    <n v="70.8"/>
    <n v="29.2"/>
    <s v="Pass"/>
    <x v="1"/>
    <x v="1"/>
  </r>
  <r>
    <x v="2"/>
    <s v="Sales Tax: Impose a 6% to 10% sales tax on the retail sale of medical marijuana."/>
    <x v="1"/>
    <n v="73.2"/>
    <n v="26.8"/>
    <s v="Pass"/>
    <x v="1"/>
    <x v="1"/>
  </r>
  <r>
    <x v="0"/>
    <s v="Marijuana Tax: Impose tax on marijuana cultivation businesses up to $25/sq. ft. of cultivation area and on manufacturing, processing, laboratory testing, delivery, storage, distribution, and retail sale up to 10% of gross receipts."/>
    <x v="3"/>
    <n v="74.069999999999993"/>
    <n v="25.93"/>
    <s v="Pass"/>
    <x v="1"/>
    <x v="1"/>
  </r>
  <r>
    <x v="0"/>
    <s v="Parcel Tax: Levy parcel tax at annual rate of $99/parcel to fund academic programs, instruction, and technology for 6 years."/>
    <x v="5"/>
    <n v="76.94"/>
    <n v="23.06"/>
    <s v="Pass"/>
    <x v="1"/>
    <x v="1"/>
  </r>
  <r>
    <x v="0"/>
    <s v="Marijuana Tax: Extend cannabis business tax to include cultivation up to $26/sq. ft., manufacturing up to $25/sq. ft., and other cannabis businesses up to 12% gross receipts for law enforcement and code enforcement."/>
    <x v="3"/>
    <n v="79.23"/>
    <n v="20.77"/>
    <s v="Pass"/>
    <x v="1"/>
    <x v="1"/>
  </r>
  <r>
    <x v="0"/>
    <s v="Reinstate 6% TOT"/>
    <x v="1"/>
    <n v="31.5"/>
    <n v="68.5"/>
    <s v="Fail"/>
    <x v="0"/>
    <x v="0"/>
  </r>
  <r>
    <x v="0"/>
    <s v="Transient Occupancy Tax: Extend TOT to 6%."/>
    <x v="3"/>
    <n v="46"/>
    <n v="54"/>
    <s v="Fail"/>
    <x v="0"/>
    <x v="0"/>
  </r>
  <r>
    <x v="0"/>
    <s v="Parcel Tax: a Charge Up to $140 Plus $.06/Sq Ft of Buildings Annually Per Parcel. Each Year, the Council Would Be Required to Adopt a Public Safety Budget and to Hold Public Hearings Before Setting a Rate at or Below This Ceiling. The Ceiling Would Increase Annually by the Smaller of 5% or the Consumer Price Index Increase"/>
    <x v="6"/>
    <n v="50.1"/>
    <n v="49.9"/>
    <s v="Fail"/>
    <x v="0"/>
    <x v="0"/>
  </r>
  <r>
    <x v="0"/>
    <s v="$56 Per Sq Ft Parcel/$42 Per Multi-Family Unit"/>
    <x v="6"/>
    <n v="50.8"/>
    <n v="49.2"/>
    <s v="Fail"/>
    <x v="0"/>
    <x v="0"/>
  </r>
  <r>
    <x v="0"/>
    <s v="Parcel Tax: Levy tax of $100/parcel for paramedic and emergency medical services in tandem with the Sierra City Fire District."/>
    <x v="6"/>
    <n v="54.36"/>
    <n v="45.64"/>
    <s v="Fail"/>
    <x v="0"/>
    <x v="0"/>
  </r>
  <r>
    <x v="0"/>
    <s v="Transient Occupancy Tax: Extend 10% Tax to Campers on Federally Owned Land"/>
    <x v="1"/>
    <n v="59.6"/>
    <n v="40.4"/>
    <s v="Pass"/>
    <x v="1"/>
    <x v="1"/>
  </r>
  <r>
    <x v="0"/>
    <s v="Parcel Tax: $60 per parcel, thereby generating an estimated $18,000 per year"/>
    <x v="6"/>
    <n v="70.2"/>
    <n v="29.8"/>
    <s v="Pass"/>
    <x v="1"/>
    <x v="1"/>
  </r>
  <r>
    <x v="0"/>
    <s v="Parcel Tax: Levy tax of $100/parcel for paramedic and emergency medical services in tandem with the Downieville Fire Protection District."/>
    <x v="6"/>
    <n v="71.510000000000005"/>
    <n v="28.49"/>
    <s v="Pass"/>
    <x v="1"/>
    <x v="1"/>
  </r>
  <r>
    <x v="1"/>
    <n v="2300000"/>
    <x v="18"/>
    <n v="71.8"/>
    <n v="28.2"/>
    <s v="Pass"/>
    <x v="1"/>
    <x v="1"/>
  </r>
  <r>
    <x v="0"/>
    <s v="Transient Occupancy Tax: increase from 10% to 12.5%"/>
    <x v="6"/>
    <n v="74.19"/>
    <n v="25.81"/>
    <s v="Pass"/>
    <x v="1"/>
    <x v="1"/>
  </r>
  <r>
    <x v="0"/>
    <s v="Parcel Tax: $60 per parcel, thereby generating an estimated $28,000 per year"/>
    <x v="6"/>
    <n v="75.239999999999995"/>
    <n v="24.76"/>
    <s v="Pass"/>
    <x v="1"/>
    <x v="1"/>
  </r>
  <r>
    <x v="0"/>
    <s v="Parcel Tax: $67 Per Year Per Parcel and Fixed Annual 3% Increase"/>
    <x v="12"/>
    <n v="22.5"/>
    <n v="77.5"/>
    <s v="Fail"/>
    <x v="0"/>
    <x v="0"/>
  </r>
  <r>
    <x v="0"/>
    <s v="Parcel Tax: $60 per parcel, thereby generating an estimated $27,000 per year"/>
    <x v="0"/>
    <n v="24.86"/>
    <n v="75.14"/>
    <s v="Fail"/>
    <x v="0"/>
    <x v="0"/>
  </r>
  <r>
    <x v="0"/>
    <s v="Parcel Tax: $42.20 Per Parcel Per Year and Fixed Annual 2% Increase"/>
    <x v="22"/>
    <n v="29.2"/>
    <n v="70.900000000000006"/>
    <s v="Fail"/>
    <x v="0"/>
    <x v="0"/>
  </r>
  <r>
    <x v="0"/>
    <s v="Parcel Tax: $32.16 Per Parcel and Fixed Annual Increase of 3% Per Yr"/>
    <x v="6"/>
    <n v="33.200000000000003"/>
    <n v="66.8"/>
    <s v="Fail"/>
    <x v="0"/>
    <x v="0"/>
  </r>
  <r>
    <x v="0"/>
    <s v="Transient Occupancy Tax: 8% generating an estimated $2,000 - $10,000 per year"/>
    <x v="3"/>
    <n v="34.5"/>
    <n v="65.5"/>
    <s v="Fail"/>
    <x v="0"/>
    <x v="0"/>
  </r>
  <r>
    <x v="0"/>
    <s v="Parcel Tax: $6 improved/ $5 unimproved"/>
    <x v="15"/>
    <n v="38"/>
    <n v="62"/>
    <s v="Fail"/>
    <x v="0"/>
    <x v="0"/>
  </r>
  <r>
    <x v="0"/>
    <s v="Parcel Tax: $32.16 Per Parcel and Fixed Annual Increase of 3% Per Yr"/>
    <x v="6"/>
    <n v="38.700000000000003"/>
    <n v="61.3"/>
    <s v="Fail"/>
    <x v="0"/>
    <x v="0"/>
  </r>
  <r>
    <x v="2"/>
    <s v="Sales Tax: Increase sales tax by 1/4% for 6 years."/>
    <x v="30"/>
    <n v="38.799999999999997"/>
    <n v="61.2"/>
    <s v="Fail"/>
    <x v="0"/>
    <x v="0"/>
  </r>
  <r>
    <x v="0"/>
    <s v="Parcel Tax: $67 Per Unit for Park and Recreation Services"/>
    <x v="12"/>
    <n v="39.1"/>
    <n v="60.9"/>
    <s v="Fail"/>
    <x v="0"/>
    <x v="0"/>
  </r>
  <r>
    <x v="0"/>
    <s v="Parcel Tax: $10/Mo on Improved Parcels; $6.25/Mo on Unimproved Parcels"/>
    <x v="6"/>
    <n v="39.299999999999997"/>
    <n v="60.7"/>
    <s v="Fail"/>
    <x v="0"/>
    <x v="0"/>
  </r>
  <r>
    <x v="0"/>
    <s v="Sales Tax: additional 1.5% generating an estimated $200,000 per year, thereby increasing the total sales tax rate from 7.75% to 9.25%"/>
    <x v="3"/>
    <n v="39.79"/>
    <n v="60.21"/>
    <s v="Fail"/>
    <x v="0"/>
    <x v="0"/>
  </r>
  <r>
    <x v="0"/>
    <s v="Sales Tax: Increase tax an additional 0.25%."/>
    <x v="3"/>
    <n v="40"/>
    <n v="60"/>
    <s v="Fail"/>
    <x v="0"/>
    <x v="0"/>
  </r>
  <r>
    <x v="0"/>
    <s v="Transient Occupancy Tax: Increase Tax from 8% to 10%"/>
    <x v="1"/>
    <n v="41.8"/>
    <n v="58.2"/>
    <s v="Fail"/>
    <x v="0"/>
    <x v="0"/>
  </r>
  <r>
    <x v="0"/>
    <s v="TOT: 2% Increase, from 8%-10%"/>
    <x v="1"/>
    <n v="42.6"/>
    <n v="57.4"/>
    <s v="Fail"/>
    <x v="0"/>
    <x v="0"/>
  </r>
  <r>
    <x v="0"/>
    <s v="Parcel Tax: Levy Tax for Improved Parcels $25-$40, Unimproved $4-15 Per Parcel Per Year with an Escalation Clause That Increases Not to Exceed 4% In Any 1 Yr"/>
    <x v="6"/>
    <n v="43.1"/>
    <n v="56.9"/>
    <s v="Fail"/>
    <x v="0"/>
    <x v="0"/>
  </r>
  <r>
    <x v="0"/>
    <s v="Parcel Tax: $50 Unimproved Parcels, $100 on Improved Parcels and $150 on Commercial Parcels Per Yr"/>
    <x v="0"/>
    <n v="44.3"/>
    <n v="55.8"/>
    <s v="Fail"/>
    <x v="0"/>
    <x v="0"/>
  </r>
  <r>
    <x v="0"/>
    <s v="Parcel Tax: Replace existing police and fire special taxes with a public safety tax of $124 per parcel annually, subject to yearly adjustment for 6 yrs."/>
    <x v="6"/>
    <n v="44.49"/>
    <n v="55.51"/>
    <s v="Fail"/>
    <x v="0"/>
    <x v="0"/>
  </r>
  <r>
    <x v="0"/>
    <s v="Parcel Tax: Levy tax of $7/improved parcel for operating and maintaining district cemeteries."/>
    <x v="3"/>
    <n v="44.66"/>
    <n v="55.34"/>
    <s v="Fail"/>
    <x v="0"/>
    <x v="0"/>
  </r>
  <r>
    <x v="0"/>
    <s v="Transient Occupancy Tax: Increase Tax from 8% to 10%"/>
    <x v="1"/>
    <n v="45.3"/>
    <n v="54.8"/>
    <s v="Fail"/>
    <x v="0"/>
    <x v="0"/>
  </r>
  <r>
    <x v="1"/>
    <n v="3500000"/>
    <x v="5"/>
    <n v="47.3"/>
    <n v="52.7"/>
    <s v="Fail"/>
    <x v="0"/>
    <x v="0"/>
  </r>
  <r>
    <x v="0"/>
    <s v="Parcel Tax: From $65.50 to $786 Per Yr"/>
    <x v="6"/>
    <n v="49.2"/>
    <n v="50.8"/>
    <s v="Fail"/>
    <x v="0"/>
    <x v="0"/>
  </r>
  <r>
    <x v="0"/>
    <s v="Sales Tax: additional 0.25% generating an estimated $260,000 per year, thereby increasing the total sales tax rate from 7.5% to 7.75%"/>
    <x v="3"/>
    <n v="49.38"/>
    <n v="50.63"/>
    <s v="Fail"/>
    <x v="0"/>
    <x v="0"/>
  </r>
  <r>
    <x v="1"/>
    <n v="1560000"/>
    <x v="5"/>
    <n v="50.2"/>
    <n v="49.8"/>
    <s v="Fail"/>
    <x v="0"/>
    <x v="0"/>
  </r>
  <r>
    <x v="0"/>
    <s v="Parcel Tax: $5 per legal secured parcel"/>
    <x v="29"/>
    <n v="51.38"/>
    <n v="48.62"/>
    <s v="Fail"/>
    <x v="0"/>
    <x v="0"/>
  </r>
  <r>
    <x v="0"/>
    <s v="Sales Tax: Increase by 0.5%"/>
    <x v="8"/>
    <n v="52.14"/>
    <n v="47.86"/>
    <s v="Fail"/>
    <x v="0"/>
    <x v="0"/>
  </r>
  <r>
    <x v="0"/>
    <s v="Parcel Tax: $10 Per Parcel"/>
    <x v="6"/>
    <n v="52.8"/>
    <n v="47.2"/>
    <s v="Fail"/>
    <x v="0"/>
    <x v="0"/>
  </r>
  <r>
    <x v="0"/>
    <s v="Parcel Tax: $60/Single Family Per Year; $75/Non-Residential Unit Per Year"/>
    <x v="6"/>
    <n v="53.2"/>
    <n v="46.8"/>
    <s v="Fail"/>
    <x v="0"/>
    <x v="0"/>
  </r>
  <r>
    <x v="0"/>
    <s v="Parcel Tax: Levy Annual Tax of $12/Parcel Beginning FY 2012/2013"/>
    <x v="10"/>
    <n v="53.4"/>
    <n v="46.6"/>
    <s v="Fail"/>
    <x v="0"/>
    <x v="0"/>
  </r>
  <r>
    <x v="0"/>
    <s v="Transient Occupancy Tax: also known as the hotel tax, from 8% to 12%"/>
    <x v="6"/>
    <n v="54.03"/>
    <n v="45.97"/>
    <s v="Pass"/>
    <x v="1"/>
    <x v="1"/>
  </r>
  <r>
    <x v="0"/>
    <s v="Parcel Tax of Minimum $36"/>
    <x v="12"/>
    <n v="55.1"/>
    <n v="44.9"/>
    <s v="Fail"/>
    <x v="0"/>
    <x v="0"/>
  </r>
  <r>
    <x v="1"/>
    <n v="8000000"/>
    <x v="5"/>
    <n v="55.3"/>
    <n v="44.7"/>
    <s v="Pass"/>
    <x v="1"/>
    <x v="1"/>
  </r>
  <r>
    <x v="0"/>
    <s v="Parcel Tax: $48 residental/ $96 non residental/ $48 unimproved/ etc"/>
    <x v="3"/>
    <n v="55.7"/>
    <n v="44.3"/>
    <s v="Fail"/>
    <x v="0"/>
    <x v="0"/>
  </r>
  <r>
    <x v="0"/>
    <s v="Sales Tax: Increase tax an additional 0.5% increasing total tax to 8%."/>
    <x v="3"/>
    <n v="57.67"/>
    <n v="42.33"/>
    <s v="Pass"/>
    <x v="1"/>
    <x v="1"/>
  </r>
  <r>
    <x v="1"/>
    <n v="12500000"/>
    <x v="5"/>
    <n v="57.7"/>
    <n v="42.3"/>
    <s v="Pass"/>
    <x v="1"/>
    <x v="1"/>
  </r>
  <r>
    <x v="0"/>
    <s v="Parcel Tax of Minimum $50"/>
    <x v="18"/>
    <n v="58.3"/>
    <n v="41.7"/>
    <s v="Fail"/>
    <x v="0"/>
    <x v="0"/>
  </r>
  <r>
    <x v="0"/>
    <s v="Parcel Tax: Levy a $55 parcel tax for 10 years."/>
    <x v="6"/>
    <n v="59.3"/>
    <n v="40.700000000000003"/>
    <s v="Fail"/>
    <x v="0"/>
    <x v="0"/>
  </r>
  <r>
    <x v="0"/>
    <s v="Parcel Tax: Levy a $25 Parcel Tax for 10 Yrs"/>
    <x v="10"/>
    <n v="60.6"/>
    <n v="39.4"/>
    <s v="Fail"/>
    <x v="0"/>
    <x v="0"/>
  </r>
  <r>
    <x v="2"/>
    <s v="Sales Tax: Increase sales tax by 1/4%."/>
    <x v="1"/>
    <n v="60.9"/>
    <n v="39.1"/>
    <s v="Pass"/>
    <x v="1"/>
    <x v="1"/>
  </r>
  <r>
    <x v="0"/>
    <s v="Parcel Tax: Levy tax of $75 for developed parcels and $40 for undeveloped parcels to fund park upgrades and improvements."/>
    <x v="15"/>
    <n v="61.4"/>
    <n v="38.6"/>
    <s v="Fail"/>
    <x v="0"/>
    <x v="0"/>
  </r>
  <r>
    <x v="0"/>
    <s v="Parcel Tax: Levy Tax of $97/Parcel Per Year Beginning 1/1/2009"/>
    <x v="6"/>
    <n v="62.1"/>
    <n v="37.9"/>
    <s v="Fail"/>
    <x v="0"/>
    <x v="0"/>
  </r>
  <r>
    <x v="2"/>
    <s v="Sales Tax: Increase sales tax by 1/4% for 10 years."/>
    <x v="1"/>
    <n v="62.3"/>
    <n v="37.700000000000003"/>
    <s v="Pass"/>
    <x v="1"/>
    <x v="1"/>
  </r>
  <r>
    <x v="0"/>
    <s v="Sales Tax: Increase sales tax by 0.5%."/>
    <x v="3"/>
    <n v="63.35"/>
    <n v="36.65"/>
    <s v="Pass"/>
    <x v="1"/>
    <x v="1"/>
  </r>
  <r>
    <x v="1"/>
    <n v="3000000"/>
    <x v="5"/>
    <n v="63.8"/>
    <n v="36.200000000000003"/>
    <s v="Pass"/>
    <x v="1"/>
    <x v="1"/>
  </r>
  <r>
    <x v="0"/>
    <s v="TOT: Increase by 2%"/>
    <x v="1"/>
    <n v="64.900000000000006"/>
    <n v="35.1"/>
    <s v="Pass"/>
    <x v="1"/>
    <x v="1"/>
  </r>
  <r>
    <x v="0"/>
    <s v="Parcel Tax: Levy tax of $75 for developed parcels and $40 for undeveloped parcels for park upgrades and improvements for 25 yrs."/>
    <x v="15"/>
    <n v="65.03"/>
    <n v="34.97"/>
    <s v="Fail"/>
    <x v="0"/>
    <x v="0"/>
  </r>
  <r>
    <x v="0"/>
    <s v="Parcel Tax: $93.79 per improved parcel, $66.20 per first two unimproved parcels, $24.83 per third and fourth unimproved parcels, and $8.28 per fifth or more unimproved parcels, thereby generating an estimated $86,158.14 per year"/>
    <x v="6"/>
    <n v="65.5"/>
    <n v="34.5"/>
    <s v="Fail"/>
    <x v="0"/>
    <x v="0"/>
  </r>
  <r>
    <x v="0"/>
    <s v="Parcel Tax: $28 improved/ $15 unimproved/ etc"/>
    <x v="3"/>
    <n v="65.8"/>
    <n v="34.200000000000003"/>
    <s v="Fail"/>
    <x v="0"/>
    <x v="0"/>
  </r>
  <r>
    <x v="0"/>
    <s v="Parcel Tax: Levy an Annual Parcel Tax at an Initial Amount of $76.50 Per Parcel"/>
    <x v="6"/>
    <n v="66.099999999999994"/>
    <n v="33.9"/>
    <s v="Fail"/>
    <x v="0"/>
    <x v="0"/>
  </r>
  <r>
    <x v="0"/>
    <s v="Parcel Tax: 1st Parcel: Improved $28 Each, Unimproved $22Each; 2nd Parcel: Improved $14 Each, Unimproved $11 Each;3rd Parcel: Improved $7 Each, Unimproved $5 Each; 4th Parcel &amp; Up: Improved $3 Each, Unimproved $1.00 Each"/>
    <x v="6"/>
    <n v="66.7"/>
    <n v="33.299999999999997"/>
    <s v="Pass"/>
    <x v="1"/>
    <x v="1"/>
  </r>
  <r>
    <x v="0"/>
    <s v="Parcel Tax: Increase tax from $65/parcel to $110/parcel."/>
    <x v="0"/>
    <n v="66.75"/>
    <n v="33.25"/>
    <s v="Pass"/>
    <x v="1"/>
    <x v="1"/>
  </r>
  <r>
    <x v="0"/>
    <s v="Parcel Tax: From $60 to $350 Per Year."/>
    <x v="0"/>
    <n v="67.599999999999994"/>
    <n v="32.4"/>
    <s v="Pass"/>
    <x v="1"/>
    <x v="1"/>
  </r>
  <r>
    <x v="0"/>
    <s v="Parcel Tax: Impose annual parcel tax of $39 per improved parcel and $12 per unimproved parcel for 5 years."/>
    <x v="6"/>
    <n v="67.599999999999994"/>
    <n v="32.4"/>
    <s v="Pass"/>
    <x v="1"/>
    <x v="1"/>
  </r>
  <r>
    <x v="0"/>
    <s v="Parcel Tax: $39 per improved parcel and $12 per unimproved parcel, thereby generating an estimated $19,434.62 per year"/>
    <x v="6"/>
    <n v="67.709999999999994"/>
    <n v="32.29"/>
    <s v="Pass"/>
    <x v="1"/>
    <x v="1"/>
  </r>
  <r>
    <x v="0"/>
    <s v="Parcel Tax: $80 per improved parcel and $65 per unimproved parcel to replace an existing parcel tax, thereby generating an estimated $271,240 per year"/>
    <x v="6"/>
    <n v="70.55"/>
    <n v="29.45"/>
    <s v="Pass"/>
    <x v="1"/>
    <x v="1"/>
  </r>
  <r>
    <x v="0"/>
    <s v="Marijuana Tax: Impose tax on marijuana businesses in the following amounts: $10/sq. ft. of outdoor grow area, $18/sq. ft. of grow area using natural &amp; artificial light, $26/sq. ft. of indoor grow area, or 10% yearly gross receipts"/>
    <x v="3"/>
    <n v="70.56"/>
    <n v="29.44"/>
    <s v="Pass"/>
    <x v="1"/>
    <x v="1"/>
  </r>
  <r>
    <x v="0"/>
    <s v="Sales Tax: Increase sales tax by 0.25%."/>
    <x v="3"/>
    <n v="71.27"/>
    <n v="28.73"/>
    <s v="Pass"/>
    <x v="1"/>
    <x v="1"/>
  </r>
  <r>
    <x v="0"/>
    <s v="$40 Per Parcel Special Assessment Advisory Vote"/>
    <x v="24"/>
    <n v="71.900000000000006"/>
    <n v="28.1"/>
    <s v="Pass"/>
    <x v="1"/>
    <x v="1"/>
  </r>
  <r>
    <x v="0"/>
    <s v="Marijuana Tax: Impose tax of $3.50/dry-weight oz. of marijuana and up to 10% of gross receipts per quarter on marijuana businesses."/>
    <x v="3"/>
    <n v="72.37"/>
    <n v="27.63"/>
    <s v="Pass"/>
    <x v="1"/>
    <x v="1"/>
  </r>
  <r>
    <x v="0"/>
    <s v="Marijuana Tax: Impose tax on marijuana businesses on commercial cultivation, manufacturing, processing, storing, laboratory testing, labeling, packaging, distributing, or sale of cannabis and cannabis products to raise approximately $130,000/yr."/>
    <x v="3"/>
    <n v="72.400000000000006"/>
    <n v="27.6"/>
    <s v="Pass"/>
    <x v="1"/>
    <x v="1"/>
  </r>
  <r>
    <x v="0"/>
    <s v="Sales Tax: Levy an additional 0.25% sales tax."/>
    <x v="3"/>
    <n v="75.959999999999994"/>
    <n v="24.04"/>
    <s v="Pass"/>
    <x v="1"/>
    <x v="1"/>
  </r>
  <r>
    <x v="0"/>
    <s v="Parcel Tax: Levy Tax of $152.98 Beginning Fiscal Year 2009/2010"/>
    <x v="6"/>
    <n v="76.7"/>
    <n v="23.3"/>
    <s v="Pass"/>
    <x v="1"/>
    <x v="1"/>
  </r>
  <r>
    <x v="0"/>
    <s v="Prop. 4 Increased $50,000 for 4 Yrs"/>
    <x v="6"/>
    <n v="77.599999999999994"/>
    <n v="22.4"/>
    <s v="Pass"/>
    <x v="1"/>
    <x v="1"/>
  </r>
  <r>
    <x v="0"/>
    <s v="Sales Tax: Increase 1/2 of 1%."/>
    <x v="3"/>
    <n v="30"/>
    <n v="70"/>
    <s v="Fail"/>
    <x v="0"/>
    <x v="0"/>
  </r>
  <r>
    <x v="0"/>
    <s v="Sales Tax: Impose tax of 1/2% for 10 yrs."/>
    <x v="22"/>
    <n v="37.619999999999997"/>
    <n v="62.38"/>
    <s v="Fail"/>
    <x v="0"/>
    <x v="0"/>
  </r>
  <r>
    <x v="0"/>
    <s v="Parcel Tax: Levy an Annual Tax of $250 Per Parcel for 2 Yrs"/>
    <x v="5"/>
    <n v="43.3"/>
    <n v="56.7"/>
    <s v="Fail"/>
    <x v="0"/>
    <x v="0"/>
  </r>
  <r>
    <x v="0"/>
    <s v="Sales Tax: Increase 1/2 of 1% for 5 years"/>
    <x v="3"/>
    <n v="44.29"/>
    <n v="55.71"/>
    <s v="Fail"/>
    <x v="0"/>
    <x v="0"/>
  </r>
  <r>
    <x v="0"/>
    <s v="Sales Tax: An Ordinance to Be Adopted Increasing the City Sales Tax by 1/2› to Expire 6/30/2016"/>
    <x v="1"/>
    <n v="45.4"/>
    <n v="54.6"/>
    <s v="Fail"/>
    <x v="0"/>
    <x v="0"/>
  </r>
  <r>
    <x v="2"/>
    <s v="Sales Tax: 1/2› for 30 Yrs"/>
    <x v="20"/>
    <n v="45.6"/>
    <n v="54.4"/>
    <s v="Fail"/>
    <x v="0"/>
    <x v="0"/>
  </r>
  <r>
    <x v="0"/>
    <s v="Water Fee: Decrease water fees by 2%."/>
    <x v="3"/>
    <n v="46"/>
    <n v="54"/>
    <s v="Fail"/>
    <x v="0"/>
    <x v="0"/>
  </r>
  <r>
    <x v="0"/>
    <s v="Sales Tax: Enact an additional 0.25% tax."/>
    <x v="3"/>
    <n v="46.4"/>
    <n v="53.6"/>
    <s v="Fail"/>
    <x v="0"/>
    <x v="0"/>
  </r>
  <r>
    <x v="1"/>
    <n v="32000000"/>
    <x v="5"/>
    <n v="47"/>
    <n v="53"/>
    <s v="Fail"/>
    <x v="0"/>
    <x v="0"/>
  </r>
  <r>
    <x v="2"/>
    <s v="Sales Tax: Impose 1› sales tax."/>
    <x v="1"/>
    <n v="47.2"/>
    <n v="52.8"/>
    <s v="Fail"/>
    <x v="0"/>
    <x v="0"/>
  </r>
  <r>
    <x v="0"/>
    <s v="Sales Tax: additional 0.75% generating an estimated $12 million per year, thereby increasing the total sales tax rate from 8.375% to 9.125%"/>
    <x v="3"/>
    <n v="49.43"/>
    <n v="50.57"/>
    <s v="Fail"/>
    <x v="0"/>
    <x v="0"/>
  </r>
  <r>
    <x v="1"/>
    <n v="14000000"/>
    <x v="6"/>
    <n v="50.2"/>
    <n v="49.8"/>
    <s v="Fail"/>
    <x v="0"/>
    <x v="0"/>
  </r>
  <r>
    <x v="0"/>
    <s v="Sales Tax: Sales tax increase from 7.375% to 8.375%."/>
    <x v="3"/>
    <n v="50.43"/>
    <n v="49.57"/>
    <s v="Pass"/>
    <x v="1"/>
    <x v="1"/>
  </r>
  <r>
    <x v="0"/>
    <s v="Parcel Tax: $1.50 per month on residental, commerical and industry properties."/>
    <x v="3"/>
    <n v="51"/>
    <n v="49"/>
    <s v="Pass"/>
    <x v="1"/>
    <x v="1"/>
  </r>
  <r>
    <x v="0"/>
    <s v="Transient Occupancy Tax: Increase TOT to 2% for excise residental, commerical and industries properties."/>
    <x v="2"/>
    <n v="52"/>
    <n v="48"/>
    <s v="Pass"/>
    <x v="1"/>
    <x v="1"/>
  </r>
  <r>
    <x v="0"/>
    <s v="Parcel Tax: $51 per year for single-family residences; $45 per year for multi-family unit; $102 per year for commercial building smaller than 10,000 sq. ft.; $0.02 per additional sq. ft. for property larger than 10,000 sq. ft.; $25 a year for undeveloped or vacant property."/>
    <x v="6"/>
    <n v="52.8"/>
    <n v="47.1"/>
    <s v="Fail"/>
    <x v="0"/>
    <x v="0"/>
  </r>
  <r>
    <x v="0"/>
    <s v="General Tax: Replace franchise fee and property tax fee with a general tax."/>
    <x v="3"/>
    <n v="53.6"/>
    <n v="46.5"/>
    <s v="Pass"/>
    <x v="1"/>
    <x v="1"/>
  </r>
  <r>
    <x v="0"/>
    <s v="Parcel Tax: $254 Per Parcel Per Year for 5 Yrs"/>
    <x v="5"/>
    <n v="54.3"/>
    <n v="45.7"/>
    <s v="Fail"/>
    <x v="0"/>
    <x v="0"/>
  </r>
  <r>
    <x v="1"/>
    <n v="249000000"/>
    <x v="5"/>
    <n v="56.44"/>
    <n v="43.56"/>
    <s v="Pass"/>
    <x v="1"/>
    <x v="1"/>
  </r>
  <r>
    <x v="0"/>
    <s v="Utility Users Tax: Continue 2% Tax"/>
    <x v="1"/>
    <n v="57.9"/>
    <n v="42.1"/>
    <s v="Pass"/>
    <x v="1"/>
    <x v="1"/>
  </r>
  <r>
    <x v="1"/>
    <n v="3250000"/>
    <x v="10"/>
    <n v="58"/>
    <n v="42"/>
    <s v="Fail"/>
    <x v="0"/>
    <x v="0"/>
  </r>
  <r>
    <x v="3"/>
    <s v="Sewer Tax: Repeal Sewer Tax Increase from $24.90 Per Month Back to $15.35 Per Month"/>
    <x v="14"/>
    <n v="58.9"/>
    <n v="41.1"/>
    <s v="Pass"/>
    <x v="1"/>
    <x v="1"/>
  </r>
  <r>
    <x v="2"/>
    <s v="Sales Tax: Increase by 1/2% for 20 Yrs"/>
    <x v="20"/>
    <n v="60"/>
    <n v="40"/>
    <s v="Fail"/>
    <x v="0"/>
    <x v="0"/>
  </r>
  <r>
    <x v="1"/>
    <n v="100000000"/>
    <x v="5"/>
    <n v="60.1"/>
    <n v="39.9"/>
    <s v="Pass"/>
    <x v="1"/>
    <x v="1"/>
  </r>
  <r>
    <x v="1"/>
    <n v="30400000"/>
    <x v="5"/>
    <n v="60.22"/>
    <n v="39.78"/>
    <s v="Pass"/>
    <x v="1"/>
    <x v="1"/>
  </r>
  <r>
    <x v="1"/>
    <n v="239000000"/>
    <x v="5"/>
    <n v="61.5"/>
    <n v="38.5"/>
    <s v="Pass"/>
    <x v="1"/>
    <x v="1"/>
  </r>
  <r>
    <x v="1"/>
    <n v="194000000"/>
    <x v="5"/>
    <n v="62"/>
    <n v="38.1"/>
    <s v="Pass"/>
    <x v="1"/>
    <x v="1"/>
  </r>
  <r>
    <x v="0"/>
    <s v="Sales Tax: additional 0.75% for five years generating an estimated $1.149 million - $1.344 million per year, thereby increasing the total sales tax rate from 8.125% to 8.875% beginning on April 1, 2022"/>
    <x v="3"/>
    <n v="62.29"/>
    <n v="37.71"/>
    <s v="Pass"/>
    <x v="1"/>
    <x v="1"/>
  </r>
  <r>
    <x v="0"/>
    <s v="Marijuana Tax: Establish tax of 15% of annual gross receipts on marijuana businesses."/>
    <x v="3"/>
    <n v="62.55"/>
    <n v="37.450000000000003"/>
    <s v="Pass"/>
    <x v="1"/>
    <x v="1"/>
  </r>
  <r>
    <x v="0"/>
    <s v="Transient Occupancy Tax: Increase Tax from 8% to 10%"/>
    <x v="1"/>
    <n v="62.6"/>
    <n v="37.4"/>
    <s v="Pass"/>
    <x v="1"/>
    <x v="1"/>
  </r>
  <r>
    <x v="0"/>
    <s v="Sales Tax: Impose additional 0.75% tax for 20 years."/>
    <x v="3"/>
    <n v="63.29"/>
    <n v="36.71"/>
    <s v="Pass"/>
    <x v="1"/>
    <x v="1"/>
  </r>
  <r>
    <x v="0"/>
    <s v="Parcel Tax: Levy an Annual Tax of $58 Per Residence and $58 Per Commercial or Industrial Property for 6 Yrs"/>
    <x v="5"/>
    <n v="63.4"/>
    <n v="36.6"/>
    <s v="Fail"/>
    <x v="0"/>
    <x v="0"/>
  </r>
  <r>
    <x v="1"/>
    <n v="49600000"/>
    <x v="5"/>
    <n v="63.55"/>
    <n v="36.450000000000003"/>
    <s v="Pass"/>
    <x v="1"/>
    <x v="1"/>
  </r>
  <r>
    <x v="0"/>
    <s v="Sales Tax: Extend existing 1% tax indefinitely by removing the 3/31/2022 termination date."/>
    <x v="3"/>
    <n v="64"/>
    <n v="36"/>
    <s v="Pass"/>
    <x v="1"/>
    <x v="1"/>
  </r>
  <r>
    <x v="0"/>
    <s v="Cannabis Tax: 6% of gross receipts for retail businesses, 4% of gross receipts for other businesses, and $10 per square foot for cultivation generating an estimated $400,000 - $600,000"/>
    <x v="3"/>
    <n v="64.45"/>
    <n v="35.549999999999997"/>
    <s v="Pass"/>
    <x v="1"/>
    <x v="1"/>
  </r>
  <r>
    <x v="0"/>
    <s v="Cannabis Tax: 6% of gross receipts for retail businesses, 4% of gross receipts for other businesses, and $10 per square foot for cultivation generating an estimated $237,500 - $360,000 per year"/>
    <x v="3"/>
    <n v="64.88"/>
    <n v="35.119999999999997"/>
    <s v="Pass"/>
    <x v="1"/>
    <x v="1"/>
  </r>
  <r>
    <x v="0"/>
    <s v="Marijuana Tax: Impose 15% tax on the gross receipts on marijuana businesses and dispensaries."/>
    <x v="3"/>
    <n v="64.91"/>
    <n v="35.090000000000003"/>
    <s v="Pass"/>
    <x v="1"/>
    <x v="1"/>
  </r>
  <r>
    <x v="1"/>
    <n v="29500000"/>
    <x v="5"/>
    <n v="66.5"/>
    <n v="33.5"/>
    <s v="Fail"/>
    <x v="0"/>
    <x v="0"/>
  </r>
  <r>
    <x v="0"/>
    <s v="Parcel Tax: Impose Tax of $260"/>
    <x v="6"/>
    <n v="67.099999999999994"/>
    <n v="32.9"/>
    <s v="Pass"/>
    <x v="1"/>
    <x v="1"/>
  </r>
  <r>
    <x v="1"/>
    <n v="101300000"/>
    <x v="5"/>
    <n v="67.5"/>
    <n v="32.5"/>
    <s v="Pass"/>
    <x v="1"/>
    <x v="1"/>
  </r>
  <r>
    <x v="1"/>
    <n v="29200000"/>
    <x v="5"/>
    <n v="67.599999999999994"/>
    <n v="32.4"/>
    <s v="Pass"/>
    <x v="1"/>
    <x v="1"/>
  </r>
  <r>
    <x v="2"/>
    <s v="Sales Tax: Impose a 1› Tax for 5 Yrs"/>
    <x v="1"/>
    <n v="67.7"/>
    <n v="32.299999999999997"/>
    <s v="Pass"/>
    <x v="1"/>
    <x v="1"/>
  </r>
  <r>
    <x v="0"/>
    <s v="Parcel Tax: Renew tax to $48/parcel for 15 years."/>
    <x v="3"/>
    <n v="67.900000000000006"/>
    <n v="32.1"/>
    <s v="Pass"/>
    <x v="1"/>
    <x v="1"/>
  </r>
  <r>
    <x v="2"/>
    <s v=".125% Sales Tax"/>
    <x v="10"/>
    <n v="68.099999999999994"/>
    <n v="31.9"/>
    <s v="Pass"/>
    <x v="1"/>
    <x v="1"/>
  </r>
  <r>
    <x v="0"/>
    <s v="Sales Tax: Extend existing 1% tax for 15 years."/>
    <x v="3"/>
    <n v="68.989999999999995"/>
    <n v="31.01"/>
    <s v="Pass"/>
    <x v="1"/>
    <x v="1"/>
  </r>
  <r>
    <x v="1"/>
    <n v="4250000"/>
    <x v="23"/>
    <n v="69"/>
    <n v="31"/>
    <s v="Pass"/>
    <x v="1"/>
    <x v="1"/>
  </r>
  <r>
    <x v="0"/>
    <s v="Sales Tax: Extend existing 1% tax for 10 years."/>
    <x v="3"/>
    <n v="69.03"/>
    <n v="30.97"/>
    <s v="Pass"/>
    <x v="1"/>
    <x v="1"/>
  </r>
  <r>
    <x v="2"/>
    <s v="Sales Tax: Impose a 3/4› Tax for 5 Yrs"/>
    <x v="1"/>
    <n v="69.099999999999994"/>
    <n v="31"/>
    <s v="Pass"/>
    <x v="1"/>
    <x v="1"/>
  </r>
  <r>
    <x v="0"/>
    <s v="Utility User Tax: Decrease utility user tax from 7.5% to 7.3% and to expand new services covered under utility user tax."/>
    <x v="3"/>
    <n v="69.239999999999995"/>
    <n v="30.76"/>
    <s v="Pass"/>
    <x v="1"/>
    <x v="1"/>
  </r>
  <r>
    <x v="1"/>
    <n v="194000000"/>
    <x v="5"/>
    <n v="69.72"/>
    <n v="30.28"/>
    <s v="Pass"/>
    <x v="1"/>
    <x v="1"/>
  </r>
  <r>
    <x v="0"/>
    <s v="10% multiuser hazardous waste"/>
    <x v="3"/>
    <n v="70"/>
    <n v="30"/>
    <s v="Pass"/>
    <x v="1"/>
    <x v="1"/>
  </r>
  <r>
    <x v="2"/>
    <s v="Sales Tax: Enact a 1/4› Tax for 5 Yrs"/>
    <x v="1"/>
    <n v="70.099999999999994"/>
    <n v="29.9"/>
    <s v="Pass"/>
    <x v="1"/>
    <x v="1"/>
  </r>
  <r>
    <x v="0"/>
    <s v="Utility User Tax: Decrease utility user tax from 4% to 3.5%. Expanded utility user tax to cover additional forms of telecommunication."/>
    <x v="3"/>
    <n v="70.7"/>
    <n v="29.3"/>
    <s v="Pass"/>
    <x v="1"/>
    <x v="1"/>
  </r>
  <r>
    <x v="0"/>
    <s v="TOT: Impose 10% Tax"/>
    <x v="1"/>
    <n v="71.7"/>
    <n v="28.3"/>
    <s v="Pass"/>
    <x v="1"/>
    <x v="1"/>
  </r>
  <r>
    <x v="0"/>
    <s v="Marijuana Tax: Impose tax on marijuana businesses not to exceed 15% of gross receipts and $25/sq. ft. of space used for commercial marijuana activities."/>
    <x v="3"/>
    <n v="73.849999999999994"/>
    <n v="26.15"/>
    <s v="Pass"/>
    <x v="1"/>
    <x v="1"/>
  </r>
  <r>
    <x v="0"/>
    <s v="Marijuana Tax: Impose annual tax on marijuana businesses not to exceed $10/canopy sq. ft. for commercial marijuana cultivation (adjustable for inflation) and 6% of gross receipts for all other marijuana businesses."/>
    <x v="3"/>
    <n v="76.290000000000006"/>
    <n v="23.71"/>
    <s v="Pass"/>
    <x v="1"/>
    <x v="1"/>
  </r>
  <r>
    <x v="2"/>
    <s v="Advisory to Spend New Sales Taxes"/>
    <x v="13"/>
    <n v="76.5"/>
    <n v="23.5"/>
    <s v="Pass"/>
    <x v="1"/>
    <x v="1"/>
  </r>
  <r>
    <x v="0"/>
    <s v="Business Tax: Marijuana businesses will be taxed at a 10% rate on gross receipts with a minimum base tax of $500."/>
    <x v="3"/>
    <n v="76.510000000000005"/>
    <n v="23.49"/>
    <s v="Pass"/>
    <x v="1"/>
    <x v="1"/>
  </r>
  <r>
    <x v="2"/>
    <s v="Sales Tax: Enact an Add-on 1/8› Sales Tax for 16 Yrs"/>
    <x v="10"/>
    <n v="80.099999999999994"/>
    <n v="19.899999999999999"/>
    <s v="Pass"/>
    <x v="1"/>
    <x v="1"/>
  </r>
  <r>
    <x v="0"/>
    <s v="Sales Tax: Extend existing 0.75% tax for 5 years."/>
    <x v="3"/>
    <n v="80.86"/>
    <n v="19.14"/>
    <s v="Pass"/>
    <x v="1"/>
    <x v="1"/>
  </r>
  <r>
    <x v="0"/>
    <s v="Excise Tax: Continue Existing Tax for 25 Yrs Without Increasing Current Tax Rates"/>
    <x v="1"/>
    <n v="81"/>
    <n v="19.100000000000001"/>
    <s v="Pass"/>
    <x v="1"/>
    <x v="1"/>
  </r>
  <r>
    <x v="0"/>
    <s v="Increase Utility Users Tax from 2% to 5%"/>
    <x v="1"/>
    <n v="17.3"/>
    <n v="82.7"/>
    <s v="Fail"/>
    <x v="0"/>
    <x v="0"/>
  </r>
  <r>
    <x v="0"/>
    <s v="Utility Users Tax: Impose 4% Tax"/>
    <x v="1"/>
    <n v="21.1"/>
    <n v="78.900000000000006"/>
    <s v="Fail"/>
    <x v="0"/>
    <x v="0"/>
  </r>
  <r>
    <x v="0"/>
    <s v="Special Tax: 5% for five years then review and rate the tax annual, the tax will be in effect for 20 years."/>
    <x v="22"/>
    <n v="33.9"/>
    <n v="66.099999999999994"/>
    <s v="Fail"/>
    <x v="0"/>
    <x v="0"/>
  </r>
  <r>
    <x v="0"/>
    <s v="Utility User Tax: Levy utility user tax up to 5%."/>
    <x v="22"/>
    <n v="34.700000000000003"/>
    <n v="65.3"/>
    <s v="Fail"/>
    <x v="0"/>
    <x v="0"/>
  </r>
  <r>
    <x v="0"/>
    <s v="Transient Occupancy Tax: Increase Tax from 10% to 12%"/>
    <x v="1"/>
    <n v="36"/>
    <n v="64"/>
    <s v="Fail"/>
    <x v="0"/>
    <x v="0"/>
  </r>
  <r>
    <x v="0"/>
    <s v="Increase TOT from 9% to 12%"/>
    <x v="1"/>
    <n v="37.4"/>
    <n v="62.6"/>
    <s v="Fail"/>
    <x v="0"/>
    <x v="0"/>
  </r>
  <r>
    <x v="0"/>
    <s v="Parcel Tax: $52 for 8 years."/>
    <x v="5"/>
    <n v="38.1"/>
    <n v="61.9"/>
    <s v="Fail"/>
    <x v="0"/>
    <x v="0"/>
  </r>
  <r>
    <x v="0"/>
    <s v="Sales Tax: Increase sales tax to 8.5%."/>
    <x v="0"/>
    <n v="38.4"/>
    <n v="61.6"/>
    <s v="Fail"/>
    <x v="0"/>
    <x v="0"/>
  </r>
  <r>
    <x v="0"/>
    <s v="Parcel Tax: Impose Tax of $30"/>
    <x v="6"/>
    <n v="39.200000000000003"/>
    <n v="60.8"/>
    <s v="Fail"/>
    <x v="0"/>
    <x v="0"/>
  </r>
  <r>
    <x v="0"/>
    <s v="Vehicle Registration Fee: Authorize a $10 Fee on the Registration of Vehicles"/>
    <x v="1"/>
    <n v="43"/>
    <n v="57"/>
    <s v="Fail"/>
    <x v="0"/>
    <x v="0"/>
  </r>
  <r>
    <x v="0"/>
    <s v="Increase TOT from 9% to 12%"/>
    <x v="1"/>
    <n v="43.2"/>
    <n v="56.8"/>
    <s v="Fail"/>
    <x v="0"/>
    <x v="0"/>
  </r>
  <r>
    <x v="2"/>
    <s v="Sales Tax: Impose 1% tax."/>
    <x v="1"/>
    <n v="43.3"/>
    <n v="56.7"/>
    <s v="Fail"/>
    <x v="0"/>
    <x v="0"/>
  </r>
  <r>
    <x v="0"/>
    <s v="Utility Users Tax: Reduce the tax rate from 5% to 4.5%."/>
    <x v="1"/>
    <n v="46.1"/>
    <n v="53.9"/>
    <s v="Fail"/>
    <x v="0"/>
    <x v="0"/>
  </r>
  <r>
    <x v="0"/>
    <s v="1/2 of 1% $300,000,000"/>
    <x v="20"/>
    <n v="46.1"/>
    <n v="53.9"/>
    <s v="Fail"/>
    <x v="0"/>
    <x v="0"/>
  </r>
  <r>
    <x v="2"/>
    <s v="Sales Tax: Impose .5% Tax for 20 Yrs"/>
    <x v="1"/>
    <n v="47.6"/>
    <n v="52.4"/>
    <s v="Fail"/>
    <x v="0"/>
    <x v="0"/>
  </r>
  <r>
    <x v="2"/>
    <s v="Increase Sales Tax by 0.125%"/>
    <x v="1"/>
    <n v="50.4"/>
    <n v="49.6"/>
    <s v="Fail"/>
    <x v="0"/>
    <x v="0"/>
  </r>
  <r>
    <x v="0"/>
    <s v="Utility Users Tax: Establish rate at 3% for 8 years."/>
    <x v="1"/>
    <n v="51.1"/>
    <n v="48.9"/>
    <s v="Pass"/>
    <x v="1"/>
    <x v="1"/>
  </r>
  <r>
    <x v="0"/>
    <s v="Increase TOT from 8% to 10%"/>
    <x v="1"/>
    <n v="53"/>
    <n v="47"/>
    <s v="Pass"/>
    <x v="1"/>
    <x v="1"/>
  </r>
  <r>
    <x v="2"/>
    <s v="Sales Tax: Extend 1› sales tax for 9 yrs."/>
    <x v="1"/>
    <n v="53.3"/>
    <n v="46.7"/>
    <s v="Pass"/>
    <x v="1"/>
    <x v="1"/>
  </r>
  <r>
    <x v="0"/>
    <s v="Utility Tax: extending the 3% utility users tax generating an estimated $445,000 per year"/>
    <x v="3"/>
    <n v="53.43"/>
    <n v="46.57"/>
    <s v="Fail"/>
    <x v="0"/>
    <x v="0"/>
  </r>
  <r>
    <x v="2"/>
    <s v="Sales Tax: Enact a 1/2› Sales Tax for 5 Yrs"/>
    <x v="1"/>
    <n v="55.2"/>
    <n v="44.8"/>
    <s v="Pass"/>
    <x v="1"/>
    <x v="1"/>
  </r>
  <r>
    <x v="0"/>
    <s v="Transient Occupancy Tax: Increase TOT by 1/4 of 1%."/>
    <x v="15"/>
    <n v="55.3"/>
    <n v="44.7"/>
    <s v="Pass"/>
    <x v="1"/>
    <x v="1"/>
  </r>
  <r>
    <x v="1"/>
    <n v="20000000"/>
    <x v="5"/>
    <n v="55.4"/>
    <n v="44.6"/>
    <s v="Pass"/>
    <x v="1"/>
    <x v="1"/>
  </r>
  <r>
    <x v="2"/>
    <s v="Sales Tax: Enact a 1/2% Tax to Automatically Expire In 10 Yrs"/>
    <x v="1"/>
    <n v="55.6"/>
    <n v="44.4"/>
    <s v="Pass"/>
    <x v="1"/>
    <x v="1"/>
  </r>
  <r>
    <x v="1"/>
    <n v="17000000"/>
    <x v="5"/>
    <n v="55.6"/>
    <n v="44.4"/>
    <s v="Pass"/>
    <x v="1"/>
    <x v="1"/>
  </r>
  <r>
    <x v="0"/>
    <s v="Parcel Tax: $35 per parcel per year"/>
    <x v="3"/>
    <n v="56"/>
    <n v="44"/>
    <s v="Fail"/>
    <x v="0"/>
    <x v="0"/>
  </r>
  <r>
    <x v="3"/>
    <s v="$22.94 Sq Ft for Single Family/$16.00 Apt Unit"/>
    <x v="4"/>
    <n v="56.5"/>
    <n v="43.5"/>
    <s v="Pass"/>
    <x v="1"/>
    <x v="1"/>
  </r>
  <r>
    <x v="1"/>
    <n v="26000000"/>
    <x v="5"/>
    <n v="56.8"/>
    <n v="43.2"/>
    <s v="Pass"/>
    <x v="1"/>
    <x v="1"/>
  </r>
  <r>
    <x v="2"/>
    <s v="Sales Tax: Enact a 1/4› Sales Tax for 8 Yrs"/>
    <x v="1"/>
    <n v="57"/>
    <n v="43"/>
    <s v="Pass"/>
    <x v="1"/>
    <x v="1"/>
  </r>
  <r>
    <x v="0"/>
    <s v="Parcel Tax: $72 per parcel per year for 6 years."/>
    <x v="5"/>
    <n v="57"/>
    <n v="43"/>
    <s v="Fail"/>
    <x v="0"/>
    <x v="0"/>
  </r>
  <r>
    <x v="0"/>
    <s v="Parcel Tax: $91 per taxable parcel for 6 years."/>
    <x v="5"/>
    <n v="57.3"/>
    <n v="42.7"/>
    <s v="Fail"/>
    <x v="0"/>
    <x v="0"/>
  </r>
  <r>
    <x v="0"/>
    <s v="Parcel Tax: $48 per parcel for three years, thereby generating an estimated $1,150,000 per year"/>
    <x v="5"/>
    <n v="58.28"/>
    <n v="41.72"/>
    <s v="Fail"/>
    <x v="0"/>
    <x v="0"/>
  </r>
  <r>
    <x v="2"/>
    <s v="Sales Tax: Impose 1/2› Tax for 8 Yrs"/>
    <x v="23"/>
    <n v="58.5"/>
    <n v="41.5"/>
    <s v="Fail"/>
    <x v="0"/>
    <x v="0"/>
  </r>
  <r>
    <x v="1"/>
    <n v="14000000"/>
    <x v="5"/>
    <n v="58.9"/>
    <n v="41.1"/>
    <s v="Pass"/>
    <x v="1"/>
    <x v="1"/>
  </r>
  <r>
    <x v="0"/>
    <s v="Parcel Tax: Renew and increase parcel tax to $52 a year for 8 years."/>
    <x v="5"/>
    <n v="59"/>
    <n v="41"/>
    <s v="Fail"/>
    <x v="0"/>
    <x v="0"/>
  </r>
  <r>
    <x v="0"/>
    <s v="Maximum of $112 Per Unit of Risk Per Year"/>
    <x v="6"/>
    <n v="59.1"/>
    <n v="40.9"/>
    <s v="Fail"/>
    <x v="0"/>
    <x v="0"/>
  </r>
  <r>
    <x v="0"/>
    <s v="TOT: Increase to 12%"/>
    <x v="1"/>
    <n v="59.2"/>
    <n v="40.799999999999997"/>
    <s v="Pass"/>
    <x v="1"/>
    <x v="1"/>
  </r>
  <r>
    <x v="0"/>
    <s v="Utility Users Tax: Establish Tax on Gas and Electric Service only, Not to Exceed 4% and Limited to 6 Yrs"/>
    <x v="1"/>
    <n v="59.5"/>
    <n v="40.5"/>
    <s v="Pass"/>
    <x v="1"/>
    <x v="1"/>
  </r>
  <r>
    <x v="0"/>
    <s v="$60 Per Single Family Parcel"/>
    <x v="6"/>
    <n v="59.6"/>
    <n v="40.4"/>
    <s v="Fail"/>
    <x v="0"/>
    <x v="0"/>
  </r>
  <r>
    <x v="1"/>
    <n v="28000000"/>
    <x v="5"/>
    <n v="59.9"/>
    <n v="40.1"/>
    <s v="Pass"/>
    <x v="1"/>
    <x v="1"/>
  </r>
  <r>
    <x v="0"/>
    <s v="Sales Tax: extension of a 0.5% sales tax generating an estimated $2.1 million per year"/>
    <x v="3"/>
    <n v="59.96"/>
    <n v="40.04"/>
    <s v="Pass"/>
    <x v="1"/>
    <x v="1"/>
  </r>
  <r>
    <x v="1"/>
    <n v="22000000"/>
    <x v="5"/>
    <n v="60"/>
    <n v="40"/>
    <s v="Pass"/>
    <x v="1"/>
    <x v="1"/>
  </r>
  <r>
    <x v="2"/>
    <s v="Sales Tax: 1/2› Tax for 16 Yrs"/>
    <x v="21"/>
    <n v="60.3"/>
    <n v="39.700000000000003"/>
    <s v="Fail"/>
    <x v="0"/>
    <x v="0"/>
  </r>
  <r>
    <x v="1"/>
    <n v="46000000"/>
    <x v="5"/>
    <n v="60.4"/>
    <n v="39.6"/>
    <s v="Pass"/>
    <x v="1"/>
    <x v="1"/>
  </r>
  <r>
    <x v="1"/>
    <n v="6000000"/>
    <x v="5"/>
    <n v="60.54"/>
    <n v="39.46"/>
    <s v="Pass"/>
    <x v="1"/>
    <x v="1"/>
  </r>
  <r>
    <x v="0"/>
    <s v="Sales Tax: additional 1% generating an estimated $13.5 million per year, thereby increasing the total sales tax rate from 8.25% to 9.25%"/>
    <x v="3"/>
    <n v="60.82"/>
    <n v="39.18"/>
    <s v="Pass"/>
    <x v="1"/>
    <x v="1"/>
  </r>
  <r>
    <x v="1"/>
    <n v="2500000"/>
    <x v="5"/>
    <n v="61.1"/>
    <n v="38.9"/>
    <s v="Pass"/>
    <x v="1"/>
    <x v="1"/>
  </r>
  <r>
    <x v="0"/>
    <s v="Parcel Tax: $55 for 4 Years, Beginning 7/1/2004"/>
    <x v="5"/>
    <n v="61.3"/>
    <n v="38.700000000000003"/>
    <s v="Fail"/>
    <x v="0"/>
    <x v="0"/>
  </r>
  <r>
    <x v="1"/>
    <n v="35000000"/>
    <x v="5"/>
    <n v="61.4"/>
    <n v="38.6"/>
    <s v="Pass"/>
    <x v="1"/>
    <x v="1"/>
  </r>
  <r>
    <x v="0"/>
    <s v="Parcel Tax: $52 per parcel for 8 years."/>
    <x v="5"/>
    <n v="61.4"/>
    <n v="38.6"/>
    <s v="Fail"/>
    <x v="0"/>
    <x v="0"/>
  </r>
  <r>
    <x v="0"/>
    <s v="Sales Tax: Impose tax of 1/4 cent for 6 yrs."/>
    <x v="3"/>
    <n v="61.6"/>
    <n v="38.4"/>
    <s v="Pass"/>
    <x v="1"/>
    <x v="1"/>
  </r>
  <r>
    <x v="1"/>
    <n v="124000000"/>
    <x v="17"/>
    <n v="61.7"/>
    <n v="38.299999999999997"/>
    <s v="Fail"/>
    <x v="0"/>
    <x v="0"/>
  </r>
  <r>
    <x v="0"/>
    <s v="Parcel Tax: $36.00 for 8 years."/>
    <x v="5"/>
    <n v="61.8"/>
    <n v="38.200000000000003"/>
    <s v="Fail"/>
    <x v="0"/>
    <x v="0"/>
  </r>
  <r>
    <x v="0"/>
    <s v="Parcel Tax: Levy Annual Tax of $52 for Single-Family Homes and Specified Amounts for Multi-Family and Other Properties for 15 Yrs"/>
    <x v="12"/>
    <n v="61.9"/>
    <n v="38.1"/>
    <s v="Fail"/>
    <x v="0"/>
    <x v="0"/>
  </r>
  <r>
    <x v="0"/>
    <s v="Parcel Tax: $50 per parcel."/>
    <x v="5"/>
    <n v="61.9"/>
    <n v="38.1"/>
    <s v="Fail"/>
    <x v="0"/>
    <x v="0"/>
  </r>
  <r>
    <x v="1"/>
    <n v="62000000"/>
    <x v="5"/>
    <n v="61.96"/>
    <n v="38.04"/>
    <s v="Pass"/>
    <x v="1"/>
    <x v="1"/>
  </r>
  <r>
    <x v="1"/>
    <n v="7500000"/>
    <x v="5"/>
    <n v="62.07"/>
    <n v="37.93"/>
    <s v="Pass"/>
    <x v="1"/>
    <x v="1"/>
  </r>
  <r>
    <x v="1"/>
    <n v="12000000"/>
    <x v="5"/>
    <n v="62.2"/>
    <n v="37.799999999999997"/>
    <s v="Pass"/>
    <x v="1"/>
    <x v="1"/>
  </r>
  <r>
    <x v="1"/>
    <n v="14000000"/>
    <x v="5"/>
    <n v="62.2"/>
    <n v="37.799999999999997"/>
    <s v="Pass"/>
    <x v="1"/>
    <x v="1"/>
  </r>
  <r>
    <x v="0"/>
    <s v="Utility Users Tax: Reduce tax from 4% to 3.75%."/>
    <x v="1"/>
    <n v="62.3"/>
    <n v="37.700000000000003"/>
    <s v="Pass"/>
    <x v="1"/>
    <x v="1"/>
  </r>
  <r>
    <x v="0"/>
    <s v="Parcel Tax: $85 for 5 Yrs, Beginning 7/1/2004"/>
    <x v="5"/>
    <n v="62.3"/>
    <n v="37.700000000000003"/>
    <s v="Fail"/>
    <x v="0"/>
    <x v="0"/>
  </r>
  <r>
    <x v="0"/>
    <s v="TOT Tax: additional 4% transient occupancy tax for hotels and short-term rentals"/>
    <x v="6"/>
    <n v="62.38"/>
    <n v="37.619999999999997"/>
    <s v="Fail"/>
    <x v="0"/>
    <x v="0"/>
  </r>
  <r>
    <x v="1"/>
    <n v="9400000"/>
    <x v="5"/>
    <n v="62.58"/>
    <n v="37.42"/>
    <s v="Pass"/>
    <x v="1"/>
    <x v="1"/>
  </r>
  <r>
    <x v="0"/>
    <s v="Parcel Tax: Levy an Annual Tax of $88 Per Taxable Parcel for 7 Yrs Only, Beginning 7/1/2008"/>
    <x v="5"/>
    <n v="62.6"/>
    <n v="37.4"/>
    <s v="Fail"/>
    <x v="0"/>
    <x v="0"/>
  </r>
  <r>
    <x v="1"/>
    <n v="50000000"/>
    <x v="5"/>
    <n v="62.8"/>
    <n v="37.200000000000003"/>
    <s v="Pass"/>
    <x v="1"/>
    <x v="1"/>
  </r>
  <r>
    <x v="0"/>
    <s v="Parcel Tax: Levy an Additional Annual Maximum Tax of $60 Per Parcel for a Maximum of 8 Yrs"/>
    <x v="6"/>
    <n v="62.8"/>
    <n v="37.200000000000003"/>
    <s v="Fail"/>
    <x v="0"/>
    <x v="0"/>
  </r>
  <r>
    <x v="1"/>
    <n v="10600000"/>
    <x v="5"/>
    <n v="62.9"/>
    <n v="37.1"/>
    <s v="Pass"/>
    <x v="1"/>
    <x v="1"/>
  </r>
  <r>
    <x v="0"/>
    <s v="Parcel Tax: Renew and increase parcel tax to $76.34 a year for 8 years."/>
    <x v="5"/>
    <n v="63"/>
    <n v="37"/>
    <s v="Fail"/>
    <x v="0"/>
    <x v="0"/>
  </r>
  <r>
    <x v="1"/>
    <n v="80000000"/>
    <x v="5"/>
    <n v="63.1"/>
    <n v="36.9"/>
    <s v="Pass"/>
    <x v="1"/>
    <x v="1"/>
  </r>
  <r>
    <x v="1"/>
    <n v="410000000"/>
    <x v="11"/>
    <n v="63.1"/>
    <n v="36.9"/>
    <s v="Pass"/>
    <x v="1"/>
    <x v="1"/>
  </r>
  <r>
    <x v="0"/>
    <s v="Parcel Tax: increase rate to between $160 and $240 for residential parcel depending on size and to $0.11 per sq. ft. for non-residential buildings, $54 per building for agricultural structures, and $170 for every vacant parcel or parcel above 20 acres; allow for inflation adjustments; and increase the districts spending limit by the amount of the tax revenue (an estimated $650,000 per year)"/>
    <x v="6"/>
    <n v="63.17"/>
    <n v="36.83"/>
    <s v="Fail"/>
    <x v="0"/>
    <x v="0"/>
  </r>
  <r>
    <x v="1"/>
    <n v="23900000"/>
    <x v="5"/>
    <n v="63.2"/>
    <n v="36.799999999999997"/>
    <s v="Pass"/>
    <x v="1"/>
    <x v="1"/>
  </r>
  <r>
    <x v="2"/>
    <s v="Sales Tax: Impose 1/8› sales tax for 10 years."/>
    <x v="10"/>
    <n v="63.3"/>
    <n v="36.700000000000003"/>
    <s v="Fail"/>
    <x v="0"/>
    <x v="0"/>
  </r>
  <r>
    <x v="1"/>
    <n v="6000000"/>
    <x v="5"/>
    <n v="63.6"/>
    <n v="36.4"/>
    <s v="Pass"/>
    <x v="1"/>
    <x v="1"/>
  </r>
  <r>
    <x v="3"/>
    <s v="Continue $10 Per Sq Ft for 10 Yrs"/>
    <x v="25"/>
    <n v="63.6"/>
    <n v="36.4"/>
    <s v="Pass"/>
    <x v="1"/>
    <x v="1"/>
  </r>
  <r>
    <x v="0"/>
    <s v="Parcel Tax: Levy a Special Tax of $45/Yr on Each Parcel of Taxable Real Property in the District for No More Than 8 Years, Beginning 7/1/2009, After the Expiration of the Existing Parcel Tax"/>
    <x v="5"/>
    <n v="63.7"/>
    <n v="36.299999999999997"/>
    <s v="Fail"/>
    <x v="0"/>
    <x v="0"/>
  </r>
  <r>
    <x v="0"/>
    <s v="Prohibit City Utility Tax"/>
    <x v="3"/>
    <n v="64"/>
    <n v="36"/>
    <s v="Pass"/>
    <x v="1"/>
    <x v="1"/>
  </r>
  <r>
    <x v="1"/>
    <n v="175000000"/>
    <x v="5"/>
    <n v="64"/>
    <n v="36"/>
    <s v="Pass"/>
    <x v="1"/>
    <x v="1"/>
  </r>
  <r>
    <x v="1"/>
    <n v="4000000"/>
    <x v="5"/>
    <n v="64"/>
    <n v="36"/>
    <s v="Pass"/>
    <x v="1"/>
    <x v="1"/>
  </r>
  <r>
    <x v="0"/>
    <s v="Parcel Tax: Levy a Maximum Special Tax of $6.25 Per Unit of Risk Each Year for 15 Years (Through FY 2021-22) to Repay Bonds Issued for Its Community Facilities District No. 2006-1 to Finance, Purchase and for Rehabilitation of Fire Equipment and Facilities, and Issue a Maximum Bond Amount and Appropriations Limit of $2,100,000"/>
    <x v="6"/>
    <n v="64"/>
    <n v="36"/>
    <s v="Fail"/>
    <x v="0"/>
    <x v="0"/>
  </r>
  <r>
    <x v="1"/>
    <n v="38500000"/>
    <x v="5"/>
    <n v="64.099999999999994"/>
    <n v="35.9"/>
    <s v="Pass"/>
    <x v="1"/>
    <x v="1"/>
  </r>
  <r>
    <x v="0"/>
    <s v="Parcel Tax: Levy annual tax of $65/parcel for 8 years."/>
    <x v="5"/>
    <n v="64.400000000000006"/>
    <n v="35.6"/>
    <s v="Fail"/>
    <x v="0"/>
    <x v="0"/>
  </r>
  <r>
    <x v="1"/>
    <n v="80000000"/>
    <x v="5"/>
    <n v="64.44"/>
    <n v="35.56"/>
    <s v="Pass"/>
    <x v="1"/>
    <x v="1"/>
  </r>
  <r>
    <x v="1"/>
    <n v="30000000"/>
    <x v="5"/>
    <n v="64.599999999999994"/>
    <n v="35.4"/>
    <s v="Fail"/>
    <x v="0"/>
    <x v="0"/>
  </r>
  <r>
    <x v="1"/>
    <n v="91000000"/>
    <x v="5"/>
    <n v="64.67"/>
    <n v="35.33"/>
    <s v="Pass"/>
    <x v="1"/>
    <x v="1"/>
  </r>
  <r>
    <x v="0"/>
    <s v="Parcel Tax: $52 per parcel for 8 years."/>
    <x v="5"/>
    <n v="64.7"/>
    <n v="35.299999999999997"/>
    <s v="Fail"/>
    <x v="0"/>
    <x v="0"/>
  </r>
  <r>
    <x v="1"/>
    <n v="6000000"/>
    <x v="5"/>
    <n v="64.8"/>
    <n v="35.200000000000003"/>
    <s v="Pass"/>
    <x v="1"/>
    <x v="1"/>
  </r>
  <r>
    <x v="1"/>
    <n v="11000000"/>
    <x v="5"/>
    <n v="64.8"/>
    <n v="35.200000000000003"/>
    <s v="Pass"/>
    <x v="1"/>
    <x v="1"/>
  </r>
  <r>
    <x v="0"/>
    <s v="Sales Tax: 0.5%, in addition to the existing sales tax"/>
    <x v="6"/>
    <n v="64.84"/>
    <n v="35.159999999999997"/>
    <s v="Fail"/>
    <x v="0"/>
    <x v="0"/>
  </r>
  <r>
    <x v="1"/>
    <n v="3990000"/>
    <x v="5"/>
    <n v="65.099999999999994"/>
    <n v="34.9"/>
    <s v="Pass"/>
    <x v="1"/>
    <x v="1"/>
  </r>
  <r>
    <x v="0"/>
    <s v="Sales Tax: Establish 1/2 cent sales tax for 10 years for Sonoma County parks."/>
    <x v="15"/>
    <n v="65.12"/>
    <n v="34.880000000000003"/>
    <s v="Fail"/>
    <x v="0"/>
    <x v="0"/>
  </r>
  <r>
    <x v="0"/>
    <s v="Parcel Tax: Levy parcel tax: $60-single family residential properties; $39-campsites, mobile home spaces, multi-family residential units and vacant parcels; and $1/acre for timberland; maximum rates from $.04 to $.09 per sq. ft. for lodging, commercial and industrial properties."/>
    <x v="6"/>
    <n v="65.5"/>
    <n v="34.5"/>
    <s v="Fail"/>
    <x v="0"/>
    <x v="0"/>
  </r>
  <r>
    <x v="0"/>
    <s v="Parcel Tax: Renew and increase parcel tax to $26 a year for 8 years."/>
    <x v="5"/>
    <n v="65.599999999999994"/>
    <n v="34.4"/>
    <s v="Fail"/>
    <x v="0"/>
    <x v="0"/>
  </r>
  <r>
    <x v="1"/>
    <n v="9600000"/>
    <x v="5"/>
    <n v="65.63"/>
    <n v="34.369999999999997"/>
    <s v="Pass"/>
    <x v="1"/>
    <x v="1"/>
  </r>
  <r>
    <x v="0"/>
    <s v="Parcel Tax: $75 per parcel for 4 years"/>
    <x v="5"/>
    <n v="65.7"/>
    <n v="34.299999999999997"/>
    <s v="Fail"/>
    <x v="0"/>
    <x v="0"/>
  </r>
  <r>
    <x v="0"/>
    <s v="Parcel Tax: $40 Per Parcel Per Year; $20 Per Additional Parcel; $80 Per First Buisness; $40 Per Additional Business"/>
    <x v="6"/>
    <n v="65.7"/>
    <n v="34.299999999999997"/>
    <s v="Fail"/>
    <x v="0"/>
    <x v="0"/>
  </r>
  <r>
    <x v="0"/>
    <s v="Parcel Tax: Levy tax for 9 years of $75/parcel."/>
    <x v="5"/>
    <n v="65.72"/>
    <n v="34.28"/>
    <s v="Fail"/>
    <x v="0"/>
    <x v="0"/>
  </r>
  <r>
    <x v="1"/>
    <n v="77000000"/>
    <x v="5"/>
    <n v="65.8"/>
    <n v="34.200000000000003"/>
    <s v="Pass"/>
    <x v="1"/>
    <x v="1"/>
  </r>
  <r>
    <x v="1"/>
    <n v="17500000"/>
    <x v="5"/>
    <n v="65.94"/>
    <n v="34.06"/>
    <s v="Pass"/>
    <x v="1"/>
    <x v="1"/>
  </r>
  <r>
    <x v="0"/>
    <s v="Parcel Tax: Renew expiring annual tax of $250/parcel for 5 years."/>
    <x v="3"/>
    <n v="65.95"/>
    <n v="34.049999999999997"/>
    <s v="Fail"/>
    <x v="0"/>
    <x v="0"/>
  </r>
  <r>
    <x v="0"/>
    <s v="Transient Occupancy Tax: Increase TOT to 8%."/>
    <x v="3"/>
    <n v="66"/>
    <n v="34"/>
    <s v="Pass"/>
    <x v="1"/>
    <x v="1"/>
  </r>
  <r>
    <x v="1"/>
    <n v="6000000"/>
    <x v="5"/>
    <n v="66"/>
    <n v="34"/>
    <s v="Pass"/>
    <x v="1"/>
    <x v="1"/>
  </r>
  <r>
    <x v="0"/>
    <s v="Business License Tax: Continue at Existing Rate"/>
    <x v="1"/>
    <n v="66.099999999999994"/>
    <n v="33.9"/>
    <s v="Pass"/>
    <x v="1"/>
    <x v="1"/>
  </r>
  <r>
    <x v="1"/>
    <n v="5100000"/>
    <x v="5"/>
    <n v="66.099999999999994"/>
    <n v="33.9"/>
    <s v="Pass"/>
    <x v="1"/>
    <x v="1"/>
  </r>
  <r>
    <x v="0"/>
    <s v="$40 Max Per Sq Ft Dwelling"/>
    <x v="6"/>
    <n v="66.099999999999994"/>
    <n v="33.9"/>
    <s v="Fail"/>
    <x v="0"/>
    <x v="0"/>
  </r>
  <r>
    <x v="1"/>
    <n v="67000000"/>
    <x v="5"/>
    <n v="66.150000000000006"/>
    <n v="33.85"/>
    <s v="Pass"/>
    <x v="1"/>
    <x v="1"/>
  </r>
  <r>
    <x v="3"/>
    <s v="$10 Per Parcel for 10 Yrs"/>
    <x v="25"/>
    <n v="66.2"/>
    <n v="33.799999999999997"/>
    <s v="Pass"/>
    <x v="1"/>
    <x v="1"/>
  </r>
  <r>
    <x v="0"/>
    <s v="Parcel Tax: $97 annual parcel tax for 4 years."/>
    <x v="5"/>
    <n v="66.400000000000006"/>
    <n v="33.6"/>
    <s v="Fail"/>
    <x v="0"/>
    <x v="0"/>
  </r>
  <r>
    <x v="0"/>
    <s v="Parcel Tax: Levy tax of $200/residential property; $100 for agricultural land; and $.10/sq. ft. for commercial properties."/>
    <x v="6"/>
    <n v="66.5"/>
    <n v="33.5"/>
    <s v="Fail"/>
    <x v="0"/>
    <x v="0"/>
  </r>
  <r>
    <x v="0"/>
    <s v="Parcel Tax: Impose and Levy a Parcel Tax with a Maximum Rate of $40 Per First Dwelling and $20 Per Additional Dwelling for Residential Property and $80 Per First Business and $40 Per Additional Business for Commercial Property."/>
    <x v="6"/>
    <n v="66.599999999999994"/>
    <n v="33.4"/>
    <s v="Fail"/>
    <x v="0"/>
    <x v="0"/>
  </r>
  <r>
    <x v="2"/>
    <s v="Sales Tax: Increase by 1/8%"/>
    <x v="1"/>
    <n v="66.7"/>
    <n v="33.299999999999997"/>
    <s v="Pass"/>
    <x v="1"/>
    <x v="1"/>
  </r>
  <r>
    <x v="2"/>
    <s v="Sales Tax: 1/4% Increase from 7.5%-7.75%; Not to Exceeed 20 Yrs"/>
    <x v="20"/>
    <n v="66.7"/>
    <n v="33.299999999999997"/>
    <s v="Pass"/>
    <x v="1"/>
    <x v="1"/>
  </r>
  <r>
    <x v="1"/>
    <n v="35000000"/>
    <x v="5"/>
    <n v="66.8"/>
    <n v="33.200000000000003"/>
    <s v="Pass"/>
    <x v="1"/>
    <x v="1"/>
  </r>
  <r>
    <x v="0"/>
    <s v="Parcel Tax: Levy a $89 Parcel Tax Annually for 5 Yrs"/>
    <x v="5"/>
    <n v="66.900000000000006"/>
    <n v="33.1"/>
    <s v="Pass"/>
    <x v="1"/>
    <x v="1"/>
  </r>
  <r>
    <x v="2"/>
    <s v="Sales Tax: Enact an Add-on 1/2› Sales Tax for 5 Yrs"/>
    <x v="1"/>
    <n v="67.099999999999994"/>
    <n v="32.9"/>
    <s v="Pass"/>
    <x v="1"/>
    <x v="1"/>
  </r>
  <r>
    <x v="0"/>
    <s v="Parcel Tax: $26 per parcel per year."/>
    <x v="5"/>
    <n v="67.2"/>
    <n v="32.799999999999997"/>
    <s v="Pass"/>
    <x v="1"/>
    <x v="1"/>
  </r>
  <r>
    <x v="1"/>
    <n v="251700000"/>
    <x v="11"/>
    <n v="67.2"/>
    <n v="32.799999999999997"/>
    <s v="Pass"/>
    <x v="1"/>
    <x v="1"/>
  </r>
  <r>
    <x v="0"/>
    <s v="Sales Tax: Increase sales tax by 0.5%."/>
    <x v="3"/>
    <n v="67.3"/>
    <n v="32.700000000000003"/>
    <s v="Pass"/>
    <x v="1"/>
    <x v="1"/>
  </r>
  <r>
    <x v="0"/>
    <s v="Parcel Tax: $48 per parcel for eight years, thereby generating an estimated $34,000 per year"/>
    <x v="5"/>
    <n v="67.319999999999993"/>
    <n v="32.68"/>
    <s v="Pass"/>
    <x v="1"/>
    <x v="1"/>
  </r>
  <r>
    <x v="2"/>
    <s v="Sales Tax: Increase of 0.125%"/>
    <x v="1"/>
    <n v="67.400000000000006"/>
    <n v="32.6"/>
    <s v="Pass"/>
    <x v="1"/>
    <x v="1"/>
  </r>
  <r>
    <x v="1"/>
    <n v="23800000"/>
    <x v="5"/>
    <n v="67.400000000000006"/>
    <n v="32.6"/>
    <s v="Pass"/>
    <x v="1"/>
    <x v="1"/>
  </r>
  <r>
    <x v="1"/>
    <n v="18820000"/>
    <x v="5"/>
    <n v="67.5"/>
    <n v="32.5"/>
    <s v="Pass"/>
    <x v="1"/>
    <x v="1"/>
  </r>
  <r>
    <x v="0"/>
    <s v="Parcel Tax: Increase the Levy of a Special Tax on Each Assessor's Parcel of Real Property Within the District to $36 Per Parcel Per Year from the Current $18 Beginning 7/1/2006"/>
    <x v="4"/>
    <n v="67.5"/>
    <n v="32.5"/>
    <s v="Pass"/>
    <x v="1"/>
    <x v="1"/>
  </r>
  <r>
    <x v="0"/>
    <s v="Increase TOT from 6% to 10%"/>
    <x v="1"/>
    <n v="67.599999999999994"/>
    <n v="32.4"/>
    <s v="Pass"/>
    <x v="1"/>
    <x v="1"/>
  </r>
  <r>
    <x v="1"/>
    <n v="40000000"/>
    <x v="5"/>
    <n v="67.599999999999994"/>
    <n v="32.4"/>
    <s v="Pass"/>
    <x v="1"/>
    <x v="1"/>
  </r>
  <r>
    <x v="0"/>
    <s v="Parcel Tax: $36 per year for 8 years."/>
    <x v="5"/>
    <n v="67.599999999999994"/>
    <n v="32.4"/>
    <s v="Pass"/>
    <x v="1"/>
    <x v="1"/>
  </r>
  <r>
    <x v="0"/>
    <s v="Parcel Tax: $48.00 per year for 5 years."/>
    <x v="5"/>
    <n v="67.8"/>
    <n v="32.200000000000003"/>
    <s v="Pass"/>
    <x v="1"/>
    <x v="1"/>
  </r>
  <r>
    <x v="0"/>
    <s v="Parcel Tax: $75 for 4 Years, Beginning 7/1/2004"/>
    <x v="5"/>
    <n v="68"/>
    <n v="32"/>
    <s v="Pass"/>
    <x v="1"/>
    <x v="1"/>
  </r>
  <r>
    <x v="1"/>
    <n v="11000000"/>
    <x v="5"/>
    <n v="68"/>
    <n v="32"/>
    <s v="Pass"/>
    <x v="1"/>
    <x v="1"/>
  </r>
  <r>
    <x v="0"/>
    <s v="Sales Tax: additional 0.25% for ten years generating an estimated $25 million per year, thereby increasing the total sales tax rate from 8.25% to 8.5%"/>
    <x v="29"/>
    <n v="68.069999999999993"/>
    <n v="31.93"/>
    <s v="Pass"/>
    <x v="1"/>
    <x v="1"/>
  </r>
  <r>
    <x v="0"/>
    <s v="Sales Tax: Repeal the sunset date and continue the .5% tax increase."/>
    <x v="3"/>
    <n v="68.2"/>
    <n v="31.8"/>
    <s v="Pass"/>
    <x v="1"/>
    <x v="1"/>
  </r>
  <r>
    <x v="0"/>
    <s v="Parcel Tax: $89 per parcel."/>
    <x v="5"/>
    <n v="68.2"/>
    <n v="31.8"/>
    <s v="Pass"/>
    <x v="1"/>
    <x v="1"/>
  </r>
  <r>
    <x v="0"/>
    <s v="Transient Occupancy Tax: Increase tax from 9% to 12% until repealed."/>
    <x v="3"/>
    <n v="68.209999999999994"/>
    <n v="31.79"/>
    <s v="Pass"/>
    <x v="1"/>
    <x v="1"/>
  </r>
  <r>
    <x v="1"/>
    <n v="21000000"/>
    <x v="5"/>
    <n v="68.3"/>
    <n v="31.7"/>
    <s v="Pass"/>
    <x v="1"/>
    <x v="1"/>
  </r>
  <r>
    <x v="0"/>
    <s v="Transient Occupancy Tax: Levy 2% tax which increases maximum tax rate from 12% to 14% for affordable housing services and programs."/>
    <x v="17"/>
    <n v="68.42"/>
    <n v="31.58"/>
    <s v="Pass"/>
    <x v="1"/>
    <x v="1"/>
  </r>
  <r>
    <x v="1"/>
    <n v="19000000"/>
    <x v="5"/>
    <n v="68.7"/>
    <n v="31.3"/>
    <s v="Pass"/>
    <x v="1"/>
    <x v="1"/>
  </r>
  <r>
    <x v="0"/>
    <s v="Parcel Tax: $52 per parcel per year."/>
    <x v="5"/>
    <n v="68.7"/>
    <n v="31.3"/>
    <s v="Pass"/>
    <x v="1"/>
    <x v="1"/>
  </r>
  <r>
    <x v="0"/>
    <s v="Parcel Tax: Replace expiring tax of $195 with a new parcel tax of $250 to offset reductions in reimbursements from federal and state health insurance programs."/>
    <x v="18"/>
    <n v="68.709999999999994"/>
    <n v="31.29"/>
    <s v="Pass"/>
    <x v="1"/>
    <x v="1"/>
  </r>
  <r>
    <x v="0"/>
    <s v="Parcel Tax: $79.00 for eight years"/>
    <x v="5"/>
    <n v="68.91"/>
    <n v="31.09"/>
    <s v="Pass"/>
    <x v="1"/>
    <x v="1"/>
  </r>
  <r>
    <x v="0"/>
    <s v="Sales Tax: extension of a 0.5% sales tax generating an estimated $2.58 million per year"/>
    <x v="3"/>
    <n v="68.930000000000007"/>
    <n v="31.07"/>
    <s v="Pass"/>
    <x v="1"/>
    <x v="1"/>
  </r>
  <r>
    <x v="1"/>
    <n v="7000000"/>
    <x v="5"/>
    <n v="69"/>
    <n v="31"/>
    <s v="Pass"/>
    <x v="1"/>
    <x v="1"/>
  </r>
  <r>
    <x v="1"/>
    <n v="3250000"/>
    <x v="5"/>
    <n v="69"/>
    <n v="31"/>
    <s v="Pass"/>
    <x v="1"/>
    <x v="1"/>
  </r>
  <r>
    <x v="1"/>
    <n v="54000000"/>
    <x v="5"/>
    <n v="69.099999999999994"/>
    <n v="30.9"/>
    <s v="Pass"/>
    <x v="1"/>
    <x v="1"/>
  </r>
  <r>
    <x v="0"/>
    <s v="Parcel Tax: $52 per year/per parcel for 8 years."/>
    <x v="5"/>
    <n v="69.099999999999994"/>
    <n v="30.9"/>
    <s v="Pass"/>
    <x v="1"/>
    <x v="1"/>
  </r>
  <r>
    <x v="0"/>
    <s v="Parcel Tax: Levy Annual Tax of $48 Per Parcel for 8 Yrs"/>
    <x v="5"/>
    <n v="69.2"/>
    <n v="30.8"/>
    <s v="Pass"/>
    <x v="1"/>
    <x v="1"/>
  </r>
  <r>
    <x v="0"/>
    <s v="Parcel Tax: Levy an Additional Special Tax with a Maximum Rate of $.04/Sq. Ft. for Residential Properties, from $.05 to $.09/Sq. Ft. for Commercial and Industrial Properties, and $36 for Mobilehome Spaces and Vacant Parcels"/>
    <x v="6"/>
    <n v="69.3"/>
    <n v="30.7"/>
    <s v="Pass"/>
    <x v="1"/>
    <x v="1"/>
  </r>
  <r>
    <x v="0"/>
    <s v="Parcel Tax: Max $155 Per Parcel Per Year, Excluding Low Value Parcels"/>
    <x v="4"/>
    <n v="69.400000000000006"/>
    <n v="30.6"/>
    <s v="Pass"/>
    <x v="1"/>
    <x v="1"/>
  </r>
  <r>
    <x v="0"/>
    <s v="Parcel Tax: Levy a Special Tax Ranging from $70 to $350 Per Parcel"/>
    <x v="6"/>
    <n v="69.900000000000006"/>
    <n v="30.1"/>
    <s v="Pass"/>
    <x v="1"/>
    <x v="1"/>
  </r>
  <r>
    <x v="0"/>
    <s v="Parcel Tax: $45 for 4 Yrs, Beginning 7/1/2004"/>
    <x v="5"/>
    <n v="70"/>
    <n v="30"/>
    <s v="Pass"/>
    <x v="1"/>
    <x v="1"/>
  </r>
  <r>
    <x v="1"/>
    <n v="19000000"/>
    <x v="5"/>
    <n v="70"/>
    <n v="30"/>
    <s v="Pass"/>
    <x v="1"/>
    <x v="1"/>
  </r>
  <r>
    <x v="2"/>
    <s v="Sales Tax: a 1/4% Tax Increase for No Longer Than 20 Yrs"/>
    <x v="6"/>
    <n v="70"/>
    <n v="30"/>
    <s v="Pass"/>
    <x v="1"/>
    <x v="1"/>
  </r>
  <r>
    <x v="1"/>
    <n v="9000000"/>
    <x v="5"/>
    <n v="70.099999999999994"/>
    <n v="29.9"/>
    <s v="Pass"/>
    <x v="1"/>
    <x v="1"/>
  </r>
  <r>
    <x v="0"/>
    <s v="Transient Occupancy Tax: Increase from 8% to 12%"/>
    <x v="1"/>
    <n v="70.2"/>
    <n v="29.8"/>
    <s v="Pass"/>
    <x v="1"/>
    <x v="1"/>
  </r>
  <r>
    <x v="0"/>
    <s v="Parcel Tax: Repeal existing tax and levy an annual special tax of $300/assessor's parcel number for an indefinite period."/>
    <x v="6"/>
    <n v="70.3"/>
    <n v="29.7"/>
    <s v="Pass"/>
    <x v="1"/>
    <x v="1"/>
  </r>
  <r>
    <x v="1"/>
    <n v="120000000"/>
    <x v="5"/>
    <n v="70.400000000000006"/>
    <n v="29.6"/>
    <s v="Pass"/>
    <x v="1"/>
    <x v="1"/>
  </r>
  <r>
    <x v="0"/>
    <s v="Parcel Tax: Levy tax of $200/residential property; $50 for each campsite; $400 for commercial properties; and $100 plus $1 per acre for timberland."/>
    <x v="6"/>
    <n v="70.5"/>
    <n v="29.5"/>
    <s v="Pass"/>
    <x v="1"/>
    <x v="1"/>
  </r>
  <r>
    <x v="0"/>
    <s v="Parcel Tax: Impose annual tax at the following rates: $200/parcel for residential and lodging use plus an additional $100 per additional unit on the parcel; $50/parcel of pasture land; $300/commercial, industrial, and warehouse parcel plus $0.14/sq. ft. of building space; and $100/parcel for agricultural or vacant parcels."/>
    <x v="6"/>
    <n v="70.59"/>
    <n v="29.41"/>
    <s v="Pass"/>
    <x v="1"/>
    <x v="1"/>
  </r>
  <r>
    <x v="0"/>
    <s v="Impose Parcel Tax of $36"/>
    <x v="6"/>
    <n v="70.7"/>
    <n v="29.3"/>
    <s v="Pass"/>
    <x v="1"/>
    <x v="1"/>
  </r>
  <r>
    <x v="0"/>
    <s v="Parcel Tax: Renew tax for 12 years at a rate of $96/parcel with annual increases of $3."/>
    <x v="5"/>
    <n v="70.86"/>
    <n v="29.14"/>
    <s v="Pass"/>
    <x v="1"/>
    <x v="1"/>
  </r>
  <r>
    <x v="0"/>
    <s v="Sales Tax: extension of a 0.25% sales tax for 20 years, generating an estimated $26 million per year"/>
    <x v="22"/>
    <n v="70.95"/>
    <n v="29.05"/>
    <s v="Pass"/>
    <x v="1"/>
    <x v="1"/>
  </r>
  <r>
    <x v="2"/>
    <s v="Sales Tax: Increase Tax by 1/2% for 8 Yrs"/>
    <x v="1"/>
    <n v="71"/>
    <n v="29"/>
    <s v="Pass"/>
    <x v="1"/>
    <x v="1"/>
  </r>
  <r>
    <x v="0"/>
    <s v="Marijuana Tax: Impose tax on commercial marijuana operations in unincorporated county areas of 10% of gross receipts or between $10 and $38/sq. ft. for cultivation businesses &amp; 10% of gross receipts for other commercial marijuana operations."/>
    <x v="3"/>
    <n v="71"/>
    <n v="29"/>
    <s v="Pass"/>
    <x v="1"/>
    <x v="1"/>
  </r>
  <r>
    <x v="1"/>
    <n v="3300000"/>
    <x v="5"/>
    <n v="71.099999999999994"/>
    <n v="28.9"/>
    <s v="Pass"/>
    <x v="1"/>
    <x v="1"/>
  </r>
  <r>
    <x v="1"/>
    <n v="4200000"/>
    <x v="5"/>
    <n v="71.099999999999994"/>
    <n v="28.9"/>
    <s v="Pass"/>
    <x v="1"/>
    <x v="1"/>
  </r>
  <r>
    <x v="1"/>
    <n v="19500000"/>
    <x v="5"/>
    <n v="71.099999999999994"/>
    <n v="28.9"/>
    <s v="Pass"/>
    <x v="1"/>
    <x v="1"/>
  </r>
  <r>
    <x v="0"/>
    <s v="Transient Occupancy Tax: Increase tax from 10% to 12%."/>
    <x v="3"/>
    <n v="71.400000000000006"/>
    <n v="28.6"/>
    <s v="Pass"/>
    <x v="1"/>
    <x v="1"/>
  </r>
  <r>
    <x v="1"/>
    <n v="7000000"/>
    <x v="5"/>
    <n v="71.63"/>
    <n v="28.37"/>
    <s v="Pass"/>
    <x v="1"/>
    <x v="1"/>
  </r>
  <r>
    <x v="0"/>
    <s v="Hotel Tax: Increase from 10% to 12%; Effective 7/1/05"/>
    <x v="6"/>
    <n v="71.8"/>
    <n v="28.2"/>
    <s v="Pass"/>
    <x v="1"/>
    <x v="1"/>
  </r>
  <r>
    <x v="0"/>
    <s v="Sales Tax: extending a sales tax of 0.5% for ten years generating an estimated $18 million per year"/>
    <x v="3"/>
    <n v="71.84"/>
    <n v="28.16"/>
    <s v="Pass"/>
    <x v="1"/>
    <x v="1"/>
  </r>
  <r>
    <x v="1"/>
    <n v="2500000"/>
    <x v="28"/>
    <n v="72"/>
    <n v="28"/>
    <s v="Pass"/>
    <x v="1"/>
    <x v="1"/>
  </r>
  <r>
    <x v="0"/>
    <s v="Parcel Tax: $5 per parcel for 4 years."/>
    <x v="3"/>
    <n v="72"/>
    <n v="28"/>
    <s v="Pass"/>
    <x v="1"/>
    <x v="1"/>
  </r>
  <r>
    <x v="1"/>
    <n v="11000000"/>
    <x v="5"/>
    <n v="72.2"/>
    <n v="27.8"/>
    <s v="Pass"/>
    <x v="1"/>
    <x v="1"/>
  </r>
  <r>
    <x v="0"/>
    <s v="Parcel Tax: Levy Annual Tax of $76 Per Parcel for 8 Yrs"/>
    <x v="5"/>
    <n v="72.3"/>
    <n v="27.7"/>
    <s v="Pass"/>
    <x v="1"/>
    <x v="1"/>
  </r>
  <r>
    <x v="2"/>
    <s v="Advisory to Spend New Sales Taxes"/>
    <x v="13"/>
    <n v="72.400000000000006"/>
    <n v="27.6"/>
    <s v="Pass"/>
    <x v="1"/>
    <x v="1"/>
  </r>
  <r>
    <x v="0"/>
    <s v="Sales Tax: Extend a 1/4 cent sales tax for another 8 years."/>
    <x v="3"/>
    <n v="72.510000000000005"/>
    <n v="27.49"/>
    <s v="Pass"/>
    <x v="1"/>
    <x v="1"/>
  </r>
  <r>
    <x v="0"/>
    <s v="Sales Tax: Impose tax of 1/9 cent for 10 yrs."/>
    <x v="15"/>
    <n v="72.599999999999994"/>
    <n v="27.4"/>
    <s v="Pass"/>
    <x v="1"/>
    <x v="1"/>
  </r>
  <r>
    <x v="0"/>
    <s v="Parcel Tax: Levy Annual Tax of $48 Per Parcel for 8 Yrs"/>
    <x v="5"/>
    <n v="73.599999999999994"/>
    <n v="26.4"/>
    <s v="Pass"/>
    <x v="1"/>
    <x v="1"/>
  </r>
  <r>
    <x v="0"/>
    <s v="Parcel Tax: Levy tax of $300/assessor's parcel number a maximum rate of $200 for residential properties, $0.14 per square foot for commercial properties, and $100 for other parcels."/>
    <x v="6"/>
    <n v="73.599999999999994"/>
    <n v="26.4"/>
    <s v="Pass"/>
    <x v="1"/>
    <x v="1"/>
  </r>
  <r>
    <x v="0"/>
    <s v="Parcel Tax: Levy a Parcel of $75 Per Improved Parcel of Real Property"/>
    <x v="6"/>
    <n v="73.7"/>
    <n v="26.3"/>
    <s v="Pass"/>
    <x v="1"/>
    <x v="1"/>
  </r>
  <r>
    <x v="0"/>
    <s v="Marijuana Tax: Impose tax up to 10% on gross receipts of all cannabis businesses, with no sunset date."/>
    <x v="3"/>
    <n v="73.77"/>
    <n v="26.23"/>
    <s v="Pass"/>
    <x v="1"/>
    <x v="1"/>
  </r>
  <r>
    <x v="0"/>
    <s v="Parcel Tax: $185 per parcel for 15 years, thereby generating an estimated $92,500 per year"/>
    <x v="6"/>
    <n v="74"/>
    <n v="26"/>
    <s v="Pass"/>
    <x v="1"/>
    <x v="1"/>
  </r>
  <r>
    <x v="0"/>
    <s v="Special Tax: $130 per unit."/>
    <x v="6"/>
    <n v="74"/>
    <n v="26"/>
    <s v="Pass"/>
    <x v="1"/>
    <x v="1"/>
  </r>
  <r>
    <x v="0"/>
    <s v="Parcel Tax: $195 a year parcel tax for 5 years."/>
    <x v="4"/>
    <n v="74.099999999999994"/>
    <n v="25.9"/>
    <s v="Pass"/>
    <x v="1"/>
    <x v="1"/>
  </r>
  <r>
    <x v="0"/>
    <s v="Sales Tax: extension of a 1% sales tax generating an estimated $2.2 million per year"/>
    <x v="3"/>
    <n v="74.489999999999995"/>
    <n v="25.51"/>
    <s v="Pass"/>
    <x v="1"/>
    <x v="1"/>
  </r>
  <r>
    <x v="0"/>
    <s v="Parcel Tax: $76 per parcel for eight years, thereby generating an estimated $331,000 per year"/>
    <x v="5"/>
    <n v="74.75"/>
    <n v="25.25"/>
    <s v="Pass"/>
    <x v="1"/>
    <x v="1"/>
  </r>
  <r>
    <x v="0"/>
    <s v="Parcel Tax: Impose Tax of $45"/>
    <x v="6"/>
    <n v="75.3"/>
    <n v="24.7"/>
    <s v="Pass"/>
    <x v="1"/>
    <x v="1"/>
  </r>
  <r>
    <x v="0"/>
    <s v="Parcel Tax: Extend $75 annual parcel tax."/>
    <x v="5"/>
    <n v="75.5"/>
    <n v="24.5"/>
    <s v="Pass"/>
    <x v="1"/>
    <x v="1"/>
  </r>
  <r>
    <x v="2"/>
    <s v="Sales Tax: Continue the Current 1/4› Sales Tax to Fund the Sonoma County Agricultural Preservation &amp; Open Space District for 20 Yrs After 3/31/2011"/>
    <x v="15"/>
    <n v="75.7"/>
    <n v="24.3"/>
    <s v="Pass"/>
    <x v="1"/>
    <x v="1"/>
  </r>
  <r>
    <x v="0"/>
    <s v="Parcel Tax: Lecy tax of $200/residential property; $100 for agricultural land; and $.10/sq. ft. for commercial properties."/>
    <x v="6"/>
    <n v="75.7"/>
    <n v="24.3"/>
    <s v="Pass"/>
    <x v="1"/>
    <x v="1"/>
  </r>
  <r>
    <x v="0"/>
    <s v="Parcel Tax: Levy Tax of $45 on All Improved Parcels of Real Property"/>
    <x v="6"/>
    <n v="76"/>
    <n v="24"/>
    <s v="Pass"/>
    <x v="1"/>
    <x v="1"/>
  </r>
  <r>
    <x v="0"/>
    <s v="Parcel Tax: $15 per year per benefit unit."/>
    <x v="6"/>
    <n v="76"/>
    <n v="24"/>
    <s v="Pass"/>
    <x v="1"/>
    <x v="1"/>
  </r>
  <r>
    <x v="0"/>
    <s v="Parcel Tax: Impose annual tax at the following rates: $250/parcel for residential use plus an additional $100 per additional residential unit on the parcel; $250/parcel for agricultural parcels; $300/commercial, industrial, and warehouse parcel plus $0.14/sq ft  of building space; and $100/parcel for other land."/>
    <x v="6"/>
    <n v="76.819999999999993"/>
    <n v="23.18"/>
    <s v="Pass"/>
    <x v="1"/>
    <x v="1"/>
  </r>
  <r>
    <x v="0"/>
    <s v="Marijuana Tax: Impose tax on marijuana cultivation businesses up to $25/sq. ft. &amp; marijuana manufacturing, distribution, and dispensary businesses up to 8% of gross receipts."/>
    <x v="3"/>
    <n v="77.28"/>
    <n v="22.72"/>
    <s v="Pass"/>
    <x v="1"/>
    <x v="1"/>
  </r>
  <r>
    <x v="1"/>
    <n v="5100000"/>
    <x v="5"/>
    <n v="77.8"/>
    <n v="22.2"/>
    <s v="Pass"/>
    <x v="1"/>
    <x v="1"/>
  </r>
  <r>
    <x v="0"/>
    <s v="Cannabis Tax: 4% tax on gross receipts for marijuana businesses generating an estimated $200,000 per year"/>
    <x v="3"/>
    <n v="77.83"/>
    <n v="22.17"/>
    <s v="Pass"/>
    <x v="1"/>
    <x v="1"/>
  </r>
  <r>
    <x v="1"/>
    <n v="3200000"/>
    <x v="5"/>
    <n v="78.400000000000006"/>
    <n v="21.6"/>
    <s v="Pass"/>
    <x v="1"/>
    <x v="1"/>
  </r>
  <r>
    <x v="0"/>
    <s v="Marijuana Tax: Levy additional tax on the sole marijuana dispensary allowed in the city and any other marijuana businesses authorized in the future."/>
    <x v="3"/>
    <n v="78.8"/>
    <n v="21.2"/>
    <s v="Pass"/>
    <x v="1"/>
    <x v="1"/>
  </r>
  <r>
    <x v="0"/>
    <s v="Parcel Tax: $250 per parcel per year for ten years, raising an estimated $3.8 million annually"/>
    <x v="4"/>
    <n v="78.849999999999994"/>
    <n v="21.15"/>
    <s v="Pass"/>
    <x v="1"/>
    <x v="1"/>
  </r>
  <r>
    <x v="11"/>
    <s v="Transient Occupancy Tax: Increase tax by 2% on 1/1/2019, and an additional 1% increase by 1/1/2024."/>
    <x v="3"/>
    <n v="79.900000000000006"/>
    <n v="20.100000000000001"/>
    <s v="Pass"/>
    <x v="1"/>
    <x v="1"/>
  </r>
  <r>
    <x v="1"/>
    <n v="35000000"/>
    <x v="4"/>
    <n v="80.8"/>
    <n v="19.2"/>
    <s v="Pass"/>
    <x v="1"/>
    <x v="1"/>
  </r>
  <r>
    <x v="0"/>
    <s v="Parcel Tax: Renew existing $52 a year parcel tax until 2017."/>
    <x v="19"/>
    <n v="81"/>
    <n v="19"/>
    <s v="Pass"/>
    <x v="1"/>
    <x v="1"/>
  </r>
  <r>
    <x v="1"/>
    <n v="2000000"/>
    <x v="24"/>
    <n v="81.900000000000006"/>
    <n v="18.100000000000001"/>
    <s v="Pass"/>
    <x v="1"/>
    <x v="1"/>
  </r>
  <r>
    <x v="0"/>
    <s v="Parcel Tax: $0.12 per square foot for residential and commercial properties, and $16.00 per acre for agricultural land, raising approximately $300,000.00 annually"/>
    <x v="6"/>
    <n v="83.08"/>
    <n v="16.920000000000002"/>
    <s v="Pass"/>
    <x v="1"/>
    <x v="1"/>
  </r>
  <r>
    <x v="0"/>
    <s v="Parcel Tax: impose annual parcel tax at the following rates: $200/parcel for residential use plus an additional $100 per additional residential unit on the parcel; $300/parcel for lodging parcels plus $50 per additional unit; $300/commercial, industrial, and warehouse parcel plus $0.14/sq ft of building space; and $100/parcel for other land."/>
    <x v="6"/>
    <n v="83.33"/>
    <n v="16.670000000000002"/>
    <s v="Pass"/>
    <x v="1"/>
    <x v="1"/>
  </r>
  <r>
    <x v="0"/>
    <s v="Parcel Tax of $130"/>
    <x v="18"/>
    <n v="83.8"/>
    <n v="16.2"/>
    <s v="Pass"/>
    <x v="1"/>
    <x v="1"/>
  </r>
  <r>
    <x v="0"/>
    <s v="Parcel Tax: $400 per occupied residential parcel, $400 per parcel with Commercial Recreational uses, and $50 per vacant parcel, with estimated annual revenue of $50,000, for an eight fiscal year period (2021/2022-2028/2029)"/>
    <x v="6"/>
    <n v="85.54"/>
    <n v="14.46"/>
    <s v="Pass"/>
    <x v="1"/>
    <x v="1"/>
  </r>
  <r>
    <x v="0"/>
    <s v="TOT: Continue 10%Tax"/>
    <x v="1"/>
    <n v="90"/>
    <n v="10"/>
    <s v="Pass"/>
    <x v="1"/>
    <x v="1"/>
  </r>
  <r>
    <x v="0"/>
    <s v="Parcel Tax: Increase Tax from $10 to $19/Yr Per Parcel of Land within the District, Effective 1/1/2007"/>
    <x v="22"/>
    <n v="29"/>
    <n v="71"/>
    <s v="Fail"/>
    <x v="0"/>
    <x v="0"/>
  </r>
  <r>
    <x v="0"/>
    <s v="Property Tax: Imposes a tax of $60-per-year on homeowners, and $120-per-year on commercial property."/>
    <x v="15"/>
    <n v="29.16"/>
    <n v="70.84"/>
    <s v="Fail"/>
    <x v="0"/>
    <x v="0"/>
  </r>
  <r>
    <x v="1"/>
    <n v="11000000"/>
    <x v="5"/>
    <n v="38.799999999999997"/>
    <n v="61.2"/>
    <s v="Fail"/>
    <x v="0"/>
    <x v="0"/>
  </r>
  <r>
    <x v="0"/>
    <s v="TOT: Increase from 7% to 10%"/>
    <x v="1"/>
    <n v="38.9"/>
    <n v="61.2"/>
    <s v="Fail"/>
    <x v="0"/>
    <x v="0"/>
  </r>
  <r>
    <x v="0"/>
    <s v="Water Tax: Increase water tax by 2%."/>
    <x v="3"/>
    <n v="39.5"/>
    <n v="60.5"/>
    <s v="Fail"/>
    <x v="0"/>
    <x v="0"/>
  </r>
  <r>
    <x v="0"/>
    <s v="Transient Occupancy Tax: Increase Existing Tax from 4% to 9%"/>
    <x v="1"/>
    <n v="40.6"/>
    <n v="59.4"/>
    <s v="Fail"/>
    <x v="0"/>
    <x v="0"/>
  </r>
  <r>
    <x v="1"/>
    <n v="21000000"/>
    <x v="5"/>
    <n v="40.799999999999997"/>
    <n v="59.2"/>
    <s v="Fail"/>
    <x v="0"/>
    <x v="0"/>
  </r>
  <r>
    <x v="0"/>
    <s v="Sales Tax: Increase 1/2 of 1%."/>
    <x v="3"/>
    <n v="43"/>
    <n v="57"/>
    <s v="Fail"/>
    <x v="0"/>
    <x v="0"/>
  </r>
  <r>
    <x v="0"/>
    <s v="Sales Tax: Increase sales tax by 0.5% for 8 years."/>
    <x v="3"/>
    <n v="43.81"/>
    <n v="56.19"/>
    <s v="Fail"/>
    <x v="0"/>
    <x v="0"/>
  </r>
  <r>
    <x v="1"/>
    <n v="20000000"/>
    <x v="5"/>
    <n v="44.54"/>
    <n v="55.46"/>
    <s v="Fail"/>
    <x v="0"/>
    <x v="0"/>
  </r>
  <r>
    <x v="1"/>
    <n v="24700000"/>
    <x v="5"/>
    <n v="44.7"/>
    <n v="55.3"/>
    <s v="Fail"/>
    <x v="0"/>
    <x v="0"/>
  </r>
  <r>
    <x v="0"/>
    <s v="TOT: Increase to 8%"/>
    <x v="1"/>
    <n v="44.9"/>
    <n v="55.1"/>
    <s v="Fail"/>
    <x v="0"/>
    <x v="0"/>
  </r>
  <r>
    <x v="0"/>
    <s v="Parcel Tax: Levy tax/authorized issuance of $9,800,000"/>
    <x v="5"/>
    <n v="45.8"/>
    <n v="54.2"/>
    <s v="Fail"/>
    <x v="0"/>
    <x v="0"/>
  </r>
  <r>
    <x v="0"/>
    <s v="TOT: Increase from 9% to 11%"/>
    <x v="1"/>
    <n v="46.9"/>
    <n v="53.1"/>
    <s v="Fail"/>
    <x v="0"/>
    <x v="0"/>
  </r>
  <r>
    <x v="1"/>
    <n v="35000000"/>
    <x v="5"/>
    <n v="47.8"/>
    <n v="52.2"/>
    <s v="Fail"/>
    <x v="0"/>
    <x v="0"/>
  </r>
  <r>
    <x v="0"/>
    <s v="Transient Occupancy Tax: Increase TOT from 7% to 10%."/>
    <x v="3"/>
    <n v="48"/>
    <n v="52"/>
    <s v="Fail"/>
    <x v="0"/>
    <x v="0"/>
  </r>
  <r>
    <x v="1"/>
    <n v="10700000"/>
    <x v="5"/>
    <n v="48.75"/>
    <n v="51.25"/>
    <s v="Fail"/>
    <x v="0"/>
    <x v="0"/>
  </r>
  <r>
    <x v="0"/>
    <s v="Sales Tax: Increase sales tax by 1.0%."/>
    <x v="3"/>
    <n v="48.95"/>
    <n v="51.05"/>
    <s v="Fail"/>
    <x v="0"/>
    <x v="0"/>
  </r>
  <r>
    <x v="1"/>
    <n v="11500000"/>
    <x v="5"/>
    <n v="49.4"/>
    <n v="50.6"/>
    <s v="Fail"/>
    <x v="0"/>
    <x v="0"/>
  </r>
  <r>
    <x v="2"/>
    <s v="Sales Tax: 1/2›"/>
    <x v="1"/>
    <n v="49.6"/>
    <n v="50.4"/>
    <s v="Fail"/>
    <x v="0"/>
    <x v="0"/>
  </r>
  <r>
    <x v="1"/>
    <n v="21400000"/>
    <x v="5"/>
    <n v="50.95"/>
    <n v="49.05"/>
    <s v="Fail"/>
    <x v="0"/>
    <x v="0"/>
  </r>
  <r>
    <x v="0"/>
    <s v="Parcel Tax: Levy tax at various rates: $130/parcel of single family residential, $650/per parcel for multi-family residential parcels of less than 10 units, $1,950/parcel for multi-family resudential parcels of 10 or more units, $162.50/parcel for duplex/triplex residential structures, $250/unit for senior nursing facilities, or $0.05 to $0.13/sq. ft. for commercial or industrial structures."/>
    <x v="6"/>
    <n v="51.93"/>
    <n v="48.07"/>
    <s v="Fail"/>
    <x v="0"/>
    <x v="0"/>
  </r>
  <r>
    <x v="2"/>
    <s v="Sales Tax: 1/2% Sales Tax for 20 Yrs"/>
    <x v="0"/>
    <n v="53"/>
    <n v="47"/>
    <s v="Pass"/>
    <x v="1"/>
    <x v="1"/>
  </r>
  <r>
    <x v="0"/>
    <s v="Parcel Tax: between $150 and $500, depending on the type of parcel"/>
    <x v="6"/>
    <n v="53.88"/>
    <n v="46.12"/>
    <s v="Fail"/>
    <x v="0"/>
    <x v="0"/>
  </r>
  <r>
    <x v="0"/>
    <s v="Parcel Tax: $250 per residential unit, thereby generating an estimated $615,000 per year"/>
    <x v="6"/>
    <n v="54.42"/>
    <n v="45.58"/>
    <s v="Fail"/>
    <x v="0"/>
    <x v="0"/>
  </r>
  <r>
    <x v="1"/>
    <n v="5350000"/>
    <x v="5"/>
    <n v="54.97"/>
    <n v="45.03"/>
    <s v="Fail"/>
    <x v="0"/>
    <x v="0"/>
  </r>
  <r>
    <x v="0"/>
    <s v="Parcel Tax: Levy a $20 Parcel Tax for 3 Yrs, Followed by an Increase to $25 for Each Parcel After the Initial 3 Yrs"/>
    <x v="22"/>
    <n v="55.3"/>
    <n v="44.7"/>
    <s v="Fail"/>
    <x v="0"/>
    <x v="0"/>
  </r>
  <r>
    <x v="0"/>
    <s v="Sales Tax: Increase sales tax by 0.5% for 3 years."/>
    <x v="3"/>
    <n v="55.38"/>
    <n v="44.62"/>
    <s v="Pass"/>
    <x v="1"/>
    <x v="1"/>
  </r>
  <r>
    <x v="1"/>
    <n v="7725000"/>
    <x v="5"/>
    <n v="55.4"/>
    <n v="44.6"/>
    <s v="Pass"/>
    <x v="1"/>
    <x v="1"/>
  </r>
  <r>
    <x v="0"/>
    <s v="TOT: Increase to 8%"/>
    <x v="1"/>
    <n v="55.4"/>
    <n v="44.7"/>
    <s v="Pass"/>
    <x v="1"/>
    <x v="1"/>
  </r>
  <r>
    <x v="1"/>
    <n v="9240000"/>
    <x v="5"/>
    <n v="56.19"/>
    <n v="43.81"/>
    <s v="Pass"/>
    <x v="1"/>
    <x v="1"/>
  </r>
  <r>
    <x v="0"/>
    <s v="Sales Tax: additional 0.75% generating an estimated $11 million per year, thereby increasing the total sales tax rate from 7.875% to 8.625%"/>
    <x v="3"/>
    <n v="56.71"/>
    <n v="43.29"/>
    <s v="Pass"/>
    <x v="1"/>
    <x v="1"/>
  </r>
  <r>
    <x v="1"/>
    <n v="40000000"/>
    <x v="5"/>
    <n v="56.9"/>
    <n v="43.1"/>
    <s v="Pass"/>
    <x v="1"/>
    <x v="1"/>
  </r>
  <r>
    <x v="2"/>
    <s v="Sales Tax: Impose a 1/2› Transportation Sales Tax for No Longer Than 30 Yrs to Relieve Traffic Congestion, Improve Safety"/>
    <x v="22"/>
    <n v="57.9"/>
    <n v="42.1"/>
    <s v="Fail"/>
    <x v="0"/>
    <x v="0"/>
  </r>
  <r>
    <x v="0"/>
    <s v="Transient Occupancy Tax: Increase TOT to 10%."/>
    <x v="3"/>
    <n v="58.09"/>
    <n v="41.91"/>
    <s v="Pass"/>
    <x v="1"/>
    <x v="1"/>
  </r>
  <r>
    <x v="1"/>
    <n v="9000000"/>
    <x v="5"/>
    <n v="58.1"/>
    <n v="41.9"/>
    <s v="Fail"/>
    <x v="0"/>
    <x v="0"/>
  </r>
  <r>
    <x v="0"/>
    <s v="Cannabis Tax: up to 15 cents per $1 of gross receipts"/>
    <x v="3"/>
    <n v="58.64"/>
    <n v="41.36"/>
    <s v="Pass"/>
    <x v="1"/>
    <x v="1"/>
  </r>
  <r>
    <x v="1"/>
    <n v="9900000"/>
    <x v="5"/>
    <n v="59.5"/>
    <n v="40.5"/>
    <s v="Pass"/>
    <x v="1"/>
    <x v="1"/>
  </r>
  <r>
    <x v="1"/>
    <n v="2000000"/>
    <x v="5"/>
    <n v="59.8"/>
    <n v="40.200000000000003"/>
    <s v="Fail"/>
    <x v="0"/>
    <x v="0"/>
  </r>
  <r>
    <x v="1"/>
    <n v="25820000"/>
    <x v="5"/>
    <n v="59.93"/>
    <n v="40.07"/>
    <s v="Pass"/>
    <x v="1"/>
    <x v="1"/>
  </r>
  <r>
    <x v="1"/>
    <n v="135000000"/>
    <x v="5"/>
    <n v="60.1"/>
    <n v="39.9"/>
    <s v="Pass"/>
    <x v="1"/>
    <x v="1"/>
  </r>
  <r>
    <x v="1"/>
    <n v="3200000"/>
    <x v="5"/>
    <n v="60.14"/>
    <n v="39.86"/>
    <s v="Pass"/>
    <x v="1"/>
    <x v="1"/>
  </r>
  <r>
    <x v="1"/>
    <n v="3900000"/>
    <x v="5"/>
    <n v="60.4"/>
    <n v="39.6"/>
    <s v="Pass"/>
    <x v="1"/>
    <x v="1"/>
  </r>
  <r>
    <x v="1"/>
    <n v="2200000"/>
    <x v="5"/>
    <n v="60.76"/>
    <n v="39.24"/>
    <s v="Pass"/>
    <x v="1"/>
    <x v="1"/>
  </r>
  <r>
    <x v="2"/>
    <s v="Sales Tax: Establish 1/2% sales tax for 7 years."/>
    <x v="22"/>
    <n v="60.8"/>
    <n v="39.200000000000003"/>
    <s v="Fail"/>
    <x v="0"/>
    <x v="0"/>
  </r>
  <r>
    <x v="13"/>
    <s v="Parcel Tax/GO Bond: Enact parcel tax for 30 years and issue a $6,500,000 GO bond for a pool and recreational opportunities."/>
    <x v="12"/>
    <n v="61.09"/>
    <n v="38.909999999999997"/>
    <s v="Fail"/>
    <x v="0"/>
    <x v="0"/>
  </r>
  <r>
    <x v="1"/>
    <n v="21400000"/>
    <x v="5"/>
    <n v="61.29"/>
    <n v="38.71"/>
    <s v="Pass"/>
    <x v="1"/>
    <x v="1"/>
  </r>
  <r>
    <x v="1"/>
    <n v="5000000"/>
    <x v="5"/>
    <n v="61.3"/>
    <n v="38.700000000000003"/>
    <s v="Pass"/>
    <x v="1"/>
    <x v="1"/>
  </r>
  <r>
    <x v="0"/>
    <s v="Parcel Tax: $39.75 per residential unit for 12 years, thereby generating an estimated $167,000 per year"/>
    <x v="6"/>
    <n v="61.5"/>
    <n v="38.5"/>
    <s v="Fail"/>
    <x v="0"/>
    <x v="0"/>
  </r>
  <r>
    <x v="1"/>
    <n v="14000000"/>
    <x v="5"/>
    <n v="61.6"/>
    <n v="38.4"/>
    <s v="Fail"/>
    <x v="0"/>
    <x v="0"/>
  </r>
  <r>
    <x v="0"/>
    <s v="Parcel Tax: $120 Per Parcel Beginning 7/1/2004"/>
    <x v="6"/>
    <n v="62.8"/>
    <n v="37.200000000000003"/>
    <s v="Fail"/>
    <x v="0"/>
    <x v="0"/>
  </r>
  <r>
    <x v="1"/>
    <n v="13000000"/>
    <x v="5"/>
    <n v="63"/>
    <n v="37.1"/>
    <s v="Pass"/>
    <x v="1"/>
    <x v="1"/>
  </r>
  <r>
    <x v="1"/>
    <n v="14000000"/>
    <x v="5"/>
    <n v="63.12"/>
    <n v="36.880000000000003"/>
    <s v="Fail"/>
    <x v="0"/>
    <x v="0"/>
  </r>
  <r>
    <x v="1"/>
    <n v="660000"/>
    <x v="5"/>
    <n v="63.2"/>
    <n v="36.799999999999997"/>
    <s v="Fail"/>
    <x v="0"/>
    <x v="0"/>
  </r>
  <r>
    <x v="1"/>
    <n v="19100000"/>
    <x v="5"/>
    <n v="63.83"/>
    <n v="36.17"/>
    <s v="Pass"/>
    <x v="1"/>
    <x v="1"/>
  </r>
  <r>
    <x v="1"/>
    <n v="400000"/>
    <x v="5"/>
    <n v="63.9"/>
    <n v="36.1"/>
    <s v="Pass"/>
    <x v="1"/>
    <x v="1"/>
  </r>
  <r>
    <x v="1"/>
    <n v="25000000"/>
    <x v="5"/>
    <n v="64.2"/>
    <n v="35.799999999999997"/>
    <s v="Pass"/>
    <x v="1"/>
    <x v="1"/>
  </r>
  <r>
    <x v="1"/>
    <n v="10650000"/>
    <x v="5"/>
    <n v="64.489999999999995"/>
    <n v="35.51"/>
    <s v="Pass"/>
    <x v="1"/>
    <x v="1"/>
  </r>
  <r>
    <x v="0"/>
    <s v="Marijuana Tax: Impose business license tax up to 15% of gross receipts on marijuana businesses and dispensaries."/>
    <x v="3"/>
    <n v="64.95"/>
    <n v="35.049999999999997"/>
    <s v="Pass"/>
    <x v="1"/>
    <x v="1"/>
  </r>
  <r>
    <x v="0"/>
    <s v="Parcel Tax: $165 Per Residential Parcel Per Year; $.09 Per Sq Ft for Commercial; $35 for Poultry Houses; $20 Per Mobilehome"/>
    <x v="6"/>
    <n v="65"/>
    <n v="35"/>
    <s v="Fail"/>
    <x v="0"/>
    <x v="0"/>
  </r>
  <r>
    <x v="1"/>
    <n v="15200000"/>
    <x v="5"/>
    <n v="65.3"/>
    <n v="34.700000000000003"/>
    <s v="Pass"/>
    <x v="1"/>
    <x v="1"/>
  </r>
  <r>
    <x v="0"/>
    <s v="Marijuana Tax: Impose business license tax up to 15% of gross receipts on marijuana businesses and dispensaries."/>
    <x v="3"/>
    <n v="66.319999999999993"/>
    <n v="33.68"/>
    <s v="Pass"/>
    <x v="1"/>
    <x v="1"/>
  </r>
  <r>
    <x v="2"/>
    <s v="Sales Tax: Levy Tax of 1/2 of 1% for 20 Yrs"/>
    <x v="21"/>
    <n v="66.400000000000006"/>
    <n v="33.6"/>
    <s v="Fail"/>
    <x v="0"/>
    <x v="0"/>
  </r>
  <r>
    <x v="1"/>
    <n v="80000000"/>
    <x v="5"/>
    <n v="67.099999999999994"/>
    <n v="32.9"/>
    <s v="Pass"/>
    <x v="1"/>
    <x v="1"/>
  </r>
  <r>
    <x v="1"/>
    <n v="14300000"/>
    <x v="5"/>
    <n v="67.3"/>
    <n v="32.799999999999997"/>
    <s v="Pass"/>
    <x v="1"/>
    <x v="1"/>
  </r>
  <r>
    <x v="1"/>
    <n v="65000000"/>
    <x v="5"/>
    <n v="67.7"/>
    <n v="32.299999999999997"/>
    <s v="Pass"/>
    <x v="1"/>
    <x v="1"/>
  </r>
  <r>
    <x v="1"/>
    <n v="48000000"/>
    <x v="5"/>
    <n v="67.78"/>
    <n v="32.22"/>
    <s v="Pass"/>
    <x v="1"/>
    <x v="1"/>
  </r>
  <r>
    <x v="1"/>
    <n v="2500000"/>
    <x v="5"/>
    <n v="68"/>
    <n v="32"/>
    <s v="Pass"/>
    <x v="1"/>
    <x v="1"/>
  </r>
  <r>
    <x v="1"/>
    <n v="10950000"/>
    <x v="5"/>
    <n v="68.900000000000006"/>
    <n v="31.1"/>
    <s v="Pass"/>
    <x v="1"/>
    <x v="1"/>
  </r>
  <r>
    <x v="1"/>
    <n v="40800000"/>
    <x v="5"/>
    <n v="69.22"/>
    <n v="30.78"/>
    <s v="Pass"/>
    <x v="1"/>
    <x v="1"/>
  </r>
  <r>
    <x v="0"/>
    <s v="Marijuana Tax: Impose business license tax up to 10% of gross receipts on marijuana businesses and dispensaries."/>
    <x v="3"/>
    <n v="69.31"/>
    <n v="30.69"/>
    <s v="Pass"/>
    <x v="1"/>
    <x v="1"/>
  </r>
  <r>
    <x v="1"/>
    <n v="57000000"/>
    <x v="5"/>
    <n v="69.56"/>
    <n v="30.44"/>
    <s v="Pass"/>
    <x v="1"/>
    <x v="1"/>
  </r>
  <r>
    <x v="0"/>
    <s v="Marijuana Tax: Impose business license tax up to 15% of gross receipts on marijuana businesses and dispensaries."/>
    <x v="3"/>
    <n v="69.69"/>
    <n v="30.31"/>
    <s v="Pass"/>
    <x v="1"/>
    <x v="1"/>
  </r>
  <r>
    <x v="1"/>
    <n v="17000000"/>
    <x v="5"/>
    <n v="69.900000000000006"/>
    <n v="30.1"/>
    <s v="Pass"/>
    <x v="1"/>
    <x v="1"/>
  </r>
  <r>
    <x v="2"/>
    <s v="Sales Tax: Extend existing 1/2% sales tax, set to expire 4/2015, for an additional 5 years."/>
    <x v="1"/>
    <n v="70.2"/>
    <n v="29.8"/>
    <s v="Pass"/>
    <x v="1"/>
    <x v="1"/>
  </r>
  <r>
    <x v="1"/>
    <n v="11090000"/>
    <x v="5"/>
    <n v="70.47"/>
    <n v="29.53"/>
    <s v="Pass"/>
    <x v="1"/>
    <x v="1"/>
  </r>
  <r>
    <x v="1"/>
    <n v="39800000"/>
    <x v="5"/>
    <n v="70.599999999999994"/>
    <n v="29.4"/>
    <s v="Pass"/>
    <x v="1"/>
    <x v="1"/>
  </r>
  <r>
    <x v="2"/>
    <s v="Sales Tax: Extend the 1/8 of 1› Tax for Another 8 Yrs"/>
    <x v="10"/>
    <n v="71.900000000000006"/>
    <n v="28.1"/>
    <s v="Pass"/>
    <x v="1"/>
    <x v="1"/>
  </r>
  <r>
    <x v="0"/>
    <s v="Sales Tax: Impose additional 0.5% tax for 25 years for transportation improvements."/>
    <x v="20"/>
    <n v="71.95"/>
    <n v="28.05"/>
    <s v="Pass"/>
    <x v="1"/>
    <x v="1"/>
  </r>
  <r>
    <x v="1"/>
    <n v="74000000"/>
    <x v="5"/>
    <n v="72.38"/>
    <n v="27.62"/>
    <s v="Pass"/>
    <x v="1"/>
    <x v="1"/>
  </r>
  <r>
    <x v="1"/>
    <n v="60000000"/>
    <x v="5"/>
    <n v="72.599999999999994"/>
    <n v="27.4"/>
    <s v="Pass"/>
    <x v="1"/>
    <x v="1"/>
  </r>
  <r>
    <x v="1"/>
    <n v="11350000"/>
    <x v="5"/>
    <n v="72.599999999999994"/>
    <n v="27.4"/>
    <s v="Pass"/>
    <x v="1"/>
    <x v="1"/>
  </r>
  <r>
    <x v="0"/>
    <s v="Sales Tax: Extend the 0.5% tax for an additional 11 yrs."/>
    <x v="3"/>
    <n v="73.48"/>
    <n v="26.52"/>
    <s v="Pass"/>
    <x v="1"/>
    <x v="1"/>
  </r>
  <r>
    <x v="1"/>
    <n v="5000000"/>
    <x v="5"/>
    <n v="73.7"/>
    <n v="26.3"/>
    <s v="Pass"/>
    <x v="1"/>
    <x v="1"/>
  </r>
  <r>
    <x v="1"/>
    <n v="25000000"/>
    <x v="5"/>
    <n v="74.599999999999994"/>
    <n v="25.4"/>
    <s v="Pass"/>
    <x v="1"/>
    <x v="1"/>
  </r>
  <r>
    <x v="0"/>
    <s v="Sales Tax: Increase up to 1/2%."/>
    <x v="6"/>
    <n v="75.12"/>
    <n v="24.88"/>
    <s v="Pass"/>
    <x v="1"/>
    <x v="1"/>
  </r>
  <r>
    <x v="1"/>
    <s v="$15,000,00"/>
    <x v="5"/>
    <n v="75.8"/>
    <n v="24.2"/>
    <s v="Pass"/>
    <x v="1"/>
    <x v="1"/>
  </r>
  <r>
    <x v="0"/>
    <s v="Utility Tax: Decrease rate to 5.8% but applied to additional utility services."/>
    <x v="3"/>
    <n v="76.56"/>
    <n v="23.44"/>
    <s v="Pass"/>
    <x v="1"/>
    <x v="1"/>
  </r>
  <r>
    <x v="0"/>
    <s v="Special Tax: $48 per year."/>
    <x v="6"/>
    <n v="80.400000000000006"/>
    <n v="19.600000000000001"/>
    <s v="Pass"/>
    <x v="1"/>
    <x v="1"/>
  </r>
  <r>
    <x v="1"/>
    <n v="8200000"/>
    <x v="5"/>
    <n v="81.2"/>
    <n v="18.8"/>
    <s v="Pass"/>
    <x v="1"/>
    <x v="1"/>
  </r>
  <r>
    <x v="2"/>
    <s v="Sales Tax: Extend the Existing Add-on 1/8› Sales Tax for 5 Yrs"/>
    <x v="10"/>
    <n v="81.900000000000006"/>
    <n v="18.100000000000001"/>
    <s v="Pass"/>
    <x v="1"/>
    <x v="1"/>
  </r>
  <r>
    <x v="0"/>
    <s v="Sales Tax: Continue to levy tax of 0.125 percent (1/8-cent) for 12 years to fund library services."/>
    <x v="3"/>
    <n v="82.31"/>
    <n v="17.690000000000001"/>
    <s v="Pass"/>
    <x v="1"/>
    <x v="1"/>
  </r>
  <r>
    <x v="0"/>
    <s v="Marijuana Tax: Levy tax on marijuana businesses a maximum rate of 10% for general city services."/>
    <x v="3"/>
    <n v="82.48"/>
    <n v="17.52"/>
    <s v="Pass"/>
    <x v="1"/>
    <x v="1"/>
  </r>
  <r>
    <x v="14"/>
    <s v="Parcel Tax: $50 Tax on Each Real Property Parcel"/>
    <x v="5"/>
    <n v="23.3"/>
    <n v="76.7"/>
    <s v="Fail"/>
    <x v="0"/>
    <x v="0"/>
  </r>
  <r>
    <x v="1"/>
    <n v="200000000"/>
    <x v="10"/>
    <n v="26.4"/>
    <n v="73.599999999999994"/>
    <s v="Fail"/>
    <x v="0"/>
    <x v="0"/>
  </r>
  <r>
    <x v="1"/>
    <n v="740000000"/>
    <x v="8"/>
    <n v="27.6"/>
    <n v="72.400000000000006"/>
    <s v="Fail"/>
    <x v="0"/>
    <x v="0"/>
  </r>
  <r>
    <x v="0"/>
    <s v="Service Tax: 3% Surcharge on Telephone Calls Made within the State"/>
    <x v="4"/>
    <n v="28.4"/>
    <n v="71.599999999999994"/>
    <s v="Fail"/>
    <x v="0"/>
    <x v="0"/>
  </r>
  <r>
    <x v="0"/>
    <s v="Increase Personal Income Tax Rate on Annual Earnings Over $7,316 from 2013 Through 2024"/>
    <x v="5"/>
    <n v="28.7"/>
    <n v="71.3"/>
    <s v="Fail"/>
    <x v="0"/>
    <x v="0"/>
  </r>
  <r>
    <x v="1"/>
    <n v="300000000"/>
    <x v="15"/>
    <n v="28.8"/>
    <n v="71.2"/>
    <s v="Fail"/>
    <x v="0"/>
    <x v="0"/>
  </r>
  <r>
    <x v="0"/>
    <s v="$0.05 per drink"/>
    <x v="3"/>
    <n v="31"/>
    <n v="69"/>
    <s v="Fail"/>
    <x v="0"/>
    <x v="0"/>
  </r>
  <r>
    <x v="0"/>
    <s v="Sales Tax: Increase sales tax by 1/2 cent for 4 years."/>
    <x v="3"/>
    <n v="31.9"/>
    <n v="68.099999999999994"/>
    <s v="Fail"/>
    <x v="0"/>
    <x v="0"/>
  </r>
  <r>
    <x v="1"/>
    <n v="1000000000"/>
    <x v="2"/>
    <n v="34.9"/>
    <n v="65.099999999999994"/>
    <s v="Fail"/>
    <x v="0"/>
    <x v="0"/>
  </r>
  <r>
    <x v="1"/>
    <n v="980000000"/>
    <x v="4"/>
    <n v="35.5"/>
    <n v="64.5"/>
    <s v="Fail"/>
    <x v="0"/>
    <x v="0"/>
  </r>
  <r>
    <x v="1"/>
    <n v="300000000"/>
    <x v="15"/>
    <n v="35.6"/>
    <n v="64.400000000000006"/>
    <s v="Fail"/>
    <x v="0"/>
    <x v="0"/>
  </r>
  <r>
    <x v="1"/>
    <n v="225000000"/>
    <x v="8"/>
    <n v="37.299999999999997"/>
    <n v="62.7"/>
    <s v="Fail"/>
    <x v="0"/>
    <x v="0"/>
  </r>
  <r>
    <x v="0"/>
    <s v="Income Tax: 1.7% Tax for Individual Incomes Above $400,000 and for Couples Above $800,000 for Pre-School Education"/>
    <x v="5"/>
    <n v="39.1"/>
    <n v="60.9"/>
    <s v="Fail"/>
    <x v="0"/>
    <x v="0"/>
  </r>
  <r>
    <x v="1"/>
    <n v="450000000"/>
    <x v="8"/>
    <n v="40.4"/>
    <n v="59.6"/>
    <s v="Fail"/>
    <x v="0"/>
    <x v="0"/>
  </r>
  <r>
    <x v="1"/>
    <n v="4675000000"/>
    <x v="16"/>
    <n v="40.5"/>
    <n v="59.5"/>
    <s v="Fail"/>
    <x v="0"/>
    <x v="0"/>
  </r>
  <r>
    <x v="1"/>
    <n v="700000000"/>
    <x v="8"/>
    <n v="40.6"/>
    <n v="59.4"/>
    <s v="Fail"/>
    <x v="0"/>
    <x v="0"/>
  </r>
  <r>
    <x v="0"/>
    <s v="Increase $0.20 gallon beer wine/ $3.30 gallon liquor"/>
    <x v="3"/>
    <n v="40.9"/>
    <n v="59.1"/>
    <s v="Fail"/>
    <x v="0"/>
    <x v="0"/>
  </r>
  <r>
    <x v="1"/>
    <n v="380000000"/>
    <x v="13"/>
    <n v="43.8"/>
    <n v="56.2"/>
    <s v="Fail"/>
    <x v="0"/>
    <x v="0"/>
  </r>
  <r>
    <x v="1"/>
    <n v="125000000"/>
    <x v="9"/>
    <n v="44.5"/>
    <n v="55.5"/>
    <s v="Fail"/>
    <x v="0"/>
    <x v="0"/>
  </r>
  <r>
    <x v="2"/>
    <s v="California Oil Producers Tax: Tax of 1.5% to 6% on Producers of Oil Extracted from California"/>
    <x v="16"/>
    <n v="45.4"/>
    <n v="54.6"/>
    <s v="Fail"/>
    <x v="0"/>
    <x v="0"/>
  </r>
  <r>
    <x v="13"/>
    <s v="Would require grocery/retail stores to deposit bag sale proceeds in a new state fund to support certain environmental programs."/>
    <x v="3"/>
    <n v="46.1"/>
    <n v="53.9"/>
    <s v="Fail"/>
    <x v="0"/>
    <x v="0"/>
  </r>
  <r>
    <x v="1"/>
    <n v="220000000"/>
    <x v="24"/>
    <n v="46.5"/>
    <n v="53.5"/>
    <s v="Fail"/>
    <x v="0"/>
    <x v="0"/>
  </r>
  <r>
    <x v="1"/>
    <n v="437000000"/>
    <x v="15"/>
    <n v="47.1"/>
    <n v="52.9"/>
    <s v="Fail"/>
    <x v="0"/>
    <x v="0"/>
  </r>
  <r>
    <x v="1"/>
    <n v="600000000"/>
    <x v="10"/>
    <n v="47.2"/>
    <n v="52.8"/>
    <s v="Fail"/>
    <x v="0"/>
    <x v="0"/>
  </r>
  <r>
    <x v="1"/>
    <n v="30000000"/>
    <x v="3"/>
    <n v="47.5"/>
    <n v="52.5"/>
    <s v="Fail"/>
    <x v="0"/>
    <x v="0"/>
  </r>
  <r>
    <x v="1"/>
    <n v="742000000"/>
    <x v="15"/>
    <n v="47.9"/>
    <n v="52.1"/>
    <s v="Fail"/>
    <x v="0"/>
    <x v="0"/>
  </r>
  <r>
    <x v="6"/>
    <s v="Approval of General/Special Tax Measures"/>
    <x v="3"/>
    <n v="47.9"/>
    <n v="52.1"/>
    <s v="Fail"/>
    <x v="0"/>
    <x v="0"/>
  </r>
  <r>
    <x v="0"/>
    <s v="Fees. Vote Requirements. Taxes."/>
    <x v="1"/>
    <n v="48"/>
    <n v="52"/>
    <s v="Fail"/>
    <x v="0"/>
    <x v="0"/>
  </r>
  <r>
    <x v="0"/>
    <s v="Cigarette Tax: $2.60 Per Pack"/>
    <x v="18"/>
    <n v="48.3"/>
    <n v="51.7"/>
    <s v="Fail"/>
    <x v="0"/>
    <x v="0"/>
  </r>
  <r>
    <x v="1"/>
    <n v="450000000"/>
    <x v="11"/>
    <n v="48.8"/>
    <n v="51.2"/>
    <s v="Fail"/>
    <x v="0"/>
    <x v="0"/>
  </r>
  <r>
    <x v="8"/>
    <s v="Requires statewide voter approval before any revenue bonds can be issued or sold by the state for certain projects if the bond amount exceeds $2 billion."/>
    <x v="3"/>
    <n v="49.4"/>
    <n v="50.6"/>
    <s v="Fail"/>
    <x v="0"/>
    <x v="0"/>
  </r>
  <r>
    <x v="1"/>
    <n v="12300000000"/>
    <x v="19"/>
    <n v="50.9"/>
    <n v="49.1"/>
    <s v="Pass"/>
    <x v="1"/>
    <x v="1"/>
  </r>
  <r>
    <x v="1"/>
    <n v="200000000"/>
    <x v="1"/>
    <n v="51.5"/>
    <n v="48.5"/>
    <s v="Pass"/>
    <x v="1"/>
    <x v="1"/>
  </r>
  <r>
    <x v="1"/>
    <n v="800000000"/>
    <x v="5"/>
    <n v="51.8"/>
    <n v="48.2"/>
    <s v="Pass"/>
    <x v="1"/>
    <x v="1"/>
  </r>
  <r>
    <x v="1"/>
    <n v="9950000000"/>
    <x v="21"/>
    <n v="52.7"/>
    <n v="47.3"/>
    <s v="Pass"/>
    <x v="1"/>
    <x v="1"/>
  </r>
  <r>
    <x v="1"/>
    <n v="75000000"/>
    <x v="10"/>
    <n v="53"/>
    <n v="47"/>
    <s v="Pass"/>
    <x v="1"/>
    <x v="1"/>
  </r>
  <r>
    <x v="0"/>
    <s v="School Facilities. 55% Local Vote."/>
    <x v="1"/>
    <n v="53.3"/>
    <n v="46.7"/>
    <s v="Pass"/>
    <x v="1"/>
    <x v="1"/>
  </r>
  <r>
    <x v="1"/>
    <n v="400000000"/>
    <x v="37"/>
    <n v="53.6"/>
    <n v="46.4"/>
    <s v="Pass"/>
    <x v="1"/>
    <x v="1"/>
  </r>
  <r>
    <x v="0"/>
    <s v="Income Tax: 1% on Taxable Income Over $1,000,000"/>
    <x v="18"/>
    <n v="53.7"/>
    <n v="46.3"/>
    <s v="Pass"/>
    <x v="1"/>
    <x v="1"/>
  </r>
  <r>
    <x v="1"/>
    <n v="5388000000"/>
    <x v="24"/>
    <n v="53.8"/>
    <n v="46.2"/>
    <s v="Pass"/>
    <x v="1"/>
    <x v="1"/>
  </r>
  <r>
    <x v="1"/>
    <n v="500000000"/>
    <x v="8"/>
    <n v="55"/>
    <n v="45"/>
    <s v="Pass"/>
    <x v="1"/>
    <x v="1"/>
  </r>
  <r>
    <x v="1"/>
    <n v="9000000000"/>
    <x v="5"/>
    <n v="55.2"/>
    <n v="44.8"/>
    <s v="Pass"/>
    <x v="1"/>
    <x v="1"/>
  </r>
  <r>
    <x v="1"/>
    <n v="3345000000"/>
    <x v="24"/>
    <n v="55.4"/>
    <n v="44.6"/>
    <s v="Pass"/>
    <x v="1"/>
    <x v="1"/>
  </r>
  <r>
    <x v="2"/>
    <s v="Increase Statewide Sales Tax from 1/1/2013 Through 12/31/2016 and Increase Personal Income Tax on Income $250,000 and above from Tax Year 2012 through Tax Year 2018"/>
    <x v="1"/>
    <n v="55.4"/>
    <n v="44.6"/>
    <s v="Pass"/>
    <x v="1"/>
    <x v="1"/>
  </r>
  <r>
    <x v="0"/>
    <s v="$3 Zone Stamp/ $3 Permit Fees"/>
    <x v="3"/>
    <n v="55.8"/>
    <n v="44.2"/>
    <s v="Pass"/>
    <x v="1"/>
    <x v="1"/>
  </r>
  <r>
    <x v="1"/>
    <n v="4000000000"/>
    <x v="17"/>
    <n v="56.2"/>
    <n v="43.8"/>
    <s v="Pass"/>
    <x v="1"/>
    <x v="1"/>
  </r>
  <r>
    <x v="1"/>
    <n v="2600000000"/>
    <x v="2"/>
    <n v="56.8"/>
    <n v="43.2"/>
    <s v="Pass"/>
    <x v="1"/>
    <x v="1"/>
  </r>
  <r>
    <x v="1"/>
    <n v="10416000000"/>
    <x v="11"/>
    <n v="56.9"/>
    <n v="43.1"/>
    <s v="Pass"/>
    <x v="1"/>
    <x v="1"/>
  </r>
  <r>
    <x v="13"/>
    <s v="Legalize marijuana for adults 21 or older and impose state taxes on sales and cultivation."/>
    <x v="3"/>
    <n v="57.2"/>
    <n v="42.8"/>
    <s v="Pass"/>
    <x v="1"/>
    <x v="1"/>
  </r>
  <r>
    <x v="1"/>
    <n v="4000000000"/>
    <x v="3"/>
    <n v="57.59"/>
    <n v="42.41"/>
    <s v="Pass"/>
    <x v="1"/>
    <x v="1"/>
  </r>
  <r>
    <x v="1"/>
    <n v="2100000000"/>
    <x v="9"/>
    <n v="57.6"/>
    <n v="42.4"/>
    <s v="Pass"/>
    <x v="1"/>
    <x v="1"/>
  </r>
  <r>
    <x v="1"/>
    <n v="2850000000"/>
    <x v="9"/>
    <n v="57.8"/>
    <n v="42.2"/>
    <s v="Pass"/>
    <x v="1"/>
    <x v="1"/>
  </r>
  <r>
    <x v="1"/>
    <n v="300000000"/>
    <x v="17"/>
    <n v="58"/>
    <n v="42"/>
    <s v="Pass"/>
    <x v="1"/>
    <x v="1"/>
  </r>
  <r>
    <x v="1"/>
    <n v="600000000"/>
    <x v="5"/>
    <n v="58"/>
    <n v="42"/>
    <s v="Pass"/>
    <x v="1"/>
    <x v="1"/>
  </r>
  <r>
    <x v="1"/>
    <n v="750000000"/>
    <x v="4"/>
    <n v="58.3"/>
    <n v="41.7"/>
    <s v="Pass"/>
    <x v="1"/>
    <x v="1"/>
  </r>
  <r>
    <x v="1"/>
    <n v="400000000"/>
    <x v="37"/>
    <n v="59"/>
    <n v="41"/>
    <s v="Pass"/>
    <x v="1"/>
    <x v="1"/>
  </r>
  <r>
    <x v="1"/>
    <n v="350000000"/>
    <x v="10"/>
    <n v="59"/>
    <n v="41"/>
    <s v="Pass"/>
    <x v="1"/>
    <x v="1"/>
  </r>
  <r>
    <x v="1"/>
    <n v="13050000000"/>
    <x v="19"/>
    <n v="59.1"/>
    <n v="40.9"/>
    <s v="Pass"/>
    <x v="1"/>
    <x v="1"/>
  </r>
  <r>
    <x v="1"/>
    <n v="3000000000"/>
    <x v="33"/>
    <n v="59.1"/>
    <n v="40.9"/>
    <s v="Pass"/>
    <x v="1"/>
    <x v="1"/>
  </r>
  <r>
    <x v="1"/>
    <n v="400000000"/>
    <x v="3"/>
    <n v="60"/>
    <n v="40"/>
    <s v="Pass"/>
    <x v="1"/>
    <x v="1"/>
  </r>
  <r>
    <x v="1"/>
    <n v="817000000"/>
    <x v="8"/>
    <n v="61"/>
    <n v="39"/>
    <s v="Pass"/>
    <x v="1"/>
    <x v="1"/>
  </r>
  <r>
    <x v="1"/>
    <n v="800000000"/>
    <x v="5"/>
    <n v="61"/>
    <n v="39"/>
    <s v="Pass"/>
    <x v="1"/>
    <x v="1"/>
  </r>
  <r>
    <x v="1"/>
    <n v="800000000"/>
    <x v="5"/>
    <n v="61"/>
    <n v="39"/>
    <s v="Pass"/>
    <x v="1"/>
    <x v="1"/>
  </r>
  <r>
    <x v="0"/>
    <s v="Repeals Existing Law Which Allows Multi-Family State Businesses an Option to Choose a Tax Liability Formula That Provides Favorable Tax Treatment for Businesses with Property and Payroll Outside California"/>
    <x v="16"/>
    <n v="61.1"/>
    <n v="38.9"/>
    <s v="Pass"/>
    <x v="1"/>
    <x v="1"/>
  </r>
  <r>
    <x v="1"/>
    <n v="19925000000"/>
    <x v="20"/>
    <n v="61.4"/>
    <n v="38.6"/>
    <s v="Pass"/>
    <x v="1"/>
    <x v="1"/>
  </r>
  <r>
    <x v="1"/>
    <n v="60000000"/>
    <x v="24"/>
    <n v="62"/>
    <n v="38"/>
    <s v="Pass"/>
    <x v="1"/>
    <x v="1"/>
  </r>
  <r>
    <x v="1"/>
    <n v="50000000"/>
    <x v="37"/>
    <n v="62.3"/>
    <n v="37.700000000000003"/>
    <s v="Pass"/>
    <x v="1"/>
    <x v="1"/>
  </r>
  <r>
    <x v="1"/>
    <n v="9200000000"/>
    <x v="5"/>
    <n v="62.5"/>
    <n v="37.5"/>
    <s v="Pass"/>
    <x v="1"/>
    <x v="1"/>
  </r>
  <r>
    <x v="1"/>
    <n v="1500000000"/>
    <x v="4"/>
    <n v="62.7"/>
    <n v="37.299999999999997"/>
    <s v="Pass"/>
    <x v="1"/>
    <x v="1"/>
  </r>
  <r>
    <x v="1"/>
    <n v="995000000"/>
    <x v="24"/>
    <n v="62.9"/>
    <n v="37.1"/>
    <s v="Pass"/>
    <x v="1"/>
    <x v="1"/>
  </r>
  <r>
    <x v="1"/>
    <n v="2100000"/>
    <x v="15"/>
    <n v="63.2"/>
    <n v="36.799999999999997"/>
    <s v="Pass"/>
    <x v="1"/>
    <x v="1"/>
  </r>
  <r>
    <x v="13"/>
    <s v="Extends by twelve years the temporary personal income tax increases enacted in 2012 on earnings over $250,000, with revenues allocated to K–12 schools, California Community Colleges, and, in certain years, healthcare."/>
    <x v="3"/>
    <n v="63.3"/>
    <n v="36.700000000000003"/>
    <s v="Pass"/>
    <x v="1"/>
    <x v="1"/>
  </r>
  <r>
    <x v="1"/>
    <n v="15000000000"/>
    <x v="2"/>
    <n v="63.4"/>
    <n v="36.6"/>
    <s v="Pass"/>
    <x v="1"/>
    <x v="1"/>
  </r>
  <r>
    <x v="1"/>
    <n v="900000000"/>
    <x v="37"/>
    <n v="63.6"/>
    <n v="36.4"/>
    <s v="Pass"/>
    <x v="1"/>
    <x v="1"/>
  </r>
  <r>
    <x v="1"/>
    <n v="65000"/>
    <x v="24"/>
    <n v="64"/>
    <n v="36"/>
    <s v="Pass"/>
    <x v="1"/>
    <x v="1"/>
  </r>
  <r>
    <x v="1"/>
    <n v="3990000000"/>
    <x v="25"/>
    <n v="64.2"/>
    <n v="35.799999999999997"/>
    <s v="Pass"/>
    <x v="1"/>
    <x v="1"/>
  </r>
  <r>
    <x v="13"/>
    <s v="Increases cigarette tax by $2.00 per pack, with equivalent increase on other tobacco products and electronic cigarettes containing nicotine."/>
    <x v="3"/>
    <n v="64.5"/>
    <n v="35.5"/>
    <s v="Pass"/>
    <x v="1"/>
    <x v="1"/>
  </r>
  <r>
    <x v="1"/>
    <n v="1970000"/>
    <x v="24"/>
    <n v="64.8"/>
    <n v="35.200000000000003"/>
    <s v="Pass"/>
    <x v="1"/>
    <x v="1"/>
  </r>
  <r>
    <x v="1"/>
    <n v="500000000"/>
    <x v="8"/>
    <n v="65"/>
    <n v="35"/>
    <s v="Pass"/>
    <x v="1"/>
    <x v="1"/>
  </r>
  <r>
    <x v="1"/>
    <n v="600000000"/>
    <x v="37"/>
    <n v="65.400000000000006"/>
    <n v="34.6"/>
    <s v="Pass"/>
    <x v="1"/>
    <x v="1"/>
  </r>
  <r>
    <x v="1"/>
    <n v="87445000"/>
    <x v="12"/>
    <n v="67"/>
    <n v="33"/>
    <s v="Pass"/>
    <x v="1"/>
    <x v="1"/>
  </r>
  <r>
    <x v="1"/>
    <n v="7545000000"/>
    <x v="24"/>
    <n v="67.099999999999994"/>
    <n v="32.9"/>
    <s v="Pass"/>
    <x v="1"/>
    <x v="1"/>
  </r>
  <r>
    <x v="1"/>
    <n v="500000000"/>
    <x v="1"/>
    <n v="67.2"/>
    <n v="32.799999999999997"/>
    <s v="Pass"/>
    <x v="1"/>
    <x v="1"/>
  </r>
  <r>
    <x v="13"/>
    <s v="Extends indefinitely an existing statute that imposes fees on hospitals to fund Medi-Cal health care services, care for uninsured patients, and children’s health coverage."/>
    <x v="4"/>
    <n v="70.099999999999994"/>
    <n v="29.9"/>
    <s v="Pass"/>
    <x v="1"/>
    <x v="1"/>
  </r>
  <r>
    <x v="1"/>
    <n v="75000000"/>
    <x v="24"/>
    <n v="72"/>
    <n v="28"/>
    <s v="Pass"/>
    <x v="1"/>
    <x v="1"/>
  </r>
  <r>
    <x v="1"/>
    <n v="100000000"/>
    <x v="3"/>
    <n v="79"/>
    <n v="21"/>
    <s v="Pass"/>
    <x v="1"/>
    <x v="1"/>
  </r>
  <r>
    <x v="0"/>
    <s v="Parcel Tax: Exclude newly constructed rain-capture systems from property tax reassessment requirement."/>
    <x v="3"/>
    <n v="84.23"/>
    <n v="15.77"/>
    <s v="Pass"/>
    <x v="1"/>
    <x v="1"/>
  </r>
  <r>
    <x v="14"/>
    <s v="No Reassessment of Property Tax Value for Construction to Seismically Retrofit Buildings"/>
    <x v="7"/>
    <n v="85"/>
    <n v="15"/>
    <s v="Pass"/>
    <x v="1"/>
    <x v="1"/>
  </r>
  <r>
    <x v="0"/>
    <s v="1/2 of 1% for 20 Yrs"/>
    <x v="1"/>
    <n v="38.9"/>
    <n v="61.1"/>
    <s v="Fail"/>
    <x v="0"/>
    <x v="0"/>
  </r>
  <r>
    <x v="0"/>
    <s v="Raise TOT from 6% to10%"/>
    <x v="1"/>
    <n v="44.2"/>
    <n v="55.8"/>
    <s v="Fail"/>
    <x v="0"/>
    <x v="0"/>
  </r>
  <r>
    <x v="0"/>
    <s v="Impose a Transient Occupancy Tax"/>
    <x v="1"/>
    <n v="50.3"/>
    <n v="49.7"/>
    <s v="Pass"/>
    <x v="1"/>
    <x v="1"/>
  </r>
  <r>
    <x v="0"/>
    <s v="Impose a Transient Occupancy Tax"/>
    <x v="1"/>
    <n v="52.5"/>
    <n v="47.5"/>
    <s v="Pass"/>
    <x v="1"/>
    <x v="1"/>
  </r>
  <r>
    <x v="1"/>
    <n v="2100000"/>
    <x v="5"/>
    <n v="53"/>
    <n v="47"/>
    <s v="Fail"/>
    <x v="0"/>
    <x v="0"/>
  </r>
  <r>
    <x v="0"/>
    <s v="Parcel Tax: Increase Tax of $45 Per Parcel by No Greater Than the Percentage Increase of the CPI-U from the Prior Year"/>
    <x v="12"/>
    <n v="57.4"/>
    <n v="42.6"/>
    <s v="Fail"/>
    <x v="0"/>
    <x v="0"/>
  </r>
  <r>
    <x v="1"/>
    <n v="25670000"/>
    <x v="5"/>
    <n v="59.7"/>
    <n v="40.299999999999997"/>
    <s v="Pass"/>
    <x v="1"/>
    <x v="1"/>
  </r>
  <r>
    <x v="0"/>
    <s v="Parcel Tax: Levy tax/authorized issuance of $61,000,000"/>
    <x v="5"/>
    <n v="60.2"/>
    <n v="39.799999999999997"/>
    <s v="Fail"/>
    <x v="0"/>
    <x v="0"/>
  </r>
  <r>
    <x v="0"/>
    <s v="Parcel Tax: Impose Tax of $35"/>
    <x v="12"/>
    <n v="61.9"/>
    <n v="38.1"/>
    <s v="Fail"/>
    <x v="0"/>
    <x v="0"/>
  </r>
  <r>
    <x v="1"/>
    <n v="8260000"/>
    <x v="5"/>
    <n v="62"/>
    <n v="38"/>
    <s v="Fail"/>
    <x v="0"/>
    <x v="0"/>
  </r>
  <r>
    <x v="1"/>
    <n v="2200000"/>
    <x v="5"/>
    <n v="62.3"/>
    <n v="37.700000000000003"/>
    <s v="Fail"/>
    <x v="0"/>
    <x v="0"/>
  </r>
  <r>
    <x v="1"/>
    <n v="2000000"/>
    <x v="5"/>
    <n v="62.4"/>
    <n v="37.6"/>
    <s v="Pass"/>
    <x v="1"/>
    <x v="1"/>
  </r>
  <r>
    <x v="2"/>
    <s v="0.5% Sales Tax for 30 Yrs"/>
    <x v="25"/>
    <n v="63"/>
    <n v="37"/>
    <s v="Fail"/>
    <x v="0"/>
    <x v="0"/>
  </r>
  <r>
    <x v="1"/>
    <n v="8400000"/>
    <x v="5"/>
    <n v="63.4"/>
    <n v="36.6"/>
    <s v="Pass"/>
    <x v="1"/>
    <x v="1"/>
  </r>
  <r>
    <x v="1"/>
    <n v="4000000"/>
    <x v="5"/>
    <n v="64.010000000000005"/>
    <n v="35.99"/>
    <s v="Pass"/>
    <x v="1"/>
    <x v="1"/>
  </r>
  <r>
    <x v="2"/>
    <s v=".5% Sales Tax"/>
    <x v="25"/>
    <n v="65.2"/>
    <n v="34.799999999999997"/>
    <s v="Fail"/>
    <x v="0"/>
    <x v="0"/>
  </r>
  <r>
    <x v="1"/>
    <n v="12600000"/>
    <x v="5"/>
    <n v="66"/>
    <n v="34"/>
    <s v="Pass"/>
    <x v="1"/>
    <x v="1"/>
  </r>
  <r>
    <x v="1"/>
    <n v="14000000"/>
    <x v="5"/>
    <n v="67.75"/>
    <n v="32.25"/>
    <s v="Pass"/>
    <x v="1"/>
    <x v="1"/>
  </r>
  <r>
    <x v="0"/>
    <s v="Sales Tax: 1% for a period of 10 years"/>
    <x v="3"/>
    <n v="16.16"/>
    <n v="83.84"/>
    <s v="Fail"/>
    <x v="0"/>
    <x v="0"/>
  </r>
  <r>
    <x v="2"/>
    <s v="Sales Tax: 1/2% Increase from 7.25% to 7.75%"/>
    <x v="1"/>
    <n v="27.2"/>
    <n v="72.8"/>
    <s v="Fail"/>
    <x v="0"/>
    <x v="0"/>
  </r>
  <r>
    <x v="0"/>
    <s v="TOT: 2% Increase from 10%-12%"/>
    <x v="3"/>
    <n v="33.799999999999997"/>
    <n v="66.2"/>
    <s v="Fail"/>
    <x v="0"/>
    <x v="0"/>
  </r>
  <r>
    <x v="1"/>
    <n v="4000000"/>
    <x v="5"/>
    <n v="39.04"/>
    <n v="60.96"/>
    <s v="Fail"/>
    <x v="0"/>
    <x v="0"/>
  </r>
  <r>
    <x v="0"/>
    <s v="Transient Occupancy Tax: Impose Tax of 10%"/>
    <x v="1"/>
    <n v="39.6"/>
    <n v="60.4"/>
    <s v="Fail"/>
    <x v="0"/>
    <x v="0"/>
  </r>
  <r>
    <x v="1"/>
    <n v="2700000"/>
    <x v="5"/>
    <n v="42.57"/>
    <n v="57.43"/>
    <s v="Fail"/>
    <x v="0"/>
    <x v="0"/>
  </r>
  <r>
    <x v="0"/>
    <s v="Transient Occupancy Tax: Increase TOT to 6.5%."/>
    <x v="3"/>
    <n v="49"/>
    <n v="51"/>
    <s v="Fail"/>
    <x v="0"/>
    <x v="0"/>
  </r>
  <r>
    <x v="1"/>
    <n v="6500000"/>
    <x v="5"/>
    <n v="52.3"/>
    <n v="47.7"/>
    <s v="Fail"/>
    <x v="0"/>
    <x v="0"/>
  </r>
  <r>
    <x v="0"/>
    <s v="Repeal $13.50 Landfill Tax"/>
    <x v="1"/>
    <n v="55.3"/>
    <n v="44.7"/>
    <s v="Pass"/>
    <x v="1"/>
    <x v="1"/>
  </r>
  <r>
    <x v="1"/>
    <n v="26000000"/>
    <x v="5"/>
    <n v="56.51"/>
    <n v="43.49"/>
    <s v="Pass"/>
    <x v="1"/>
    <x v="1"/>
  </r>
  <r>
    <x v="1"/>
    <n v="12000000"/>
    <x v="5"/>
    <n v="56.59"/>
    <n v="43.41"/>
    <s v="Pass"/>
    <x v="1"/>
    <x v="1"/>
  </r>
  <r>
    <x v="1"/>
    <n v="2700000"/>
    <x v="5"/>
    <n v="57.6"/>
    <n v="42.4"/>
    <s v="Pass"/>
    <x v="1"/>
    <x v="1"/>
  </r>
  <r>
    <x v="0"/>
    <s v="Transient Occupancy Tax: Increase TOT to 8%."/>
    <x v="3"/>
    <n v="58"/>
    <n v="42"/>
    <s v="Pass"/>
    <x v="1"/>
    <x v="1"/>
  </r>
  <r>
    <x v="2"/>
    <s v="Sales Tax: Establish 1/4% sales tax for 6 years."/>
    <x v="1"/>
    <n v="58.5"/>
    <n v="41.5"/>
    <s v="Pass"/>
    <x v="1"/>
    <x v="1"/>
  </r>
  <r>
    <x v="1"/>
    <n v="12000000"/>
    <x v="5"/>
    <n v="60.49"/>
    <n v="39.51"/>
    <s v="Pass"/>
    <x v="1"/>
    <x v="1"/>
  </r>
  <r>
    <x v="1"/>
    <n v="8300000"/>
    <x v="5"/>
    <n v="64.010000000000005"/>
    <n v="35.99"/>
    <s v="Pass"/>
    <x v="1"/>
    <x v="1"/>
  </r>
  <r>
    <x v="0"/>
    <s v="Sales Tax: Increase 1/2 of 1%"/>
    <x v="6"/>
    <n v="64.540000000000006"/>
    <n v="35.46"/>
    <s v="Pass"/>
    <x v="1"/>
    <x v="1"/>
  </r>
  <r>
    <x v="0"/>
    <s v="Sales Tax: Extend tax of .25% until 3/31/2031."/>
    <x v="3"/>
    <n v="65.2"/>
    <n v="34.799999999999997"/>
    <s v="Pass"/>
    <x v="1"/>
    <x v="1"/>
  </r>
  <r>
    <x v="1"/>
    <n v="6400000"/>
    <x v="5"/>
    <n v="68.2"/>
    <n v="31.8"/>
    <s v="Pass"/>
    <x v="1"/>
    <x v="1"/>
  </r>
  <r>
    <x v="0"/>
    <s v="TOT: Increase from 5% to 10%"/>
    <x v="1"/>
    <n v="34.200000000000003"/>
    <n v="65.8"/>
    <s v="Fail"/>
    <x v="0"/>
    <x v="0"/>
  </r>
  <r>
    <x v="0"/>
    <s v="Parcel Tax: $177 per parcel per year."/>
    <x v="26"/>
    <n v="43.4"/>
    <n v="56.6"/>
    <s v="Fail"/>
    <x v="0"/>
    <x v="0"/>
  </r>
  <r>
    <x v="1"/>
    <n v="16670000"/>
    <x v="5"/>
    <n v="44.08"/>
    <n v="55.92"/>
    <s v="Fail"/>
    <x v="0"/>
    <x v="0"/>
  </r>
  <r>
    <x v="0"/>
    <s v="Parcel Tax: Levy Tax of $20/Parcel In Addition to the $10 Tax Currently Imposed"/>
    <x v="12"/>
    <n v="45.1"/>
    <n v="54.9"/>
    <s v="Fail"/>
    <x v="0"/>
    <x v="0"/>
  </r>
  <r>
    <x v="0"/>
    <s v="Sales Tax: additional 0.5%, thereby increasing the total sales tax rate from 7.25% to 7.75%"/>
    <x v="6"/>
    <n v="49.46"/>
    <n v="50.54"/>
    <s v="Fail"/>
    <x v="0"/>
    <x v="0"/>
  </r>
  <r>
    <x v="0"/>
    <s v="Cannabis Tax: $0.85 per square for cultivation areas that are 2500 square feet or less; $1.45 per square foot for cultivation areas that are 2501 square feet or greater; a gross proceeds tax of 7% on the manufacturing of cultivated cannabis; and a gross proceeds tax of 7% on medicinal or legal cannabis storefronts and collectives"/>
    <x v="3"/>
    <n v="49.93"/>
    <n v="50.07"/>
    <s v="Fail"/>
    <x v="0"/>
    <x v="0"/>
  </r>
  <r>
    <x v="0"/>
    <s v="Parcel Tax: $83 for each improved parcel and $48 for each unimproved parcel"/>
    <x v="6"/>
    <n v="52.84"/>
    <n v="47.16"/>
    <s v="Fail"/>
    <x v="0"/>
    <x v="0"/>
  </r>
  <r>
    <x v="0"/>
    <s v="Parcel Tax: Impose an Annual Special Tax of .00015 of the Assessed Value of Each Parcel of Improved Property within the District Boundaries"/>
    <x v="12"/>
    <n v="53.1"/>
    <n v="46.9"/>
    <s v="Fail"/>
    <x v="0"/>
    <x v="0"/>
  </r>
  <r>
    <x v="0"/>
    <s v="Parcel Tax: $10 Per Parcel"/>
    <x v="12"/>
    <n v="57.4"/>
    <n v="42.6"/>
    <s v="Fail"/>
    <x v="0"/>
    <x v="0"/>
  </r>
  <r>
    <x v="0"/>
    <s v="Hotel Tax: Increase hotel tax to 10%."/>
    <x v="6"/>
    <n v="59.08"/>
    <n v="40.92"/>
    <s v="Fail"/>
    <x v="0"/>
    <x v="0"/>
  </r>
  <r>
    <x v="0"/>
    <s v="Parcel Tax: $35 Per Parcel"/>
    <x v="12"/>
    <n v="59.6"/>
    <n v="40.4"/>
    <s v="Fail"/>
    <x v="0"/>
    <x v="0"/>
  </r>
  <r>
    <x v="0"/>
    <s v="Parcel Tax: $10 per parcel per year"/>
    <x v="12"/>
    <n v="61.1"/>
    <n v="38.9"/>
    <s v="Pass"/>
    <x v="1"/>
    <x v="1"/>
  </r>
  <r>
    <x v="1"/>
    <n v="5950000"/>
    <x v="5"/>
    <n v="65.19"/>
    <n v="34.81"/>
    <s v="Pass"/>
    <x v="1"/>
    <x v="1"/>
  </r>
  <r>
    <x v="0"/>
    <s v="Parcel Tax: Continue expiring tax for 5 years at a reduced rate of $30/undeveloped parcel and $144/dwelling unit."/>
    <x v="4"/>
    <n v="69.03"/>
    <n v="30.97"/>
    <s v="Pass"/>
    <x v="1"/>
    <x v="1"/>
  </r>
  <r>
    <x v="0"/>
    <s v="Cannabis Tax: marijuana cultivation at a rate of $15.44 per pound for flowers, $4.59 per pound for leaves, $2.16 per pound for fresh plants, and 2.5% of gross receipts for those with a marijuana retail license, maintaining a maximum tax rate of 25% for the first 100 pounds, 50% for 100-400 pounds, 75% for 400-1,000 pounds, and a tax at the full rate for more than 1,000 pounds"/>
    <x v="3"/>
    <n v="70.45"/>
    <n v="29.55"/>
    <s v="Pass"/>
    <x v="1"/>
    <x v="1"/>
  </r>
  <r>
    <x v="0"/>
    <s v="Parcel Tax: $100 Per Year Per Unimproved Parcel Not to Exceed $300/Yr"/>
    <x v="0"/>
    <n v="70.8"/>
    <n v="29.2"/>
    <s v="Pass"/>
    <x v="1"/>
    <x v="1"/>
  </r>
  <r>
    <x v="1"/>
    <n v="2300000"/>
    <x v="5"/>
    <n v="71.400000000000006"/>
    <n v="28.6"/>
    <s v="Pass"/>
    <x v="1"/>
    <x v="1"/>
  </r>
  <r>
    <x v="0"/>
    <s v="Parcel Tax: $45 per parcel, thereby generating an estimated $258,000 per year"/>
    <x v="6"/>
    <n v="72.349999999999994"/>
    <n v="27.65"/>
    <s v="Pass"/>
    <x v="1"/>
    <x v="1"/>
  </r>
  <r>
    <x v="0"/>
    <s v="Property Tax: Continue $118 per dwelling and $32 per undeveloped parcel for 5 more years."/>
    <x v="4"/>
    <n v="72.459999999999994"/>
    <n v="27.54"/>
    <s v="Pass"/>
    <x v="1"/>
    <x v="1"/>
  </r>
  <r>
    <x v="2"/>
    <s v="Transactions and Use Tax: Authorize a Sales Tax of 3/4 of a› (.75%) Operative No Sooner Than 10/1/2008"/>
    <x v="1"/>
    <n v="29.3"/>
    <n v="70.7"/>
    <s v="Fail"/>
    <x v="0"/>
    <x v="0"/>
  </r>
  <r>
    <x v="1"/>
    <n v="6735000"/>
    <x v="5"/>
    <n v="33.96"/>
    <n v="66.040000000000006"/>
    <s v="Fail"/>
    <x v="0"/>
    <x v="0"/>
  </r>
  <r>
    <x v="0"/>
    <s v="Sales Tax: Increase 1/2 of 1%."/>
    <x v="20"/>
    <n v="36.1"/>
    <n v="63.9"/>
    <s v="Fail"/>
    <x v="0"/>
    <x v="0"/>
  </r>
  <r>
    <x v="1"/>
    <n v="67000000"/>
    <x v="5"/>
    <n v="38.5"/>
    <n v="61.5"/>
    <s v="Fail"/>
    <x v="0"/>
    <x v="0"/>
  </r>
  <r>
    <x v="0"/>
    <s v="Sales Tax: Increase by 1%."/>
    <x v="3"/>
    <n v="40"/>
    <n v="60"/>
    <s v="Fail"/>
    <x v="0"/>
    <x v="0"/>
  </r>
  <r>
    <x v="0"/>
    <s v="Impose 1/2› Sales Tax for 10 Yrs"/>
    <x v="1"/>
    <n v="41.3"/>
    <n v="58.7"/>
    <s v="Fail"/>
    <x v="0"/>
    <x v="0"/>
  </r>
  <r>
    <x v="1"/>
    <n v="5000000"/>
    <x v="5"/>
    <n v="41.33"/>
    <n v="58.67"/>
    <s v="Fail"/>
    <x v="0"/>
    <x v="0"/>
  </r>
  <r>
    <x v="1"/>
    <n v="11500000"/>
    <x v="5"/>
    <n v="42.99"/>
    <n v="57.01"/>
    <s v="Fail"/>
    <x v="0"/>
    <x v="0"/>
  </r>
  <r>
    <x v="1"/>
    <n v="33400000"/>
    <x v="5"/>
    <n v="46.02"/>
    <n v="53.98"/>
    <s v="Fail"/>
    <x v="0"/>
    <x v="0"/>
  </r>
  <r>
    <x v="0"/>
    <s v="Utility Users Tax: A 4.0% Utility Users Tax within the City of Farmersville"/>
    <x v="1"/>
    <n v="46.1"/>
    <n v="53.9"/>
    <s v="Fail"/>
    <x v="0"/>
    <x v="0"/>
  </r>
  <r>
    <x v="0"/>
    <s v="Transient Occupancy Tax: increase from 8% to 12%"/>
    <x v="3"/>
    <n v="47.65"/>
    <n v="52.55"/>
    <s v="Fail"/>
    <x v="0"/>
    <x v="0"/>
  </r>
  <r>
    <x v="1"/>
    <n v="2800000"/>
    <x v="5"/>
    <n v="47.7"/>
    <n v="52.3"/>
    <s v="Fail"/>
    <x v="0"/>
    <x v="0"/>
  </r>
  <r>
    <x v="0"/>
    <s v="Transient Occupancy Tax: 10% generating an estimated $185,000 per hotel per year"/>
    <x v="3"/>
    <n v="48.97"/>
    <n v="51.03"/>
    <s v="Fail"/>
    <x v="0"/>
    <x v="0"/>
  </r>
  <r>
    <x v="1"/>
    <n v="3100000"/>
    <x v="5"/>
    <n v="50.9"/>
    <n v="49.1"/>
    <s v="Fail"/>
    <x v="0"/>
    <x v="0"/>
  </r>
  <r>
    <x v="1"/>
    <n v="90000000"/>
    <x v="5"/>
    <n v="51.3"/>
    <n v="48.7"/>
    <s v="Fail"/>
    <x v="0"/>
    <x v="0"/>
  </r>
  <r>
    <x v="1"/>
    <n v="2100000"/>
    <x v="5"/>
    <n v="51.32"/>
    <n v="48.68"/>
    <s v="Fail"/>
    <x v="0"/>
    <x v="0"/>
  </r>
  <r>
    <x v="0"/>
    <s v="Utility Users Tax: 4%"/>
    <x v="1"/>
    <n v="51.6"/>
    <n v="48.4"/>
    <s v="Pass"/>
    <x v="1"/>
    <x v="1"/>
  </r>
  <r>
    <x v="1"/>
    <n v="41000000"/>
    <x v="5"/>
    <n v="51.6"/>
    <n v="48.4"/>
    <s v="Fail"/>
    <x v="0"/>
    <x v="0"/>
  </r>
  <r>
    <x v="1"/>
    <n v="6500000"/>
    <x v="5"/>
    <n v="51.65"/>
    <n v="48.35"/>
    <s v="Fail"/>
    <x v="0"/>
    <x v="0"/>
  </r>
  <r>
    <x v="1"/>
    <n v="26500000"/>
    <x v="5"/>
    <n v="52.6"/>
    <n v="47.4"/>
    <s v="Fail"/>
    <x v="0"/>
    <x v="0"/>
  </r>
  <r>
    <x v="1"/>
    <n v="850000"/>
    <x v="5"/>
    <n v="56.4"/>
    <n v="43.6"/>
    <s v="Pass"/>
    <x v="1"/>
    <x v="1"/>
  </r>
  <r>
    <x v="0"/>
    <s v="Parcel Tax: Levy Annual Parcel Tax of $56 Per Parcel for 5 Yrs with Cost of Living Adjustments"/>
    <x v="5"/>
    <n v="56.7"/>
    <n v="43.3"/>
    <s v="Fail"/>
    <x v="0"/>
    <x v="0"/>
  </r>
  <r>
    <x v="1"/>
    <n v="6500000"/>
    <x v="5"/>
    <n v="57.25"/>
    <n v="42.75"/>
    <s v="Pass"/>
    <x v="1"/>
    <x v="1"/>
  </r>
  <r>
    <x v="1"/>
    <n v="16000000"/>
    <x v="5"/>
    <n v="58.7"/>
    <n v="41.4"/>
    <s v="Pass"/>
    <x v="1"/>
    <x v="1"/>
  </r>
  <r>
    <x v="1"/>
    <n v="91000000"/>
    <x v="5"/>
    <n v="58.9"/>
    <n v="41.1"/>
    <s v="Fail"/>
    <x v="0"/>
    <x v="0"/>
  </r>
  <r>
    <x v="1"/>
    <n v="2200000"/>
    <x v="5"/>
    <n v="58.94"/>
    <n v="41.06"/>
    <s v="Pass"/>
    <x v="1"/>
    <x v="1"/>
  </r>
  <r>
    <x v="0"/>
    <s v="Cannabis Tax: 10% of gross receipts or $25 per square foot"/>
    <x v="0"/>
    <n v="59.11"/>
    <n v="40.89"/>
    <s v="Pass"/>
    <x v="1"/>
    <x v="1"/>
  </r>
  <r>
    <x v="1"/>
    <n v="2000000"/>
    <x v="5"/>
    <n v="59.11"/>
    <n v="40.89"/>
    <s v="Pass"/>
    <x v="1"/>
    <x v="1"/>
  </r>
  <r>
    <x v="1"/>
    <n v="3300000"/>
    <x v="5"/>
    <n v="59.8"/>
    <n v="40.200000000000003"/>
    <s v="Pass"/>
    <x v="1"/>
    <x v="1"/>
  </r>
  <r>
    <x v="0"/>
    <s v="Utility Users Tax: Increase Tax Cap by $150/Yr"/>
    <x v="1"/>
    <n v="60.1"/>
    <n v="39.9"/>
    <s v="Pass"/>
    <x v="1"/>
    <x v="1"/>
  </r>
  <r>
    <x v="1"/>
    <n v="105300000"/>
    <x v="5"/>
    <n v="60.14"/>
    <n v="39.86"/>
    <s v="Pass"/>
    <x v="1"/>
    <x v="1"/>
  </r>
  <r>
    <x v="0"/>
    <s v="Sales Tax: Levy additional tax of 0.5% (1/2-cent) for general city services."/>
    <x v="3"/>
    <n v="60.48"/>
    <n v="39.520000000000003"/>
    <s v="Pass"/>
    <x v="1"/>
    <x v="1"/>
  </r>
  <r>
    <x v="1"/>
    <n v="18000000"/>
    <x v="5"/>
    <n v="60.56"/>
    <n v="39.44"/>
    <s v="Pass"/>
    <x v="1"/>
    <x v="1"/>
  </r>
  <r>
    <x v="0"/>
    <s v="Parcel Tax: An Increase by $22.60/Yr Which Equates to $1.88 Per Month for a Single Unit Dwelling and Which Shall Increase Annually Thereafter in the Same Percentage as the Consumer Price Index"/>
    <x v="6"/>
    <n v="60.7"/>
    <n v="39.299999999999997"/>
    <s v="Fail"/>
    <x v="0"/>
    <x v="0"/>
  </r>
  <r>
    <x v="0"/>
    <s v="Parcel Tax: $55 per parcel for 5 years"/>
    <x v="5"/>
    <n v="61.3"/>
    <n v="38.700000000000003"/>
    <s v="Fail"/>
    <x v="0"/>
    <x v="0"/>
  </r>
  <r>
    <x v="1"/>
    <n v="4500000"/>
    <x v="5"/>
    <n v="61.8"/>
    <n v="38.200000000000003"/>
    <s v="Pass"/>
    <x v="1"/>
    <x v="1"/>
  </r>
  <r>
    <x v="1"/>
    <n v="5100000"/>
    <x v="5"/>
    <n v="63.2"/>
    <n v="36.799999999999997"/>
    <s v="Pass"/>
    <x v="1"/>
    <x v="1"/>
  </r>
  <r>
    <x v="1"/>
    <n v="2455000"/>
    <x v="5"/>
    <n v="63.2"/>
    <n v="36.799999999999997"/>
    <s v="Pass"/>
    <x v="1"/>
    <x v="1"/>
  </r>
  <r>
    <x v="0"/>
    <s v="Impose 1/2› Sales Tax"/>
    <x v="1"/>
    <n v="63.7"/>
    <n v="36.299999999999997"/>
    <s v="Pass"/>
    <x v="1"/>
    <x v="1"/>
  </r>
  <r>
    <x v="0"/>
    <s v="Parcel Tax: Levy Annual Tax of $60 Per Parcel"/>
    <x v="5"/>
    <n v="63.8"/>
    <n v="36.200000000000003"/>
    <s v="Fail"/>
    <x v="0"/>
    <x v="0"/>
  </r>
  <r>
    <x v="0"/>
    <s v="Sales Tax: Impose 1 cent tax."/>
    <x v="3"/>
    <n v="64.05"/>
    <n v="35.950000000000003"/>
    <s v="Pass"/>
    <x v="1"/>
    <x v="1"/>
  </r>
  <r>
    <x v="1"/>
    <n v="3500000"/>
    <x v="5"/>
    <n v="64.14"/>
    <n v="35.86"/>
    <s v="Fail"/>
    <x v="0"/>
    <x v="0"/>
  </r>
  <r>
    <x v="0"/>
    <s v="Sales Tax: Levy additional tax of 1% (one-cent) for general city services."/>
    <x v="3"/>
    <n v="64.25"/>
    <n v="35.75"/>
    <s v="Pass"/>
    <x v="1"/>
    <x v="1"/>
  </r>
  <r>
    <x v="0"/>
    <s v="Utility User Tax: Extend existing utility user tax of 7%."/>
    <x v="5"/>
    <n v="64.59"/>
    <n v="35.409999999999997"/>
    <s v="Pass"/>
    <x v="1"/>
    <x v="1"/>
  </r>
  <r>
    <x v="1"/>
    <n v="750000"/>
    <x v="5"/>
    <n v="64.77"/>
    <n v="35.229999999999997"/>
    <s v="Pass"/>
    <x v="1"/>
    <x v="1"/>
  </r>
  <r>
    <x v="1"/>
    <n v="715000"/>
    <x v="5"/>
    <n v="64.8"/>
    <n v="35.200000000000003"/>
    <s v="Pass"/>
    <x v="1"/>
    <x v="1"/>
  </r>
  <r>
    <x v="0"/>
    <s v="Sales Tax: Enact additional 0.5% tax for general city services."/>
    <x v="3"/>
    <n v="65.260000000000005"/>
    <n v="34.74"/>
    <s v="Pass"/>
    <x v="1"/>
    <x v="1"/>
  </r>
  <r>
    <x v="0"/>
    <s v="Marijuana Tax: Levy tax on marijuana businesses a maximum rate of 10% of gross receipts or $25/sq. ft. for general city services."/>
    <x v="3"/>
    <n v="65.41"/>
    <n v="34.590000000000003"/>
    <s v="Pass"/>
    <x v="1"/>
    <x v="1"/>
  </r>
  <r>
    <x v="1"/>
    <n v="1650000"/>
    <x v="5"/>
    <n v="65.47"/>
    <n v="34.53"/>
    <s v="Pass"/>
    <x v="1"/>
    <x v="1"/>
  </r>
  <r>
    <x v="1"/>
    <n v="850000"/>
    <x v="5"/>
    <n v="65.7"/>
    <n v="34.4"/>
    <s v="Pass"/>
    <x v="1"/>
    <x v="1"/>
  </r>
  <r>
    <x v="1"/>
    <n v="4800000"/>
    <x v="5"/>
    <n v="66"/>
    <n v="34"/>
    <s v="Pass"/>
    <x v="1"/>
    <x v="1"/>
  </r>
  <r>
    <x v="1"/>
    <n v="4000000"/>
    <x v="5"/>
    <n v="66.14"/>
    <n v="33.86"/>
    <s v="Pass"/>
    <x v="1"/>
    <x v="1"/>
  </r>
  <r>
    <x v="0"/>
    <s v="Impose Parcel Tax of $120"/>
    <x v="1"/>
    <n v="66.7"/>
    <n v="33.299999999999997"/>
    <s v="Pass"/>
    <x v="1"/>
    <x v="1"/>
  </r>
  <r>
    <x v="2"/>
    <s v="Sales Tax: Enact a 1/4› Tax"/>
    <x v="0"/>
    <n v="66.8"/>
    <n v="33.200000000000003"/>
    <s v="Pass"/>
    <x v="1"/>
    <x v="1"/>
  </r>
  <r>
    <x v="0"/>
    <s v="Transient Occupancy Tax: Increase Tax from 4% to 8%"/>
    <x v="1"/>
    <n v="67.099999999999994"/>
    <n v="32.9"/>
    <s v="Pass"/>
    <x v="1"/>
    <x v="1"/>
  </r>
  <r>
    <x v="2"/>
    <s v="Sales Tax: Enact a 1/2› Sales Tax Ordinance Which Automatically Expires In 30 Yrs"/>
    <x v="22"/>
    <n v="67.2"/>
    <n v="32.799999999999997"/>
    <s v="Pass"/>
    <x v="1"/>
    <x v="1"/>
  </r>
  <r>
    <x v="1"/>
    <n v="3300000"/>
    <x v="5"/>
    <n v="67.3"/>
    <n v="32.700000000000003"/>
    <s v="Pass"/>
    <x v="1"/>
    <x v="1"/>
  </r>
  <r>
    <x v="1"/>
    <n v="60100000"/>
    <x v="5"/>
    <n v="67.599999999999994"/>
    <n v="32.4"/>
    <s v="Pass"/>
    <x v="1"/>
    <x v="1"/>
  </r>
  <r>
    <x v="0"/>
    <s v="Marijuana Tax: Levy tax on marijuana businesses a maximum rate of 10% of gross receipts or $25/sq. ft. for general city services."/>
    <x v="3"/>
    <n v="67.84"/>
    <n v="32.159999999999997"/>
    <s v="Pass"/>
    <x v="1"/>
    <x v="1"/>
  </r>
  <r>
    <x v="0"/>
    <s v="Sales Tax:  Enact 1% tax to fund public safety services, maintain essential infrastructure, and protect general services."/>
    <x v="3"/>
    <n v="68.33"/>
    <n v="31.67"/>
    <s v="Pass"/>
    <x v="1"/>
    <x v="1"/>
  </r>
  <r>
    <x v="1"/>
    <n v="23000000"/>
    <x v="5"/>
    <n v="68.599999999999994"/>
    <n v="31.4"/>
    <s v="Pass"/>
    <x v="1"/>
    <x v="1"/>
  </r>
  <r>
    <x v="0"/>
    <s v="Special Tax: Increase annual snow removal fee."/>
    <x v="3"/>
    <n v="68.97"/>
    <n v="31.03"/>
    <s v="Pass"/>
    <x v="1"/>
    <x v="1"/>
  </r>
  <r>
    <x v="1"/>
    <n v="4250000"/>
    <x v="5"/>
    <n v="69.06"/>
    <n v="30.94"/>
    <s v="Pass"/>
    <x v="1"/>
    <x v="1"/>
  </r>
  <r>
    <x v="0"/>
    <s v="Marijuana Tax: Impose tax up to $25. sq. ft. or up to 10% of gross receipts."/>
    <x v="3"/>
    <n v="69.58"/>
    <n v="30.42"/>
    <s v="Pass"/>
    <x v="1"/>
    <x v="1"/>
  </r>
  <r>
    <x v="1"/>
    <n v="7200000"/>
    <x v="5"/>
    <n v="69.7"/>
    <n v="30.3"/>
    <s v="Pass"/>
    <x v="1"/>
    <x v="1"/>
  </r>
  <r>
    <x v="0"/>
    <s v="Sales Tax: additional 1% generating an estimated $800,000 per year, thereby increasing the total sales tax rate from 7.75% to 8.75%"/>
    <x v="3"/>
    <n v="69.78"/>
    <n v="30.22"/>
    <s v="Pass"/>
    <x v="1"/>
    <x v="1"/>
  </r>
  <r>
    <x v="1"/>
    <n v="45000000"/>
    <x v="5"/>
    <n v="70.3"/>
    <n v="29.7"/>
    <s v="Pass"/>
    <x v="1"/>
    <x v="1"/>
  </r>
  <r>
    <x v="2"/>
    <s v="Sales Tax: Sales Tax Be Increased by 1/2›"/>
    <x v="6"/>
    <n v="70.3"/>
    <n v="29.7"/>
    <s v="Pass"/>
    <x v="1"/>
    <x v="1"/>
  </r>
  <r>
    <x v="1"/>
    <n v="20700000"/>
    <x v="5"/>
    <n v="70.400000000000006"/>
    <n v="29.6"/>
    <s v="Pass"/>
    <x v="1"/>
    <x v="1"/>
  </r>
  <r>
    <x v="0"/>
    <s v="Parcel Tax: Levy a Special Tax at Rates of $8.50 Per Taxable Parcel Per Year"/>
    <x v="10"/>
    <n v="70.900000000000006"/>
    <n v="29.2"/>
    <s v="Pass"/>
    <x v="1"/>
    <x v="1"/>
  </r>
  <r>
    <x v="2"/>
    <s v="Sales Tax: Sales Tax Increase by a Maximum of 1/2 of 1›"/>
    <x v="1"/>
    <n v="71.3"/>
    <n v="28.7"/>
    <s v="Pass"/>
    <x v="1"/>
    <x v="1"/>
  </r>
  <r>
    <x v="1"/>
    <n v="2500000"/>
    <x v="5"/>
    <n v="71.7"/>
    <n v="28.3"/>
    <s v="Pass"/>
    <x v="1"/>
    <x v="1"/>
  </r>
  <r>
    <x v="0"/>
    <s v="Parcel Tax: Increase Parcel Tax by $22.60 Per Year Per Single Family Dwelling During the First Year. The Special Tax Increase May Be Adjusted Each Fiscal Year"/>
    <x v="6"/>
    <n v="72.5"/>
    <n v="27.5"/>
    <s v="Pass"/>
    <x v="1"/>
    <x v="1"/>
  </r>
  <r>
    <x v="1"/>
    <n v="3600000"/>
    <x v="5"/>
    <n v="73.599999999999994"/>
    <n v="26.4"/>
    <s v="Pass"/>
    <x v="1"/>
    <x v="1"/>
  </r>
  <r>
    <x v="2"/>
    <s v="Sales Tax: A 3/4› Sales Tax within the City of Dinuba"/>
    <x v="6"/>
    <n v="73.8"/>
    <n v="26.2"/>
    <s v="Pass"/>
    <x v="1"/>
    <x v="1"/>
  </r>
  <r>
    <x v="0"/>
    <s v="Increase Special Taxes by $12/Home"/>
    <x v="6"/>
    <n v="75.7"/>
    <n v="24.3"/>
    <s v="Pass"/>
    <x v="1"/>
    <x v="1"/>
  </r>
  <r>
    <x v="1"/>
    <n v="1250000"/>
    <x v="5"/>
    <n v="76.400000000000006"/>
    <n v="23.6"/>
    <s v="Pass"/>
    <x v="1"/>
    <x v="1"/>
  </r>
  <r>
    <x v="1"/>
    <n v="7800000"/>
    <x v="5"/>
    <n v="76.849999999999994"/>
    <n v="23.15"/>
    <s v="Pass"/>
    <x v="1"/>
    <x v="1"/>
  </r>
  <r>
    <x v="0"/>
    <s v="Parcel Tax: Levy a Parcel Tax of $2/Parcel Per Month for a Community Street Lighting Project"/>
    <x v="22"/>
    <n v="78.2"/>
    <n v="21.8"/>
    <s v="Pass"/>
    <x v="1"/>
    <x v="1"/>
  </r>
  <r>
    <x v="1"/>
    <n v="233000"/>
    <x v="5"/>
    <n v="78.5"/>
    <n v="21.5"/>
    <s v="Pass"/>
    <x v="1"/>
    <x v="1"/>
  </r>
  <r>
    <x v="1"/>
    <n v="3600000"/>
    <x v="5"/>
    <n v="79.3"/>
    <n v="20.7"/>
    <s v="Pass"/>
    <x v="1"/>
    <x v="1"/>
  </r>
  <r>
    <x v="0"/>
    <s v="Utility User Tax: Reduce the maximum utility user tax rate from 7% to 6%."/>
    <x v="3"/>
    <n v="83.03"/>
    <n v="16.97"/>
    <s v="Pass"/>
    <x v="1"/>
    <x v="1"/>
  </r>
  <r>
    <x v="1"/>
    <n v="6700000"/>
    <x v="5"/>
    <n v="84.28"/>
    <n v="15.72"/>
    <s v="Pass"/>
    <x v="1"/>
    <x v="1"/>
  </r>
  <r>
    <x v="1"/>
    <n v="45000000"/>
    <x v="5"/>
    <n v="86.74"/>
    <n v="13.26"/>
    <s v="Pass"/>
    <x v="1"/>
    <x v="1"/>
  </r>
  <r>
    <x v="0"/>
    <s v="Sales Tax: additional 1% in unincorporated areas of the county, thereby increasing the total sales tax rate in the county from 7.25% to 8.25% and generating an estimated $4.5 million per year"/>
    <x v="3"/>
    <n v="29.68"/>
    <n v="70.319999999999993"/>
    <s v="Fail"/>
    <x v="0"/>
    <x v="0"/>
  </r>
  <r>
    <x v="0"/>
    <s v="Parcel Tax:  $75 per unimproved parcel and $150 per improved residential or commercial parcel, with a 2% annual inflation adjustment, providing $4,184,471 annually"/>
    <x v="6"/>
    <n v="31.74"/>
    <n v="68.260000000000005"/>
    <s v="Fail"/>
    <x v="0"/>
    <x v="0"/>
  </r>
  <r>
    <x v="0"/>
    <s v="Parcel Tax: Levy a $107 Annual Parcel Tax on Improved Property and a $53 Annual Parcel Tax on Unimproved Property in the District"/>
    <x v="6"/>
    <n v="41.1"/>
    <n v="58.9"/>
    <s v="Fail"/>
    <x v="0"/>
    <x v="0"/>
  </r>
  <r>
    <x v="0"/>
    <s v="Fire Services Tax:  at $300 per parcel annually for 15 years."/>
    <x v="6"/>
    <n v="42.9"/>
    <n v="57.1"/>
    <s v="Fail"/>
    <x v="0"/>
    <x v="0"/>
  </r>
  <r>
    <x v="0"/>
    <s v="Transient Occupancy Tax: Expand Existing 10% Transient Occupancy Tax to Apply to RV Parks, Privately Owned Campgrounds and Houseboats"/>
    <x v="1"/>
    <n v="43.7"/>
    <n v="56.3"/>
    <s v="Fail"/>
    <x v="0"/>
    <x v="0"/>
  </r>
  <r>
    <x v="2"/>
    <s v="Sales Tax: Increase Tax 1/2 of 1% (from 7.75% to 8.25%)"/>
    <x v="0"/>
    <n v="45.4"/>
    <n v="54.6"/>
    <s v="Fail"/>
    <x v="0"/>
    <x v="0"/>
  </r>
  <r>
    <x v="0"/>
    <s v="Transient Occupancy Tax: increase from 10% to 12%, generating an estimated $1.85 million in general fund revenue"/>
    <x v="3"/>
    <n v="46.37"/>
    <n v="53.63"/>
    <s v="Fail"/>
    <x v="0"/>
    <x v="0"/>
  </r>
  <r>
    <x v="1"/>
    <n v="5750000"/>
    <x v="5"/>
    <n v="49.2"/>
    <n v="50.8"/>
    <s v="Fail"/>
    <x v="0"/>
    <x v="0"/>
  </r>
  <r>
    <x v="0"/>
    <s v="Parcel Tax: Levy Annual Tax from $80 to $290 Per Parcel (Depending on Type of Parcel) from 2009 Through 6/30/2019"/>
    <x v="6"/>
    <n v="52.4"/>
    <n v="47.6"/>
    <s v="Fail"/>
    <x v="0"/>
    <x v="0"/>
  </r>
  <r>
    <x v="0"/>
    <s v="Transient Occupancy Tax: increase from 10% to 12%, generating an estimated $1.85 million per year"/>
    <x v="3"/>
    <n v="53.54"/>
    <n v="46.46"/>
    <s v="Pass"/>
    <x v="1"/>
    <x v="1"/>
  </r>
  <r>
    <x v="1"/>
    <n v="8000000"/>
    <x v="5"/>
    <n v="54.1"/>
    <n v="45.9"/>
    <s v="Fail"/>
    <x v="0"/>
    <x v="0"/>
  </r>
  <r>
    <x v="1"/>
    <n v="8000000"/>
    <x v="5"/>
    <n v="55.1"/>
    <n v="45"/>
    <s v="Pass"/>
    <x v="1"/>
    <x v="1"/>
  </r>
  <r>
    <x v="1"/>
    <n v="7800000"/>
    <x v="5"/>
    <n v="55.2"/>
    <n v="44.8"/>
    <s v="Pass"/>
    <x v="1"/>
    <x v="1"/>
  </r>
  <r>
    <x v="0"/>
    <s v="Transient Occupancy Tax: Increase Tax from 8% to 10%"/>
    <x v="1"/>
    <n v="55.3"/>
    <n v="44.7"/>
    <s v="Pass"/>
    <x v="1"/>
    <x v="1"/>
  </r>
  <r>
    <x v="1"/>
    <n v="23000000"/>
    <x v="5"/>
    <n v="56.5"/>
    <n v="43.5"/>
    <s v="Pass"/>
    <x v="1"/>
    <x v="1"/>
  </r>
  <r>
    <x v="0"/>
    <s v="Transient Occupancy Tax: increase from 10% to 12%, generating an estimated $80,000 per year"/>
    <x v="3"/>
    <n v="56.8"/>
    <n v="43.2"/>
    <s v="Pass"/>
    <x v="1"/>
    <x v="1"/>
  </r>
  <r>
    <x v="0"/>
    <s v="Transient Occupancy Tax: Increase Tax from 8% to 10%"/>
    <x v="1"/>
    <n v="60.4"/>
    <n v="39.6"/>
    <s v="Pass"/>
    <x v="1"/>
    <x v="1"/>
  </r>
  <r>
    <x v="0"/>
    <s v="Increase Parcel Tax by $25"/>
    <x v="1"/>
    <n v="61.5"/>
    <n v="38.5"/>
    <s v="Fail"/>
    <x v="0"/>
    <x v="0"/>
  </r>
  <r>
    <x v="0"/>
    <s v="Marijuana Tax: Impose tax of the following rates: commercial cultivation - 0% to 15% of gross receipts or from $0 to $15/sq. ft.; other commercial marijuana businesses - 0% to 15% percent of gross receipts."/>
    <x v="3"/>
    <n v="61.99"/>
    <n v="38.01"/>
    <s v="Pass"/>
    <x v="1"/>
    <x v="1"/>
  </r>
  <r>
    <x v="1"/>
    <n v="3600000"/>
    <x v="5"/>
    <n v="66.099999999999994"/>
    <n v="33.9"/>
    <s v="Fail"/>
    <x v="0"/>
    <x v="0"/>
  </r>
  <r>
    <x v="0"/>
    <s v="Marijuana Tax: Impose tax up to 15% on gross receipts to fund general city purposes."/>
    <x v="3"/>
    <n v="67.3"/>
    <n v="32.700000000000003"/>
    <s v="Pass"/>
    <x v="1"/>
    <x v="1"/>
  </r>
  <r>
    <x v="1"/>
    <n v="9300000"/>
    <x v="5"/>
    <n v="67.7"/>
    <n v="32.299999999999997"/>
    <s v="Pass"/>
    <x v="1"/>
    <x v="1"/>
  </r>
  <r>
    <x v="0"/>
    <s v="Property Tax: $80 a year per single family home and $40 per mobile home and other amounts depending on type and size of property."/>
    <x v="6"/>
    <n v="67.94"/>
    <n v="31.58"/>
    <s v="Pass"/>
    <x v="1"/>
    <x v="1"/>
  </r>
  <r>
    <x v="1"/>
    <n v="9991000"/>
    <x v="5"/>
    <n v="68.099999999999994"/>
    <n v="31.9"/>
    <s v="Pass"/>
    <x v="1"/>
    <x v="1"/>
  </r>
  <r>
    <x v="1"/>
    <n v="9300000"/>
    <x v="5"/>
    <n v="68.400000000000006"/>
    <n v="31.6"/>
    <s v="Pass"/>
    <x v="1"/>
    <x v="1"/>
  </r>
  <r>
    <x v="1"/>
    <n v="1500000"/>
    <x v="5"/>
    <n v="68.599999999999994"/>
    <n v="31.4"/>
    <s v="Pass"/>
    <x v="1"/>
    <x v="1"/>
  </r>
  <r>
    <x v="0"/>
    <s v="Parcel Tax: Levy Annual Tax of $70 Per Parcel"/>
    <x v="4"/>
    <n v="68.7"/>
    <n v="31.3"/>
    <s v="Pass"/>
    <x v="1"/>
    <x v="1"/>
  </r>
  <r>
    <x v="0"/>
    <s v="Parcel Tax: Renew and raise existing tax from $70/parcel to $90/parcel tax for emergency medical services for 5 years."/>
    <x v="6"/>
    <n v="69.489999999999995"/>
    <n v="30.51"/>
    <s v="Pass"/>
    <x v="1"/>
    <x v="1"/>
  </r>
  <r>
    <x v="0"/>
    <s v="$10 times benefit units"/>
    <x v="3"/>
    <n v="75.8"/>
    <n v="24.2"/>
    <s v="Pass"/>
    <x v="1"/>
    <x v="1"/>
  </r>
  <r>
    <x v="0"/>
    <s v="New 4.5% Utility Users Tax"/>
    <x v="1"/>
    <n v="30.2"/>
    <n v="69.8"/>
    <s v="Fail"/>
    <x v="0"/>
    <x v="0"/>
  </r>
  <r>
    <x v="0"/>
    <s v="Transient Occupancy Tax: Increase TOT by 1/2 of 1%."/>
    <x v="20"/>
    <n v="32.9"/>
    <n v="67.099999999999994"/>
    <s v="Fail"/>
    <x v="0"/>
    <x v="0"/>
  </r>
  <r>
    <x v="0"/>
    <s v="$79.80 Per Sq Ft/ $59.85 Per Multi-Family"/>
    <x v="15"/>
    <n v="33.299999999999997"/>
    <n v="66.7"/>
    <s v="Fail"/>
    <x v="0"/>
    <x v="0"/>
  </r>
  <r>
    <x v="0"/>
    <s v="N/A"/>
    <x v="3"/>
    <n v="34.4"/>
    <n v="65.599999999999994"/>
    <s v="Fail"/>
    <x v="0"/>
    <x v="0"/>
  </r>
  <r>
    <x v="0"/>
    <s v="Sales Tax: Increase sales tax 0.75% for five years"/>
    <x v="3"/>
    <n v="36.17"/>
    <n v="63.83"/>
    <s v="Fail"/>
    <x v="0"/>
    <x v="0"/>
  </r>
  <r>
    <x v="0"/>
    <s v="Utility Users Tax: Impose New 4.5% Tax"/>
    <x v="0"/>
    <n v="37.700000000000003"/>
    <n v="62.3"/>
    <s v="Fail"/>
    <x v="0"/>
    <x v="0"/>
  </r>
  <r>
    <x v="0"/>
    <s v="Utility Users Tax: $6/Month Per Utility"/>
    <x v="1"/>
    <n v="39.200000000000003"/>
    <n v="60.8"/>
    <s v="Fail"/>
    <x v="0"/>
    <x v="0"/>
  </r>
  <r>
    <x v="0"/>
    <s v="3.5% Utility Users Tax"/>
    <x v="4"/>
    <n v="41.4"/>
    <n v="58.6"/>
    <s v="Fail"/>
    <x v="0"/>
    <x v="0"/>
  </r>
  <r>
    <x v="2"/>
    <s v="Sales Tax Increase of 1/2%"/>
    <x v="21"/>
    <n v="41.6"/>
    <n v="58.4"/>
    <s v="Fail"/>
    <x v="0"/>
    <x v="0"/>
  </r>
  <r>
    <x v="0"/>
    <s v="Sales Tax: Impose additional 0.5% tax for 30 years."/>
    <x v="3"/>
    <n v="42.09"/>
    <n v="57.91"/>
    <s v="Fail"/>
    <x v="0"/>
    <x v="0"/>
  </r>
  <r>
    <x v="0"/>
    <s v="Sales Tax: Increase sales tax by 1/2 cent for four years."/>
    <x v="3"/>
    <n v="44.1"/>
    <n v="55.9"/>
    <s v="Fail"/>
    <x v="0"/>
    <x v="0"/>
  </r>
  <r>
    <x v="0"/>
    <s v="Business Tax: Eliminate taxes on home-based businesses to promote small business growth, and increase and/or impose new taxes on other businesses."/>
    <x v="1"/>
    <n v="44.3"/>
    <n v="55.7"/>
    <s v="Fail"/>
    <x v="0"/>
    <x v="0"/>
  </r>
  <r>
    <x v="0"/>
    <s v="Sales Tax: Increase sales tax from 8.25% to 8.75%."/>
    <x v="3"/>
    <n v="44.64"/>
    <n v="55.36"/>
    <s v="Fail"/>
    <x v="0"/>
    <x v="0"/>
  </r>
  <r>
    <x v="1"/>
    <n v="96000000"/>
    <x v="5"/>
    <n v="45.63"/>
    <n v="54.37"/>
    <s v="Fail"/>
    <x v="0"/>
    <x v="0"/>
  </r>
  <r>
    <x v="0"/>
    <s v="Parcel Tax: $99 annual tax per parcel for 4 years."/>
    <x v="5"/>
    <n v="47.21"/>
    <n v="52.79"/>
    <s v="Fail"/>
    <x v="0"/>
    <x v="0"/>
  </r>
  <r>
    <x v="2"/>
    <s v="Sales Tax: .25% Increase for No Longer Than 10 Yrs"/>
    <x v="15"/>
    <n v="48.7"/>
    <n v="51.3"/>
    <s v="Fail"/>
    <x v="0"/>
    <x v="0"/>
  </r>
  <r>
    <x v="0"/>
    <s v="Sales Tax: early termination of the sales tax established through Measure O in 2008 if street and alley work do not meet the Pavement Condition Index requirement"/>
    <x v="3"/>
    <n v="51.76"/>
    <n v="48.24"/>
    <s v="Pass"/>
    <x v="1"/>
    <x v="1"/>
  </r>
  <r>
    <x v="1"/>
    <n v="198000000"/>
    <x v="5"/>
    <n v="53.9"/>
    <n v="46.1"/>
    <s v="Fail"/>
    <x v="0"/>
    <x v="0"/>
  </r>
  <r>
    <x v="0"/>
    <s v="Sales Tax: additional 1.5% generating an estimated $40 million per year, thereby increasing the total sales tax rate from 7.75% to 9.25%"/>
    <x v="3"/>
    <n v="53.92"/>
    <n v="46.08"/>
    <s v="Pass"/>
    <x v="1"/>
    <x v="1"/>
  </r>
  <r>
    <x v="1"/>
    <n v="71100000"/>
    <x v="5"/>
    <n v="55.1"/>
    <n v="44.9"/>
    <s v="Fail"/>
    <x v="0"/>
    <x v="0"/>
  </r>
  <r>
    <x v="1"/>
    <n v="25500000"/>
    <x v="5"/>
    <n v="55.1"/>
    <n v="44.9"/>
    <s v="Fail"/>
    <x v="0"/>
    <x v="0"/>
  </r>
  <r>
    <x v="0"/>
    <s v="TOT: Increase to 10%"/>
    <x v="1"/>
    <n v="55.2"/>
    <n v="44.8"/>
    <s v="Pass"/>
    <x v="1"/>
    <x v="1"/>
  </r>
  <r>
    <x v="1"/>
    <n v="119000000"/>
    <x v="5"/>
    <n v="55.2"/>
    <n v="44.8"/>
    <s v="Pass"/>
    <x v="1"/>
    <x v="1"/>
  </r>
  <r>
    <x v="1"/>
    <n v="9875000"/>
    <x v="5"/>
    <n v="55.79"/>
    <n v="44.21"/>
    <s v="Pass"/>
    <x v="1"/>
    <x v="1"/>
  </r>
  <r>
    <x v="1"/>
    <n v="350000000"/>
    <x v="5"/>
    <n v="56.39"/>
    <n v="43.61"/>
    <s v="Pass"/>
    <x v="1"/>
    <x v="1"/>
  </r>
  <r>
    <x v="0"/>
    <s v="Business License Tax: Continuation"/>
    <x v="1"/>
    <n v="56.8"/>
    <n v="43.2"/>
    <s v="Pass"/>
    <x v="1"/>
    <x v="1"/>
  </r>
  <r>
    <x v="1"/>
    <n v="29445000"/>
    <x v="5"/>
    <n v="57"/>
    <n v="43"/>
    <s v="Pass"/>
    <x v="1"/>
    <x v="1"/>
  </r>
  <r>
    <x v="0"/>
    <s v="Cannabis Tax: authorizing marijuana cultivation and distribution with limitations of 500 acres for cultivation of general marijuana and 100 acres for indoor nurseries, permits for sales between distributors, and a tax of 4% of gross receipts on general cultivation and 1% of gross receipts on nursery cultivation"/>
    <x v="3"/>
    <n v="57.22"/>
    <n v="42.78"/>
    <s v="Pass"/>
    <x v="1"/>
    <x v="1"/>
  </r>
  <r>
    <x v="0"/>
    <s v="Parcel Tax: $15 per parcel per year"/>
    <x v="3"/>
    <n v="57.4"/>
    <n v="42.6"/>
    <s v="Fail"/>
    <x v="0"/>
    <x v="0"/>
  </r>
  <r>
    <x v="2"/>
    <s v="Sales Tax: Imposing 1% sales tax."/>
    <x v="6"/>
    <n v="57.7"/>
    <n v="42.3"/>
    <s v="Fail"/>
    <x v="0"/>
    <x v="0"/>
  </r>
  <r>
    <x v="0"/>
    <s v="Increase ConstructionTax"/>
    <x v="15"/>
    <n v="57.8"/>
    <n v="42.2"/>
    <s v="Fail"/>
    <x v="0"/>
    <x v="0"/>
  </r>
  <r>
    <x v="0"/>
    <s v="Parcel Tax: $10 per parcel per year"/>
    <x v="10"/>
    <n v="58.3"/>
    <n v="41.7"/>
    <s v="Fail"/>
    <x v="0"/>
    <x v="0"/>
  </r>
  <r>
    <x v="0"/>
    <s v="Sales Tax: Adopt additional 1% tax to improve police and fire services."/>
    <x v="3"/>
    <n v="58.37"/>
    <n v="41.63"/>
    <s v="Pass"/>
    <x v="1"/>
    <x v="1"/>
  </r>
  <r>
    <x v="0"/>
    <s v="Sales Tax: Establish additional 0.5% tax for 25 years."/>
    <x v="3"/>
    <n v="58.74"/>
    <n v="41.26"/>
    <s v="Pass"/>
    <x v="1"/>
    <x v="1"/>
  </r>
  <r>
    <x v="1"/>
    <n v="169000000"/>
    <x v="5"/>
    <n v="58.93"/>
    <n v="41.07"/>
    <s v="Pass"/>
    <x v="1"/>
    <x v="1"/>
  </r>
  <r>
    <x v="0"/>
    <s v="Parcel Tax: Levy Annual Parcel Tax of No More Than $96/ Parcel for 4 Yrs,Beginning 7/1/2011"/>
    <x v="5"/>
    <n v="59.4"/>
    <n v="40.6"/>
    <s v="Fail"/>
    <x v="0"/>
    <x v="0"/>
  </r>
  <r>
    <x v="1"/>
    <n v="89000000"/>
    <x v="5"/>
    <n v="60"/>
    <n v="40"/>
    <s v="Fail"/>
    <x v="0"/>
    <x v="0"/>
  </r>
  <r>
    <x v="1"/>
    <n v="17500000"/>
    <x v="5"/>
    <n v="60.1"/>
    <n v="39.9"/>
    <s v="Pass"/>
    <x v="1"/>
    <x v="1"/>
  </r>
  <r>
    <x v="0"/>
    <s v="Marijuana Tax: Enact a permanent $30/sq. ft. tax on space used for the cultivation of marijuana with annual CPI increases."/>
    <x v="3"/>
    <n v="60.33"/>
    <n v="39.67"/>
    <s v="Pass"/>
    <x v="1"/>
    <x v="1"/>
  </r>
  <r>
    <x v="1"/>
    <n v="45000000"/>
    <x v="5"/>
    <n v="60.49"/>
    <n v="39.51"/>
    <s v="Pass"/>
    <x v="1"/>
    <x v="1"/>
  </r>
  <r>
    <x v="1"/>
    <n v="39600000"/>
    <x v="5"/>
    <n v="60.55"/>
    <n v="39.450000000000003"/>
    <s v="Pass"/>
    <x v="1"/>
    <x v="1"/>
  </r>
  <r>
    <x v="1"/>
    <n v="4000000"/>
    <x v="5"/>
    <n v="61.2"/>
    <n v="38.799999999999997"/>
    <s v="Pass"/>
    <x v="1"/>
    <x v="1"/>
  </r>
  <r>
    <x v="0"/>
    <s v="Parcel Tax: Impose Tax of $15"/>
    <x v="12"/>
    <n v="61.7"/>
    <n v="38.299999999999997"/>
    <s v="Fail"/>
    <x v="0"/>
    <x v="0"/>
  </r>
  <r>
    <x v="1"/>
    <n v="145000000"/>
    <x v="5"/>
    <n v="61.8"/>
    <n v="38.200000000000003"/>
    <s v="Pass"/>
    <x v="1"/>
    <x v="1"/>
  </r>
  <r>
    <x v="2"/>
    <s v="Sales Tax: Increase the Sales Tax by 1/4%"/>
    <x v="0"/>
    <n v="62"/>
    <n v="38.1"/>
    <s v="Fail"/>
    <x v="0"/>
    <x v="0"/>
  </r>
  <r>
    <x v="0"/>
    <s v="4% Utility Users Tax (Continue)"/>
    <x v="1"/>
    <n v="62.2"/>
    <n v="37.799999999999997"/>
    <s v="Pass"/>
    <x v="1"/>
    <x v="1"/>
  </r>
  <r>
    <x v="1"/>
    <n v="135000001"/>
    <x v="5"/>
    <n v="62.2"/>
    <n v="37.799999999999997"/>
    <s v="Pass"/>
    <x v="1"/>
    <x v="1"/>
  </r>
  <r>
    <x v="0"/>
    <s v="Utility User Tax: Changes 5% telephone and cable television tax to 4.5% communications user tax."/>
    <x v="3"/>
    <n v="63.36"/>
    <n v="36.64"/>
    <s v="Pass"/>
    <x v="1"/>
    <x v="1"/>
  </r>
  <r>
    <x v="1"/>
    <n v="60000000"/>
    <x v="5"/>
    <n v="63.51"/>
    <n v="36.49"/>
    <s v="Pass"/>
    <x v="1"/>
    <x v="1"/>
  </r>
  <r>
    <x v="1"/>
    <n v="64000000"/>
    <x v="5"/>
    <n v="64.5"/>
    <n v="35.5"/>
    <s v="Pass"/>
    <x v="1"/>
    <x v="1"/>
  </r>
  <r>
    <x v="0"/>
    <s v="Marijuana Tax: Enact a permanent 15% tax on the proceeds of all marijuana sales."/>
    <x v="3"/>
    <n v="64.510000000000005"/>
    <n v="35.49"/>
    <s v="Pass"/>
    <x v="1"/>
    <x v="1"/>
  </r>
  <r>
    <x v="0"/>
    <s v="Sales Tax: Increase Tax by 1/2› for 20 Yrs Only"/>
    <x v="1"/>
    <n v="65.099999999999994"/>
    <n v="34.9"/>
    <s v="Pass"/>
    <x v="1"/>
    <x v="1"/>
  </r>
  <r>
    <x v="1"/>
    <n v="3900000"/>
    <x v="5"/>
    <n v="65.3"/>
    <n v="34.700000000000003"/>
    <s v="Pass"/>
    <x v="1"/>
    <x v="1"/>
  </r>
  <r>
    <x v="1"/>
    <n v="39500000"/>
    <x v="5"/>
    <n v="65.400000000000006"/>
    <n v="34.6"/>
    <s v="Pass"/>
    <x v="1"/>
    <x v="1"/>
  </r>
  <r>
    <x v="1"/>
    <n v="239000000"/>
    <x v="5"/>
    <n v="65.42"/>
    <n v="34.58"/>
    <s v="Pass"/>
    <x v="1"/>
    <x v="1"/>
  </r>
  <r>
    <x v="1"/>
    <n v="356000000"/>
    <x v="11"/>
    <n v="65.599999999999994"/>
    <n v="34.4"/>
    <s v="Pass"/>
    <x v="1"/>
    <x v="1"/>
  </r>
  <r>
    <x v="0"/>
    <s v="Parcel Tax of $15"/>
    <x v="12"/>
    <n v="65.7"/>
    <n v="34.299999999999997"/>
    <s v="Fail"/>
    <x v="0"/>
    <x v="0"/>
  </r>
  <r>
    <x v="0"/>
    <s v="Parcel Tax: Renew existing annual $197 tax for 8 years."/>
    <x v="5"/>
    <n v="65.83"/>
    <n v="34.17"/>
    <s v="Fail"/>
    <x v="0"/>
    <x v="0"/>
  </r>
  <r>
    <x v="1"/>
    <n v="197000000"/>
    <x v="5"/>
    <n v="66"/>
    <n v="34.1"/>
    <s v="Pass"/>
    <x v="1"/>
    <x v="1"/>
  </r>
  <r>
    <x v="0"/>
    <s v="Parcel Tax: Levy a Tax of $89/Parcel Annually for 7 Yrs"/>
    <x v="5"/>
    <n v="66"/>
    <n v="34.1"/>
    <s v="Fail"/>
    <x v="0"/>
    <x v="0"/>
  </r>
  <r>
    <x v="1"/>
    <n v="90000000"/>
    <x v="5"/>
    <n v="66.400000000000006"/>
    <n v="33.6"/>
    <s v="Pass"/>
    <x v="1"/>
    <x v="1"/>
  </r>
  <r>
    <x v="0"/>
    <s v="Marijuana Tax: Impose annual tax on marijuana businesses not to exceed $10/canopy sq. ft. for cultivation (adjustable for inflation); 6% of gross receipts for retail marijuana businesses; and 4% for all other marijuana businesses."/>
    <x v="3"/>
    <n v="66.48"/>
    <n v="33.520000000000003"/>
    <s v="Pass"/>
    <x v="1"/>
    <x v="1"/>
  </r>
  <r>
    <x v="0"/>
    <s v="Parcel Tax: $15 Per Parcel Per Year"/>
    <x v="12"/>
    <n v="67.400000000000006"/>
    <n v="32.6"/>
    <s v="Pass"/>
    <x v="1"/>
    <x v="1"/>
  </r>
  <r>
    <x v="1"/>
    <n v="8000000"/>
    <x v="5"/>
    <n v="67.400000000000006"/>
    <n v="32.6"/>
    <s v="Pass"/>
    <x v="1"/>
    <x v="1"/>
  </r>
  <r>
    <x v="1"/>
    <n v="4500000"/>
    <x v="5"/>
    <n v="67.8"/>
    <n v="32.200000000000003"/>
    <s v="Pass"/>
    <x v="1"/>
    <x v="1"/>
  </r>
  <r>
    <x v="1"/>
    <n v="10000000"/>
    <x v="5"/>
    <n v="67.900000000000006"/>
    <n v="32.1"/>
    <s v="Pass"/>
    <x v="1"/>
    <x v="1"/>
  </r>
  <r>
    <x v="1"/>
    <n v="57000000"/>
    <x v="5"/>
    <n v="68"/>
    <n v="32"/>
    <s v="Pass"/>
    <x v="1"/>
    <x v="1"/>
  </r>
  <r>
    <x v="0"/>
    <s v="Parcel Tax: Increase Tax from $25 to $40 Per Yr"/>
    <x v="10"/>
    <n v="68.099999999999994"/>
    <n v="31.9"/>
    <s v="Pass"/>
    <x v="1"/>
    <x v="1"/>
  </r>
  <r>
    <x v="1"/>
    <n v="35000000"/>
    <x v="5"/>
    <n v="68.2"/>
    <n v="31.8"/>
    <s v="Pass"/>
    <x v="1"/>
    <x v="1"/>
  </r>
  <r>
    <x v="0"/>
    <s v="Parcel Tax: Levy Annual Tax of $59 Per Parcel for 4 Yrs"/>
    <x v="5"/>
    <n v="68.599999999999994"/>
    <n v="31.5"/>
    <s v="Pass"/>
    <x v="1"/>
    <x v="1"/>
  </r>
  <r>
    <x v="0"/>
    <s v="Cannabis Tax: 3% tax on marijuana businesses generating an estimated $465,000 - $1.55 million per year"/>
    <x v="3"/>
    <n v="69.209999999999994"/>
    <n v="30.79"/>
    <s v="Pass"/>
    <x v="1"/>
    <x v="1"/>
  </r>
  <r>
    <x v="1"/>
    <n v="33000000"/>
    <x v="5"/>
    <n v="69.3"/>
    <n v="30.7"/>
    <s v="Pass"/>
    <x v="1"/>
    <x v="1"/>
  </r>
  <r>
    <x v="0"/>
    <s v="Sales Tax: Impose 1% tax."/>
    <x v="3"/>
    <n v="69.33"/>
    <n v="30.67"/>
    <s v="Pass"/>
    <x v="1"/>
    <x v="1"/>
  </r>
  <r>
    <x v="1"/>
    <n v="34200000"/>
    <x v="5"/>
    <n v="69.430000000000007"/>
    <n v="30.57"/>
    <s v="Pass"/>
    <x v="1"/>
    <x v="1"/>
  </r>
  <r>
    <x v="0"/>
    <s v="Card Room Tax: 15% of the Gross Revenues Received by the License Holder from Card Play"/>
    <x v="1"/>
    <n v="69.599999999999994"/>
    <n v="30.4"/>
    <s v="Pass"/>
    <x v="1"/>
    <x v="1"/>
  </r>
  <r>
    <x v="1"/>
    <n v="142500000"/>
    <x v="5"/>
    <n v="69.94"/>
    <n v="30.06"/>
    <s v="Pass"/>
    <x v="1"/>
    <x v="1"/>
  </r>
  <r>
    <x v="1"/>
    <n v="39000000"/>
    <x v="5"/>
    <n v="70.400000000000006"/>
    <n v="29.6"/>
    <s v="Pass"/>
    <x v="1"/>
    <x v="1"/>
  </r>
  <r>
    <x v="0"/>
    <s v="Parcel Tax: $98.75 per year per single family residental unit."/>
    <x v="15"/>
    <n v="70.680000000000007"/>
    <n v="29.32"/>
    <s v="Pass"/>
    <x v="1"/>
    <x v="1"/>
  </r>
  <r>
    <x v="0"/>
    <s v="TOT: Continuation of 10% Tax"/>
    <x v="1"/>
    <n v="70.7"/>
    <n v="29.3"/>
    <s v="Pass"/>
    <x v="1"/>
    <x v="1"/>
  </r>
  <r>
    <x v="1"/>
    <n v="38500000"/>
    <x v="5"/>
    <n v="70.900000000000006"/>
    <n v="29.1"/>
    <s v="Pass"/>
    <x v="1"/>
    <x v="1"/>
  </r>
  <r>
    <x v="0"/>
    <s v="Sales Tax: Enact a 1/2› Tax"/>
    <x v="1"/>
    <n v="71.7"/>
    <n v="28.3"/>
    <s v="Pass"/>
    <x v="1"/>
    <x v="1"/>
  </r>
  <r>
    <x v="0"/>
    <s v="Marijuana Tax: Impose tax on marijuana businesses up to $25/sq. ft. of space used for cultivation/processing, and up to 10% of gross receipts from sales and related products."/>
    <x v="3"/>
    <n v="71.84"/>
    <n v="28.16"/>
    <s v="Pass"/>
    <x v="1"/>
    <x v="1"/>
  </r>
  <r>
    <x v="0"/>
    <s v="Cannabis Tax: 8% of gross receipts for retail marijuana businesses, 4% for other marijuana businesses and $10 per square foot for cultivation"/>
    <x v="3"/>
    <n v="71.849999999999994"/>
    <n v="28.15"/>
    <s v="Pass"/>
    <x v="1"/>
    <x v="1"/>
  </r>
  <r>
    <x v="1"/>
    <n v="59200000"/>
    <x v="5"/>
    <n v="71.98"/>
    <n v="28.02"/>
    <s v="Pass"/>
    <x v="1"/>
    <x v="1"/>
  </r>
  <r>
    <x v="0"/>
    <s v="Wastewater Rates: Repeal the city's increased wastewater rates adopted in January 2016 and return to the lower rates previously in effect."/>
    <x v="28"/>
    <n v="72.19"/>
    <n v="27.81"/>
    <s v="Pass"/>
    <x v="1"/>
    <x v="1"/>
  </r>
  <r>
    <x v="1"/>
    <n v="88000000"/>
    <x v="5"/>
    <n v="72.3"/>
    <n v="27.7"/>
    <s v="Pass"/>
    <x v="1"/>
    <x v="1"/>
  </r>
  <r>
    <x v="1"/>
    <n v="35000000"/>
    <x v="5"/>
    <n v="72.88"/>
    <n v="27.12"/>
    <s v="Pass"/>
    <x v="1"/>
    <x v="1"/>
  </r>
  <r>
    <x v="0"/>
    <s v="Parcel Tax: renewing an existing annual parcel tax of $59 per parcel for four years, thereby generating an estimated $2.2 million per year"/>
    <x v="3"/>
    <n v="73.17"/>
    <n v="26.83"/>
    <s v="Pass"/>
    <x v="1"/>
    <x v="1"/>
  </r>
  <r>
    <x v="1"/>
    <n v="17100001"/>
    <x v="5"/>
    <n v="73.7"/>
    <n v="26.3"/>
    <s v="Pass"/>
    <x v="1"/>
    <x v="1"/>
  </r>
  <r>
    <x v="0"/>
    <s v="Parcel Tax: Renew tax for 4 years at a rate of $59/parcel."/>
    <x v="5"/>
    <n v="75.12"/>
    <n v="24.88"/>
    <s v="Pass"/>
    <x v="1"/>
    <x v="1"/>
  </r>
  <r>
    <x v="0"/>
    <s v="Marijuana Tax: Impose annual tax on marijuana businesses not to exceed $10/canopy sq. ft. for cultivation (adjustable for inflation); 6% of gross receipts for retail marijuana businesses; and 4% for all other marijuana businesses."/>
    <x v="3"/>
    <n v="76.36"/>
    <n v="23.64"/>
    <s v="Pass"/>
    <x v="1"/>
    <x v="1"/>
  </r>
  <r>
    <x v="1"/>
    <n v="19600000"/>
    <x v="5"/>
    <n v="76.400000000000006"/>
    <n v="23.6"/>
    <s v="Pass"/>
    <x v="1"/>
    <x v="1"/>
  </r>
  <r>
    <x v="0"/>
    <s v="Utility Users Tax: Reduce the Tax Rate from 4% to 3.75%"/>
    <x v="1"/>
    <n v="77.599999999999994"/>
    <n v="22.4"/>
    <s v="Pass"/>
    <x v="1"/>
    <x v="1"/>
  </r>
  <r>
    <x v="1"/>
    <n v="4200000"/>
    <x v="5"/>
    <n v="78.3"/>
    <n v="21.7"/>
    <s v="Pass"/>
    <x v="1"/>
    <x v="1"/>
  </r>
  <r>
    <x v="0"/>
    <s v="Marijuana Tax: Impose tax of the following on marijuana businesses not to exceed $10/sq. ft. for cultivation; 6% of gross receipts for retail; and 4% of gross receipts for all other businesses."/>
    <x v="3"/>
    <n v="79.77"/>
    <n v="20.23"/>
    <s v="Pass"/>
    <x v="1"/>
    <x v="1"/>
  </r>
  <r>
    <x v="1"/>
    <n v="10000000"/>
    <x v="5"/>
    <n v="80"/>
    <n v="20"/>
    <s v="Pass"/>
    <x v="1"/>
    <x v="1"/>
  </r>
  <r>
    <x v="0"/>
    <s v="Transient Occupancy Tax: Extend existing TOT of 8%."/>
    <x v="3"/>
    <n v="81"/>
    <n v="19"/>
    <s v="Pass"/>
    <x v="1"/>
    <x v="1"/>
  </r>
  <r>
    <x v="0"/>
    <s v="Parcel Tax: $197 Per Parcel Annually for 5 Yrs"/>
    <x v="5"/>
    <n v="81.3"/>
    <n v="18.7"/>
    <s v="Pass"/>
    <x v="1"/>
    <x v="1"/>
  </r>
  <r>
    <x v="0"/>
    <s v="Parcel Tax: Renew Existing Annual $197 Parcel Tax for 8 Yrs Beginning 7/1/2009 (Current Parcel Tax Expires 6/30/2009)"/>
    <x v="5"/>
    <n v="82.8"/>
    <n v="17.2"/>
    <s v="Pass"/>
    <x v="1"/>
    <x v="1"/>
  </r>
  <r>
    <x v="0"/>
    <s v="Transient Occupancy Tax: increase from 10% to 15%"/>
    <x v="22"/>
    <n v="83.09"/>
    <n v="16.91"/>
    <s v="Pass"/>
    <x v="1"/>
    <x v="1"/>
  </r>
  <r>
    <x v="0"/>
    <s v="Parcel Tax: Reduce the maximum special tax by 17% on developed properties located within CFD No. 4."/>
    <x v="13"/>
    <n v="90.83"/>
    <n v="9.17"/>
    <s v="Pass"/>
    <x v="1"/>
    <x v="1"/>
  </r>
  <r>
    <x v="0"/>
    <s v="Harbor Patrol Charge: To amend and limit charges for harbor patrol services to an amount no greater than the amount charged for harbor patrol services to Westport CFD No. 2."/>
    <x v="0"/>
    <n v="91.44"/>
    <n v="8.56"/>
    <s v="Pass"/>
    <x v="1"/>
    <x v="1"/>
  </r>
  <r>
    <x v="2"/>
    <s v="Sales Tax: Extend Current 0.5%"/>
    <x v="1"/>
    <n v="29.2"/>
    <n v="70.8"/>
    <s v="Fail"/>
    <x v="0"/>
    <x v="0"/>
  </r>
  <r>
    <x v="0"/>
    <s v="Parcel Tax: Levy a $100 per year parcel tax for 5 years."/>
    <x v="19"/>
    <n v="29.9"/>
    <n v="70.099999999999994"/>
    <s v="Fail"/>
    <x v="0"/>
    <x v="0"/>
  </r>
  <r>
    <x v="0"/>
    <s v="Increase TOT from 8% to 12%"/>
    <x v="1"/>
    <n v="38.4"/>
    <n v="61.6"/>
    <s v="Fail"/>
    <x v="0"/>
    <x v="0"/>
  </r>
  <r>
    <x v="2"/>
    <s v="$.005 Sales Tax for 4 Yrs"/>
    <x v="1"/>
    <n v="44.2"/>
    <n v="55.8"/>
    <s v="Fail"/>
    <x v="0"/>
    <x v="0"/>
  </r>
  <r>
    <x v="1"/>
    <n v="59000000"/>
    <x v="5"/>
    <n v="50.4"/>
    <n v="49.6"/>
    <s v="Fail"/>
    <x v="0"/>
    <x v="0"/>
  </r>
  <r>
    <x v="0"/>
    <s v="Water Rates: Repeal Ordinance No. 2405 adopted in March 2013 by the Davis City Council, which authorizes increases in water rates over the next 5 yrs."/>
    <x v="24"/>
    <n v="51"/>
    <n v="49"/>
    <s v="Pass"/>
    <x v="1"/>
    <x v="1"/>
  </r>
  <r>
    <x v="0"/>
    <s v="Sales Tax: Enact tax of .25%."/>
    <x v="3"/>
    <n v="51.4"/>
    <n v="48.6"/>
    <s v="Pass"/>
    <x v="1"/>
    <x v="1"/>
  </r>
  <r>
    <x v="1"/>
    <n v="19900000"/>
    <x v="5"/>
    <n v="52.61"/>
    <n v="47.39"/>
    <s v="Fail"/>
    <x v="0"/>
    <x v="0"/>
  </r>
  <r>
    <x v="0"/>
    <s v="Utility Users Tax: Increase Tax to 9.5%, Not to Exceed $450 Annually for Each Residential Unit"/>
    <x v="1"/>
    <n v="52.8"/>
    <n v="47.2"/>
    <s v="Pass"/>
    <x v="1"/>
    <x v="1"/>
  </r>
  <r>
    <x v="2"/>
    <s v="Sales Tax: Implement a 1/4› Sales Tax to Expire After 4 Yrs"/>
    <x v="1"/>
    <n v="54.8"/>
    <n v="45.2"/>
    <s v="Pass"/>
    <x v="1"/>
    <x v="1"/>
  </r>
  <r>
    <x v="0"/>
    <s v="Parcel Tax: Levy tax of $99/residential unit &amp; other rates for commercial and industrial to fund the maintenance of streets and bike paths, with the possibility of an annual 2% increase for 10 years."/>
    <x v="3"/>
    <n v="57.11"/>
    <n v="42.89"/>
    <s v="Fail"/>
    <x v="0"/>
    <x v="0"/>
  </r>
  <r>
    <x v="2"/>
    <s v="Sales Tax: Continue 1/4› of the Existing 1/2› Tax"/>
    <x v="1"/>
    <n v="57.8"/>
    <n v="42.2"/>
    <s v="Pass"/>
    <x v="1"/>
    <x v="1"/>
  </r>
  <r>
    <x v="2"/>
    <s v="Sales Tax: Increase sales tax by 1/2› for 6 yrs."/>
    <x v="1"/>
    <n v="58.9"/>
    <n v="41.1"/>
    <s v="Pass"/>
    <x v="1"/>
    <x v="1"/>
  </r>
  <r>
    <x v="0"/>
    <s v="Transient Occupancy Tax: Increase tax 2% from 10% to 12%."/>
    <x v="1"/>
    <n v="59.2"/>
    <n v="40.799999999999997"/>
    <s v="Pass"/>
    <x v="1"/>
    <x v="1"/>
  </r>
  <r>
    <x v="1"/>
    <n v="46000000"/>
    <x v="5"/>
    <n v="59.52"/>
    <n v="40.479999999999997"/>
    <s v="Pass"/>
    <x v="1"/>
    <x v="1"/>
  </r>
  <r>
    <x v="0"/>
    <s v="Special Tax: $98 per unit/per year for single family residential; $98 per unit/per year for multi-family residential; $80 per 1,000 sq. ft. per year of improved building space up to a max of 10,000 sq. ft. for commercial buildings; $25.60 per employee/per year up to a max of 30 employees for industrial and $28.60 per 1,000 sq. ft. per year of improved building space up to a max of 10,000 sq. ft. for day care."/>
    <x v="15"/>
    <n v="59.54"/>
    <n v="40.46"/>
    <s v="Fail"/>
    <x v="0"/>
    <x v="0"/>
  </r>
  <r>
    <x v="1"/>
    <n v="7000000"/>
    <x v="3"/>
    <n v="60"/>
    <n v="40"/>
    <s v="Fail"/>
    <x v="0"/>
    <x v="0"/>
  </r>
  <r>
    <x v="1"/>
    <n v="150000000"/>
    <x v="5"/>
    <n v="60.93"/>
    <n v="39.07"/>
    <s v="Pass"/>
    <x v="1"/>
    <x v="1"/>
  </r>
  <r>
    <x v="0"/>
    <s v="Advisory Vote for Measure L Proceeds"/>
    <x v="13"/>
    <n v="61.8"/>
    <n v="38.200000000000003"/>
    <s v="Fail"/>
    <x v="0"/>
    <x v="0"/>
  </r>
  <r>
    <x v="2"/>
    <s v="Sales Tax: Extend 1/2› Sales Tax"/>
    <x v="1"/>
    <n v="63.1"/>
    <n v="36.9"/>
    <s v="Pass"/>
    <x v="1"/>
    <x v="1"/>
  </r>
  <r>
    <x v="0"/>
    <s v="Sales Tax: extension to the current 0.25% sales tax for ten years generating an estimated $2.8 million per year, thereby leaving the existing total sales tax rate at 8%"/>
    <x v="3"/>
    <n v="63.43"/>
    <n v="36.57"/>
    <s v="Pass"/>
    <x v="1"/>
    <x v="1"/>
  </r>
  <r>
    <x v="0"/>
    <s v="Transient Occupancy Tax: Increase TOT to 12%"/>
    <x v="3"/>
    <n v="63.8"/>
    <n v="36.200000000000003"/>
    <s v="Pass"/>
    <x v="1"/>
    <x v="1"/>
  </r>
  <r>
    <x v="2"/>
    <s v="Sales Tax: Impose 1/2% Tax"/>
    <x v="1"/>
    <n v="64.5"/>
    <n v="35.5"/>
    <s v="Pass"/>
    <x v="1"/>
    <x v="1"/>
  </r>
  <r>
    <x v="0"/>
    <s v="Sales Tax: Extend 0.5% tax for 12 years to 2030."/>
    <x v="3"/>
    <n v="64.97"/>
    <n v="35.03"/>
    <s v="Pass"/>
    <x v="1"/>
    <x v="1"/>
  </r>
  <r>
    <x v="2"/>
    <s v="1/2› Sales Tax for 6 Yrs"/>
    <x v="13"/>
    <n v="65.3"/>
    <n v="34.700000000000003"/>
    <s v="Pass"/>
    <x v="1"/>
    <x v="1"/>
  </r>
  <r>
    <x v="0"/>
    <s v="Sales Tax: Impose 0.25% tax for general city services."/>
    <x v="3"/>
    <n v="65.739999999999995"/>
    <n v="34.26"/>
    <s v="Pass"/>
    <x v="1"/>
    <x v="1"/>
  </r>
  <r>
    <x v="0"/>
    <s v="Parcel Tax: $166 per parcel."/>
    <x v="5"/>
    <n v="66.7"/>
    <n v="33.299999999999997"/>
    <s v="Pass"/>
    <x v="1"/>
    <x v="1"/>
  </r>
  <r>
    <x v="0"/>
    <s v="Special Tax: Levy emergency special tax of $200/year for 2 years. Tax rate per dwelling unit for multi-family parcels will be $20 per dwelling unit."/>
    <x v="19"/>
    <n v="67.2"/>
    <n v="32.799999999999997"/>
    <s v="Pass"/>
    <x v="1"/>
    <x v="1"/>
  </r>
  <r>
    <x v="1"/>
    <n v="49800000"/>
    <x v="5"/>
    <n v="67.400000000000006"/>
    <n v="32.6"/>
    <s v="Pass"/>
    <x v="1"/>
    <x v="1"/>
  </r>
  <r>
    <x v="0"/>
    <s v="Parcel Tax: $198, adjusted annually for inflation, raising approximately $3,000,000 per year"/>
    <x v="5"/>
    <n v="68.05"/>
    <n v="31.95"/>
    <s v="Pass"/>
    <x v="1"/>
    <x v="1"/>
  </r>
  <r>
    <x v="0"/>
    <s v="TOT: Increase from 8% to 12%"/>
    <x v="1"/>
    <n v="68.5"/>
    <n v="31.5"/>
    <s v="Pass"/>
    <x v="1"/>
    <x v="1"/>
  </r>
  <r>
    <x v="2"/>
    <s v="Sales Tax: Increase by 1/2› from 7/1/2004 to 12/31/2010"/>
    <x v="1"/>
    <n v="68.5"/>
    <n v="31.5"/>
    <s v="Pass"/>
    <x v="1"/>
    <x v="1"/>
  </r>
  <r>
    <x v="0"/>
    <s v="5% Utility Users Tax"/>
    <x v="1"/>
    <n v="68.5"/>
    <n v="31.5"/>
    <s v="Pass"/>
    <x v="1"/>
    <x v="1"/>
  </r>
  <r>
    <x v="2"/>
    <s v="Sales Tax: Continue 1/4› sales tax with no rate increase."/>
    <x v="1"/>
    <n v="68.599999999999994"/>
    <n v="31.4"/>
    <s v="Pass"/>
    <x v="1"/>
    <x v="1"/>
  </r>
  <r>
    <x v="1"/>
    <n v="52000000"/>
    <x v="5"/>
    <n v="68.7"/>
    <n v="31.3"/>
    <s v="Pass"/>
    <x v="1"/>
    <x v="1"/>
  </r>
  <r>
    <x v="0"/>
    <s v="Utility Users Tax: Reduce the Current Tax Rate on Utility Users from 5% to 4.75%"/>
    <x v="1"/>
    <n v="68.900000000000006"/>
    <n v="31.1"/>
    <s v="Pass"/>
    <x v="1"/>
    <x v="1"/>
  </r>
  <r>
    <x v="0"/>
    <s v="Parcel Tax: Continue Tax for 4 Yrs from $20 to $204 Per Parcel, and Levy Up to an Additional $242 to Cover State Funding Shortfalls Only If the November 2012 Temporary Taxes to Fund Education Initiative Does Not Pass"/>
    <x v="5"/>
    <n v="69"/>
    <n v="31"/>
    <s v="Pass"/>
    <x v="1"/>
    <x v="1"/>
  </r>
  <r>
    <x v="0"/>
    <s v="Parcel Tax: Extend $49/Year Parcel Tax for 6 Yrs"/>
    <x v="12"/>
    <n v="70.400000000000006"/>
    <n v="29.6"/>
    <s v="Pass"/>
    <x v="1"/>
    <x v="1"/>
  </r>
  <r>
    <x v="0"/>
    <s v="Impose Parcel Tax"/>
    <x v="12"/>
    <n v="70.5"/>
    <n v="29.5"/>
    <s v="Pass"/>
    <x v="1"/>
    <x v="1"/>
  </r>
  <r>
    <x v="0"/>
    <s v="Raise Muni Services Tax from $5 to $10 (Monthly)"/>
    <x v="1"/>
    <n v="71.8"/>
    <n v="28.2"/>
    <s v="Pass"/>
    <x v="1"/>
    <x v="1"/>
  </r>
  <r>
    <x v="0"/>
    <s v="Parcel Tax: Replace expiring tax for 8 years at a rate of $620/parcel."/>
    <x v="5"/>
    <n v="71.900000000000006"/>
    <n v="28.1"/>
    <s v="Pass"/>
    <x v="1"/>
    <x v="1"/>
  </r>
  <r>
    <x v="1"/>
    <n v="22000000"/>
    <x v="5"/>
    <n v="72.8"/>
    <n v="27.2"/>
    <s v="Pass"/>
    <x v="1"/>
    <x v="1"/>
  </r>
  <r>
    <x v="0"/>
    <s v="Special Tax: Increase from $42 to $88 per parcel and 2% per year."/>
    <x v="3"/>
    <n v="73.2"/>
    <n v="26.8"/>
    <s v="Pass"/>
    <x v="1"/>
    <x v="1"/>
  </r>
  <r>
    <x v="0"/>
    <s v="Parcel Tax: Renew tax of $200 a year on single family homes."/>
    <x v="5"/>
    <n v="73.2"/>
    <n v="26.8"/>
    <s v="Pass"/>
    <x v="1"/>
    <x v="1"/>
  </r>
  <r>
    <x v="0"/>
    <s v="Parcel Tax: Renew tax of $49/residential unit and other rates for commercial and industrial to fund park maintenance, recreational facilities, and open spaces for 20 years."/>
    <x v="15"/>
    <n v="73.599999999999994"/>
    <n v="26.4"/>
    <s v="Pass"/>
    <x v="1"/>
    <x v="1"/>
  </r>
  <r>
    <x v="1"/>
    <n v="1509000000"/>
    <x v="5"/>
    <n v="74.47"/>
    <n v="25.53"/>
    <s v="Pass"/>
    <x v="1"/>
    <x v="1"/>
  </r>
  <r>
    <x v="2"/>
    <s v="Sales Tax: Continue to Collect a 1/2› Sales Tax Through 12/31/2016"/>
    <x v="1"/>
    <n v="74.5"/>
    <n v="25.5"/>
    <s v="Pass"/>
    <x v="1"/>
    <x v="1"/>
  </r>
  <r>
    <x v="1"/>
    <n v="3300000"/>
    <x v="5"/>
    <n v="75.099999999999994"/>
    <n v="24.9"/>
    <s v="Pass"/>
    <x v="1"/>
    <x v="1"/>
  </r>
  <r>
    <x v="0"/>
    <s v="Parcel Tax: Levy Annual Tax from $50 to $120 for 3 Yrs"/>
    <x v="5"/>
    <n v="75.7"/>
    <n v="24.3"/>
    <s v="Pass"/>
    <x v="1"/>
    <x v="1"/>
  </r>
  <r>
    <x v="0"/>
    <s v="Parcel Tax: $900 per parcel for one year then $1700 per parcel per year."/>
    <x v="15"/>
    <n v="75.900000000000006"/>
    <n v="24.1"/>
    <s v="Pass"/>
    <x v="1"/>
    <x v="1"/>
  </r>
  <r>
    <x v="1"/>
    <n v="17540000"/>
    <x v="5"/>
    <n v="76.900000000000006"/>
    <n v="23.1"/>
    <s v="Pass"/>
    <x v="1"/>
    <x v="1"/>
  </r>
  <r>
    <x v="0"/>
    <s v="$49 Sq Ft/$20 Grp/$40 Per 1,000 Sq Ft Comm/$12.80 Per Employee Ind"/>
    <x v="13"/>
    <n v="78.599999999999994"/>
    <n v="21.4"/>
    <s v="Pass"/>
    <x v="1"/>
    <x v="1"/>
  </r>
  <r>
    <x v="0"/>
    <s v="Business License Tax: Up to 10% on gross receipts of marijuana businesses"/>
    <x v="3"/>
    <n v="78.900000000000006"/>
    <n v="21.1"/>
    <s v="Pass"/>
    <x v="1"/>
    <x v="1"/>
  </r>
  <r>
    <x v="0"/>
    <s v="Marijuana Tax: Impose tax on marijuana business in unincorporated areas of the county at a rate between 1% and 15% of gross receipts, with initial rates of 4% for cultivation and 5% for other businesses and with the ability to increase or decrease the tax by up to 2% each year"/>
    <x v="3"/>
    <n v="79.010000000000005"/>
    <n v="20.99"/>
    <s v="Pass"/>
    <x v="1"/>
    <x v="1"/>
  </r>
  <r>
    <x v="0"/>
    <s v="Parcel Tax: Continuation of $49 Tax"/>
    <x v="12"/>
    <n v="79.099999999999994"/>
    <n v="20.9"/>
    <s v="Pass"/>
    <x v="1"/>
    <x v="1"/>
  </r>
  <r>
    <x v="0"/>
    <s v="Parcel Tax: $2.50 per year/ per acre."/>
    <x v="6"/>
    <n v="81.8"/>
    <n v="18.2"/>
    <s v="Pass"/>
    <x v="1"/>
    <x v="1"/>
  </r>
  <r>
    <x v="0"/>
    <s v="Sales Tax: extending the city's 1% tax beyond December 31, 2020"/>
    <x v="3"/>
    <n v="82.53"/>
    <n v="17.47"/>
    <s v="Pass"/>
    <x v="1"/>
    <x v="1"/>
  </r>
  <r>
    <x v="0"/>
    <s v="Parcel Tax: Extend for 6 Yrs the Existing Parcel Tax of $49.00/Year for Single-Family and Multi-Family-Family Residences, $20 for Group Living, $40 for 1,000 Sq Ft of Improved Commercial Building Space Up to a Maximum of 10,000 Sq Ft, $12.80 Per Industrial Employee Up to a Maximum of 30 Employees, $14.30 Per 1,000 Sq Ft of Improved Day Care Building Space Up to a Maximum of 10,000 Sq Ft"/>
    <x v="12"/>
    <n v="84.1"/>
    <n v="15.9"/>
    <s v="Pass"/>
    <x v="1"/>
    <x v="1"/>
  </r>
  <r>
    <x v="0"/>
    <s v="Impose a Special Tax"/>
    <x v="1"/>
    <n v="28.8"/>
    <n v="71.2"/>
    <s v="Fail"/>
    <x v="0"/>
    <x v="0"/>
  </r>
  <r>
    <x v="2"/>
    <s v="Sales Tax: Increase Tax by 1/2 of 1%"/>
    <x v="1"/>
    <n v="36.799999999999997"/>
    <n v="63.2"/>
    <s v="Fail"/>
    <x v="0"/>
    <x v="0"/>
  </r>
  <r>
    <x v="0"/>
    <s v="New 8% Transient Occupancy Tax"/>
    <x v="1"/>
    <n v="37.1"/>
    <n v="62.9"/>
    <s v="Fail"/>
    <x v="0"/>
    <x v="0"/>
  </r>
  <r>
    <x v="0"/>
    <s v="3.5% Utility Users Tax"/>
    <x v="1"/>
    <n v="42"/>
    <n v="58"/>
    <s v="Fail"/>
    <x v="0"/>
    <x v="0"/>
  </r>
  <r>
    <x v="1"/>
    <n v="16500000"/>
    <x v="5"/>
    <n v="42.6"/>
    <n v="57.4"/>
    <s v="Fail"/>
    <x v="0"/>
    <x v="0"/>
  </r>
  <r>
    <x v="0"/>
    <s v="1/2 of 1%"/>
    <x v="1"/>
    <n v="44.7"/>
    <n v="55.3"/>
    <s v="Fail"/>
    <x v="0"/>
    <x v="0"/>
  </r>
  <r>
    <x v="0"/>
    <s v="Impose a Transient Occupancy Tax"/>
    <x v="1"/>
    <n v="46.6"/>
    <n v="53.4"/>
    <s v="Fail"/>
    <x v="0"/>
    <x v="0"/>
  </r>
  <r>
    <x v="0"/>
    <s v="Parcel Tax: Increase to 6›/Sq Ft with a Cap of $200/Building with a Minimum Charge of $24 Per Structure"/>
    <x v="6"/>
    <n v="46.8"/>
    <n v="53.2"/>
    <s v="Fail"/>
    <x v="0"/>
    <x v="0"/>
  </r>
  <r>
    <x v="2"/>
    <s v="Sales Tax: Impose 1› sales tax to expire on 3/31/2025."/>
    <x v="1"/>
    <n v="48.1"/>
    <n v="51.9"/>
    <s v="Fail"/>
    <x v="0"/>
    <x v="0"/>
  </r>
  <r>
    <x v="0"/>
    <s v="Parcel Tax: Levy tax of $120/parcel"/>
    <x v="6"/>
    <n v="48.5"/>
    <n v="51.5"/>
    <s v="Fail"/>
    <x v="0"/>
    <x v="0"/>
  </r>
  <r>
    <x v="1"/>
    <n v="20000000"/>
    <x v="5"/>
    <n v="49.11"/>
    <n v="59.89"/>
    <s v="Fail"/>
    <x v="0"/>
    <x v="0"/>
  </r>
  <r>
    <x v="0"/>
    <s v="TOT: Impose 10% Tax"/>
    <x v="1"/>
    <n v="52.2"/>
    <n v="47.8"/>
    <s v="Pass"/>
    <x v="1"/>
    <x v="1"/>
  </r>
  <r>
    <x v="1"/>
    <n v="30000000"/>
    <x v="5"/>
    <n v="52.65"/>
    <n v="47.35"/>
    <s v="Fail"/>
    <x v="0"/>
    <x v="0"/>
  </r>
  <r>
    <x v="0"/>
    <s v="Sales Tax: Impose 1% tax for 10 yrs."/>
    <x v="3"/>
    <n v="53.04"/>
    <n v="46.96"/>
    <s v="Pass"/>
    <x v="1"/>
    <x v="1"/>
  </r>
  <r>
    <x v="2"/>
    <s v="Sales Tax: Impose 1/2› Sales Tax"/>
    <x v="1"/>
    <n v="53.8"/>
    <n v="46.2"/>
    <s v="Pass"/>
    <x v="1"/>
    <x v="1"/>
  </r>
  <r>
    <x v="1"/>
    <n v="20000000"/>
    <x v="5"/>
    <n v="54"/>
    <n v="46"/>
    <s v="Fail"/>
    <x v="0"/>
    <x v="0"/>
  </r>
  <r>
    <x v="0"/>
    <s v="Sales Tax: Increase by 1% for 10 years."/>
    <x v="3"/>
    <n v="54.69"/>
    <n v="45.31"/>
    <s v="Pass"/>
    <x v="1"/>
    <x v="1"/>
  </r>
  <r>
    <x v="0"/>
    <s v="Excise Tax: 1% of the Total Valuation of Construction Work Authorized by the Building Permit for New/Expanded Houses and Other Bldgs/Structures"/>
    <x v="1"/>
    <n v="59.9"/>
    <n v="40.1"/>
    <s v="Fail"/>
    <x v="0"/>
    <x v="0"/>
  </r>
  <r>
    <x v="1"/>
    <n v="9000000"/>
    <x v="5"/>
    <n v="61.9"/>
    <n v="38.1"/>
    <s v="Pass"/>
    <x v="1"/>
    <x v="1"/>
  </r>
  <r>
    <x v="0"/>
    <s v="Cannabis Tax: 6% of gross receipts for retail, 4% of gross receipts for other marijuana businesses, and $10 per square foot for cultivation, generating an estimated $300,000 - $470,000 per year"/>
    <x v="3"/>
    <n v="62.17"/>
    <n v="37.83"/>
    <s v="Pass"/>
    <x v="1"/>
    <x v="1"/>
  </r>
  <r>
    <x v="0"/>
    <s v="Marijuana Tax: Impose a cannabis business tax up to 15% of gross receipts."/>
    <x v="3"/>
    <n v="63.17"/>
    <n v="36.83"/>
    <s v="Pass"/>
    <x v="1"/>
    <x v="1"/>
  </r>
  <r>
    <x v="1"/>
    <n v="5700000"/>
    <x v="5"/>
    <n v="65.3"/>
    <n v="34.700000000000003"/>
    <s v="Pass"/>
    <x v="1"/>
    <x v="1"/>
  </r>
  <r>
    <x v="0"/>
    <s v="Transient Occupancy Tax: Impose a 10% Tax"/>
    <x v="1"/>
    <n v="65.5"/>
    <n v="34.5"/>
    <s v="Pass"/>
    <x v="1"/>
    <x v="1"/>
  </r>
  <r>
    <x v="1"/>
    <n v="20000000"/>
    <x v="5"/>
    <n v="66.16"/>
    <n v="33.840000000000003"/>
    <s v="Fail"/>
    <x v="0"/>
    <x v="0"/>
  </r>
  <r>
    <x v="0"/>
    <s v="Resource Depletion Tax: 15›/Ton on Mined Material with a Cap on Administrative Costs at 3%"/>
    <x v="22"/>
    <n v="66.900000000000006"/>
    <n v="33.1"/>
    <s v="Pass"/>
    <x v="1"/>
    <x v="1"/>
  </r>
  <r>
    <x v="0"/>
    <s v="Impose a Special Tax"/>
    <x v="1"/>
    <n v="71.900000000000006"/>
    <n v="28.1"/>
    <s v="Pass"/>
    <x v="1"/>
    <x v="1"/>
  </r>
  <r>
    <x v="0"/>
    <s v="Parcel Tax: Increase to $12.50 Per Unit of Benefit"/>
    <x v="6"/>
    <n v="73.900000000000006"/>
    <n v="26.1"/>
    <s v="Pass"/>
    <x v="1"/>
    <x v="1"/>
  </r>
  <r>
    <x v="0"/>
    <s v="Sales Tax: extension to the current 0.5% sales tax for ten years generating an estimated $330,000 per year, thereby leaving the existing total sales tax rate at 7.75%"/>
    <x v="3"/>
    <n v="79.95"/>
    <n v="20.05"/>
    <s v="Pass"/>
    <x v="1"/>
    <x v="1"/>
  </r>
  <r>
    <x v="6"/>
    <m/>
    <x v="34"/>
    <m/>
    <m/>
    <m/>
    <x v="2"/>
    <x v="2"/>
  </r>
  <r>
    <x v="6"/>
    <m/>
    <x v="34"/>
    <m/>
    <m/>
    <m/>
    <x v="2"/>
    <x v="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n v="1819"/>
    <n v="635"/>
    <n v="2454"/>
  </r>
  <r>
    <x v="1"/>
    <n v="783"/>
    <n v="280"/>
    <n v="1063"/>
  </r>
  <r>
    <x v="2"/>
    <n v="455"/>
    <n v="318"/>
    <n v="773"/>
  </r>
  <r>
    <x v="3"/>
    <n v="299"/>
    <n v="341"/>
    <n v="640"/>
  </r>
  <r>
    <x v="4"/>
    <n v="191"/>
    <n v="132"/>
    <n v="323"/>
  </r>
  <r>
    <x v="5"/>
    <n v="102"/>
    <n v="64"/>
    <n v="166"/>
  </r>
  <r>
    <x v="6"/>
    <n v="75"/>
    <n v="84"/>
    <n v="159"/>
  </r>
  <r>
    <x v="7"/>
    <n v="56"/>
    <n v="56"/>
    <n v="112"/>
  </r>
  <r>
    <x v="8"/>
    <n v="54"/>
    <n v="86"/>
    <n v="140"/>
  </r>
  <r>
    <x v="9"/>
    <n v="42"/>
    <n v="70"/>
    <n v="112"/>
  </r>
  <r>
    <x v="10"/>
    <n v="8"/>
    <n v="22"/>
    <n v="3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74">
  <r>
    <s v="Alameda"/>
    <s v="Oakland"/>
    <s v="PLF Debt"/>
    <s v="Parcel Tax: Levy a Parcel Tax of $360 Per Single Family Residential Unit Parcel Tax for 4.5 Years"/>
    <s v="Public Safety"/>
    <n v="27.7"/>
    <n v="72.3"/>
    <s v="Fail"/>
    <s v=""/>
    <n v="1"/>
    <n v="2010"/>
    <x v="0"/>
    <m/>
  </r>
  <r>
    <s v="Alameda"/>
    <s v="Castro Valley"/>
    <s v="PLF Debt"/>
    <s v="Utility Users Tax/Transient Occupancy Tax: Impose .5%/10%"/>
    <s v="Special Tax Fees/Levy"/>
    <n v="27.9"/>
    <n v="72.099999999999994"/>
    <s v="Fail"/>
    <s v=""/>
    <n v="1"/>
    <n v="2002"/>
    <x v="0"/>
    <m/>
  </r>
  <r>
    <s v="Alameda"/>
    <s v="Oakland"/>
    <s v="PLF Debt"/>
    <s v="Not available"/>
    <s v="Other Capital Improvements, Public Works"/>
    <n v="28.7"/>
    <n v="71.3"/>
    <s v="Fail"/>
    <s v=""/>
    <n v="1"/>
    <n v="1994"/>
    <x v="0"/>
    <m/>
  </r>
  <r>
    <s v="Alameda"/>
    <s v="Berkeley"/>
    <s v="PLF Debt"/>
    <s v="Business License Tax: Increase gross receipts tax on owners of three or more residential rental units from 1.081% to 1.5%. This measure competes with Measure U1."/>
    <s v="Other Purpose"/>
    <n v="29.05"/>
    <n v="70.95"/>
    <s v="Fail"/>
    <s v=""/>
    <n v="1"/>
    <n v="2016"/>
    <x v="0"/>
    <m/>
  </r>
  <r>
    <s v="Alameda"/>
    <s v="Fremont"/>
    <s v="PLF Debt"/>
    <s v="Increase TOT from 8% to 10%"/>
    <s v="Special Tax Fees/Levy"/>
    <n v="30.5"/>
    <n v="69.5"/>
    <s v="Fail"/>
    <s v=""/>
    <n v="1"/>
    <n v="1998"/>
    <x v="0"/>
    <m/>
  </r>
  <r>
    <s v="Alameda"/>
    <s v="Oakland"/>
    <s v="PLF Debt"/>
    <s v="Continue .6% Electric Business Tax"/>
    <s v="Special Tax Fees/Levy"/>
    <n v="30.9"/>
    <n v="69.099999999999994"/>
    <s v="Fail"/>
    <s v=""/>
    <n v="1"/>
    <n v="1998"/>
    <x v="0"/>
    <m/>
  </r>
  <r>
    <s v="Alameda"/>
    <s v="Alameda County"/>
    <s v="PLF Debt"/>
    <s v="Parcel Tax: $24/Year on Each Residential Parcel, $100/Year on Small Non-Residential Real Property, or $250/Year on Large Non-Residential Parcels to Begin 7/1/2008 for 35 Years"/>
    <s v="Hospital"/>
    <n v="31.1"/>
    <n v="68.900000000000006"/>
    <s v="Fail"/>
    <s v=""/>
    <n v="1"/>
    <n v="2008"/>
    <x v="1"/>
    <m/>
  </r>
  <r>
    <s v="Alameda"/>
    <s v="Oakland"/>
    <s v="PLF Debt"/>
    <s v="Utility Users Tax: Increase to 8%"/>
    <s v="Special Tax Fees/Levy"/>
    <n v="33.1"/>
    <n v="66.900000000000006"/>
    <s v="Fail"/>
    <s v=""/>
    <n v="1"/>
    <n v="2002"/>
    <x v="0"/>
    <m/>
  </r>
  <r>
    <s v="Alameda"/>
    <s v="Pleasanton Unified School District"/>
    <s v="PLF Debt"/>
    <s v="Parcel Tax: $233 annually for 4 years."/>
    <s v="K-12 School Facility"/>
    <n v="37.299999999999997"/>
    <n v="62.7"/>
    <s v="Fail"/>
    <s v=""/>
    <n v="1"/>
    <n v="2009"/>
    <x v="2"/>
    <m/>
  </r>
  <r>
    <s v="Alameda"/>
    <s v="San Leandro"/>
    <s v="PLF Debt"/>
    <s v="Repeal 0.6% Real Property Transfer Tax"/>
    <s v="Special Tax Fees/Levy"/>
    <n v="37.4"/>
    <n v="62.6"/>
    <s v="Fail"/>
    <s v=""/>
    <n v="1"/>
    <n v="2000"/>
    <x v="0"/>
    <m/>
  </r>
  <r>
    <s v="Alameda"/>
    <s v="Berkeley"/>
    <s v="PLF Debt"/>
    <s v="Utility Users Tax: Temporary Increase from 7.5% to 9.0% for  Calendar Years 2005-08"/>
    <s v="Fire, Police Protection/Emergency Medical"/>
    <n v="37.4"/>
    <n v="62.6"/>
    <s v="Fail"/>
    <s v=""/>
    <n v="1"/>
    <n v="2004"/>
    <x v="0"/>
    <m/>
  </r>
  <r>
    <s v="Alameda"/>
    <s v="Oakland"/>
    <s v="PLF Debt"/>
    <s v="Parcel Tax: $80 per parcel per year for 5 years."/>
    <s v="Fire, Police Protection/Emergency Medical"/>
    <n v="37.75"/>
    <n v="62.25"/>
    <s v="Fail"/>
    <s v=""/>
    <n v="1"/>
    <n v="2011"/>
    <x v="2"/>
    <m/>
  </r>
  <r>
    <s v="Alameda"/>
    <s v="San Leandro"/>
    <s v="PLF Debt"/>
    <s v="$50 Base Fee"/>
    <s v="Special Tax Fees/Levy"/>
    <n v="39.5"/>
    <n v="60.5"/>
    <s v="Fail"/>
    <s v=""/>
    <n v="1"/>
    <n v="1998"/>
    <x v="1"/>
    <m/>
  </r>
  <r>
    <s v="Alameda"/>
    <s v="Berkeley"/>
    <s v="General Obligation Bond"/>
    <n v="21500000"/>
    <s v="Seismic Safety, Improvements, Repairs"/>
    <n v="39.700000000000003"/>
    <n v="60.3"/>
    <s v="Fail"/>
    <s v=""/>
    <n v="1"/>
    <n v="2002"/>
    <x v="0"/>
    <m/>
  </r>
  <r>
    <s v="Alameda"/>
    <s v="Alameda County"/>
    <s v="PLF Debt"/>
    <s v="Parcel Tax: $24/Year on Each Residential Parcel, $100/Year onSmall Non-Residential Real Property, or $250/Year on Large Non-Residential Parcels to Begin 7/1/2008 for 35 Years"/>
    <s v="Hospital"/>
    <n v="41.2"/>
    <n v="58.8"/>
    <s v="Fail"/>
    <s v=""/>
    <n v="1"/>
    <n v="2008"/>
    <x v="1"/>
    <m/>
  </r>
  <r>
    <s v="Alameda"/>
    <s v="Alameda County"/>
    <s v="PLF Debt"/>
    <s v="Parcel Tax: $10 per year per unit"/>
    <s v="Other Purpose"/>
    <n v="42"/>
    <n v="58"/>
    <s v="Fail"/>
    <s v=""/>
    <n v="1"/>
    <n v="1988"/>
    <x v="0"/>
    <m/>
  </r>
  <r>
    <s v="Alameda"/>
    <s v="Fremont"/>
    <s v="PLF Debt"/>
    <s v="Utility Users Tax: Impose Tax of 4% for 6 Yrs"/>
    <s v="Special Tax Fees/Levy"/>
    <n v="42.7"/>
    <n v="57.3"/>
    <s v="Fail"/>
    <s v=""/>
    <n v="1"/>
    <n v="2006"/>
    <x v="0"/>
    <m/>
  </r>
  <r>
    <s v="Alameda"/>
    <s v="Fremont"/>
    <s v="General Obligation Bond"/>
    <n v="31000000"/>
    <s v="Fire, Police Protection/Emergency Medical"/>
    <n v="43.2"/>
    <n v="56.8"/>
    <s v="Fail"/>
    <s v=""/>
    <n v="1"/>
    <n v="1994"/>
    <x v="0"/>
    <m/>
  </r>
  <r>
    <s v="Alameda"/>
    <s v="Oakland"/>
    <s v="PLF Debt"/>
    <s v="TOT: Increase to 14%"/>
    <s v="Special Tax Fees/Levy"/>
    <n v="43.4"/>
    <n v="56.6"/>
    <s v="Fail"/>
    <s v=""/>
    <n v="1"/>
    <n v="2002"/>
    <x v="0"/>
    <m/>
  </r>
  <r>
    <s v="Alameda"/>
    <s v="Oakland"/>
    <s v="PLF Debt"/>
    <s v="Parking Tax: 10% Surcharge for 5 Years"/>
    <s v="Special Tax Fees/Levy"/>
    <n v="43.7"/>
    <n v="56.3"/>
    <s v="Fail"/>
    <s v=""/>
    <n v="1"/>
    <n v="2002"/>
    <x v="0"/>
    <m/>
  </r>
  <r>
    <s v="Alameda"/>
    <s v="Oakland"/>
    <s v="PLF Debt"/>
    <s v="Telephone Access Line Tax: Establish Tax at a Rate of $1.99 Per Month Per Access Line and $13 Per Month Per &quot;Trunk Line"/>
    <s v="Special Tax Fees/Levy"/>
    <n v="43.9"/>
    <n v="56.1"/>
    <s v="Fail"/>
    <s v=""/>
    <n v="1"/>
    <n v="2010"/>
    <x v="0"/>
    <m/>
  </r>
  <r>
    <s v="Alameda"/>
    <s v="Fremont"/>
    <s v="PLF Debt"/>
    <s v="Utility Users Tax: Not to Exceed 6%"/>
    <s v="Fire, Police Protection/Emergency Medical"/>
    <n v="44.7"/>
    <n v="55.3"/>
    <s v="Fail"/>
    <s v=""/>
    <n v="1"/>
    <n v="2004"/>
    <x v="0"/>
    <m/>
  </r>
  <r>
    <s v="Alameda"/>
    <s v="Berkeley"/>
    <s v="PLF Debt"/>
    <s v="Increase the Tax Rate from $0.02626 to $0.041634/Sq Ft for Improvements to Real Property"/>
    <s v="Fire, Police Protection/Emergency Medical"/>
    <n v="45.4"/>
    <n v="54.6"/>
    <s v="Fail"/>
    <s v=""/>
    <n v="1"/>
    <n v="2004"/>
    <x v="0"/>
    <m/>
  </r>
  <r>
    <s v="Alameda"/>
    <s v="Union City"/>
    <s v="PLF Debt"/>
    <s v="Real Property Transfer Tax: Establish tax of $10 per $1,000 until ended by voters, paid only by property buyers/sellers."/>
    <s v="Other Purpose"/>
    <n v="46.2"/>
    <n v="53.8"/>
    <s v="Fail"/>
    <s v=""/>
    <n v="1"/>
    <n v="2018"/>
    <x v="0"/>
    <m/>
  </r>
  <r>
    <s v="Alameda"/>
    <s v="Berkeley"/>
    <s v="PLF Debt"/>
    <s v="Utility Tax: increase from 7.5% to 10% on electricity and gas and a 2.5% increase to the gas users tax, generating an estimated $2.4 million per year"/>
    <s v="Other Purpose"/>
    <n v="47.03"/>
    <n v="52.97"/>
    <s v="Fail"/>
    <s v=""/>
    <n v="1"/>
    <n v="2020"/>
    <x v="0"/>
    <m/>
  </r>
  <r>
    <s v="Alameda"/>
    <s v="Piedmont Unified School District"/>
    <s v="General Obligation Bond"/>
    <n v="13500000"/>
    <s v="K-12 School Facility"/>
    <n v="47.66"/>
    <n v="52.34"/>
    <s v="Fail"/>
    <s v=""/>
    <n v="1"/>
    <n v="2014"/>
    <x v="1"/>
    <m/>
  </r>
  <r>
    <s v="Alameda"/>
    <s v="Piedmont"/>
    <s v="PLF Debt"/>
    <s v="Property Transfer Tax: increase from $13 to $17.50 per $1,000 of the price, generating an estimated $948,462 per year"/>
    <s v="Other Purpose"/>
    <n v="47.82"/>
    <n v="52.18"/>
    <s v="Fail"/>
    <s v=""/>
    <n v="1"/>
    <n v="2020"/>
    <x v="0"/>
    <m/>
  </r>
  <r>
    <s v="Alameda"/>
    <s v="Newark Unified School District"/>
    <s v="PLF Debt"/>
    <s v="Parcel Tax: $150 tax per parcel."/>
    <s v="K-12 School Facility"/>
    <n v="49.4"/>
    <n v="50.6"/>
    <s v="Fail"/>
    <s v=""/>
    <n v="1"/>
    <n v="2003"/>
    <x v="2"/>
    <m/>
  </r>
  <r>
    <s v="Alameda"/>
    <s v="Newark"/>
    <s v="PLF Debt"/>
    <s v="Utility Users Tax: Levy a 3.9% utility user tax for size years."/>
    <s v="Other Purpose"/>
    <n v="49.89"/>
    <n v="50.11"/>
    <s v="Fail"/>
    <s v=""/>
    <n v="1"/>
    <n v="2009"/>
    <x v="2"/>
    <m/>
  </r>
  <r>
    <s v="Alameda"/>
    <s v="Alameda County"/>
    <s v="General Obligation Bond"/>
    <n v="83400000"/>
    <s v="Prisons, Jails, Correctional Facilities"/>
    <n v="50"/>
    <n v="50"/>
    <s v="Fail"/>
    <s v=""/>
    <n v="1"/>
    <n v="1988"/>
    <x v="0"/>
    <m/>
  </r>
  <r>
    <s v="Alameda"/>
    <s v="Alameda County"/>
    <s v="PLF Debt"/>
    <s v="Sales Tax: additional 0.5% for 10 years generating an estimated $150 million per year"/>
    <s v="Other Purpose"/>
    <n v="50.09"/>
    <n v="49.91"/>
    <s v="Pass"/>
    <n v="1"/>
    <s v=""/>
    <n v="2020"/>
    <x v="0"/>
    <m/>
  </r>
  <r>
    <s v="Alameda"/>
    <s v="Alameda"/>
    <s v="PLF Debt"/>
    <s v="Continue 2% Utility Users Tax"/>
    <s v="Special Tax Fees/Levy"/>
    <n v="50.2"/>
    <n v="49.8"/>
    <s v="Pass"/>
    <n v="1"/>
    <s v=""/>
    <n v="1998"/>
    <x v="0"/>
    <m/>
  </r>
  <r>
    <s v="Alameda"/>
    <s v="Newark"/>
    <s v="PLF Debt"/>
    <s v="Transient Occupancy Tax: Increase TOT from 6.5% to 7.5%."/>
    <s v="Other Purpose"/>
    <n v="50.3"/>
    <n v="49.7"/>
    <s v="Pass"/>
    <n v="1"/>
    <s v=""/>
    <n v="1990"/>
    <x v="0"/>
    <m/>
  </r>
  <r>
    <s v="Alameda"/>
    <s v="San Leandro"/>
    <s v="PLF Debt"/>
    <s v="Parcel Tax: $78: Single-Family Residences; $46.80: Multi-Family Unit; and $16 Per 1,000 Sq Ft Indust/Comml Properties"/>
    <s v="Fire, Police Protection/Emergency Medical"/>
    <n v="50.5"/>
    <n v="49.5"/>
    <s v="Fail"/>
    <s v=""/>
    <n v="1"/>
    <n v="2004"/>
    <x v="0"/>
    <m/>
  </r>
  <r>
    <s v="Alameda"/>
    <s v="Sunol Glen Unified School District"/>
    <s v="General Obligation Bond"/>
    <n v="9500000"/>
    <s v="K-12 School Facility"/>
    <n v="50.56"/>
    <n v="49.44"/>
    <s v="Fail"/>
    <s v=""/>
    <n v="1"/>
    <n v="2020"/>
    <x v="1"/>
    <m/>
  </r>
  <r>
    <s v="Alameda"/>
    <s v="Alameda"/>
    <s v="Sales Tax Revenue Bond"/>
    <s v="Sales Tax: Adopt an Add-on Sales Tax of 1/2% for 30 Years"/>
    <s v="Fire, Police Protection/Emergency Medical"/>
    <n v="50.6"/>
    <n v="49.4"/>
    <s v="Fail"/>
    <s v=""/>
    <n v="1"/>
    <n v="2012"/>
    <x v="1"/>
    <m/>
  </r>
  <r>
    <s v="Alameda"/>
    <s v="Alameda"/>
    <s v="PLF Debt"/>
    <s v="Real Property TransferTax: Increase the City Real Property Transfer Tax (Charged When a Property Is Sold) from $5.40 to $12.00 Per $1,000.00 of Value, Limited to 20 Years and Subject to Audits"/>
    <s v="Special Tax Fees/Levy"/>
    <n v="50.8"/>
    <n v="49.2"/>
    <s v="Pass"/>
    <n v="1"/>
    <s v=""/>
    <n v="2008"/>
    <x v="0"/>
    <m/>
  </r>
  <r>
    <s v="Alameda"/>
    <s v="Berkeley"/>
    <s v="PLF Debt"/>
    <s v="Property Tax: 0.5% on All Transfers of Real Property"/>
    <s v="Multifamily Housing"/>
    <n v="50.8"/>
    <n v="49.2"/>
    <s v="Fail"/>
    <s v=""/>
    <n v="1"/>
    <n v="2002"/>
    <x v="0"/>
    <m/>
  </r>
  <r>
    <s v="Alameda"/>
    <s v="Berkeley"/>
    <s v="PLF Debt"/>
    <s v="Increase Per Ft Tax Rate from $0.132172 to $0.1540 for Residential Property, $0.2001 to $0.2331 for Other Property; Change the Annual Inflation Adjustment to 5%; Increase the Expenditure Limitation Through FY 2008"/>
    <s v="Public Building"/>
    <n v="51"/>
    <n v="49"/>
    <s v="Fail"/>
    <s v=""/>
    <n v="1"/>
    <n v="2004"/>
    <x v="0"/>
    <m/>
  </r>
  <r>
    <s v="Alameda"/>
    <s v="Piedmont"/>
    <s v="PLF Debt"/>
    <s v="Muni ser dev/undev 4 year"/>
    <s v="Other Purpose"/>
    <n v="52"/>
    <n v="48"/>
    <s v="Pass"/>
    <n v="1"/>
    <s v=""/>
    <n v="1988"/>
    <x v="0"/>
    <m/>
  </r>
  <r>
    <s v="Alameda"/>
    <s v="Pleasanton Unified School District"/>
    <s v="General Obligation Bond"/>
    <n v="323000000"/>
    <s v="K-12 School Facility"/>
    <n v="52.4"/>
    <n v="47.6"/>
    <s v="Fail"/>
    <s v=""/>
    <n v="1"/>
    <n v="2020"/>
    <x v="1"/>
    <m/>
  </r>
  <r>
    <s v="Alameda"/>
    <s v="Hayward"/>
    <s v="PLF Debt"/>
    <s v="Utility Users Tax: Impose Tax of 5.5% on Gas, Electricity, Video and Telecommunications Services, for 10 Yrs Only"/>
    <s v="Special Tax Fees/Levy"/>
    <n v="53"/>
    <n v="47"/>
    <s v="Pass"/>
    <n v="1"/>
    <s v=""/>
    <n v="2009"/>
    <x v="2"/>
    <m/>
  </r>
  <r>
    <s v="Alameda"/>
    <s v="San Leandro"/>
    <s v="PLF Debt"/>
    <s v="3% of Sales Plus $50Base Fee"/>
    <s v="Special Tax Fees/Levy"/>
    <n v="53.2"/>
    <n v="46.8"/>
    <s v="Pass"/>
    <n v="1"/>
    <s v=""/>
    <n v="1998"/>
    <x v="1"/>
    <m/>
  </r>
  <r>
    <s v="Alameda"/>
    <s v="San Leandro"/>
    <s v="PLF Debt"/>
    <s v="Property Transfer Tax: increase from $6 to $11 per $1,000 of the price, generating an estimated $4 million per year"/>
    <s v="Other Purpose"/>
    <n v="53.28"/>
    <n v="46.72"/>
    <s v="Pass"/>
    <n v="1"/>
    <s v=""/>
    <n v="2020"/>
    <x v="0"/>
    <m/>
  </r>
  <r>
    <s v="Alameda"/>
    <s v="Berkeley"/>
    <s v="PLF Debt"/>
    <s v="Parcel Tax: 1.3›s/Sq Ft"/>
    <s v="Public Safety"/>
    <n v="53.9"/>
    <n v="46.1"/>
    <s v="Fail"/>
    <s v=""/>
    <n v="1"/>
    <n v="2002"/>
    <x v="0"/>
    <m/>
  </r>
  <r>
    <s v="Alameda"/>
    <s v="Alameda County"/>
    <s v="PLF Debt"/>
    <s v="TOT: Impose 10% Tax"/>
    <s v="Special Tax Fees/Levy"/>
    <n v="54"/>
    <n v="46"/>
    <s v="Pass"/>
    <n v="1"/>
    <s v=""/>
    <n v="2002"/>
    <x v="0"/>
    <m/>
  </r>
  <r>
    <s v="Alameda"/>
    <s v="Berkeley"/>
    <s v="PLF Debt"/>
    <s v="Property Tax: Tax Real Property Transfers 0.5% on Transfers for $600,000 or More and 1% on Transfers for $1,000,000 or More Through 12/31/10"/>
    <s v="Public Safety"/>
    <n v="54.3"/>
    <n v="45.7"/>
    <s v="Fail"/>
    <s v=""/>
    <n v="1"/>
    <n v="2004"/>
    <x v="0"/>
    <m/>
  </r>
  <r>
    <s v="Alameda"/>
    <s v="Oakland"/>
    <s v="PLF Debt"/>
    <s v="Parcel Tax: Authorization of a Parcel Tax to Fund the Cost of Additional Police Officers and Police Services Technicians, and a Crime Data Management System for Crime Analysis"/>
    <s v="Fire, Police Protection/Emergency Medical"/>
    <n v="54.4"/>
    <n v="45.6"/>
    <s v="Fail"/>
    <s v=""/>
    <n v="1"/>
    <n v="2008"/>
    <x v="0"/>
    <m/>
  </r>
  <r>
    <s v="Alameda"/>
    <s v="Fremont Unified School District"/>
    <s v="PLF Debt"/>
    <s v="Parcel Tax: $296 per parcel for nine years"/>
    <s v="K-12 School Facility"/>
    <n v="54.86"/>
    <n v="45.14"/>
    <s v="Fail"/>
    <s v=""/>
    <n v="1"/>
    <n v="2020"/>
    <x v="1"/>
    <m/>
  </r>
  <r>
    <s v="Alameda"/>
    <s v="Alameda County"/>
    <s v="Special Assessment Bond"/>
    <s v="$30 Per Yr Resident/$15 Multi-Family for 5 Yrs"/>
    <s v="Public Building"/>
    <n v="55.2"/>
    <n v="44.8"/>
    <s v="Fail"/>
    <s v=""/>
    <n v="1"/>
    <n v="1994"/>
    <x v="0"/>
    <m/>
  </r>
  <r>
    <s v="Alameda"/>
    <s v="Newark"/>
    <s v="PLF Debt"/>
    <s v="Business License Fee"/>
    <s v="Other Purpose"/>
    <n v="55.7"/>
    <n v="44.3"/>
    <s v="Pass"/>
    <n v="1"/>
    <s v=""/>
    <n v="1990"/>
    <x v="0"/>
    <m/>
  </r>
  <r>
    <s v="Alameda"/>
    <s v="San Leandro"/>
    <s v="PLF Debt"/>
    <s v="Parcel Tax: Levy a Parcel Tax for 4 Yrs In An Annual Amount from $3 to $48, Depending on Type of Parcel, for Police Services"/>
    <s v="Fire, Police Protection/Emergency Medical"/>
    <n v="55.8"/>
    <n v="44.2"/>
    <s v="Fail"/>
    <s v=""/>
    <n v="1"/>
    <n v="2008"/>
    <x v="0"/>
    <m/>
  </r>
  <r>
    <s v="Alameda"/>
    <s v="Newark Unified School District"/>
    <s v="General Obligation Bond"/>
    <n v="63000000"/>
    <s v="K-12 School Facility"/>
    <n v="55.9"/>
    <n v="44.1"/>
    <s v="Pass"/>
    <n v="1"/>
    <s v=""/>
    <n v="2011"/>
    <x v="2"/>
    <m/>
  </r>
  <r>
    <s v="Alameda"/>
    <s v="Fremont-Newark Community College District"/>
    <s v="General Obligation Bond"/>
    <n v="150000000"/>
    <s v="College, University Facility"/>
    <n v="56.3"/>
    <n v="43.7"/>
    <s v="Pass"/>
    <n v="1"/>
    <s v=""/>
    <n v="2002"/>
    <x v="1"/>
    <m/>
  </r>
  <r>
    <s v="Alameda"/>
    <s v="Albany"/>
    <s v="PLF Debt"/>
    <s v="Property Transfer Tax: increase from $11.50 to $15 per $1,000 purchased, generating an estimated $392,000 per year"/>
    <s v="Other Purpose"/>
    <n v="56.38"/>
    <n v="43.62"/>
    <s v="Pass"/>
    <n v="1"/>
    <s v=""/>
    <n v="2020"/>
    <x v="0"/>
    <m/>
  </r>
  <r>
    <s v="Alameda"/>
    <s v="Dublin Unified School District"/>
    <s v="PLF Debt"/>
    <s v="Parcel Tax: $180 for 7 Years, Increasing Annually at 2%"/>
    <s v="K-12 School Facility"/>
    <n v="56.5"/>
    <n v="43.5"/>
    <s v="Fail"/>
    <s v=""/>
    <n v="1"/>
    <n v="2004"/>
    <x v="1"/>
    <m/>
  </r>
  <r>
    <s v="Alameda"/>
    <s v="Livermore Area Recreation and Park District"/>
    <s v="General Obligation Bond"/>
    <n v="18000000"/>
    <s v="Recreation and Sports Facilities"/>
    <n v="56.6"/>
    <n v="43.4"/>
    <s v="Fail"/>
    <s v=""/>
    <n v="1"/>
    <n v="1990"/>
    <x v="0"/>
    <m/>
  </r>
  <r>
    <s v="Alameda"/>
    <s v="Union City"/>
    <s v="PLF Debt"/>
    <s v="Utility Tax: 5% utility users tax for eight years on gas, electricity, video and telecommunications generating an estimated $6.1 million per year"/>
    <s v="Other Purpose"/>
    <n v="56.87"/>
    <n v="43.13"/>
    <s v="Pass"/>
    <n v="1"/>
    <s v=""/>
    <n v="2020"/>
    <x v="0"/>
    <m/>
  </r>
  <r>
    <s v="Alameda"/>
    <s v="Dublin Unified School District"/>
    <s v="General Obligation Bond"/>
    <n v="290000000"/>
    <s v="K-12 School Facility"/>
    <n v="57.83"/>
    <n v="42.17"/>
    <s v="Pass"/>
    <n v="1"/>
    <s v=""/>
    <n v="2020"/>
    <x v="1"/>
    <m/>
  </r>
  <r>
    <s v="Alameda"/>
    <s v="Albany"/>
    <s v="PLF Debt"/>
    <s v="Utility Tax: increase from 7% to 9.5% and application of a 7.5% tax on water service, generating an estimated $675,000 per year"/>
    <s v="Other Purpose"/>
    <n v="58.05"/>
    <n v="41.95"/>
    <s v="Pass"/>
    <n v="1"/>
    <s v=""/>
    <n v="2020"/>
    <x v="0"/>
    <m/>
  </r>
  <r>
    <s v="Alameda"/>
    <s v="Albany"/>
    <s v="PLF Debt"/>
    <s v="Property Tax: Increase to 1.15%"/>
    <s v="Special Tax Fees/Levy"/>
    <n v="58.2"/>
    <n v="41.8"/>
    <s v="Pass"/>
    <n v="1"/>
    <s v=""/>
    <n v="2002"/>
    <x v="0"/>
    <m/>
  </r>
  <r>
    <s v="Alameda"/>
    <s v="Piedmont Unified School District"/>
    <s v="General Obligation Bond"/>
    <n v="56000000"/>
    <s v="K-12 School Facility"/>
    <n v="58.2"/>
    <n v="41.8"/>
    <s v="Pass"/>
    <n v="1"/>
    <s v=""/>
    <n v="2006"/>
    <x v="2"/>
    <m/>
  </r>
  <r>
    <s v="Alameda"/>
    <s v="Newark"/>
    <s v="PLF Debt"/>
    <s v="Utility Users Tax: Establish a 3.5% Tax for 5 Yrs"/>
    <s v="Special Tax Fees/Levy"/>
    <n v="58.7"/>
    <n v="41.3"/>
    <s v="Pass"/>
    <n v="1"/>
    <s v=""/>
    <n v="2010"/>
    <x v="0"/>
    <m/>
  </r>
  <r>
    <s v="Alameda"/>
    <s v="Alameda County"/>
    <s v="Sales Tax Revenue Bond"/>
    <s v="$.005 Sales Tax for 15 Yrs"/>
    <s v="Multiple Capital Improvements, Public Works"/>
    <n v="58.7"/>
    <n v="41.3"/>
    <s v="Fail"/>
    <s v=""/>
    <n v="1"/>
    <n v="1998"/>
    <x v="1"/>
    <m/>
  </r>
  <r>
    <s v="Alameda"/>
    <s v="Berkeley"/>
    <s v="PLF Debt"/>
    <s v="Transportation Sales Tax: Transportation Network Company trips of $0.50 per private trip and $0.25 per pooled trip for 20 years, generating an estimated $910,000 per year"/>
    <s v="Other Purpose"/>
    <n v="58.78"/>
    <n v="41.22"/>
    <s v="Pass"/>
    <n v="1"/>
    <s v=""/>
    <n v="2020"/>
    <x v="0"/>
    <m/>
  </r>
  <r>
    <s v="Alameda"/>
    <s v="Albany"/>
    <s v="PLF Debt"/>
    <s v="Parcel Tax: $68 per residential unit to replace an existing parcel tax, thereby generating an additional estimated $359,600 per year"/>
    <s v="Fire, Police Protection/Emergency Medical"/>
    <n v="58.87"/>
    <n v="41.13"/>
    <s v="Fail"/>
    <s v=""/>
    <n v="1"/>
    <n v="2020"/>
    <x v="0"/>
    <m/>
  </r>
  <r>
    <s v="Alameda"/>
    <s v="Piedmont"/>
    <s v="PLF Debt"/>
    <s v="Parcel Tax: $6 Per Parcel Per Month"/>
    <s v="Recreation and Sports Facilities"/>
    <n v="59"/>
    <n v="41"/>
    <s v="Fail"/>
    <s v=""/>
    <n v="1"/>
    <n v="2004"/>
    <x v="1"/>
    <m/>
  </r>
  <r>
    <s v="Alameda"/>
    <s v="Hayward"/>
    <s v="PLF Debt"/>
    <s v="Real Property Transfer Tax: Increase rate of real property transfer tax, collected once upon purchase of real estate from $4.50 to $8.50 per $1,000 of value until modification or repeal."/>
    <s v="Other Purpose"/>
    <n v="59.21"/>
    <n v="40.79"/>
    <s v="Pass"/>
    <n v="1"/>
    <s v=""/>
    <n v="2018"/>
    <x v="0"/>
    <m/>
  </r>
  <r>
    <s v="Alameda"/>
    <s v="Emeryville"/>
    <s v="PLF Debt"/>
    <s v="Property Transfer Tax Charter Amendment: Adopt a real property transfer tax paid by buyers &amp; sellers of property at the time of sale."/>
    <s v="Special Tax Fees/Levy"/>
    <n v="59.5"/>
    <n v="40.5"/>
    <s v="Pass"/>
    <n v="1"/>
    <s v=""/>
    <n v="2014"/>
    <x v="0"/>
    <m/>
  </r>
  <r>
    <s v="Alameda"/>
    <s v="Livermore Valley Joint Unified School District"/>
    <s v="General Obligation Bond"/>
    <n v="245000000"/>
    <s v="K-12 School Facility"/>
    <n v="59.57"/>
    <n v="40.43"/>
    <s v="Pass"/>
    <n v="1"/>
    <s v=""/>
    <n v="2016"/>
    <x v="1"/>
    <m/>
  </r>
  <r>
    <s v="Alameda"/>
    <s v="Berkeley"/>
    <s v="PLF Debt"/>
    <s v="Parcel Tax: Levy Tax of $0.00779/Sq Ft of Improvements if GO Bond Measure is Approved"/>
    <s v="Recreation and Sports Facilities"/>
    <n v="60"/>
    <n v="40"/>
    <s v="Fail"/>
    <s v=""/>
    <n v="1"/>
    <n v="2012"/>
    <x v="0"/>
    <m/>
  </r>
  <r>
    <s v="Alameda"/>
    <s v="Union City"/>
    <s v="Sales Tax Revenue Bond"/>
    <s v="Sales Tax: Enact a 1/2› Sales Tax That Will Expire in 4 Yrs from the Date It is First Collected"/>
    <s v="Special Tax Fees/Levy"/>
    <n v="60.1"/>
    <n v="39.9"/>
    <s v="Pass"/>
    <n v="1"/>
    <s v=""/>
    <n v="2010"/>
    <x v="0"/>
    <m/>
  </r>
  <r>
    <s v="Alameda"/>
    <s v="Dublin Unified School District"/>
    <s v="General Obligation Bond"/>
    <n v="283000000"/>
    <s v="K-12 School Facility"/>
    <n v="60.19"/>
    <n v="39.81"/>
    <s v="Pass"/>
    <n v="1"/>
    <s v=""/>
    <n v="2016"/>
    <x v="1"/>
    <m/>
  </r>
  <r>
    <s v="Alameda"/>
    <s v="Alameda County"/>
    <s v="General Obligation Bond"/>
    <n v="150000000"/>
    <s v="Multifamily Housing"/>
    <n v="60.4"/>
    <n v="39.6"/>
    <s v="Fail"/>
    <s v=""/>
    <n v="1"/>
    <n v="1990"/>
    <x v="0"/>
    <m/>
  </r>
  <r>
    <s v="Alameda"/>
    <s v="Hayward"/>
    <s v="PLF Debt"/>
    <s v="Marijuana Tax: Establish a general tax of no more than 15% of gross receipts for cannabis distribution and use."/>
    <s v="Other Purpose"/>
    <n v="60.63"/>
    <n v="39.369999999999997"/>
    <s v="Pass"/>
    <n v="1"/>
    <s v=""/>
    <n v="2016"/>
    <x v="0"/>
    <m/>
  </r>
  <r>
    <s v="Alameda"/>
    <s v="Castro Valley Sanitary District"/>
    <s v="PLF Debt"/>
    <s v="$15 Per Sq Ft for Residential"/>
    <s v="Solid Waste Recovery Facilities"/>
    <n v="60.9"/>
    <n v="39.1"/>
    <s v="Fail"/>
    <s v=""/>
    <n v="1"/>
    <n v="1998"/>
    <x v="1"/>
    <m/>
  </r>
  <r>
    <s v="Alameda"/>
    <s v="Newark"/>
    <s v="PLF Debt"/>
    <s v="Sales Tax: Establish a one half-cent sales tax to fund general city services."/>
    <s v="Other Purpose"/>
    <n v="61"/>
    <n v="39"/>
    <s v="Pass"/>
    <n v="1"/>
    <s v=""/>
    <n v="2016"/>
    <x v="0"/>
    <m/>
  </r>
  <r>
    <s v="Alameda"/>
    <s v="San Leandro"/>
    <s v="Sales Tax Revenue Bond"/>
    <s v="Sales Tax: Enact a 1/4› Sales Tax for 7 Yrs"/>
    <s v="Special Tax Fees/Levy"/>
    <n v="61.1"/>
    <n v="38.9"/>
    <s v="Pass"/>
    <n v="1"/>
    <s v=""/>
    <n v="2010"/>
    <x v="0"/>
    <m/>
  </r>
  <r>
    <s v="Alameda"/>
    <s v="Berkeley"/>
    <s v="PLF Debt"/>
    <s v="$.51 Per Sq Ft Charge on NPC"/>
    <s v="Special Tax Fees/Levy"/>
    <n v="61.1"/>
    <n v="38.9"/>
    <s v="Pass"/>
    <n v="1"/>
    <s v=""/>
    <n v="1998"/>
    <x v="0"/>
    <m/>
  </r>
  <r>
    <s v="Alameda"/>
    <s v="Fremont Unified School District"/>
    <s v="General Obligation Bond"/>
    <n v="650000000"/>
    <s v="K-12 School Facility"/>
    <n v="61.18"/>
    <n v="38.82"/>
    <s v="Pass"/>
    <n v="1"/>
    <s v=""/>
    <n v="2014"/>
    <x v="1"/>
    <m/>
  </r>
  <r>
    <s v="Alameda"/>
    <s v="Oakland"/>
    <s v="PLF Debt"/>
    <s v="Utility Users Tax: 7.5% Tax on Cell Phones"/>
    <s v="Special Tax Fees/Levy"/>
    <n v="61.2"/>
    <n v="38.799999999999997"/>
    <s v="Pass"/>
    <n v="1"/>
    <s v=""/>
    <n v="2004"/>
    <x v="1"/>
    <m/>
  </r>
  <r>
    <s v="Alameda"/>
    <s v="Oakland"/>
    <s v="PLF Debt"/>
    <s v="Soda/Sugary Beverage Tax: Establish a $.01/oz. tax on sugar sweetened beverages."/>
    <s v="Other Purpose"/>
    <n v="61.35"/>
    <n v="38.65"/>
    <s v="Pass"/>
    <n v="1"/>
    <s v=""/>
    <n v="2016"/>
    <x v="0"/>
    <m/>
  </r>
  <r>
    <s v="Alameda"/>
    <s v="Albany"/>
    <s v="Special Assessment Bond"/>
    <s v="$69 Per Parcel (Advisory)"/>
    <s v="Parks, Open Space"/>
    <n v="61.5"/>
    <n v="38.5"/>
    <s v="Pass"/>
    <n v="1"/>
    <s v=""/>
    <n v="1996"/>
    <x v="0"/>
    <m/>
  </r>
  <r>
    <s v="Alameda"/>
    <s v="Alameda"/>
    <s v="PLF Debt"/>
    <s v="Sales Tax: Enact .5% sales tax from a rate of 9.25% to a rate of 9.75%."/>
    <s v="Other Purpose"/>
    <n v="61.5"/>
    <n v="38.5"/>
    <s v="Pass"/>
    <n v="1"/>
    <s v=""/>
    <n v="2018"/>
    <x v="0"/>
    <m/>
  </r>
  <r>
    <s v="Alameda"/>
    <s v="Oakland Unified School District"/>
    <s v="PLF Debt"/>
    <s v="Parcel Tax: Levy $10 Per Parcel Per Month ($120 Per Year) for 10 Yrs"/>
    <s v="K-12 School Facility"/>
    <n v="61.5"/>
    <n v="38.6"/>
    <s v="Fail"/>
    <s v=""/>
    <n v="1"/>
    <n v="2008"/>
    <x v="0"/>
    <m/>
  </r>
  <r>
    <s v="Alameda"/>
    <s v="Piedmont"/>
    <s v="PLF Debt"/>
    <s v="Parcel Tax: $38 Per Parcel Per Month"/>
    <s v="Fire, Police Protection/Emergency Medical"/>
    <n v="61.7"/>
    <n v="38.299999999999997"/>
    <s v="Fail"/>
    <s v=""/>
    <n v="1"/>
    <n v="2004"/>
    <x v="1"/>
    <m/>
  </r>
  <r>
    <s v="Alameda"/>
    <s v="Hayward"/>
    <s v="PLF Debt"/>
    <s v="Phone Issuer"/>
    <s v="Special Tax Fees/Levy"/>
    <n v="61.9"/>
    <n v="38.1"/>
    <s v="Pass"/>
    <n v="1"/>
    <s v=""/>
    <n v="1998"/>
    <x v="1"/>
    <m/>
  </r>
  <r>
    <s v="Alameda"/>
    <s v="San Leandro Unified School District"/>
    <s v="General Obligation Bond"/>
    <n v="25000000"/>
    <s v="Other Capital Improvements, Public Works"/>
    <n v="61.9"/>
    <n v="38.1"/>
    <s v="Fail"/>
    <s v=""/>
    <n v="1"/>
    <n v="1994"/>
    <x v="0"/>
    <m/>
  </r>
  <r>
    <s v="Alameda"/>
    <s v="Dublin Unified School District"/>
    <s v="General Obligation Bond"/>
    <n v="99000000"/>
    <s v="K-12 School Facility"/>
    <n v="62"/>
    <n v="38"/>
    <s v="Pass"/>
    <n v="1"/>
    <s v=""/>
    <n v="2012"/>
    <x v="1"/>
    <m/>
  </r>
  <r>
    <s v="Alameda"/>
    <s v="Newark"/>
    <s v="PLF Debt"/>
    <s v="Transient Occupancy Tax: Impose hotel/motel tax from 7.5% to 10%"/>
    <s v="Other Purpose"/>
    <n v="62.1"/>
    <n v="37.9"/>
    <s v="Pass"/>
    <n v="1"/>
    <s v=""/>
    <n v="2001"/>
    <x v="2"/>
    <m/>
  </r>
  <r>
    <s v="Alameda"/>
    <s v="Union City"/>
    <s v="PLF Debt"/>
    <s v="Public Safety Services Tax: Extend and Enhance Tax Set to Expire In 20 Years, with Adjusted Tax Rates and an Annual Adjustment Cap of 3%"/>
    <s v="Fire, Police Protection/Emergency Medical"/>
    <n v="62.1"/>
    <n v="37.9"/>
    <s v="Fail"/>
    <s v=""/>
    <n v="1"/>
    <n v="2008"/>
    <x v="1"/>
    <m/>
  </r>
  <r>
    <s v="Alameda"/>
    <s v="Berkeley"/>
    <s v="General Obligation Bond"/>
    <n v="19400000"/>
    <s v="Recreation and Sports Facilities"/>
    <n v="62.4"/>
    <n v="37.6"/>
    <s v="Fail"/>
    <s v=""/>
    <n v="1"/>
    <n v="2012"/>
    <x v="0"/>
    <m/>
  </r>
  <r>
    <s v="Alameda"/>
    <s v="Oakland"/>
    <s v="PLF Debt"/>
    <s v="Parcel Tax: Amend tax at rate of $198/parcel for 30 years."/>
    <s v="K-12 School Facility"/>
    <n v="62.47"/>
    <n v="37.53"/>
    <s v="Fail"/>
    <s v=""/>
    <n v="1"/>
    <n v="2018"/>
    <x v="0"/>
    <m/>
  </r>
  <r>
    <s v="Alameda"/>
    <s v="Union City"/>
    <s v="PLF Debt"/>
    <s v="Parcel Tax: $168 per parcel for the most residential parcels and varying rates for other parcels"/>
    <s v="Public Safety"/>
    <n v="62.51"/>
    <n v="37.49"/>
    <s v="Fail"/>
    <s v=""/>
    <n v="1"/>
    <n v="2020"/>
    <x v="1"/>
    <m/>
  </r>
  <r>
    <s v="Alameda"/>
    <s v="Alameda Unified School District"/>
    <s v="General Obligation Bond"/>
    <n v="179500000"/>
    <s v="K-12 School Facility"/>
    <n v="62.8"/>
    <n v="37.299999999999997"/>
    <s v="Pass"/>
    <n v="1"/>
    <s v=""/>
    <n v="2014"/>
    <x v="0"/>
    <m/>
  </r>
  <r>
    <s v="Alameda"/>
    <s v="Berkeley"/>
    <s v="PLF Debt"/>
    <s v="Impose Parcel Tax from $0.26 to $1.04"/>
    <s v="Multiple Capital Improvements, Public Works"/>
    <n v="62.9"/>
    <n v="37.1"/>
    <s v="Fail"/>
    <s v=""/>
    <n v="1"/>
    <n v="2000"/>
    <x v="0"/>
    <m/>
  </r>
  <r>
    <s v="Alameda"/>
    <s v="New Haven Unified School District"/>
    <s v="PLF Debt"/>
    <s v="Parcel Tax: Levy a Parcel Tax of $180 on Each Parcel within the District Annually for 4 Yrs"/>
    <s v="K-12 School Facility"/>
    <n v="62.9"/>
    <n v="37.1"/>
    <s v="Fail"/>
    <s v=""/>
    <n v="1"/>
    <n v="2012"/>
    <x v="1"/>
    <m/>
  </r>
  <r>
    <s v="Alameda"/>
    <s v="Hayward"/>
    <s v="General Obligation Bond"/>
    <n v="30000000"/>
    <s v="Recreation and Sports Facilities"/>
    <n v="63"/>
    <n v="37"/>
    <s v="Fail"/>
    <s v=""/>
    <n v="1"/>
    <n v="2006"/>
    <x v="0"/>
    <m/>
  </r>
  <r>
    <s v="Alameda"/>
    <s v="Alameda County"/>
    <s v="PLF Debt"/>
    <s v="Parcel Tax: Levy Tax of $12 Per Parcel Annually for Residential Parcels and Comparable Commercial/Industrial Rates"/>
    <s v="Other Capital Improvements, Public Works"/>
    <n v="63"/>
    <n v="37"/>
    <s v="Fail"/>
    <s v=""/>
    <n v="1"/>
    <n v="2012"/>
    <x v="0"/>
    <m/>
  </r>
  <r>
    <s v="Alameda"/>
    <s v="Ohlone Community College District"/>
    <s v="General Obligation Bond"/>
    <n v="349000000"/>
    <s v="College, University Facility"/>
    <n v="63"/>
    <n v="37"/>
    <s v="Pass"/>
    <n v="1"/>
    <s v=""/>
    <n v="2010"/>
    <x v="0"/>
    <m/>
  </r>
  <r>
    <s v="Alameda"/>
    <s v="San Leandro Unified School District"/>
    <s v="General Obligation Bond"/>
    <n v="50100000"/>
    <s v="K-12 School Facility"/>
    <n v="63.1"/>
    <n v="36.9"/>
    <s v="Pass"/>
    <n v="1"/>
    <s v=""/>
    <n v="2010"/>
    <x v="0"/>
    <m/>
  </r>
  <r>
    <s v="Alameda"/>
    <s v="Alameda County"/>
    <s v="PLF Debt"/>
    <s v="Vehicle Registration Fee: Authorize a $10 Fee on the Registration of Vehicles"/>
    <s v="Special Tax Fees/Levy"/>
    <n v="63.3"/>
    <n v="36.700000000000003"/>
    <s v="Pass"/>
    <n v="1"/>
    <s v=""/>
    <n v="2010"/>
    <x v="0"/>
    <m/>
  </r>
  <r>
    <s v="Alameda"/>
    <s v="Emeryville"/>
    <s v="PLF Debt"/>
    <s v="Transient Occupancy Tax: Impose 12% occupancy tax plus 0.08% of all other gross receipts from lodging business service."/>
    <s v="Other Purpose"/>
    <n v="63.3"/>
    <n v="36.700000000000003"/>
    <s v="Pass"/>
    <n v="1"/>
    <s v=""/>
    <n v="2001"/>
    <x v="2"/>
    <m/>
  </r>
  <r>
    <s v="Alameda"/>
    <s v="Fremont Unified School District"/>
    <s v="General Obligation Bond"/>
    <n v="157200000"/>
    <s v="K-12 School Facility"/>
    <n v="63.5"/>
    <n v="36.5"/>
    <s v="Pass"/>
    <n v="1"/>
    <s v=""/>
    <n v="2002"/>
    <x v="1"/>
    <m/>
  </r>
  <r>
    <s v="Alameda"/>
    <s v="Castro Valley Unified School District"/>
    <s v="General Obligation Bond"/>
    <n v="44000000"/>
    <s v="K-12 School Facility"/>
    <n v="63.6"/>
    <n v="36.4"/>
    <s v="Pass"/>
    <n v="1"/>
    <s v=""/>
    <n v="2005"/>
    <x v="3"/>
    <m/>
  </r>
  <r>
    <s v="Alameda"/>
    <s v="San Leandro Unified School District"/>
    <s v="General Obligation Bond"/>
    <n v="198000000"/>
    <s v="K-12 School Facility"/>
    <n v="63.9"/>
    <n v="36.1"/>
    <s v="Pass"/>
    <n v="1"/>
    <s v=""/>
    <n v="2020"/>
    <x v="1"/>
    <m/>
  </r>
  <r>
    <s v="Alameda"/>
    <s v="San Leandro Unified School District"/>
    <s v="PLF Debt"/>
    <s v="Parcel Tax: Renew existing tax from $39 per year to $78 per year for 14 years."/>
    <s v="K-12 School Facility"/>
    <n v="63.95"/>
    <n v="36.049999999999997"/>
    <s v="Fail"/>
    <s v=""/>
    <n v="1"/>
    <n v="2017"/>
    <x v="2"/>
    <m/>
  </r>
  <r>
    <s v="Alameda"/>
    <s v="Pleasanton"/>
    <s v="General Obligation Bond"/>
    <n v="50000000"/>
    <s v="Residential Energy Conservation, Improvement"/>
    <n v="64"/>
    <n v="36"/>
    <s v="Fail"/>
    <s v=""/>
    <n v="1"/>
    <n v="2000"/>
    <x v="1"/>
    <m/>
  </r>
  <r>
    <s v="Alameda"/>
    <s v="Alameda County"/>
    <s v="General Obligation Bond"/>
    <n v="139967000"/>
    <s v="Other Housing"/>
    <n v="64"/>
    <n v="36"/>
    <s v="Fail"/>
    <s v=""/>
    <n v="1"/>
    <n v="1988"/>
    <x v="0"/>
    <m/>
  </r>
  <r>
    <s v="Alameda"/>
    <s v="Oakland"/>
    <s v="General Obligation Bond"/>
    <n v="148000000"/>
    <s v="Public Building"/>
    <n v="64.2"/>
    <n v="35.799999999999997"/>
    <s v="Fail"/>
    <s v=""/>
    <n v="1"/>
    <n v="2006"/>
    <x v="0"/>
    <m/>
  </r>
  <r>
    <s v="Alameda"/>
    <s v="Alameda County"/>
    <s v="PLF Debt"/>
    <s v="Sales Tax: 0.5% for 20 years"/>
    <s v="Health Care Facilities"/>
    <n v="64.349999999999994"/>
    <n v="35.65"/>
    <s v="Pass"/>
    <n v="1"/>
    <s v=""/>
    <n v="2020"/>
    <x v="1"/>
    <m/>
  </r>
  <r>
    <s v="Alameda"/>
    <s v="Castro Valley Unified School District"/>
    <s v="PLF Debt"/>
    <s v="Parcel Tax: $96 per parcel per year for six years"/>
    <s v="K-12 School Facility"/>
    <n v="64.61"/>
    <n v="35.39"/>
    <s v="Fail"/>
    <s v=""/>
    <n v="1"/>
    <n v="2020"/>
    <x v="1"/>
    <m/>
  </r>
  <r>
    <s v="Alameda"/>
    <s v="Pleasanton Unified School District"/>
    <s v="PLF Debt"/>
    <s v="Parcel Tax: Levy a $98 annual parcel tax for four years."/>
    <s v="Other, Multiple Educational Uses (Equipment, etc.)"/>
    <n v="65.16"/>
    <n v="34.840000000000003"/>
    <s v="Fail"/>
    <s v=""/>
    <n v="1"/>
    <n v="2011"/>
    <x v="2"/>
    <m/>
  </r>
  <r>
    <s v="Alameda"/>
    <s v="Alameda County"/>
    <s v="PLF Debt"/>
    <s v="Business License Tax: Continue at Existing Rate"/>
    <s v="Special Tax Fees/Levy"/>
    <n v="65.3"/>
    <n v="34.700000000000003"/>
    <s v="Pass"/>
    <n v="1"/>
    <s v=""/>
    <n v="2002"/>
    <x v="0"/>
    <m/>
  </r>
  <r>
    <s v="Alameda"/>
    <s v="Alameda County"/>
    <s v="PLF Debt"/>
    <s v="Utility Users Tax: Approve Ordinance to Extend Existing Utlity Users Tax Until 6/30/2021, at the Rate of 6.5%"/>
    <s v="Special Tax Fees/Levy"/>
    <n v="65.8"/>
    <n v="34.200000000000003"/>
    <s v="Pass"/>
    <n v="1"/>
    <s v=""/>
    <n v="2008"/>
    <x v="1"/>
    <m/>
  </r>
  <r>
    <s v="Alameda"/>
    <s v="San Leandro"/>
    <s v="PLF Debt"/>
    <s v="Parking Lot and Business Tax: Establish 10% tax on gross receipts for parking lots and a business tax of $100/1,000 sq. ft. of warehouse."/>
    <s v="Other Purpose"/>
    <n v="65.88"/>
    <n v="34.119999999999997"/>
    <s v="Pass"/>
    <n v="1"/>
    <s v=""/>
    <n v="2016"/>
    <x v="0"/>
    <m/>
  </r>
  <r>
    <s v="Alameda"/>
    <s v="Oakland"/>
    <s v="PLF Debt"/>
    <s v="Parcel Tax: From $90 to $135 Depending on Type of Parcel"/>
    <s v="Public Safety"/>
    <n v="65.900000000000006"/>
    <n v="34.1"/>
    <s v="Fail"/>
    <s v=""/>
    <n v="1"/>
    <n v="2004"/>
    <x v="1"/>
    <m/>
  </r>
  <r>
    <s v="Alameda"/>
    <s v="Oakland Unified School District"/>
    <s v="PLF Debt"/>
    <s v="Parcel Tax: Levy Parcel Tax  of $195 Per Parcel Annually for 10 Years"/>
    <s v="K-12 School Facility"/>
    <n v="66"/>
    <n v="34.1"/>
    <s v="Fail"/>
    <s v=""/>
    <n v="1"/>
    <n v="2010"/>
    <x v="0"/>
    <m/>
  </r>
  <r>
    <s v="Alameda"/>
    <s v="Emeryville"/>
    <s v="PLF Debt"/>
    <s v="Transient Occupancy Tax: Impose uniform transient occupancy tax from 10% to 12%."/>
    <s v="Other Purpose"/>
    <n v="66.099999999999994"/>
    <n v="33.9"/>
    <s v="Pass"/>
    <n v="1"/>
    <s v=""/>
    <n v="2001"/>
    <x v="2"/>
    <m/>
  </r>
  <r>
    <s v="Alameda"/>
    <s v="Alameda County"/>
    <s v="PLF Debt"/>
    <s v="Sales Tax: impose tax of .5% for childcare, preschool programs, homeless programs, and other programs for children for 30 yrs"/>
    <s v="Other Purpose"/>
    <n v="66.209999999999994"/>
    <n v="33.79"/>
    <s v="Fail"/>
    <s v=""/>
    <n v="1"/>
    <n v="2018"/>
    <x v="1"/>
    <m/>
  </r>
  <r>
    <s v="Alameda"/>
    <s v="Alameda County Fire Department"/>
    <s v="General Obligation Bond"/>
    <n v="90000000"/>
    <s v="Fire, Police Protection/Emergency Medical"/>
    <n v="66.37"/>
    <n v="33.630000000000003"/>
    <s v="Fail"/>
    <s v=""/>
    <n v="1"/>
    <n v="2020"/>
    <x v="1"/>
    <m/>
  </r>
  <r>
    <s v="Alameda"/>
    <s v="New Haven Unified School District"/>
    <s v="PLF Debt"/>
    <s v="Parcel Tax: Levy a $180 annual parcel tax for four years."/>
    <s v="Other, Multiple Educational Uses (Equipment, etc.)"/>
    <n v="66.44"/>
    <n v="33.56"/>
    <s v="Fail"/>
    <s v=""/>
    <n v="1"/>
    <n v="2011"/>
    <x v="2"/>
    <m/>
  </r>
  <r>
    <s v="Alameda"/>
    <s v="Alameda County"/>
    <s v="Sales Tax Revenue Bond"/>
    <s v="Sales Tax: Increase Tax by 1/2›"/>
    <s v="Public Transit"/>
    <n v="66.5"/>
    <n v="33.5"/>
    <s v="Fail"/>
    <s v=""/>
    <n v="1"/>
    <n v="2012"/>
    <x v="0"/>
    <m/>
  </r>
  <r>
    <s v="Alameda"/>
    <s v="Fremont"/>
    <s v="PLF Debt"/>
    <s v="Transient Occupancy Tax: Increase from 8% to 10%"/>
    <s v="Special Tax Fees/Levy"/>
    <n v="66.5"/>
    <n v="33.6"/>
    <s v="Pass"/>
    <n v="1"/>
    <s v=""/>
    <n v="2008"/>
    <x v="0"/>
    <m/>
  </r>
  <r>
    <s v="Alameda"/>
    <s v="Alameda County Fire Department"/>
    <s v="General Obligation Bond"/>
    <n v="90000000"/>
    <s v="Fire, Police Protection/Emergency Medical"/>
    <n v="66.78"/>
    <n v="33.22"/>
    <s v="Pass"/>
    <n v="1"/>
    <s v=""/>
    <n v="2020"/>
    <x v="0"/>
    <m/>
  </r>
  <r>
    <s v="Alameda"/>
    <s v="Oakland"/>
    <s v="General Obligation Bond"/>
    <n v="60000000"/>
    <s v="Recreation and Sports Facilities"/>
    <n v="66.8"/>
    <n v="33.200000000000003"/>
    <s v="Pass"/>
    <n v="1"/>
    <s v=""/>
    <n v="1990"/>
    <x v="0"/>
    <m/>
  </r>
  <r>
    <s v="Alameda"/>
    <s v="San Leandro Unified School District"/>
    <s v="PLF Debt"/>
    <s v="Parcel Tax: Levy Annual Tax of $39 on Single Family Homes and Rates on Commercial/Other Types of Parcels, for 5 Yrs"/>
    <s v="K-12 School Facility"/>
    <n v="66.8"/>
    <n v="33.299999999999997"/>
    <s v="Pass"/>
    <n v="1"/>
    <s v=""/>
    <n v="2012"/>
    <x v="0"/>
    <m/>
  </r>
  <r>
    <s v="Alameda"/>
    <s v="Livermore Valley Joint Unified School District"/>
    <s v="General Obligation Bond"/>
    <n v="245000000"/>
    <s v="K-12 School Facility"/>
    <n v="66.81"/>
    <n v="33.19"/>
    <s v="Pass"/>
    <n v="1"/>
    <s v=""/>
    <n v="2016"/>
    <x v="1"/>
    <m/>
  </r>
  <r>
    <s v="Alameda"/>
    <s v="Berkeley"/>
    <s v="General Obligation Bond"/>
    <n v="49000000"/>
    <s v="Multiple Capital Improvements, Public Works"/>
    <n v="66.900000000000006"/>
    <n v="33.1"/>
    <s v="Pass"/>
    <n v="1"/>
    <s v=""/>
    <n v="1996"/>
    <x v="0"/>
    <m/>
  </r>
  <r>
    <s v="Alameda"/>
    <s v="Alameda Unified School District"/>
    <s v="PLF Debt"/>
    <s v="Parcel Tax: Levy a Temporary, 4 Year Emergency Tax of $120 Per Residential Parcel and 15› Per Square Foot for Commercial/Industrial Parcels Beginning 7/1/2008"/>
    <s v="K-12 School Facility"/>
    <n v="66.900000000000006"/>
    <n v="33.1"/>
    <s v="Pass"/>
    <n v="1"/>
    <s v=""/>
    <n v="2008"/>
    <x v="1"/>
    <m/>
  </r>
  <r>
    <s v="Alameda"/>
    <s v="Berkeley"/>
    <s v="PLF Debt"/>
    <s v="Parcel Tax: $0.072 presidental and $0.109 commerical square feet"/>
    <s v="Other Purpose"/>
    <n v="67"/>
    <n v="33"/>
    <s v="Pass"/>
    <n v="1"/>
    <s v=""/>
    <n v="1988"/>
    <x v="0"/>
    <m/>
  </r>
  <r>
    <s v="Alameda"/>
    <s v="Alameda Unified School District"/>
    <s v="PLF Debt"/>
    <s v="Parcel Tax: levying $0.265 per building area square foot (capped at $7,999 per parcel) and $299 per vacant parcel annually for seven years"/>
    <s v="K-12 School Facility"/>
    <n v="67.099999999999994"/>
    <n v="32.9"/>
    <s v="Pass"/>
    <n v="1"/>
    <s v=""/>
    <n v="2020"/>
    <x v="1"/>
    <m/>
  </r>
  <r>
    <s v="Alameda"/>
    <s v="Albany"/>
    <s v="PLF Debt"/>
    <s v="Parcel Tax: Increase to $57.53"/>
    <s v="Hospital"/>
    <n v="67.099999999999994"/>
    <n v="32.9"/>
    <s v="Pass"/>
    <n v="1"/>
    <s v=""/>
    <n v="2002"/>
    <x v="0"/>
    <m/>
  </r>
  <r>
    <s v="Alameda"/>
    <s v="Alameda Unified School District"/>
    <s v="PLF Debt"/>
    <s v="Parcel Tax: Increase parcel tax to $189 for 7 years."/>
    <s v="K-12 School Facility"/>
    <n v="67.2"/>
    <n v="32.799999999999997"/>
    <s v="Pass"/>
    <n v="1"/>
    <s v=""/>
    <n v="2005"/>
    <x v="2"/>
    <m/>
  </r>
  <r>
    <s v="Alameda"/>
    <s v="Washington Township Health Care District"/>
    <s v="General Obligation Bond"/>
    <n v="425000000"/>
    <s v="Hospital"/>
    <n v="67.22"/>
    <n v="32.78"/>
    <s v="Pass"/>
    <n v="1"/>
    <s v=""/>
    <n v="2020"/>
    <x v="0"/>
    <m/>
  </r>
  <r>
    <s v="Alameda"/>
    <s v="Hayward"/>
    <s v="Sales Tax Revenue Bond"/>
    <s v="Sales Tax: Increase tax by 1/2 cent for 20 years."/>
    <s v="Special Tax Fees/Levy"/>
    <n v="67.36"/>
    <n v="32.64"/>
    <s v="Pass"/>
    <n v="1"/>
    <s v=""/>
    <n v="2014"/>
    <x v="1"/>
    <m/>
  </r>
  <r>
    <s v="Alameda"/>
    <s v="Alameda County"/>
    <s v="PLF Debt"/>
    <s v="5.5% Utility Users Tax for 4 Yrs"/>
    <s v="Special Tax Fees/Levy"/>
    <n v="67.7"/>
    <n v="32.299999999999997"/>
    <s v="Pass"/>
    <n v="1"/>
    <s v=""/>
    <n v="1996"/>
    <x v="0"/>
    <m/>
  </r>
  <r>
    <s v="Alameda"/>
    <s v="San Lorenzo Unified School District"/>
    <s v="General Obligation Bond"/>
    <n v="130000000"/>
    <s v="K-12 School Facility"/>
    <n v="67.819999999999993"/>
    <n v="32.18"/>
    <s v="Pass"/>
    <n v="1"/>
    <s v=""/>
    <n v="2018"/>
    <x v="1"/>
    <m/>
  </r>
  <r>
    <s v="Alameda"/>
    <s v="Berkeley"/>
    <s v="General Obligation Bond"/>
    <n v="9750000"/>
    <s v="Fire, Police Protection/Emergency Medical"/>
    <n v="67.900000000000006"/>
    <n v="32.1"/>
    <s v="Pass"/>
    <n v="1"/>
    <s v=""/>
    <n v="2000"/>
    <x v="0"/>
    <m/>
  </r>
  <r>
    <s v="Alameda"/>
    <s v="Berkeley"/>
    <s v="General Obligation Bond"/>
    <n v="26000000"/>
    <s v="Public Building"/>
    <n v="68"/>
    <n v="32"/>
    <s v="Pass"/>
    <n v="1"/>
    <s v=""/>
    <n v="2008"/>
    <x v="0"/>
    <m/>
  </r>
  <r>
    <s v="Alameda"/>
    <s v="Alameda Unified School District"/>
    <s v="PLF Debt"/>
    <s v="Parcel Tax: parcels with buildings $.32 cent per q. ft. with annual cap of $7,999. Parcels without buildings pay a minimum of $299/year."/>
    <s v="Other, Multiple Educational Uses (Equipment, etc.)"/>
    <n v="68.010000000000005"/>
    <n v="31.99"/>
    <s v="Pass"/>
    <n v="1"/>
    <s v=""/>
    <n v="2011"/>
    <x v="2"/>
    <m/>
  </r>
  <r>
    <s v="Alameda"/>
    <s v="Oakland"/>
    <s v="PLF Debt"/>
    <s v="Parcel Tax: $148 per single-family parcels, $101.08 per unit for multi-unit parcels, and varying rates for other property types"/>
    <s v="Parks, Open Space"/>
    <n v="68.08"/>
    <n v="31.92"/>
    <s v="Pass"/>
    <n v="1"/>
    <s v=""/>
    <n v="2020"/>
    <x v="1"/>
    <m/>
  </r>
  <r>
    <s v="Alameda"/>
    <s v="Piedmont"/>
    <s v="PLF Debt"/>
    <s v="Parcel Tax: Continue to Authorize a Parcel Tax and Replace the Existing Municipal Services Tax"/>
    <s v="Special Tax Fees/Levy"/>
    <n v="68.3"/>
    <n v="31.7"/>
    <s v="Pass"/>
    <n v="1"/>
    <s v=""/>
    <n v="2012"/>
    <x v="0"/>
    <m/>
  </r>
  <r>
    <s v="Alameda"/>
    <s v="Berkeley"/>
    <s v="General Obligation Bond"/>
    <n v="7200000"/>
    <s v="Public Building"/>
    <n v="68.3"/>
    <n v="31.7"/>
    <s v="Pass"/>
    <n v="1"/>
    <s v=""/>
    <n v="2002"/>
    <x v="0"/>
    <m/>
  </r>
  <r>
    <s v="Alameda"/>
    <s v="New Haven Unified School District"/>
    <s v="General Obligation Bond"/>
    <n v="120000000"/>
    <s v="K-12 School Facility"/>
    <n v="68.400000000000006"/>
    <n v="31.6"/>
    <s v="Pass"/>
    <n v="1"/>
    <s v=""/>
    <n v="2003"/>
    <x v="2"/>
    <m/>
  </r>
  <r>
    <s v="Alameda"/>
    <s v="Albany Unified School District"/>
    <s v="PLF Debt"/>
    <s v="Parcel Tax: 7 Yrs at the Annual Rate of $250 Per Residential Unit and $.05/Sq Ftfor Non-Residential Parcels, Exempting Low Income Homeowners and Renters and Homeowners 65+"/>
    <s v="K-12 School Facility"/>
    <n v="68.5"/>
    <n v="31.5"/>
    <s v="Pass"/>
    <n v="1"/>
    <s v=""/>
    <n v="2005"/>
    <x v="3"/>
    <m/>
  </r>
  <r>
    <s v="Alameda"/>
    <s v="Piedmont"/>
    <s v="General Obligation Bond"/>
    <n v="19500000"/>
    <s v="Recreation and Sports Facilities"/>
    <n v="68.52"/>
    <n v="31.48"/>
    <s v="Pass"/>
    <n v="1"/>
    <s v=""/>
    <n v="2020"/>
    <x v="0"/>
    <m/>
  </r>
  <r>
    <s v="Alameda"/>
    <s v="New Haven Unified School District"/>
    <s v="General Obligation Bond"/>
    <n v="125000000"/>
    <s v="K-12 School Facility"/>
    <n v="68.7"/>
    <n v="31.3"/>
    <s v="Pass"/>
    <n v="1"/>
    <s v=""/>
    <n v="2014"/>
    <x v="0"/>
    <m/>
  </r>
  <r>
    <s v="Alameda"/>
    <s v="San Leandro Unified School District"/>
    <s v="General Obligation Bond"/>
    <n v="109000000"/>
    <s v="K-12 School Facility"/>
    <n v="68.7"/>
    <n v="31.3"/>
    <s v="Pass"/>
    <n v="1"/>
    <s v=""/>
    <n v="2006"/>
    <x v="0"/>
    <m/>
  </r>
  <r>
    <s v="Alameda"/>
    <s v="San Leandro"/>
    <s v="PLF Debt"/>
    <s v="Transient Occupancy Tax: Increase tax from 10% to 14%."/>
    <s v="Other Purpose"/>
    <n v="68.92"/>
    <n v="31.08"/>
    <s v="Pass"/>
    <n v="1"/>
    <s v=""/>
    <n v="2016"/>
    <x v="0"/>
    <m/>
  </r>
  <r>
    <s v="Alameda"/>
    <s v="Albany Unified School District"/>
    <s v="General Obligation Bond"/>
    <n v="70000000"/>
    <s v="K-12 School Facility"/>
    <n v="68.959999999999994"/>
    <n v="31.04"/>
    <s v="Pass"/>
    <n v="1"/>
    <s v=""/>
    <n v="2016"/>
    <x v="1"/>
    <m/>
  </r>
  <r>
    <s v="Alameda"/>
    <s v="San Lorenzo Unified School District"/>
    <s v="PLF Debt"/>
    <s v="Parcel Tax: Levy tax of $99/parcel for 8 yrs."/>
    <s v="K-12 School Facility"/>
    <n v="69.02"/>
    <n v="30.98"/>
    <s v="Pass"/>
    <n v="1"/>
    <s v=""/>
    <n v="2018"/>
    <x v="0"/>
    <m/>
  </r>
  <r>
    <s v="Alameda"/>
    <s v="Alameda County"/>
    <s v="PLF Debt"/>
    <s v="Sales Tax: extending a 6.5% sales tax until June 30, 2033, generating an estimated $12 million per year"/>
    <s v="Other Purpose"/>
    <n v="69.08"/>
    <n v="30.92"/>
    <s v="Pass"/>
    <n v="1"/>
    <s v=""/>
    <n v="2020"/>
    <x v="0"/>
    <m/>
  </r>
  <r>
    <s v="Alameda"/>
    <s v="Pleasanton Unified School District"/>
    <s v="General Obligation Bond"/>
    <n v="270000000"/>
    <s v="K-12 School Facility"/>
    <n v="69.099999999999994"/>
    <n v="30.9"/>
    <s v="Pass"/>
    <n v="1"/>
    <s v=""/>
    <n v="2016"/>
    <x v="0"/>
    <m/>
  </r>
  <r>
    <s v="Alameda"/>
    <s v="Castro Valley Unified School District"/>
    <s v="General Obligation Bond"/>
    <n v="123000000"/>
    <s v="K-12 School Facility"/>
    <n v="69.150000000000006"/>
    <n v="30.85"/>
    <s v="Pass"/>
    <n v="1"/>
    <s v=""/>
    <n v="2016"/>
    <x v="1"/>
    <m/>
  </r>
  <r>
    <s v="Alameda"/>
    <s v="Albany"/>
    <s v="General Obligation Bond"/>
    <n v="14500000"/>
    <s v="Multiple Capital Improvements, Public Works"/>
    <n v="69.400000000000006"/>
    <n v="30.6"/>
    <s v="Pass"/>
    <n v="1"/>
    <s v=""/>
    <n v="2002"/>
    <x v="0"/>
    <m/>
  </r>
  <r>
    <s v="Alameda"/>
    <s v="Oakland"/>
    <s v="PLF Debt"/>
    <s v="Real Property Transfer Tax: Change real property tax from flat rate of 1.5% to following tiered rates based on sale price: 1% for up to $300,000; 1.5% from $300,000 to $2,000,000; 1.75% from $2,000,000 to $5,000,000; 2.5% for over $5,000,000."/>
    <s v="Seismic Safety, Improvements, Repairs"/>
    <n v="69.459999999999994"/>
    <n v="30.54"/>
    <s v="Pass"/>
    <n v="1"/>
    <s v=""/>
    <n v="2018"/>
    <x v="0"/>
    <m/>
  </r>
  <r>
    <s v="Alameda"/>
    <s v="Oakland"/>
    <s v="PLF Debt"/>
    <s v="Parcel and Parking Taxes: Parking Tax of 8 1/2% In Commercial Parking Lots in the City and a Parcel Tax Ranging from $45.07 to $88.00 to Expire on 12/31/2014"/>
    <s v="Public Safety"/>
    <n v="69.599999999999994"/>
    <n v="30.4"/>
    <s v="Pass"/>
    <n v="1"/>
    <s v=""/>
    <n v="2004"/>
    <x v="0"/>
    <m/>
  </r>
  <r>
    <s v="Alameda"/>
    <s v="Castro Valley Unified School District"/>
    <s v="General Obligation Bond"/>
    <n v="16800000"/>
    <s v="K-12 School Facility"/>
    <n v="69.8"/>
    <n v="30.2"/>
    <s v="Pass"/>
    <n v="1"/>
    <s v=""/>
    <n v="2002"/>
    <x v="1"/>
    <m/>
  </r>
  <r>
    <s v="Alameda"/>
    <s v="Berkeley"/>
    <s v="PLF Debt"/>
    <s v="$.008 Per Sq Ft"/>
    <s v="Hospital"/>
    <n v="69.8"/>
    <n v="30.2"/>
    <s v="Pass"/>
    <n v="1"/>
    <s v=""/>
    <n v="1998"/>
    <x v="0"/>
    <m/>
  </r>
  <r>
    <s v="Alameda"/>
    <s v="Piedmont"/>
    <s v="PLF Debt"/>
    <s v="Parcel Tax: Increase in maximum parcel tax."/>
    <s v="Fire, Police Protection/Emergency Medical"/>
    <n v="69.97"/>
    <n v="30.03"/>
    <s v="Pass"/>
    <n v="1"/>
    <s v=""/>
    <n v="2016"/>
    <x v="1"/>
    <m/>
  </r>
  <r>
    <s v="Alameda"/>
    <s v="Fremont"/>
    <s v="PLF Debt"/>
    <s v="Transient Occupancy Tax: Increase TOT to 7.0%"/>
    <s v="Other Purpose"/>
    <n v="70"/>
    <n v="30"/>
    <s v="Pass"/>
    <n v="1"/>
    <s v=""/>
    <n v="1988"/>
    <x v="0"/>
    <m/>
  </r>
  <r>
    <s v="Alameda"/>
    <s v="Oakland"/>
    <s v="PLF Debt"/>
    <s v="Parcel Tax: Enact tax on property that is used for fewer than 50 days a year at annual rates of $6,000/parcel and $3,000 for condominium units."/>
    <s v="Other Purpose"/>
    <n v="70.040000000000006"/>
    <n v="29.96"/>
    <s v="Pass"/>
    <n v="1"/>
    <s v=""/>
    <n v="2018"/>
    <x v="0"/>
    <m/>
  </r>
  <r>
    <s v="Alameda"/>
    <s v="Fremont Unified School District"/>
    <s v="PLF Debt"/>
    <s v="Parcel Tax: Levy Parcel Tax of $53 Per Parcel Annually for 5 Years"/>
    <s v="K-12 School Facility"/>
    <n v="70.099999999999994"/>
    <n v="29.9"/>
    <s v="Pass"/>
    <n v="1"/>
    <s v=""/>
    <n v="2010"/>
    <x v="0"/>
    <m/>
  </r>
  <r>
    <s v="Alameda"/>
    <s v="Fremont Unified School District"/>
    <s v="PLF Debt"/>
    <s v="Parcel Tax: $73 per parcel per year for 9 years."/>
    <s v="K-12 School Facility"/>
    <n v="70.28"/>
    <n v="29.72"/>
    <s v="Pass"/>
    <n v="1"/>
    <s v=""/>
    <n v="2016"/>
    <x v="1"/>
    <m/>
  </r>
  <r>
    <s v="Alameda"/>
    <s v="Oakland"/>
    <s v="PLF Debt"/>
    <s v="Business Tax: Increase the Business Tax Rate for &quot;Medical Cannabis Businesses&quot; from $18 Per $1,000 of Gross Receipts to $50 Per $1,000 of Gross Receipts, and Create a New &quot;Non-Medical Cannabis Business Tax&quot; of $100 Per $1,000 of Gross Receipts"/>
    <s v="Special Tax Fees/Levy"/>
    <n v="70.5"/>
    <n v="29.5"/>
    <s v="Pass"/>
    <n v="1"/>
    <s v=""/>
    <n v="2010"/>
    <x v="0"/>
    <m/>
  </r>
  <r>
    <s v="Alameda"/>
    <s v="Hayward Unified School District"/>
    <s v="PLF Debt"/>
    <s v="Parcel Tax: Increase annual tax to $88/parcel for 12 years."/>
    <s v="K-12 School Facility"/>
    <n v="70.67"/>
    <n v="29.33"/>
    <s v="Pass"/>
    <n v="1"/>
    <s v=""/>
    <n v="2017"/>
    <x v="2"/>
    <m/>
  </r>
  <r>
    <s v="Alameda"/>
    <s v="Piedmont"/>
    <s v="PLF Debt"/>
    <s v="Pro Rate Basis Parcel Tax"/>
    <s v="Other Capital Improvements, Public Works"/>
    <n v="70.7"/>
    <n v="29.3"/>
    <s v="Pass"/>
    <n v="1"/>
    <s v=""/>
    <n v="2000"/>
    <x v="1"/>
    <m/>
  </r>
  <r>
    <s v="Alameda"/>
    <s v="Alameda County Transportation Commission"/>
    <s v="Sales Tax Revenue Bond"/>
    <s v="Sales Tax: Renew the 1/2% sales tax approved in 2000 and increase the tax by 1/2% for 30 years."/>
    <s v="Public transit (OLD)"/>
    <n v="70.8"/>
    <n v="29.2"/>
    <s v="Pass"/>
    <n v="1"/>
    <s v=""/>
    <n v="2014"/>
    <x v="0"/>
    <m/>
  </r>
  <r>
    <s v="Alameda"/>
    <s v="Hayward Unified School District"/>
    <s v="PLF Debt"/>
    <s v="Parcel Tax: Levy a Parcel Tax of $58 on Each Parcel within the District Annually for a Period of 5 Yrs"/>
    <s v="K-12 School Facility"/>
    <n v="70.8"/>
    <n v="29.2"/>
    <s v="Pass"/>
    <n v="1"/>
    <s v=""/>
    <n v="2012"/>
    <x v="1"/>
    <m/>
  </r>
  <r>
    <s v="Alameda"/>
    <s v="Washington Township Health Care District"/>
    <s v="General Obligation Bond"/>
    <n v="190000000"/>
    <s v="Hospital"/>
    <n v="70.8"/>
    <n v="29.2"/>
    <s v="Pass"/>
    <n v="1"/>
    <s v=""/>
    <n v="2004"/>
    <x v="0"/>
    <m/>
  </r>
  <r>
    <s v="Alameda"/>
    <s v="Albany"/>
    <s v="PLF Debt"/>
    <s v="Parcel Tax: $96.00 Per Equivalent Residential Unit"/>
    <s v="Street Construction and Improvements"/>
    <n v="71.099999999999994"/>
    <n v="28.9"/>
    <s v="Pass"/>
    <n v="1"/>
    <s v=""/>
    <n v="2006"/>
    <x v="1"/>
    <m/>
  </r>
  <r>
    <s v="Alameda"/>
    <s v="Alameda County"/>
    <s v="Sales Tax Revenue Bond"/>
    <s v="Sales Tax: 5› Increase"/>
    <s v="Hospital"/>
    <n v="71.099999999999994"/>
    <n v="28.9"/>
    <s v="Pass"/>
    <n v="1"/>
    <s v=""/>
    <n v="2004"/>
    <x v="1"/>
    <m/>
  </r>
  <r>
    <s v="Alameda"/>
    <s v="Alameda Unified School District"/>
    <s v="PLF Debt"/>
    <s v="Parcel Tax: $109 for five years."/>
    <s v="K-12 School Facility"/>
    <n v="71.3"/>
    <n v="28.7"/>
    <s v="Pass"/>
    <n v="1"/>
    <s v=""/>
    <n v="2001"/>
    <x v="2"/>
    <m/>
  </r>
  <r>
    <s v="Alameda"/>
    <s v="Alameda County"/>
    <s v="General Obligation Bond"/>
    <n v="3500000"/>
    <s v="Public Transit"/>
    <n v="71.31"/>
    <n v="28.69"/>
    <s v="Pass"/>
    <n v="1"/>
    <s v=""/>
    <n v="2016"/>
    <x v="0"/>
    <m/>
  </r>
  <r>
    <s v="Alameda"/>
    <s v="Livermore Valley Joint Unified School District"/>
    <s v="PLF Debt"/>
    <s v="Parcel Tax: $120/Yr on Each Parcel of Taxable Real Property in the District for 5 Yrs, Beginning 7/1/05"/>
    <s v="K-12 School Facility"/>
    <n v="71.599999999999994"/>
    <n v="28.4"/>
    <s v="Pass"/>
    <n v="1"/>
    <s v=""/>
    <n v="2004"/>
    <x v="0"/>
    <m/>
  </r>
  <r>
    <s v="Alameda"/>
    <s v="Albany"/>
    <s v="PLF Debt"/>
    <s v="Soda/Sugary Beverage Tax: Enact a permanent $0.01/oz. tax on the distribution of sugar-sweetened beverages and the added-calorie sweeteners used to make them. Tax would be payable by the distributor, not the customer."/>
    <s v="Other Purpose"/>
    <n v="71.66"/>
    <n v="28.34"/>
    <s v="Pass"/>
    <n v="1"/>
    <s v=""/>
    <n v="2016"/>
    <x v="0"/>
    <m/>
  </r>
  <r>
    <s v="Alameda"/>
    <s v="Berkeley"/>
    <s v="PLF Debt"/>
    <s v="Fire and Disaster Tax: Special Tax of $.04083/Sq Ft of Improvements In Dwelling Units and $.06179/Sq Ft on All Other Improvements"/>
    <s v="Hospital"/>
    <n v="71.7"/>
    <n v="28.3"/>
    <s v="Pass"/>
    <n v="1"/>
    <s v=""/>
    <n v="2008"/>
    <x v="0"/>
    <m/>
  </r>
  <r>
    <s v="Alameda"/>
    <s v="Newark"/>
    <s v="PLF Debt"/>
    <s v="Utility Tax: extension to the 3.25% utility users tax for nine years, generating an estimated $2.75 million per"/>
    <s v="Other Purpose"/>
    <n v="71.77"/>
    <n v="28.23"/>
    <s v="Pass"/>
    <n v="1"/>
    <s v=""/>
    <n v="2020"/>
    <x v="0"/>
    <m/>
  </r>
  <r>
    <s v="Alameda"/>
    <s v="Alameda Unified School District"/>
    <s v="General Obligation Bond"/>
    <n v="63000000"/>
    <s v="K-12 School Facility"/>
    <n v="71.900000000000006"/>
    <n v="28.1"/>
    <s v="Pass"/>
    <n v="1"/>
    <s v=""/>
    <n v="2004"/>
    <x v="1"/>
    <m/>
  </r>
  <r>
    <s v="Alameda"/>
    <s v="Oakland"/>
    <s v="PLF Debt"/>
    <s v="variable rate/ short term financing"/>
    <s v="Other Purpose"/>
    <n v="72"/>
    <n v="28"/>
    <s v="Pass"/>
    <n v="1"/>
    <s v=""/>
    <n v="1988"/>
    <x v="0"/>
    <m/>
  </r>
  <r>
    <s v="Alameda"/>
    <s v="Albany"/>
    <s v="PLF Debt"/>
    <s v="Parcel Tax: Increase the Tax Beginning Fiscal Year 2011-12 in Accordance with the CPI for the Greater San Francisco Area"/>
    <s v="Fire, Police Protection/Emergency Medical"/>
    <n v="72"/>
    <n v="28"/>
    <s v="Pass"/>
    <n v="1"/>
    <s v=""/>
    <n v="2010"/>
    <x v="0"/>
    <m/>
  </r>
  <r>
    <s v="Alameda"/>
    <s v="Emeryville"/>
    <s v="General Obligation Bond"/>
    <n v="50000000"/>
    <s v="Other Housing"/>
    <n v="72.12"/>
    <n v="27.88"/>
    <s v="Pass"/>
    <n v="1"/>
    <s v=""/>
    <n v="2018"/>
    <x v="1"/>
    <m/>
  </r>
  <r>
    <s v="Alameda"/>
    <s v="Hayward Unified School District"/>
    <s v="General Obligation Bond"/>
    <n v="205000000"/>
    <s v="K-12 School Facility"/>
    <n v="72.2"/>
    <n v="27.8"/>
    <s v="Pass"/>
    <n v="1"/>
    <s v=""/>
    <n v="2008"/>
    <x v="1"/>
    <m/>
  </r>
  <r>
    <s v="Alameda"/>
    <s v="Albany Unified School District"/>
    <s v="General Obligation Bond"/>
    <n v="10000000"/>
    <s v="K-12 School Facility"/>
    <n v="72.2"/>
    <n v="27.8"/>
    <s v="Pass"/>
    <n v="1"/>
    <s v=""/>
    <n v="2008"/>
    <x v="1"/>
    <m/>
  </r>
  <r>
    <s v="Alameda"/>
    <s v="Berkeley Unified School District"/>
    <s v="PLF Debt"/>
    <s v="Parcel Tax: $50 Per Unimproved Parcel for 2 Yrs Beginning 7/1/05"/>
    <s v="K-12 School Facility"/>
    <n v="72.2"/>
    <n v="27.8"/>
    <s v="Pass"/>
    <n v="1"/>
    <s v=""/>
    <n v="2004"/>
    <x v="0"/>
    <m/>
  </r>
  <r>
    <s v="Alameda"/>
    <s v="Hayward"/>
    <s v="PLF Debt"/>
    <s v="Transient Occupancy Tax: increase from 8.5% to a maximum of 14% generating an estimated $3 million per year"/>
    <s v="Other Purpose"/>
    <n v="72.27"/>
    <n v="27.73"/>
    <s v="Pass"/>
    <n v="1"/>
    <s v=""/>
    <n v="2020"/>
    <x v="0"/>
    <m/>
  </r>
  <r>
    <s v="Alameda"/>
    <s v="Albany"/>
    <s v="PLF Debt"/>
    <s v="Parcel Tax: $24 Per Equivalent Residential Unit"/>
    <s v="Public Building"/>
    <n v="72.3"/>
    <n v="27.7"/>
    <s v="Pass"/>
    <n v="1"/>
    <s v=""/>
    <n v="2006"/>
    <x v="1"/>
    <m/>
  </r>
  <r>
    <s v="Alameda"/>
    <s v="Berkeley"/>
    <s v="PLF Debt"/>
    <s v="Real Property Transfer Tax: Increase tax from 1.5% to 2.5% for properties that are transferred for over $1,500,000."/>
    <s v="Other Purpose"/>
    <n v="72.37"/>
    <n v="27.63"/>
    <s v="Pass"/>
    <n v="1"/>
    <s v=""/>
    <n v="2018"/>
    <x v="0"/>
    <m/>
  </r>
  <r>
    <s v="Alameda"/>
    <s v="Livermore Valley Joint Unified School District"/>
    <s v="PLF Debt"/>
    <s v="Parcel Tax:  Levy annual tax of $138 per parcel for seven years."/>
    <s v="K-12 School Facility"/>
    <n v="72.37"/>
    <n v="27.63"/>
    <s v="Pass"/>
    <n v="1"/>
    <s v=""/>
    <n v="2014"/>
    <x v="1"/>
    <m/>
  </r>
  <r>
    <s v="Alameda"/>
    <s v="Dublin Unified School District"/>
    <s v="PLF Debt"/>
    <s v="Parcel Tax: Levy $96 Per Parcel Annually for 5 Yrs"/>
    <s v="K-12 School Facility"/>
    <n v="72.599999999999994"/>
    <n v="27.4"/>
    <s v="Pass"/>
    <n v="1"/>
    <s v=""/>
    <n v="2008"/>
    <x v="0"/>
    <m/>
  </r>
  <r>
    <s v="Alameda"/>
    <s v="Alameda County"/>
    <s v="PLF Debt"/>
    <s v="Extend 5.5% Utility Tax"/>
    <s v="Special Tax Fees/Levy"/>
    <n v="72.8"/>
    <n v="27.2"/>
    <s v="Pass"/>
    <n v="1"/>
    <s v=""/>
    <n v="2000"/>
    <x v="0"/>
    <m/>
  </r>
  <r>
    <s v="Alameda"/>
    <s v="Peralta Community College District"/>
    <s v="PLF Debt"/>
    <s v="Parcel Tax: Levy a Parcel Tax of $48 on Each Parcel within the District Annually for a Period of 8 Yrs"/>
    <s v="College, University Facility"/>
    <n v="72.900000000000006"/>
    <n v="27.1"/>
    <s v="Pass"/>
    <n v="1"/>
    <s v=""/>
    <n v="2012"/>
    <x v="1"/>
    <m/>
  </r>
  <r>
    <s v="Alameda"/>
    <s v="Alameda"/>
    <s v="PLF Debt"/>
    <s v="Utility Users Tax: Continue annual transfer of $3,700,000 from Alameda Municipal Power to the city and to update the utility users tax to include modern technologies."/>
    <s v="Other Purpose"/>
    <n v="72.92"/>
    <n v="27.08"/>
    <s v="Pass"/>
    <n v="1"/>
    <s v=""/>
    <n v="2016"/>
    <x v="0"/>
    <m/>
  </r>
  <r>
    <s v="Alameda"/>
    <s v="Hayward Unified School District"/>
    <s v="General Obligation Bond"/>
    <n v="381700000"/>
    <s v="K-12 School Facility"/>
    <n v="72.92"/>
    <n v="27.08"/>
    <s v="Pass"/>
    <n v="1"/>
    <s v=""/>
    <n v="2018"/>
    <x v="0"/>
    <m/>
  </r>
  <r>
    <s v="Alameda"/>
    <s v="Oakland"/>
    <s v="PLF Debt"/>
    <s v="2.4% on Total Firearms Receipts"/>
    <s v="Special Tax Fees/Levy"/>
    <n v="73.099999999999994"/>
    <n v="26.9"/>
    <s v="Pass"/>
    <n v="1"/>
    <s v=""/>
    <n v="1998"/>
    <x v="1"/>
    <m/>
  </r>
  <r>
    <s v="Alameda"/>
    <s v="Piedmont Unified School District"/>
    <s v="PLF Debt"/>
    <s v="Parcel Tax: Levy special tax up to the amounts specified in the voter pamphlet (avg. of $249 per parcel) for 3 years."/>
    <s v="K-12 School Facility"/>
    <n v="73.2"/>
    <n v="26.8"/>
    <s v="Pass"/>
    <n v="1"/>
    <s v=""/>
    <n v="2008"/>
    <x v="2"/>
    <m/>
  </r>
  <r>
    <s v="Alameda"/>
    <s v="Dublin Unified School District"/>
    <s v="General Obligation Bond"/>
    <n v="184000000"/>
    <s v="K-12 School Facility"/>
    <n v="73.2"/>
    <n v="26.8"/>
    <s v="Pass"/>
    <n v="1"/>
    <s v=""/>
    <n v="2004"/>
    <x v="0"/>
    <m/>
  </r>
  <r>
    <s v="Alameda"/>
    <s v="Piedmont Unified School District"/>
    <s v="General Obligation Bond"/>
    <n v="66000000"/>
    <s v="K-12 School Facility"/>
    <n v="73.209999999999994"/>
    <n v="26.79"/>
    <s v="Pass"/>
    <n v="1"/>
    <s v=""/>
    <n v="2016"/>
    <x v="0"/>
    <m/>
  </r>
  <r>
    <s v="Alameda"/>
    <s v="Berkeley"/>
    <s v="General Obligation Bond"/>
    <n v="30000000"/>
    <s v="Street Construction and Improvements"/>
    <n v="73.3"/>
    <n v="26.7"/>
    <s v="Pass"/>
    <n v="1"/>
    <s v=""/>
    <n v="2012"/>
    <x v="0"/>
    <m/>
  </r>
  <r>
    <s v="Alameda"/>
    <s v="Union City"/>
    <s v="PLF Debt"/>
    <s v="Public Safety Services Tax: Continue Existing Tax Set to Expire on 4/23/2009 for an Add'l 8 Yrs, Beginning 4/24/2009, to Fund Essential Police and Fire Protection Services, and Youth Violence Prevention and Intervention Programs"/>
    <s v="Fire, Police Protection/Emergency Medical"/>
    <n v="73.3"/>
    <n v="26.8"/>
    <s v="Pass"/>
    <n v="1"/>
    <s v=""/>
    <n v="2008"/>
    <x v="0"/>
    <m/>
  </r>
  <r>
    <s v="Alameda"/>
    <s v="Alameda County"/>
    <s v="General Obligation Bond"/>
    <n v="580000000"/>
    <s v="Other Housing"/>
    <n v="73.3"/>
    <n v="29.61"/>
    <s v="Pass"/>
    <n v="1"/>
    <s v=""/>
    <n v="2016"/>
    <x v="0"/>
    <m/>
  </r>
  <r>
    <s v="Alameda"/>
    <s v="Hayward"/>
    <s v="PLF Debt"/>
    <s v="Utility User Tax: Renew existing UTT of 5.5% for 20 years."/>
    <s v="Fire, Police Protection/Emergency Medical"/>
    <n v="73.33"/>
    <n v="26.67"/>
    <s v="Pass"/>
    <n v="1"/>
    <s v=""/>
    <n v="2016"/>
    <x v="1"/>
    <m/>
  </r>
  <r>
    <s v="Alameda"/>
    <s v="Washington Township Health Care District"/>
    <s v="General Obligation Bond"/>
    <n v="186000000"/>
    <s v="Hospital"/>
    <n v="73.400000000000006"/>
    <n v="26.6"/>
    <s v="Pass"/>
    <n v="1"/>
    <s v=""/>
    <n v="2012"/>
    <x v="0"/>
    <m/>
  </r>
  <r>
    <s v="Alameda"/>
    <s v="Albany Unified School District"/>
    <s v="General Obligation Bond"/>
    <n v="25000000"/>
    <s v="K-12 School Facility"/>
    <n v="73.56"/>
    <n v="26.44"/>
    <s v="Pass"/>
    <n v="1"/>
    <s v=""/>
    <n v="2016"/>
    <x v="1"/>
    <m/>
  </r>
  <r>
    <s v="Alameda"/>
    <s v="Berkeley"/>
    <s v="PLF Debt"/>
    <s v="Increase Parcel Tax to $0.089/Sq Ft"/>
    <s v="Multiple Capital Improvements, Public Works"/>
    <n v="73.599999999999994"/>
    <n v="26.4"/>
    <s v="Pass"/>
    <n v="1"/>
    <s v=""/>
    <n v="2000"/>
    <x v="0"/>
    <m/>
  </r>
  <r>
    <s v="Alameda"/>
    <s v="Union City"/>
    <s v="Sales Tax Revenue Bond"/>
    <s v="Sales Tax: Extend the 1/2› sales tax for 10 years."/>
    <s v="Special Tax Fees/Levy"/>
    <n v="73.7"/>
    <n v="26.3"/>
    <s v="Pass"/>
    <n v="1"/>
    <s v=""/>
    <n v="2014"/>
    <x v="0"/>
    <m/>
  </r>
  <r>
    <s v="Alameda"/>
    <s v="Fremont"/>
    <s v="PLF Debt"/>
    <s v="Reaffirm 8% TOT Per Prop 62"/>
    <s v="Special Tax Fees/Levy"/>
    <n v="73.7"/>
    <n v="26.3"/>
    <s v="Pass"/>
    <n v="1"/>
    <s v=""/>
    <n v="1998"/>
    <x v="0"/>
    <m/>
  </r>
  <r>
    <s v="Alameda"/>
    <s v="Emery Unified School District"/>
    <s v="General Obligation Bond"/>
    <n v="95000000"/>
    <s v="K-12 School Facility"/>
    <n v="73.900000000000006"/>
    <n v="26.1"/>
    <s v="Pass"/>
    <n v="1"/>
    <s v=""/>
    <n v="2010"/>
    <x v="0"/>
    <m/>
  </r>
  <r>
    <s v="Alameda"/>
    <s v="Dublin Joint Unified School District"/>
    <s v="General Obligation Bond"/>
    <n v="3500000"/>
    <s v="K-12 School Facility"/>
    <n v="74"/>
    <n v="26"/>
    <s v="Pass"/>
    <n v="1"/>
    <s v=""/>
    <n v="1988"/>
    <x v="0"/>
    <m/>
  </r>
  <r>
    <s v="Alameda"/>
    <s v="Berkeley"/>
    <s v="PLF Debt"/>
    <s v="Parcel Tax: $0.1047 per square foot per parcel, thereby generating an estimated $8.5 million per year"/>
    <s v="Fire, Police Protection/Emergency Medical"/>
    <n v="74.19"/>
    <n v="25.81"/>
    <s v="Pass"/>
    <n v="1"/>
    <s v=""/>
    <n v="2020"/>
    <x v="0"/>
    <m/>
  </r>
  <r>
    <s v="Alameda"/>
    <s v="Alameda Unified School District"/>
    <s v="PLF Debt"/>
    <s v="Parcel Tax: Continue the district's parcel tax at 32 cents/building sq. ft. (NTE $7,999 per parcel)."/>
    <s v="K-12 School Facility"/>
    <n v="74.25"/>
    <n v="25.75"/>
    <s v="Pass"/>
    <n v="1"/>
    <s v=""/>
    <n v="2016"/>
    <x v="0"/>
    <m/>
  </r>
  <r>
    <s v="Alameda"/>
    <s v="Piedmont Unified School District"/>
    <s v="PLF Debt"/>
    <s v="Parcel Tax: Enact tax of $0.25/sq. ft. of building improvements through 6/30/2028."/>
    <s v="K-12 School Facility"/>
    <n v="74.38"/>
    <n v="25.62"/>
    <s v="Pass"/>
    <n v="1"/>
    <s v=""/>
    <n v="2019"/>
    <x v="2"/>
    <m/>
  </r>
  <r>
    <s v="Alameda"/>
    <s v="Fremont"/>
    <s v="General Obligation Bond"/>
    <n v="51000000"/>
    <s v="Fire, Police Protection/Emergency Medical"/>
    <n v="74.400000000000006"/>
    <n v="25.6"/>
    <s v="Pass"/>
    <n v="1"/>
    <s v=""/>
    <n v="2002"/>
    <x v="0"/>
    <m/>
  </r>
  <r>
    <s v="Alameda"/>
    <s v="San Lorenzo Unified School District"/>
    <s v="General Obligation Bond"/>
    <n v="49000000"/>
    <s v="K-12 School Facility"/>
    <n v="74.5"/>
    <n v="25.5"/>
    <s v="Pass"/>
    <n v="1"/>
    <s v=""/>
    <n v="2004"/>
    <x v="0"/>
    <m/>
  </r>
  <r>
    <s v="Alameda"/>
    <s v="Oakland Unified School District"/>
    <s v="PLF Debt"/>
    <s v="Parcel Tax: Increase from $123/Yr to $195 Annually for 5 Yrs"/>
    <s v="K-12 School Facility"/>
    <n v="74.5"/>
    <n v="25.5"/>
    <s v="Pass"/>
    <n v="1"/>
    <s v=""/>
    <n v="2004"/>
    <x v="1"/>
    <m/>
  </r>
  <r>
    <s v="Alameda"/>
    <s v="Emeryville"/>
    <s v="PLF Debt"/>
    <s v="Sales Tax: 0.25%, beginning July 1, 2020"/>
    <s v="Fire, Police Protection/Emergency Medical"/>
    <n v="74.5"/>
    <n v="25.5"/>
    <s v="Pass"/>
    <n v="1"/>
    <s v=""/>
    <n v="2020"/>
    <x v="1"/>
    <m/>
  </r>
  <r>
    <s v="Alameda"/>
    <s v="San Lorenzo Unified School District"/>
    <s v="General Obligation Bond"/>
    <n v="83000000"/>
    <s v="K-12 School Facility"/>
    <n v="74.5"/>
    <n v="25.6"/>
    <s v="Pass"/>
    <n v="1"/>
    <s v=""/>
    <n v="2008"/>
    <x v="0"/>
    <m/>
  </r>
  <r>
    <s v="Alameda"/>
    <s v="Piedmont"/>
    <s v="PLF Debt"/>
    <s v="Sewer Tax Increased Approx. $20 Month"/>
    <s v="Solid Waste Recovery Facilities"/>
    <n v="74.599999999999994"/>
    <n v="25.4"/>
    <s v="Pass"/>
    <n v="1"/>
    <s v=""/>
    <n v="2000"/>
    <x v="1"/>
    <m/>
  </r>
  <r>
    <s v="Alameda"/>
    <s v="Union City"/>
    <s v="Limited Tax Obligation Bond (Special Tax Bonds)"/>
    <s v="Marijuana Tax: Impose tax on marijuana businesses of $12/sq. ft. for cultivation and 6% of gross receipts for other businesses."/>
    <s v="Other Purpose"/>
    <n v="74.72"/>
    <n v="25.28"/>
    <s v="Pass"/>
    <n v="1"/>
    <s v=""/>
    <n v="2018"/>
    <x v="0"/>
    <m/>
  </r>
  <r>
    <s v="Alameda"/>
    <s v="San Leandro Unified School District"/>
    <s v="General Obligation Bond"/>
    <n v="104000000"/>
    <s v="K-12 School Facility"/>
    <n v="74.8"/>
    <n v="25.2"/>
    <s v="Pass"/>
    <n v="1"/>
    <s v=""/>
    <n v="2016"/>
    <x v="0"/>
    <m/>
  </r>
  <r>
    <s v="Alameda"/>
    <s v="Berkeley"/>
    <s v="PLF Debt"/>
    <s v="Business Tax: Permanent increase gross receipts tax on owners of five or more residential rental units from 1.081% to 2.880%."/>
    <s v="Other Purpose"/>
    <n v="74.930000000000007"/>
    <n v="25.07"/>
    <s v="Pass"/>
    <n v="1"/>
    <s v=""/>
    <n v="2016"/>
    <x v="0"/>
    <m/>
  </r>
  <r>
    <s v="Alameda"/>
    <s v="Newark"/>
    <s v="PLF Debt"/>
    <s v="Utility Users Tax: Extend tax for 5 years and decrease rate from 3.5% to 3.25%."/>
    <s v="Special Tax Fees/Levy"/>
    <n v="75"/>
    <n v="25"/>
    <s v="Pass"/>
    <n v="1"/>
    <s v=""/>
    <n v="2014"/>
    <x v="0"/>
    <m/>
  </r>
  <r>
    <s v="Alameda"/>
    <s v="Alameda County"/>
    <s v="Sales Tax Revenue Bond"/>
    <s v="Sales Tax: Extend 1/2 cent sales tax until 2034."/>
    <s v="Health Care Facilities"/>
    <n v="75.010000000000005"/>
    <n v="24.99"/>
    <s v="Pass"/>
    <n v="1"/>
    <s v=""/>
    <n v="2014"/>
    <x v="1"/>
    <m/>
  </r>
  <r>
    <s v="Alameda"/>
    <s v="Oakland"/>
    <s v="General Obligation Bond"/>
    <n v="59000000"/>
    <s v="Recreation and Sports Facilities"/>
    <n v="75.099999999999994"/>
    <n v="24.9"/>
    <s v="Pass"/>
    <n v="1"/>
    <s v=""/>
    <n v="2002"/>
    <x v="1"/>
    <m/>
  </r>
  <r>
    <s v="Alameda"/>
    <s v="Berkeley"/>
    <s v="PLF Debt"/>
    <s v="Parcel Tax: Increase tax rate from $0.1256/sq. ft. to $0.1466/sq. ft. and add an inflation factor."/>
    <s v="Parks, Open Space"/>
    <n v="75.099999999999994"/>
    <n v="24.9"/>
    <s v="Pass"/>
    <n v="1"/>
    <s v=""/>
    <n v="2014"/>
    <x v="0"/>
    <m/>
  </r>
  <r>
    <s v="Alameda"/>
    <s v="San Leandro Unified School District"/>
    <s v="PLF Debt"/>
    <s v="Parcel Tax: Levy tax of $39/parcel"/>
    <s v="K-12 School Facility"/>
    <n v="75.099999999999994"/>
    <n v="24.9"/>
    <s v="Pass"/>
    <n v="1"/>
    <s v=""/>
    <n v="2018"/>
    <x v="0"/>
    <m/>
  </r>
  <r>
    <s v="Alameda"/>
    <s v="San Leandro"/>
    <s v="PLF Debt"/>
    <s v="Marijuana Tax: Establish a general tax up to 10% of gross receipts for cannabis distribution and use."/>
    <s v="Other Purpose"/>
    <n v="75.23"/>
    <n v="24.77"/>
    <s v="Pass"/>
    <n v="1"/>
    <s v=""/>
    <n v="2016"/>
    <x v="0"/>
    <m/>
  </r>
  <r>
    <s v="Alameda"/>
    <s v="Emery Unified School District"/>
    <s v="PLF Debt"/>
    <s v="Parcel Tax: $0.12 per square foot of building area for nine years"/>
    <s v="K-12 School Facility"/>
    <n v="75.25"/>
    <n v="24.75"/>
    <s v="Pass"/>
    <n v="1"/>
    <s v=""/>
    <n v="2020"/>
    <x v="1"/>
    <m/>
  </r>
  <r>
    <s v="Alameda"/>
    <s v="Piedmont Unified School District"/>
    <s v="PLF Debt"/>
    <s v="Special Tax: Levy special tax up to the amounts specified in voter information pamphlet for five years.  No other information available."/>
    <s v="K-12 School Facility"/>
    <n v="75.7"/>
    <n v="24.3"/>
    <s v="Pass"/>
    <n v="1"/>
    <s v=""/>
    <n v="2001"/>
    <x v="2"/>
    <m/>
  </r>
  <r>
    <s v="Alameda"/>
    <s v="Peralta Community College District"/>
    <s v="General Obligation Bond"/>
    <n v="390000000"/>
    <s v="College, University Facility"/>
    <n v="75.7"/>
    <n v="24.3"/>
    <s v="Pass"/>
    <n v="1"/>
    <s v=""/>
    <n v="2006"/>
    <x v="1"/>
    <m/>
  </r>
  <r>
    <s v="Alameda"/>
    <s v="Peralta Community College District"/>
    <s v="General Obligation Bond"/>
    <n v="800000000"/>
    <s v="College, University Facility"/>
    <n v="75.78"/>
    <n v="24.22"/>
    <s v="Pass"/>
    <n v="1"/>
    <s v=""/>
    <n v="2018"/>
    <x v="0"/>
    <m/>
  </r>
  <r>
    <s v="Alameda"/>
    <s v="Berkeley"/>
    <s v="General Obligation Bond"/>
    <n v="3250000"/>
    <s v="K-12 School Facility"/>
    <n v="76"/>
    <n v="24"/>
    <s v="Pass"/>
    <n v="1"/>
    <s v=""/>
    <n v="2000"/>
    <x v="0"/>
    <m/>
  </r>
  <r>
    <s v="Alameda"/>
    <s v="Berkeley"/>
    <s v="Sales Tax Revenue Bond"/>
    <s v="Sales Tax: Impose a 1› per ounce general tax on the distribution of high-calorie, sugary drinks."/>
    <s v="Special Tax Fees/Levy"/>
    <n v="76.2"/>
    <n v="23.8"/>
    <s v="Pass"/>
    <n v="1"/>
    <s v=""/>
    <n v="2014"/>
    <x v="0"/>
    <m/>
  </r>
  <r>
    <s v="Alameda"/>
    <s v="Albany"/>
    <s v="General Obligation Bond"/>
    <n v="5000000"/>
    <s v="Fire, Police Protection/Emergency Medical"/>
    <n v="76.3"/>
    <n v="23.7"/>
    <s v="Pass"/>
    <n v="1"/>
    <s v=""/>
    <n v="2006"/>
    <x v="0"/>
    <m/>
  </r>
  <r>
    <s v="Alameda"/>
    <s v="Albany Unified School District"/>
    <s v="PLF Debt"/>
    <s v="Parcel Tax: $149 per year on residential units; $.03 sq. ft. on non-residential parcels, for 5 years and increase annual depending on inflation."/>
    <s v="K-12 School Facility"/>
    <n v="76.319999999999993"/>
    <n v="23.68"/>
    <s v="Pass"/>
    <n v="1"/>
    <s v=""/>
    <n v="2009"/>
    <x v="2"/>
    <m/>
  </r>
  <r>
    <s v="Alameda"/>
    <s v="Piedmont Unified School District"/>
    <s v="PLF Debt"/>
    <s v="Parcel Tax: Levy a parcel tax of $2,406 per parcel per year for eight years."/>
    <s v="K-12 School Facility"/>
    <n v="76.5"/>
    <n v="23.5"/>
    <s v="Pass"/>
    <n v="1"/>
    <s v=""/>
    <n v="2013"/>
    <x v="2"/>
    <m/>
  </r>
  <r>
    <s v="Alameda"/>
    <s v="Livermore Valley Joint Unified School District"/>
    <s v="PLF Debt"/>
    <s v="Parcel Tax: Extend Expiring Parcel Tax for 5 Years at $11.50/Month Per Parcel"/>
    <s v="K-12 School Facility"/>
    <n v="76.5"/>
    <n v="23.5"/>
    <s v="Pass"/>
    <n v="1"/>
    <s v=""/>
    <n v="2008"/>
    <x v="0"/>
    <m/>
  </r>
  <r>
    <s v="Alameda"/>
    <s v="Oakland Unified School District"/>
    <s v="PLF Debt"/>
    <s v="Parcel Tax: Levy annual parcel tax of $120 per unit of property for 10 years."/>
    <s v="K-12 School Facility"/>
    <n v="76.599999999999994"/>
    <n v="23.4"/>
    <s v="Pass"/>
    <n v="1"/>
    <s v=""/>
    <n v="2014"/>
    <x v="0"/>
    <m/>
  </r>
  <r>
    <s v="Alameda"/>
    <s v="Oakland"/>
    <s v="PLF Debt"/>
    <s v="Transient Occupancy Tax: Increase from 11% to 14%."/>
    <s v="Other, Multiple Educational Uses (Equipment, etc.)"/>
    <n v="76.790000000000006"/>
    <n v="23.21"/>
    <s v="Pass"/>
    <n v="1"/>
    <s v=""/>
    <n v="2009"/>
    <x v="2"/>
    <m/>
  </r>
  <r>
    <s v="Alameda"/>
    <s v="Oakland"/>
    <s v="PLF Debt"/>
    <s v="Parcel Tax: Impose tax of $75/single family residential parcels and $51.24/multiple unit residential parcels. For nonresidential parcels, tax imposed will be based on frontage and sq. ft. Hotels' taxes dependent on transient occupancy."/>
    <s v="Other Purpose"/>
    <n v="76.89"/>
    <n v="23.11"/>
    <s v="Pass"/>
    <n v="1"/>
    <s v=""/>
    <n v="2018"/>
    <x v="1"/>
    <m/>
  </r>
  <r>
    <s v="Alameda"/>
    <s v="Oakland"/>
    <s v="PLF Debt"/>
    <s v="Parcel Tax: Continue Special Property Tax Until 2024"/>
    <s v="Public Building"/>
    <n v="77.2"/>
    <n v="22.8"/>
    <s v="Pass"/>
    <n v="1"/>
    <s v=""/>
    <n v="2004"/>
    <x v="1"/>
    <m/>
  </r>
  <r>
    <s v="Alameda"/>
    <s v="Berkeley Unified School District"/>
    <s v="General Obligation Bond"/>
    <n v="210000000"/>
    <s v="K-12 School Facility"/>
    <n v="77.2"/>
    <n v="22.8"/>
    <s v="Pass"/>
    <n v="1"/>
    <s v=""/>
    <n v="2010"/>
    <x v="0"/>
    <m/>
  </r>
  <r>
    <s v="Alameda"/>
    <s v="Albany Unified School District"/>
    <s v="PLF Debt"/>
    <s v="Parcel Tax: Combined three existing parcel taxes into one parcel tax of $555 a year for residential units and $0.11 cents per sq. ft. on nonresidential parcels."/>
    <s v="K-12 School Facility"/>
    <n v="77.34"/>
    <n v="22.66"/>
    <s v="Pass"/>
    <n v="1"/>
    <s v=""/>
    <n v="2009"/>
    <x v="2"/>
    <m/>
  </r>
  <r>
    <s v="Alameda"/>
    <s v="Emery Unified School District"/>
    <s v="PLF Debt"/>
    <s v="Parcel Tax: $50 per parcel."/>
    <s v="K-12 School Facility"/>
    <n v="77.400000000000006"/>
    <n v="22.6"/>
    <s v="Pass"/>
    <n v="1"/>
    <s v=""/>
    <n v="2003"/>
    <x v="2"/>
    <m/>
  </r>
  <r>
    <s v="Alameda"/>
    <s v="Hayward Unified School District"/>
    <s v="General Obligation Bond"/>
    <n v="229000000"/>
    <s v="K-12 School Facility"/>
    <n v="77.400000000000006"/>
    <n v="22.7"/>
    <s v="Pass"/>
    <n v="1"/>
    <s v=""/>
    <n v="2014"/>
    <x v="0"/>
    <m/>
  </r>
  <r>
    <s v="Alameda"/>
    <s v="Berkeley"/>
    <s v="General Obligation Bond"/>
    <n v="135000000"/>
    <s v="Multifamily Housing"/>
    <n v="77.48"/>
    <n v="22.52"/>
    <s v="Pass"/>
    <n v="1"/>
    <s v=""/>
    <n v="2018"/>
    <x v="0"/>
    <m/>
  </r>
  <r>
    <s v="Alameda"/>
    <s v="Oakland"/>
    <s v="PLF Debt"/>
    <s v="Parcel Tax and Parking Tax: Renew parcel tax ranging between $51.09 and $99.77 per property unit for 10 years and continue to impose a parking tax of 8.5% for 10 years."/>
    <s v="Fire, Police Protection/Emergency Medical"/>
    <n v="77.5"/>
    <n v="22.5"/>
    <s v="Pass"/>
    <n v="1"/>
    <s v=""/>
    <n v="2014"/>
    <x v="0"/>
    <m/>
  </r>
  <r>
    <s v="Alameda"/>
    <s v="Oakland"/>
    <s v="General Obligation Bond"/>
    <n v="45420000"/>
    <s v="Public Building"/>
    <n v="77.599999999999994"/>
    <n v="22.4"/>
    <s v="Pass"/>
    <n v="1"/>
    <s v=""/>
    <n v="1996"/>
    <x v="0"/>
    <m/>
  </r>
  <r>
    <s v="Alameda"/>
    <s v="Oakland Unified School District"/>
    <s v="General Obligation Bond"/>
    <n v="735000000"/>
    <s v="K-12 School Facility"/>
    <n v="77.650000000000006"/>
    <n v="22.35"/>
    <s v="Pass"/>
    <n v="1"/>
    <s v=""/>
    <n v="2020"/>
    <x v="0"/>
    <m/>
  </r>
  <r>
    <s v="Alameda"/>
    <s v="Berkeley"/>
    <s v="PLF Debt"/>
    <s v="Increase Business License Tax"/>
    <s v="Special Tax Fees/Levy"/>
    <n v="77.7"/>
    <n v="22.3"/>
    <s v="Pass"/>
    <n v="1"/>
    <s v=""/>
    <n v="2000"/>
    <x v="0"/>
    <m/>
  </r>
  <r>
    <s v="Alameda"/>
    <s v="Peralta Community College District"/>
    <s v="General Obligation Bond"/>
    <n v="8000000"/>
    <s v="College, University Facility"/>
    <n v="77.8"/>
    <n v="22.2"/>
    <s v="Pass"/>
    <n v="1"/>
    <s v=""/>
    <n v="1996"/>
    <x v="0"/>
    <m/>
  </r>
  <r>
    <s v="Alameda"/>
    <s v="Albany"/>
    <s v="PLF Debt"/>
    <s v="Parcel Tax: Levy tax of an average rate of $69/single-family residence."/>
    <s v="Parks, Open Space"/>
    <n v="77.819999999999993"/>
    <n v="22.18"/>
    <s v="Pass"/>
    <n v="1"/>
    <s v=""/>
    <n v="2018"/>
    <x v="0"/>
    <m/>
  </r>
  <r>
    <s v="Alameda"/>
    <s v="Oakland Unified School District"/>
    <s v="General Obligation Bond"/>
    <n v="435000000"/>
    <s v="K-12 School Facility"/>
    <n v="78"/>
    <n v="22"/>
    <s v="Pass"/>
    <n v="1"/>
    <s v=""/>
    <n v="2006"/>
    <x v="1"/>
    <m/>
  </r>
  <r>
    <s v="Alameda"/>
    <s v="Albany"/>
    <s v="PLF Debt"/>
    <s v="Increase Parcel Tax $18"/>
    <s v="Hospital"/>
    <n v="78.099999999999994"/>
    <n v="21.9"/>
    <s v="Pass"/>
    <n v="1"/>
    <s v=""/>
    <n v="2000"/>
    <x v="0"/>
    <m/>
  </r>
  <r>
    <s v="Alameda"/>
    <s v="Union City"/>
    <s v="PLF Debt"/>
    <s v="Parcel Tax: Extend an existing parcel tax of $123 per residential parcel for four years without increasing taxes."/>
    <s v="Public Safety"/>
    <n v="78.16"/>
    <n v="21.84"/>
    <s v="Pass"/>
    <n v="1"/>
    <s v=""/>
    <n v="2016"/>
    <x v="0"/>
    <m/>
  </r>
  <r>
    <s v="Alameda"/>
    <s v="Piedmont Unified School District"/>
    <s v="PLF Debt"/>
    <s v="Parcel Tax: Continue parcel tax up to the amount specified for 4 years. Amount will vary from year to year."/>
    <s v="K-12 School Facility"/>
    <n v="78.37"/>
    <n v="21.63"/>
    <s v="Pass"/>
    <n v="1"/>
    <s v=""/>
    <n v="2009"/>
    <x v="2"/>
    <m/>
  </r>
  <r>
    <s v="Alameda"/>
    <s v="Alameda"/>
    <s v="General Obligation Bond"/>
    <n v="10600000"/>
    <s v="Public Building"/>
    <n v="78.400000000000006"/>
    <n v="21.6"/>
    <s v="Pass"/>
    <n v="1"/>
    <s v=""/>
    <n v="2000"/>
    <x v="0"/>
    <m/>
  </r>
  <r>
    <s v="Alameda"/>
    <s v="Berkeley Unified School District"/>
    <s v="PLF Debt"/>
    <s v="Parcel Tax: Impose Tax from $0.045 to $0.0675"/>
    <s v="K-12 School Facility"/>
    <n v="78.400000000000006"/>
    <n v="21.6"/>
    <s v="Pass"/>
    <n v="1"/>
    <s v=""/>
    <n v="2000"/>
    <x v="0"/>
    <m/>
  </r>
  <r>
    <s v="Alameda"/>
    <s v="Albany"/>
    <s v="PLF Debt"/>
    <s v="Parcel Tax: Establish an annual $38.65/parcel tax for 10 years to fund sidewalk maintenance."/>
    <s v="Other Capital Improvements, Public Works"/>
    <n v="78.599999999999994"/>
    <n v="21.4"/>
    <s v="Pass"/>
    <n v="1"/>
    <s v=""/>
    <n v="2016"/>
    <x v="0"/>
    <m/>
  </r>
  <r>
    <s v="Alameda"/>
    <s v="Piedmont Unified School District"/>
    <s v="PLF Debt"/>
    <s v="Special Tax: Levy special tax up to the amounts specified in voter information pamphlet for five years.  No other information available."/>
    <s v="K-12 School Facility"/>
    <n v="78.8"/>
    <n v="21.2"/>
    <s v="Pass"/>
    <n v="1"/>
    <s v=""/>
    <n v="2001"/>
    <x v="2"/>
    <m/>
  </r>
  <r>
    <s v="Alameda"/>
    <s v="San Leandro"/>
    <s v="Special Assessment Bond"/>
    <s v="911 Emergency Communication System Access Tax: Convert Existing 911 Emergency Communication System Access Fee Ordinance Into an Emergency Communication System Access Tax (No Tax Rate Increase)"/>
    <s v="Fire, Police Protection/Emergency Medical"/>
    <n v="78.8"/>
    <n v="21.2"/>
    <s v="Pass"/>
    <n v="1"/>
    <s v=""/>
    <n v="2008"/>
    <x v="0"/>
    <m/>
  </r>
  <r>
    <s v="Alameda"/>
    <s v="Hayward Area Recreation &amp; Park District"/>
    <s v="General Obligation Bond"/>
    <n v="250000000"/>
    <s v="Parks, Open Space"/>
    <n v="78.88"/>
    <n v="21.12"/>
    <s v="Pass"/>
    <n v="1"/>
    <s v=""/>
    <n v="2016"/>
    <x v="0"/>
    <m/>
  </r>
  <r>
    <s v="Alameda"/>
    <s v="Oakland Unified School District"/>
    <s v="PLF Debt"/>
    <s v="Parcel Tax: Increase $75 annual parcel tax to $123 annual for 5 years."/>
    <s v="K-12 School Facility"/>
    <n v="79"/>
    <n v="21"/>
    <s v="Pass"/>
    <n v="1"/>
    <s v=""/>
    <n v="2001"/>
    <x v="2"/>
    <m/>
  </r>
  <r>
    <s v="Alameda"/>
    <s v="Peralta Community College District"/>
    <s v="General Obligation Bond"/>
    <n v="153200000"/>
    <s v="College, University Facility"/>
    <n v="79.2"/>
    <n v="20.8"/>
    <s v="Pass"/>
    <n v="1"/>
    <s v=""/>
    <n v="2000"/>
    <x v="0"/>
    <m/>
  </r>
  <r>
    <s v="Alameda"/>
    <s v="Oakland Unified School District"/>
    <s v="PLF Debt"/>
    <s v="Parcel Tax: Continue Levy of $195 Per Parcel Beginning July1, 2009"/>
    <s v="K-12 School Facility"/>
    <n v="79.400000000000006"/>
    <n v="20.6"/>
    <s v="Pass"/>
    <n v="1"/>
    <s v=""/>
    <n v="2008"/>
    <x v="1"/>
    <m/>
  </r>
  <r>
    <s v="Alameda"/>
    <s v="Piedmont"/>
    <s v="PLF Debt"/>
    <s v="Parcel Tax: $221-$806 Depending on Parcel Size and Type Beginning 7/1/05"/>
    <s v="Fire, Police Protection/Emergency Medical"/>
    <n v="79.5"/>
    <n v="20.5"/>
    <s v="Pass"/>
    <n v="1"/>
    <s v=""/>
    <n v="2004"/>
    <x v="0"/>
    <m/>
  </r>
  <r>
    <s v="Alameda"/>
    <s v="Berkeley Unified School District"/>
    <s v="PLF Debt"/>
    <s v="Parcel Tax: An Annual Tax for 10 Yrs 22.80›/Sq Ft for Residential Buildings, 34.36›/Sq Ft for Commercial/ Industrial/Institutional Buildings and $50 for Unimproved Parcels"/>
    <s v="K-12 School Facility"/>
    <n v="79.7"/>
    <n v="20.3"/>
    <s v="Pass"/>
    <n v="1"/>
    <s v=""/>
    <n v="2006"/>
    <x v="0"/>
    <m/>
  </r>
  <r>
    <s v="Alameda"/>
    <s v="Albany"/>
    <s v="Sales Tax Revenue Bond"/>
    <s v="Sales Tax: Enact a 1/2› Sales Tax to End After Eight Years"/>
    <s v="Special Tax Fees/Levy"/>
    <n v="79.900000000000006"/>
    <n v="20.100000000000001"/>
    <s v="Pass"/>
    <n v="1"/>
    <s v=""/>
    <n v="2012"/>
    <x v="0"/>
    <m/>
  </r>
  <r>
    <s v="Alameda"/>
    <s v="Oakland"/>
    <s v="PLF Debt"/>
    <s v="Business Tax: Impose a 1.8% tax on gross receipts of &quot;cannabis business"/>
    <s v="Other Purpose"/>
    <n v="80"/>
    <n v="20"/>
    <s v="Pass"/>
    <n v="1"/>
    <s v=""/>
    <n v="2009"/>
    <x v="2"/>
    <m/>
  </r>
  <r>
    <s v="Alameda"/>
    <s v="Oakland"/>
    <s v="General Obligation Bond"/>
    <n v="198250000"/>
    <s v="Multiple Capital Improvements, Public Works"/>
    <n v="80.099999999999994"/>
    <n v="19.899999999999999"/>
    <s v="Pass"/>
    <n v="1"/>
    <s v=""/>
    <n v="2002"/>
    <x v="0"/>
    <m/>
  </r>
  <r>
    <s v="Alameda"/>
    <s v="Emeryville"/>
    <s v="PLF Debt"/>
    <s v="Business Tax: Increased maximum annual business tax to $300,000 a year."/>
    <s v="Other Purpose"/>
    <n v="80.48"/>
    <n v="19.52"/>
    <s v="Pass"/>
    <n v="1"/>
    <s v=""/>
    <n v="2011"/>
    <x v="2"/>
    <m/>
  </r>
  <r>
    <s v="Alameda"/>
    <s v="Albany Unified School District"/>
    <s v="General Obligation Bond"/>
    <n v="13000000"/>
    <s v="K-12 School Facility"/>
    <n v="80.5"/>
    <n v="19.5"/>
    <s v="Pass"/>
    <n v="1"/>
    <s v=""/>
    <n v="2004"/>
    <x v="0"/>
    <m/>
  </r>
  <r>
    <s v="Alameda"/>
    <s v="Berkeley Unified School District"/>
    <s v="PLF Debt"/>
    <s v="Parcel Tax: $0.124 per square foot on improvements and $25 per parcel on unimproved parcels for 12 years"/>
    <s v="K-12 School Facility"/>
    <n v="80.510000000000005"/>
    <n v="19.489999999999998"/>
    <s v="Pass"/>
    <n v="1"/>
    <s v=""/>
    <n v="2020"/>
    <x v="1"/>
    <m/>
  </r>
  <r>
    <s v="Alameda"/>
    <s v="Berkeley Unified School District"/>
    <s v="General Obligation Bond"/>
    <n v="380000000"/>
    <s v="K-12 School Facility"/>
    <n v="80.52"/>
    <n v="19.48"/>
    <s v="Pass"/>
    <n v="1"/>
    <s v=""/>
    <n v="2020"/>
    <x v="1"/>
    <m/>
  </r>
  <r>
    <s v="Alameda"/>
    <s v="Oakland Unified School District"/>
    <s v="PLF Debt"/>
    <s v="$75 Per Parcel for 5 Yrs"/>
    <s v="K-12 School Facility"/>
    <n v="80.8"/>
    <n v="19.2"/>
    <s v="Pass"/>
    <n v="1"/>
    <s v=""/>
    <n v="1996"/>
    <x v="0"/>
    <m/>
  </r>
  <r>
    <s v="Alameda"/>
    <s v="Berkeley Unified School District"/>
    <s v="PLF Debt"/>
    <s v="Parcel Tax: ContinueAnnual Parcel Tax of 6.31›/Sq Ft on All Residential Improvements; 9.46›/Sq Ft on All Commercial Improvements; and $20 on Unimproved Parcels for 10 Yrs Beginning 7/1/2013"/>
    <s v="K-12 School Facility"/>
    <n v="80.900000000000006"/>
    <n v="19.100000000000001"/>
    <s v="Pass"/>
    <n v="1"/>
    <s v=""/>
    <n v="2010"/>
    <x v="0"/>
    <m/>
  </r>
  <r>
    <s v="Alameda"/>
    <s v="Albany"/>
    <s v="PLF Debt"/>
    <s v="Parcel Tax: Assess Commercial and Industrial Properties One Equivalent Residential Unit for Every 1200 Sq Ft of Developed Land"/>
    <s v="Fire, Police Protection/Emergency Medical"/>
    <n v="81"/>
    <n v="19"/>
    <s v="Pass"/>
    <n v="1"/>
    <s v=""/>
    <n v="2004"/>
    <x v="0"/>
    <m/>
  </r>
  <r>
    <s v="Alameda"/>
    <s v="Albany"/>
    <s v="PLF Debt"/>
    <s v="Sales Tax: Renew existing .5% sales tax, maintaining current rate at 9.75%."/>
    <s v="Other Purpose"/>
    <n v="81.03"/>
    <n v="18.97"/>
    <s v="Pass"/>
    <n v="1"/>
    <s v=""/>
    <n v="2018"/>
    <x v="0"/>
    <m/>
  </r>
  <r>
    <s v="Alameda"/>
    <s v="Albany Unified School District"/>
    <s v="PLF Debt"/>
    <s v="N/A"/>
    <s v="Other Capital Improvements, Public Works"/>
    <n v="81.3"/>
    <n v="18.7"/>
    <s v="Pass"/>
    <n v="1"/>
    <s v=""/>
    <n v="1994"/>
    <x v="0"/>
    <m/>
  </r>
  <r>
    <s v="Alameda"/>
    <s v="Alameda County"/>
    <s v="PLF Debt"/>
    <s v="Extend 0.5% Sales Tax"/>
    <s v="Public transit (OLD)"/>
    <n v="81.5"/>
    <n v="18.5"/>
    <s v="Pass"/>
    <n v="1"/>
    <s v=""/>
    <n v="2000"/>
    <x v="0"/>
    <m/>
  </r>
  <r>
    <s v="Alameda"/>
    <s v="Rockridge CFD No 1"/>
    <s v="PLF Debt"/>
    <s v="Parcel Tax: $25 per year."/>
    <s v="Public Building"/>
    <n v="81.599999999999994"/>
    <n v="18.399999999999999"/>
    <s v="Pass"/>
    <n v="1"/>
    <s v=""/>
    <n v="1990"/>
    <x v="0"/>
    <m/>
  </r>
  <r>
    <s v="Alameda"/>
    <s v="Oakland"/>
    <s v="General Obligation Bond"/>
    <n v="600000000"/>
    <s v="Multiple Capital Improvements, Public Works"/>
    <n v="82.11"/>
    <n v="17.89"/>
    <s v="Pass"/>
    <n v="1"/>
    <s v=""/>
    <n v="2016"/>
    <x v="0"/>
    <m/>
  </r>
  <r>
    <s v="Alameda"/>
    <s v="Oakland Unified School District"/>
    <s v="PLF Debt"/>
    <s v="Parcel Tax: $120 per parcel for 12 years."/>
    <s v="K-12 School Facility"/>
    <n v="82.24"/>
    <n v="17.760000000000002"/>
    <s v="Pass"/>
    <n v="1"/>
    <s v=""/>
    <n v="2016"/>
    <x v="0"/>
    <m/>
  </r>
  <r>
    <s v="Alameda"/>
    <s v="Berkeley"/>
    <s v="PLF Debt"/>
    <s v="Increase Arms Tax to $150 Per $1,000"/>
    <s v="K-12 School Facility"/>
    <n v="82.4"/>
    <n v="17.600000000000001"/>
    <s v="Pass"/>
    <n v="1"/>
    <s v=""/>
    <n v="1998"/>
    <x v="0"/>
    <m/>
  </r>
  <r>
    <s v="Alameda"/>
    <s v="Peralta Community College District"/>
    <s v="PLF Debt"/>
    <s v="Parcel Tax: Renew existing tax of $48/parcel for another 8 yrs."/>
    <s v="College, University Facility"/>
    <n v="82.46"/>
    <n v="17.54"/>
    <s v="Pass"/>
    <n v="1"/>
    <s v=""/>
    <n v="2018"/>
    <x v="0"/>
    <m/>
  </r>
  <r>
    <s v="Alameda"/>
    <s v="Emeryville"/>
    <s v="PLF Debt"/>
    <s v="Business Tax: Impose a business tax of 0.10%."/>
    <s v="Other Purpose"/>
    <n v="82.48"/>
    <n v="17.52"/>
    <s v="Pass"/>
    <n v="1"/>
    <s v=""/>
    <n v="2011"/>
    <x v="2"/>
    <m/>
  </r>
  <r>
    <s v="Alameda"/>
    <s v="Piedmont Unified School District"/>
    <s v="PLF Debt"/>
    <s v="Parcel Tax: Extend the district's parcel tax through 6/30/2028."/>
    <s v="K-12 School Facility"/>
    <n v="82.88"/>
    <n v="17.12"/>
    <s v="Pass"/>
    <n v="1"/>
    <s v=""/>
    <n v="2019"/>
    <x v="2"/>
    <m/>
  </r>
  <r>
    <s v="Alameda"/>
    <s v="Piedmont"/>
    <s v="PLF Debt"/>
    <s v="Parcel Tax: initial rates between $551 and $930 per parcel for single family residences, $930 to $1,395 per developed commercial parcel, $383 per dwelling unit for multi-family residences, or $565 per parcel for parcels divided by tax code area line"/>
    <s v="Other Purpose"/>
    <n v="82.99"/>
    <n v="17.010000000000002"/>
    <s v="Pass"/>
    <n v="1"/>
    <s v=""/>
    <n v="2020"/>
    <x v="1"/>
    <m/>
  </r>
  <r>
    <s v="Alameda"/>
    <s v="Berkeley"/>
    <s v="PLF Debt"/>
    <s v="Business License Tax: Authorize Tax on Medical Cannabis Businesses Not Exceeding $25 Per $1000 of Gross Receipts Phased In Over 2 Yrs; on Non-Profit Medical Cannabis Businesses Not Exceeding $25/Sq Ft for the First 3000 Sq Ft and $10 Per Foot Thereafter; and on Non-Medical Cannabis Businesses of $100 Per $1000 Gross Receipts"/>
    <s v="Special Tax Fees/Levy"/>
    <n v="83"/>
    <n v="17"/>
    <s v="Pass"/>
    <n v="1"/>
    <s v=""/>
    <n v="2010"/>
    <x v="0"/>
    <m/>
  </r>
  <r>
    <s v="Alameda"/>
    <s v="Albany Unified School District"/>
    <s v="PLF Debt"/>
    <s v="Parcel Tax: $318 annual parcel tax, adding $130 annually, for six years"/>
    <s v="K-12 School Facility"/>
    <n v="83.16"/>
    <n v="16.84"/>
    <s v="Pass"/>
    <n v="1"/>
    <s v=""/>
    <n v="2020"/>
    <x v="1"/>
    <m/>
  </r>
  <r>
    <s v="Alameda"/>
    <s v="Berkeley"/>
    <s v="General Obligation Bond"/>
    <n v="5200000"/>
    <s v="Public Building"/>
    <n v="83.2"/>
    <n v="16.8"/>
    <s v="Pass"/>
    <n v="1"/>
    <s v=""/>
    <n v="2000"/>
    <x v="0"/>
    <m/>
  </r>
  <r>
    <s v="Alameda"/>
    <s v="Emeryville"/>
    <s v="PLF Debt"/>
    <s v="Business License Tax: Increase business license tax on card rooms from 9% to 10% of gross receipts or $1,000 per table."/>
    <s v="Fire, Police Protection/Emergency Medical"/>
    <n v="83.29"/>
    <n v="16.71"/>
    <s v="Pass"/>
    <n v="1"/>
    <s v=""/>
    <n v="2009"/>
    <x v="2"/>
    <m/>
  </r>
  <r>
    <s v="Alameda"/>
    <s v="Berkeley Unified School District"/>
    <s v="General Obligation Bond"/>
    <n v="116500000"/>
    <s v="K-12 School Facility"/>
    <n v="83.4"/>
    <n v="16.600000000000001"/>
    <s v="Pass"/>
    <n v="1"/>
    <s v=""/>
    <n v="2000"/>
    <x v="0"/>
    <m/>
  </r>
  <r>
    <s v="Alameda"/>
    <s v="Berkeley Unified School District"/>
    <s v="PLF Debt"/>
    <s v="$9.50  Sq Ft Residential/$14.25 Sq Ft Commercial"/>
    <s v="Special Tax Fees/Levy"/>
    <n v="83.5"/>
    <n v="16.5"/>
    <s v="Pass"/>
    <n v="1"/>
    <s v=""/>
    <n v="1994"/>
    <x v="0"/>
    <m/>
  </r>
  <r>
    <s v="Alameda"/>
    <s v="Berkeley Unified School District"/>
    <s v="PLF Debt"/>
    <s v="Parcel Tax: $0.091 per square foot on improvements and $20 per parcel on unimproved parcels for 10 years"/>
    <s v="K-12 School Facility"/>
    <n v="83.74"/>
    <n v="16.260000000000002"/>
    <s v="Pass"/>
    <n v="1"/>
    <s v=""/>
    <n v="2020"/>
    <x v="1"/>
    <m/>
  </r>
  <r>
    <s v="Alameda"/>
    <s v="San Leandro"/>
    <s v="PLF Debt"/>
    <s v="Utility Users Tax: Reduce Tax from 6% to 5.7% on Telecommunications and Video (Cable-Like) Services"/>
    <s v="Special Tax Fees/Levy"/>
    <n v="83.8"/>
    <n v="16.2"/>
    <s v="Pass"/>
    <n v="1"/>
    <s v=""/>
    <n v="2008"/>
    <x v="0"/>
    <m/>
  </r>
  <r>
    <s v="Alameda"/>
    <s v="Albany Unified School District"/>
    <s v="PLF Debt"/>
    <s v="Parcel Tax: Levy parcel tax of $278 per residential unit per year for 6 years. This tax would replace an expiring parcel tax of $159 per parcel per year."/>
    <s v="K-12 School Facility"/>
    <n v="84.1"/>
    <n v="15.9"/>
    <s v="Pass"/>
    <n v="1"/>
    <s v=""/>
    <n v="2014"/>
    <x v="0"/>
    <m/>
  </r>
  <r>
    <s v="Alameda"/>
    <s v="Albany"/>
    <s v="PLF Debt"/>
    <s v="Business License Tax: Authorize Tax on Cannabis Businesses $25 Per $1,000 of Gross Receipts a Non-Profit Organization That Operates a Cannabis Business Would Pay a Business License Tax of $25/Sq Ft"/>
    <s v="Special Tax Fees/Levy"/>
    <n v="84.3"/>
    <n v="15.7"/>
    <s v="Pass"/>
    <n v="1"/>
    <s v=""/>
    <n v="2010"/>
    <x v="0"/>
    <m/>
  </r>
  <r>
    <s v="Alameda"/>
    <s v="Emeryville"/>
    <s v="PLF Debt"/>
    <s v="Marijuana Tax: Enact a rate of 6% of gross receipts."/>
    <s v="Other Purpose"/>
    <n v="84.34"/>
    <n v="15.66"/>
    <s v="Pass"/>
    <n v="1"/>
    <s v=""/>
    <n v="2018"/>
    <x v="0"/>
    <m/>
  </r>
  <r>
    <s v="Alameda"/>
    <s v="Oakland Unified School District"/>
    <s v="General Obligation Bond"/>
    <n v="475000000"/>
    <s v="K-12 School Facility"/>
    <n v="84.4"/>
    <n v="15.6"/>
    <s v="Pass"/>
    <n v="1"/>
    <s v=""/>
    <n v="2012"/>
    <x v="0"/>
    <m/>
  </r>
  <r>
    <s v="Alameda"/>
    <s v="Oakland Unified School District"/>
    <s v="General Obligation Bond"/>
    <n v="169730000"/>
    <s v="Seismic Safety, Improvements, Repairs"/>
    <n v="85.1"/>
    <n v="14.9"/>
    <s v="Pass"/>
    <n v="1"/>
    <s v=""/>
    <n v="1994"/>
    <x v="0"/>
    <m/>
  </r>
  <r>
    <s v="Alameda"/>
    <s v="Emery Unified School District"/>
    <s v="PLF Debt"/>
    <s v="Parcel Tax: Renew parcel tax of 15›/sq. ft. of building area for 20 years."/>
    <s v="K-12 School Facility"/>
    <n v="85.7"/>
    <n v="14.4"/>
    <s v="Pass"/>
    <n v="1"/>
    <s v=""/>
    <n v="2014"/>
    <x v="0"/>
    <m/>
  </r>
  <r>
    <s v="Alameda"/>
    <s v="Berkeley"/>
    <s v="Special Assessment Bond"/>
    <s v="Extend Library Tax for 4 Years"/>
    <s v="Public Building"/>
    <n v="85.9"/>
    <n v="14.1"/>
    <s v="Pass"/>
    <n v="1"/>
    <s v=""/>
    <n v="2000"/>
    <x v="0"/>
    <m/>
  </r>
  <r>
    <s v="Alameda"/>
    <s v="Berkeley"/>
    <s v="Special Assessment Bond"/>
    <s v="Extend Parks Tax for 4 Years"/>
    <s v="Parks, Open Space"/>
    <n v="85.9"/>
    <n v="14.1"/>
    <s v="Pass"/>
    <n v="1"/>
    <s v=""/>
    <n v="2000"/>
    <x v="0"/>
    <m/>
  </r>
  <r>
    <s v="Alameda"/>
    <s v="Emeryville"/>
    <s v="PLF Debt"/>
    <s v="Utility User Tax: Expanded utility user tax to cover additional forms of telecommunication and keep utility user tax at 5.5%."/>
    <s v="Other Purpose"/>
    <n v="85.93"/>
    <n v="14.07"/>
    <s v="Pass"/>
    <n v="1"/>
    <s v=""/>
    <n v="2007"/>
    <x v="2"/>
    <m/>
  </r>
  <r>
    <s v="Alameda"/>
    <s v="Albany"/>
    <s v="PLF Debt"/>
    <s v="Utility Users Tax: Reduce the Communications Portion of the Tax from 7% to 6.5%. This Measure Will Also Prohibit any Tax-Rate Increase w/out Voter Approval"/>
    <s v="Special Tax Fees/Levy"/>
    <n v="86.2"/>
    <n v="13.8"/>
    <s v="Pass"/>
    <n v="1"/>
    <s v=""/>
    <n v="2010"/>
    <x v="0"/>
    <m/>
  </r>
  <r>
    <s v="Alameda"/>
    <s v="Berkeley"/>
    <s v="General Obligation Bond"/>
    <n v="100000000"/>
    <s v="Multiple Capital Improvements, Public Works"/>
    <n v="86.6"/>
    <n v="13.4"/>
    <s v="Pass"/>
    <n v="1"/>
    <s v=""/>
    <n v="2016"/>
    <x v="0"/>
    <m/>
  </r>
  <r>
    <s v="Alameda"/>
    <s v="Emery Unified School District"/>
    <s v="PLF Debt"/>
    <s v="Parcel Tax: Extend parcel tax at $0.15 sq. ft. of improved property for 10 years."/>
    <s v="K-12 School Facility"/>
    <n v="86.9"/>
    <n v="13.1"/>
    <s v="Pass"/>
    <n v="1"/>
    <s v=""/>
    <n v="2007"/>
    <x v="2"/>
    <m/>
  </r>
  <r>
    <s v="Alameda"/>
    <s v="Berkeley"/>
    <s v="Special Assessment Bond"/>
    <s v="Extend EMS Tax for 4 Years"/>
    <s v="Health Care Facilities"/>
    <n v="87"/>
    <n v="13"/>
    <s v="Pass"/>
    <n v="1"/>
    <s v=""/>
    <n v="2000"/>
    <x v="0"/>
    <m/>
  </r>
  <r>
    <s v="Alameda"/>
    <s v="Piedmont Unified School District"/>
    <s v="PLF Debt"/>
    <s v="Special Tax: Renew and levy special taxes ranging from $1141 to $1937 annually depending on parcel size for 4 years."/>
    <s v="K-12 School Facility"/>
    <n v="88.1"/>
    <n v="11.9"/>
    <s v="Pass"/>
    <n v="1"/>
    <s v=""/>
    <n v="2005"/>
    <x v="2"/>
    <m/>
  </r>
  <r>
    <s v="Alameda"/>
    <s v="Oakland Unified School District"/>
    <s v="General Obligation Bond"/>
    <n v="303000000"/>
    <s v="K-12 School Facility"/>
    <n v="88.5"/>
    <n v="11.5"/>
    <s v="Pass"/>
    <n v="1"/>
    <s v=""/>
    <n v="2000"/>
    <x v="1"/>
    <m/>
  </r>
  <r>
    <s v="Alameda"/>
    <s v="Berkeley Unified School District"/>
    <s v="PLF Debt"/>
    <s v="Parcel Tax: Replace an expired parcel tax w/an annual tax of $.37/sq. ft. for taxable buildings for eight years."/>
    <s v="K-12 School Facility"/>
    <n v="88.86"/>
    <n v="11.14"/>
    <s v="Pass"/>
    <n v="1"/>
    <s v=""/>
    <n v="2016"/>
    <x v="0"/>
    <m/>
  </r>
  <r>
    <s v="Alameda"/>
    <s v="Piedmont Unified School District"/>
    <s v="PLF Debt"/>
    <s v="Special Tax: Levy special tax ranging from $418 to $710 annually for 4 years."/>
    <s v="K-12 School Facility"/>
    <n v="93.1"/>
    <n v="16.899999999999999"/>
    <s v="Pass"/>
    <n v="1"/>
    <s v=""/>
    <n v="2005"/>
    <x v="2"/>
    <m/>
  </r>
  <r>
    <s v="Alpine"/>
    <s v="Alpine County Unified School District"/>
    <s v="General Obligation Bond"/>
    <n v="4900000"/>
    <s v="K-12 School Facility"/>
    <n v="67.34"/>
    <n v="32.659999999999997"/>
    <s v="Pass"/>
    <n v="1"/>
    <s v=""/>
    <n v="2018"/>
    <x v="0"/>
    <m/>
  </r>
  <r>
    <s v="Alpine"/>
    <s v="Alpine County"/>
    <s v="PLF Debt"/>
    <s v="Effluent Regulation Ordinance: an additional property tax of $150 per $100,000 in assessed value (1.5 mills) in 2021 and to increase that levy by up to $100 per $100,000 in assessed value (1 mill) every year to a maximum rate of $400 per $100,000 in assessed value (4 mills). Going into 2020, residential property was assessed at a rate of 7.15% of market value and non-residential property was assessed at 29% of market value. Under a 7.15% residential property tax assessment rate, a home with the median market value of about $470,000 would be assessed for taxes at $33,605, which means a 1 mill tax would be $33.6."/>
    <s v="Other Purpose"/>
    <n v="87.92"/>
    <n v="12.08"/>
    <s v="Pass"/>
    <n v="1"/>
    <s v=""/>
    <n v="2020"/>
    <x v="0"/>
    <m/>
  </r>
  <r>
    <s v="Amador"/>
    <s v="Amador County Vector Control District"/>
    <s v="PLF Debt"/>
    <s v="Parcel Tax: $11 Per Parcel Beginning FY 2007-08. This Parcel Tax Is Subject to an Inflation Adjustment Not to Exceed 5% Annually"/>
    <s v="Other Capital Improvements, Public Works"/>
    <n v="35.6"/>
    <n v="64.400000000000006"/>
    <s v="Fail"/>
    <s v=""/>
    <n v="1"/>
    <n v="2006"/>
    <x v="1"/>
    <m/>
  </r>
  <r>
    <s v="Amador"/>
    <s v="Plymouth"/>
    <s v="PLF Debt"/>
    <s v="Transient Occupancy Tax: Increase Tax from 6% to 10%"/>
    <s v="Special Tax Fees/Levy"/>
    <n v="44.9"/>
    <n v="55.1"/>
    <s v="Fail"/>
    <s v=""/>
    <n v="1"/>
    <n v="2010"/>
    <x v="0"/>
    <m/>
  </r>
  <r>
    <s v="Amador"/>
    <s v="Amador County"/>
    <s v="Sales Tax Revenue Bond"/>
    <s v="Sales Tax: Impose a 1/2› Sales Tax"/>
    <s v="Bridges and Highways"/>
    <n v="48.7"/>
    <n v="51.3"/>
    <s v="Fail"/>
    <s v=""/>
    <n v="1"/>
    <n v="2006"/>
    <x v="0"/>
    <m/>
  </r>
  <r>
    <s v="Amador"/>
    <s v="Jackson"/>
    <s v="PLF Debt"/>
    <s v="TOT: Impose 7% Tax"/>
    <s v="Special Tax Fees/Levy"/>
    <n v="51"/>
    <n v="49"/>
    <s v="Pass"/>
    <n v="1"/>
    <s v=""/>
    <n v="2002"/>
    <x v="0"/>
    <m/>
  </r>
  <r>
    <s v="Amador"/>
    <s v="Amador County Unified School District"/>
    <s v="General Obligation Bond"/>
    <n v="78000000"/>
    <s v="K-12 School Facility"/>
    <n v="52.35"/>
    <n v="47.65"/>
    <s v="Fail"/>
    <s v=""/>
    <n v="1"/>
    <n v="2018"/>
    <x v="0"/>
    <m/>
  </r>
  <r>
    <s v="Amador"/>
    <s v="Sutter Creek"/>
    <s v="PLF Debt"/>
    <s v="TOT: Increase from 7.25% to 10%"/>
    <s v="Special Tax Fees/Levy"/>
    <n v="55.6"/>
    <n v="44.4"/>
    <s v="Pass"/>
    <n v="1"/>
    <s v=""/>
    <n v="2002"/>
    <x v="1"/>
    <m/>
  </r>
  <r>
    <s v="Amador"/>
    <s v="Plymouth"/>
    <s v="PLF Debt"/>
    <s v="Transient Occupancy Tax: Increase Tax from 6% to 10%"/>
    <s v="Special Tax Fees/Levy"/>
    <n v="58.4"/>
    <n v="41.6"/>
    <s v="Pass"/>
    <n v="1"/>
    <s v=""/>
    <n v="2012"/>
    <x v="0"/>
    <m/>
  </r>
  <r>
    <s v="Amador"/>
    <s v="Sutter Creek"/>
    <s v="PLF Debt"/>
    <s v="Transient Occupancy Tax: increase from 10% to 12% for guests staying for 30 days or less, generating an estimated $55,000 per year"/>
    <s v="Other Purpose"/>
    <n v="59.26"/>
    <n v="40.74"/>
    <s v="Pass"/>
    <n v="1"/>
    <s v=""/>
    <n v="2020"/>
    <x v="0"/>
    <m/>
  </r>
  <r>
    <s v="Amador"/>
    <s v="Amador County"/>
    <s v="PLF Debt"/>
    <s v="Transient Occupancy Tax: Increase Tax from 6% to 10%"/>
    <s v="Special Tax Fees/Levy"/>
    <n v="60.6"/>
    <n v="39.4"/>
    <s v="Pass"/>
    <n v="1"/>
    <s v=""/>
    <n v="2012"/>
    <x v="0"/>
    <m/>
  </r>
  <r>
    <s v="Amador"/>
    <s v="Lockwood Fire Protection District"/>
    <s v="PLF Debt"/>
    <s v="Parcel Tax: $35 per improved parcel and $20 per unimproved parcel until 2008 then $70.00 per improved parcel/$40 per unimproved parcel."/>
    <s v="Fire, Police Protection/Emergency Medical"/>
    <n v="60.69"/>
    <n v="39.31"/>
    <s v="Fail"/>
    <s v=""/>
    <n v="1"/>
    <n v="2001"/>
    <x v="2"/>
    <m/>
  </r>
  <r>
    <s v="Amador"/>
    <s v="Amador County"/>
    <s v="Sales Tax Revenue Bond"/>
    <s v="Sales Tax: Impose a 1/4› Sales Tax"/>
    <s v="Fire, Police Protection/Emergency Medical"/>
    <n v="61.4"/>
    <n v="38.6"/>
    <s v="Fail"/>
    <s v=""/>
    <n v="1"/>
    <n v="2006"/>
    <x v="0"/>
    <m/>
  </r>
  <r>
    <s v="Amador"/>
    <s v="Amador County Unified School District"/>
    <s v="General Obligation Bond"/>
    <n v="11000000"/>
    <s v="K-12 School Facility"/>
    <n v="65.2"/>
    <n v="34.799999999999997"/>
    <s v="Pass"/>
    <n v="1"/>
    <s v=""/>
    <n v="2002"/>
    <x v="0"/>
    <m/>
  </r>
  <r>
    <s v="Amador"/>
    <s v="Amador County"/>
    <s v="PLF Debt"/>
    <s v="Abandoned Vehicle Abatement Tax: Renew Tax of $1 Per Vehicle and an Additional $2 for Certain Commercial Vehicles for 10 Years"/>
    <s v="Other Capital Improvements, Public Works"/>
    <n v="68.7"/>
    <n v="31.3"/>
    <s v="Pass"/>
    <n v="1"/>
    <s v=""/>
    <n v="2012"/>
    <x v="0"/>
    <m/>
  </r>
  <r>
    <s v="Amador"/>
    <s v="Amador County"/>
    <s v="Sales Tax Revenue Bond"/>
    <s v="Sales Tax: Increase Tax by 1/2›"/>
    <s v="Fire, Police Protection/Emergency Medical"/>
    <n v="69.3"/>
    <n v="30.7"/>
    <s v="Pass"/>
    <n v="1"/>
    <s v=""/>
    <n v="2008"/>
    <x v="0"/>
    <m/>
  </r>
  <r>
    <s v="Amador"/>
    <s v="Lockwood Fire Protection District"/>
    <s v="PLF Debt"/>
    <s v="Parcel Tax: Impose Tax of $35"/>
    <s v="Fire, Police Protection/Emergency Medical"/>
    <n v="71.400000000000006"/>
    <n v="28.6"/>
    <s v="Pass"/>
    <n v="1"/>
    <s v=""/>
    <n v="2002"/>
    <x v="0"/>
    <m/>
  </r>
  <r>
    <s v="Butte"/>
    <s v="Butte County"/>
    <s v="PLF Debt"/>
    <s v="Sales Tax: Increase 1/2 of 1%."/>
    <s v="Other Purpose"/>
    <n v="23"/>
    <n v="77"/>
    <s v="Fail"/>
    <s v=""/>
    <n v="1"/>
    <n v="1988"/>
    <x v="0"/>
    <m/>
  </r>
  <r>
    <s v="Butte"/>
    <s v="Oroville"/>
    <s v="PLF Debt"/>
    <s v="Transient Occupancy Tax: Increase TOT from 6% to 10%."/>
    <s v="Other Purpose"/>
    <n v="34.4"/>
    <n v="65.599999999999994"/>
    <s v="Fail"/>
    <s v=""/>
    <n v="1"/>
    <n v="1990"/>
    <x v="0"/>
    <m/>
  </r>
  <r>
    <s v="Butte"/>
    <s v="Gridley Unified School District"/>
    <s v="General Obligation Bond"/>
    <n v="11000000"/>
    <s v="K-12 School Facility"/>
    <n v="38.5"/>
    <n v="61.5"/>
    <s v="Fail"/>
    <s v=""/>
    <n v="1"/>
    <n v="2012"/>
    <x v="0"/>
    <m/>
  </r>
  <r>
    <s v="Butte"/>
    <s v="Oroville"/>
    <s v="PLF Debt"/>
    <s v="TOT: Increase from 9% to 12%"/>
    <s v="Special Tax Fees/Levy"/>
    <n v="40.700000000000003"/>
    <n v="59.3"/>
    <s v="Fail"/>
    <s v=""/>
    <n v="1"/>
    <n v="2004"/>
    <x v="0"/>
    <m/>
  </r>
  <r>
    <s v="Butte"/>
    <s v="Biggs"/>
    <s v="PLF Debt"/>
    <s v="Parcel Tax: Extend existing special parcel tax of $70/residential unit for 10 years for Orchard Hospital."/>
    <s v="Hospital"/>
    <n v="40.729999999999997"/>
    <n v="59.27"/>
    <s v="Fail"/>
    <s v=""/>
    <n v="1"/>
    <n v="2016"/>
    <x v="0"/>
    <m/>
  </r>
  <r>
    <s v="Butte"/>
    <s v="Oroville"/>
    <s v="PLF Debt"/>
    <s v="Sales Tax: Implement additional 1% sales tax, increasing the city sales tax rate to 8.5%."/>
    <s v="Other Purpose"/>
    <n v="43.4"/>
    <n v="56.6"/>
    <s v="Fail"/>
    <s v=""/>
    <n v="1"/>
    <n v="2016"/>
    <x v="0"/>
    <m/>
  </r>
  <r>
    <s v="Butte"/>
    <s v="Biggs Unified School District"/>
    <s v="General Obligation Bond"/>
    <n v="6000000"/>
    <s v="K-12 School Facility"/>
    <n v="44.4"/>
    <n v="55.6"/>
    <s v="Fail"/>
    <s v=""/>
    <n v="1"/>
    <n v="2012"/>
    <x v="1"/>
    <m/>
  </r>
  <r>
    <s v="Butte"/>
    <s v="Biggs Unified School District"/>
    <s v="General Obligation Bond"/>
    <n v="6900000"/>
    <s v="K-12 School Facility"/>
    <n v="44.4"/>
    <n v="55.6"/>
    <s v="Fail"/>
    <s v=""/>
    <n v="1"/>
    <n v="2008"/>
    <x v="0"/>
    <m/>
  </r>
  <r>
    <s v="Butte"/>
    <s v="Oroville City Elementary School District"/>
    <s v="General Obligation Bond"/>
    <n v="10000000"/>
    <s v="K-12 School Facility"/>
    <n v="45.5"/>
    <n v="54.5"/>
    <s v="Fail"/>
    <s v=""/>
    <n v="1"/>
    <n v="2006"/>
    <x v="1"/>
    <m/>
  </r>
  <r>
    <s v="Butte"/>
    <s v="Chico"/>
    <s v="PLF Debt"/>
    <s v="Utility Users Tax: Reduce Telephone Tax from 5% to 4.5%"/>
    <s v="Special Tax Fees/Levy"/>
    <n v="46.4"/>
    <n v="53.6"/>
    <s v="Fail"/>
    <s v=""/>
    <n v="1"/>
    <n v="2012"/>
    <x v="0"/>
    <m/>
  </r>
  <r>
    <s v="Butte"/>
    <s v="Chico"/>
    <s v="General Obligation Bond"/>
    <n v="5000000"/>
    <s v="Street Construction and Improvements"/>
    <n v="47"/>
    <n v="53"/>
    <s v="Fail"/>
    <s v=""/>
    <n v="1"/>
    <n v="1988"/>
    <x v="0"/>
    <m/>
  </r>
  <r>
    <s v="Butte"/>
    <s v="Paradise"/>
    <s v="PLF Debt"/>
    <s v="TOT: Increase Tax from 6% to10%"/>
    <s v="Special Tax Fees/Levy"/>
    <n v="47.4"/>
    <n v="52.6"/>
    <s v="Fail"/>
    <s v=""/>
    <n v="1"/>
    <n v="1996"/>
    <x v="0"/>
    <m/>
  </r>
  <r>
    <s v="Butte"/>
    <s v="Chico"/>
    <s v="PLF Debt"/>
    <s v="Transient Occupancy Tax: Increase TOT to 9%"/>
    <s v="Other Purpose"/>
    <n v="48"/>
    <n v="52"/>
    <s v="Fail"/>
    <s v=""/>
    <n v="1"/>
    <n v="1988"/>
    <x v="0"/>
    <m/>
  </r>
  <r>
    <s v="Butte"/>
    <s v="Chico Area Recreation and Park District"/>
    <s v="PLF Debt"/>
    <s v="Parcel Tax: $85 per parcel, raising an estimated $3 million per year"/>
    <s v="Parks, Open Space"/>
    <n v="48.57"/>
    <n v="51.43"/>
    <s v="Fail"/>
    <s v=""/>
    <n v="1"/>
    <n v="2020"/>
    <x v="1"/>
    <m/>
  </r>
  <r>
    <s v="Butte"/>
    <s v="Biggs Unified School District"/>
    <s v="General Obligation Bond"/>
    <n v="4275000"/>
    <s v="K-12 School Facility"/>
    <n v="48.9"/>
    <n v="51.2"/>
    <s v="Fail"/>
    <s v=""/>
    <n v="1"/>
    <n v="2008"/>
    <x v="1"/>
    <m/>
  </r>
  <r>
    <s v="Butte"/>
    <s v="Butte County"/>
    <s v="PLF Debt"/>
    <s v="Parcel Tax: Extend existing special parcel tax of $70/residential unit for 10 years for Orchard Hospital."/>
    <s v="Hospital"/>
    <n v="50.45"/>
    <n v="49.55"/>
    <s v="Fail"/>
    <s v=""/>
    <n v="1"/>
    <n v="2016"/>
    <x v="0"/>
    <m/>
  </r>
  <r>
    <s v="Butte"/>
    <s v="El Medio Fire Protection District"/>
    <s v="PLF Debt"/>
    <s v="Parcel tax: $60.00 per single-family residential unit, $60.00 per unit for mobile homes on separate parcels, $60.00 per other residential dwelling unit, $200.00 per commercial/industrial unit, $50.00 per agricultural/vacant unit up to five acres and $10.00 for every five acres after that, and $75.00 per institutional/miscellaneous unit."/>
    <s v="Fire, Police Protection/Emergency Medical"/>
    <n v="50.99"/>
    <n v="49.01"/>
    <s v="Fail"/>
    <s v=""/>
    <n v="1"/>
    <n v="2020"/>
    <x v="0"/>
    <m/>
  </r>
  <r>
    <s v="Butte"/>
    <s v="Paradise"/>
    <s v="Sales Tax Revenue Bond"/>
    <s v="Sales Tax: Increase tax by of 1/2% for 6 years."/>
    <s v="Special Tax Fees/Levy"/>
    <n v="51.6"/>
    <n v="48.5"/>
    <s v="Pass"/>
    <n v="1"/>
    <s v=""/>
    <n v="2014"/>
    <x v="0"/>
    <m/>
  </r>
  <r>
    <s v="Butte"/>
    <s v="Gridley"/>
    <s v="PLF Debt"/>
    <s v="Parcel Tax: Extend existing special parcel tax of $70/residential unit for 10 years for Orchard Hospital."/>
    <s v="Hospital"/>
    <n v="52.15"/>
    <n v="47.85"/>
    <s v="Fail"/>
    <s v=""/>
    <n v="1"/>
    <n v="2016"/>
    <x v="0"/>
    <m/>
  </r>
  <r>
    <s v="Butte"/>
    <s v="Gridley Unified School District"/>
    <s v="General Obligation Bond"/>
    <n v="11000000"/>
    <s v="K-12 School Facility"/>
    <n v="52.7"/>
    <n v="47.3"/>
    <s v="Fail"/>
    <s v=""/>
    <n v="1"/>
    <n v="2012"/>
    <x v="1"/>
    <m/>
  </r>
  <r>
    <s v="Butte"/>
    <s v="El Medio Fire Protection District"/>
    <s v="PLF Debt"/>
    <s v="Increase Parcel Tax"/>
    <s v="Fire, Police Protection/Emergency Medical"/>
    <n v="54.8"/>
    <n v="45.2"/>
    <s v="Fail"/>
    <s v=""/>
    <n v="1"/>
    <n v="2000"/>
    <x v="0"/>
    <m/>
  </r>
  <r>
    <s v="Butte"/>
    <s v="Oroville Union High School District"/>
    <s v="General Obligation Bond"/>
    <n v="6610000"/>
    <s v="K-12 School Facility"/>
    <n v="55.1"/>
    <n v="44.9"/>
    <s v="Fail"/>
    <s v=""/>
    <n v="1"/>
    <n v="2000"/>
    <x v="0"/>
    <m/>
  </r>
  <r>
    <s v="Butte"/>
    <s v="Gridley Unified School District"/>
    <s v="General Obligation Bond"/>
    <n v="2500000"/>
    <s v="K-12 School Facility"/>
    <n v="55.4"/>
    <n v="44.6"/>
    <s v="Pass"/>
    <n v="1"/>
    <s v=""/>
    <n v="2012"/>
    <x v="1"/>
    <m/>
  </r>
  <r>
    <s v="Butte"/>
    <s v="El Medio Fire Protection District"/>
    <s v="General Obligation Bond"/>
    <n v="1000000"/>
    <s v="Fire, Police Protection/Emergency Medical"/>
    <n v="56.4"/>
    <n v="43.6"/>
    <s v="Fail"/>
    <s v=""/>
    <n v="1"/>
    <n v="2012"/>
    <x v="0"/>
    <m/>
  </r>
  <r>
    <s v="Butte"/>
    <s v="Oroville"/>
    <s v="PLF Debt"/>
    <s v="Sales Tax: Enact sales tax of 1%."/>
    <s v="Public Safety"/>
    <n v="56.42"/>
    <n v="43.58"/>
    <s v="Pass"/>
    <n v="1"/>
    <s v=""/>
    <n v="2018"/>
    <x v="0"/>
    <m/>
  </r>
  <r>
    <s v="Butte"/>
    <s v="Butte County"/>
    <s v="PLF Debt"/>
    <s v="$5 Per Parcel/Per Yr (Advisory)"/>
    <s v="Other Capital Improvements, Public Works"/>
    <n v="57.4"/>
    <n v="42.6"/>
    <s v="Pass"/>
    <n v="1"/>
    <s v=""/>
    <n v="1994"/>
    <x v="0"/>
    <m/>
  </r>
  <r>
    <s v="Butte"/>
    <s v="Thermalito Union School District"/>
    <s v="General Obligation Bond"/>
    <n v="2050000"/>
    <s v="K-12 School Facility"/>
    <n v="57.4"/>
    <n v="42.6"/>
    <s v="Pass"/>
    <n v="1"/>
    <s v=""/>
    <n v="2004"/>
    <x v="0"/>
    <m/>
  </r>
  <r>
    <s v="Butte"/>
    <s v="Oroville Union High School District"/>
    <s v="General Obligation Bond"/>
    <n v="12000000"/>
    <s v="Recreation and Sports Facilities"/>
    <n v="58.2"/>
    <n v="41.8"/>
    <s v="Pass"/>
    <n v="1"/>
    <s v=""/>
    <n v="2008"/>
    <x v="0"/>
    <m/>
  </r>
  <r>
    <s v="Butte"/>
    <s v="Oroville Union High School District"/>
    <s v="General Obligation Bond"/>
    <n v="10400000"/>
    <s v="K-12 School Facility"/>
    <n v="59.8"/>
    <n v="40.200000000000003"/>
    <s v="Pass"/>
    <n v="1"/>
    <s v=""/>
    <n v="2002"/>
    <x v="0"/>
    <m/>
  </r>
  <r>
    <s v="Butte"/>
    <s v="Oroville"/>
    <s v="PLF Debt"/>
    <s v="Marijuana Tax: Impose annual gross receipt tax of up to 10% for marijuana businesses, with initial rates of 5% on retailers and manufacturers, 4% on cultivators, 3% on distributors, 2% on nurseries, 0% on testing laboratories, and 7% on microbusiness until repealed by voters."/>
    <s v="Other Purpose"/>
    <n v="59.91"/>
    <n v="40.090000000000003"/>
    <s v="Pass"/>
    <n v="1"/>
    <s v=""/>
    <n v="2018"/>
    <x v="0"/>
    <m/>
  </r>
  <r>
    <s v="Butte"/>
    <s v="Thermalito Union School District"/>
    <s v="General Obligation Bond"/>
    <n v="4500000"/>
    <s v="K-12 School Facility"/>
    <n v="60.45"/>
    <n v="39.549999999999997"/>
    <s v="Pass"/>
    <n v="1"/>
    <s v=""/>
    <n v="2018"/>
    <x v="0"/>
    <m/>
  </r>
  <r>
    <s v="Butte"/>
    <s v="Paradise Unified School District"/>
    <s v="General Obligation Bond"/>
    <n v="61000000"/>
    <s v="K-12 School Facility"/>
    <n v="61.35"/>
    <n v="38.65"/>
    <s v="Pass"/>
    <n v="1"/>
    <s v=""/>
    <n v="2018"/>
    <x v="0"/>
    <m/>
  </r>
  <r>
    <s v="Butte"/>
    <s v="Gridley"/>
    <s v="PLF Debt"/>
    <s v="New 6% Transient Occupancy Tax"/>
    <s v="Special Tax Fees/Levy"/>
    <n v="62.2"/>
    <n v="37.799999999999997"/>
    <s v="Pass"/>
    <n v="1"/>
    <s v=""/>
    <n v="1998"/>
    <x v="0"/>
    <m/>
  </r>
  <r>
    <s v="Butte"/>
    <s v="Paradise"/>
    <s v="PLF Debt"/>
    <s v="TOT: Increase from 6% to 10%"/>
    <s v="Special Tax Fees/Levy"/>
    <n v="62.8"/>
    <n v="37.200000000000003"/>
    <s v="Pass"/>
    <n v="1"/>
    <s v=""/>
    <n v="2004"/>
    <x v="1"/>
    <m/>
  </r>
  <r>
    <s v="Butte"/>
    <s v="Oroville City Elementary School District"/>
    <s v="General Obligation Bond"/>
    <n v="6000000"/>
    <s v="K-12 School Facility"/>
    <n v="63"/>
    <n v="37"/>
    <s v="Pass"/>
    <n v="1"/>
    <s v=""/>
    <n v="2002"/>
    <x v="0"/>
    <m/>
  </r>
  <r>
    <s v="Butte"/>
    <s v="Paradise Unified School District"/>
    <s v="PLF Debt"/>
    <s v="N/A"/>
    <s v="Other Capital Improvements, Public Works"/>
    <n v="63.2"/>
    <n v="36.799999999999997"/>
    <s v="Pass"/>
    <n v="1"/>
    <s v=""/>
    <n v="1994"/>
    <x v="0"/>
    <m/>
  </r>
  <r>
    <s v="Butte"/>
    <s v="Durham Unified School District"/>
    <s v="General Obligation Bond"/>
    <n v="19700000"/>
    <s v="K-12 School Facility"/>
    <n v="64.14"/>
    <n v="35.86"/>
    <s v="Pass"/>
    <n v="1"/>
    <s v=""/>
    <n v="2018"/>
    <x v="0"/>
    <m/>
  </r>
  <r>
    <s v="Butte"/>
    <s v="Chico Unified School District"/>
    <s v="General Obligation Bond"/>
    <n v="78000000"/>
    <s v="K-12 School Facility"/>
    <n v="65"/>
    <n v="35"/>
    <s v="Pass"/>
    <n v="1"/>
    <s v=""/>
    <n v="2012"/>
    <x v="0"/>
    <m/>
  </r>
  <r>
    <s v="Butte"/>
    <s v="El Medio Fire Protection District"/>
    <s v="PLF Debt"/>
    <s v="Parcel Tax: Impose Tax of $60"/>
    <s v="Fire, Police Protection/Emergency Medical"/>
    <n v="65.7"/>
    <n v="34.299999999999997"/>
    <s v="Fail"/>
    <s v=""/>
    <n v="1"/>
    <n v="2002"/>
    <x v="0"/>
    <m/>
  </r>
  <r>
    <s v="Butte"/>
    <s v="El Medio Fire Protection District"/>
    <s v="PLF Debt"/>
    <s v="Parcel Tax: Increase to $25-$200"/>
    <s v="Fire, Police Protection/Emergency Medical"/>
    <n v="66.099999999999994"/>
    <n v="33.9"/>
    <s v="Fail"/>
    <s v=""/>
    <n v="1"/>
    <n v="2004"/>
    <x v="0"/>
    <m/>
  </r>
  <r>
    <s v="Butte"/>
    <s v="Paradise"/>
    <s v="PLF Debt"/>
    <s v="Sales Tax: Continue ecisting temoirary .5% sales tax for another 10 yrs. to 3/31/2031."/>
    <s v="Other Purpose"/>
    <n v="69.510000000000005"/>
    <n v="30.49"/>
    <s v="Pass"/>
    <n v="1"/>
    <s v=""/>
    <n v="2018"/>
    <x v="0"/>
    <m/>
  </r>
  <r>
    <s v="Butte"/>
    <s v="Chico Unified School District"/>
    <s v="General Obligation Bond"/>
    <n v="152000000"/>
    <s v="K-12 School Facility"/>
    <n v="71.010000000000005"/>
    <n v="28.99"/>
    <s v="Pass"/>
    <n v="1"/>
    <s v=""/>
    <n v="2016"/>
    <x v="0"/>
    <m/>
  </r>
  <r>
    <s v="Butte"/>
    <s v="El Medio Fire Protection District"/>
    <s v="PLF Debt"/>
    <s v="Parcel Tax: Levy an Annual Parcel Tax from $58-$200"/>
    <s v="Fire, Police Protection/Emergency Medical"/>
    <n v="73"/>
    <n v="27"/>
    <s v="Pass"/>
    <n v="1"/>
    <s v=""/>
    <n v="2008"/>
    <x v="0"/>
    <m/>
  </r>
  <r>
    <s v="Butte"/>
    <s v="Oroville"/>
    <s v="PLF Debt"/>
    <s v="Utility Users Tax: Reduce Tax for Telecommunications and Video Services from 5% to 4.5%"/>
    <s v="Special Tax Fees/Levy"/>
    <n v="73.2"/>
    <n v="26.8"/>
    <s v="Pass"/>
    <n v="1"/>
    <s v=""/>
    <n v="2010"/>
    <x v="0"/>
    <m/>
  </r>
  <r>
    <s v="Butte"/>
    <s v="Butte County"/>
    <s v="PLF Debt"/>
    <s v="Abandoned Vehicle Abatement Tax: Renew Tax of $1 Per Vehicle and an Additional $2 for Certain Commercial Vehicles for 10 Years"/>
    <s v="Other Capital Improvements, Public Works"/>
    <n v="73.3"/>
    <n v="26.7"/>
    <s v="Pass"/>
    <n v="1"/>
    <s v=""/>
    <n v="2012"/>
    <x v="0"/>
    <m/>
  </r>
  <r>
    <s v="Butte"/>
    <s v="Butte County"/>
    <s v="PLF Debt"/>
    <s v="Parcel Tax: $70 Per Residential Equivalent Unit/Yr for10 Yrs"/>
    <s v="Hospital"/>
    <n v="74.900000000000006"/>
    <n v="25.1"/>
    <s v="Pass"/>
    <n v="1"/>
    <s v=""/>
    <n v="2006"/>
    <x v="0"/>
    <m/>
  </r>
  <r>
    <s v="Butte"/>
    <s v="Paradise"/>
    <s v="PLF Debt"/>
    <s v="Parcel Tax: $12.00"/>
    <s v="Other Capital Improvements, Public Works"/>
    <n v="75.3"/>
    <n v="24.7"/>
    <s v="Pass"/>
    <n v="1"/>
    <s v=""/>
    <n v="2004"/>
    <x v="0"/>
    <m/>
  </r>
  <r>
    <s v="Butte"/>
    <s v="Gridley"/>
    <s v="PLF Debt"/>
    <s v="Parcel Tax: $70 Per Residential Equivalent Unit/Yr for10 Yrs"/>
    <s v="Hospital"/>
    <n v="77.2"/>
    <n v="22.8"/>
    <s v="Pass"/>
    <n v="1"/>
    <s v=""/>
    <n v="2006"/>
    <x v="0"/>
    <m/>
  </r>
  <r>
    <s v="Butte"/>
    <s v="Biggs"/>
    <s v="PLF Debt"/>
    <s v="Parcel Tax: $70 Per Residential Equivalent Unit/Yr for10 Yrs"/>
    <s v="Hospital"/>
    <n v="77.599999999999994"/>
    <n v="22.4"/>
    <s v="Pass"/>
    <n v="1"/>
    <s v=""/>
    <n v="2006"/>
    <x v="0"/>
    <m/>
  </r>
  <r>
    <s v="Calaveras"/>
    <s v="Jenny Lind Veterans Memorial District"/>
    <s v="PLF Debt"/>
    <s v="Parcel Tax: Impose Tax of $50 for 5 Yrs"/>
    <s v="Public Building"/>
    <n v="22.8"/>
    <n v="77.2"/>
    <s v="Fail"/>
    <s v=""/>
    <n v="1"/>
    <n v="2002"/>
    <x v="0"/>
    <m/>
  </r>
  <r>
    <s v="Calaveras"/>
    <s v="Jenny Lind Veterans Memorial District"/>
    <s v="PLF Debt"/>
    <s v="Parcel Tax: Impose Tax of $15"/>
    <s v="Recreation and Sports Facilities"/>
    <n v="25.1"/>
    <n v="74.900000000000006"/>
    <s v="Fail"/>
    <s v=""/>
    <n v="1"/>
    <n v="2002"/>
    <x v="0"/>
    <m/>
  </r>
  <r>
    <s v="Calaveras"/>
    <s v="Copper Cove Rocky Road Community Services District"/>
    <s v="PLF Debt"/>
    <s v="Parcel Tax: Replace existing tax of $350/residential lot with a tax of $450/residential lot to maintain district roads."/>
    <s v="Street Construction and Improvements"/>
    <n v="36.549999999999997"/>
    <n v="63.45"/>
    <s v="Fail"/>
    <s v=""/>
    <n v="1"/>
    <n v="2017"/>
    <x v="2"/>
    <m/>
  </r>
  <r>
    <s v="Calaveras"/>
    <s v="Calaveras County"/>
    <s v="PLF Debt"/>
    <s v="TOT: Increase TOT 6% to 10% Effective 1/1/05"/>
    <s v="Special Tax Fees/Levy"/>
    <n v="41.8"/>
    <n v="58.2"/>
    <s v="Fail"/>
    <s v=""/>
    <n v="1"/>
    <n v="2004"/>
    <x v="0"/>
    <m/>
  </r>
  <r>
    <s v="Calaveras"/>
    <s v="Jenny Lind Fire Protection District"/>
    <s v="PLF Debt"/>
    <s v="Parcel Tax: Impose Tax of $75"/>
    <s v="Fire, Police Protection/Emergency Medical"/>
    <n v="42.5"/>
    <n v="57.5"/>
    <s v="Fail"/>
    <s v=""/>
    <n v="1"/>
    <n v="2002"/>
    <x v="0"/>
    <m/>
  </r>
  <r>
    <s v="Calaveras"/>
    <s v="Angels"/>
    <s v="PLF Debt"/>
    <s v="Transient Occupancy Tax: Increase TOT to 6%."/>
    <s v="Other Purpose"/>
    <n v="43"/>
    <n v="57"/>
    <s v="Fail"/>
    <s v=""/>
    <n v="1"/>
    <n v="1988"/>
    <x v="0"/>
    <m/>
  </r>
  <r>
    <s v="Calaveras"/>
    <s v="Angels"/>
    <s v="Special Assessment Bond"/>
    <s v="$37 Avg Per Parcel for 7 Yrs"/>
    <s v="Hospital"/>
    <n v="44.3"/>
    <n v="55.7"/>
    <s v="Fail"/>
    <s v=""/>
    <n v="1"/>
    <n v="1996"/>
    <x v="0"/>
    <m/>
  </r>
  <r>
    <s v="Calaveras"/>
    <s v="Calaveras Unified School District"/>
    <s v="General Obligation Bond"/>
    <n v="8440000"/>
    <s v="K-12 School Facility"/>
    <n v="44.8"/>
    <n v="55.2"/>
    <s v="Fail"/>
    <s v=""/>
    <n v="1"/>
    <n v="2004"/>
    <x v="1"/>
    <m/>
  </r>
  <r>
    <s v="Calaveras"/>
    <s v="Calaveras Consolidated Fire Protection District"/>
    <s v="PLF Debt"/>
    <s v="Parcel Tax: Impose parcel tax of $96/residential unit for fire protection and emergency services."/>
    <s v="Fire, Police Protection/Emergency Medical"/>
    <n v="45.03"/>
    <n v="54.97"/>
    <s v="Fail"/>
    <s v=""/>
    <n v="1"/>
    <n v="2016"/>
    <x v="0"/>
    <m/>
  </r>
  <r>
    <s v="Calaveras"/>
    <s v="Calaveras County Bar XX CSA No 2"/>
    <s v="PLF Debt"/>
    <s v="Parcel Tax: $1816 per parcel for ten years."/>
    <s v="Bridges and Highways"/>
    <n v="49"/>
    <n v="51"/>
    <s v="Fail"/>
    <s v=""/>
    <n v="1"/>
    <n v="2007"/>
    <x v="2"/>
    <m/>
  </r>
  <r>
    <s v="Calaveras"/>
    <s v="Jenny Lind Veterans Memorial District"/>
    <s v="PLF Debt"/>
    <s v="Parcel Tax: $20 tax per improved parcel for 10 years."/>
    <s v="Recreation and Sports Facilities"/>
    <n v="50.26"/>
    <n v="49.74"/>
    <s v="Fail"/>
    <s v=""/>
    <n v="1"/>
    <n v="2007"/>
    <x v="2"/>
    <m/>
  </r>
  <r>
    <s v="Calaveras"/>
    <s v="Middle River Community Service District"/>
    <s v="PLF Debt"/>
    <s v="Parcel Tax: Increase parcel tax on developed parcels $100 - $200/parcel per year, and increase the parcel tax on undeveloped parcels $75 - $100/parcel per year."/>
    <s v="Street Construction and Improvements"/>
    <n v="51.02"/>
    <n v="48.98"/>
    <s v="Fail"/>
    <s v=""/>
    <n v="1"/>
    <n v="2016"/>
    <x v="0"/>
    <m/>
  </r>
  <r>
    <s v="Calaveras"/>
    <s v="Calaveras Unified School District"/>
    <s v="General Obligation Bond"/>
    <n v="32800000"/>
    <s v="K-12 School Facility"/>
    <n v="51.21"/>
    <n v="48.79"/>
    <s v="Fail"/>
    <s v=""/>
    <n v="1"/>
    <n v="2020"/>
    <x v="0"/>
    <m/>
  </r>
  <r>
    <s v="Calaveras"/>
    <s v="Calaveras County"/>
    <s v="Sales Tax Revenue Bond"/>
    <s v="Increase Transient Occupancy Tax from 6% to 8%"/>
    <s v="Street Construction and Improvements"/>
    <n v="52"/>
    <n v="48"/>
    <s v="Fail"/>
    <s v=""/>
    <n v="1"/>
    <n v="1998"/>
    <x v="0"/>
    <m/>
  </r>
  <r>
    <s v="Calaveras"/>
    <s v="Calaveras Unified School District"/>
    <s v="General Obligation Bond"/>
    <n v="13500000"/>
    <s v="K-12 School Facility"/>
    <n v="55.8"/>
    <n v="44.2"/>
    <s v="Pass"/>
    <n v="1"/>
    <s v=""/>
    <n v="2006"/>
    <x v="0"/>
    <m/>
  </r>
  <r>
    <s v="Calaveras"/>
    <s v="Bret Harte Union High School District"/>
    <s v="General Obligation Bond"/>
    <n v="18000000"/>
    <s v="K-12 School Facility"/>
    <n v="59.9"/>
    <n v="40.1"/>
    <s v="Pass"/>
    <n v="1"/>
    <s v=""/>
    <n v="2008"/>
    <x v="0"/>
    <m/>
  </r>
  <r>
    <s v="Calaveras"/>
    <s v="Central Calaveras Fire &amp; Rescue Protection District"/>
    <s v="PLF Debt"/>
    <s v="Parcel Tax: Levy an annual tax of $75 per parcel to fund fire services and EMS."/>
    <s v="Fire, Police Protection/Emergency Medical"/>
    <n v="60.4"/>
    <n v="39.6"/>
    <s v="Fail"/>
    <s v=""/>
    <n v="1"/>
    <n v="2017"/>
    <x v="2"/>
    <m/>
  </r>
  <r>
    <s v="Calaveras"/>
    <s v="Central Calaveras Fire &amp; Rescue Protection District"/>
    <s v="PLF Debt"/>
    <s v="$40 Per Parcel for 9Yrs"/>
    <s v="Fire, Police Protection/Emergency Medical"/>
    <n v="61"/>
    <n v="39"/>
    <s v="Fail"/>
    <s v=""/>
    <n v="1"/>
    <n v="1998"/>
    <x v="1"/>
    <m/>
  </r>
  <r>
    <s v="Calaveras"/>
    <s v="Angels"/>
    <s v="PLF Debt"/>
    <s v="Sales Tax: Impose a sales tac rate of .5%."/>
    <s v="Other Purpose"/>
    <n v="61.74"/>
    <n v="38.26"/>
    <s v="Pass"/>
    <n v="1"/>
    <s v=""/>
    <n v="2018"/>
    <x v="0"/>
    <m/>
  </r>
  <r>
    <s v="Calaveras"/>
    <s v="Mark Twain Union Elementary School District"/>
    <s v="General Obligation Bond"/>
    <n v="9600000"/>
    <s v="K-12 School Facility"/>
    <n v="61.9"/>
    <n v="38.1"/>
    <s v="Pass"/>
    <n v="1"/>
    <s v=""/>
    <n v="2004"/>
    <x v="1"/>
    <m/>
  </r>
  <r>
    <s v="Calaveras"/>
    <s v="Calaveras County"/>
    <s v="PLF Debt"/>
    <s v="Parcel Tax: $19 per parcel"/>
    <s v="Public Building"/>
    <n v="62.8"/>
    <n v="37.200000000000003"/>
    <s v="Fail"/>
    <s v=""/>
    <n v="1"/>
    <n v="1990"/>
    <x v="0"/>
    <m/>
  </r>
  <r>
    <s v="Calaveras"/>
    <s v="Calaveras County"/>
    <s v="PLF Debt"/>
    <s v="Transient Occupancy Tax: Increase tax from 6% to 12%."/>
    <s v="Fire, Police Protection/Emergency Medical"/>
    <n v="63.09"/>
    <n v="36.909999999999997"/>
    <s v="Pass"/>
    <n v="1"/>
    <s v=""/>
    <n v="2018"/>
    <x v="0"/>
    <m/>
  </r>
  <r>
    <s v="Calaveras"/>
    <s v="Calaveras County"/>
    <s v="PLF Debt"/>
    <s v="Cannabis Tax: marijuana activities tax, not exceeding $7.00 per square-foot for cultivation area and 8% of receipts for other marijuana activities, generating an estimated $1.5 - $3 million per year"/>
    <s v="Other Purpose"/>
    <n v="64.040000000000006"/>
    <n v="35.96"/>
    <s v="Pass"/>
    <n v="1"/>
    <s v=""/>
    <n v="2020"/>
    <x v="0"/>
    <m/>
  </r>
  <r>
    <s v="Calaveras"/>
    <s v="Mountain Ranch Fire Protection District"/>
    <s v="PLF Debt"/>
    <s v="Parcel Tax: $35 per parcel."/>
    <s v="Other Purpose"/>
    <n v="64.3"/>
    <n v="35.700000000000003"/>
    <s v="Fail"/>
    <s v=""/>
    <n v="1"/>
    <n v="1990"/>
    <x v="0"/>
    <m/>
  </r>
  <r>
    <s v="Calaveras"/>
    <s v="Central Calaveras Fire &amp; Rescue Protection District"/>
    <s v="PLF Debt"/>
    <s v="Parcel Tax: Increase tax to $150/parcel, except for adjoining or contiguous parcels or parcels having a value less than $2,000, with no expiration date."/>
    <s v="Fire, Police Protection/Emergency Medical"/>
    <n v="64.53"/>
    <n v="35.47"/>
    <s v="Fail"/>
    <s v=""/>
    <n v="1"/>
    <n v="2018"/>
    <x v="0"/>
    <m/>
  </r>
  <r>
    <s v="Calaveras"/>
    <s v="Vallecito Union School District"/>
    <s v="General Obligation Bond"/>
    <n v="2800000"/>
    <s v="K-12 School Facility"/>
    <n v="65.2"/>
    <n v="34.799999999999997"/>
    <s v="Pass"/>
    <n v="1"/>
    <s v=""/>
    <n v="2020"/>
    <x v="0"/>
    <m/>
  </r>
  <r>
    <s v="Calaveras"/>
    <s v="Vallecito Union Elementary School District"/>
    <s v="General Obligation Bond"/>
    <n v="11000000"/>
    <s v="K-12 School Facility"/>
    <n v="66.349999999999994"/>
    <n v="33.65"/>
    <s v="Pass"/>
    <n v="1"/>
    <s v=""/>
    <n v="2018"/>
    <x v="0"/>
    <m/>
  </r>
  <r>
    <s v="Calaveras"/>
    <s v="Vallecito Union Elementary School District"/>
    <s v="General Obligation Bond"/>
    <n v="4900000"/>
    <s v="K-12 School Facility"/>
    <n v="66.400000000000006"/>
    <n v="33.6"/>
    <s v="Fail"/>
    <s v=""/>
    <n v="1"/>
    <n v="1994"/>
    <x v="0"/>
    <m/>
  </r>
  <r>
    <s v="Calaveras"/>
    <s v="Calaveras County"/>
    <s v="General Obligation Bond"/>
    <n v="31000000"/>
    <s v="Public Safety"/>
    <n v="67"/>
    <n v="33"/>
    <s v="Pass"/>
    <n v="1"/>
    <s v=""/>
    <n v="2007"/>
    <x v="2"/>
    <m/>
  </r>
  <r>
    <s v="Calaveras"/>
    <s v="Calaveras County"/>
    <s v="PLF Debt"/>
    <s v="Marijuana Tax: Impose tax of $2/sq. ft. (increasing to $45/lb. of dried flower and $10/lb. of dried trim at a later date) and of $5/sq. ft. (increasing to $70/lb. of dried flower and $15/lb. of dried trim at a later date) on outdoor marijuana cultivators; and a 7% tax on gross proceeds of marijuana manufacturers and dispensaries."/>
    <s v="Other Purpose"/>
    <n v="67.14"/>
    <n v="32.86"/>
    <s v="Pass"/>
    <n v="1"/>
    <s v=""/>
    <n v="2016"/>
    <x v="0"/>
    <m/>
  </r>
  <r>
    <s v="Calaveras"/>
    <s v="San Andreas Fire Protection District"/>
    <s v="PLF Debt"/>
    <s v="Parcel Tax: annual tax of $165 per improved property, $66 per unit for apartments and manufactured homes in mobile home parks, and $41.24 for unimproved properties, generating approximately $250,000 in revenue annually"/>
    <s v="Fire, Police Protection/Emergency Medical"/>
    <n v="68.25"/>
    <n v="31.75"/>
    <s v="Pass"/>
    <n v="1"/>
    <s v=""/>
    <n v="2021"/>
    <x v="2"/>
    <m/>
  </r>
  <r>
    <s v="Calaveras"/>
    <s v="Mokelumne Hill Fire Protection District"/>
    <s v="PLF Debt"/>
    <s v="Parcel Tax: $75 Per Improvement Parcel"/>
    <s v="Fire, Police Protection/Emergency Medical"/>
    <n v="68.5"/>
    <n v="31.5"/>
    <s v="Pass"/>
    <n v="1"/>
    <s v=""/>
    <n v="2004"/>
    <x v="1"/>
    <m/>
  </r>
  <r>
    <s v="Calaveras"/>
    <s v="Saddle Creek Community Services District"/>
    <s v="PLF Debt"/>
    <s v="Parcel Tax: Replace existing district property tax with a new tax that would provide $1.2 million annually."/>
    <s v="Other Purpose"/>
    <n v="69.2"/>
    <n v="30.8"/>
    <s v="Pass"/>
    <n v="1"/>
    <s v=""/>
    <n v="2017"/>
    <x v="2"/>
    <m/>
  </r>
  <r>
    <s v="Calaveras"/>
    <s v="Copperopolis Fire Protection District"/>
    <s v="PLF Debt"/>
    <s v="Parcel Tax: Impose Tax of $75"/>
    <s v="Fire, Police Protection/Emergency Medical"/>
    <n v="69.2"/>
    <n v="30.8"/>
    <s v="Pass"/>
    <n v="1"/>
    <s v=""/>
    <n v="2002"/>
    <x v="0"/>
    <m/>
  </r>
  <r>
    <s v="Calaveras"/>
    <s v="Ebbetts Pass Fire Protection District"/>
    <s v="PLF Debt"/>
    <s v="$11 Unimproved Parcel/$39 Improved Parcel"/>
    <s v="Fire, Police Protection/Emergency Medical"/>
    <n v="69.400000000000006"/>
    <n v="30.6"/>
    <s v="Pass"/>
    <n v="1"/>
    <s v=""/>
    <n v="1998"/>
    <x v="0"/>
    <m/>
  </r>
  <r>
    <s v="Calaveras"/>
    <s v="Calaveras County"/>
    <s v="PLF Debt"/>
    <s v="Abandoned Vehicle Abatement Tax: Renew Tax of $1 Per Vehicle and an Additional $2 for Certain Commercial Vehicles for 10 Yrs"/>
    <s v="Other Capital Improvements, Public Works"/>
    <n v="70.900000000000006"/>
    <n v="29.1"/>
    <s v="Pass"/>
    <n v="1"/>
    <s v=""/>
    <n v="2012"/>
    <x v="0"/>
    <m/>
  </r>
  <r>
    <s v="Calaveras"/>
    <s v="Central Calaveras Fire &amp; Rescue Protection District"/>
    <s v="PLF Debt"/>
    <s v="$40 Per Parcel for 9 Yrs"/>
    <s v="Fire, Police Protection/Emergency Medical"/>
    <n v="71"/>
    <n v="29"/>
    <s v="Pass"/>
    <n v="1"/>
    <s v=""/>
    <n v="1998"/>
    <x v="0"/>
    <m/>
  </r>
  <r>
    <s v="Calaveras"/>
    <s v="Circle XX Community Service District"/>
    <s v="PLF Debt"/>
    <s v="Parcel Tax: Increase Tax from $300 to $400 Per Property for the Next 10 Yrs"/>
    <s v="Street Construction and Improvements"/>
    <n v="72.900000000000006"/>
    <n v="27.1"/>
    <s v="Pass"/>
    <n v="1"/>
    <s v=""/>
    <n v="2012"/>
    <x v="0"/>
    <m/>
  </r>
  <r>
    <s v="Calaveras"/>
    <s v="Angels Camp"/>
    <s v="PLF Debt"/>
    <s v="Transient Occupancy Tax: Increase tax from 10% up to 12%."/>
    <s v="Other Purpose"/>
    <n v="82.03"/>
    <n v="17.97"/>
    <s v="Pass"/>
    <n v="1"/>
    <s v=""/>
    <n v="2019"/>
    <x v="2"/>
    <m/>
  </r>
  <r>
    <s v="Calaveras"/>
    <s v="Appaloosa Road Community Services District"/>
    <s v="PLF Debt"/>
    <s v="Parcel Tax: Increase tax from $75/yr. to $175/yr. for taxable parcels in the Appaloosa Zone to fund road improvements and to adjust for inflation."/>
    <s v="Street Construction and Improvements"/>
    <n v="82.14"/>
    <n v="17.86"/>
    <s v="Pass"/>
    <n v="1"/>
    <s v=""/>
    <n v="2019"/>
    <x v="2"/>
    <m/>
  </r>
  <r>
    <s v="Calaveras"/>
    <s v="West Point Fire Protection District"/>
    <s v="PLF Debt"/>
    <s v="Parcel Tax: $180.00 per year on 1,952 currently taxed District parcels, raising an additional $351,360 each year"/>
    <s v="Fire, Police Protection/Emergency Medical"/>
    <n v="83.02"/>
    <n v="16.98"/>
    <s v="Pass"/>
    <n v="1"/>
    <s v=""/>
    <n v="2021"/>
    <x v="2"/>
    <m/>
  </r>
  <r>
    <s v="Calaveras"/>
    <s v="West Point Fire Protection District"/>
    <s v="PLF Debt"/>
    <s v="Parcel Tax: $78.50 per parcel per year."/>
    <s v="Fire, Police Protection/Emergency Medical"/>
    <n v="83.36"/>
    <n v="16.64"/>
    <s v="Pass"/>
    <n v="1"/>
    <s v=""/>
    <n v="2011"/>
    <x v="2"/>
    <m/>
  </r>
  <r>
    <s v="Calaveras"/>
    <s v="Ebbetts Pass Fire Protection District"/>
    <s v="PLF Debt"/>
    <s v="Parcel Tax: Levy tax of $43/unimproved property with a $2.42 annual increase for the first 10 yrs. and $134/improved property with a $6.28 annual increase for the first 10 yrs. to fund Paramedic Engine and Station 3 Ambulance programs."/>
    <s v="Fire, Police Protection/Emergency Medical"/>
    <n v="84.18"/>
    <n v="15.82"/>
    <s v="Pass"/>
    <n v="1"/>
    <s v=""/>
    <n v="2019"/>
    <x v="2"/>
    <m/>
  </r>
  <r>
    <s v="Calaveras"/>
    <s v="Appaloosa Road Community Services District"/>
    <s v="PLF Debt"/>
    <s v="Parcel Tax: $100/parcel apply to the 20 parcels on Pinto and Morgan roads, raising an additional $2,000 annually"/>
    <s v="Street Construction and Improvements"/>
    <n v="87.69"/>
    <n v="12.31"/>
    <s v="Pass"/>
    <n v="1"/>
    <s v=""/>
    <n v="2021"/>
    <x v="2"/>
    <m/>
  </r>
  <r>
    <s v="Colusa"/>
    <s v="Colusa County"/>
    <s v="PLF Debt"/>
    <s v="Parcel Tax: $0.04 acre, $30 residental and $60 commerical"/>
    <s v="Fire, Police Protection/Emergency Medical"/>
    <n v="32"/>
    <n v="68"/>
    <s v="Fail"/>
    <s v=""/>
    <n v="1"/>
    <n v="1988"/>
    <x v="0"/>
    <m/>
  </r>
  <r>
    <s v="Colusa"/>
    <s v="Arbuckle-College City Fire Protection District"/>
    <s v="PLF Debt"/>
    <s v="Parcel Tax: $79.19 annually."/>
    <s v="Fire, Police Protection/Emergency Medical"/>
    <n v="37"/>
    <n v="63"/>
    <s v="Fail"/>
    <s v=""/>
    <n v="1"/>
    <n v="2009"/>
    <x v="2"/>
    <m/>
  </r>
  <r>
    <s v="Colusa"/>
    <s v="Williams"/>
    <s v="PLF Debt"/>
    <s v="Transient Occupancy Tax: Increase the Rate from 10% to 12%"/>
    <s v="Special Tax Fees/Levy"/>
    <n v="38.799999999999997"/>
    <n v="61.2"/>
    <s v="Fail"/>
    <s v=""/>
    <n v="1"/>
    <n v="2010"/>
    <x v="0"/>
    <m/>
  </r>
  <r>
    <s v="Colusa"/>
    <s v="Colusa"/>
    <s v="PLF Debt"/>
    <s v="Sales Tax: Increase tax from 7.5% to 8.25% for 7 years."/>
    <s v="Other Purpose"/>
    <n v="40.92"/>
    <n v="59.08"/>
    <s v="Fail"/>
    <s v=""/>
    <n v="1"/>
    <n v="2016"/>
    <x v="0"/>
    <m/>
  </r>
  <r>
    <s v="Colusa"/>
    <s v="Colusa County"/>
    <s v="PLF Debt"/>
    <s v="Parcel Tax: $1 AC, $15 residental and $30 commerical"/>
    <s v="Fire, Police Protection/Emergency Medical"/>
    <n v="41"/>
    <n v="59"/>
    <s v="Fail"/>
    <s v=""/>
    <n v="1"/>
    <n v="1988"/>
    <x v="0"/>
    <m/>
  </r>
  <r>
    <s v="Colusa"/>
    <s v="Williams"/>
    <s v="PLF Debt"/>
    <s v="Sales Tax: increase from 0.5% to 1%, thereby increasing the total sales tax rate from 7.75% to 8.25%"/>
    <s v="Other Purpose"/>
    <n v="42.59"/>
    <n v="57.41"/>
    <s v="Fail"/>
    <s v=""/>
    <n v="1"/>
    <n v="2020"/>
    <x v="0"/>
    <m/>
  </r>
  <r>
    <s v="Colusa"/>
    <s v="Colusa"/>
    <s v="Sales Tax Revenue Bond"/>
    <s v="Sales Tax: Impose Tax of 1/4 of 1%"/>
    <s v="Special Tax Fees/Levy"/>
    <n v="43.2"/>
    <n v="56.8"/>
    <s v="Fail"/>
    <s v=""/>
    <n v="1"/>
    <n v="2008"/>
    <x v="0"/>
    <m/>
  </r>
  <r>
    <s v="Colusa"/>
    <s v="Colusa County"/>
    <s v="Sales Tax Revenue Bond"/>
    <s v="Sales Tax: 1/2› for 3 Yrs"/>
    <s v="Special Tax Fees/Levy"/>
    <n v="45.6"/>
    <n v="54.4"/>
    <s v="Fail"/>
    <s v=""/>
    <n v="1"/>
    <n v="2004"/>
    <x v="0"/>
    <m/>
  </r>
  <r>
    <s v="Colusa"/>
    <s v="Williams Unified School District"/>
    <s v="General Obligation Bond"/>
    <n v="19000000"/>
    <s v="K-12 School Facility"/>
    <n v="45.9"/>
    <n v="54.1"/>
    <s v="Fail"/>
    <s v=""/>
    <n v="1"/>
    <n v="2020"/>
    <x v="1"/>
    <m/>
  </r>
  <r>
    <s v="Colusa"/>
    <s v="Colusa County"/>
    <s v="Special Assessment Bond"/>
    <s v="$30 Single-Family Parcel"/>
    <s v="Multiple Capital Improvements, Public Works"/>
    <n v="47.5"/>
    <n v="52.5"/>
    <s v="Fail"/>
    <s v=""/>
    <n v="1"/>
    <n v="1996"/>
    <x v="0"/>
    <m/>
  </r>
  <r>
    <s v="Colusa"/>
    <s v="Colusa County"/>
    <s v="Special Assessment Bond"/>
    <s v="$30 Single-Family Parcel"/>
    <s v="Parks, Open Space"/>
    <n v="49.1"/>
    <n v="50.9"/>
    <s v="Fail"/>
    <s v=""/>
    <n v="1"/>
    <n v="1996"/>
    <x v="0"/>
    <m/>
  </r>
  <r>
    <s v="Colusa"/>
    <s v="Williams"/>
    <s v="Sales Tax Revenue Bond"/>
    <s v="Sales Tax: Enact a 1/2› Sales Tax for 6 Yrs"/>
    <s v="Special Tax Fees/Levy"/>
    <n v="54.2"/>
    <n v="45.8"/>
    <s v="Pass"/>
    <n v="1"/>
    <s v=""/>
    <n v="2006"/>
    <x v="0"/>
    <m/>
  </r>
  <r>
    <s v="Colusa"/>
    <s v="Williams"/>
    <s v="PLF Debt"/>
    <s v="Impose Transient Occupancy Tax"/>
    <s v="Special Tax Fees/Levy"/>
    <n v="55.8"/>
    <n v="44.2"/>
    <s v="Pass"/>
    <n v="1"/>
    <s v=""/>
    <n v="2000"/>
    <x v="0"/>
    <m/>
  </r>
  <r>
    <s v="Colusa"/>
    <s v="Colusa Unified School District"/>
    <s v="General Obligation Bond"/>
    <n v="5900000"/>
    <s v="K-12 School Facility"/>
    <n v="63.1"/>
    <n v="36.9"/>
    <s v="Pass"/>
    <n v="1"/>
    <s v=""/>
    <n v="2014"/>
    <x v="0"/>
    <m/>
  </r>
  <r>
    <s v="Colusa"/>
    <s v="Williams"/>
    <s v="Sales Tax Revenue Bond"/>
    <s v="Sales Tax: Extend 1/2› Sales Tax"/>
    <s v="Special Tax Fees/Levy"/>
    <n v="70.900000000000006"/>
    <n v="29.1"/>
    <s v="Pass"/>
    <n v="1"/>
    <s v=""/>
    <n v="2012"/>
    <x v="0"/>
    <m/>
  </r>
  <r>
    <s v="Colusa"/>
    <s v="Williams Unified School District"/>
    <s v="General Obligation Bond"/>
    <n v="11000000"/>
    <s v="K-12 School Facility"/>
    <n v="72.2"/>
    <n v="27.8"/>
    <s v="Pass"/>
    <n v="1"/>
    <s v=""/>
    <n v="2016"/>
    <x v="0"/>
    <m/>
  </r>
  <r>
    <s v="Colusa"/>
    <s v="Walnut Ranch"/>
    <s v="PLF Debt"/>
    <s v="Property Tax: Levy tax of $687.57 on each parcel in the &quot;Walnut Ranch unincorporated area&quot; for two years."/>
    <s v="Water Supply, Storage, Distribution"/>
    <n v="92"/>
    <n v="8"/>
    <s v="Pass"/>
    <n v="1"/>
    <s v=""/>
    <n v="2011"/>
    <x v="2"/>
    <m/>
  </r>
  <r>
    <s v="Contra Costa"/>
    <s v="Rossmoor"/>
    <s v="PLF Debt"/>
    <s v="Utility Users Tax: Levy 9% Tax"/>
    <s v="Special Tax Fees/Levy"/>
    <n v="20.100000000000001"/>
    <n v="79.900000000000006"/>
    <s v="Fail"/>
    <s v=""/>
    <n v="1"/>
    <n v="2008"/>
    <x v="0"/>
    <m/>
  </r>
  <r>
    <s v="Contra Costa"/>
    <s v="Clayton"/>
    <s v="PLF Debt"/>
    <s v="2.4% Excise Tax on Gas and Electricity"/>
    <s v="Special Tax Fees/Levy"/>
    <n v="26.5"/>
    <n v="73.5"/>
    <s v="Fail"/>
    <s v=""/>
    <n v="1"/>
    <n v="2000"/>
    <x v="0"/>
    <m/>
  </r>
  <r>
    <s v="Contra Costa"/>
    <s v="Richmond"/>
    <s v="PLF Debt"/>
    <s v="Real Estate Transfer Tax: Increase tax from 0.7% to 1% for property sold for less than $400,000 and 1.5% for property sold for $400,000 or more for general city services."/>
    <s v="Other Purpose"/>
    <n v="28.59"/>
    <n v="71.41"/>
    <s v="Fail"/>
    <s v=""/>
    <n v="1"/>
    <n v="2016"/>
    <x v="0"/>
    <m/>
  </r>
  <r>
    <s v="Contra Costa"/>
    <s v="Rossmoor"/>
    <s v="PLF Debt"/>
    <s v="Utility Users Tax: Levy 7% Tax"/>
    <s v="Special Tax Fees/Levy"/>
    <n v="29.3"/>
    <n v="70.7"/>
    <s v="Fail"/>
    <s v=""/>
    <n v="1"/>
    <n v="2008"/>
    <x v="0"/>
    <m/>
  </r>
  <r>
    <s v="Contra Costa"/>
    <s v="Martinez"/>
    <s v="PLF Debt"/>
    <s v="Excise/$60 per residental/ $44 multihousing/ $38 apartments/ $0.01 per square feet"/>
    <s v="Other Purpose"/>
    <n v="30.9"/>
    <n v="69.099999999999994"/>
    <s v="Fail"/>
    <s v=""/>
    <n v="1"/>
    <n v="1990"/>
    <x v="0"/>
    <m/>
  </r>
  <r>
    <s v="Contra Costa"/>
    <s v="Oakley"/>
    <s v="PLF Debt"/>
    <s v="Utility Users Tax: Establish a 3.5% tax on electricity, water, sewer, gas, and cable-television services for general city services."/>
    <s v="Other Purpose"/>
    <n v="32.950000000000003"/>
    <n v="67.05"/>
    <s v="Fail"/>
    <s v=""/>
    <n v="1"/>
    <n v="2016"/>
    <x v="0"/>
    <m/>
  </r>
  <r>
    <s v="Contra Costa"/>
    <s v="Richmond"/>
    <s v="PLF Debt"/>
    <s v="Business License Tax: Impose a Business LicenseFee of $.01 Per Oz of Sugar-Sweetened Beverage Served, Provided, or Traded by Businesses in the City"/>
    <s v="Special Tax Fees/Levy"/>
    <n v="33"/>
    <n v="67"/>
    <s v="Fail"/>
    <s v=""/>
    <n v="1"/>
    <n v="2012"/>
    <x v="0"/>
    <m/>
  </r>
  <r>
    <s v="Contra Costa"/>
    <s v="Richmond"/>
    <s v="PLF Debt"/>
    <s v="Sales Tax: An Ordinance Amending the City of Richmond Transactions and Use Tax Ordinance to Increase the Tax Rate by 1/2%"/>
    <s v="Special Tax Fees/Levy"/>
    <n v="34.9"/>
    <n v="65.099999999999994"/>
    <s v="Fail"/>
    <s v=""/>
    <n v="1"/>
    <n v="2005"/>
    <x v="3"/>
    <m/>
  </r>
  <r>
    <s v="Contra Costa"/>
    <s v="Contra Costa County"/>
    <s v="PLF Debt"/>
    <s v="Parcel Tax: $59.32 per unit"/>
    <s v="Other Purpose"/>
    <n v="35.799999999999997"/>
    <n v="64.2"/>
    <s v="Fail"/>
    <s v=""/>
    <n v="1"/>
    <n v="1990"/>
    <x v="0"/>
    <m/>
  </r>
  <r>
    <s v="Contra Costa"/>
    <s v="Brentwood"/>
    <s v="PLF Debt"/>
    <s v="Utility Users Tax: Increase tax on telecommunications, electricity, gas, and cable television to 3% in 2017 and 6% in 2018."/>
    <s v="Other Purpose"/>
    <n v="39.130000000000003"/>
    <n v="60.87"/>
    <s v="Fail"/>
    <s v=""/>
    <n v="1"/>
    <n v="2016"/>
    <x v="0"/>
    <m/>
  </r>
  <r>
    <s v="Contra Costa"/>
    <s v="El Cerrito"/>
    <s v="Special Assessment Bond"/>
    <s v="$125 Sq Ft"/>
    <s v="Hospital"/>
    <n v="41"/>
    <n v="59"/>
    <s v="Fail"/>
    <s v=""/>
    <n v="1"/>
    <n v="1996"/>
    <x v="0"/>
    <m/>
  </r>
  <r>
    <s v="Contra Costa"/>
    <s v="Lafayette"/>
    <s v="PLF Debt"/>
    <s v="Sales Tax: Increase sales tax by an additional 1% for 29 years."/>
    <s v="Other Purpose"/>
    <n v="41.81"/>
    <n v="58.19"/>
    <s v="Fail"/>
    <s v=""/>
    <n v="1"/>
    <n v="2016"/>
    <x v="0"/>
    <m/>
  </r>
  <r>
    <s v="Contra Costa"/>
    <s v="Bethel Island Municipal Improvement District"/>
    <s v="PLF Debt"/>
    <s v="Parcel Tax: Levy Annual Tax of $252.29 to All Taxable Parcels (Excludes Legal Parcels That Are Entirely Underwater) for 10 FYs Beginning 7/1/2011"/>
    <s v="Other Capital Improvements, Public Works"/>
    <n v="42"/>
    <n v="58"/>
    <s v="Fail"/>
    <s v=""/>
    <n v="1"/>
    <n v="2010"/>
    <x v="0"/>
    <m/>
  </r>
  <r>
    <s v="Contra Costa"/>
    <s v="Richmond"/>
    <s v="PLF Debt"/>
    <s v="Business License Tax: Levy New Tax on Manufacturing Equal to 1/8% of the Value of the Raw Materials Used in the Manufacturing Process Per Year, Increase Most Other Categories of Business Taxes by 10%, and Annually Tax Landlords Up to $90 Per Unit for Residential Non-Residential Property"/>
    <s v="Special Tax Fees/Levy"/>
    <n v="42.3"/>
    <n v="57.7"/>
    <s v="Fail"/>
    <s v=""/>
    <n v="1"/>
    <n v="2006"/>
    <x v="0"/>
    <m/>
  </r>
  <r>
    <s v="Contra Costa"/>
    <s v="Contra Costa County Service Area P-5"/>
    <s v="PLF Debt"/>
    <s v="Parcel Tax: Increase to special tax from a maximum of $732/parcel for recreational purposes, and $330/parcel for all other parcels to $812/parcel for all parcels, with annual CPI adjustments, to provide additional funding for police protection services."/>
    <s v="Fire, Police Protection/Emergency Medical"/>
    <n v="42.72"/>
    <n v="57.28"/>
    <s v="Fail"/>
    <s v=""/>
    <n v="1"/>
    <n v="2018"/>
    <x v="1"/>
    <m/>
  </r>
  <r>
    <s v="Contra Costa"/>
    <s v="Richmond"/>
    <s v="PLF Debt"/>
    <s v="Sales Tax: Increase sales tax by 0.5%"/>
    <s v="Other Purpose"/>
    <n v="43.35"/>
    <n v="56.65"/>
    <s v="Fail"/>
    <s v=""/>
    <n v="1"/>
    <n v="2011"/>
    <x v="2"/>
    <m/>
  </r>
  <r>
    <s v="Contra Costa"/>
    <s v="East Contra Costa Fire Protection District"/>
    <s v="PLF Debt"/>
    <s v="Parcel Tax: Levy a Parcel Tax of $197 on Each Parcel within the District with An Annual Cost of Living Adjustment Not to Exceed 3% and Terminating on 6/30/2023"/>
    <s v="Fire, Police Protection/Emergency Medical"/>
    <n v="43.8"/>
    <n v="56.2"/>
    <s v="Fail"/>
    <s v=""/>
    <n v="1"/>
    <n v="2012"/>
    <x v="1"/>
    <m/>
  </r>
  <r>
    <s v="Contra Costa"/>
    <s v="Pleasant Hill"/>
    <s v="PLF Debt"/>
    <s v="Utility Users Tax: Expanding the Existing Tax to Additional Utilities, Capping the Rate at 1.5%."/>
    <s v="Special Tax Fees/Levy"/>
    <n v="44"/>
    <n v="56"/>
    <s v="Fail"/>
    <s v=""/>
    <n v="1"/>
    <n v="2010"/>
    <x v="0"/>
    <m/>
  </r>
  <r>
    <s v="Contra Costa"/>
    <s v="Pinole"/>
    <s v="PLF Debt"/>
    <s v="Utility Users Tax: Extend the Existing Tax of 8% for an Add'l 8 Yrs, Until 12/31/2020, and Include a New Utility Users Tax on Water Utility Services at the Existing Tax Rate"/>
    <s v="Special Tax Fees/Levy"/>
    <n v="44.8"/>
    <n v="55.2"/>
    <s v="Fail"/>
    <s v=""/>
    <n v="1"/>
    <n v="2010"/>
    <x v="0"/>
    <m/>
  </r>
  <r>
    <s v="Contra Costa"/>
    <s v="Lafayette"/>
    <s v="PLF Debt"/>
    <s v="$92 Per Parcel (Max) for 3 Yrs"/>
    <s v="Public Safety"/>
    <n v="45.1"/>
    <n v="54.9"/>
    <s v="Fail"/>
    <s v=""/>
    <n v="1"/>
    <n v="1998"/>
    <x v="0"/>
    <m/>
  </r>
  <r>
    <s v="Contra Costa"/>
    <s v="Clayton"/>
    <s v="PLF Debt"/>
    <s v="Parcel Tax: Finance Public Services and Facilities Through Community Facilities District 2005-1 (Replacing Existing District 1997-1) in the Initial Annual Amount of $365 Per Residential Parcel and Non-Residential Acre (Subject to Annual CPI Increases), for Public Landscaping, Weed Abatement, Trails, Downtown Park, Fountain and Related Costs, and Issue No More Than $2,800,000 In Improvement Bonds"/>
    <s v="Special Tax Fees/Levy"/>
    <n v="46.1"/>
    <n v="54"/>
    <s v="Fail"/>
    <s v=""/>
    <n v="1"/>
    <n v="2005"/>
    <x v="3"/>
    <m/>
  </r>
  <r>
    <s v="Contra Costa"/>
    <s v="Diablo Community Services District"/>
    <s v="PLF Debt"/>
    <s v="One-Time Special Tax of No More Than $75 Per Residental Property"/>
    <s v="Special Tax Fees/Levy"/>
    <n v="46.2"/>
    <n v="53.8"/>
    <s v="Fail"/>
    <s v=""/>
    <n v="1"/>
    <n v="2000"/>
    <x v="1"/>
    <m/>
  </r>
  <r>
    <s v="Contra Costa"/>
    <s v="West Contra Costa Unified School District"/>
    <s v="General Obligation Bond"/>
    <n v="270000000"/>
    <s v="K-12 School Facility"/>
    <n v="46.3"/>
    <n v="53.7"/>
    <s v="Fail"/>
    <s v=""/>
    <n v="1"/>
    <n v="2014"/>
    <x v="1"/>
    <m/>
  </r>
  <r>
    <s v="Contra Costa"/>
    <s v="Contra Costa County"/>
    <s v="PLF Debt"/>
    <s v="Vehicle Registration Fee: Authorize a $10 Fee on the Registration of Vehicles"/>
    <s v="Public Transit"/>
    <n v="46.8"/>
    <n v="53.2"/>
    <s v="Fail"/>
    <s v=""/>
    <n v="1"/>
    <n v="2010"/>
    <x v="0"/>
    <m/>
  </r>
  <r>
    <s v="Contra Costa"/>
    <s v="Knightsen School District"/>
    <s v="General Obligation Bond"/>
    <n v="3000000"/>
    <s v="K-12 School Facility"/>
    <n v="46.9"/>
    <n v="53.1"/>
    <s v="Fail"/>
    <s v=""/>
    <n v="1"/>
    <n v="2012"/>
    <x v="0"/>
    <m/>
  </r>
  <r>
    <s v="Contra Costa"/>
    <s v="Contra Costa County CSA P-6"/>
    <s v="PLF Debt"/>
    <s v="Parcel Tax: Levy Parcel Tax in the Unincorporated Area of El Sobrante, at an Initial Annual Amount of $38 Per Parcel for Single-Family, Residential Parcels Beginning 7/1/2010, and Ending 6/30/2015"/>
    <s v="Fire, Police Protection/Emergency Medical"/>
    <n v="47.3"/>
    <n v="52.7"/>
    <s v="Fail"/>
    <s v=""/>
    <n v="1"/>
    <n v="2010"/>
    <x v="1"/>
    <m/>
  </r>
  <r>
    <s v="Contra Costa"/>
    <s v="Pittsburg"/>
    <s v="PLF Debt"/>
    <s v="Parcel Tax: $29.52 per unit per year for 4 years"/>
    <s v="Other Purpose"/>
    <n v="47.8"/>
    <n v="52.2"/>
    <s v="Fail"/>
    <s v=""/>
    <n v="1"/>
    <n v="1990"/>
    <x v="0"/>
    <m/>
  </r>
  <r>
    <s v="Contra Costa"/>
    <s v="Antioch"/>
    <s v="Sales Tax Revenue Bond"/>
    <s v="Sales Tax: Adopt a 1/2› Sales Tax to Expire In 8 Yrs"/>
    <s v="Special Tax Fees/Levy"/>
    <n v="48.2"/>
    <n v="51.8"/>
    <s v="Fail"/>
    <s v=""/>
    <n v="1"/>
    <n v="2010"/>
    <x v="0"/>
    <m/>
  </r>
  <r>
    <s v="Contra Costa"/>
    <s v="Kensington Police Protection and Community Services District"/>
    <s v="General Obligation Bond"/>
    <n v="2000000"/>
    <s v="Public Building"/>
    <n v="48.5"/>
    <n v="51.5"/>
    <s v="Fail"/>
    <s v=""/>
    <n v="1"/>
    <n v="2014"/>
    <x v="1"/>
    <m/>
  </r>
  <r>
    <s v="Contra Costa"/>
    <s v="Richmond"/>
    <s v="PLF Debt"/>
    <s v="Parcel Tax: $19.80 for single family residential units; $14.85 for multiple family units; $39.60 for non-residential parcels for 8 years."/>
    <s v="Public Building"/>
    <n v="48.52"/>
    <n v="51.48"/>
    <s v="Fail"/>
    <s v=""/>
    <n v="1"/>
    <n v="2001"/>
    <x v="2"/>
    <m/>
  </r>
  <r>
    <s v="Contra Costa"/>
    <s v="San Ramon"/>
    <s v="PLF Debt"/>
    <s v="TOT: Increase In Steps Over 5 Years Beginning 1/1/05 from 7.25% to a Maximum of 10% on 1/1/09"/>
    <s v="Special Tax Fees/Levy"/>
    <n v="48.6"/>
    <n v="51.4"/>
    <s v="Fail"/>
    <s v=""/>
    <n v="1"/>
    <n v="2004"/>
    <x v="0"/>
    <m/>
  </r>
  <r>
    <s v="Contra Costa"/>
    <s v="Concord"/>
    <s v="PLF Debt"/>
    <s v="Sales Tax: extension and increase to the current sales tax from 0.5% to 1% generating an estimated $27 million per year, thereby increasing the total sales tax rate from 8.75% to 9.25%"/>
    <s v="Other Purpose"/>
    <n v="50.47"/>
    <n v="49.53"/>
    <s v="Pass"/>
    <n v="1"/>
    <s v=""/>
    <n v="2020"/>
    <x v="0"/>
    <m/>
  </r>
  <r>
    <s v="Contra Costa"/>
    <s v="Contra Costa County"/>
    <s v="PLF Debt"/>
    <s v="Parcel Tax: $270 to $8,100 Based on Parcel Type"/>
    <s v="Public Safety"/>
    <n v="50.7"/>
    <n v="49.3"/>
    <s v="Fail"/>
    <s v=""/>
    <n v="1"/>
    <n v="2004"/>
    <x v="1"/>
    <m/>
  </r>
  <r>
    <s v="Contra Costa"/>
    <s v="Antioch"/>
    <s v="PLF Debt"/>
    <s v="Business License Tax: Adopt residential landlord business license tax based on the type and number of units."/>
    <s v="Special Tax Fees/Levy"/>
    <n v="51.6"/>
    <n v="48.4"/>
    <s v="Pass"/>
    <n v="1"/>
    <s v=""/>
    <n v="2014"/>
    <x v="0"/>
    <m/>
  </r>
  <r>
    <s v="Contra Costa"/>
    <s v="Contra Costa Transportation Authority"/>
    <s v="PLF Debt"/>
    <s v="Sales Tax: $0.005 for 35 years, to raise an estimated $103 million"/>
    <s v="Public Transit"/>
    <n v="51.69"/>
    <n v="48.31"/>
    <s v="Fail"/>
    <s v=""/>
    <n v="1"/>
    <n v="2020"/>
    <x v="1"/>
    <m/>
  </r>
  <r>
    <s v="Contra Costa"/>
    <s v="Byron Union School District"/>
    <s v="General Obligation Bond"/>
    <n v="10000000"/>
    <s v="K-12 School Facility"/>
    <n v="52.5"/>
    <n v="47.5"/>
    <s v="Fail"/>
    <s v=""/>
    <n v="1"/>
    <n v="2002"/>
    <x v="1"/>
    <m/>
  </r>
  <r>
    <s v="Contra Costa"/>
    <s v="Pinole"/>
    <s v="Sales Tax Revenue Bond"/>
    <s v="Sales Tax: Impose 1/2% sales tax."/>
    <s v="Special Tax Fees/Levy"/>
    <n v="52.6"/>
    <n v="47.4"/>
    <s v="Pass"/>
    <n v="1"/>
    <s v=""/>
    <n v="2014"/>
    <x v="0"/>
    <m/>
  </r>
  <r>
    <s v="Contra Costa"/>
    <s v="San Pablo"/>
    <s v="PLF Debt"/>
    <s v="TOT: Increase to 12%"/>
    <s v="Special Tax Fees/Levy"/>
    <n v="52.9"/>
    <n v="47.1"/>
    <s v="Pass"/>
    <n v="1"/>
    <s v=""/>
    <n v="2004"/>
    <x v="0"/>
    <m/>
  </r>
  <r>
    <s v="Contra Costa"/>
    <s v="Contra Costa County Fire Protection District"/>
    <s v="PLF Debt"/>
    <s v="Parcel Tax: Establish An Annual Parcel Tax of $75 Per Single Family Home, with Tiered Rates for Commercial and Industrial Property, for 7 Yrs"/>
    <s v="Fire, Police Protection/Emergency Medical"/>
    <n v="53"/>
    <n v="47"/>
    <s v="Fail"/>
    <s v=""/>
    <n v="1"/>
    <n v="2012"/>
    <x v="0"/>
    <m/>
  </r>
  <r>
    <s v="Contra Costa"/>
    <s v="Liberty Union High School District"/>
    <s v="General Obligation Bond"/>
    <n v="85000000"/>
    <s v="K-12 School Facility"/>
    <n v="53.2"/>
    <n v="46.8"/>
    <s v="Fail"/>
    <s v=""/>
    <n v="1"/>
    <n v="2006"/>
    <x v="0"/>
    <m/>
  </r>
  <r>
    <s v="Contra Costa"/>
    <s v="Contra Costa County"/>
    <s v="PLF Debt"/>
    <s v="Increase Parcel Tax from $18 to $54"/>
    <s v="Fire, Police Protection/Emergency Medical"/>
    <n v="53.4"/>
    <n v="46.6"/>
    <s v="Fail"/>
    <s v=""/>
    <n v="1"/>
    <n v="2000"/>
    <x v="0"/>
    <m/>
  </r>
  <r>
    <s v="Contra Costa"/>
    <s v="John Swett Unified School District"/>
    <s v="General Obligation Bond"/>
    <n v="52000000"/>
    <s v="K-12 School Facility"/>
    <n v="53.9"/>
    <n v="46.1"/>
    <s v="Fail"/>
    <s v=""/>
    <n v="1"/>
    <n v="2014"/>
    <x v="0"/>
    <m/>
  </r>
  <r>
    <s v="Contra Costa"/>
    <s v="Concord"/>
    <s v="Sales Tax Revenue Bond"/>
    <s v="Sales Tax: Enact a 1/2› Sales Tax for 5 Yrs"/>
    <s v="Special Tax Fees/Levy"/>
    <n v="54.3"/>
    <n v="45.7"/>
    <s v="Pass"/>
    <n v="1"/>
    <s v=""/>
    <n v="2010"/>
    <x v="0"/>
    <m/>
  </r>
  <r>
    <s v="Contra Costa"/>
    <s v="John Swett Unified School District"/>
    <s v="PLF Debt"/>
    <s v="Parcel Tax: Levy a Special Tax of $96 Per Parcel; Industrial/Commercial Parcels Levied at $0.015/Sq Ft"/>
    <s v="K-12 School Facility"/>
    <n v="54.3"/>
    <n v="45.7"/>
    <s v="Fail"/>
    <s v=""/>
    <n v="1"/>
    <n v="2010"/>
    <x v="0"/>
    <m/>
  </r>
  <r>
    <s v="Contra Costa"/>
    <s v="Hercules"/>
    <s v="PLF Debt"/>
    <s v="Parcel Tax of $40"/>
    <s v="Public Building"/>
    <n v="54.4"/>
    <n v="45.6"/>
    <s v="Fail"/>
    <s v=""/>
    <n v="1"/>
    <n v="2002"/>
    <x v="1"/>
    <m/>
  </r>
  <r>
    <s v="Contra Costa"/>
    <s v="El Cerrito"/>
    <s v="PLF Debt"/>
    <s v="Real Property Transfer Tax: Continue tax rate of $12 per $1,000 paid by buyers or sellers of property."/>
    <s v="Fire, Police Protection/Emergency Medical"/>
    <n v="54.47"/>
    <n v="45.53"/>
    <s v="Pass"/>
    <n v="1"/>
    <s v=""/>
    <n v="2018"/>
    <x v="0"/>
    <m/>
  </r>
  <r>
    <s v="Contra Costa"/>
    <s v="Antioch Unified School District"/>
    <s v="General Obligation Bond"/>
    <n v="59500000"/>
    <s v="K-12 School Facility"/>
    <n v="54.5"/>
    <n v="45.5"/>
    <s v="Fail"/>
    <s v=""/>
    <n v="1"/>
    <n v="2012"/>
    <x v="1"/>
    <m/>
  </r>
  <r>
    <s v="Contra Costa"/>
    <s v="Byron Union School District"/>
    <s v="General Obligation Bond"/>
    <n v="14299707"/>
    <s v="K-12 School Facility"/>
    <n v="54.5"/>
    <n v="45.5"/>
    <s v="Fail"/>
    <s v=""/>
    <n v="1"/>
    <n v="2004"/>
    <x v="0"/>
    <m/>
  </r>
  <r>
    <s v="Contra Costa"/>
    <s v="Antioch Unified School District"/>
    <s v="General Obligation Bond"/>
    <n v="105000000"/>
    <s v="K-12 School Facility"/>
    <n v="54.62"/>
    <n v="45.38"/>
    <s v="Fail"/>
    <s v=""/>
    <n v="1"/>
    <n v="2020"/>
    <x v="1"/>
    <m/>
  </r>
  <r>
    <s v="Contra Costa"/>
    <s v="Oakley"/>
    <s v="PLF Debt"/>
    <s v="Parcel Tax: $7.75 per month per parcel for 30 years."/>
    <s v="Other, Multiple Educational Uses (Equipment, etc.)"/>
    <n v="54.71"/>
    <n v="45.29"/>
    <s v="Fail"/>
    <s v=""/>
    <n v="1"/>
    <n v="2016"/>
    <x v="1"/>
    <m/>
  </r>
  <r>
    <s v="Contra Costa"/>
    <s v="Richmond"/>
    <s v="PLF Debt"/>
    <s v="Utility Users Tax: Increase to 10%"/>
    <s v="Special Tax Fees/Levy"/>
    <n v="54.8"/>
    <n v="45.2"/>
    <s v="Pass"/>
    <n v="1"/>
    <s v=""/>
    <n v="2002"/>
    <x v="0"/>
    <m/>
  </r>
  <r>
    <s v="Contra Costa"/>
    <s v="Knightsen School District"/>
    <s v="General Obligation Bond"/>
    <n v="5000000"/>
    <s v="K-12 School Facility"/>
    <n v="54.8"/>
    <n v="45.2"/>
    <s v="Fail"/>
    <s v=""/>
    <n v="1"/>
    <n v="2010"/>
    <x v="0"/>
    <m/>
  </r>
  <r>
    <s v="Contra Costa"/>
    <s v="Richmond"/>
    <s v="Sales Tax Revenue Bond"/>
    <s v="Sales Tax: Impose 1/2› sales tax."/>
    <s v="Special Tax Fees/Levy"/>
    <n v="55.2"/>
    <n v="44.8"/>
    <s v="Pass"/>
    <n v="1"/>
    <s v=""/>
    <n v="2014"/>
    <x v="0"/>
    <m/>
  </r>
  <r>
    <s v="Contra Costa"/>
    <s v="Hercules"/>
    <s v="PLF Debt"/>
    <s v="Transient Occupancy Tax: Increase uniform transient occupancy tax from 8% to 10%."/>
    <s v="Other Purpose"/>
    <n v="56.28"/>
    <n v="43.72"/>
    <s v="Pass"/>
    <n v="1"/>
    <s v=""/>
    <n v="2001"/>
    <x v="2"/>
    <m/>
  </r>
  <r>
    <s v="Contra Costa"/>
    <s v="San Ramon Valley Unified School District"/>
    <s v="General Obligation Bond"/>
    <n v="260000000"/>
    <s v="K-12 School Facility"/>
    <n v="56.8"/>
    <n v="43.2"/>
    <s v="Pass"/>
    <n v="1"/>
    <s v=""/>
    <n v="2012"/>
    <x v="0"/>
    <m/>
  </r>
  <r>
    <s v="Contra Costa"/>
    <s v="West Contra Costa Unified School District"/>
    <s v="General Obligation Bond"/>
    <n v="400000000"/>
    <s v="K-12 School Facility"/>
    <n v="56.9"/>
    <n v="43.2"/>
    <s v="Pass"/>
    <n v="1"/>
    <s v=""/>
    <n v="2005"/>
    <x v="3"/>
    <m/>
  </r>
  <r>
    <s v="Contra Costa"/>
    <s v="Contra Costa Community College District"/>
    <s v="General Obligation Bond"/>
    <n v="286500000"/>
    <s v="College, University Facility"/>
    <n v="57.2"/>
    <n v="42.8"/>
    <s v="Pass"/>
    <n v="1"/>
    <s v=""/>
    <n v="2006"/>
    <x v="1"/>
    <m/>
  </r>
  <r>
    <s v="Contra Costa"/>
    <s v="Brentwood Union School District"/>
    <s v="General Obligation Bond"/>
    <n v="158000000"/>
    <s v="K-12 School Facility"/>
    <n v="57.33"/>
    <n v="42.67"/>
    <s v="Pass"/>
    <n v="1"/>
    <s v=""/>
    <n v="2016"/>
    <x v="1"/>
    <m/>
  </r>
  <r>
    <s v="Contra Costa"/>
    <s v="Contra Costa Community College District"/>
    <s v="General Obligation Bond"/>
    <n v="450000000"/>
    <s v="College, University Facility"/>
    <n v="57.6"/>
    <n v="42.4"/>
    <s v="Pass"/>
    <n v="1"/>
    <s v=""/>
    <n v="2014"/>
    <x v="1"/>
    <m/>
  </r>
  <r>
    <s v="Contra Costa"/>
    <s v="Lafayette"/>
    <s v="PLF Debt"/>
    <s v="Parcel Tax: Levy a $89 per year for 10 years."/>
    <s v="Street Construction and Improvements"/>
    <n v="57.63"/>
    <n v="42.37"/>
    <s v="Fail"/>
    <s v=""/>
    <n v="1"/>
    <n v="2011"/>
    <x v="2"/>
    <m/>
  </r>
  <r>
    <s v="Contra Costa"/>
    <s v="Lafayette"/>
    <s v="General Obligation Bond"/>
    <n v="29000000"/>
    <s v="Street Construction and Improvements"/>
    <n v="58"/>
    <n v="42"/>
    <s v="Fail"/>
    <s v=""/>
    <n v="1"/>
    <n v="2004"/>
    <x v="0"/>
    <m/>
  </r>
  <r>
    <s v="Contra Costa"/>
    <s v="Contra Costa Transportation Authority"/>
    <s v="PLF Debt"/>
    <s v="Sales Tax: Increase 1/2 of 1%."/>
    <s v="Other Purpose"/>
    <n v="58"/>
    <n v="42"/>
    <s v="Pass"/>
    <n v="1"/>
    <s v=""/>
    <n v="1988"/>
    <x v="0"/>
    <m/>
  </r>
  <r>
    <s v="Contra Costa"/>
    <s v="Byron Union School District"/>
    <s v="General Obligation Bond"/>
    <n v="19700000"/>
    <s v="K-12 School Facility"/>
    <n v="58.4"/>
    <n v="41.6"/>
    <s v="Pass"/>
    <n v="1"/>
    <s v=""/>
    <n v="2006"/>
    <x v="1"/>
    <m/>
  </r>
  <r>
    <s v="Contra Costa"/>
    <s v="Contra Costa County"/>
    <s v="PLF Debt"/>
    <s v="Sales Tax: additional 0.5% for 20 years generating an estimated $81 million per year, thereby increasing the total sales tax rate from 8.25% to 8.75%"/>
    <s v="Other Purpose"/>
    <n v="58.45"/>
    <n v="41.55"/>
    <s v="Pass"/>
    <n v="1"/>
    <s v=""/>
    <n v="2020"/>
    <x v="0"/>
    <m/>
  </r>
  <r>
    <s v="Contra Costa"/>
    <s v="El Cerrito"/>
    <s v="Sales Tax Revenue Bond"/>
    <s v="Sales Tax: Enact a 1/2› Sales Tax for 7 Yrs"/>
    <s v="Special Tax Fees/Levy"/>
    <n v="58.5"/>
    <n v="41.5"/>
    <s v="Pass"/>
    <n v="1"/>
    <s v=""/>
    <n v="2010"/>
    <x v="0"/>
    <m/>
  </r>
  <r>
    <s v="Contra Costa"/>
    <s v="Pinole"/>
    <s v="PLF Debt"/>
    <s v="Utility Users Tax: Re-Enact 8% Tax for 6 Yrs"/>
    <s v="Special Tax Fees/Levy"/>
    <n v="58.5"/>
    <n v="41.5"/>
    <s v="Pass"/>
    <n v="1"/>
    <s v=""/>
    <n v="1998"/>
    <x v="0"/>
    <m/>
  </r>
  <r>
    <s v="Contra Costa"/>
    <s v="Mt Diablo Unified School District"/>
    <s v="PLF Debt"/>
    <s v="Parcel Tax: Levy Annual Tax of $99 Per Parcel"/>
    <s v="K-12 School Facility"/>
    <n v="58.6"/>
    <n v="41.4"/>
    <s v="Fail"/>
    <s v=""/>
    <n v="1"/>
    <n v="2009"/>
    <x v="2"/>
    <m/>
  </r>
  <r>
    <s v="Contra Costa"/>
    <s v="San Ramon Valley Unified School District"/>
    <s v="General Obligation Bond"/>
    <n v="260000000"/>
    <s v="K-12 School Facility"/>
    <n v="58.7"/>
    <n v="41.3"/>
    <s v="Pass"/>
    <n v="1"/>
    <s v=""/>
    <n v="2002"/>
    <x v="0"/>
    <m/>
  </r>
  <r>
    <s v="Contra Costa"/>
    <s v="Orinda"/>
    <s v="PLF Debt"/>
    <s v="Sales Tax: increase to the current sales tax from 0.5% to 1% for 20 years, generating an estimated $2.4 million per year, thereby increasing the total sales tax rate from 8.75% to 9.25%"/>
    <s v="Other Purpose"/>
    <n v="58.71"/>
    <n v="41.29"/>
    <s v="Pass"/>
    <n v="1"/>
    <s v=""/>
    <n v="2020"/>
    <x v="0"/>
    <m/>
  </r>
  <r>
    <s v="Contra Costa"/>
    <s v="West Contra Costa County Unified School District"/>
    <s v="General Obligation Bond"/>
    <n v="575000000"/>
    <s v="K-12 School Facility"/>
    <n v="58.73"/>
    <n v="41.27"/>
    <s v="Pass"/>
    <n v="1"/>
    <s v=""/>
    <n v="2020"/>
    <x v="1"/>
    <m/>
  </r>
  <r>
    <s v="Contra Costa"/>
    <s v="Hercules"/>
    <s v="PLF Debt"/>
    <s v="Entertainment Tax: Impose 5% tax on sport and entrainment events."/>
    <s v="Other Purpose"/>
    <n v="59.04"/>
    <n v="40.96"/>
    <s v="Pass"/>
    <n v="1"/>
    <s v=""/>
    <n v="2001"/>
    <x v="2"/>
    <m/>
  </r>
  <r>
    <s v="Contra Costa"/>
    <s v="West Contra Costa County Unified School District"/>
    <s v="General Obligation Bond"/>
    <n v="450000000"/>
    <s v="K-12 School Facility"/>
    <n v="59.1"/>
    <n v="40.9"/>
    <s v="Fail"/>
    <s v=""/>
    <n v="1"/>
    <n v="2003"/>
    <x v="2"/>
    <m/>
  </r>
  <r>
    <s v="Contra Costa"/>
    <s v="West Contra Costa Unified School District"/>
    <s v="PLF Debt"/>
    <s v="Parcel Tax: Levy Annual Tax of 7.2›/Sq Ft of Building Area or $7.20 Per Vacant Parcel for 5 Yrs"/>
    <s v="K-12 School Facility"/>
    <n v="59.4"/>
    <n v="40.6"/>
    <s v="Fail"/>
    <s v=""/>
    <n v="1"/>
    <n v="2010"/>
    <x v="0"/>
    <m/>
  </r>
  <r>
    <s v="Contra Costa"/>
    <s v="John Swett Unified School District"/>
    <s v="PLF Debt"/>
    <s v="Parcel Tax: Levy $60 per residential parcel for 4 years; commercial parcels $0.0085/sq. ft."/>
    <s v="Other, Multiple Educational Uses (Equipment, etc.)"/>
    <n v="59.46"/>
    <n v="40.54"/>
    <s v="Fail"/>
    <s v=""/>
    <n v="1"/>
    <n v="2011"/>
    <x v="2"/>
    <m/>
  </r>
  <r>
    <s v="Contra Costa"/>
    <s v="Pinole"/>
    <s v="Sales Tax Revenue Bond"/>
    <s v="Sales Tax: Increase Sales Tax from 8.25% to 8.75%"/>
    <s v="Special Tax Fees/Levy"/>
    <n v="59.7"/>
    <n v="40.4"/>
    <s v="Pass"/>
    <n v="1"/>
    <s v=""/>
    <n v="2006"/>
    <x v="0"/>
    <m/>
  </r>
  <r>
    <s v="Contra Costa"/>
    <s v="Richmond"/>
    <s v="Sales Tax Revenue Bond"/>
    <s v="Sales Tax: Increase Sales Tax from 8.25% to 8.75%"/>
    <s v="Special Tax Fees/Levy"/>
    <n v="59.8"/>
    <n v="40.200000000000003"/>
    <s v="Pass"/>
    <n v="1"/>
    <s v=""/>
    <n v="2004"/>
    <x v="0"/>
    <m/>
  </r>
  <r>
    <s v="Contra Costa"/>
    <s v="Contra Costa County CSA P-6"/>
    <s v="PLF Debt"/>
    <s v="Parcel Tax: Levy a Parcel Tax at an Initial Annual Amount of $108 Per Parcel for Single-Family, Residential Parcels, with Higher Amounts for Properties In Other Use Categories"/>
    <s v="Fire, Police Protection/Emergency Medical"/>
    <n v="60.2"/>
    <n v="39.799999999999997"/>
    <s v="Fail"/>
    <s v=""/>
    <n v="1"/>
    <n v="2008"/>
    <x v="0"/>
    <m/>
  </r>
  <r>
    <s v="Contra Costa"/>
    <s v="Pleasant Hill Recreation &amp; Park District"/>
    <s v="General Obligation Bond"/>
    <n v="63500000"/>
    <s v="Parks, Open Space"/>
    <n v="60.25"/>
    <n v="39.75"/>
    <s v="Fail"/>
    <s v=""/>
    <n v="1"/>
    <n v="2020"/>
    <x v="1"/>
    <m/>
  </r>
  <r>
    <s v="Contra Costa"/>
    <s v="Lafayette"/>
    <s v="PLF Debt"/>
    <s v="Parcel Tax: Impose a Parcel Tax of $64 Per Year Per Residential Equivalent Unit for 5 Yrs"/>
    <s v="Fire, Police Protection/Emergency Medical"/>
    <n v="60.6"/>
    <n v="39.4"/>
    <s v="Fail"/>
    <s v=""/>
    <n v="1"/>
    <n v="2006"/>
    <x v="0"/>
    <m/>
  </r>
  <r>
    <s v="Contra Costa"/>
    <s v="Walnut Creek"/>
    <s v="General Obligation Bond"/>
    <n v="20000000"/>
    <s v="Recreation and Sports Facilities"/>
    <n v="60.8"/>
    <n v="39.200000000000003"/>
    <s v="Fail"/>
    <s v=""/>
    <n v="1"/>
    <n v="1990"/>
    <x v="0"/>
    <m/>
  </r>
  <r>
    <s v="Contra Costa"/>
    <s v="Mt Diablo Unified School District"/>
    <s v="General Obligation Bond"/>
    <n v="348000000"/>
    <s v="K-12 School Facility"/>
    <n v="60.9"/>
    <n v="39.1"/>
    <s v="Pass"/>
    <n v="1"/>
    <s v=""/>
    <n v="2010"/>
    <x v="1"/>
    <m/>
  </r>
  <r>
    <s v="Contra Costa"/>
    <s v="Contra Costa County"/>
    <s v="PLF Debt"/>
    <s v="$15 Per Parcel"/>
    <s v="Public Building"/>
    <n v="61"/>
    <n v="39"/>
    <s v="Fail"/>
    <s v=""/>
    <n v="1"/>
    <n v="1994"/>
    <x v="0"/>
    <m/>
  </r>
  <r>
    <s v="Contra Costa"/>
    <s v="Liberty Union High School District"/>
    <s v="General Obligation Bond"/>
    <n v="122000000"/>
    <s v="K-12 School Facility"/>
    <n v="61.04"/>
    <n v="38.96"/>
    <s v="Pass"/>
    <n v="1"/>
    <s v=""/>
    <n v="2016"/>
    <x v="0"/>
    <m/>
  </r>
  <r>
    <s v="Contra Costa"/>
    <s v="Walnut Creek"/>
    <s v="General Obligation Bond"/>
    <n v="21000000"/>
    <s v="Public Building"/>
    <n v="61.1"/>
    <n v="38.9"/>
    <s v="Fail"/>
    <s v=""/>
    <n v="1"/>
    <n v="2005"/>
    <x v="2"/>
    <m/>
  </r>
  <r>
    <s v="Contra Costa"/>
    <s v="Walnut Creek"/>
    <s v="General Obligation Bond"/>
    <n v="21000000"/>
    <s v="Public Building"/>
    <n v="61.5"/>
    <n v="38.5"/>
    <s v="Fail"/>
    <s v=""/>
    <n v="1"/>
    <n v="2005"/>
    <x v="3"/>
    <m/>
  </r>
  <r>
    <s v="Contra Costa"/>
    <s v="Lafayette"/>
    <s v="PLF Debt"/>
    <s v="TOT: Increase to 9.5%"/>
    <s v="Special Tax Fees/Levy"/>
    <n v="61.7"/>
    <n v="38.299999999999997"/>
    <s v="Pass"/>
    <n v="1"/>
    <s v=""/>
    <n v="2002"/>
    <x v="0"/>
    <m/>
  </r>
  <r>
    <s v="Contra Costa"/>
    <s v="Martinez"/>
    <s v="General Obligation Bond"/>
    <n v="30000000"/>
    <s v="Special Tax Fees/Levy"/>
    <n v="61.9"/>
    <n v="38.1"/>
    <s v="Fail"/>
    <s v=""/>
    <n v="1"/>
    <n v="2004"/>
    <x v="0"/>
    <m/>
  </r>
  <r>
    <s v="Contra Costa"/>
    <s v="Moraga-Orinda Fire Protection District"/>
    <s v="PLF Debt"/>
    <s v="Parcel Tax: Increase to 18›"/>
    <s v="Fire, Police Protection/Emergency Medical"/>
    <n v="61.9"/>
    <n v="38.1"/>
    <s v="Fail"/>
    <s v=""/>
    <n v="1"/>
    <n v="2002"/>
    <x v="0"/>
    <m/>
  </r>
  <r>
    <s v="Contra Costa"/>
    <s v="Mt Diablo Unified School District CFD No 1"/>
    <s v="PLF Debt"/>
    <s v="Special Tax Authorize $90 million"/>
    <s v="K-12 School Facility"/>
    <n v="62"/>
    <n v="38"/>
    <s v="Fail"/>
    <s v=""/>
    <n v="1"/>
    <n v="1988"/>
    <x v="0"/>
    <m/>
  </r>
  <r>
    <s v="Contra Costa"/>
    <s v="John Swett Unified School District"/>
    <s v="General Obligation Bond"/>
    <n v="40200000"/>
    <s v="K-12 School Facility"/>
    <n v="62.13"/>
    <n v="37.869999999999997"/>
    <s v="Pass"/>
    <n v="1"/>
    <s v=""/>
    <n v="2016"/>
    <x v="0"/>
    <m/>
  </r>
  <r>
    <s v="Contra Costa"/>
    <s v="Pinole"/>
    <s v="PLF Debt"/>
    <s v="Utility Users Tax: Extend 8% Utility Users Tax for Eight Years"/>
    <s v="Special Tax Fees/Levy"/>
    <n v="62.3"/>
    <n v="37.700000000000003"/>
    <s v="Pass"/>
    <n v="1"/>
    <s v=""/>
    <n v="2004"/>
    <x v="0"/>
    <m/>
  </r>
  <r>
    <s v="Contra Costa"/>
    <s v="West Contra Costa Unified School District"/>
    <s v="General Obligation Bond"/>
    <n v="380000000"/>
    <s v="K-12 School Facility"/>
    <n v="62.5"/>
    <n v="37.5"/>
    <s v="Pass"/>
    <n v="1"/>
    <s v=""/>
    <n v="2010"/>
    <x v="1"/>
    <m/>
  </r>
  <r>
    <s v="Contra Costa"/>
    <s v="Antioch Unified School District"/>
    <s v="General Obligation Bond"/>
    <n v="61600000"/>
    <s v="K-12 School Facility"/>
    <n v="62.5"/>
    <n v="37.5"/>
    <s v="Pass"/>
    <n v="1"/>
    <s v=""/>
    <n v="2008"/>
    <x v="1"/>
    <m/>
  </r>
  <r>
    <s v="Contra Costa"/>
    <s v="Brentwood"/>
    <s v="PLF Debt"/>
    <s v="Business License Tax: $100 Per Business"/>
    <s v="Special Tax Fees/Levy"/>
    <n v="62.7"/>
    <n v="37.299999999999997"/>
    <s v="Pass"/>
    <n v="1"/>
    <s v=""/>
    <n v="2002"/>
    <x v="0"/>
    <m/>
  </r>
  <r>
    <s v="Contra Costa"/>
    <s v="West Contra Costa Unified School District"/>
    <s v="PLF Debt"/>
    <s v="Parcel Tax: 6.8›s/Sq Ft or $6.80 Per Vacant Parcel for 5 Yrs"/>
    <s v="K-12 School Facility"/>
    <n v="62.7"/>
    <n v="37.299999999999997"/>
    <s v="Fail"/>
    <s v=""/>
    <n v="1"/>
    <n v="2004"/>
    <x v="1"/>
    <m/>
  </r>
  <r>
    <s v="Contra Costa"/>
    <s v="Antioch Unified School District"/>
    <s v="General Obligation Bond"/>
    <n v="56500000"/>
    <s v="K-12 School Facility"/>
    <n v="62.8"/>
    <n v="37.200000000000003"/>
    <s v="Pass"/>
    <n v="1"/>
    <s v=""/>
    <n v="2012"/>
    <x v="0"/>
    <m/>
  </r>
  <r>
    <s v="Contra Costa"/>
    <s v="El Cerrito"/>
    <s v="General Obligation Bond"/>
    <n v="30000000"/>
    <s v="Public Building"/>
    <n v="62.96"/>
    <n v="37.04"/>
    <s v="Fail"/>
    <s v=""/>
    <n v="1"/>
    <n v="2016"/>
    <x v="0"/>
    <m/>
  </r>
  <r>
    <s v="Contra Costa"/>
    <s v="Contra Costa Community College District"/>
    <s v="General Obligation Bond"/>
    <n v="236000000"/>
    <s v="College, University Facility"/>
    <n v="63.4"/>
    <n v="36.6"/>
    <s v="Fail"/>
    <s v=""/>
    <n v="1"/>
    <n v="2000"/>
    <x v="0"/>
    <m/>
  </r>
  <r>
    <s v="Contra Costa"/>
    <s v="Contra Costa County"/>
    <s v="PLF Debt"/>
    <s v="Sales Tax: Increase sales tax by an additional 0.5% for 30 years."/>
    <s v="Public Transit"/>
    <n v="63.45"/>
    <n v="36.549999999999997"/>
    <s v="Fail"/>
    <s v=""/>
    <n v="1"/>
    <n v="2016"/>
    <x v="0"/>
    <m/>
  </r>
  <r>
    <s v="Contra Costa"/>
    <s v="San Ramon Valley Unified School District"/>
    <s v="PLF Debt"/>
    <s v="Parcel Tax: An Annual Tax of $166 Per Taxable Parcel for 7 Yrs, Beginning 7/1/2008, with an Annual Inflation Adjustment Limited to $8"/>
    <s v="K-12 School Facility"/>
    <n v="63.5"/>
    <n v="36.5"/>
    <s v="Fail"/>
    <s v=""/>
    <n v="1"/>
    <n v="2008"/>
    <x v="1"/>
    <m/>
  </r>
  <r>
    <s v="Contra Costa"/>
    <s v="Orinda Union School District"/>
    <s v="PLF Debt"/>
    <s v="Parcel Tax of $385"/>
    <s v="K-12 School Facility"/>
    <n v="63.7"/>
    <n v="36.299999999999997"/>
    <s v="Fail"/>
    <s v=""/>
    <n v="1"/>
    <n v="2002"/>
    <x v="1"/>
    <m/>
  </r>
  <r>
    <s v="Contra Costa"/>
    <s v="Acalanes Union High School District"/>
    <s v="General Obligation Bond"/>
    <n v="93000000"/>
    <s v="K-12 School Facility"/>
    <n v="64.3"/>
    <n v="35.700000000000003"/>
    <s v="Pass"/>
    <n v="1"/>
    <s v=""/>
    <n v="2008"/>
    <x v="0"/>
    <m/>
  </r>
  <r>
    <s v="Contra Costa"/>
    <s v="Orinda"/>
    <s v="General Obligation Bond"/>
    <n v="59100000"/>
    <s v="Street Construction and Improvements"/>
    <n v="64.400000000000006"/>
    <n v="35.6"/>
    <s v="Fail"/>
    <s v=""/>
    <n v="1"/>
    <n v="2006"/>
    <x v="0"/>
    <m/>
  </r>
  <r>
    <s v="Contra Costa"/>
    <s v="West Contra Costa Unified School District"/>
    <s v="General Obligation Bond"/>
    <n v="360000000"/>
    <s v="K-12 School Facility"/>
    <n v="64.400000000000006"/>
    <n v="35.6"/>
    <s v="Pass"/>
    <n v="1"/>
    <s v=""/>
    <n v="2012"/>
    <x v="0"/>
    <m/>
  </r>
  <r>
    <s v="Contra Costa"/>
    <s v="Contra Costa County"/>
    <s v="PLF Debt"/>
    <s v=".125% Sales Tax"/>
    <s v="Public Building"/>
    <n v="64.5"/>
    <n v="35.5"/>
    <s v="Fail"/>
    <s v=""/>
    <n v="1"/>
    <n v="1998"/>
    <x v="1"/>
    <m/>
  </r>
  <r>
    <s v="Contra Costa"/>
    <s v="John Swett Unified School District"/>
    <s v="PLF Debt"/>
    <s v="Parcel Tax: $70 Per Year on Each Parcel of Taxable Real Property in the District; $170 Per Acre of Heavy Industrial Property for 5 Yrs"/>
    <s v="K-12 School Facility"/>
    <n v="64.5"/>
    <n v="35.5"/>
    <s v="Fail"/>
    <s v=""/>
    <n v="1"/>
    <n v="2006"/>
    <x v="1"/>
    <m/>
  </r>
  <r>
    <s v="Contra Costa"/>
    <s v="Oakley Union Elementary School District"/>
    <s v="General Obligation Bond"/>
    <n v="31000000"/>
    <s v="K-12 School Facility"/>
    <n v="64.760000000000005"/>
    <n v="35.24"/>
    <s v="Pass"/>
    <n v="1"/>
    <s v=""/>
    <n v="2016"/>
    <x v="0"/>
    <m/>
  </r>
  <r>
    <s v="Contra Costa"/>
    <s v="Pittsburg Unified School District"/>
    <s v="General Obligation Bond"/>
    <n v="100000000"/>
    <s v="K-12 School Facility"/>
    <n v="64.819999999999993"/>
    <n v="35.18"/>
    <s v="Pass"/>
    <n v="1"/>
    <s v=""/>
    <n v="2018"/>
    <x v="0"/>
    <m/>
  </r>
  <r>
    <s v="Contra Costa"/>
    <s v="Richmond"/>
    <s v="PLF Debt"/>
    <s v="Real Property Transfer Tax: Change Tax Rate  of 0.7% to 1.25% for sale prices of properties between $1 million and $3 million; 0.7% to 2.5% for sale prices of properties between $3 million and $10 million; and 0.7% to 3% for sale prices of properties over $10 million."/>
    <s v="Other Purpose"/>
    <n v="64.89"/>
    <n v="35.11"/>
    <s v="Pass"/>
    <n v="1"/>
    <s v=""/>
    <n v="2018"/>
    <x v="0"/>
    <m/>
  </r>
  <r>
    <s v="Contra Costa"/>
    <s v="Walnut Creek School District"/>
    <s v="General Obligation Bond"/>
    <n v="20000000"/>
    <s v="K-12 School Facility"/>
    <n v="64.900000000000006"/>
    <n v="35.1"/>
    <s v="Pass"/>
    <n v="1"/>
    <s v=""/>
    <n v="2002"/>
    <x v="0"/>
    <m/>
  </r>
  <r>
    <s v="Contra Costa"/>
    <s v="Contra Costa Community College District"/>
    <s v="General Obligation Bond"/>
    <n v="120000000"/>
    <s v="College, University Facility"/>
    <n v="64.900000000000006"/>
    <n v="35.1"/>
    <s v="Pass"/>
    <n v="1"/>
    <s v=""/>
    <n v="2002"/>
    <x v="1"/>
    <m/>
  </r>
  <r>
    <s v="Contra Costa"/>
    <s v="Contra Costa Community College District"/>
    <s v="General Obligation Bond"/>
    <n v="145000000"/>
    <s v="College, University Facility"/>
    <n v="65.3"/>
    <n v="34.700000000000003"/>
    <s v="Fail"/>
    <s v=""/>
    <n v="1"/>
    <n v="1996"/>
    <x v="0"/>
    <m/>
  </r>
  <r>
    <s v="Contra Costa"/>
    <s v="West Contra Costa Unified School District"/>
    <s v="PLF Debt"/>
    <s v="Parcel Tax: Increase Existing Parcel Tax by $.03/Sq Ft of Building Area or $3/Vacant Parcel for 5 Yrs"/>
    <s v="K-12 School Facility"/>
    <n v="65.5"/>
    <n v="34.5"/>
    <s v="Fail"/>
    <s v=""/>
    <n v="1"/>
    <n v="2012"/>
    <x v="1"/>
    <m/>
  </r>
  <r>
    <s v="Contra Costa"/>
    <s v="Martinez Unified School District"/>
    <s v="General Obligation Bond"/>
    <n v="45000000"/>
    <s v="K-12 School Facility"/>
    <n v="65.5"/>
    <n v="34.5"/>
    <s v="Pass"/>
    <n v="1"/>
    <s v=""/>
    <n v="2010"/>
    <x v="0"/>
    <m/>
  </r>
  <r>
    <s v="Contra Costa"/>
    <s v="San Ramon Valley Unified School District"/>
    <s v="PLF Debt"/>
    <s v="Parcel Tax: $90 parcel tax."/>
    <s v="K-12 School Facility"/>
    <n v="65.5"/>
    <n v="34.5"/>
    <s v="Fail"/>
    <s v=""/>
    <n v="1"/>
    <n v="2003"/>
    <x v="2"/>
    <m/>
  </r>
  <r>
    <s v="Contra Costa"/>
    <s v="Mt Diablo Unified School District"/>
    <s v="General Obligation Bond"/>
    <n v="250000000"/>
    <s v="K-12 School Facility"/>
    <n v="65.5"/>
    <n v="34.5"/>
    <s v="Pass"/>
    <n v="1"/>
    <s v=""/>
    <n v="2002"/>
    <x v="1"/>
    <m/>
  </r>
  <r>
    <s v="Contra Costa"/>
    <s v="El Cerrito"/>
    <s v="PLF Debt"/>
    <s v="Utility Users Tax: 8%"/>
    <s v="Special Tax Fees/Levy"/>
    <n v="65.599999999999994"/>
    <n v="34.4"/>
    <s v="Pass"/>
    <n v="1"/>
    <s v=""/>
    <n v="2004"/>
    <x v="0"/>
    <m/>
  </r>
  <r>
    <s v="Contra Costa"/>
    <s v="John Swett Unified School District"/>
    <s v="General Obligation Bond"/>
    <n v="22000000"/>
    <s v="K-12 School Facility"/>
    <n v="65.86"/>
    <n v="34.14"/>
    <s v="Pass"/>
    <n v="1"/>
    <s v=""/>
    <n v="2016"/>
    <x v="0"/>
    <m/>
  </r>
  <r>
    <s v="Contra Costa"/>
    <s v="Contra Costa County"/>
    <s v="Sales Tax Revenue Bond"/>
    <s v="Increase Sales Tax by 0.125% for 8 Yrs"/>
    <s v="Public Building"/>
    <n v="66.099999999999994"/>
    <n v="33.9"/>
    <s v="Fail"/>
    <s v=""/>
    <n v="1"/>
    <n v="2000"/>
    <x v="0"/>
    <m/>
  </r>
  <r>
    <s v="Contra Costa"/>
    <s v="Antioch"/>
    <s v="PLF Debt"/>
    <s v="Sales tax: Renew 1% on retail sales, expiring in 20 yrs."/>
    <s v="Other Purpose"/>
    <n v="66.11"/>
    <n v="33.89"/>
    <s v="Pass"/>
    <n v="1"/>
    <s v=""/>
    <n v="2018"/>
    <x v="0"/>
    <m/>
  </r>
  <r>
    <s v="Contra Costa"/>
    <s v="Contra Costa Community College District"/>
    <s v="PLF Debt"/>
    <s v="Parcel Tax: Levy Tax of $11 Per Parcel Annually for 6 Yrs"/>
    <s v="College, University Facility"/>
    <n v="66.2"/>
    <n v="33.799999999999997"/>
    <s v="Fail"/>
    <s v=""/>
    <n v="1"/>
    <n v="2012"/>
    <x v="0"/>
    <m/>
  </r>
  <r>
    <s v="Contra Costa"/>
    <s v="Orinda Union School District"/>
    <s v="General Obligation Bond"/>
    <n v="55000000"/>
    <s v="K-12 School Facility"/>
    <n v="66.400000000000006"/>
    <n v="33.6"/>
    <s v="Pass"/>
    <n v="1"/>
    <s v=""/>
    <n v="2018"/>
    <x v="0"/>
    <m/>
  </r>
  <r>
    <s v="Contra Costa"/>
    <s v="John Swett Unified School District"/>
    <s v="General Obligation Bond"/>
    <n v="10000000"/>
    <s v="K-12 School Facility"/>
    <n v="66.5"/>
    <n v="33.5"/>
    <s v="Pass"/>
    <n v="1"/>
    <s v=""/>
    <n v="2002"/>
    <x v="1"/>
    <m/>
  </r>
  <r>
    <s v="Contra Costa"/>
    <s v="El Cerrito"/>
    <s v="Special Assessment Bond"/>
    <s v="$72 Single-Family Unit (Continue)"/>
    <s v="Multiple Capital Improvements, Public Works"/>
    <n v="66.7"/>
    <n v="33.299999999999997"/>
    <s v="Pass"/>
    <n v="1"/>
    <s v=""/>
    <n v="1996"/>
    <x v="0"/>
    <m/>
  </r>
  <r>
    <s v="Contra Costa"/>
    <s v="Moraga School District"/>
    <s v="PLF Debt"/>
    <s v="Parcel Tax: $325 Per Year Per Taxable Parcel of Real Property"/>
    <s v="K-12 School Facility"/>
    <n v="66.8"/>
    <n v="33.200000000000003"/>
    <s v="Pass"/>
    <n v="1"/>
    <s v=""/>
    <n v="2004"/>
    <x v="1"/>
    <m/>
  </r>
  <r>
    <s v="Contra Costa"/>
    <s v="Walnut Creek School District"/>
    <s v="PLF Debt"/>
    <s v="Parcel Tax: $41 per year for 8 years."/>
    <s v="K-12 School Facility"/>
    <n v="66.900000000000006"/>
    <n v="33.1"/>
    <s v="Fail"/>
    <s v=""/>
    <n v="1"/>
    <n v="2001"/>
    <x v="2"/>
    <m/>
  </r>
  <r>
    <s v="Contra Costa"/>
    <s v="El Cerrito"/>
    <s v="PLF Debt"/>
    <s v="$58.46 Single-Family $45.00 Multi-Family &amp; $410 Non-Residential Property Up to 20 Yrs"/>
    <s v="Recreation and Sports Facilities"/>
    <n v="67"/>
    <n v="33"/>
    <s v="Pass"/>
    <n v="1"/>
    <s v=""/>
    <n v="2000"/>
    <x v="1"/>
    <m/>
  </r>
  <r>
    <s v="Contra Costa"/>
    <s v="Pleasant Hill"/>
    <s v="PLF Debt"/>
    <s v="Sales Tax: Implement a 0.5% sales tax for 20 years for general city services."/>
    <s v="Other Purpose"/>
    <n v="67.09"/>
    <n v="32.909999999999997"/>
    <s v="Pass"/>
    <n v="1"/>
    <s v=""/>
    <n v="2016"/>
    <x v="0"/>
    <m/>
  </r>
  <r>
    <s v="Contra Costa"/>
    <s v="Danville"/>
    <s v="PLF Debt"/>
    <s v="Business License Tax: Min. $100"/>
    <s v="Special Tax Fees/Levy"/>
    <n v="67.099999999999994"/>
    <n v="32.9"/>
    <s v="Pass"/>
    <n v="1"/>
    <s v=""/>
    <n v="2002"/>
    <x v="1"/>
    <m/>
  </r>
  <r>
    <s v="Contra Costa"/>
    <s v="Acalanes Union High School District"/>
    <s v="General Obligation Bond"/>
    <n v="44000000"/>
    <s v="K-12 School Facility"/>
    <n v="67.3"/>
    <n v="32.700000000000003"/>
    <s v="Pass"/>
    <n v="1"/>
    <s v=""/>
    <n v="2002"/>
    <x v="0"/>
    <m/>
  </r>
  <r>
    <s v="Contra Costa"/>
    <s v="Brentwood Union School District"/>
    <s v="General Obligation Bond"/>
    <n v="9800000"/>
    <s v="K-12 School Facility"/>
    <n v="67.5"/>
    <n v="32.5"/>
    <s v="Pass"/>
    <n v="1"/>
    <s v=""/>
    <n v="1990"/>
    <x v="0"/>
    <m/>
  </r>
  <r>
    <s v="Contra Costa"/>
    <s v="Diablo Community Services District"/>
    <s v="PLF Debt"/>
    <s v="Parcel Tax: Impose annual tax of $662.26/improved parcel, $128.06/unimproved parcel, &amp; $23,444.68 for Diablo Country Club parcels to fund police services and maintenance of roads, bridges, culverts, and trails."/>
    <s v="Other Purpose"/>
    <n v="67.7"/>
    <n v="32.299999999999997"/>
    <s v="Pass"/>
    <n v="1"/>
    <s v=""/>
    <n v="2018"/>
    <x v="2"/>
    <m/>
  </r>
  <r>
    <s v="Contra Costa"/>
    <s v="Brentwood Union School District"/>
    <s v="General Obligation Bond"/>
    <n v="35000000"/>
    <s v="K-12 School Facility"/>
    <n v="67.7"/>
    <n v="32.299999999999997"/>
    <s v="Pass"/>
    <n v="1"/>
    <s v=""/>
    <n v="2003"/>
    <x v="2"/>
    <m/>
  </r>
  <r>
    <s v="Contra Costa"/>
    <s v="Martinez Unified School District"/>
    <s v="General Obligation Bond"/>
    <n v="120000000"/>
    <s v="K-12 School Facility"/>
    <n v="67.72"/>
    <n v="32.28"/>
    <s v="Pass"/>
    <n v="1"/>
    <s v=""/>
    <n v="2016"/>
    <x v="0"/>
    <m/>
  </r>
  <r>
    <s v="Contra Costa"/>
    <s v="Crockett Community Services District"/>
    <s v="PLF Debt"/>
    <s v="Parcel Tax: Increase Tax from $50.00  to $110.00 on Each Parcel within the District Annually"/>
    <s v="Recreation and Sports Facilities"/>
    <n v="67.8"/>
    <n v="32.200000000000003"/>
    <s v="Pass"/>
    <n v="1"/>
    <s v=""/>
    <n v="2012"/>
    <x v="1"/>
    <m/>
  </r>
  <r>
    <s v="Contra Costa"/>
    <s v="West Contra Costa Unified School District"/>
    <s v="Special Assessment Bond"/>
    <s v="$72 Single-Family Unit"/>
    <s v="Recreation and Sports Facilities"/>
    <n v="67.8"/>
    <n v="32.200000000000003"/>
    <s v="Pass"/>
    <n v="1"/>
    <s v=""/>
    <n v="1996"/>
    <x v="0"/>
    <m/>
  </r>
  <r>
    <s v="Contra Costa"/>
    <s v="Pittsburg Unified School District"/>
    <s v="PLF Debt"/>
    <s v="Parcel Tax: Establish annual parcel tax of $91/parcel, adjusted for inflation, for 7 years to fund art, music, athletics, and attract teachers and staff."/>
    <s v="K-12 School Facility"/>
    <n v="67.97"/>
    <n v="32.03"/>
    <s v="Pass"/>
    <n v="1"/>
    <s v=""/>
    <n v="2016"/>
    <x v="0"/>
    <m/>
  </r>
  <r>
    <s v="Contra Costa"/>
    <s v="Antioch"/>
    <s v="PLF Debt"/>
    <s v="Sales Tax: increase sales tax by 0.5% for next 6 years."/>
    <s v="Other Purpose"/>
    <n v="68.09"/>
    <n v="31.91"/>
    <s v="Pass"/>
    <n v="1"/>
    <s v=""/>
    <n v="2013"/>
    <x v="2"/>
    <m/>
  </r>
  <r>
    <s v="Contra Costa"/>
    <s v="Pittsburg"/>
    <s v="Special Assessment Bond"/>
    <s v="$77.18 Per Parcel (Continue)"/>
    <s v="Multiple Capital Improvements, Public Works"/>
    <n v="68.2"/>
    <n v="31.8"/>
    <s v="Pass"/>
    <n v="1"/>
    <s v=""/>
    <n v="1996"/>
    <x v="0"/>
    <m/>
  </r>
  <r>
    <s v="Contra Costa"/>
    <s v="Pittsburg"/>
    <s v="PLF Debt"/>
    <s v="Marijuana Business Tax: Establish a 10% tax on the gross receipts of marijuana businesses for general city services."/>
    <s v="Other Purpose"/>
    <n v="68.27"/>
    <n v="31.73"/>
    <s v="Pass"/>
    <n v="1"/>
    <s v=""/>
    <n v="2016"/>
    <x v="0"/>
    <m/>
  </r>
  <r>
    <s v="Contra Costa"/>
    <s v="Moraga"/>
    <s v="PLF Debt"/>
    <s v="Parcel Tax: Levy parcel tax of $192 per parcel for 6 years."/>
    <s v="K-12 School Facility"/>
    <n v="68.36"/>
    <n v="31.64"/>
    <s v="Pass"/>
    <n v="1"/>
    <s v=""/>
    <n v="2013"/>
    <x v="2"/>
    <m/>
  </r>
  <r>
    <s v="Contra Costa"/>
    <s v="Orinda"/>
    <s v="General Obligation Bond"/>
    <n v="25000000"/>
    <s v="Flood Control, Storm Drainage"/>
    <n v="68.48"/>
    <n v="31.52"/>
    <s v="Pass"/>
    <n v="1"/>
    <s v=""/>
    <n v="2016"/>
    <x v="1"/>
    <m/>
  </r>
  <r>
    <s v="Contra Costa"/>
    <s v="Pittsburg Unified School District"/>
    <s v="General Obligation Bond"/>
    <n v="85000000"/>
    <s v="K-12 School Facility"/>
    <n v="68.5"/>
    <n v="31.5"/>
    <s v="Pass"/>
    <n v="1"/>
    <s v=""/>
    <n v="2014"/>
    <x v="0"/>
    <m/>
  </r>
  <r>
    <s v="Contra Costa"/>
    <s v="Pittsburg Unified School District"/>
    <s v="General Obligation Bond"/>
    <n v="100000000"/>
    <s v="K-12 School Facility"/>
    <n v="68.5"/>
    <n v="31.5"/>
    <s v="Pass"/>
    <n v="1"/>
    <s v=""/>
    <n v="2010"/>
    <x v="0"/>
    <m/>
  </r>
  <r>
    <s v="Contra Costa"/>
    <s v="Kensington Police Protection and Community Services District"/>
    <s v="PLF Debt"/>
    <s v="Parcel Tax: Impose a Parcel Tax Not to Exceed $200 for Single Family Residential Parcels Beginning FY 2010/11"/>
    <s v="Fire, Police Protection/Emergency Medical"/>
    <n v="68.8"/>
    <n v="31.2"/>
    <s v="Pass"/>
    <n v="1"/>
    <s v=""/>
    <n v="2010"/>
    <x v="1"/>
    <m/>
  </r>
  <r>
    <s v="Contra Costa"/>
    <s v="Martinez"/>
    <s v="General Obligation Bond"/>
    <n v="30000000"/>
    <s v="Recreation and Sports Facilities"/>
    <n v="69"/>
    <n v="31.1"/>
    <s v="Pass"/>
    <n v="1"/>
    <s v=""/>
    <n v="2008"/>
    <x v="0"/>
    <m/>
  </r>
  <r>
    <s v="Contra Costa"/>
    <s v="Martinez Unified School District"/>
    <s v="PLF Debt"/>
    <s v="Parcel Tax: Levy Annual Tax of $50 Per Parcel for 5 Yrs"/>
    <s v="K-12 School Facility"/>
    <n v="69"/>
    <n v="31.1"/>
    <s v="Pass"/>
    <n v="1"/>
    <s v=""/>
    <n v="2012"/>
    <x v="0"/>
    <m/>
  </r>
  <r>
    <s v="Contra Costa"/>
    <s v="Oakley Union Elementary School District"/>
    <s v="General Obligation Bond"/>
    <n v="16500000"/>
    <s v="K-12 School Facility"/>
    <n v="69.099999999999994"/>
    <n v="30.9"/>
    <s v="Pass"/>
    <n v="1"/>
    <s v=""/>
    <n v="2004"/>
    <x v="0"/>
    <m/>
  </r>
  <r>
    <s v="Contra Costa"/>
    <s v="Orinda"/>
    <s v="Sales Tax Revenue Bond"/>
    <s v="Sales Tax: Enact a 1/2› Sales Tax for 20 Years"/>
    <s v="Special Tax Fees/Levy"/>
    <n v="69.599999999999994"/>
    <n v="30.4"/>
    <s v="Pass"/>
    <n v="1"/>
    <s v=""/>
    <n v="2012"/>
    <x v="0"/>
    <m/>
  </r>
  <r>
    <s v="Contra Costa"/>
    <s v="Walnut Creek"/>
    <s v="PLF Debt"/>
    <s v="Parcel Tax of $22"/>
    <s v="Public Building"/>
    <n v="69.599999999999994"/>
    <n v="30.4"/>
    <s v="Pass"/>
    <n v="1"/>
    <s v=""/>
    <n v="2002"/>
    <x v="1"/>
    <m/>
  </r>
  <r>
    <s v="Contra Costa"/>
    <s v="Martinez Unified School District"/>
    <s v="PLF Debt"/>
    <s v="Parcel Tax: Levy an Annual Parcel Tax of $50 Per Parcel Not to Exceed 5 Yrs"/>
    <s v="K-12 School Facility"/>
    <n v="69.599999999999994"/>
    <n v="30.4"/>
    <s v="Pass"/>
    <n v="1"/>
    <s v=""/>
    <n v="2008"/>
    <x v="0"/>
    <m/>
  </r>
  <r>
    <s v="Contra Costa"/>
    <s v="San Ramon"/>
    <s v="Special Assessment Bond"/>
    <s v="$53 Per Sq Ft (Continue)"/>
    <s v="Multiple Capital Improvements, Public Works"/>
    <n v="69.7"/>
    <n v="30.3"/>
    <s v="Pass"/>
    <n v="1"/>
    <s v=""/>
    <n v="1996"/>
    <x v="0"/>
    <m/>
  </r>
  <r>
    <s v="Contra Costa"/>
    <s v="Orinda Union School District"/>
    <s v="General Obligation Bond"/>
    <n v="50000000"/>
    <s v="K-12 School Facility"/>
    <n v="69.87"/>
    <n v="30.13"/>
    <s v="Pass"/>
    <n v="1"/>
    <s v=""/>
    <n v="2018"/>
    <x v="0"/>
    <m/>
  </r>
  <r>
    <s v="Contra Costa"/>
    <s v="Mt Diablo Unified School District"/>
    <s v="General Obligation Bond"/>
    <n v="150000000"/>
    <s v="K-12 School Facility"/>
    <n v="70.31"/>
    <n v="29.69"/>
    <s v="Pass"/>
    <n v="1"/>
    <s v=""/>
    <n v="2018"/>
    <x v="0"/>
    <m/>
  </r>
  <r>
    <s v="Contra Costa"/>
    <s v="Moraga"/>
    <s v="Sales Tax Revenue Bond"/>
    <s v="Sales Tax: Enact a 1› Sales Tax for 20 Yrs"/>
    <s v="Special Tax Fees/Levy"/>
    <n v="70.5"/>
    <n v="29.5"/>
    <s v="Pass"/>
    <n v="1"/>
    <s v=""/>
    <n v="2012"/>
    <x v="0"/>
    <m/>
  </r>
  <r>
    <s v="Contra Costa"/>
    <s v="El Cerrito"/>
    <s v="Sales Tax Revenue Bond"/>
    <s v="Sales Tax: Renew 1% sales tax for 12 years."/>
    <s v="Special Tax Fees/Levy"/>
    <n v="70.599999999999994"/>
    <n v="29.4"/>
    <s v="Pass"/>
    <n v="1"/>
    <s v=""/>
    <n v="2014"/>
    <x v="0"/>
    <m/>
  </r>
  <r>
    <s v="Contra Costa"/>
    <s v="Clayton"/>
    <s v="PLF Debt"/>
    <s v="Parcel Tax: An Annual Tax Ranging from $16.39 Per Residential Parcel to $221.05 Per Downtown Core Parcels to Expire In10 Yrs"/>
    <s v="Recreation and Sports Facilities"/>
    <n v="70.599999999999994"/>
    <n v="29.4"/>
    <s v="Pass"/>
    <n v="1"/>
    <s v=""/>
    <n v="2006"/>
    <x v="0"/>
    <m/>
  </r>
  <r>
    <s v="Contra Costa"/>
    <s v="Orinda Union School District"/>
    <s v="PLF Debt"/>
    <s v="Parcel Tax: $124 per parcel per year."/>
    <s v="K-12 School Facility"/>
    <n v="70.7"/>
    <n v="29.3"/>
    <s v="Pass"/>
    <n v="1"/>
    <s v=""/>
    <n v="2009"/>
    <x v="2"/>
    <m/>
  </r>
  <r>
    <s v="Contra Costa"/>
    <s v="Hercules"/>
    <s v="PLF Debt"/>
    <s v="Sales Tax: Adopt an Add on Sales Tax of 1/2% for 4 Yrs"/>
    <s v="Special Tax Fees/Levy"/>
    <n v="70.8"/>
    <n v="29.2"/>
    <s v="Pass"/>
    <n v="1"/>
    <s v=""/>
    <n v="2012"/>
    <x v="1"/>
    <m/>
  </r>
  <r>
    <s v="Contra Costa"/>
    <s v="San Pablo"/>
    <s v="Sales Tax Revenue Bond"/>
    <s v="Sales Tax: Increase sales tax by 1/4 percent to fund the creation of an Emergency Medical Services Squad."/>
    <s v="Hospital"/>
    <n v="70.8"/>
    <n v="29.2"/>
    <s v="Pass"/>
    <n v="1"/>
    <s v=""/>
    <n v="2014"/>
    <x v="1"/>
    <m/>
  </r>
  <r>
    <s v="Contra Costa"/>
    <s v="Moraga School District"/>
    <s v="PLF Debt"/>
    <s v="Parcel Tax: $192 per parcel"/>
    <s v="K-12 School Facility"/>
    <n v="70.819999999999993"/>
    <n v="29.18"/>
    <s v="Pass"/>
    <n v="1"/>
    <s v=""/>
    <n v="2020"/>
    <x v="1"/>
    <m/>
  </r>
  <r>
    <s v="Contra Costa"/>
    <s v="Hercules"/>
    <s v="PLF Debt"/>
    <s v="Utility Tax: Increased utility tax to 8% for 5 years."/>
    <s v="Other Purpose"/>
    <n v="70.959999999999994"/>
    <n v="29.04"/>
    <s v="Pass"/>
    <n v="1"/>
    <s v=""/>
    <n v="2013"/>
    <x v="2"/>
    <m/>
  </r>
  <r>
    <s v="Contra Costa"/>
    <s v="Acalanes Union High School District"/>
    <s v="General Obligation Bond"/>
    <n v="34000000"/>
    <s v="K-12 School Facility"/>
    <n v="71"/>
    <n v="29"/>
    <s v="Pass"/>
    <n v="1"/>
    <s v=""/>
    <n v="1988"/>
    <x v="0"/>
    <m/>
  </r>
  <r>
    <s v="Contra Costa"/>
    <s v="El Cerrito"/>
    <s v="Sales Tax Revenue Bond"/>
    <s v="Sales Tax: Impose a 1/2› Sales Tax Used Exclusively for Street Improvements"/>
    <s v="Street Construction and Improvements"/>
    <n v="71.099999999999994"/>
    <n v="28.9"/>
    <s v="Pass"/>
    <n v="1"/>
    <s v=""/>
    <n v="2008"/>
    <x v="1"/>
    <m/>
  </r>
  <r>
    <s v="Contra Costa"/>
    <s v="Contra Costa County"/>
    <s v="Sales Tax Revenue Bond"/>
    <s v="Sales Tax: Continuation of the 1/2› Sales Tax for 25 Yrs Beginning 4/1/09 Through 3/31/34"/>
    <s v="Public Transit"/>
    <n v="71.099999999999994"/>
    <n v="28.9"/>
    <s v="Pass"/>
    <n v="1"/>
    <s v=""/>
    <n v="2004"/>
    <x v="0"/>
    <m/>
  </r>
  <r>
    <s v="Contra Costa"/>
    <s v="Walnut Creek School District"/>
    <s v="PLF Debt"/>
    <s v="Parcel Tax: Replace existing parcel tax with $82 parcel tax for 6 years."/>
    <s v="K-12 School Facility"/>
    <n v="71.16"/>
    <n v="28.84"/>
    <s v="Pass"/>
    <n v="1"/>
    <s v=""/>
    <n v="2005"/>
    <x v="2"/>
    <m/>
  </r>
  <r>
    <s v="Contra Costa"/>
    <s v="Contra Costa County"/>
    <s v="PLF Debt"/>
    <s v="Marijuana Tax: Tax businesses at rates up to $7/canopy sq. ft. for cultivation (adjustable for inflation) and up to 4% of gross receipts for all other cannabis businesses including retailers until repealed by voters or Board of Supervisors."/>
    <s v="Other Purpose"/>
    <n v="71.44"/>
    <n v="28.56"/>
    <s v="Pass"/>
    <n v="1"/>
    <s v=""/>
    <n v="2018"/>
    <x v="0"/>
    <m/>
  </r>
  <r>
    <s v="Contra Costa"/>
    <s v="West Contra Costa Unified School District"/>
    <s v="General Obligation Bond"/>
    <n v="300000000"/>
    <s v="K-12 School Facility"/>
    <n v="71.8"/>
    <n v="28.2"/>
    <s v="Pass"/>
    <n v="1"/>
    <s v=""/>
    <n v="2002"/>
    <x v="1"/>
    <m/>
  </r>
  <r>
    <s v="Contra Costa"/>
    <s v="Martinez"/>
    <s v="PLF Debt"/>
    <s v="Sales Tax: Increase tax by an additional 0.5% for 15 years to fund road projects."/>
    <s v="Street Construction and Improvements"/>
    <n v="71.959999999999994"/>
    <n v="28.04"/>
    <s v="Pass"/>
    <n v="1"/>
    <s v=""/>
    <n v="2016"/>
    <x v="0"/>
    <m/>
  </r>
  <r>
    <s v="Contra Costa"/>
    <s v="Hercules"/>
    <s v="PLF Debt"/>
    <s v="Utility User Tax: Continue utility user tax of 8% for 10 years."/>
    <s v="Other Purpose"/>
    <n v="72.22"/>
    <n v="27.78"/>
    <s v="Pass"/>
    <n v="1"/>
    <s v=""/>
    <n v="2015"/>
    <x v="2"/>
    <m/>
  </r>
  <r>
    <s v="Contra Costa"/>
    <s v="San Ramon Valley Unified School District"/>
    <s v="PLF Debt"/>
    <s v="Parcel Tax: $144 annual education parcel tax for 7 years."/>
    <s v="K-12 School Facility"/>
    <n v="72.239999999999995"/>
    <n v="27.76"/>
    <s v="Pass"/>
    <n v="1"/>
    <s v=""/>
    <n v="2009"/>
    <x v="2"/>
    <m/>
  </r>
  <r>
    <s v="Contra Costa"/>
    <s v="Liberty Union High School District"/>
    <s v="General Obligation Bond"/>
    <n v="40000000"/>
    <s v="K-12 School Facility"/>
    <n v="72.239999999999995"/>
    <n v="27.76"/>
    <s v="Pass"/>
    <n v="1"/>
    <s v=""/>
    <n v="2001"/>
    <x v="2"/>
    <m/>
  </r>
  <r>
    <s v="Contra Costa"/>
    <s v="San Pablo"/>
    <s v="PLF Debt"/>
    <s v="Utility Users Tax: Reduce from 8% to 7%"/>
    <s v="Special Tax Fees/Levy"/>
    <n v="72.3"/>
    <n v="27.7"/>
    <s v="Pass"/>
    <n v="1"/>
    <s v=""/>
    <n v="2004"/>
    <x v="0"/>
    <m/>
  </r>
  <r>
    <s v="Contra Costa"/>
    <s v="Pittsburg Unified School District"/>
    <s v="PLF Debt"/>
    <s v="Parcel Tax: Levy an Annual Parcel Tax of $60 Per Parcel for 7 Years Beginning 7/1/2009, with An Annual Inflation Adjustment of $6"/>
    <s v="K-12 School Facility"/>
    <n v="72.3"/>
    <n v="27.7"/>
    <s v="Pass"/>
    <n v="1"/>
    <s v=""/>
    <n v="2008"/>
    <x v="0"/>
    <m/>
  </r>
  <r>
    <s v="Contra Costa"/>
    <s v="Richmond"/>
    <s v="PLF Debt"/>
    <s v="Business Tax: 0.06% to 5% of gross receipts, with higher rates being assigned to marijuana businesses, firearm businesses and big businesses, generating an estimated $9.5 million per year"/>
    <s v="Other Purpose"/>
    <n v="72.53"/>
    <n v="27.47"/>
    <s v="Pass"/>
    <n v="1"/>
    <s v=""/>
    <n v="2020"/>
    <x v="0"/>
    <m/>
  </r>
  <r>
    <s v="Contra Costa"/>
    <s v="Moraga School District"/>
    <s v="General Obligation Bond"/>
    <n v="33000000"/>
    <s v="K-12 School Facility"/>
    <n v="72.7"/>
    <n v="27.3"/>
    <s v="Pass"/>
    <n v="1"/>
    <s v=""/>
    <n v="2016"/>
    <x v="0"/>
    <m/>
  </r>
  <r>
    <s v="Contra Costa"/>
    <s v="Martinez"/>
    <s v="PLF Debt"/>
    <s v="Sales Tax: Impose tax at rate of .5% for 15 yrs."/>
    <s v="Fire, Police Protection/Emergency Medical"/>
    <n v="72.86"/>
    <n v="27.14"/>
    <s v="Pass"/>
    <n v="1"/>
    <s v=""/>
    <n v="2018"/>
    <x v="0"/>
    <m/>
  </r>
  <r>
    <s v="Contra Costa"/>
    <s v="Walnut Creek School District"/>
    <s v="General Obligation Bond"/>
    <n v="60000000"/>
    <s v="K-12 School Facility"/>
    <n v="73.08"/>
    <n v="26.92"/>
    <s v="Pass"/>
    <n v="1"/>
    <s v=""/>
    <n v="2016"/>
    <x v="1"/>
    <m/>
  </r>
  <r>
    <s v="Contra Costa"/>
    <s v="Lafayette Elementary School District"/>
    <s v="PLF Debt"/>
    <s v="Parcel Tax: $290 per parcel for seven years, providing $3,011,360 annually"/>
    <s v="K-12 School Facility"/>
    <n v="73.13"/>
    <n v="26.87"/>
    <s v="Pass"/>
    <n v="1"/>
    <s v=""/>
    <n v="2020"/>
    <x v="1"/>
    <m/>
  </r>
  <r>
    <s v="Contra Costa"/>
    <s v="Lafayette Elementary School District"/>
    <s v="PLF Debt"/>
    <s v="Parcel Tax: Extend $132 per year per parcel for 7 years with a 3% increase yearly."/>
    <s v="K-12 School Facility"/>
    <n v="73.13"/>
    <n v="26.87"/>
    <s v="Pass"/>
    <n v="1"/>
    <s v=""/>
    <n v="2007"/>
    <x v="2"/>
    <m/>
  </r>
  <r>
    <s v="Contra Costa"/>
    <s v="Pinole"/>
    <s v="PLF Debt"/>
    <s v="Utility Users Tax: Continue existing tax rate of 8% until voters decide otherwise."/>
    <s v="Other Purpose"/>
    <n v="73.349999999999994"/>
    <n v="26.65"/>
    <s v="Pass"/>
    <n v="1"/>
    <s v=""/>
    <n v="2018"/>
    <x v="0"/>
    <m/>
  </r>
  <r>
    <s v="Contra Costa"/>
    <s v="Contra Costa County Service Area No. P-2 Zone A (Blackhawk)"/>
    <s v="PLF Debt"/>
    <s v="Parcel Tax: increase to $395 per residential unit, $2,370 per parcel for property designated as commercial/industrial/institutional property, and $11,852 per parcel for property designated as commercial/theater and allowing for 3% annual increases"/>
    <s v="Fire, Police Protection/Emergency Medical"/>
    <n v="73.540000000000006"/>
    <n v="26.46"/>
    <s v="Pass"/>
    <n v="1"/>
    <s v=""/>
    <n v="2020"/>
    <x v="0"/>
    <m/>
  </r>
  <r>
    <s v="Contra Costa"/>
    <s v="Pittsburg"/>
    <s v="Sales Tax Revenue Bond"/>
    <s v="Sales Tax: Adopt an Add-on Sales Tax of 1/2› for 5 Yrs, Reduced to 1/4› for 5 Yrs"/>
    <s v="Special Tax Fees/Levy"/>
    <n v="73.599999999999994"/>
    <n v="26.4"/>
    <s v="Pass"/>
    <n v="1"/>
    <s v=""/>
    <n v="2012"/>
    <x v="1"/>
    <m/>
  </r>
  <r>
    <s v="Contra Costa"/>
    <s v="San Pablo"/>
    <s v="Sales Tax Revenue Bond"/>
    <s v="Sales Tax: Adopt an Add-on Sales Tax of 1/2› for 5 Yrs, Reduced to 1/4› for 5 Yrs"/>
    <s v="Special Tax Fees/Levy"/>
    <n v="73.599999999999994"/>
    <n v="26.4"/>
    <s v="Pass"/>
    <n v="1"/>
    <s v=""/>
    <n v="2012"/>
    <x v="1"/>
    <m/>
  </r>
  <r>
    <s v="Contra Costa"/>
    <s v="John Swett Unified School District"/>
    <s v="General Obligation Bond"/>
    <n v="20000000"/>
    <s v="K-12 School Facility"/>
    <n v="73.8"/>
    <n v="26.2"/>
    <s v="Pass"/>
    <n v="1"/>
    <s v=""/>
    <n v="2008"/>
    <x v="0"/>
    <m/>
  </r>
  <r>
    <s v="Contra Costa"/>
    <s v="Lafayette Elementary School District"/>
    <s v="General Obligation Bond"/>
    <n v="70000000"/>
    <s v="K-12 School Facility"/>
    <n v="73.84"/>
    <n v="26.16"/>
    <s v="Pass"/>
    <n v="1"/>
    <s v=""/>
    <n v="2016"/>
    <x v="1"/>
    <m/>
  </r>
  <r>
    <s v="Contra Costa"/>
    <s v="Brentwood"/>
    <s v="General Obligation Bond"/>
    <n v="6000000"/>
    <s v="Other Purpose"/>
    <n v="73.87"/>
    <n v="26.13"/>
    <s v="Pass"/>
    <n v="1"/>
    <s v=""/>
    <n v="2001"/>
    <x v="2"/>
    <m/>
  </r>
  <r>
    <s v="Contra Costa"/>
    <s v="Richmond"/>
    <s v="PLF Debt"/>
    <s v="Utility Users Tax: Reduce the Rate of the City of Richmond's Telecommunications Users Tax from 10% to 9.5%"/>
    <s v="Special Tax Fees/Levy"/>
    <n v="74"/>
    <n v="26"/>
    <s v="Pass"/>
    <n v="1"/>
    <s v=""/>
    <n v="2008"/>
    <x v="1"/>
    <m/>
  </r>
  <r>
    <s v="Contra Costa"/>
    <s v="West Contra Costa County"/>
    <s v="PLF Debt"/>
    <s v="Parcel Tax: $47 per year for single -family residents; Multiunit residential properties $94 per parcel; Small commercial and industrial property owners $282; Medium commercial and industrial property owners $470 and large commercial and industrial parcels $940."/>
    <s v="Hospital"/>
    <n v="74.010000000000005"/>
    <n v="25.99"/>
    <s v="Pass"/>
    <n v="1"/>
    <s v=""/>
    <n v="2011"/>
    <x v="2"/>
    <m/>
  </r>
  <r>
    <s v="Contra Costa"/>
    <s v="Orinda"/>
    <s v="PLF Debt"/>
    <s v="Parcel Tax: Continue and Adjust the Existing Tax from $27 to $39 Per Year Per Residential Parcel or Equivalent Unit for the Orinda Library"/>
    <s v="Public Building"/>
    <n v="74.099999999999994"/>
    <n v="25.9"/>
    <s v="Pass"/>
    <n v="1"/>
    <s v=""/>
    <n v="2008"/>
    <x v="1"/>
    <m/>
  </r>
  <r>
    <s v="Contra Costa"/>
    <s v="Pittsburg Unified School District"/>
    <s v="General Obligation Bond"/>
    <n v="85000000"/>
    <s v="K-12 School Facility"/>
    <n v="74.099999999999994"/>
    <n v="25.9"/>
    <s v="Pass"/>
    <n v="1"/>
    <s v=""/>
    <n v="2006"/>
    <x v="0"/>
    <m/>
  </r>
  <r>
    <s v="Contra Costa"/>
    <s v="Acalanes Union High School District"/>
    <s v="PLF Debt"/>
    <s v="Parcel Tax: Renew $85 per taxable parcel/per year for 6 years."/>
    <s v="K-12 School Facility"/>
    <n v="74.209999999999994"/>
    <n v="25.79"/>
    <s v="Pass"/>
    <n v="1"/>
    <s v=""/>
    <n v="2001"/>
    <x v="2"/>
    <m/>
  </r>
  <r>
    <s v="Contra Costa"/>
    <s v="Acalanes Union High School District"/>
    <s v="PLF Debt"/>
    <s v="Parcel Tax: $189 per year tax indefinitely."/>
    <s v="K-12 School Facility"/>
    <n v="74.5"/>
    <n v="25.5"/>
    <s v="Pass"/>
    <n v="1"/>
    <s v=""/>
    <n v="2009"/>
    <x v="2"/>
    <m/>
  </r>
  <r>
    <s v="Contra Costa"/>
    <s v="Orinda"/>
    <s v="PLF Debt"/>
    <s v="Parcel Tax: Increase library parcel tax to $69/parcel annually from $39/parcel so that the amended tax raises a total of $514,000 annually."/>
    <s v="Other Purpose"/>
    <n v="74.86"/>
    <n v="25.14"/>
    <s v="Pass"/>
    <n v="1"/>
    <s v=""/>
    <n v="2018"/>
    <x v="1"/>
    <m/>
  </r>
  <r>
    <s v="Contra Costa"/>
    <s v="San Ramon Valley Unified School District"/>
    <s v="PLF Debt"/>
    <s v="Parcel Tax: Extend parcel tax of $144 per year/ per parcel for nine years."/>
    <s v="K-12 School Facility"/>
    <n v="74.98"/>
    <n v="25.02"/>
    <s v="Pass"/>
    <n v="1"/>
    <s v=""/>
    <n v="2015"/>
    <x v="2"/>
    <m/>
  </r>
  <r>
    <s v="Contra Costa"/>
    <s v="Orinda Union School District"/>
    <s v="PLF Debt"/>
    <s v="Parcel Tax: $385 per parcel."/>
    <s v="K-12 School Facility"/>
    <n v="75"/>
    <n v="25"/>
    <s v="Pass"/>
    <n v="1"/>
    <s v=""/>
    <n v="2003"/>
    <x v="2"/>
    <m/>
  </r>
  <r>
    <s v="Contra Costa"/>
    <s v="Acalanes Union High School District"/>
    <s v="PLF Debt"/>
    <s v="Parcel Tax: Replace current parcel tax with $189 per taxable parcel for 6 years."/>
    <s v="K-12 School Facility"/>
    <n v="75.02"/>
    <n v="24.98"/>
    <s v="Pass"/>
    <n v="1"/>
    <s v=""/>
    <n v="2005"/>
    <x v="2"/>
    <m/>
  </r>
  <r>
    <s v="Contra Costa"/>
    <s v="Hercules"/>
    <s v="PLF Debt"/>
    <s v="Sales Tax: Continue 0.5% sales tax."/>
    <s v="Other Purpose"/>
    <n v="75.38"/>
    <n v="24.62"/>
    <s v="Pass"/>
    <n v="1"/>
    <s v=""/>
    <n v="2015"/>
    <x v="2"/>
    <m/>
  </r>
  <r>
    <s v="Contra Costa"/>
    <s v="Orinda"/>
    <s v="General Obligation Bond"/>
    <n v="20000000"/>
    <s v="Street Construction and Improvements"/>
    <n v="75.5"/>
    <n v="24.5"/>
    <s v="Pass"/>
    <n v="1"/>
    <s v=""/>
    <n v="2014"/>
    <x v="1"/>
    <m/>
  </r>
  <r>
    <s v="Contra Costa"/>
    <s v="Orinda"/>
    <s v="PLF Debt"/>
    <s v="Parcel Tax: $27 per year/per residential parcel for 8 years."/>
    <s v="Public Building"/>
    <n v="75.58"/>
    <n v="24.42"/>
    <s v="Pass"/>
    <n v="1"/>
    <s v=""/>
    <n v="2001"/>
    <x v="2"/>
    <m/>
  </r>
  <r>
    <s v="Contra Costa"/>
    <s v="West Contra Costa Unified School District"/>
    <s v="Public Enterprise Revenue Bond"/>
    <s v="Parcel Tax: Renew Existing Parcel Tax for 5 Yrs"/>
    <s v="K-12 School Facility"/>
    <n v="75.599999999999994"/>
    <n v="24.4"/>
    <s v="Pass"/>
    <n v="1"/>
    <s v=""/>
    <n v="2012"/>
    <x v="0"/>
    <m/>
  </r>
  <r>
    <s v="Contra Costa"/>
    <s v="Walnut Creek School District"/>
    <s v="PLF Debt"/>
    <s v="Parcel Tax: Renew the existing $82 a year parcel tax."/>
    <s v="K-12 School Facility"/>
    <n v="75.73"/>
    <n v="24.27"/>
    <s v="Pass"/>
    <n v="1"/>
    <s v=""/>
    <n v="2009"/>
    <x v="2"/>
    <m/>
  </r>
  <r>
    <s v="Contra Costa"/>
    <s v="Pleasant Hill Recreation &amp; Park District"/>
    <s v="General Obligation Bond"/>
    <n v="28000000"/>
    <s v="Recreation and Sports Facilities"/>
    <n v="75.739999999999995"/>
    <n v="24.26"/>
    <s v="Pass"/>
    <n v="1"/>
    <s v=""/>
    <n v="2009"/>
    <x v="2"/>
    <m/>
  </r>
  <r>
    <s v="Contra Costa"/>
    <s v="West Contra Costa Unified School District"/>
    <s v="General Obligation Bond"/>
    <n v="40000000"/>
    <s v="K-12 School Facility"/>
    <n v="76"/>
    <n v="24"/>
    <s v="Pass"/>
    <n v="1"/>
    <s v=""/>
    <n v="1998"/>
    <x v="1"/>
    <m/>
  </r>
  <r>
    <s v="Contra Costa"/>
    <s v="Contra Costa County Service Area P-5"/>
    <s v="PLF Debt"/>
    <s v="Parcel Tax: Increase Service Area P-5 parcel tax by $140/parcel dedicating funds to police salary, benefits, equipment, and other expenses."/>
    <s v="Fire, Police Protection/Emergency Medical"/>
    <n v="76.260000000000005"/>
    <n v="23.74"/>
    <s v="Pass"/>
    <n v="1"/>
    <s v=""/>
    <n v="2019"/>
    <x v="2"/>
    <m/>
  </r>
  <r>
    <s v="Contra Costa"/>
    <s v="West Contra Costa Unified School District"/>
    <s v="PLF Debt"/>
    <s v="Parcel Tax: Extend the district's parcel tax at 7.2 cents per sq. ft. for 8 additional years to provide funding for schools."/>
    <s v="K-12 School Facility"/>
    <n v="76.33"/>
    <n v="23.67"/>
    <s v="Pass"/>
    <n v="1"/>
    <s v=""/>
    <n v="2016"/>
    <x v="0"/>
    <m/>
  </r>
  <r>
    <s v="Contra Costa"/>
    <s v="Hercules"/>
    <s v="PLF Debt"/>
    <s v="Utility Users Tax: Continue 6% Utility Users Tax for 20 Years"/>
    <s v="Special Tax Fees/Levy"/>
    <n v="76.599999999999994"/>
    <n v="23.4"/>
    <s v="Pass"/>
    <n v="1"/>
    <s v=""/>
    <n v="2004"/>
    <x v="0"/>
    <m/>
  </r>
  <r>
    <s v="Contra Costa"/>
    <s v="Martinez Unified School District"/>
    <s v="PLF Debt"/>
    <s v="Parcel Tax: Continue annual tax and increase rate from $50 to $75/parcel for 5 yrs."/>
    <s v="K-12 School Facility"/>
    <n v="76.97"/>
    <n v="23.03"/>
    <s v="Pass"/>
    <n v="1"/>
    <s v=""/>
    <n v="2018"/>
    <x v="0"/>
    <m/>
  </r>
  <r>
    <s v="Contra Costa"/>
    <s v="Concord"/>
    <s v="Sales Tax Revenue Bond"/>
    <s v="Sales Tax: Renew 1/2› sales tax for 9 years."/>
    <s v="Special Tax Fees/Levy"/>
    <n v="77.2"/>
    <n v="22.8"/>
    <s v="Pass"/>
    <n v="1"/>
    <s v=""/>
    <n v="2014"/>
    <x v="0"/>
    <m/>
  </r>
  <r>
    <s v="Contra Costa"/>
    <s v="West Contra Costa Unified School District"/>
    <s v="General Obligation Bond"/>
    <n v="150000000"/>
    <s v="K-12 School Facility"/>
    <n v="77.5"/>
    <n v="22.5"/>
    <s v="Pass"/>
    <n v="1"/>
    <s v=""/>
    <n v="2000"/>
    <x v="0"/>
    <m/>
  </r>
  <r>
    <s v="Contra Costa"/>
    <s v="Pittsburg"/>
    <s v="PLF Debt"/>
    <s v="Transient Occupancy Tax: Increase TOT to 12%."/>
    <s v="Other Purpose"/>
    <n v="77.8"/>
    <n v="22.2"/>
    <s v="Pass"/>
    <n v="1"/>
    <s v=""/>
    <n v="2011"/>
    <x v="2"/>
    <m/>
  </r>
  <r>
    <s v="Contra Costa"/>
    <s v="Antioch"/>
    <s v="PLF Debt"/>
    <s v="Exist TOT"/>
    <s v="Other Purpose"/>
    <n v="78"/>
    <n v="22"/>
    <s v="Pass"/>
    <n v="1"/>
    <s v=""/>
    <n v="1988"/>
    <x v="0"/>
    <m/>
  </r>
  <r>
    <s v="Contra Costa"/>
    <s v="Pittsburg Unified School District"/>
    <s v="General Obligation Bond"/>
    <n v="40500000"/>
    <s v="K-12 School Facility"/>
    <n v="78"/>
    <n v="22"/>
    <s v="Pass"/>
    <n v="1"/>
    <s v=""/>
    <n v="2004"/>
    <x v="0"/>
    <m/>
  </r>
  <r>
    <s v="Contra Costa"/>
    <s v="Rodeo-Hercules Fire Protection District"/>
    <s v="PLF Debt"/>
    <s v="Parcel Tax: Replace an expiring property assessment with an $18 monthly parcel tax."/>
    <s v="Fire, Police Protection/Emergency Medical"/>
    <n v="78.150000000000006"/>
    <n v="21.85"/>
    <s v="Pass"/>
    <n v="1"/>
    <s v=""/>
    <n v="2016"/>
    <x v="0"/>
    <m/>
  </r>
  <r>
    <s v="Contra Costa"/>
    <s v="San Pablo"/>
    <s v="Special Assessment Bond"/>
    <s v="$57-$107 Per Sq Ft (Continue)"/>
    <s v="Multiple Capital Improvements, Public Works"/>
    <n v="78.2"/>
    <n v="21.8"/>
    <s v="Pass"/>
    <n v="1"/>
    <s v=""/>
    <n v="1996"/>
    <x v="0"/>
    <m/>
  </r>
  <r>
    <s v="Contra Costa"/>
    <s v="El Cerrito"/>
    <s v="PLF Debt"/>
    <s v="Parcel Tax: Extend parcel tax approved in 2000 that is set to expire 6/30/2020."/>
    <s v="Parks, Open Space"/>
    <n v="78.34"/>
    <n v="21.66"/>
    <s v="Pass"/>
    <n v="1"/>
    <s v=""/>
    <n v="2019"/>
    <x v="2"/>
    <m/>
  </r>
  <r>
    <s v="Contra Costa"/>
    <s v="Richmond"/>
    <s v="PLF Debt"/>
    <s v="Business License Tax: Levy Business License Tax of 5% on Gross Receipts on Any One Engaged In a Marijuana Business"/>
    <s v="Special Tax Fees/Levy"/>
    <n v="78.400000000000006"/>
    <n v="21.6"/>
    <s v="Pass"/>
    <n v="1"/>
    <s v=""/>
    <n v="2010"/>
    <x v="0"/>
    <m/>
  </r>
  <r>
    <s v="Contra Costa"/>
    <s v="Pinole"/>
    <s v="PLF Debt"/>
    <s v="Utility Users Tax: Continue Existing Tax of 8% for an Add'l 8 Yrs"/>
    <s v="Special Tax Fees/Levy"/>
    <n v="79"/>
    <n v="21"/>
    <s v="Pass"/>
    <n v="1"/>
    <s v=""/>
    <n v="2012"/>
    <x v="0"/>
    <m/>
  </r>
  <r>
    <s v="Contra Costa"/>
    <s v="San Pablo"/>
    <s v="PLF Debt"/>
    <s v="Sales Tax: additional 0.5% for five years followed by a reduction to 0.25% for five years, generating an estimated $1.45 million per year for the first five years and $725,000 per year for the last five years, thereby increasing the total sales tax rate in San Pablo from 8.75% to 9.25% for five years, followed by a reduction to 9% for five years"/>
    <s v="Other Purpose"/>
    <n v="79.19"/>
    <n v="20.81"/>
    <s v="Pass"/>
    <n v="1"/>
    <s v=""/>
    <n v="2020"/>
    <x v="0"/>
    <m/>
  </r>
  <r>
    <s v="Contra Costa"/>
    <s v="Clayton CFD No 2007-1"/>
    <s v="PLF Debt"/>
    <s v="Parcel Tax: $234.84 per year per parcel for 10 years"/>
    <s v="Other Purpose"/>
    <n v="79.23"/>
    <n v="20.77"/>
    <s v="Pass"/>
    <n v="1"/>
    <s v=""/>
    <n v="2016"/>
    <x v="1"/>
    <m/>
  </r>
  <r>
    <s v="Contra Costa"/>
    <s v="West Contra Costa Unified School District"/>
    <s v="PLF Debt"/>
    <s v="Parcel Tax: Renew the Existing Parcel Tax for 5 Years Beginning 7/1/2009 and Ending 6/30/2014"/>
    <s v="K-12 School Facility"/>
    <n v="79.599999999999994"/>
    <n v="20.399999999999999"/>
    <s v="Pass"/>
    <n v="1"/>
    <s v=""/>
    <n v="2008"/>
    <x v="0"/>
    <m/>
  </r>
  <r>
    <s v="Contra Costa"/>
    <s v="Contra Costa County Service Area P-5"/>
    <s v="PLF Debt"/>
    <s v="Parcel Tax: $330 per parcel/per year except for parcels with commercial recreational purposes."/>
    <s v="Fire, Police Protection/Emergency Medical"/>
    <n v="80.099999999999994"/>
    <n v="19.899999999999999"/>
    <s v="Pass"/>
    <n v="1"/>
    <s v=""/>
    <n v="2001"/>
    <x v="2"/>
    <m/>
  </r>
  <r>
    <s v="Contra Costa"/>
    <s v="Clayton"/>
    <s v="PLF Debt"/>
    <s v="Parcel Tax: Renew tax of $19.03/single-family residential unit, higher rate for commercial parcels from FY 2017-18 through 2036-37."/>
    <s v="Parks, Open Space"/>
    <n v="81.3"/>
    <n v="18.7"/>
    <s v="Pass"/>
    <n v="1"/>
    <s v=""/>
    <n v="2014"/>
    <x v="0"/>
    <m/>
  </r>
  <r>
    <s v="Contra Costa"/>
    <s v="Pittsburg"/>
    <s v="PLF Debt"/>
    <s v="Sales Tax: Extend 0.5% tax for 18 years."/>
    <s v="Other Capital Improvements, Public Works"/>
    <n v="81.569999999999993"/>
    <n v="18.43"/>
    <s v="Pass"/>
    <n v="1"/>
    <s v=""/>
    <n v="2016"/>
    <x v="1"/>
    <m/>
  </r>
  <r>
    <s v="Contra Costa"/>
    <s v="Contra Costa County Service Area P-2 Zone B"/>
    <s v="PLF Debt"/>
    <s v="Parcel Tax: increase to $67 per parcel for residential property and $200 per parcel for commercial/industrial/institutional property"/>
    <s v="Fire, Police Protection/Emergency Medical"/>
    <n v="82.19"/>
    <n v="17.809999999999999"/>
    <s v="Pass"/>
    <n v="1"/>
    <s v=""/>
    <n v="2021"/>
    <x v="2"/>
    <m/>
  </r>
  <r>
    <s v="Del Norte"/>
    <s v="Del Norte County"/>
    <s v="Sales Tax Revenue Bond"/>
    <s v="Sales Tax: Increase Sales Tax .5%"/>
    <s v="Special Tax Fees/Levy"/>
    <n v="25.1"/>
    <n v="74.900000000000006"/>
    <s v="Fail"/>
    <s v=""/>
    <n v="1"/>
    <n v="2004"/>
    <x v="0"/>
    <m/>
  </r>
  <r>
    <s v="Del Norte"/>
    <s v="Crescent City"/>
    <s v="PLF Debt"/>
    <s v="Transient Occupancy Tax: Increase from 10% to 12%"/>
    <s v="Special Tax Fees/Levy"/>
    <n v="32.9"/>
    <n v="67.099999999999994"/>
    <s v="Fail"/>
    <s v=""/>
    <n v="1"/>
    <n v="2006"/>
    <x v="0"/>
    <m/>
  </r>
  <r>
    <s v="Del Norte"/>
    <s v="Del Norte County"/>
    <s v="PLF Debt"/>
    <s v="Transient Occupancy Tax: Expand Tax to Cover Recreational Vehicles at Campgrounds"/>
    <s v="Special Tax Fees/Levy"/>
    <n v="36.9"/>
    <n v="63.1"/>
    <s v="Fail"/>
    <s v=""/>
    <n v="1"/>
    <n v="2006"/>
    <x v="0"/>
    <m/>
  </r>
  <r>
    <s v="Del Norte"/>
    <s v="Del Norte County"/>
    <s v="PLF Debt"/>
    <s v="Transient Occupancy Tax: Increase from 8% to 10%"/>
    <s v="Special Tax Fees/Levy"/>
    <n v="38.9"/>
    <n v="61.1"/>
    <s v="Fail"/>
    <s v=""/>
    <n v="1"/>
    <n v="2006"/>
    <x v="0"/>
    <m/>
  </r>
  <r>
    <s v="Del Norte"/>
    <s v="Del Norte County"/>
    <s v="Sales Tax Revenue Bond"/>
    <s v=".25% Sales Tax for 10 Yrs"/>
    <s v="Special Tax Fees/Levy"/>
    <n v="39.1"/>
    <n v="60.9"/>
    <s v="Fail"/>
    <s v=""/>
    <n v="1"/>
    <n v="1998"/>
    <x v="1"/>
    <m/>
  </r>
  <r>
    <s v="Del Norte"/>
    <s v="Crescent City"/>
    <s v="PLF Debt"/>
    <s v="Utility Users Tax: Increase sewer rates for all customer classes by 5% per year for the next three fiscal years."/>
    <s v="Other Purpose"/>
    <n v="42.97"/>
    <n v="57.03"/>
    <s v="Fail"/>
    <s v=""/>
    <n v="1"/>
    <n v="2016"/>
    <x v="0"/>
    <m/>
  </r>
  <r>
    <s v="Del Norte"/>
    <s v="Del Norte County"/>
    <s v="PLF Debt"/>
    <s v="Sales Tax: Increase sales tax by 1/2% for 5 years."/>
    <s v="Other Purpose"/>
    <n v="43.1"/>
    <n v="56.9"/>
    <s v="Fail"/>
    <s v=""/>
    <n v="1"/>
    <n v="1990"/>
    <x v="0"/>
    <m/>
  </r>
  <r>
    <s v="Del Norte"/>
    <s v="Del Norte County"/>
    <s v="PLF Debt"/>
    <s v=".25% Retail Sales Tax for 9 Yrs"/>
    <s v="Recreation and Sports Facilities"/>
    <n v="45.8"/>
    <n v="54.2"/>
    <s v="Fail"/>
    <s v=""/>
    <n v="1"/>
    <n v="1998"/>
    <x v="0"/>
    <m/>
  </r>
  <r>
    <s v="Del Norte"/>
    <s v="Del Norte County"/>
    <s v="PLF Debt"/>
    <s v="Sales Tax: additional 1% generating an estimated $1.2 million per year, thereby increasing the total sales tax rate from 7.5% to 8.5%"/>
    <s v="Other Purpose"/>
    <n v="50.24"/>
    <n v="49.76"/>
    <s v="Pass"/>
    <n v="1"/>
    <s v=""/>
    <n v="2020"/>
    <x v="0"/>
    <m/>
  </r>
  <r>
    <s v="Del Norte"/>
    <s v="Del Norte County"/>
    <s v="PLF Debt"/>
    <s v=".25% Retail Sales Tax"/>
    <s v="Public Building"/>
    <n v="51.6"/>
    <n v="48.4"/>
    <s v="Fail"/>
    <s v=""/>
    <n v="1"/>
    <n v="1998"/>
    <x v="0"/>
    <m/>
  </r>
  <r>
    <s v="Del Norte"/>
    <s v="Del Norte County"/>
    <s v="PLF Debt"/>
    <s v="Transient Occupancy Tax: Raise the tax rate from 8% to 10%."/>
    <s v="Other Purpose"/>
    <n v="54.64"/>
    <n v="45.36"/>
    <s v="Pass"/>
    <n v="1"/>
    <s v=""/>
    <n v="2018"/>
    <x v="0"/>
    <m/>
  </r>
  <r>
    <s v="Del Norte"/>
    <s v="Del Norte County Unified School District"/>
    <s v="General Obligation Bond"/>
    <n v="24987000"/>
    <s v="K-12 School Facility"/>
    <n v="57.6"/>
    <n v="42.4"/>
    <s v="Pass"/>
    <n v="1"/>
    <s v=""/>
    <n v="2008"/>
    <x v="0"/>
    <m/>
  </r>
  <r>
    <s v="Del Norte"/>
    <s v="Crescent Fire Protection District"/>
    <s v="PLF Debt"/>
    <s v="Exist Tax"/>
    <s v="Fire, Police Protection/Emergency Medical"/>
    <n v="60"/>
    <n v="40"/>
    <s v="Fail"/>
    <s v=""/>
    <n v="1"/>
    <n v="1988"/>
    <x v="0"/>
    <m/>
  </r>
  <r>
    <s v="Del Norte"/>
    <s v="Del Norte County"/>
    <s v="PLF Debt"/>
    <s v="Marijuana Tax: Impose tax rate of 2-6% of gross receipts for non-medicinal retail; 1-3% of gross receipts for manufacturers; $1/sq. ft. for outdoor cultivation; and $3/sq. ft. for indoor cultivation."/>
    <s v="Other Purpose"/>
    <n v="62.75"/>
    <n v="37.25"/>
    <s v="Pass"/>
    <n v="1"/>
    <s v=""/>
    <n v="2018"/>
    <x v="0"/>
    <m/>
  </r>
  <r>
    <s v="Del Norte"/>
    <s v="Crescent City"/>
    <s v="PLF Debt"/>
    <s v="Sales Tax: additional 1% generating an estimated $1.3 million per year, thereby increasing the total sales tax rate from 7.5% to 8.5%"/>
    <s v="Other Purpose"/>
    <n v="64.569999999999993"/>
    <n v="35.43"/>
    <s v="Pass"/>
    <n v="1"/>
    <s v=""/>
    <n v="2020"/>
    <x v="0"/>
    <m/>
  </r>
  <r>
    <s v="Del Norte"/>
    <s v="Del Norte County"/>
    <s v="Sales Tax Revenue Bond"/>
    <s v="Sales Tax: Increase 1/4 of 1%, to Expire After 8 Yrs"/>
    <s v="Public Building"/>
    <n v="66"/>
    <n v="34"/>
    <s v="Fail"/>
    <s v=""/>
    <n v="1"/>
    <n v="2006"/>
    <x v="1"/>
    <m/>
  </r>
  <r>
    <s v="Del Norte"/>
    <s v="Del Norte County"/>
    <s v="Sales Tax Revenue Bond"/>
    <s v="Sales Tax: 1/8 of 1%, Expires 3/31/2009"/>
    <s v="Public Building"/>
    <n v="66"/>
    <n v="34"/>
    <s v="Fail"/>
    <s v=""/>
    <n v="1"/>
    <n v="2004"/>
    <x v="0"/>
    <m/>
  </r>
  <r>
    <s v="Del Norte"/>
    <s v="Del Norte County"/>
    <s v="Sales Tax Revenue Bond"/>
    <s v="Sales Tax: Impose 1/4% tax for 7 years."/>
    <s v="Recreation and Sports Facilities"/>
    <n v="66.900000000000006"/>
    <n v="33.1"/>
    <s v="Pass"/>
    <n v="1"/>
    <s v=""/>
    <n v="2014"/>
    <x v="0"/>
    <m/>
  </r>
  <r>
    <s v="El Dorado"/>
    <s v="Mortara Circle Community Services District"/>
    <s v="PLF Debt"/>
    <s v="Parcel Tax: increase from $350 to $600 per parcel, thereby generating an estimated $18,600 per year"/>
    <s v="Street Construction and Improvements"/>
    <n v="23.33"/>
    <n v="76.67"/>
    <s v="Fail"/>
    <s v=""/>
    <n v="1"/>
    <n v="2020"/>
    <x v="0"/>
    <m/>
  </r>
  <r>
    <s v="El Dorado"/>
    <s v="Cameron Park Community Services District"/>
    <s v="PLF Debt"/>
    <s v="Parcel Tax: Increase Tax from $950 Per Parcel Per Year to $1200 Per Parcel Per Year"/>
    <s v="Street Construction and Improvements"/>
    <n v="33.700000000000003"/>
    <n v="66.3"/>
    <s v="Fail"/>
    <s v=""/>
    <n v="1"/>
    <n v="2006"/>
    <x v="0"/>
    <m/>
  </r>
  <r>
    <s v="El Dorado"/>
    <s v="Showcase Ranches Community Services District"/>
    <s v="PLF Debt"/>
    <s v="Parcel Tax: $125 a year."/>
    <s v="Street Construction and Improvements"/>
    <n v="37.6"/>
    <n v="62.4"/>
    <s v="Fail"/>
    <s v=""/>
    <n v="1"/>
    <n v="2009"/>
    <x v="2"/>
    <m/>
  </r>
  <r>
    <s v="El Dorado"/>
    <s v="El Dorado Union High School District"/>
    <s v="General Obligation Bond"/>
    <n v="120000000"/>
    <s v="K-12 School Facility"/>
    <n v="38.630000000000003"/>
    <n v="61.37"/>
    <s v="Fail"/>
    <s v=""/>
    <n v="1"/>
    <n v="2020"/>
    <x v="1"/>
    <m/>
  </r>
  <r>
    <s v="El Dorado"/>
    <s v="Rescue Union School District"/>
    <s v="General Obligation Bond"/>
    <n v="75000000"/>
    <s v="K-12 School Facility"/>
    <n v="39.770000000000003"/>
    <n v="60.23"/>
    <s v="Fail"/>
    <s v=""/>
    <n v="1"/>
    <n v="2020"/>
    <x v="1"/>
    <m/>
  </r>
  <r>
    <s v="El Dorado"/>
    <s v="Hickok Road Community Services District"/>
    <s v="PLF Debt"/>
    <s v="Parcel Tax: Increase parcel tax by $100/parcel per year from $200 to $300 for maintaining, upgrading, and improving roads."/>
    <s v="Street Construction and Improvements"/>
    <n v="42.11"/>
    <n v="57.89"/>
    <s v="Fail"/>
    <s v=""/>
    <n v="1"/>
    <n v="2016"/>
    <x v="0"/>
    <m/>
  </r>
  <r>
    <s v="El Dorado"/>
    <s v="Black Oak Mine Unified School District"/>
    <s v="General Obligation Bond"/>
    <n v="29868000"/>
    <s v="K-12 School Facility"/>
    <n v="42.83"/>
    <n v="57.17"/>
    <s v="Fail"/>
    <s v=""/>
    <n v="1"/>
    <n v="2020"/>
    <x v="1"/>
    <m/>
  </r>
  <r>
    <s v="El Dorado"/>
    <s v="South Lake Tahoe"/>
    <s v="PLF Debt"/>
    <s v="Sales Tax: Increase tax from 0.5% to 1% for purpose determined by companion advisory vote."/>
    <s v="Other Purpose"/>
    <n v="42.96"/>
    <n v="57.04"/>
    <s v="Fail"/>
    <s v=""/>
    <n v="1"/>
    <n v="2016"/>
    <x v="0"/>
    <m/>
  </r>
  <r>
    <s v="El Dorado"/>
    <s v="El Dorado County CSA No 9 (Fernwood Cothrin Ranch Road)"/>
    <s v="PLF Debt"/>
    <s v="Parcel Tax: $250 per parcel."/>
    <s v="Street Construction and Improvements"/>
    <n v="43.4"/>
    <n v="56.6"/>
    <s v="Fail"/>
    <s v=""/>
    <n v="1"/>
    <n v="2003"/>
    <x v="2"/>
    <m/>
  </r>
  <r>
    <s v="El Dorado"/>
    <s v="El Dorado County"/>
    <s v="PLF Debt"/>
    <s v="Transient Occupancy Tax: INcrease current tax rate from 10% of rent to 12% in the unincorporated area of the County."/>
    <s v="Other Purpose"/>
    <n v="43.89"/>
    <n v="56.11"/>
    <s v="Fail"/>
    <s v=""/>
    <n v="1"/>
    <n v="2018"/>
    <x v="0"/>
    <m/>
  </r>
  <r>
    <s v="El Dorado"/>
    <s v="El Dorado County CSA No 10 (Georgetown Zone)"/>
    <s v="PLF Debt"/>
    <s v="Parcel Tax: FY 2013/14, Levy Base Tax of $17.58 Per Parcel: 80% of Tax Per Multi-Family Residential Dwelling Unit; 50% of Tax Per Mobilehome Parcel; 50% of Tax for Unimproved Parcels, and $1.00 Per Timeshare to Expire In 15 Yrs"/>
    <s v="Public Building"/>
    <n v="45"/>
    <n v="55"/>
    <s v="Fail"/>
    <s v=""/>
    <n v="1"/>
    <n v="2012"/>
    <x v="0"/>
    <m/>
  </r>
  <r>
    <s v="El Dorado"/>
    <s v="El Dorado County"/>
    <s v="PLF Debt"/>
    <s v="TOT: Increase to 10%"/>
    <s v="Special Tax Fees/Levy"/>
    <n v="45.1"/>
    <n v="54.9"/>
    <s v="Fail"/>
    <s v=""/>
    <n v="1"/>
    <n v="2002"/>
    <x v="0"/>
    <m/>
  </r>
  <r>
    <s v="El Dorado"/>
    <s v="Golden West Community Services District"/>
    <s v="PLF Debt"/>
    <s v="Special Tax: Increase tax from $120 to $300 over 5 years."/>
    <s v="Street Construction and Improvements"/>
    <n v="45.4"/>
    <n v="54.6"/>
    <s v="Fail"/>
    <s v=""/>
    <n v="1"/>
    <n v="2003"/>
    <x v="2"/>
    <m/>
  </r>
  <r>
    <s v="El Dorado"/>
    <s v="South Lake Tahoe"/>
    <s v="PLF Debt"/>
    <s v="Parcel Tax: $20 Special Tax to be Replaced by a $40 Annual Special Tax Upon All Improved Parcels, with Specified Exceptions, Subject to An Annual Inflation Adjustment Not to Exceed 3%"/>
    <s v="Other Capital Improvements, Public Works"/>
    <n v="45.6"/>
    <n v="54.4"/>
    <s v="Fail"/>
    <s v=""/>
    <n v="1"/>
    <n v="2005"/>
    <x v="3"/>
    <m/>
  </r>
  <r>
    <s v="El Dorado"/>
    <s v="El Dorado County CSA No 9 (Lynx Trail)"/>
    <s v="PLF Debt"/>
    <s v="Parcel Tax: $500.00 on each parcel of real property for an unlimited duration"/>
    <s v="Street Construction and Improvements"/>
    <n v="46.97"/>
    <n v="53.03"/>
    <s v="Fail"/>
    <s v=""/>
    <n v="1"/>
    <n v="2020"/>
    <x v="1"/>
    <m/>
  </r>
  <r>
    <s v="El Dorado"/>
    <s v="El Dorado County"/>
    <s v="PLF Debt"/>
    <s v="TOT: Increase from 8% to10%"/>
    <s v="Special Tax Fees/Levy"/>
    <n v="47.6"/>
    <n v="52.4"/>
    <s v="Fail"/>
    <s v=""/>
    <n v="1"/>
    <n v="1996"/>
    <x v="0"/>
    <m/>
  </r>
  <r>
    <s v="El Dorado"/>
    <s v="Diamond Springs"/>
    <s v="PLF Debt"/>
    <s v="Parcel Tax: Increase to $60 Per Parcel"/>
    <s v="Fire, Police Protection/Emergency Medical"/>
    <n v="47.7"/>
    <n v="52.3"/>
    <s v="Fail"/>
    <s v=""/>
    <n v="1"/>
    <n v="2002"/>
    <x v="0"/>
    <m/>
  </r>
  <r>
    <s v="El Dorado"/>
    <s v="Kelsey Cemetery District"/>
    <s v="PLF Debt"/>
    <s v="Parcel Tax: annual rate not to exceed $8.00 per district parcel per year for 10 years"/>
    <s v="Other Purpose"/>
    <n v="48.27"/>
    <n v="51.73"/>
    <s v="Fail"/>
    <s v=""/>
    <n v="1"/>
    <n v="2020"/>
    <x v="1"/>
    <m/>
  </r>
  <r>
    <s v="El Dorado"/>
    <s v="Springfield Meadow Community Services District"/>
    <s v="PLF Debt"/>
    <s v="Parcel Tax: Increase Tax to $150 Per Yr"/>
    <s v="Street Construction and Improvements"/>
    <n v="49"/>
    <n v="51"/>
    <s v="Fail"/>
    <s v=""/>
    <n v="1"/>
    <n v="2006"/>
    <x v="0"/>
    <m/>
  </r>
  <r>
    <s v="El Dorado"/>
    <s v="El Dorado County CSA No 3 (S Lake Tahoe Snow Removal Zone)"/>
    <s v="PLF Debt"/>
    <s v="Parcel Tax: $80.00 for 20 years on improved parcels"/>
    <s v="Other Purpose"/>
    <n v="49.13"/>
    <n v="50.87"/>
    <s v="Fail"/>
    <s v=""/>
    <n v="1"/>
    <n v="2020"/>
    <x v="1"/>
    <m/>
  </r>
  <r>
    <s v="El Dorado"/>
    <s v="South Lake Tahoe"/>
    <s v="PLF Debt"/>
    <s v="Business License Tax: Reduce the percetage of Taxes Paid on Gross Revenues and Increase the Not to Exceed Amount from $3,387 to $10,000 Per Calendar Year."/>
    <s v="Special Tax Fees/Levy"/>
    <n v="49.2"/>
    <n v="50.8"/>
    <s v="Fail"/>
    <s v=""/>
    <n v="1"/>
    <n v="2010"/>
    <x v="0"/>
    <m/>
  </r>
  <r>
    <s v="El Dorado"/>
    <s v="El Dorado County CSA No 9 (Georgetown Lighting &amp; Landscaping)"/>
    <s v="PLF Debt"/>
    <s v="Parcel Tax: $15 per parcel."/>
    <s v="Power Generation/Transmission"/>
    <n v="49.5"/>
    <n v="50.5"/>
    <s v="Fail"/>
    <s v=""/>
    <n v="1"/>
    <n v="2003"/>
    <x v="2"/>
    <m/>
  </r>
  <r>
    <s v="El Dorado"/>
    <s v="Placerville"/>
    <s v="Sales Tax Revenue Bond"/>
    <s v="Sales Tax: Impose 1/2› sales tax."/>
    <s v="Special Tax Fees/Levy"/>
    <n v="49.8"/>
    <n v="50.2"/>
    <s v="Fail"/>
    <s v=""/>
    <n v="1"/>
    <n v="2014"/>
    <x v="0"/>
    <m/>
  </r>
  <r>
    <s v="El Dorado"/>
    <s v="Lake Tahoe Unified School District"/>
    <s v="General Obligation Bond"/>
    <n v="87000000"/>
    <s v="K-12 School Facility"/>
    <n v="51.5"/>
    <n v="48.5"/>
    <s v="Fail"/>
    <s v=""/>
    <n v="1"/>
    <n v="2008"/>
    <x v="1"/>
    <m/>
  </r>
  <r>
    <s v="El Dorado"/>
    <s v="South Shore County Service Area 3"/>
    <s v="PLF Debt"/>
    <s v="Parcel Tax: $20 Annual Assessment to Be Replaced by a $50 Special Tax to Be Imposed Annually Upon All Improved Parcels, with Specified Exceptions, within the Zone Commencing in FY 2006/2007"/>
    <s v="Other Capital Improvements, Public Works"/>
    <n v="52.7"/>
    <n v="47.3"/>
    <s v="Fail"/>
    <s v=""/>
    <n v="1"/>
    <n v="2005"/>
    <x v="3"/>
    <m/>
  </r>
  <r>
    <s v="El Dorado"/>
    <s v="Hickok Road Community Services District"/>
    <s v="PLF Debt"/>
    <s v="Parcel Tax: increase from $200 to $400 per parcel, thereby generating a maximum of $24,800 per year"/>
    <s v="Street Construction and Improvements"/>
    <n v="52.87"/>
    <n v="47.13"/>
    <s v="Fail"/>
    <s v=""/>
    <n v="1"/>
    <n v="2020"/>
    <x v="0"/>
    <m/>
  </r>
  <r>
    <s v="El Dorado"/>
    <s v="Latrobe School District"/>
    <s v="General Obligation Bond"/>
    <n v="4300000"/>
    <s v="K-12 School Facility"/>
    <n v="53.2"/>
    <n v="46.8"/>
    <s v="Fail"/>
    <s v=""/>
    <n v="1"/>
    <n v="2005"/>
    <x v="3"/>
    <m/>
  </r>
  <r>
    <s v="El Dorado"/>
    <s v="El Dorado County CSA No 9 (Texas Hill Rd)"/>
    <s v="PLF Debt"/>
    <s v="Parcel Tax: $500 per parcel."/>
    <s v="Street Construction and Improvements"/>
    <n v="53.3"/>
    <n v="46.7"/>
    <s v="Fail"/>
    <s v=""/>
    <n v="1"/>
    <n v="2003"/>
    <x v="2"/>
    <m/>
  </r>
  <r>
    <s v="El Dorado"/>
    <s v="Mother Lode Union Elementary School District"/>
    <s v="General Obligation Bond"/>
    <n v="11400000"/>
    <s v="K-12 School Facility"/>
    <n v="53.3"/>
    <n v="46.7"/>
    <s v="Fail"/>
    <s v=""/>
    <n v="1"/>
    <n v="2006"/>
    <x v="1"/>
    <m/>
  </r>
  <r>
    <s v="El Dorado"/>
    <s v="Cameron Park Community Services District"/>
    <s v="PLF Debt"/>
    <s v="Parcel Tax: Increase Annual Residential Parcel Tax by $125 Over the Current Assessment of $250.00 (Transient Occupancy Tax: $375), and Levy Annual Commercial Parcel Tax of $1,125"/>
    <s v="Street Construction and Improvements"/>
    <n v="55.6"/>
    <n v="44.4"/>
    <s v="Fail"/>
    <s v=""/>
    <n v="1"/>
    <n v="2010"/>
    <x v="0"/>
    <m/>
  </r>
  <r>
    <s v="El Dorado"/>
    <s v="South Lake Tahoe"/>
    <s v="PLF Debt"/>
    <s v="Business License Tax: Reduce the Business License Tax on 95% of Businesses in the City of South Lake Tahoe by 5% and Increases the Maximum any Business Pays from $3,448 to $20,000 Based on the Tax Rate for Each Type of Business; the Tax Rate Per $1,000 of Gross Receipts and the Maximum Tax of $20,000 Shall Not be Increased for Inflation"/>
    <s v="Special Tax Fees/Levy"/>
    <n v="55.6"/>
    <n v="44.4"/>
    <s v="Pass"/>
    <n v="1"/>
    <s v=""/>
    <n v="2012"/>
    <x v="1"/>
    <m/>
  </r>
  <r>
    <s v="El Dorado"/>
    <s v="El Dorado County CSA No 7"/>
    <s v="PLF Debt"/>
    <s v="Special Tax: $5.00 annually per parcel."/>
    <s v="Public Safety"/>
    <n v="55.6"/>
    <n v="44.6"/>
    <s v="Fail"/>
    <s v=""/>
    <n v="1"/>
    <n v="2005"/>
    <x v="2"/>
    <m/>
  </r>
  <r>
    <s v="El Dorado"/>
    <s v="Placerville Union School District"/>
    <s v="General Obligation Bond"/>
    <n v="4300000"/>
    <s v="K-12 School Facility"/>
    <n v="55.78"/>
    <n v="44.22"/>
    <s v="Pass"/>
    <n v="1"/>
    <s v=""/>
    <n v="2015"/>
    <x v="2"/>
    <m/>
  </r>
  <r>
    <s v="El Dorado"/>
    <s v="South Lake Tahoe"/>
    <s v="PLF Debt"/>
    <s v="TOT: Increase by $1 to $1.50 Per Room for 5 Years"/>
    <s v="Special Tax Fees/Levy"/>
    <n v="56.1"/>
    <n v="43.9"/>
    <s v="Pass"/>
    <n v="1"/>
    <s v=""/>
    <n v="2002"/>
    <x v="0"/>
    <m/>
  </r>
  <r>
    <s v="El Dorado"/>
    <s v="Gold Oak Union School District"/>
    <s v="General Obligation Bond"/>
    <n v="8950000"/>
    <s v="K-12 School Facility"/>
    <n v="56.1"/>
    <n v="43.9"/>
    <s v="Pass"/>
    <n v="1"/>
    <s v=""/>
    <n v="2008"/>
    <x v="0"/>
    <m/>
  </r>
  <r>
    <s v="El Dorado"/>
    <s v="El Dorado Union High School District"/>
    <s v="General Obligation Bond"/>
    <n v="66300000"/>
    <s v="K-12 School Facility"/>
    <n v="56.1"/>
    <n v="43.9"/>
    <s v="Pass"/>
    <n v="1"/>
    <s v=""/>
    <n v="2008"/>
    <x v="1"/>
    <m/>
  </r>
  <r>
    <s v="El Dorado"/>
    <s v="Mosquito Fire Protection District"/>
    <s v="PLF Debt"/>
    <s v="Parcel Tax: Levy annual tax of $266/parcel to fund fire protection and emergency response services."/>
    <s v="Fire, Police Protection/Emergency Medical"/>
    <n v="56.74"/>
    <n v="43.26"/>
    <s v="Fail"/>
    <s v=""/>
    <n v="1"/>
    <n v="2019"/>
    <x v="2"/>
    <m/>
  </r>
  <r>
    <s v="El Dorado"/>
    <s v="Cameron Park Airport District"/>
    <s v="PLF Debt"/>
    <s v="Parcel Tax: Levy tax at annual rate of $600.airpark parcel."/>
    <s v="Street Construction and Improvements"/>
    <n v="57.14"/>
    <n v="42.86"/>
    <s v="Fail"/>
    <s v=""/>
    <n v="1"/>
    <n v="2018"/>
    <x v="0"/>
    <m/>
  </r>
  <r>
    <s v="El Dorado"/>
    <s v="Cameron Park Community Services District"/>
    <s v="PLF Debt"/>
    <s v="Parcel Tax: Levy Parcel Tax of $500/Yr Per Residential Parcel and a Maximum of $1,000/ Yr, Per Commercial Parcel"/>
    <s v="Street Construction and Improvements"/>
    <n v="57.3"/>
    <n v="42.7"/>
    <s v="Fail"/>
    <s v=""/>
    <n v="1"/>
    <n v="2008"/>
    <x v="0"/>
    <m/>
  </r>
  <r>
    <s v="El Dorado"/>
    <s v="Tahoe City Public Utility District CFD No 1996-2"/>
    <s v="PLF Debt"/>
    <s v="$15 Per Parcel/$1,400,000 Bonds"/>
    <s v="Multiple Capital Improvements, Public Works"/>
    <n v="57.3"/>
    <n v="42.7"/>
    <s v="Fail"/>
    <s v=""/>
    <n v="1"/>
    <n v="1996"/>
    <x v="0"/>
    <m/>
  </r>
  <r>
    <s v="El Dorado"/>
    <s v="El Dorado County CSA No 9 (Tegra Rd Zone)"/>
    <s v="PLF Debt"/>
    <s v="Parcel Tax: $450 per parcel."/>
    <s v="Street Construction and Improvements"/>
    <n v="57.6"/>
    <n v="42.4"/>
    <s v="Fail"/>
    <s v=""/>
    <n v="1"/>
    <n v="2003"/>
    <x v="2"/>
    <m/>
  </r>
  <r>
    <s v="El Dorado"/>
    <s v="Lake Tahoe Community College District"/>
    <s v="General Obligation Bond"/>
    <n v="55000000"/>
    <s v="College, University Facility"/>
    <n v="57.8"/>
    <n v="42.2"/>
    <s v="Pass"/>
    <n v="1"/>
    <s v=""/>
    <n v="2014"/>
    <x v="0"/>
    <m/>
  </r>
  <r>
    <s v="El Dorado"/>
    <s v="South Lake Tahoe"/>
    <s v="Sales Tax Revenue Bond"/>
    <s v="Sales Tax: Increase Sales Tax 1/2 of 1%"/>
    <s v="Special Tax Fees/Levy"/>
    <n v="58.1"/>
    <n v="41.9"/>
    <s v="Pass"/>
    <n v="1"/>
    <s v=""/>
    <n v="2004"/>
    <x v="0"/>
    <m/>
  </r>
  <r>
    <s v="El Dorado"/>
    <s v="Mother Lode Union Elementary School District"/>
    <s v="General Obligation Bond"/>
    <n v="7500000"/>
    <s v="K-12 School Facility"/>
    <n v="58.1"/>
    <n v="41.9"/>
    <s v="Pass"/>
    <n v="1"/>
    <s v=""/>
    <n v="2016"/>
    <x v="1"/>
    <m/>
  </r>
  <r>
    <s v="El Dorado"/>
    <s v="Cameron Park Airport District"/>
    <s v="PLF Debt"/>
    <s v="Parcel Tax: Increase parcel tax to $900 a year then $600 a year once resurfacing of airpark is completed."/>
    <s v="Street Construction and Improvements"/>
    <n v="58.12"/>
    <n v="41.88"/>
    <s v="Fail"/>
    <s v=""/>
    <n v="1"/>
    <n v="2001"/>
    <x v="2"/>
    <m/>
  </r>
  <r>
    <s v="El Dorado"/>
    <s v="Lake Tahoe Unified School District"/>
    <s v="General Obligation Bond"/>
    <n v="64500000"/>
    <s v="K-12 School Facility"/>
    <n v="58.5"/>
    <n v="41.5"/>
    <s v="Pass"/>
    <n v="1"/>
    <s v=""/>
    <n v="2008"/>
    <x v="0"/>
    <m/>
  </r>
  <r>
    <s v="El Dorado"/>
    <s v="Consumnes River Community Service District"/>
    <s v="PLF Debt"/>
    <s v="Parcel Tax: Increase parcel tax to $250 per year/ per parcel"/>
    <s v="Other Purpose"/>
    <n v="58.76"/>
    <n v="41.24"/>
    <s v="Fail"/>
    <s v=""/>
    <n v="1"/>
    <n v="2015"/>
    <x v="2"/>
    <m/>
  </r>
  <r>
    <s v="El Dorado"/>
    <s v="Cameron Estates Community Services District"/>
    <s v="PLF Debt"/>
    <s v="Parcel Tax: Increase the district's parcel tax by $150/parcel per year totaling $400 per year."/>
    <s v="Street Construction and Improvements"/>
    <n v="59.09"/>
    <n v="40.909999999999997"/>
    <s v="Fail"/>
    <s v=""/>
    <n v="1"/>
    <n v="2016"/>
    <x v="0"/>
    <m/>
  </r>
  <r>
    <s v="El Dorado"/>
    <s v="El Dorado County CSA No 9 (Fernwood Cothrin Ranch Road)"/>
    <s v="PLF Debt"/>
    <s v="Parcel Tax: $450.00 on each parcel of land for an unlimited duration"/>
    <s v="Street Construction and Improvements"/>
    <n v="59.31"/>
    <n v="40.69"/>
    <s v="Fail"/>
    <s v=""/>
    <n v="1"/>
    <n v="2020"/>
    <x v="1"/>
    <m/>
  </r>
  <r>
    <s v="El Dorado"/>
    <s v="Golden West Community Services District"/>
    <s v="PLF Debt"/>
    <s v="Raise from $120 to $240"/>
    <s v="Street Construction and Improvements"/>
    <n v="59.6"/>
    <n v="40.4"/>
    <s v="Fail"/>
    <s v=""/>
    <n v="1"/>
    <n v="1998"/>
    <x v="1"/>
    <m/>
  </r>
  <r>
    <s v="El Dorado"/>
    <s v="El Dorado County"/>
    <s v="PLF Debt"/>
    <s v="TOT: Increase to 10%"/>
    <s v="Special Tax Fees/Levy"/>
    <n v="59.8"/>
    <n v="40.200000000000003"/>
    <s v="Pass"/>
    <n v="1"/>
    <s v=""/>
    <n v="2004"/>
    <x v="1"/>
    <m/>
  </r>
  <r>
    <s v="El Dorado"/>
    <s v="Garden Valley Fire Protection District"/>
    <s v="PLF Debt"/>
    <s v="Parcel Tax: Increase to $80 Per Parcel"/>
    <s v="Fire, Police Protection/Emergency Medical"/>
    <n v="60.8"/>
    <n v="39.200000000000003"/>
    <s v="Fail"/>
    <s v=""/>
    <n v="1"/>
    <n v="2002"/>
    <x v="0"/>
    <m/>
  </r>
  <r>
    <s v="El Dorado"/>
    <s v="Hickok Road Community Services District"/>
    <s v="PLF Debt"/>
    <s v="Parcel Tax: Increase annual Special Tax from $200 to $400/parcel per year."/>
    <s v="Street Construction and Improvements"/>
    <n v="61.43"/>
    <n v="38.57"/>
    <s v="Fail"/>
    <s v=""/>
    <n v="1"/>
    <n v="2018"/>
    <x v="0"/>
    <m/>
  </r>
  <r>
    <s v="El Dorado"/>
    <s v="Pollock Pines Elementary School District"/>
    <s v="General Obligation Bond"/>
    <n v="9000000"/>
    <s v="K-12 School Facility"/>
    <n v="61.8"/>
    <n v="38.299999999999997"/>
    <s v="Pass"/>
    <n v="1"/>
    <s v=""/>
    <n v="2012"/>
    <x v="1"/>
    <m/>
  </r>
  <r>
    <s v="El Dorado"/>
    <s v="Buckeye Union School District"/>
    <s v="General Obligation Bond"/>
    <n v="28300000"/>
    <s v="K-12 School Facility"/>
    <n v="62.4"/>
    <n v="37.6"/>
    <s v="Pass"/>
    <n v="1"/>
    <s v=""/>
    <n v="2006"/>
    <x v="0"/>
    <m/>
  </r>
  <r>
    <s v="El Dorado"/>
    <s v="Black Oak Mine Unified School District"/>
    <s v="General Obligation Bond"/>
    <n v="6900000"/>
    <s v="K-12 School Facility"/>
    <n v="62.5"/>
    <n v="37.5"/>
    <s v="Pass"/>
    <n v="1"/>
    <s v=""/>
    <n v="2006"/>
    <x v="0"/>
    <m/>
  </r>
  <r>
    <s v="El Dorado"/>
    <s v="Cameron Park Airport District"/>
    <s v="PLF Debt"/>
    <s v="Parcel Tax: increase from $300 to $1,200 per parcel, thereby generating an estimated $157,600 per year"/>
    <s v="Airport"/>
    <n v="62.62"/>
    <n v="37.380000000000003"/>
    <s v="Fail"/>
    <s v=""/>
    <n v="1"/>
    <n v="2020"/>
    <x v="0"/>
    <m/>
  </r>
  <r>
    <s v="El Dorado"/>
    <s v="Gold Trail Union School District"/>
    <s v="General Obligation Bond"/>
    <n v="1800000"/>
    <s v="K-12 School Facility"/>
    <n v="63.6"/>
    <n v="36.4"/>
    <s v="Pass"/>
    <n v="1"/>
    <s v=""/>
    <n v="2002"/>
    <x v="0"/>
    <m/>
  </r>
  <r>
    <s v="El Dorado"/>
    <s v="Cameron Park Community Services District"/>
    <s v="PLF Debt"/>
    <s v="Parcel Tax: Levy tax of $100/year per parcel over and above the current rate, not to exceed $350/parcel per year."/>
    <s v="Street Construction and Improvements"/>
    <n v="63.7"/>
    <n v="36.299999999999997"/>
    <s v="Fail"/>
    <s v=""/>
    <n v="1"/>
    <n v="2014"/>
    <x v="0"/>
    <m/>
  </r>
  <r>
    <s v="El Dorado"/>
    <s v="South Lake Tahoe"/>
    <s v="PLF Debt"/>
    <s v="Sales Tax: additional 1% generating an estimated $5.4 million per year, thereby increasing the total sales tax rate from 7.75% to 8.75%"/>
    <s v="Other Purpose"/>
    <n v="63.73"/>
    <n v="36.270000000000003"/>
    <s v="Pass"/>
    <n v="1"/>
    <s v=""/>
    <n v="2020"/>
    <x v="0"/>
    <m/>
  </r>
  <r>
    <s v="El Dorado"/>
    <s v="El Dorado County Fire Protection District"/>
    <s v="PLF Debt"/>
    <s v="Parcel Tax: Up to $60 Per Parcel Per Year"/>
    <s v="Fire, Police Protection/Emergency Medical"/>
    <n v="64"/>
    <n v="36"/>
    <s v="Fail"/>
    <s v=""/>
    <n v="1"/>
    <n v="2004"/>
    <x v="1"/>
    <m/>
  </r>
  <r>
    <s v="El Dorado"/>
    <s v="Marble Mountain Community Services District"/>
    <s v="PLF Debt"/>
    <s v="Parcel Tax: Levy tax of up to $400/parcel for road maintenance."/>
    <s v="Street Construction and Improvements"/>
    <n v="64.290000000000006"/>
    <n v="35.71"/>
    <s v="Fail"/>
    <s v=""/>
    <n v="1"/>
    <n v="2017"/>
    <x v="2"/>
    <m/>
  </r>
  <r>
    <s v="El Dorado"/>
    <s v="El Dorado County CFD No 2001-1"/>
    <s v="General Obligation Bond"/>
    <n v="10000000"/>
    <s v="Recreation and Sports Facilities"/>
    <n v="64.5"/>
    <n v="35.4"/>
    <s v="Fail"/>
    <s v=""/>
    <n v="1"/>
    <n v="2001"/>
    <x v="2"/>
    <m/>
  </r>
  <r>
    <s v="El Dorado"/>
    <s v="El Dorado County"/>
    <s v="PLF Debt"/>
    <s v="Marijuana Tax: Tax businesses at $30/sq/ ft/ or 15% for cultivation; 10% for distribution, manufacturing, and retail; and 5% for testing."/>
    <s v="Other Purpose"/>
    <n v="64.650000000000006"/>
    <n v="35.35"/>
    <s v="Pass"/>
    <n v="1"/>
    <s v=""/>
    <n v="2018"/>
    <x v="0"/>
    <m/>
  </r>
  <r>
    <s v="El Dorado"/>
    <s v="Marble Mountain Community Services District"/>
    <s v="PLF Debt"/>
    <s v="Parcel Tax: Increase the district's parcel tax by $300/parcel per year, from $100 to $400."/>
    <s v="Street Construction and Improvements"/>
    <n v="65.45"/>
    <n v="34.549999999999997"/>
    <s v="Fail"/>
    <s v=""/>
    <n v="1"/>
    <n v="2016"/>
    <x v="0"/>
    <m/>
  </r>
  <r>
    <s v="El Dorado"/>
    <s v="Lakeview Community Services District"/>
    <s v="PLF Debt"/>
    <s v="Parcel Tax: Increase annual parcel tax from $60 to $120."/>
    <s v="Street Construction and Improvements"/>
    <n v="66.2"/>
    <n v="33.799999999999997"/>
    <s v="Fail"/>
    <s v=""/>
    <n v="1"/>
    <n v="2001"/>
    <x v="2"/>
    <m/>
  </r>
  <r>
    <s v="El Dorado"/>
    <s v="El Dorado County CSA No 10 Zone H"/>
    <s v="PLF Debt"/>
    <s v="Special Tax: $15.00 special library tax for 10 years with annual adjustments not exceeding 3% annually or $5.00 for the life of the tax."/>
    <s v="Other Purpose"/>
    <n v="66.599999999999994"/>
    <n v="33.299999999999997"/>
    <s v="Pass"/>
    <n v="1"/>
    <s v=""/>
    <n v="2005"/>
    <x v="2"/>
    <m/>
  </r>
  <r>
    <s v="El Dorado"/>
    <s v="Placerville Union School District"/>
    <s v="General Obligation Bond"/>
    <n v="5300000"/>
    <s v="K-12 School Facility"/>
    <n v="66.8"/>
    <n v="33.200000000000003"/>
    <s v="Pass"/>
    <n v="1"/>
    <s v=""/>
    <n v="2002"/>
    <x v="0"/>
    <m/>
  </r>
  <r>
    <s v="El Dorado"/>
    <s v="South Lake Tahoe"/>
    <s v="PLF Debt"/>
    <s v="Parking Tax: Repeal of paid parking program."/>
    <s v="Other Capital Improvements, Public Works"/>
    <n v="66.989999999999995"/>
    <n v="33.01"/>
    <s v="Pass"/>
    <n v="1"/>
    <s v=""/>
    <n v="2014"/>
    <x v="1"/>
    <m/>
  </r>
  <r>
    <s v="El Dorado"/>
    <s v="Placerville"/>
    <s v="PLF Debt"/>
    <s v="Marijuana Tax: Tax businesses at rates of $10/sq. ft. for cultivation, 8% of gross receipts for retail businesses, and 4% of gross receipts for other marijuana businesses until repealed by voters or City Council."/>
    <s v="Other Purpose"/>
    <n v="67.459999999999994"/>
    <n v="32.54"/>
    <s v="Pass"/>
    <n v="1"/>
    <s v=""/>
    <n v="2018"/>
    <x v="0"/>
    <m/>
  </r>
  <r>
    <s v="El Dorado"/>
    <s v="Lakeview Community Services District"/>
    <s v="PLF Debt"/>
    <s v="Parcel Tax: Increase annual parcel tax from $60 to $120."/>
    <s v="Street Construction and Improvements"/>
    <n v="67.8"/>
    <n v="32.200000000000003"/>
    <s v="Pass"/>
    <n v="1"/>
    <s v=""/>
    <n v="2001"/>
    <x v="2"/>
    <m/>
  </r>
  <r>
    <s v="El Dorado"/>
    <s v="Cameron Park Community Services District"/>
    <s v="General Obligation Bond"/>
    <n v="8500000"/>
    <s v="Parks, Open Space"/>
    <n v="68.400000000000006"/>
    <n v="31.5"/>
    <s v="Pass"/>
    <n v="1"/>
    <s v=""/>
    <n v="2005"/>
    <x v="2"/>
    <m/>
  </r>
  <r>
    <s v="El Dorado"/>
    <s v="South Lake Tahoe"/>
    <s v="PLF Debt"/>
    <s v="Transient Occupancy Tax: Increase tax by 2% to 14% in the city's redevelopment area &amp; 12% in other areas of the city."/>
    <s v="Recreation and Sports Facilities"/>
    <n v="68.7"/>
    <n v="31.3"/>
    <s v="Pass"/>
    <n v="1"/>
    <s v=""/>
    <n v="2016"/>
    <x v="0"/>
    <m/>
  </r>
  <r>
    <s v="El Dorado"/>
    <s v="Camino Union School District"/>
    <s v="General Obligation Bond"/>
    <n v="4000000"/>
    <s v="K-12 School Facility"/>
    <n v="71.31"/>
    <n v="28.69"/>
    <s v="Pass"/>
    <n v="1"/>
    <s v=""/>
    <n v="2016"/>
    <x v="1"/>
    <m/>
  </r>
  <r>
    <s v="El Dorado"/>
    <s v="Placerville"/>
    <s v="Sales Tax Revenue Bond"/>
    <s v="Sales Tax: Impose .25% Retail Sales Tax for 9 Yrs"/>
    <s v="Public Safety"/>
    <n v="71.5"/>
    <n v="28.5"/>
    <s v="Pass"/>
    <n v="1"/>
    <s v=""/>
    <n v="1998"/>
    <x v="0"/>
    <m/>
  </r>
  <r>
    <s v="El Dorado"/>
    <s v="El Dorado County CSA No 10 (Georgetown Zone)"/>
    <s v="PLF Debt"/>
    <s v="Special Tax: $15.00 special library tax for 10 years with annual adjustments not exceeding 4% annually or $5.00 for the life of the tax."/>
    <s v="Other Purpose"/>
    <n v="71.599999999999994"/>
    <n v="28.3"/>
    <s v="Pass"/>
    <n v="1"/>
    <s v=""/>
    <n v="2005"/>
    <x v="2"/>
    <m/>
  </r>
  <r>
    <s v="El Dorado"/>
    <s v="El Dorado County CSA No 9 (Gilmore Vista)"/>
    <s v="PLF Debt"/>
    <s v="Parcel Tax: $270 on each improved parcel of land and $120 on each unimproved parcel of land for an unlimited duration"/>
    <s v="Street Construction and Improvements"/>
    <n v="72.34"/>
    <n v="27.66"/>
    <s v="Pass"/>
    <n v="1"/>
    <s v=""/>
    <n v="2020"/>
    <x v="1"/>
    <m/>
  </r>
  <r>
    <s v="El Dorado"/>
    <s v="Fallen Leaf Lake Community Services District"/>
    <s v="PLF Debt"/>
    <s v="Parcel Tax: Extend parcel tax of $660/unit for another 4 yrs."/>
    <s v="Fire, Police Protection/Emergency Medical"/>
    <n v="72.73"/>
    <n v="27.27"/>
    <s v="Pass"/>
    <n v="1"/>
    <s v=""/>
    <n v="2018"/>
    <x v="1"/>
    <m/>
  </r>
  <r>
    <s v="El Dorado"/>
    <s v="El Dorado Hills"/>
    <s v="PLF Debt"/>
    <s v="Parcel Tax of $25"/>
    <s v="Public Building"/>
    <n v="73.099999999999994"/>
    <n v="26.9"/>
    <s v="Pass"/>
    <n v="1"/>
    <s v=""/>
    <n v="2002"/>
    <x v="1"/>
    <m/>
  </r>
  <r>
    <s v="El Dorado"/>
    <s v="El Dorado County CSA No 9 (Many Oaks Lane Zone)"/>
    <s v="PLF Debt"/>
    <s v="Parcel Tax: $250 per year/ per parcel"/>
    <s v="Other Capital Improvements, Public Works"/>
    <n v="74.98"/>
    <n v="25.02"/>
    <s v="Pass"/>
    <n v="1"/>
    <s v=""/>
    <n v="2015"/>
    <x v="2"/>
    <m/>
  </r>
  <r>
    <s v="El Dorado"/>
    <s v="Placerville"/>
    <s v="Sales Tax Revenue Bond"/>
    <s v="Sales Tax: Adopt an Add-on Sales Tax of 1/4% for 30 Yrs"/>
    <s v="Wastewater Collection, Treatment"/>
    <n v="75"/>
    <n v="25"/>
    <s v="Pass"/>
    <n v="1"/>
    <s v=""/>
    <n v="2010"/>
    <x v="0"/>
    <m/>
  </r>
  <r>
    <s v="El Dorado"/>
    <s v="Cameron Estates Community Services District"/>
    <s v="PLF Debt"/>
    <s v="Parcel Tax: Increase the tax rate from $250 to $595/parcel per yr."/>
    <s v="Street Construction and Improvements"/>
    <n v="75.569999999999993"/>
    <n v="24.43"/>
    <s v="Pass"/>
    <n v="1"/>
    <s v=""/>
    <n v="2018"/>
    <x v="0"/>
    <m/>
  </r>
  <r>
    <s v="El Dorado"/>
    <s v="Fallen Leaf Lake Community Services District"/>
    <s v="PLF Debt"/>
    <s v="Parcel Tax:  Impose parcel tax not to exceed $660 per unit, subject to maximum inflation adjustment of 1.5% per year, and extend annual appropriations limit for four years."/>
    <s v="Fire, Police Protection/Emergency Medical"/>
    <n v="75.680000000000007"/>
    <n v="24.32"/>
    <s v="Pass"/>
    <n v="1"/>
    <s v=""/>
    <n v="2014"/>
    <x v="1"/>
    <m/>
  </r>
  <r>
    <s v="El Dorado"/>
    <s v="Placerville"/>
    <s v="PLF Debt"/>
    <s v="Sales Tax: Increase tax by 0.5% for 20 years."/>
    <s v="Multiple Capital Improvements, Public Works"/>
    <n v="75.7"/>
    <n v="24.3"/>
    <s v="Pass"/>
    <n v="1"/>
    <s v=""/>
    <n v="2016"/>
    <x v="0"/>
    <m/>
  </r>
  <r>
    <s v="El Dorado"/>
    <s v="El Dorado County Library Service Area 10"/>
    <s v="PLF Debt"/>
    <s v="Increase to $20 Apartment Instead of the Current Flat Tax of $25 Per Parcel"/>
    <s v="Public Building"/>
    <n v="76.5"/>
    <n v="23.5"/>
    <s v="Pass"/>
    <n v="1"/>
    <s v=""/>
    <n v="2004"/>
    <x v="0"/>
    <m/>
  </r>
  <r>
    <s v="El Dorado"/>
    <s v="Pioneer Fire Protection District"/>
    <s v="PLF Debt"/>
    <s v="Parcel Tax: $85 per year per parcel."/>
    <s v="Fire, Police Protection/Emergency Medical"/>
    <n v="76.81"/>
    <n v="23.19"/>
    <s v="Pass"/>
    <n v="1"/>
    <s v=""/>
    <n v="2011"/>
    <x v="2"/>
    <m/>
  </r>
  <r>
    <s v="El Dorado"/>
    <s v="Georgetown"/>
    <s v="PLF Debt"/>
    <s v="Parcel Tax: Levy annual $20 parcel tax per parcel (with annual inflation adjustment not to exceed 3%) within County Service Area No. 10 Georgetown Divide Zone of Benefit, Zone G, for 12 years commencing in FY 2015/16. Replaces expiring library special tax."/>
    <s v="Public Building"/>
    <n v="77.319999999999993"/>
    <n v="22.68"/>
    <s v="Pass"/>
    <n v="1"/>
    <s v=""/>
    <n v="2014"/>
    <x v="1"/>
    <m/>
  </r>
  <r>
    <s v="El Dorado"/>
    <s v="South Lake Tahoe"/>
    <s v="PLF Debt"/>
    <s v="Transient Occupancy Tax: Increase TOT to 10%"/>
    <s v="Other Purpose"/>
    <n v="78"/>
    <n v="22"/>
    <s v="Pass"/>
    <n v="1"/>
    <s v=""/>
    <n v="1988"/>
    <x v="0"/>
    <m/>
  </r>
  <r>
    <s v="El Dorado"/>
    <s v="El Dorado County CSA No 3 (Tahoe West Shore Area)"/>
    <s v="PLF Debt"/>
    <s v="Special Tax: $50 per year for single family residential unit."/>
    <s v="Fire, Police Protection/Emergency Medical"/>
    <n v="79.78"/>
    <n v="20.22"/>
    <s v="Pass"/>
    <n v="1"/>
    <s v=""/>
    <n v="2001"/>
    <x v="2"/>
    <m/>
  </r>
  <r>
    <s v="El Dorado"/>
    <s v="South Lake Tahoe Zone F CSA 10"/>
    <s v="PLF Debt"/>
    <s v="Parcel Tax: Levy annual $20 parcel tax per parcel (with annual inflation adjustment not to exceed 3%) within County Service Area No. 10 South Lake Tahoe Zone of Benefit, Zone F, for 12 years commencing in FY 2015/16. Replaces expiring library special tax."/>
    <s v="Public Building"/>
    <n v="80.33"/>
    <n v="19.670000000000002"/>
    <s v="Pass"/>
    <n v="1"/>
    <s v=""/>
    <n v="2014"/>
    <x v="1"/>
    <m/>
  </r>
  <r>
    <s v="El Dorado"/>
    <s v="El Dorado County CSA No 10 Library Zone F"/>
    <s v="PLF Debt"/>
    <s v="Special Tax: $15.00 special library tax for 10 years with annual adjustments not exceeding 4% annually or $5.00 for the life of the tax."/>
    <s v="Other Purpose"/>
    <n v="81.5"/>
    <n v="18.399999999999999"/>
    <s v="Pass"/>
    <n v="1"/>
    <s v=""/>
    <n v="2005"/>
    <x v="2"/>
    <m/>
  </r>
  <r>
    <s v="El Dorado"/>
    <s v="Mosquito Fire Protection District"/>
    <s v="PLF Debt"/>
    <s v="Parcel Tax: $144 annually."/>
    <s v="Fire, Police Protection/Emergency Medical"/>
    <n v="81.5"/>
    <n v="18.5"/>
    <s v="Pass"/>
    <n v="1"/>
    <s v=""/>
    <n v="2001"/>
    <x v="2"/>
    <m/>
  </r>
  <r>
    <s v="El Dorado"/>
    <s v="Holiday Lake Community Services District"/>
    <s v="PLF Debt"/>
    <s v="Parcel Tax: Consolidate Resolution 88-01 and 2004-01 which currently equals $75/parcel annually into a single $150 tax, increasing the newly consolidated parcel tax to $300/yr. until rescinded totaling $18,600 annually."/>
    <s v="Parks, Open Space"/>
    <n v="85.88"/>
    <n v="41.12"/>
    <s v="Pass"/>
    <n v="1"/>
    <s v=""/>
    <n v="2018"/>
    <x v="1"/>
    <m/>
  </r>
  <r>
    <s v="El Dorado"/>
    <s v="Shadow Lane Community Service District"/>
    <s v="PLF Debt"/>
    <s v="Parcel Tax: $200 per parcel."/>
    <s v="Street Construction and Improvements"/>
    <n v="94.7"/>
    <n v="5.3"/>
    <s v="Pass"/>
    <n v="1"/>
    <s v=""/>
    <n v="2003"/>
    <x v="2"/>
    <m/>
  </r>
  <r>
    <s v="Fresno"/>
    <s v="San Joaquin"/>
    <s v="PLF Debt"/>
    <s v="Utility Users Tax: Impose 10% Tax"/>
    <s v="Multiple Capital Improvements, Public Works"/>
    <n v="5.8"/>
    <n v="94.2"/>
    <s v="Fail"/>
    <s v=""/>
    <n v="1"/>
    <n v="2000"/>
    <x v="1"/>
    <m/>
  </r>
  <r>
    <s v="Fresno"/>
    <s v="Parlier"/>
    <s v="PLF Debt"/>
    <s v="Utility User Tax: Increase UUT to 10%."/>
    <s v="Other Purpose"/>
    <n v="9"/>
    <n v="91"/>
    <s v="Fail"/>
    <s v=""/>
    <n v="1"/>
    <n v="1988"/>
    <x v="0"/>
    <m/>
  </r>
  <r>
    <s v="Fresno"/>
    <s v="Fresno"/>
    <s v="PLF Debt"/>
    <s v="Utility User Tax: Increase UUT to 5%"/>
    <s v="Other Purpose"/>
    <n v="14"/>
    <n v="86"/>
    <s v="Fail"/>
    <s v=""/>
    <n v="1"/>
    <n v="1988"/>
    <x v="0"/>
    <m/>
  </r>
  <r>
    <s v="Fresno"/>
    <s v="Firebaugh"/>
    <s v="PLF Debt"/>
    <s v="Utility Users Tax: Modify existing tax to add a 5% tax on wireless communication devices for general government purposes."/>
    <s v="Other Purpose"/>
    <n v="18.21"/>
    <n v="81.790000000000006"/>
    <s v="Fail"/>
    <s v=""/>
    <n v="1"/>
    <n v="2016"/>
    <x v="0"/>
    <m/>
  </r>
  <r>
    <s v="Fresno"/>
    <s v="Coalinga"/>
    <s v="PLF Debt"/>
    <s v="Utility Users Tax: 8% for 10 Years"/>
    <s v="Special Tax Fees/Levy"/>
    <n v="23.4"/>
    <n v="76.599999999999994"/>
    <s v="Fail"/>
    <s v=""/>
    <n v="1"/>
    <n v="2004"/>
    <x v="1"/>
    <m/>
  </r>
  <r>
    <s v="Fresno"/>
    <s v="Reedley"/>
    <s v="PLF Debt"/>
    <s v="3% Utility Users Tax for 6 Yrs"/>
    <s v="Hospital"/>
    <n v="24.2"/>
    <n v="75.8"/>
    <s v="Fail"/>
    <s v=""/>
    <n v="1"/>
    <n v="1996"/>
    <x v="0"/>
    <m/>
  </r>
  <r>
    <s v="Fresno"/>
    <s v="Coalinga"/>
    <s v="PLF Debt"/>
    <s v="Utility Users Tax: Enact a tax of 5.5%."/>
    <s v="Fire, Police Protection/Emergency Medical"/>
    <n v="28"/>
    <n v="72"/>
    <s v="Fail"/>
    <s v=""/>
    <n v="1"/>
    <n v="2014"/>
    <x v="0"/>
    <m/>
  </r>
  <r>
    <s v="Fresno"/>
    <s v="Fresno"/>
    <s v="PLF Debt"/>
    <s v="TOT: Increase from 12% to 13%"/>
    <s v="Special Tax Fees/Levy"/>
    <n v="29.8"/>
    <n v="70.2"/>
    <s v="Fail"/>
    <s v=""/>
    <n v="1"/>
    <n v="2000"/>
    <x v="0"/>
    <m/>
  </r>
  <r>
    <s v="Fresno"/>
    <s v="Orange Cove"/>
    <s v="PLF Debt"/>
    <s v="Utility Tax: increase the utility users tax on gas, electricity, and telephone from 7%-10% and initiating a use tax on water use at 10% to raise an estimated $346,832 annually"/>
    <s v="Other Purpose"/>
    <n v="31.78"/>
    <n v="68.22"/>
    <s v="Fail"/>
    <s v=""/>
    <n v="1"/>
    <n v="2021"/>
    <x v="2"/>
    <m/>
  </r>
  <r>
    <s v="Fresno"/>
    <s v="Clovis"/>
    <s v="PLF Debt"/>
    <s v="Sales Tax: Increase sales tax by one cent for 10 years."/>
    <s v="Other Purpose"/>
    <n v="31.99"/>
    <n v="68.010000000000005"/>
    <s v="Fail"/>
    <s v=""/>
    <n v="1"/>
    <n v="2009"/>
    <x v="2"/>
    <m/>
  </r>
  <r>
    <s v="Fresno"/>
    <s v="Coalinga"/>
    <s v="Sales Tax Revenue Bond"/>
    <s v="Sales Tax: .75% Tax for 10 Years"/>
    <s v="Special Tax Fees/Levy"/>
    <n v="34.9"/>
    <n v="65.099999999999994"/>
    <s v="Fail"/>
    <s v=""/>
    <n v="1"/>
    <n v="2004"/>
    <x v="1"/>
    <m/>
  </r>
  <r>
    <s v="Fresno"/>
    <s v="Kingsburg"/>
    <s v="PLF Debt"/>
    <s v="Utility Users Tax: Impose 2% Tax"/>
    <s v="Special Tax Fees/Levy"/>
    <n v="35.299999999999997"/>
    <n v="64.7"/>
    <s v="Fail"/>
    <s v=""/>
    <n v="1"/>
    <n v="2000"/>
    <x v="0"/>
    <m/>
  </r>
  <r>
    <s v="Fresno"/>
    <s v="Selma"/>
    <s v="PLF Debt"/>
    <s v="Transient Occupancy Tax: Increase from 6% to 10%"/>
    <s v="Special Tax Fees/Levy"/>
    <n v="35.799999999999997"/>
    <n v="64.2"/>
    <s v="Fail"/>
    <s v=""/>
    <n v="1"/>
    <n v="2008"/>
    <x v="0"/>
    <m/>
  </r>
  <r>
    <s v="Fresno"/>
    <s v="Parlier"/>
    <s v="PLF Debt"/>
    <s v="Utility Users Tax: Impose 7% Tax"/>
    <s v="Special Tax Fees/Levy"/>
    <n v="37"/>
    <n v="63"/>
    <s v="Fail"/>
    <s v=""/>
    <n v="1"/>
    <n v="1996"/>
    <x v="0"/>
    <m/>
  </r>
  <r>
    <s v="Fresno"/>
    <s v="Coalinga Huron Library District"/>
    <s v="PLF Debt"/>
    <s v="$12 Per Residential/$18 Commercial"/>
    <s v="Public Building"/>
    <n v="38.9"/>
    <n v="61.1"/>
    <s v="Fail"/>
    <s v=""/>
    <n v="1"/>
    <n v="1996"/>
    <x v="0"/>
    <m/>
  </r>
  <r>
    <s v="Fresno"/>
    <s v="Sanger"/>
    <s v="Sales Tax Revenue Bond"/>
    <s v="Sales Tax: Increase from 0.9600% to 1.46%"/>
    <s v="Special Tax Fees/Levy"/>
    <n v="40.299999999999997"/>
    <n v="59.7"/>
    <s v="Fail"/>
    <s v=""/>
    <n v="1"/>
    <n v="2004"/>
    <x v="0"/>
    <m/>
  </r>
  <r>
    <s v="Fresno"/>
    <s v="Firebaugh"/>
    <s v="PLF Debt"/>
    <s v="Utility User Tax: Extends the utility users tax to cell phones and Internet phone service."/>
    <s v="Other Purpose"/>
    <n v="40.729999999999997"/>
    <n v="59.27"/>
    <s v="Fail"/>
    <s v=""/>
    <n v="1"/>
    <n v="2013"/>
    <x v="2"/>
    <m/>
  </r>
  <r>
    <s v="Fresno"/>
    <s v="Mendota"/>
    <s v="PLF Debt"/>
    <s v="Sales Tax: Raise tax rate from .98% 5o 1.98%."/>
    <s v="Other Purpose"/>
    <n v="41.19"/>
    <n v="58.81"/>
    <s v="Fail"/>
    <s v=""/>
    <n v="1"/>
    <n v="2018"/>
    <x v="0"/>
    <m/>
  </r>
  <r>
    <s v="Fresno"/>
    <s v="Orange Cove"/>
    <s v="PLF Debt"/>
    <s v="Utility Users Tax: Continue 7% Tax"/>
    <s v="Special Tax Fees/Levy"/>
    <n v="41.2"/>
    <n v="58.8"/>
    <s v="Fail"/>
    <s v=""/>
    <n v="1"/>
    <n v="1996"/>
    <x v="0"/>
    <m/>
  </r>
  <r>
    <s v="Fresno"/>
    <s v="Parlier"/>
    <s v="PLF Debt"/>
    <s v="Utility Users Tax: Establish a 5% Tax."/>
    <s v="Fire, Police Protection/Emergency Medical"/>
    <n v="41.4"/>
    <n v="58.6"/>
    <s v="Fail"/>
    <s v=""/>
    <n v="1"/>
    <n v="2012"/>
    <x v="1"/>
    <m/>
  </r>
  <r>
    <s v="Fresno"/>
    <s v="Parlier"/>
    <s v="PLF Debt"/>
    <s v="Utility User Tax: Impose 4% tax on electric, natural gas, and telecommunications services."/>
    <s v="Other Purpose"/>
    <n v="43.26"/>
    <n v="56.74"/>
    <s v="Fail"/>
    <s v=""/>
    <n v="1"/>
    <n v="2018"/>
    <x v="1"/>
    <m/>
  </r>
  <r>
    <s v="Fresno"/>
    <s v="Parlier"/>
    <s v="PLF Debt"/>
    <s v="$108 Per Yr"/>
    <s v="Special Tax Fees/Levy"/>
    <n v="43.4"/>
    <n v="56.6"/>
    <s v="Fail"/>
    <s v=""/>
    <n v="1"/>
    <n v="1994"/>
    <x v="0"/>
    <m/>
  </r>
  <r>
    <s v="Fresno"/>
    <s v="Fresno County"/>
    <s v="PLF Debt"/>
    <s v="Transient Occupancy Tax: Impose 6% Transient Occupancy Tax to Expire 12/31/2011"/>
    <s v="Special Tax Fees/Levy"/>
    <n v="44.2"/>
    <n v="55.8"/>
    <s v="Fail"/>
    <s v=""/>
    <n v="1"/>
    <n v="2004"/>
    <x v="0"/>
    <m/>
  </r>
  <r>
    <s v="Fresno"/>
    <s v="Caruthers Unified School District (CSCRPA)"/>
    <s v="General Obligation Bond"/>
    <n v="2800000"/>
    <s v="K-12 School Facility"/>
    <n v="45.4"/>
    <n v="54.7"/>
    <s v="Fail"/>
    <s v=""/>
    <n v="1"/>
    <n v="2008"/>
    <x v="1"/>
    <m/>
  </r>
  <r>
    <s v="Fresno"/>
    <s v="Reedley"/>
    <s v="PLF Debt"/>
    <s v="Transient Occupancy Tax: Amend Ordinance to Make Existing 8% Tax Applicable to All Lodgings with Four or More Rooms and All Recreational Vehicle Campgrounds with Accommodations for Six or More Recreational Vehicles"/>
    <s v="Special Tax Fees/Levy"/>
    <n v="46"/>
    <n v="54"/>
    <s v="Fail"/>
    <s v=""/>
    <n v="1"/>
    <n v="2010"/>
    <x v="0"/>
    <m/>
  </r>
  <r>
    <s v="Fresno"/>
    <s v="Galt Fire Protection District"/>
    <s v="PLF Debt"/>
    <s v="Parcel Tax: Impose Tax of $72"/>
    <s v="Fire, Police Protection/Emergency Medical"/>
    <n v="46.1"/>
    <n v="53.9"/>
    <s v="Fail"/>
    <s v=""/>
    <n v="1"/>
    <n v="2002"/>
    <x v="0"/>
    <m/>
  </r>
  <r>
    <s v="Fresno"/>
    <s v="Coalinga"/>
    <s v="PLF Debt"/>
    <s v="TOT: 10% for 10 Years"/>
    <s v="Special Tax Fees/Levy"/>
    <n v="46.3"/>
    <n v="53.7"/>
    <s v="Fail"/>
    <s v=""/>
    <n v="1"/>
    <n v="2004"/>
    <x v="1"/>
    <m/>
  </r>
  <r>
    <s v="Fresno"/>
    <s v="Caruthers Unified School District (CSCRPA)"/>
    <s v="General Obligation Bond"/>
    <n v="11300000"/>
    <s v="K-12 School Facility"/>
    <n v="46.3"/>
    <n v="53.7"/>
    <s v="Fail"/>
    <s v=""/>
    <n v="1"/>
    <n v="2008"/>
    <x v="1"/>
    <m/>
  </r>
  <r>
    <s v="Fresno"/>
    <s v="Parlier"/>
    <s v="PLF Debt"/>
    <s v="Utility User Tax: Enact 4% tax on electric, natural gas, and telecommunication services with no expiration date."/>
    <s v="Other Purpose"/>
    <n v="48.3"/>
    <n v="51.7"/>
    <s v="Fail"/>
    <s v=""/>
    <n v="1"/>
    <n v="2018"/>
    <x v="0"/>
    <m/>
  </r>
  <r>
    <s v="Fresno"/>
    <s v="Coalinga"/>
    <s v="PLF Debt"/>
    <s v="Sales Tax:  Levy an additional 1% sales tax."/>
    <s v="Other Purpose"/>
    <n v="48.36"/>
    <n v="51.64"/>
    <s v="Fail"/>
    <s v=""/>
    <n v="1"/>
    <n v="2017"/>
    <x v="2"/>
    <m/>
  </r>
  <r>
    <s v="Fresno"/>
    <s v="Sierra Unified School District"/>
    <s v="General Obligation Bond"/>
    <n v="12000000"/>
    <s v="K-12 School Facility"/>
    <n v="48.6"/>
    <n v="51.4"/>
    <s v="Fail"/>
    <s v=""/>
    <n v="1"/>
    <n v="2008"/>
    <x v="0"/>
    <m/>
  </r>
  <r>
    <s v="Fresno"/>
    <s v="Sierra Unified School District"/>
    <s v="General Obligation Bond"/>
    <n v="9600000"/>
    <s v="K-12 School Facility"/>
    <n v="49.4"/>
    <n v="50.6"/>
    <s v="Fail"/>
    <s v=""/>
    <n v="1"/>
    <n v="2010"/>
    <x v="0"/>
    <m/>
  </r>
  <r>
    <s v="Fresno"/>
    <s v="Clovis Unified School District"/>
    <s v="General Obligation Bond"/>
    <n v="408000000"/>
    <s v="K-12 School Facility"/>
    <n v="49.57"/>
    <n v="50.43"/>
    <s v="Fail"/>
    <s v=""/>
    <n v="1"/>
    <n v="2020"/>
    <x v="1"/>
    <m/>
  </r>
  <r>
    <s v="Fresno"/>
    <s v="Kerman"/>
    <s v="PLF Debt"/>
    <s v="TOT: Institute 8%"/>
    <s v="Special Tax Fees/Levy"/>
    <n v="49.7"/>
    <n v="50.4"/>
    <s v="Fail"/>
    <s v=""/>
    <n v="1"/>
    <n v="2004"/>
    <x v="0"/>
    <m/>
  </r>
  <r>
    <s v="Fresno"/>
    <s v="Kerman"/>
    <s v="PLF Debt"/>
    <s v="Transient Occupancy Tax: Establish a Tax at the Rate of 8%"/>
    <s v="Special Tax Fees/Levy"/>
    <n v="50"/>
    <n v="50"/>
    <s v="Fail"/>
    <s v=""/>
    <n v="1"/>
    <n v="2008"/>
    <x v="0"/>
    <m/>
  </r>
  <r>
    <s v="Fresno"/>
    <s v="Selma"/>
    <s v="PLF Debt"/>
    <s v="Transient Occupancy Tax: Increase TOT from 6% to 12%."/>
    <s v="Recreation and Sports Facilities"/>
    <n v="50.17"/>
    <n v="49.83"/>
    <s v="Pass"/>
    <n v="1"/>
    <s v=""/>
    <n v="2013"/>
    <x v="2"/>
    <m/>
  </r>
  <r>
    <s v="Fresno"/>
    <s v="Fowler"/>
    <s v="PLF Debt"/>
    <s v="Raise TOT from 4% to10%"/>
    <s v="Special Tax Fees/Levy"/>
    <n v="50.2"/>
    <n v="49.8"/>
    <s v="Pass"/>
    <n v="1"/>
    <s v=""/>
    <n v="1996"/>
    <x v="0"/>
    <m/>
  </r>
  <r>
    <s v="Fresno"/>
    <s v="Fresno County"/>
    <s v="PLF Debt"/>
    <s v="Abandoned Vehicle Abatement Tax: Renew tax of $1 per vehicle and an additional $2 for certain commercial vehicles for 10 yrs beginning 7/1/2014."/>
    <s v="Other Capital Improvements, Public Works"/>
    <n v="50.36"/>
    <n v="49.64"/>
    <s v="Fail"/>
    <s v=""/>
    <n v="1"/>
    <n v="2014"/>
    <x v="1"/>
    <m/>
  </r>
  <r>
    <s v="Fresno"/>
    <s v="Pine Ridge Elementary School District"/>
    <s v="General Obligation Bond"/>
    <n v="4000000"/>
    <s v="K-12 School Facility"/>
    <n v="50.8"/>
    <n v="49.2"/>
    <s v="Fail"/>
    <s v=""/>
    <n v="1"/>
    <n v="2014"/>
    <x v="0"/>
    <m/>
  </r>
  <r>
    <s v="Fresno"/>
    <s v="Clovis"/>
    <s v="General Obligation Bond"/>
    <n v="20000000"/>
    <s v="Recreation and Sports Facilities"/>
    <n v="50.9"/>
    <n v="49.1"/>
    <s v="Fail"/>
    <s v=""/>
    <n v="1"/>
    <n v="1990"/>
    <x v="0"/>
    <m/>
  </r>
  <r>
    <s v="Fresno"/>
    <s v="Sierra Unified School District"/>
    <s v="General Obligation Bond"/>
    <s v="$5,400,000 (Refunding Existing GO Bond Debt)"/>
    <s v="K-12 School Facility"/>
    <n v="50.9"/>
    <n v="49.1"/>
    <s v="Fail"/>
    <s v=""/>
    <n v="1"/>
    <n v="2012"/>
    <x v="1"/>
    <m/>
  </r>
  <r>
    <s v="Fresno"/>
    <s v="Sierra Unified School District"/>
    <s v="General Obligation Bond"/>
    <n v="10000000"/>
    <s v="K-12 School Facility"/>
    <n v="51"/>
    <n v="49"/>
    <s v="Fail"/>
    <s v=""/>
    <n v="1"/>
    <n v="2008"/>
    <x v="0"/>
    <m/>
  </r>
  <r>
    <s v="Fresno"/>
    <s v="Pine Ridge Elementary School District"/>
    <s v="General Obligation Bond"/>
    <n v="4000000"/>
    <s v="K-12 School Facility"/>
    <n v="51.23"/>
    <n v="48.77"/>
    <s v="Fail"/>
    <s v=""/>
    <n v="1"/>
    <n v="2014"/>
    <x v="1"/>
    <m/>
  </r>
  <r>
    <s v="Fresno"/>
    <s v="Mendota"/>
    <s v="PLF Debt"/>
    <s v="New 5% Transient Occupancy Tax"/>
    <s v="Special Tax Fees/Levy"/>
    <n v="51.3"/>
    <n v="48.7"/>
    <s v="Pass"/>
    <n v="1"/>
    <s v=""/>
    <n v="1998"/>
    <x v="0"/>
    <m/>
  </r>
  <r>
    <s v="Fresno"/>
    <s v="Parlier"/>
    <s v="PLF Debt"/>
    <s v="Sales Tax: Enact tax of 1% ($1 per $100), increasing tax rate from 7.975% to 8.975%."/>
    <s v="Other Purpose"/>
    <n v="52.08"/>
    <n v="47.92"/>
    <s v="Pass"/>
    <n v="1"/>
    <s v=""/>
    <n v="2019"/>
    <x v="2"/>
    <m/>
  </r>
  <r>
    <s v="Fresno"/>
    <s v="Fresno"/>
    <s v="PLF Debt"/>
    <s v="Sales Tax: Impose 3/8 percent sales and use tax for 30 yrs."/>
    <s v="Parks, Open Space"/>
    <n v="52.17"/>
    <n v="47.83"/>
    <s v="Fail"/>
    <s v=""/>
    <n v="1"/>
    <n v="2018"/>
    <x v="0"/>
    <m/>
  </r>
  <r>
    <s v="Fresno"/>
    <s v="Fowler"/>
    <s v="PLF Debt"/>
    <s v="Utility Users Tax: Extend for 4 Yrs"/>
    <s v="Special Tax Fees/Levy"/>
    <n v="52.3"/>
    <n v="47.7"/>
    <s v="Pass"/>
    <n v="1"/>
    <s v=""/>
    <n v="2002"/>
    <x v="0"/>
    <m/>
  </r>
  <r>
    <s v="Fresno"/>
    <s v="Parlier"/>
    <s v="PLF Debt"/>
    <s v="Utility Users Tax: Impose 6% Tax"/>
    <s v="Public Safety"/>
    <n v="52.7"/>
    <n v="47.3"/>
    <s v="Fail"/>
    <s v=""/>
    <n v="1"/>
    <n v="1998"/>
    <x v="1"/>
    <m/>
  </r>
  <r>
    <s v="Fresno"/>
    <s v="Golden Plains Unified School District"/>
    <s v="General Obligation Bond"/>
    <n v="13000000"/>
    <s v="K-12 School Facility"/>
    <n v="53.04"/>
    <n v="46.96"/>
    <s v="Fail"/>
    <s v=""/>
    <n v="1"/>
    <n v="2014"/>
    <x v="1"/>
    <m/>
  </r>
  <r>
    <s v="Fresno"/>
    <s v="Washington Unified School District (Fresno County)"/>
    <s v="General Obligation Bond"/>
    <n v="46000000"/>
    <s v="K-12 School Facility"/>
    <n v="53.67"/>
    <n v="46.33"/>
    <s v="Fail"/>
    <s v=""/>
    <n v="1"/>
    <n v="2020"/>
    <x v="1"/>
    <m/>
  </r>
  <r>
    <s v="Fresno"/>
    <s v="Coalinga"/>
    <s v="PLF Debt"/>
    <s v="Marijuana Tax: Establish a general tax of 10% of gross receipts for cannabis distribution and use. This measure also will authorize one marijuana dispensary."/>
    <s v="Other Purpose"/>
    <n v="53.75"/>
    <n v="46.25"/>
    <s v="Pass"/>
    <n v="1"/>
    <s v=""/>
    <n v="2016"/>
    <x v="0"/>
    <m/>
  </r>
  <r>
    <s v="Fresno"/>
    <s v="Fresno County"/>
    <s v="Sales Tax Revenue Bond"/>
    <s v="Sales Tax: Extend 1/2% Tax for 30 Yrs"/>
    <s v="Public Transit"/>
    <n v="53.9"/>
    <n v="46.1"/>
    <s v="Fail"/>
    <s v=""/>
    <n v="1"/>
    <n v="2002"/>
    <x v="0"/>
    <m/>
  </r>
  <r>
    <s v="Fresno"/>
    <s v="Fresno County"/>
    <s v="Sales Tax Revenue Bond"/>
    <s v="Sales Tax: Increase by 0.25%"/>
    <s v="Recreation and Sports Facilities"/>
    <n v="54.3"/>
    <n v="45.7"/>
    <s v="Fail"/>
    <s v=""/>
    <n v="1"/>
    <n v="2000"/>
    <x v="0"/>
    <m/>
  </r>
  <r>
    <s v="Fresno"/>
    <s v="Central Unified School District"/>
    <s v="General Obligation Bond"/>
    <n v="152000000"/>
    <s v="K-12 School Facility"/>
    <n v="54.8"/>
    <n v="45.2"/>
    <s v="Fail"/>
    <s v=""/>
    <n v="1"/>
    <n v="2008"/>
    <x v="1"/>
    <m/>
  </r>
  <r>
    <s v="Fresno"/>
    <s v="Central Unified School District"/>
    <s v="General Obligation Bond"/>
    <n v="120000000"/>
    <s v="K-12 School Facility"/>
    <n v="54.88"/>
    <n v="45.12"/>
    <s v="Fail"/>
    <s v=""/>
    <n v="1"/>
    <n v="2020"/>
    <x v="1"/>
    <m/>
  </r>
  <r>
    <s v="Fresno"/>
    <s v="Fowler"/>
    <s v="PLF Debt"/>
    <s v="Sales Tax: Enact 1% sales tax from 7.975% to 8.975% with no expiration date."/>
    <s v="Other Purpose"/>
    <n v="55.46"/>
    <n v="44.54"/>
    <s v="Pass"/>
    <n v="1"/>
    <s v=""/>
    <n v="2018"/>
    <x v="0"/>
    <m/>
  </r>
  <r>
    <s v="Fresno"/>
    <s v="Fresno County"/>
    <s v="Sales Tax Revenue Bond"/>
    <s v="Sales Tax: 0.1% Increase"/>
    <s v="Recreation and Sports Facilities"/>
    <n v="56.5"/>
    <n v="43.5"/>
    <s v="Fail"/>
    <s v=""/>
    <n v="1"/>
    <n v="2002"/>
    <x v="1"/>
    <m/>
  </r>
  <r>
    <s v="Fresno"/>
    <s v="Selma"/>
    <s v="PLF Debt"/>
    <s v="Transient Occupancy Tax: Increase the Transient Occupancy Tax from 6% to 12%"/>
    <s v="Special Tax Fees/Levy"/>
    <n v="56.9"/>
    <n v="43.1"/>
    <s v="Fail"/>
    <s v=""/>
    <n v="1"/>
    <n v="2010"/>
    <x v="1"/>
    <m/>
  </r>
  <r>
    <s v="Fresno"/>
    <s v="Kingsburg"/>
    <s v="PLF Debt"/>
    <s v="Transient Occupancy Tax: Increase TOT to 8%"/>
    <s v="Other Purpose"/>
    <n v="57"/>
    <n v="43"/>
    <s v="Pass"/>
    <n v="1"/>
    <s v=""/>
    <n v="1988"/>
    <x v="0"/>
    <m/>
  </r>
  <r>
    <s v="Fresno"/>
    <s v="Laton Joint Unified School District"/>
    <s v="General Obligation Bond"/>
    <n v="7000000"/>
    <s v="K-12 School Facility"/>
    <n v="57.1"/>
    <n v="42.9"/>
    <s v="Pass"/>
    <n v="1"/>
    <s v=""/>
    <n v="2018"/>
    <x v="1"/>
    <m/>
  </r>
  <r>
    <s v="Fresno"/>
    <s v="Pine Ridge Elementary School District"/>
    <s v="General Obligation Bond"/>
    <n v="5300000"/>
    <s v="K-12 School Facility"/>
    <n v="57.36"/>
    <n v="42.64"/>
    <s v="Pass"/>
    <n v="1"/>
    <s v=""/>
    <n v="2018"/>
    <x v="0"/>
    <m/>
  </r>
  <r>
    <s v="Fresno"/>
    <s v="Sanger Unified School District"/>
    <s v="General Obligation Bond"/>
    <n v="150000000"/>
    <s v="K-12 School Facility"/>
    <n v="57.96"/>
    <n v="42.04"/>
    <s v="Pass"/>
    <n v="1"/>
    <s v=""/>
    <n v="2020"/>
    <x v="0"/>
    <m/>
  </r>
  <r>
    <s v="Fresno"/>
    <s v="Coalinga"/>
    <s v="PLF Debt"/>
    <s v="Sales Tax: Impose rate of 1% for 10 yrs."/>
    <s v="Other Purpose"/>
    <n v="58.22"/>
    <n v="41.78"/>
    <s v="Pass"/>
    <n v="1"/>
    <s v=""/>
    <n v="2018"/>
    <x v="0"/>
    <m/>
  </r>
  <r>
    <s v="Fresno"/>
    <s v="Kerman Unified School District CFD No 89-1"/>
    <s v="PLF Debt"/>
    <s v="$255 Per Sq Ft Residential"/>
    <s v="K-12 School Facility"/>
    <n v="58.8"/>
    <n v="41.2"/>
    <s v="Fail"/>
    <s v=""/>
    <n v="1"/>
    <n v="1998"/>
    <x v="1"/>
    <m/>
  </r>
  <r>
    <s v="Fresno"/>
    <s v="Parlier"/>
    <s v="PLF Debt"/>
    <s v="Parcel Tax: Levy a Parcel Tax of $300 Per Year for Residential Parcels, $480 Per Year for Commercial Parcels, $1,200 Per Year for Industrial Parcels and Other Amounts for Government-Owned and Other Parcels"/>
    <s v="Fire, Police Protection/Emergency Medical"/>
    <n v="59.2"/>
    <n v="40.9"/>
    <s v="Fail"/>
    <s v=""/>
    <n v="1"/>
    <n v="2008"/>
    <x v="0"/>
    <m/>
  </r>
  <r>
    <s v="Fresno"/>
    <s v="Parlier"/>
    <s v="PLF Debt"/>
    <s v="Parcel Tax: Levy parcel tax as set forth in Council Resolution 2014-44 for 5 years"/>
    <s v="Fire, Police Protection/Emergency Medical"/>
    <n v="59.5"/>
    <n v="40.5"/>
    <s v="Fail"/>
    <s v=""/>
    <n v="1"/>
    <n v="2014"/>
    <x v="0"/>
    <m/>
  </r>
  <r>
    <s v="Fresno"/>
    <s v="Orange Cove"/>
    <s v="PLF Debt"/>
    <s v="Parcel Tax: $36 annual parcel tax"/>
    <s v="Fire, Police Protection/Emergency Medical"/>
    <n v="59.64"/>
    <n v="40.36"/>
    <s v="Fail"/>
    <s v=""/>
    <n v="1"/>
    <n v="2020"/>
    <x v="1"/>
    <m/>
  </r>
  <r>
    <s v="Fresno"/>
    <s v="Fresno Unified School District"/>
    <s v="General Obligation Bond"/>
    <n v="325000000"/>
    <s v="K-12 School Facility"/>
    <n v="59.77"/>
    <n v="40.229999999999997"/>
    <s v="Pass"/>
    <n v="1"/>
    <s v=""/>
    <n v="2020"/>
    <x v="1"/>
    <m/>
  </r>
  <r>
    <s v="Fresno"/>
    <s v="Central Unified School District"/>
    <s v="General Obligation Bond"/>
    <n v="120000000"/>
    <s v="K-12 School Facility"/>
    <n v="60.12"/>
    <n v="39.880000000000003"/>
    <s v="Pass"/>
    <n v="1"/>
    <s v=""/>
    <n v="2020"/>
    <x v="0"/>
    <m/>
  </r>
  <r>
    <s v="Fresno"/>
    <s v="Clovis Unified School District"/>
    <s v="General Obligation Bond"/>
    <n v="335000000"/>
    <s v="K-12 School Facility"/>
    <n v="60.27"/>
    <n v="39.729999999999997"/>
    <s v="Pass"/>
    <n v="1"/>
    <s v=""/>
    <n v="2020"/>
    <x v="0"/>
    <m/>
  </r>
  <r>
    <s v="Fresno"/>
    <s v="Central Unified School District"/>
    <s v="General Obligation Bond"/>
    <n v="40000000"/>
    <s v="K-12 School Facility"/>
    <n v="60.9"/>
    <n v="39.1"/>
    <s v="Pass"/>
    <n v="1"/>
    <s v=""/>
    <n v="2004"/>
    <x v="1"/>
    <m/>
  </r>
  <r>
    <s v="Fresno"/>
    <s v="Golden Plains Unified School District"/>
    <s v="General Obligation Bond"/>
    <n v="13000000"/>
    <s v="K-12 School Facility"/>
    <n v="61.2"/>
    <n v="38.9"/>
    <s v="Pass"/>
    <n v="1"/>
    <s v=""/>
    <n v="2014"/>
    <x v="0"/>
    <m/>
  </r>
  <r>
    <s v="Fresno"/>
    <s v="Coalinga"/>
    <s v="PLF Debt"/>
    <s v="Marijuana Tax: Implement annual tax (for general fund) of $25/sq. ft. for the first 3,000 sq. ft. and $10/sq. ft. for the remaining space for commercial marijuana operations."/>
    <s v="Other Purpose"/>
    <n v="61.49"/>
    <n v="38.51"/>
    <s v="Pass"/>
    <n v="1"/>
    <s v=""/>
    <n v="2016"/>
    <x v="0"/>
    <m/>
  </r>
  <r>
    <s v="Fresno"/>
    <s v="Orange Cove"/>
    <s v="PLF Debt"/>
    <s v="Parcel Tax: $36 parcel tax for each single-family residential and agricultural parcel; $25 each multifamily unit; $180 each commercial parcel; $275 each industrial parcel, raising about $98,000 annually for four years"/>
    <s v="Fire, Police Protection/Emergency Medical"/>
    <n v="61.69"/>
    <n v="38.31"/>
    <s v="Fail"/>
    <s v=""/>
    <n v="1"/>
    <n v="2021"/>
    <x v="2"/>
    <m/>
  </r>
  <r>
    <s v="Fresno"/>
    <s v="Reedley"/>
    <s v="PLF Debt"/>
    <s v="Sales Tax: $0.75"/>
    <s v="Multiple Capital Improvements, Public Works"/>
    <n v="61.96"/>
    <n v="38.04"/>
    <s v="Pass"/>
    <n v="1"/>
    <s v=""/>
    <n v="2020"/>
    <x v="1"/>
    <m/>
  </r>
  <r>
    <s v="Fresno"/>
    <s v="Clovis Unified School District"/>
    <s v="General Obligation Bond"/>
    <n v="168000000"/>
    <s v="K-12 School Facility"/>
    <n v="62.4"/>
    <n v="37.6"/>
    <s v="Pass"/>
    <n v="1"/>
    <s v=""/>
    <n v="2004"/>
    <x v="1"/>
    <m/>
  </r>
  <r>
    <s v="Fresno"/>
    <s v="Parlier Unified School District"/>
    <s v="General Obligation Bond"/>
    <n v="11000000"/>
    <s v="K-12 School Facility"/>
    <n v="62.87"/>
    <n v="37.130000000000003"/>
    <s v="Pass"/>
    <n v="1"/>
    <s v=""/>
    <n v="2020"/>
    <x v="1"/>
    <m/>
  </r>
  <r>
    <s v="Fresno"/>
    <s v="Coalinga Huron Library District"/>
    <s v="PLF Debt"/>
    <s v="$12 Per Residential/$18 Commercial"/>
    <s v="Public Building"/>
    <n v="62.9"/>
    <n v="37.1"/>
    <s v="Fail"/>
    <s v=""/>
    <n v="1"/>
    <n v="1996"/>
    <x v="0"/>
    <m/>
  </r>
  <r>
    <s v="Fresno"/>
    <s v="Fresno"/>
    <s v="PLF Debt"/>
    <s v="Increase TOT from 12% to 13%"/>
    <s v="Special Tax Fees/Levy"/>
    <n v="63.1"/>
    <n v="36.9"/>
    <s v="Pass"/>
    <n v="1"/>
    <s v=""/>
    <n v="1998"/>
    <x v="0"/>
    <m/>
  </r>
  <r>
    <s v="Fresno"/>
    <s v="Kerman"/>
    <s v="PLF Debt"/>
    <s v="Sales Tax: Implement addition 0.75% special sales tax for 15 years, increasing the rate to 8.975%."/>
    <s v="Multiple Capital Improvements, Public Works"/>
    <n v="63.29"/>
    <n v="36.71"/>
    <s v="Fail"/>
    <s v=""/>
    <n v="1"/>
    <n v="2016"/>
    <x v="0"/>
    <m/>
  </r>
  <r>
    <s v="Fresno"/>
    <s v="Fresno County"/>
    <s v="Sales Tax Revenue Bond"/>
    <s v="Sales Tax: Increase the 1/8› Sales Tax to 1/4› Sales Tax for 16 Yrs"/>
    <s v="Public Building"/>
    <n v="63.4"/>
    <n v="36.6"/>
    <s v="Fail"/>
    <s v=""/>
    <n v="1"/>
    <n v="2008"/>
    <x v="0"/>
    <m/>
  </r>
  <r>
    <s v="Fresno"/>
    <s v="Central Unified School District"/>
    <s v="General Obligation Bond"/>
    <n v="152000000"/>
    <s v="K-12 School Facility"/>
    <n v="63.4"/>
    <n v="36.6"/>
    <s v="Pass"/>
    <n v="1"/>
    <s v=""/>
    <n v="2008"/>
    <x v="0"/>
    <m/>
  </r>
  <r>
    <s v="Fresno"/>
    <s v="Fresno Unified School District"/>
    <s v="General Obligation Bond"/>
    <n v="215000000"/>
    <s v="K-12 School Facility"/>
    <n v="63.8"/>
    <n v="36.200000000000003"/>
    <s v="Fail"/>
    <s v=""/>
    <n v="1"/>
    <n v="1994"/>
    <x v="0"/>
    <m/>
  </r>
  <r>
    <s v="Fresno"/>
    <s v="Parlier"/>
    <s v="PLF Debt"/>
    <s v="Utility Users Tax: Impose New 4% Tax"/>
    <s v="Special Tax Fees/Levy"/>
    <n v="64.099999999999994"/>
    <n v="35.9"/>
    <s v="Pass"/>
    <n v="1"/>
    <s v=""/>
    <n v="1998"/>
    <x v="0"/>
    <m/>
  </r>
  <r>
    <s v="Fresno"/>
    <s v="Parlier"/>
    <s v="PLF Debt"/>
    <s v="Parcel Tax: Levy a parcel tax for 5 yrs."/>
    <s v="Fire, Police Protection/Emergency Medical"/>
    <n v="64.19"/>
    <n v="35.81"/>
    <s v="Fail"/>
    <s v=""/>
    <n v="1"/>
    <n v="2014"/>
    <x v="1"/>
    <m/>
  </r>
  <r>
    <s v="Fresno"/>
    <s v="Kerman Unified School District"/>
    <s v="General Obligation Bond"/>
    <n v="24900000"/>
    <s v="K-12 School Facility"/>
    <n v="64.3"/>
    <n v="35.700000000000003"/>
    <s v="Pass"/>
    <n v="1"/>
    <s v=""/>
    <n v="2008"/>
    <x v="1"/>
    <m/>
  </r>
  <r>
    <s v="Fresno"/>
    <s v="Clovis Unified School District"/>
    <s v="General Obligation Bond"/>
    <n v="79000000"/>
    <s v="K-12 School Facility"/>
    <n v="64.41"/>
    <n v="35.590000000000003"/>
    <s v="Fail"/>
    <s v=""/>
    <n v="1"/>
    <n v="2001"/>
    <x v="2"/>
    <m/>
  </r>
  <r>
    <s v="Fresno"/>
    <s v="Sanger Unified School District"/>
    <s v="General Obligation Bond"/>
    <n v="30800000"/>
    <s v="K-12 School Facility"/>
    <n v="64.7"/>
    <n v="35.299999999999997"/>
    <s v="Pass"/>
    <n v="1"/>
    <s v=""/>
    <n v="2006"/>
    <x v="1"/>
    <m/>
  </r>
  <r>
    <s v="Fresno"/>
    <s v="Riverdale Joint Unified School District"/>
    <s v="General Obligation Bond"/>
    <n v="25900000"/>
    <s v="K-12 School Facility"/>
    <n v="65.12"/>
    <n v="34.880000000000003"/>
    <s v="Pass"/>
    <n v="1"/>
    <s v=""/>
    <n v="2020"/>
    <x v="0"/>
    <m/>
  </r>
  <r>
    <s v="Fresno"/>
    <s v="Clovis Unified School District"/>
    <s v="General Obligation Bond"/>
    <n v="298000000"/>
    <s v="K-12 School Facility"/>
    <n v="65.2"/>
    <n v="34.799999999999997"/>
    <s v="Pass"/>
    <n v="1"/>
    <s v=""/>
    <n v="2012"/>
    <x v="1"/>
    <m/>
  </r>
  <r>
    <s v="Fresno"/>
    <s v="Parlier Unified School District"/>
    <s v="General Obligation Bond"/>
    <n v="9000000"/>
    <s v="K-12 School Facility"/>
    <n v="65.27"/>
    <n v="34.729999999999997"/>
    <s v="Pass"/>
    <n v="1"/>
    <s v=""/>
    <n v="2018"/>
    <x v="0"/>
    <m/>
  </r>
  <r>
    <s v="Fresno"/>
    <s v="Fowler"/>
    <s v="PLF Debt"/>
    <s v="Utility Users Tax: Continue Current Tax of 5% for Residential Users of Electricity and Gas, 3% for Commercial, Industrial, and Agricultural Users of Electricity and Gas, and 5% of the Base Service Rate Upon All Users of Telephone Service"/>
    <s v="Special Tax Fees/Levy"/>
    <n v="65.900000000000006"/>
    <n v="34.1"/>
    <s v="Pass"/>
    <n v="1"/>
    <s v=""/>
    <n v="2006"/>
    <x v="0"/>
    <m/>
  </r>
  <r>
    <s v="Fresno"/>
    <s v="Parlier Unified School District"/>
    <s v="General Obligation Bond"/>
    <n v="6000000"/>
    <s v="K-12 School Facility"/>
    <n v="65.95"/>
    <n v="34.049999999999997"/>
    <s v="Pass"/>
    <n v="1"/>
    <s v=""/>
    <n v="2014"/>
    <x v="1"/>
    <m/>
  </r>
  <r>
    <s v="Fresno"/>
    <s v="Parlier"/>
    <s v="PLF Debt"/>
    <s v="Parcel Tax: $120 per single-family residential unit, $95 per unit for multi-family residential parcels, $975 per commercial parcel, $1200 per industrial parcel, $120 per agricultural parcel, and $100 per mobile home parcel"/>
    <s v="Fire, Police Protection/Emergency Medical"/>
    <n v="66.17"/>
    <n v="33.83"/>
    <s v="Fail"/>
    <s v=""/>
    <n v="1"/>
    <n v="2020"/>
    <x v="0"/>
    <m/>
  </r>
  <r>
    <s v="Fresno"/>
    <s v="Selma"/>
    <s v="General Obligation Bond"/>
    <n v="4000000"/>
    <s v="Public Safety"/>
    <n v="66.7"/>
    <n v="33.299999999999997"/>
    <s v="Pass"/>
    <n v="1"/>
    <s v=""/>
    <n v="2016"/>
    <x v="0"/>
    <m/>
  </r>
  <r>
    <s v="Fresno"/>
    <s v="Fresno Unified School District"/>
    <s v="General Obligation Bond"/>
    <n v="225000000"/>
    <s v="K-12 School Facility"/>
    <n v="66.8"/>
    <n v="33.200000000000003"/>
    <s v="Pass"/>
    <n v="1"/>
    <s v=""/>
    <n v="2016"/>
    <x v="0"/>
    <m/>
  </r>
  <r>
    <s v="Fresno"/>
    <s v="Parlier"/>
    <s v="PLF Debt"/>
    <s v="Parcel Tax: Levy parcel tax for 5 years at an annual rate of $120/parcel for single-family residences and varying rates for other parcel types for police services."/>
    <s v="Public Safety"/>
    <n v="66.989999999999995"/>
    <n v="33.01"/>
    <s v="Pass"/>
    <n v="1"/>
    <s v=""/>
    <n v="2016"/>
    <x v="0"/>
    <m/>
  </r>
  <r>
    <s v="Fresno"/>
    <s v="Pine Ridge Elementary School District"/>
    <s v="General Obligation Bond"/>
    <n v="2000000"/>
    <s v="K-12 School Facility"/>
    <n v="67"/>
    <n v="33"/>
    <s v="Pass"/>
    <n v="1"/>
    <s v=""/>
    <n v="1988"/>
    <x v="0"/>
    <m/>
  </r>
  <r>
    <s v="Fresno"/>
    <s v="Caruthers Unified School District"/>
    <s v="General Obligation Bond"/>
    <n v="12000000"/>
    <s v="K-12 School Facility"/>
    <n v="67"/>
    <n v="33.1"/>
    <s v="Pass"/>
    <n v="1"/>
    <s v=""/>
    <n v="2012"/>
    <x v="0"/>
    <m/>
  </r>
  <r>
    <s v="Fresno"/>
    <s v="Fresno Unified School District"/>
    <s v="General Obligation Bond"/>
    <n v="199000000"/>
    <s v="K-12 School Facility"/>
    <n v="67.239999999999995"/>
    <n v="32.76"/>
    <s v="Pass"/>
    <n v="1"/>
    <s v=""/>
    <n v="2001"/>
    <x v="2"/>
    <m/>
  </r>
  <r>
    <s v="Fresno"/>
    <s v="Sanger Unified School District"/>
    <s v="General Obligation Bond"/>
    <n v="70000000"/>
    <s v="K-12 School Facility"/>
    <n v="67.489999999999995"/>
    <n v="35.51"/>
    <s v="Pass"/>
    <n v="1"/>
    <s v=""/>
    <n v="2018"/>
    <x v="0"/>
    <m/>
  </r>
  <r>
    <s v="Fresno"/>
    <s v="Orange Cove"/>
    <s v="PLF Debt"/>
    <s v="Parcel Tax: Levy annual $95 parcel tax for single-family homes and specified amounts for multifamily, commercial, agricultural, and industrial parcels."/>
    <s v="Fire, Police Protection/Emergency Medical"/>
    <n v="67.599999999999994"/>
    <n v="32.4"/>
    <s v="Pass"/>
    <n v="1"/>
    <s v=""/>
    <n v="2014"/>
    <x v="0"/>
    <m/>
  </r>
  <r>
    <s v="Fresno"/>
    <s v="Big Creek Elementary School District"/>
    <s v="General Obligation Bond"/>
    <n v="1400000"/>
    <s v="K-12 School Facility"/>
    <n v="67.900000000000006"/>
    <n v="32.1"/>
    <s v="Pass"/>
    <n v="1"/>
    <s v=""/>
    <n v="2004"/>
    <x v="0"/>
    <m/>
  </r>
  <r>
    <s v="Fresno"/>
    <s v="Mendota"/>
    <s v="PLF Debt"/>
    <s v="Parcel Tax: Levy tax of $400/unit of multi-family residences, $500/unit of all other developed parcels, $100/unit of developed parcels for senior citizens, $50/unit of undeveloped parcels for senior citizens, &amp; $100/unit of all other undeveloped parcels."/>
    <s v="Public Safety"/>
    <n v="67.95"/>
    <n v="32.049999999999997"/>
    <s v="Fail"/>
    <s v=""/>
    <n v="1"/>
    <n v="2017"/>
    <x v="2"/>
    <m/>
  </r>
  <r>
    <s v="Fresno"/>
    <s v="Parlier"/>
    <s v="PLF Debt"/>
    <s v="Parcel Tax: extending the existing parcel tax of $120 per residential parcel and varying rates for other property types"/>
    <s v="Fire, Police Protection/Emergency Medical"/>
    <n v="68.75"/>
    <n v="31.25"/>
    <s v="Pass"/>
    <n v="1"/>
    <s v=""/>
    <n v="2021"/>
    <x v="2"/>
    <m/>
  </r>
  <r>
    <s v="Fresno"/>
    <s v="Washington Unified School District (Fresno County)"/>
    <s v="General Obligation Bond"/>
    <n v="3000000"/>
    <s v="K-12 School Facility"/>
    <n v="69"/>
    <n v="31"/>
    <s v="Pass"/>
    <n v="1"/>
    <s v=""/>
    <n v="1988"/>
    <x v="0"/>
    <m/>
  </r>
  <r>
    <s v="Fresno"/>
    <s v="Sierra Kings Health Care District"/>
    <s v="General Obligation Bond"/>
    <n v="20000000"/>
    <s v="Hospital"/>
    <n v="69.2"/>
    <n v="30.8"/>
    <s v="Pass"/>
    <n v="1"/>
    <s v=""/>
    <n v="2006"/>
    <x v="0"/>
    <m/>
  </r>
  <r>
    <s v="Fresno"/>
    <s v="Selma Unified School District"/>
    <s v="General Obligation Bond"/>
    <n v="8140000"/>
    <s v="K-12 School Facility"/>
    <n v="69.5"/>
    <n v="30.5"/>
    <s v="Pass"/>
    <n v="1"/>
    <s v=""/>
    <n v="1990"/>
    <x v="0"/>
    <m/>
  </r>
  <r>
    <s v="Fresno"/>
    <s v="Washington Colony Elementary School District"/>
    <s v="General Obligation Bond"/>
    <n v="400000"/>
    <s v="K-12 School Facility"/>
    <n v="69.599999999999994"/>
    <n v="30.4"/>
    <s v="Pass"/>
    <n v="1"/>
    <s v=""/>
    <n v="2004"/>
    <x v="1"/>
    <m/>
  </r>
  <r>
    <s v="Fresno"/>
    <s v="Coalinga-Huron Recreation and Park District"/>
    <s v="General Obligation Bond"/>
    <n v="14900000"/>
    <s v="Parks, Open Space"/>
    <n v="69.819999999999993"/>
    <n v="30.18"/>
    <s v="Pass"/>
    <n v="1"/>
    <s v=""/>
    <n v="2016"/>
    <x v="0"/>
    <m/>
  </r>
  <r>
    <s v="Fresno"/>
    <s v="Huron"/>
    <s v="PLF Debt"/>
    <s v="Service Sales Tax: Levy 1 cent sales tax."/>
    <s v="Fire, Police Protection/Emergency Medical"/>
    <n v="69.87"/>
    <n v="30.13"/>
    <s v="Pass"/>
    <n v="1"/>
    <s v=""/>
    <n v="2013"/>
    <x v="2"/>
    <m/>
  </r>
  <r>
    <s v="Fresno"/>
    <s v="Mendota"/>
    <s v="PLF Debt"/>
    <s v="Sales Tax:  Increase tax from .980% to 1.980% for local law enforcement."/>
    <s v="Public Safety"/>
    <n v="70"/>
    <n v="30"/>
    <s v="Pass"/>
    <n v="1"/>
    <s v=""/>
    <n v="2017"/>
    <x v="2"/>
    <m/>
  </r>
  <r>
    <s v="Fresno"/>
    <s v="Selma Unified School District"/>
    <s v="General Obligation Bond"/>
    <n v="30800000"/>
    <s v="K-12 School Facility"/>
    <n v="70"/>
    <n v="30"/>
    <s v="Pass"/>
    <n v="1"/>
    <s v=""/>
    <n v="2016"/>
    <x v="0"/>
    <m/>
  </r>
  <r>
    <s v="Fresno"/>
    <s v="Caruthers Unified School District"/>
    <s v="General Obligation Bond"/>
    <n v="6000000"/>
    <s v="K-12 School Facility"/>
    <n v="70.02"/>
    <n v="29.98"/>
    <s v="Pass"/>
    <n v="1"/>
    <s v=""/>
    <n v="2016"/>
    <x v="0"/>
    <m/>
  </r>
  <r>
    <s v="Fresno"/>
    <s v="Selma Unified School District"/>
    <s v="General Obligation Bond"/>
    <n v="23800000"/>
    <s v="K-12 School Facility"/>
    <n v="70.099999999999994"/>
    <n v="29.9"/>
    <s v="Pass"/>
    <n v="1"/>
    <s v=""/>
    <n v="2006"/>
    <x v="0"/>
    <m/>
  </r>
  <r>
    <s v="Fresno"/>
    <s v="Fresno County"/>
    <s v="Sales Tax Revenue Bond"/>
    <s v="Sales Tax: Impose .125% Tax for 7 Yrs"/>
    <s v="Public Building"/>
    <n v="70.400000000000006"/>
    <n v="29.6"/>
    <s v="Pass"/>
    <n v="1"/>
    <s v=""/>
    <n v="1998"/>
    <x v="0"/>
    <m/>
  </r>
  <r>
    <s v="Fresno"/>
    <s v="Sanger Unified School District"/>
    <s v="General Obligation Bond"/>
    <n v="50000000"/>
    <s v="K-12 School Facility"/>
    <n v="70.400000000000006"/>
    <n v="29.6"/>
    <s v="Pass"/>
    <n v="1"/>
    <s v=""/>
    <n v="2012"/>
    <x v="0"/>
    <m/>
  </r>
  <r>
    <s v="Fresno"/>
    <s v="Fresno"/>
    <s v="PLF Debt"/>
    <s v="Marijuana Tax: Tax businesses at rates up to $12/canopy sq. ft. and up to 10% gross receipts for medical dispensaries and other businesses."/>
    <s v="Other Purpose"/>
    <n v="70.959999999999994"/>
    <n v="29.04"/>
    <s v="Pass"/>
    <n v="1"/>
    <s v=""/>
    <n v="2018"/>
    <x v="0"/>
    <m/>
  </r>
  <r>
    <s v="Fresno"/>
    <s v="Clovis Unified School District"/>
    <s v="General Obligation Bond"/>
    <n v="59000000"/>
    <s v="K-12 School Facility"/>
    <n v="71"/>
    <n v="29"/>
    <s v="Pass"/>
    <n v="1"/>
    <s v=""/>
    <n v="1986"/>
    <x v="0"/>
    <m/>
  </r>
  <r>
    <s v="Fresno"/>
    <s v="Kerman Unified School District"/>
    <s v="General Obligation Bond"/>
    <n v="11000000"/>
    <s v="K-12 School Facility"/>
    <n v="71.099999999999994"/>
    <n v="28.9"/>
    <s v="Pass"/>
    <n v="1"/>
    <s v=""/>
    <n v="2004"/>
    <x v="0"/>
    <m/>
  </r>
  <r>
    <s v="Fresno"/>
    <s v="Fowler"/>
    <s v="PLF Debt"/>
    <s v="New 5% Utility UsersTax on Residential"/>
    <s v="Special Tax Fees/Levy"/>
    <n v="71.2"/>
    <n v="28.8"/>
    <s v="Pass"/>
    <n v="1"/>
    <s v=""/>
    <n v="1998"/>
    <x v="0"/>
    <m/>
  </r>
  <r>
    <s v="Fresno"/>
    <s v="Kingsburg"/>
    <s v="PLF Debt"/>
    <s v="Sale Tax: Enact 1 cent sales tac for 10 yrs."/>
    <s v="Public Safety"/>
    <n v="71.3"/>
    <n v="28.7"/>
    <s v="Pass"/>
    <n v="1"/>
    <s v=""/>
    <n v="2018"/>
    <x v="1"/>
    <m/>
  </r>
  <r>
    <s v="Fresno"/>
    <s v="Central Unified School District"/>
    <s v="General Obligation Bond"/>
    <n v="87300000"/>
    <s v="K-12 School Facility"/>
    <n v="71.319999999999993"/>
    <n v="29.68"/>
    <s v="Pass"/>
    <n v="1"/>
    <s v=""/>
    <n v="2016"/>
    <x v="0"/>
    <m/>
  </r>
  <r>
    <s v="Fresno"/>
    <s v="Sanger"/>
    <s v="Sales Tax Revenue Bond"/>
    <s v="Sales Tax: Impose a 3/4› Sales Tax"/>
    <s v="Fire, Police Protection/Emergency Medical"/>
    <n v="71.400000000000006"/>
    <n v="28.6"/>
    <s v="Pass"/>
    <n v="1"/>
    <s v=""/>
    <n v="2008"/>
    <x v="1"/>
    <m/>
  </r>
  <r>
    <s v="Fresno"/>
    <s v="Fresno County"/>
    <s v="Sales Tax Revenue Bond"/>
    <s v="Sales Tax: Increase 1/8 of 1%"/>
    <s v="Public Building"/>
    <n v="71.400000000000006"/>
    <n v="28.7"/>
    <s v="Pass"/>
    <n v="1"/>
    <s v=""/>
    <n v="2004"/>
    <x v="0"/>
    <m/>
  </r>
  <r>
    <s v="Fresno"/>
    <s v="Parlier Unified School District"/>
    <s v="General Obligation Bond"/>
    <n v="4500000"/>
    <s v="K-12 School Facility"/>
    <n v="71.900000000000006"/>
    <n v="28.1"/>
    <s v="Pass"/>
    <n v="1"/>
    <s v=""/>
    <n v="2004"/>
    <x v="0"/>
    <m/>
  </r>
  <r>
    <s v="Fresno"/>
    <s v="Fresno Chaffee Zoo"/>
    <s v="Sales Tax Revenue Bond"/>
    <s v="Sales Tax: Extend 1/10 of 1% sales tax for 10 years."/>
    <s v="Other Capital Improvements, Public Works"/>
    <n v="72.3"/>
    <n v="27.7"/>
    <s v="Pass"/>
    <n v="1"/>
    <s v=""/>
    <n v="2014"/>
    <x v="0"/>
    <m/>
  </r>
  <r>
    <s v="Fresno"/>
    <s v="Kerman"/>
    <s v="PLF Debt"/>
    <s v="Sales Tax: Enact 1% general sales tax with no expiration date."/>
    <s v="Other Purpose"/>
    <n v="73.17"/>
    <n v="26.83"/>
    <s v="Pass"/>
    <n v="1"/>
    <s v=""/>
    <n v="2018"/>
    <x v="0"/>
    <m/>
  </r>
  <r>
    <s v="Fresno"/>
    <s v="Fresno County"/>
    <s v="Sales Tax Revenue Bond"/>
    <s v="Sales Tax: Extend Existing 1/8› Sales Tax Which Has Been in Effect for 13 Yrs"/>
    <s v="Public Building"/>
    <n v="73.3"/>
    <n v="26.7"/>
    <s v="Pass"/>
    <n v="1"/>
    <s v=""/>
    <n v="2012"/>
    <x v="0"/>
    <m/>
  </r>
  <r>
    <s v="Fresno"/>
    <s v="Fresno County"/>
    <s v="Sales Tax Revenue Bond"/>
    <s v="Sales Tax: 1/10 of 1%for 10 Yrs"/>
    <s v="Other Capital Improvements, Public Works"/>
    <n v="73.400000000000006"/>
    <n v="26.6"/>
    <s v="Pass"/>
    <n v="1"/>
    <s v=""/>
    <n v="2004"/>
    <x v="0"/>
    <m/>
  </r>
  <r>
    <s v="Fresno"/>
    <s v="Sanger Unified School District"/>
    <s v="General Obligation Bond"/>
    <n v="60000000"/>
    <s v="K-12 School Facility"/>
    <n v="73.61"/>
    <n v="26.39"/>
    <s v="Pass"/>
    <n v="1"/>
    <s v=""/>
    <n v="2016"/>
    <x v="0"/>
    <m/>
  </r>
  <r>
    <s v="Fresno"/>
    <s v="Mendota Unified School District"/>
    <s v="General Obligation Bond"/>
    <n v="19000000"/>
    <s v="K-12 School Facility"/>
    <n v="73.900000000000006"/>
    <n v="26.1"/>
    <s v="Pass"/>
    <n v="1"/>
    <s v=""/>
    <n v="2012"/>
    <x v="0"/>
    <m/>
  </r>
  <r>
    <s v="Fresno"/>
    <s v="Reedley"/>
    <s v="Sales Tax Revenue Bond"/>
    <s v="Sales Tax: Impose a 1/2› Sales Tax"/>
    <s v="Fire, Police Protection/Emergency Medical"/>
    <n v="74.2"/>
    <n v="25.8"/>
    <s v="Pass"/>
    <n v="1"/>
    <s v=""/>
    <n v="2008"/>
    <x v="1"/>
    <m/>
  </r>
  <r>
    <s v="Fresno"/>
    <s v="Kingsburg"/>
    <s v="PLF Debt"/>
    <s v="Transient Occupancy Tax: Increase from 8% to 12%"/>
    <s v="Special Tax Fees/Levy"/>
    <n v="75.599999999999994"/>
    <n v="24.4"/>
    <s v="Pass"/>
    <n v="1"/>
    <s v=""/>
    <n v="2008"/>
    <x v="0"/>
    <m/>
  </r>
  <r>
    <s v="Fresno"/>
    <s v="Firebaugh"/>
    <s v="PLF Debt"/>
    <s v="Utility User Tax: Lowers commercial utility tax from 10 percent to 7.5 percent; lowers residential rate to the same level in July 2019. Eliminates existing $500 cap."/>
    <s v="Other Purpose"/>
    <n v="75.61"/>
    <n v="24.39"/>
    <s v="Pass"/>
    <n v="1"/>
    <s v=""/>
    <n v="2013"/>
    <x v="2"/>
    <m/>
  </r>
  <r>
    <s v="Fresno"/>
    <s v="Fresno Unified School District"/>
    <s v="General Obligation Bond"/>
    <n v="280000000"/>
    <s v="K-12 School Facility"/>
    <n v="75.7"/>
    <n v="24.3"/>
    <s v="Pass"/>
    <n v="1"/>
    <s v=""/>
    <n v="2010"/>
    <x v="0"/>
    <m/>
  </r>
  <r>
    <s v="Fresno"/>
    <s v="Monroe Elementary School District"/>
    <s v="General Obligation Bond"/>
    <n v="1000000"/>
    <s v="K-12 School Facility"/>
    <n v="75.8"/>
    <n v="24.42"/>
    <s v="Pass"/>
    <n v="1"/>
    <s v=""/>
    <n v="2018"/>
    <x v="0"/>
    <m/>
  </r>
  <r>
    <s v="Fresno"/>
    <s v="Mendota Unified School District"/>
    <s v="General Obligation Bond"/>
    <n v="9800000"/>
    <s v="K-12 School Facility"/>
    <n v="76"/>
    <n v="24"/>
    <s v="Pass"/>
    <n v="1"/>
    <s v=""/>
    <n v="1988"/>
    <x v="0"/>
    <m/>
  </r>
  <r>
    <s v="Fresno"/>
    <s v="Sanger"/>
    <s v="PLF Debt"/>
    <s v="Sales Tax: Extend the 0.75% public safety sales tax for 10 years to expire on 6/30/2028 instead of 6/30/2018."/>
    <s v="Public Safety"/>
    <n v="76.22"/>
    <n v="23.78"/>
    <s v="Pass"/>
    <n v="1"/>
    <s v=""/>
    <n v="2016"/>
    <x v="0"/>
    <m/>
  </r>
  <r>
    <s v="Fresno"/>
    <s v="Kerman Unified School District"/>
    <s v="General Obligation Bond"/>
    <n v="27000000"/>
    <s v="K-12 School Facility"/>
    <n v="76.92"/>
    <n v="23.08"/>
    <s v="Pass"/>
    <n v="1"/>
    <s v=""/>
    <n v="2016"/>
    <x v="0"/>
    <m/>
  </r>
  <r>
    <s v="Fresno"/>
    <s v="Fresno County"/>
    <s v="Sales Tax Revenue Bond"/>
    <s v="Sales Tax: Continue Current 1/2› Sales Tax for 20 Yrs"/>
    <s v="Street Construction and Improvements"/>
    <n v="77.7"/>
    <n v="22.3"/>
    <s v="Pass"/>
    <n v="1"/>
    <s v=""/>
    <n v="2006"/>
    <x v="0"/>
    <m/>
  </r>
  <r>
    <s v="Fresno"/>
    <s v="Fowler Unified School District"/>
    <s v="General Obligation Bond"/>
    <n v="42000000"/>
    <s v="K-12 School Facility"/>
    <n v="78.180000000000007"/>
    <n v="21.82"/>
    <s v="Pass"/>
    <n v="1"/>
    <s v=""/>
    <n v="2016"/>
    <x v="0"/>
    <m/>
  </r>
  <r>
    <s v="Fresno"/>
    <s v="Sierra Kings Hospital District"/>
    <s v="General Obligation Bond"/>
    <n v="6000000"/>
    <s v="Health Care Facilities"/>
    <n v="78.7"/>
    <n v="21.3"/>
    <s v="Pass"/>
    <n v="1"/>
    <s v=""/>
    <n v="2002"/>
    <x v="1"/>
    <m/>
  </r>
  <r>
    <s v="Fresno"/>
    <s v="Fowler Unified School District"/>
    <s v="General Obligation Bond"/>
    <n v="21000000"/>
    <s v="K-12 School Facility"/>
    <n v="79"/>
    <n v="21"/>
    <s v="Pass"/>
    <n v="1"/>
    <s v=""/>
    <n v="2004"/>
    <x v="0"/>
    <m/>
  </r>
  <r>
    <s v="Fresno"/>
    <s v="Mendota Unified School District"/>
    <s v="General Obligation Bond"/>
    <n v="15000000"/>
    <s v="K-12 School Facility"/>
    <n v="80.8"/>
    <n v="19.2"/>
    <s v="Pass"/>
    <n v="1"/>
    <s v=""/>
    <n v="2014"/>
    <x v="0"/>
    <m/>
  </r>
  <r>
    <s v="Fresno"/>
    <s v="Firebaugh-Las Deltas Unified School District"/>
    <s v="General Obligation Bond"/>
    <n v="15000000"/>
    <s v="K-12 School Facility"/>
    <n v="82.09"/>
    <n v="17.91"/>
    <s v="Pass"/>
    <n v="1"/>
    <s v=""/>
    <n v="2016"/>
    <x v="0"/>
    <m/>
  </r>
  <r>
    <s v="Fresno"/>
    <s v="Selma"/>
    <s v="PLF Debt"/>
    <s v="Sales Tax: Increase sales tax by half a cent."/>
    <s v="Fire, Police Protection/Emergency Medical"/>
    <n v="86.38"/>
    <n v="13.62"/>
    <s v="Pass"/>
    <n v="1"/>
    <s v=""/>
    <n v="2007"/>
    <x v="2"/>
    <m/>
  </r>
  <r>
    <s v="Fresno"/>
    <s v="Coalinga Hospital District"/>
    <s v="General Obligation Bond"/>
    <n v="9500000"/>
    <s v="Health Care Facilities"/>
    <n v="89"/>
    <n v="11"/>
    <s v="Pass"/>
    <n v="1"/>
    <s v=""/>
    <n v="1988"/>
    <x v="0"/>
    <m/>
  </r>
  <r>
    <s v="Fresno"/>
    <s v="Westside Elementary School District"/>
    <s v="General Obligation Bond"/>
    <n v="3500000"/>
    <s v="K-12 School Facility"/>
    <n v="90.32"/>
    <n v="9.68"/>
    <s v="Pass"/>
    <n v="1"/>
    <s v=""/>
    <n v="2018"/>
    <x v="0"/>
    <m/>
  </r>
  <r>
    <s v="Fresno"/>
    <s v="Coalinga Huron Library District"/>
    <s v="PLF Debt"/>
    <s v="$12 Per Sq Ft for Residential/$18Commercial, Ind, Ag"/>
    <s v="Public Building"/>
    <n v="100"/>
    <n v="0"/>
    <s v="Pass"/>
    <n v="1"/>
    <s v=""/>
    <n v="1996"/>
    <x v="0"/>
    <m/>
  </r>
  <r>
    <s v="Glenn"/>
    <s v="Glenn County"/>
    <s v="PLF Debt"/>
    <s v="Sales Tax: Increase 1/2 of 1%."/>
    <s v="Other Purpose"/>
    <n v="29"/>
    <n v="71"/>
    <s v="Fail"/>
    <s v=""/>
    <n v="1"/>
    <n v="1988"/>
    <x v="0"/>
    <m/>
  </r>
  <r>
    <s v="Glenn"/>
    <s v="Orland"/>
    <s v="PLF Debt"/>
    <s v="TOT: Increase Tax from 8% to 10%"/>
    <s v="Special Tax Fees/Levy"/>
    <n v="30.6"/>
    <n v="69.400000000000006"/>
    <s v="Fail"/>
    <s v=""/>
    <n v="1"/>
    <n v="1998"/>
    <x v="0"/>
    <m/>
  </r>
  <r>
    <s v="Glenn"/>
    <s v="Glenn County"/>
    <s v="PLF Debt"/>
    <s v="Increase TOT from 5% to 10%"/>
    <s v="Special Tax Fees/Levy"/>
    <n v="34.4"/>
    <n v="65.599999999999994"/>
    <s v="Fail"/>
    <s v=""/>
    <n v="1"/>
    <n v="1998"/>
    <x v="0"/>
    <m/>
  </r>
  <r>
    <s v="Glenn"/>
    <s v="Orland"/>
    <s v="PLF Debt"/>
    <s v="TOT: Increase from 8% to 10%"/>
    <s v="Special Tax Fees/Levy"/>
    <n v="35"/>
    <n v="65"/>
    <s v="Fail"/>
    <s v=""/>
    <n v="1"/>
    <n v="2000"/>
    <x v="0"/>
    <m/>
  </r>
  <r>
    <s v="Glenn"/>
    <s v="Glenn County"/>
    <s v="PLF Debt"/>
    <s v="Transient Occupancy Tax: Increase from 5% to 10%"/>
    <s v="Special Tax Fees/Levy"/>
    <n v="41.7"/>
    <n v="58.3"/>
    <s v="Fail"/>
    <s v=""/>
    <n v="1"/>
    <n v="2006"/>
    <x v="1"/>
    <m/>
  </r>
  <r>
    <s v="Glenn"/>
    <s v="Glenn County"/>
    <s v="PLF Debt"/>
    <s v="Increase TOT from 5% to 10%"/>
    <s v="Special Tax Fees/Levy"/>
    <n v="43"/>
    <n v="57"/>
    <s v="Fail"/>
    <s v=""/>
    <n v="1"/>
    <n v="2000"/>
    <x v="0"/>
    <m/>
  </r>
  <r>
    <s v="Glenn"/>
    <s v="Willows"/>
    <s v="PLF Debt"/>
    <s v="Increase TOT from 8% to 10%"/>
    <s v="Special Tax Fees/Levy"/>
    <n v="48.4"/>
    <n v="51.6"/>
    <s v="Fail"/>
    <s v=""/>
    <n v="1"/>
    <n v="1998"/>
    <x v="0"/>
    <m/>
  </r>
  <r>
    <s v="Glenn"/>
    <s v="Willows Unified School District"/>
    <s v="General Obligation Bond"/>
    <n v="14000000"/>
    <s v="K-12 School Facility"/>
    <n v="49.34"/>
    <n v="50.66"/>
    <s v="Fail"/>
    <s v=""/>
    <n v="1"/>
    <n v="2014"/>
    <x v="1"/>
    <m/>
  </r>
  <r>
    <s v="Glenn"/>
    <s v="Orland Fire Protection District"/>
    <s v="PLF Debt"/>
    <s v="Parcel Tax: Replace existing annual property tax of $20 and an annual property tax at the following rates: Residential - $30/habitable dwelling and $0.25/acre; commercial/industrial - $100/building less than 999 sq. ft. and $200/building over 999 sq. ft. and $0.25/acre."/>
    <s v="Fire, Police Protection/Emergency Medical"/>
    <n v="49.93"/>
    <n v="50.07"/>
    <s v="Fail"/>
    <s v=""/>
    <n v="1"/>
    <n v="2018"/>
    <x v="0"/>
    <m/>
  </r>
  <r>
    <s v="Glenn"/>
    <s v="Willows"/>
    <s v="PLF Debt"/>
    <s v="Transient Occupancy Tax: Increase Tax from 10% to 12%"/>
    <s v="Special Tax Fees/Levy"/>
    <n v="52.7"/>
    <n v="47.3"/>
    <s v="Pass"/>
    <n v="1"/>
    <s v=""/>
    <n v="2012"/>
    <x v="0"/>
    <m/>
  </r>
  <r>
    <s v="Glenn"/>
    <s v="Hamilton Unified School District"/>
    <s v="General Obligation Bond"/>
    <n v="5400000"/>
    <s v="K-12 School Facility"/>
    <n v="52.8"/>
    <n v="47.2"/>
    <s v="Fail"/>
    <s v=""/>
    <n v="1"/>
    <n v="2010"/>
    <x v="0"/>
    <m/>
  </r>
  <r>
    <s v="Glenn"/>
    <s v="Willows"/>
    <s v="PLF Debt"/>
    <s v="Increase TOT from 8% to 10%"/>
    <s v="Special Tax Fees/Levy"/>
    <n v="54.3"/>
    <n v="45.7"/>
    <s v="Pass"/>
    <n v="1"/>
    <s v=""/>
    <n v="2000"/>
    <x v="0"/>
    <m/>
  </r>
  <r>
    <s v="Glenn"/>
    <s v="Orland Fire Protection District"/>
    <s v="PLF Debt"/>
    <s v="Parcel Tax: $45 per parcel to replace an existing parcel tax of $20 per parcel and $0.05 per acre, thereby generating an estimated $113,000 per year"/>
    <s v="Fire, Police Protection/Emergency Medical"/>
    <n v="55.72"/>
    <n v="44.28"/>
    <s v="Fail"/>
    <s v=""/>
    <n v="1"/>
    <n v="2020"/>
    <x v="0"/>
    <m/>
  </r>
  <r>
    <s v="Glenn"/>
    <s v="Orland Joint Unified School District"/>
    <s v="General Obligation Bond"/>
    <n v="21900000"/>
    <s v="K-12 School Facility"/>
    <n v="56.4"/>
    <n v="43.6"/>
    <s v="Pass"/>
    <n v="1"/>
    <s v=""/>
    <n v="2008"/>
    <x v="1"/>
    <m/>
  </r>
  <r>
    <s v="Glenn"/>
    <s v="Willows"/>
    <s v="PLF Debt"/>
    <s v="Sales Tax: additional 0.75% generating an estimated $850,000 per year, thereby increasing the total sales tax rate from 7.25% to 8%"/>
    <s v="Fire, Police Protection/Emergency Medical"/>
    <n v="56.81"/>
    <n v="43.19"/>
    <s v="Fail"/>
    <s v=""/>
    <n v="1"/>
    <n v="2020"/>
    <x v="0"/>
    <m/>
  </r>
  <r>
    <s v="Glenn"/>
    <s v="Orland"/>
    <s v="PLF Debt"/>
    <s v="Transient Occupancy Tax: Increase Tax from 8% to 10%"/>
    <s v="Special Tax Fees/Levy"/>
    <n v="59.7"/>
    <n v="40.299999999999997"/>
    <s v="Pass"/>
    <n v="1"/>
    <s v=""/>
    <n v="2006"/>
    <x v="0"/>
    <m/>
  </r>
  <r>
    <s v="Glenn"/>
    <s v="Hamilton Unified School District"/>
    <s v="General Obligation Bond"/>
    <n v="7000000"/>
    <s v="K-12 School Facility"/>
    <n v="60.02"/>
    <n v="39.979999999999997"/>
    <s v="Pass"/>
    <n v="1"/>
    <s v=""/>
    <n v="2018"/>
    <x v="0"/>
    <m/>
  </r>
  <r>
    <s v="Glenn"/>
    <s v="Orland"/>
    <s v="PLF Debt"/>
    <s v="Transient  Occupancy Tax: Increase tax rate from 10% to 12%."/>
    <s v="Other Purpose"/>
    <n v="60.52"/>
    <n v="39.479999999999997"/>
    <s v="Pass"/>
    <n v="1"/>
    <s v=""/>
    <n v="2018"/>
    <x v="0"/>
    <m/>
  </r>
  <r>
    <s v="Glenn"/>
    <s v="Mosquito and Vector Control District"/>
    <m/>
    <s v="Not available"/>
    <s v="Public Safety"/>
    <n v="73"/>
    <n v="27"/>
    <s v="Pass"/>
    <n v="1"/>
    <s v=""/>
    <n v="2003"/>
    <x v="3"/>
    <m/>
  </r>
  <r>
    <s v="Glenn"/>
    <s v="Hamilton City Fire Protection District"/>
    <s v="PLF Debt"/>
    <s v="Parcel Tax: Various Amounts"/>
    <s v="Fire, Police Protection/Emergency Medical"/>
    <n v="78.900000000000006"/>
    <n v="21.1"/>
    <s v="Pass"/>
    <n v="1"/>
    <s v=""/>
    <n v="2004"/>
    <x v="1"/>
    <m/>
  </r>
  <r>
    <s v="Glenn"/>
    <s v="Glenn County"/>
    <s v="PLF Debt"/>
    <s v="Use MVLF for Transit Purposes"/>
    <s v="Street Construction and Improvements"/>
    <n v="86.6"/>
    <n v="13.4"/>
    <s v="Pass"/>
    <n v="1"/>
    <s v=""/>
    <n v="1994"/>
    <x v="0"/>
    <m/>
  </r>
  <r>
    <s v="Humboldt"/>
    <s v="Rio Dell"/>
    <s v="PLF Debt"/>
    <s v="$117 Per Utility Hookup Per Yr"/>
    <s v="Other Capital Improvements, Public Works"/>
    <n v="10.7"/>
    <n v="89.3"/>
    <s v="Fail"/>
    <s v=""/>
    <n v="1"/>
    <n v="1994"/>
    <x v="0"/>
    <m/>
  </r>
  <r>
    <s v="Humboldt"/>
    <s v="Humboldt County"/>
    <s v="Sales Tax Revenue Bond"/>
    <s v="Sales Tax: Temporary 1% Increase Ending 6/30/09"/>
    <s v="Special Tax Fees/Levy"/>
    <n v="29.9"/>
    <n v="70.099999999999994"/>
    <s v="Fail"/>
    <s v=""/>
    <n v="1"/>
    <n v="2004"/>
    <x v="0"/>
    <m/>
  </r>
  <r>
    <s v="Humboldt"/>
    <s v="Humboldt County"/>
    <s v="PLF Debt"/>
    <s v="Sales Tax: Increase 1/2 of 1%."/>
    <s v="Other Purpose"/>
    <n v="34"/>
    <n v="66"/>
    <s v="Fail"/>
    <s v=""/>
    <n v="1"/>
    <n v="1988"/>
    <x v="0"/>
    <m/>
  </r>
  <r>
    <s v="Humboldt"/>
    <s v="Fortuna"/>
    <s v="Sales Tax Revenue Bond"/>
    <s v="Sales Tax: Impose 1% sales tax."/>
    <s v="Special Tax Fees/Levy"/>
    <n v="36.5"/>
    <n v="63.5"/>
    <s v="Fail"/>
    <s v=""/>
    <n v="1"/>
    <n v="2014"/>
    <x v="0"/>
    <m/>
  </r>
  <r>
    <s v="Humboldt"/>
    <s v="Humboldt County"/>
    <s v="PLF Debt"/>
    <s v="Parcel Tax: Impose Tax of $10 for 10 Yrs"/>
    <s v="Public Building"/>
    <n v="40"/>
    <n v="60"/>
    <s v="Fail"/>
    <s v=""/>
    <n v="1"/>
    <n v="2002"/>
    <x v="0"/>
    <m/>
  </r>
  <r>
    <s v="Humboldt"/>
    <s v="Cuddeback Union School District"/>
    <s v="General Obligation Bond"/>
    <n v="700000"/>
    <s v="K-12 School Facility"/>
    <n v="43.1"/>
    <n v="56.9"/>
    <s v="Fail"/>
    <s v=""/>
    <n v="1"/>
    <n v="2020"/>
    <x v="1"/>
    <m/>
  </r>
  <r>
    <s v="Humboldt"/>
    <s v="Rio Dell"/>
    <s v="PLF Debt"/>
    <s v="Re-Enact 7% Utility Users Tax for 5 Yrs"/>
    <s v="Special Tax Fees/Levy"/>
    <n v="43.4"/>
    <n v="56.6"/>
    <s v="Fail"/>
    <s v=""/>
    <n v="1"/>
    <n v="1998"/>
    <x v="0"/>
    <m/>
  </r>
  <r>
    <s v="Humboldt"/>
    <s v="Fortuna Elementary School District"/>
    <s v="General Obligation Bond"/>
    <n v="9000000"/>
    <s v="K-12 School Facility"/>
    <n v="44.6"/>
    <n v="55.4"/>
    <s v="Fail"/>
    <s v=""/>
    <n v="1"/>
    <n v="2014"/>
    <x v="0"/>
    <m/>
  </r>
  <r>
    <s v="Humboldt"/>
    <s v="Arcata Fire Protection District"/>
    <s v="PLF Debt"/>
    <s v="Parcel Tax: $24 per unit."/>
    <s v="Fire, Police Protection/Emergency Medical"/>
    <n v="44.62"/>
    <n v="55.48"/>
    <s v="Fail"/>
    <s v=""/>
    <n v="1"/>
    <n v="2015"/>
    <x v="2"/>
    <m/>
  </r>
  <r>
    <s v="Humboldt"/>
    <s v="Cuddeback Union School District"/>
    <s v="General Obligation Bond"/>
    <n v="730000"/>
    <s v="K-12 School Facility"/>
    <n v="45.24"/>
    <n v="54.76"/>
    <s v="Fail"/>
    <s v=""/>
    <n v="1"/>
    <n v="2020"/>
    <x v="1"/>
    <m/>
  </r>
  <r>
    <s v="Humboldt"/>
    <s v="Ferndale Unified School District"/>
    <s v="General Obligation Bond"/>
    <n v="4800000"/>
    <s v="K-12 School Facility"/>
    <n v="46.21"/>
    <n v="53.79"/>
    <s v="Fail"/>
    <s v=""/>
    <n v="1"/>
    <n v="2016"/>
    <x v="0"/>
    <m/>
  </r>
  <r>
    <s v="Humboldt"/>
    <s v="Jacoby Creek School District"/>
    <s v="General Obligation Bond"/>
    <n v="2500000"/>
    <s v="K-12 School Facility"/>
    <n v="46.3"/>
    <n v="53.7"/>
    <s v="Fail"/>
    <s v=""/>
    <n v="1"/>
    <n v="2006"/>
    <x v="0"/>
    <m/>
  </r>
  <r>
    <s v="Humboldt"/>
    <s v="Humboldt County"/>
    <s v="PLF Debt"/>
    <s v="Sales Tax: Establish an additional half-cent sales tax for 20 years for transportation."/>
    <s v="Public Transit"/>
    <n v="48.83"/>
    <n v="51.17"/>
    <s v="Fail"/>
    <s v=""/>
    <n v="1"/>
    <n v="2016"/>
    <x v="0"/>
    <m/>
  </r>
  <r>
    <s v="Humboldt"/>
    <s v="Fortuna"/>
    <s v="PLF Debt"/>
    <s v="Increase TOT from 8% to 10%"/>
    <s v="Special Tax Fees/Levy"/>
    <n v="48.9"/>
    <n v="51.1"/>
    <s v="Fail"/>
    <s v=""/>
    <n v="1"/>
    <n v="1998"/>
    <x v="0"/>
    <m/>
  </r>
  <r>
    <s v="Humboldt"/>
    <s v="Rio Dell"/>
    <s v="PLF Debt"/>
    <s v="7% Res Utility UsersTax/2% Non-Residential"/>
    <s v="Special Tax Fees/Levy"/>
    <n v="49.9"/>
    <n v="50.1"/>
    <s v="Fail"/>
    <s v=""/>
    <n v="1"/>
    <n v="1998"/>
    <x v="1"/>
    <m/>
  </r>
  <r>
    <s v="Humboldt"/>
    <s v="Rio Dell"/>
    <s v="PLF Debt"/>
    <s v="Sales Tax: Continue existing 1% city sales tax for another 5 yrs."/>
    <s v="Other Purpose"/>
    <n v="50.64"/>
    <n v="49.36"/>
    <s v="Pass"/>
    <n v="1"/>
    <s v=""/>
    <n v="2018"/>
    <x v="0"/>
    <m/>
  </r>
  <r>
    <s v="Humboldt"/>
    <s v="Eureka"/>
    <s v="PLF Debt"/>
    <s v="Utility Users Tax: Continue 3% Tax"/>
    <s v="Special Tax Fees/Levy"/>
    <n v="51.2"/>
    <n v="48.8"/>
    <s v="Pass"/>
    <n v="1"/>
    <s v=""/>
    <n v="2002"/>
    <x v="0"/>
    <m/>
  </r>
  <r>
    <s v="Humboldt"/>
    <s v="Eureka"/>
    <s v="PLF Debt"/>
    <s v="Utility Users Tax: Continue 3% Tax for Fours Years Until 6/30/2011"/>
    <s v="Special Tax Fees/Levy"/>
    <n v="51.6"/>
    <n v="48.4"/>
    <s v="Pass"/>
    <n v="1"/>
    <s v=""/>
    <n v="2006"/>
    <x v="0"/>
    <m/>
  </r>
  <r>
    <s v="Humboldt"/>
    <s v="Trinidad"/>
    <s v="Sales Tax Revenue Bond"/>
    <s v="Sales Tax: Increase Sales by 0.75% for 4 Yrs from 4/1/2009 Through 3/31/2013"/>
    <s v="Special Tax Fees/Levy"/>
    <n v="51.7"/>
    <n v="48.3"/>
    <s v="Pass"/>
    <n v="1"/>
    <s v=""/>
    <n v="2008"/>
    <x v="0"/>
    <m/>
  </r>
  <r>
    <s v="Humboldt"/>
    <s v="Arcata"/>
    <s v="PLF Debt"/>
    <s v="Utility Users Tax: Continue 3% tax for 8 years for general city services."/>
    <s v="Other Purpose"/>
    <n v="51.73"/>
    <n v="48.27"/>
    <s v="Pass"/>
    <n v="1"/>
    <s v=""/>
    <n v="2016"/>
    <x v="0"/>
    <m/>
  </r>
  <r>
    <s v="Humboldt"/>
    <s v="Rio Dell"/>
    <s v="Sales Tax Revenue Bond"/>
    <s v="Sales Tax: Increase sales tax by 1% for 5 years."/>
    <s v="Special Tax Fees/Levy"/>
    <n v="51.9"/>
    <n v="48.1"/>
    <s v="Pass"/>
    <n v="1"/>
    <s v=""/>
    <n v="2014"/>
    <x v="0"/>
    <m/>
  </r>
  <r>
    <s v="Humboldt"/>
    <s v="Humboldt County"/>
    <s v="Sales Tax Revenue Bond"/>
    <s v="Sales Tax: Impose .25% Tax"/>
    <s v="Public Building"/>
    <n v="51.9"/>
    <n v="48.1"/>
    <s v="Fail"/>
    <s v=""/>
    <n v="1"/>
    <n v="1998"/>
    <x v="1"/>
    <m/>
  </r>
  <r>
    <s v="Humboldt"/>
    <s v="Blue Lake Fire Protection District"/>
    <s v="PLF Debt"/>
    <s v="Parcel Tax: Levy increased annual tax of $75/vacant parcel, $125/single-family residential parcel, $175/rural residential parcels, between $250 &amp; $300/multi-family parcels, $300/commercial parcel, &amp; $400/industrial parcel for the Blue Lake Fire Protection District."/>
    <s v="Fire, Police Protection/Emergency Medical"/>
    <n v="53.58"/>
    <n v="46.42"/>
    <s v="Fail"/>
    <s v=""/>
    <n v="1"/>
    <n v="2017"/>
    <x v="2"/>
    <m/>
  </r>
  <r>
    <s v="Humboldt"/>
    <s v="Jacoby Creek School District"/>
    <s v="General Obligation Bond"/>
    <n v="2500000"/>
    <s v="K-12 School Facility"/>
    <n v="54.5"/>
    <n v="45.5"/>
    <s v="Fail"/>
    <s v=""/>
    <n v="1"/>
    <n v="2014"/>
    <x v="0"/>
    <m/>
  </r>
  <r>
    <s v="Humboldt"/>
    <s v="Eureka"/>
    <s v="Sales Tax Revenue Bond"/>
    <s v="Sales Tax: Impose a 1/2 of 1% Sales Tax to Expire After 5 Yrs"/>
    <s v="Special Tax Fees/Levy"/>
    <n v="54.7"/>
    <n v="45.3"/>
    <s v="Pass"/>
    <n v="1"/>
    <s v=""/>
    <n v="2010"/>
    <x v="0"/>
    <m/>
  </r>
  <r>
    <s v="Humboldt"/>
    <s v="Trinidad"/>
    <s v="Sales Tax Revenue Bond"/>
    <s v="Sales Tax: Levy 3/4› Sales Tax for 4 Yrs"/>
    <s v="Special Tax Fees/Levy"/>
    <n v="55.3"/>
    <n v="44.7"/>
    <s v="Pass"/>
    <n v="1"/>
    <s v=""/>
    <n v="2012"/>
    <x v="0"/>
    <m/>
  </r>
  <r>
    <s v="Humboldt"/>
    <s v="Fortuna Elementary School District"/>
    <s v="General Obligation Bond"/>
    <n v="10000000"/>
    <s v="K-12 School Facility"/>
    <n v="55.36"/>
    <n v="44.57"/>
    <s v="Pass"/>
    <n v="1"/>
    <s v=""/>
    <n v="2018"/>
    <x v="1"/>
    <m/>
  </r>
  <r>
    <s v="Humboldt"/>
    <s v="McKinleyville Union School District"/>
    <s v="General Obligation Bond"/>
    <n v="14000000"/>
    <s v="K-12 School Facility"/>
    <n v="55.4"/>
    <n v="44.6"/>
    <s v="Pass"/>
    <n v="1"/>
    <s v=""/>
    <n v="2008"/>
    <x v="1"/>
    <m/>
  </r>
  <r>
    <s v="Humboldt"/>
    <s v="Rio Dell"/>
    <s v="General Obligation Bond"/>
    <n v="2000000"/>
    <s v="Street Construction and Improvements"/>
    <n v="55.6"/>
    <n v="44.4"/>
    <s v="Fail"/>
    <s v=""/>
    <n v="1"/>
    <n v="2012"/>
    <x v="0"/>
    <m/>
  </r>
  <r>
    <s v="Humboldt"/>
    <s v="Humboldt County"/>
    <s v="Sales Tax Revenue Bond"/>
    <s v="Sales Tax: Impose sales tax by 1/2% effective 4/1/2015 for 5 years."/>
    <s v="Special Tax Fees/Levy"/>
    <n v="56"/>
    <n v="44.1"/>
    <s v="Pass"/>
    <n v="1"/>
    <s v=""/>
    <n v="2014"/>
    <x v="0"/>
    <m/>
  </r>
  <r>
    <s v="Humboldt"/>
    <s v="Blue Lake"/>
    <s v="PLF Debt"/>
    <s v="Utility Users Tax: Impose 4% tax on all electricity &amp; gas usage in the City, effective 3/1/2015 for 5 years."/>
    <s v="Special Tax Fees/Levy"/>
    <n v="56.2"/>
    <n v="43.8"/>
    <s v="Pass"/>
    <n v="1"/>
    <s v=""/>
    <n v="2014"/>
    <x v="0"/>
    <m/>
  </r>
  <r>
    <s v="Humboldt"/>
    <s v="Eureka"/>
    <s v="Sales Tax Revenue Bond"/>
    <s v="Sales Tax: Increase Sales Tax by 1/4%. If Approved, This Will Repeal the Existing 3% Utility Users Tax"/>
    <s v="Special Tax Fees/Levy"/>
    <n v="56.3"/>
    <n v="43.7"/>
    <s v="Pass"/>
    <n v="1"/>
    <s v=""/>
    <n v="2008"/>
    <x v="0"/>
    <m/>
  </r>
  <r>
    <s v="Humboldt"/>
    <s v="Eureka City School District"/>
    <s v="General Obligation Bond"/>
    <n v="18000000"/>
    <s v="K-12 School Facility"/>
    <n v="56.77"/>
    <n v="43.23"/>
    <s v="Pass"/>
    <n v="1"/>
    <s v=""/>
    <n v="2020"/>
    <x v="1"/>
    <m/>
  </r>
  <r>
    <s v="Humboldt"/>
    <s v="South Bay Union School District (Humboldt County)"/>
    <s v="General Obligation Bond"/>
    <n v="4000000"/>
    <s v="K-12 School Facility"/>
    <n v="57.26"/>
    <n v="42.74"/>
    <s v="Pass"/>
    <n v="1"/>
    <s v=""/>
    <n v="2016"/>
    <x v="0"/>
    <m/>
  </r>
  <r>
    <s v="Humboldt"/>
    <s v="Eureka City Schools"/>
    <s v="General Obligation Bond"/>
    <n v="49750000"/>
    <s v="K-12 School Facility"/>
    <n v="57.4"/>
    <n v="42.6"/>
    <s v="Pass"/>
    <n v="1"/>
    <s v=""/>
    <n v="2014"/>
    <x v="0"/>
    <m/>
  </r>
  <r>
    <s v="Humboldt"/>
    <s v="Arcata"/>
    <s v="PLF Debt"/>
    <s v="Impose 3% Utility Users Tax"/>
    <s v="Special Tax Fees/Levy"/>
    <n v="57.5"/>
    <n v="42.5"/>
    <s v="Pass"/>
    <n v="1"/>
    <s v=""/>
    <n v="2000"/>
    <x v="0"/>
    <m/>
  </r>
  <r>
    <s v="Humboldt"/>
    <s v="Jacoby Creek School District"/>
    <s v="General Obligation Bond"/>
    <n v="2700000"/>
    <s v="K-12 School Facility"/>
    <n v="58.15"/>
    <n v="41.85"/>
    <s v="Pass"/>
    <n v="1"/>
    <s v=""/>
    <n v="2016"/>
    <x v="0"/>
    <m/>
  </r>
  <r>
    <s v="Humboldt"/>
    <s v="Fortuna"/>
    <s v="PLF Debt"/>
    <s v="Sales Tax: Establish a $0.75 sales tax for 8 years for city services."/>
    <s v="Other Purpose"/>
    <n v="58.38"/>
    <n v="41.62"/>
    <s v="Pass"/>
    <n v="1"/>
    <s v=""/>
    <n v="2016"/>
    <x v="0"/>
    <m/>
  </r>
  <r>
    <s v="Humboldt"/>
    <s v="South Bay Union Elementary School District"/>
    <s v="General Obligation Bond"/>
    <n v="5000000"/>
    <s v="K-12 School Facility"/>
    <n v="58.83"/>
    <n v="41.17"/>
    <s v="Pass"/>
    <n v="1"/>
    <s v=""/>
    <n v="2020"/>
    <x v="0"/>
    <m/>
  </r>
  <r>
    <s v="Humboldt"/>
    <s v="Rohnerville School District"/>
    <s v="General Obligation Bond"/>
    <n v="5000000"/>
    <s v="K-12 School Facility"/>
    <n v="59.2"/>
    <n v="40.799999999999997"/>
    <s v="Pass"/>
    <n v="1"/>
    <s v=""/>
    <n v="2010"/>
    <x v="1"/>
    <m/>
  </r>
  <r>
    <s v="Humboldt"/>
    <s v="Northern Humboldt Union High School District"/>
    <s v="General Obligation Bond"/>
    <n v="25800000"/>
    <s v="K-12 School Facility"/>
    <n v="59.5"/>
    <n v="40.5"/>
    <s v="Pass"/>
    <n v="1"/>
    <s v=""/>
    <n v="2010"/>
    <x v="0"/>
    <m/>
  </r>
  <r>
    <s v="Humboldt"/>
    <s v="South Bay Union Elementary School District"/>
    <s v="PLF Debt"/>
    <s v="Parcel Tax: Levy an Annual Emergency Parcel Tax Not to Exceed $96 to Expire in 4 Yrs Beginning 7/1/2011"/>
    <s v="K-12 School Facility"/>
    <n v="59.7"/>
    <n v="40.299999999999997"/>
    <s v="Fail"/>
    <s v=""/>
    <n v="1"/>
    <n v="2010"/>
    <x v="0"/>
    <m/>
  </r>
  <r>
    <s v="Humboldt"/>
    <s v="Arcata"/>
    <s v="PLF Debt"/>
    <s v="Utility Users Tax: Continue to Impose a 3% Utility Users Tax"/>
    <s v="Special Tax Fees/Levy"/>
    <n v="60"/>
    <n v="40"/>
    <s v="Pass"/>
    <n v="1"/>
    <s v=""/>
    <n v="2008"/>
    <x v="1"/>
    <m/>
  </r>
  <r>
    <s v="Humboldt"/>
    <s v="Klamath-Trinity Joint Unified School District"/>
    <s v="General Obligation Bond"/>
    <n v="6500000"/>
    <s v="K-12 School Facility"/>
    <n v="61.07"/>
    <n v="38.93"/>
    <s v="Pass"/>
    <n v="1"/>
    <s v=""/>
    <n v="2016"/>
    <x v="1"/>
    <m/>
  </r>
  <r>
    <s v="Humboldt"/>
    <s v="Humboldt County"/>
    <s v="PLF Debt"/>
    <s v="TOT: Increase to 10%"/>
    <s v="Special Tax Fees/Levy"/>
    <n v="61.3"/>
    <n v="38.700000000000003"/>
    <s v="Pass"/>
    <n v="1"/>
    <s v=""/>
    <n v="2002"/>
    <x v="0"/>
    <m/>
  </r>
  <r>
    <s v="Humboldt"/>
    <s v="Fortuna Union High School District"/>
    <s v="General Obligation Bond"/>
    <n v="10000000"/>
    <s v="K-12 School Facility"/>
    <n v="61.3"/>
    <n v="38.700000000000003"/>
    <s v="Pass"/>
    <n v="1"/>
    <s v=""/>
    <n v="2012"/>
    <x v="0"/>
    <m/>
  </r>
  <r>
    <s v="Humboldt"/>
    <s v="Bridgeville Elementary School District"/>
    <s v="General Obligation Bond"/>
    <n v="1200000"/>
    <s v="K-12 School Facility"/>
    <n v="61.35"/>
    <n v="38.65"/>
    <s v="Pass"/>
    <n v="1"/>
    <s v=""/>
    <n v="2020"/>
    <x v="1"/>
    <m/>
  </r>
  <r>
    <s v="Humboldt"/>
    <s v="Peninsula Union Elementary School District"/>
    <s v="General Obligation Bond"/>
    <n v="1080000"/>
    <s v="K-12 School Facility"/>
    <n v="61.5"/>
    <n v="38.5"/>
    <s v="Fail"/>
    <s v=""/>
    <n v="1"/>
    <n v="2000"/>
    <x v="0"/>
    <m/>
  </r>
  <r>
    <s v="Humboldt"/>
    <s v="Peninsula Union Elementary School District"/>
    <s v="General Obligation Bond"/>
    <n v="6000000"/>
    <s v="K-12 School Facility"/>
    <n v="61.8"/>
    <n v="38.200000000000003"/>
    <s v="Pass"/>
    <n v="1"/>
    <s v=""/>
    <n v="2001"/>
    <x v="2"/>
    <m/>
  </r>
  <r>
    <s v="Humboldt"/>
    <s v="Eureka City Schools"/>
    <s v="General Obligation Bond"/>
    <n v="32515000"/>
    <s v="K-12 School Facility"/>
    <n v="62.2"/>
    <n v="37.799999999999997"/>
    <s v="Pass"/>
    <n v="1"/>
    <s v=""/>
    <n v="2002"/>
    <x v="1"/>
    <m/>
  </r>
  <r>
    <s v="Humboldt"/>
    <s v="Eureka"/>
    <s v="PLF Debt"/>
    <s v="Transient Occupancy Tax: Increase Tax by 1%, from 9% to 10%"/>
    <s v="Special Tax Fees/Levy"/>
    <n v="62.6"/>
    <n v="37.4"/>
    <s v="Pass"/>
    <n v="1"/>
    <s v=""/>
    <n v="2008"/>
    <x v="0"/>
    <m/>
  </r>
  <r>
    <s v="Humboldt"/>
    <s v="Trinidad"/>
    <s v="PLF Debt"/>
    <s v="Sales Tax: Continue a $0.75 sales tax for 4 years for city services starting on 4/1/2017."/>
    <s v="Other Purpose"/>
    <n v="62.63"/>
    <n v="37.369999999999997"/>
    <s v="Pass"/>
    <n v="1"/>
    <s v=""/>
    <n v="2016"/>
    <x v="0"/>
    <m/>
  </r>
  <r>
    <s v="Humboldt"/>
    <s v="Rio Dell"/>
    <s v="General Obligation Bond"/>
    <n v="2000000"/>
    <s v="Street Construction and Improvements"/>
    <n v="62.7"/>
    <n v="37.299999999999997"/>
    <s v="Fail"/>
    <s v=""/>
    <n v="1"/>
    <n v="2012"/>
    <x v="1"/>
    <m/>
  </r>
  <r>
    <s v="Humboldt"/>
    <s v="Arcata"/>
    <s v="Sales Tax Revenue Bond"/>
    <s v="Sales Tax: IncreaseTax by 3/4%, from 7 1/4% to 8%"/>
    <s v="Special Tax Fees/Levy"/>
    <n v="63.5"/>
    <n v="36.5"/>
    <s v="Pass"/>
    <n v="1"/>
    <s v=""/>
    <n v="2008"/>
    <x v="0"/>
    <m/>
  </r>
  <r>
    <s v="Humboldt"/>
    <s v="Arcata Fire Protection District"/>
    <s v="PLF Debt"/>
    <s v="Parcel Tax: annual tax of $118 for single-family residential homes for 10 years"/>
    <s v="Fire, Police Protection/Emergency Medical"/>
    <n v="63.76"/>
    <n v="36.24"/>
    <s v="Fail"/>
    <s v=""/>
    <n v="1"/>
    <n v="2020"/>
    <x v="1"/>
    <m/>
  </r>
  <r>
    <s v="Humboldt"/>
    <s v="Blue Lake"/>
    <s v="PLF Debt"/>
    <s v="Business License Tax: Increase Tax from $30 Per Year to $50 Per Year"/>
    <s v="Special Tax Fees/Levy"/>
    <n v="64.099999999999994"/>
    <n v="35.9"/>
    <s v="Pass"/>
    <n v="1"/>
    <s v=""/>
    <n v="2006"/>
    <x v="0"/>
    <m/>
  </r>
  <r>
    <s v="Humboldt"/>
    <s v="Eureka City Schools"/>
    <s v="General Obligation Bond"/>
    <n v="10585000"/>
    <s v="K-12 School Facility"/>
    <n v="64.2"/>
    <n v="35.799999999999997"/>
    <s v="Pass"/>
    <n v="1"/>
    <s v=""/>
    <n v="2002"/>
    <x v="1"/>
    <m/>
  </r>
  <r>
    <s v="Humboldt"/>
    <s v="Eureka"/>
    <s v="PLF Debt"/>
    <s v="Sales Tax: Increase city's sales tax by .25%."/>
    <s v="Street Construction and Improvements"/>
    <n v="64.25"/>
    <n v="35.75"/>
    <s v="Fail"/>
    <s v=""/>
    <n v="1"/>
    <n v="2018"/>
    <x v="0"/>
    <m/>
  </r>
  <r>
    <s v="Humboldt"/>
    <s v="Freshwater School District"/>
    <s v="General Obligation Bond"/>
    <n v="2100000"/>
    <s v="K-12 School Facility"/>
    <n v="64.75"/>
    <n v="35.25"/>
    <s v="Pass"/>
    <n v="1"/>
    <s v=""/>
    <n v="2018"/>
    <x v="1"/>
    <m/>
  </r>
  <r>
    <s v="Humboldt"/>
    <s v="Blue Lake Union Elementary School District"/>
    <s v="General Obligation Bond"/>
    <n v="2000000"/>
    <s v="K-12 School Facility"/>
    <n v="65.2"/>
    <n v="34.799999999999997"/>
    <s v="Pass"/>
    <n v="1"/>
    <s v=""/>
    <n v="2010"/>
    <x v="1"/>
    <m/>
  </r>
  <r>
    <s v="Humboldt"/>
    <s v="Hydesville Elementary School District"/>
    <s v="General Obligation Bond"/>
    <n v="1100000"/>
    <s v="K-12 School Facility"/>
    <n v="65.77"/>
    <n v="34.229999999999997"/>
    <s v="Pass"/>
    <n v="1"/>
    <s v=""/>
    <n v="2014"/>
    <x v="1"/>
    <m/>
  </r>
  <r>
    <s v="Humboldt"/>
    <s v="Humboldt County"/>
    <s v="PLF Debt"/>
    <s v="Marijuana Tax: Establish a marijuana cultivation tax of $1 to $3 per sq. ft. for county services."/>
    <s v="Other Purpose"/>
    <n v="65.8"/>
    <n v="34.200000000000003"/>
    <s v="Pass"/>
    <n v="1"/>
    <s v=""/>
    <n v="2016"/>
    <x v="0"/>
    <m/>
  </r>
  <r>
    <s v="Humboldt"/>
    <s v="Pacific Union School District"/>
    <s v="General Obligation Bond"/>
    <n v="5600000"/>
    <s v="K-12 School Facility"/>
    <n v="66.209999999999994"/>
    <n v="33.79"/>
    <s v="Pass"/>
    <n v="1"/>
    <s v=""/>
    <n v="2018"/>
    <x v="1"/>
    <m/>
  </r>
  <r>
    <s v="Humboldt"/>
    <s v="Eureka"/>
    <s v="PLF Debt"/>
    <s v="Sales Tax: additional 1.25%, generating an estimated $9.6 million per year, increasing the total sales tax rate from 8.5% to 9.25%. This tax would take effect on July 1, 2021 when the current 0.5% sales tax expires."/>
    <s v="Other Purpose"/>
    <n v="66.41"/>
    <n v="33.590000000000003"/>
    <s v="Pass"/>
    <n v="1"/>
    <s v=""/>
    <n v="2020"/>
    <x v="0"/>
    <m/>
  </r>
  <r>
    <s v="Humboldt"/>
    <s v="Eureka"/>
    <s v="Sales Tax Revenue Bond"/>
    <s v="Sales Tax: Continue 1/2% sales tax for 5 years beginning 7/1/16."/>
    <s v="Special Tax Fees/Levy"/>
    <n v="66.599999999999994"/>
    <n v="33.4"/>
    <s v="Pass"/>
    <n v="1"/>
    <s v=""/>
    <n v="2014"/>
    <x v="0"/>
    <m/>
  </r>
  <r>
    <s v="Humboldt"/>
    <s v="Arcata"/>
    <s v="PLF Debt"/>
    <s v="Utility Users Tax: 3% Beginning 12/1/04 to Replace Utility Users Tax Which Expires 12/1/04"/>
    <s v="Special Tax Fees/Levy"/>
    <n v="66.599999999999994"/>
    <n v="33.4"/>
    <s v="Pass"/>
    <n v="1"/>
    <s v=""/>
    <n v="2004"/>
    <x v="1"/>
    <m/>
  </r>
  <r>
    <s v="Humboldt"/>
    <s v="Rio Dell School District"/>
    <s v="General Obligation Bond"/>
    <n v="1600000"/>
    <s v="K-12 School Facility"/>
    <n v="66.95"/>
    <n v="33.049999999999997"/>
    <s v="Pass"/>
    <n v="1"/>
    <s v=""/>
    <n v="2018"/>
    <x v="1"/>
    <m/>
  </r>
  <r>
    <s v="Humboldt"/>
    <s v="Fortuna"/>
    <s v="PLF Debt"/>
    <s v="TOT: Increase to 10%"/>
    <s v="Special Tax Fees/Levy"/>
    <n v="67.2"/>
    <n v="32.799999999999997"/>
    <s v="Pass"/>
    <n v="1"/>
    <s v=""/>
    <n v="2002"/>
    <x v="0"/>
    <m/>
  </r>
  <r>
    <s v="Humboldt"/>
    <s v="Humboldt County Resort Improvement District No 1"/>
    <s v="PLF Debt"/>
    <s v="Parcel Tax: Increase annual parcel tax by the following amounts: $74/vacant parcel, $100/private residential parcel, &amp; $225/commercial parcel to fund the Shelter Cove Fire Dept."/>
    <s v="Fire, Police Protection/Emergency Medical"/>
    <n v="67.430000000000007"/>
    <n v="32.57"/>
    <s v="Pass"/>
    <n v="1"/>
    <s v=""/>
    <n v="2017"/>
    <x v="2"/>
    <m/>
  </r>
  <r>
    <s v="Humboldt"/>
    <s v="Loleta Union Elementary School District"/>
    <s v="General Obligation Bond"/>
    <n v="456000"/>
    <s v="K-12 School Facility"/>
    <n v="67.7"/>
    <n v="32.4"/>
    <s v="Pass"/>
    <n v="1"/>
    <s v=""/>
    <n v="2004"/>
    <x v="0"/>
    <m/>
  </r>
  <r>
    <s v="Humboldt"/>
    <s v="Arcata"/>
    <s v="PLF Debt"/>
    <s v="Utility Users Tax: Impose Electricity Users Tax of 45% on Residential Customers Whose Electricity Usage Exceeds 600% Over Baseline Allowance"/>
    <s v="Special Tax Fees/Levy"/>
    <n v="68"/>
    <n v="32"/>
    <s v="Pass"/>
    <n v="1"/>
    <s v=""/>
    <n v="2012"/>
    <x v="0"/>
    <m/>
  </r>
  <r>
    <s v="Humboldt"/>
    <s v="South Bay Union Elementary School District"/>
    <s v="General Obligation Bond"/>
    <n v="18000000"/>
    <s v="K-12 School Facility"/>
    <n v="68.209999999999994"/>
    <n v="31.79"/>
    <s v="Pass"/>
    <n v="1"/>
    <s v=""/>
    <n v="2018"/>
    <x v="0"/>
    <m/>
  </r>
  <r>
    <s v="Humboldt"/>
    <s v="Cutten School District"/>
    <s v="General Obligation Bond"/>
    <n v="4000000"/>
    <s v="K-12 School Facility"/>
    <n v="68.62"/>
    <n v="31.38"/>
    <s v="Pass"/>
    <n v="1"/>
    <s v=""/>
    <n v="2018"/>
    <x v="0"/>
    <m/>
  </r>
  <r>
    <s v="Humboldt"/>
    <s v="Fortuna"/>
    <s v="PLF Debt"/>
    <s v="Sales Tax: additional 0.75%, generating an estimated $1.4 million per year. This tax is to continue for eight years beyond its current expiration date on March 31, 2025."/>
    <s v="Other Purpose"/>
    <n v="69.08"/>
    <n v="30.92"/>
    <s v="Pass"/>
    <n v="1"/>
    <s v=""/>
    <n v="2020"/>
    <x v="0"/>
    <m/>
  </r>
  <r>
    <s v="Humboldt"/>
    <s v="Klamath-Trinity Joint Unified School District"/>
    <s v="General Obligation Bond"/>
    <n v="5950000"/>
    <s v="K-12 School Facility"/>
    <n v="71.400000000000006"/>
    <n v="28.6"/>
    <s v="Pass"/>
    <n v="1"/>
    <s v=""/>
    <n v="2008"/>
    <x v="0"/>
    <m/>
  </r>
  <r>
    <s v="Humboldt"/>
    <s v="Trinidad"/>
    <s v="PLF Debt"/>
    <s v="Sales Tax: additional 0.75% to continue for four years from April 1, 2021 - March 31, 2025"/>
    <s v="Other Purpose"/>
    <n v="71.83"/>
    <n v="28.17"/>
    <s v="Pass"/>
    <n v="1"/>
    <s v=""/>
    <n v="2020"/>
    <x v="0"/>
    <m/>
  </r>
  <r>
    <s v="Humboldt"/>
    <s v="Northern Humboldt Union High School District"/>
    <s v="General Obligation Bond"/>
    <n v="24000000"/>
    <s v="K-12 School Facility"/>
    <n v="72.48"/>
    <n v="27.52"/>
    <s v="Pass"/>
    <n v="1"/>
    <s v=""/>
    <n v="2018"/>
    <x v="0"/>
    <m/>
  </r>
  <r>
    <s v="Humboldt"/>
    <s v="Blue Lake"/>
    <s v="PLF Debt"/>
    <s v="Transient Occupancy Tax: Impose 10% tax."/>
    <s v="Other Purpose"/>
    <n v="73.42"/>
    <n v="26.58"/>
    <s v="Pass"/>
    <n v="1"/>
    <s v=""/>
    <n v="2018"/>
    <x v="0"/>
    <m/>
  </r>
  <r>
    <s v="Humboldt"/>
    <s v="Humboldt County"/>
    <s v="PLF Debt"/>
    <s v="Sales Tax: Continue county's existing sales tax rate of 0.5%"/>
    <s v="Other Purpose"/>
    <n v="73.87"/>
    <n v="26.13"/>
    <s v="Pass"/>
    <n v="1"/>
    <s v=""/>
    <n v="2018"/>
    <x v="0"/>
    <m/>
  </r>
  <r>
    <s v="Humboldt"/>
    <s v="Fieldbrook Elementary School District"/>
    <s v="General Obligation Bond"/>
    <n v="450000"/>
    <s v="K-12 School Facility"/>
    <n v="74.099999999999994"/>
    <n v="25.9"/>
    <s v="Pass"/>
    <n v="1"/>
    <s v=""/>
    <n v="2000"/>
    <x v="0"/>
    <m/>
  </r>
  <r>
    <s v="Humboldt"/>
    <s v="Arcata Elementary School District"/>
    <s v="General Obligation Bond"/>
    <n v="3400000"/>
    <s v="K-12 School Facility"/>
    <n v="74.78"/>
    <n v="25.22"/>
    <s v="Pass"/>
    <n v="1"/>
    <s v=""/>
    <n v="2016"/>
    <x v="0"/>
    <m/>
  </r>
  <r>
    <s v="Humboldt"/>
    <s v="Arcata Elementary School District"/>
    <s v="General Obligation Bond"/>
    <n v="7000000"/>
    <s v="K-12 School Facility"/>
    <n v="75.3"/>
    <n v="24.7"/>
    <s v="Pass"/>
    <n v="1"/>
    <s v=""/>
    <n v="2012"/>
    <x v="0"/>
    <m/>
  </r>
  <r>
    <s v="Humboldt"/>
    <s v="Arcata Fire Protection District"/>
    <s v="PLF Debt"/>
    <s v="Parcel Tax: $118 per single-family residential parcel, $309 per multi-family residential parcels (2-4 units), $388 per multi-family residential parcels (5-9 units), $465 per multi-family residential parcels (10+ units), $30 per vacant parcel, $192 per rural residential parcel, $546 per commercial parcel, $910 per industrial parcel, $910 per retail parcel of 10,000 square feet or more, and $90 per mobile home parcel to replace an existing parcel tax, generating an estimated $2.2 million per year, until 2030"/>
    <s v="Fire, Police Protection/Emergency Medical"/>
    <n v="75.38"/>
    <n v="24.62"/>
    <s v="Pass"/>
    <n v="1"/>
    <s v=""/>
    <n v="2020"/>
    <x v="0"/>
    <m/>
  </r>
  <r>
    <s v="Humboldt"/>
    <s v="Ferndale"/>
    <s v="PLF Debt"/>
    <s v="Transient Occupancy Tax: Increase TOT from 8% to 10%."/>
    <s v="Other Purpose"/>
    <n v="76"/>
    <n v="24"/>
    <s v="Pass"/>
    <n v="1"/>
    <s v=""/>
    <n v="2015"/>
    <x v="2"/>
    <m/>
  </r>
  <r>
    <s v="Humboldt"/>
    <s v="Mattole Unified School District"/>
    <s v="General Obligation Bond"/>
    <n v="2000000"/>
    <s v="K-12 School Facility"/>
    <n v="77.16"/>
    <n v="22.84"/>
    <s v="Pass"/>
    <n v="1"/>
    <s v=""/>
    <n v="2016"/>
    <x v="0"/>
    <m/>
  </r>
  <r>
    <s v="Humboldt"/>
    <s v="Arcata Elementary School District"/>
    <s v="PLF Debt"/>
    <s v="Parcel Tax: Levy Tax of $49 Per Parcel for 5 Yrs"/>
    <s v="K-12 School Facility"/>
    <n v="78"/>
    <n v="22"/>
    <s v="Pass"/>
    <n v="1"/>
    <s v=""/>
    <n v="2012"/>
    <x v="0"/>
    <m/>
  </r>
  <r>
    <s v="Humboldt"/>
    <s v="Arcata Elementary School District"/>
    <s v="PLF Debt"/>
    <s v="Parcel Tax: Levy parcel tax for 8 years at an annual rate of $59/parcel for education funding."/>
    <s v="K-12 School Facility"/>
    <n v="79.69"/>
    <n v="20.309999999999999"/>
    <s v="Pass"/>
    <n v="1"/>
    <s v=""/>
    <n v="2016"/>
    <x v="0"/>
    <m/>
  </r>
  <r>
    <s v="Humboldt"/>
    <s v="Humboldt County"/>
    <s v="PLF Debt"/>
    <s v="Vehicle Registration Fee: Renew for Ten Years $1 Fee for Every Vehicle Registered in the County and an Additional $2 Fee for Certain Commercial Vehicles Registered in the County"/>
    <s v="Other Capital Improvements, Public Works"/>
    <n v="79.7"/>
    <n v="20.3"/>
    <s v="Pass"/>
    <n v="1"/>
    <s v=""/>
    <n v="2012"/>
    <x v="1"/>
    <m/>
  </r>
  <r>
    <s v="Humboldt"/>
    <s v="Loleta Fire Protection District"/>
    <s v="PLF Debt"/>
    <s v="$15 Per Parcel"/>
    <s v="Fire, Police Protection/Emergency Medical"/>
    <n v="79.7"/>
    <n v="20.3"/>
    <s v="Pass"/>
    <n v="1"/>
    <s v=""/>
    <n v="1998"/>
    <x v="1"/>
    <m/>
  </r>
  <r>
    <s v="Humboldt"/>
    <s v="Arcata"/>
    <s v="PLF Debt"/>
    <s v="Parcel Tax: $37 per parcel, thereby generating an estimated $175,000 per year"/>
    <s v="Parks, Open Space"/>
    <n v="80.66"/>
    <n v="19.34"/>
    <s v="Pass"/>
    <n v="1"/>
    <s v=""/>
    <n v="2020"/>
    <x v="0"/>
    <m/>
  </r>
  <r>
    <s v="Humboldt"/>
    <s v="Rio Dell"/>
    <s v="PLF Debt"/>
    <s v="Marijuana Tax:  Tax on commercial cannabis cultivation."/>
    <s v="Other Purpose"/>
    <n v="80.959999999999994"/>
    <n v="19.04"/>
    <s v="Pass"/>
    <n v="1"/>
    <s v=""/>
    <n v="2017"/>
    <x v="2"/>
    <m/>
  </r>
  <r>
    <s v="Humboldt"/>
    <s v="Telegraph Ridge Fire Protection District"/>
    <s v="PLF Debt"/>
    <s v="Parcel Tax: annual tax of $55 for single-family residential homes for 5 years"/>
    <s v="Fire, Police Protection/Emergency Medical"/>
    <n v="81.2"/>
    <n v="18.8"/>
    <s v="Pass"/>
    <n v="1"/>
    <s v=""/>
    <n v="2020"/>
    <x v="1"/>
    <m/>
  </r>
  <r>
    <s v="Humboldt"/>
    <s v="Trinidad Union School District (HCS)"/>
    <s v="General Obligation Bond"/>
    <n v="2200000"/>
    <s v="K-12 School Facility"/>
    <n v="81.5"/>
    <n v="18.5"/>
    <s v="Pass"/>
    <n v="1"/>
    <s v=""/>
    <n v="2012"/>
    <x v="1"/>
    <m/>
  </r>
  <r>
    <s v="Humboldt"/>
    <s v="Kneeland Fire Protection District"/>
    <s v="PLF Debt"/>
    <s v="Parcel Tax: Levy annual $80 per improved parcel and $60 unimproved parcel for fire protection."/>
    <s v="Fire, Police Protection/Emergency Medical"/>
    <n v="81.709999999999994"/>
    <n v="18.29"/>
    <s v="Pass"/>
    <n v="1"/>
    <s v=""/>
    <n v="2014"/>
    <x v="1"/>
    <m/>
  </r>
  <r>
    <s v="Humboldt"/>
    <s v="Arcata Elementary School District"/>
    <s v="General Obligation Bond"/>
    <n v="5400000"/>
    <s v="K-12 School Facility"/>
    <n v="82.5"/>
    <n v="17.5"/>
    <s v="Pass"/>
    <n v="1"/>
    <s v=""/>
    <n v="1998"/>
    <x v="0"/>
    <m/>
  </r>
  <r>
    <s v="Humboldt"/>
    <s v="Fieldbrook Glendale Community Services District"/>
    <s v="PLF Debt"/>
    <s v="Parcel Tax: Levy parcel tax for $75 per assessor's parcel in Zone two for 10 years."/>
    <s v="Fire, Police Protection/Emergency Medical"/>
    <n v="85.8"/>
    <n v="14.2"/>
    <s v="Pass"/>
    <n v="1"/>
    <s v=""/>
    <n v="2013"/>
    <x v="2"/>
    <m/>
  </r>
  <r>
    <s v="Humboldt"/>
    <s v="Fieldbrook Glendale Community Services District"/>
    <s v="PLF Debt"/>
    <s v="Parcel Tax: $42 Per Assessor's Parcel for 10 Yrs"/>
    <s v="Fire, Police Protection/Emergency Medical"/>
    <n v="86.3"/>
    <n v="13.7"/>
    <s v="Pass"/>
    <n v="1"/>
    <s v=""/>
    <n v="2004"/>
    <x v="1"/>
    <m/>
  </r>
  <r>
    <s v="Imperial"/>
    <s v="Westmorland"/>
    <s v="PLF Debt"/>
    <s v="5% Utility Users Tax (Continue)"/>
    <s v="Special Tax Fees/Levy"/>
    <n v="19.399999999999999"/>
    <n v="80.599999999999994"/>
    <s v="Fail"/>
    <s v=""/>
    <n v="1"/>
    <n v="1996"/>
    <x v="0"/>
    <m/>
  </r>
  <r>
    <s v="Imperial"/>
    <s v="Calipatria"/>
    <s v="PLF Debt"/>
    <s v="Utility Tax: 5% utility users tax on phones, electricity, gas, water, trash, sewer and cable generating an estimated $348,078 per year"/>
    <s v="Other Purpose"/>
    <n v="21.97"/>
    <n v="78.03"/>
    <s v="Fail"/>
    <s v=""/>
    <n v="1"/>
    <n v="2020"/>
    <x v="0"/>
    <m/>
  </r>
  <r>
    <s v="Imperial"/>
    <s v="Calexico"/>
    <s v="PLF Debt"/>
    <s v="Parcel Tax: Hospital Parcel Tax"/>
    <s v="Hospital"/>
    <n v="27.4"/>
    <n v="72.599999999999994"/>
    <s v="Fail"/>
    <s v=""/>
    <n v="1"/>
    <n v="2005"/>
    <x v="3"/>
    <m/>
  </r>
  <r>
    <s v="Imperial"/>
    <s v="Brawley"/>
    <s v="PLF Debt"/>
    <s v="Utility Tax: update the City’s utility tax  by extending the tax to cover cell phone, VoIP, IP-TV, text messaging, paging, and private communication services, subject to future council action to reduce said percentage, and which is projected to raise $1.9 million per year"/>
    <s v="Other Purpose"/>
    <n v="29.31"/>
    <n v="70.69"/>
    <s v="Fail"/>
    <s v=""/>
    <n v="1"/>
    <n v="2020"/>
    <x v="0"/>
    <m/>
  </r>
  <r>
    <s v="Imperial"/>
    <s v="Holtville"/>
    <s v="PLF Debt"/>
    <s v="Utility User Tax: Reduce the utility user tax by 0.5 percent for three years. Then, the city council would consider whether it can be reduced more."/>
    <s v="Other Purpose"/>
    <n v="36.229999999999997"/>
    <n v="63.77"/>
    <s v="Fail"/>
    <s v=""/>
    <n v="1"/>
    <n v="2011"/>
    <x v="2"/>
    <m/>
  </r>
  <r>
    <s v="Imperial"/>
    <s v="Imperial County"/>
    <s v="Sales Tax Revenue Bond"/>
    <s v="Sales Tax: Impose 1/4% Tax for 10 Yrs"/>
    <s v="Public Safety"/>
    <n v="36.9"/>
    <n v="63.1"/>
    <s v="Fail"/>
    <s v=""/>
    <n v="1"/>
    <n v="2002"/>
    <x v="0"/>
    <m/>
  </r>
  <r>
    <s v="Imperial"/>
    <s v="Holtville"/>
    <s v="General Obligation Bond"/>
    <n v="5200000"/>
    <s v="Public Safety"/>
    <n v="41.4"/>
    <n v="58.6"/>
    <s v="Fail"/>
    <s v=""/>
    <n v="1"/>
    <n v="2006"/>
    <x v="0"/>
    <m/>
  </r>
  <r>
    <s v="Imperial"/>
    <s v="El Centro"/>
    <s v="PLF Debt"/>
    <s v="Transient Occupancy Tax: Increase tax from 10% to 13% for general city services."/>
    <s v="Other Purpose"/>
    <n v="42.44"/>
    <n v="57.56"/>
    <s v="Fail"/>
    <s v=""/>
    <n v="1"/>
    <n v="2016"/>
    <x v="0"/>
    <m/>
  </r>
  <r>
    <s v="Imperial"/>
    <s v="Holtville"/>
    <s v="PLF Debt"/>
    <s v="Utility User Tax: Extend 5% utility user tax, with a five-year sunset clause."/>
    <s v="Other Purpose"/>
    <n v="42.58"/>
    <n v="57.42"/>
    <s v="Fail"/>
    <s v=""/>
    <n v="1"/>
    <n v="2011"/>
    <x v="2"/>
    <m/>
  </r>
  <r>
    <s v="Imperial"/>
    <s v="Calexico"/>
    <s v="PLF Debt"/>
    <s v="Sales Tax: Increase sales tax by 1/2 percent for 15 years."/>
    <s v="Other Purpose"/>
    <n v="43.9"/>
    <n v="56.1"/>
    <s v="Fail"/>
    <s v=""/>
    <n v="1"/>
    <n v="2007"/>
    <x v="2"/>
    <m/>
  </r>
  <r>
    <s v="Imperial"/>
    <s v="Calipatria"/>
    <s v="PLF Debt"/>
    <s v="Parcel Tax: $150 improved and $125 per unimproved parcel"/>
    <s v="Other Purpose"/>
    <n v="44"/>
    <n v="56"/>
    <s v="Fail"/>
    <s v=""/>
    <n v="1"/>
    <n v="1988"/>
    <x v="0"/>
    <m/>
  </r>
  <r>
    <s v="Imperial"/>
    <s v="Holtville"/>
    <s v="PLF Debt"/>
    <s v="Eliminate 5% Utility Users Tax"/>
    <s v="Special Tax Fees/Levy"/>
    <n v="45"/>
    <n v="55"/>
    <s v="Fail"/>
    <s v=""/>
    <n v="1"/>
    <n v="1998"/>
    <x v="0"/>
    <m/>
  </r>
  <r>
    <s v="Imperial"/>
    <s v="Brawley"/>
    <s v="PLF Debt"/>
    <s v="Sales Tax: Increase sales tax by 1/2 cent for 10 years."/>
    <s v="Other Purpose"/>
    <n v="46.3"/>
    <n v="53.7"/>
    <s v="Fail"/>
    <s v=""/>
    <n v="1"/>
    <n v="2007"/>
    <x v="2"/>
    <m/>
  </r>
  <r>
    <s v="Imperial"/>
    <s v="Imperial"/>
    <s v="PLF Debt"/>
    <s v="Transient Occupancy Tax: Increase tax from 8% to 10% effective 1/1/2015."/>
    <s v="Special Tax Fees/Levy"/>
    <n v="46.5"/>
    <n v="53.6"/>
    <s v="Fail"/>
    <s v=""/>
    <n v="1"/>
    <n v="2014"/>
    <x v="0"/>
    <m/>
  </r>
  <r>
    <s v="Imperial"/>
    <s v="Calexico"/>
    <s v="PLF Debt"/>
    <s v="Transaction and UseTax: Impose 1/2› Sales Tax for 20 Yrs"/>
    <s v="Fire, Police Protection/Emergency Medical"/>
    <n v="46.9"/>
    <n v="53.1"/>
    <s v="Fail"/>
    <s v=""/>
    <n v="1"/>
    <n v="2009"/>
    <x v="2"/>
    <m/>
  </r>
  <r>
    <s v="Imperial"/>
    <s v="Imperial Unified School District"/>
    <s v="General Obligation Bond"/>
    <n v="30000000"/>
    <s v="K-12 School Facility"/>
    <n v="47.41"/>
    <n v="52.59"/>
    <s v="Fail"/>
    <s v=""/>
    <n v="1"/>
    <n v="2020"/>
    <x v="1"/>
    <m/>
  </r>
  <r>
    <s v="Imperial"/>
    <s v="Calipatria Unified School District"/>
    <s v="General Obligation Bond"/>
    <n v="25000000"/>
    <s v="K-12 School Facility"/>
    <n v="48.4"/>
    <n v="51.6"/>
    <s v="Fail"/>
    <s v=""/>
    <n v="1"/>
    <n v="2010"/>
    <x v="1"/>
    <m/>
  </r>
  <r>
    <s v="Imperial"/>
    <s v="Holtville"/>
    <s v="PLF Debt"/>
    <s v="Utility Users Tax: Reduce the utility tax by 1% every year for 5 years until it is eliminated."/>
    <s v="Other Purpose"/>
    <n v="48.41"/>
    <n v="51.59"/>
    <s v="Fail"/>
    <s v=""/>
    <n v="1"/>
    <n v="2011"/>
    <x v="2"/>
    <m/>
  </r>
  <r>
    <s v="Imperial"/>
    <s v="Calexico"/>
    <s v="PLF Debt"/>
    <s v="TOT: Increase from 7% to 10%"/>
    <s v="Special Tax Fees/Levy"/>
    <n v="49.9"/>
    <n v="50.1"/>
    <s v="Fail"/>
    <s v=""/>
    <n v="1"/>
    <n v="2004"/>
    <x v="1"/>
    <m/>
  </r>
  <r>
    <s v="Imperial"/>
    <s v="Imperial Community College District"/>
    <s v="General Obligation Bond"/>
    <n v="15000000"/>
    <s v="College, University Facility"/>
    <n v="50.4"/>
    <n v="49.6"/>
    <s v="Fail"/>
    <s v=""/>
    <n v="1"/>
    <n v="1998"/>
    <x v="0"/>
    <m/>
  </r>
  <r>
    <s v="Imperial"/>
    <s v="McCabe Union Elementary School District"/>
    <s v="General Obligation Bond"/>
    <n v="7000000"/>
    <s v="K-12 School Facility"/>
    <n v="50.9"/>
    <n v="49.1"/>
    <s v="Fail"/>
    <s v=""/>
    <n v="1"/>
    <n v="2008"/>
    <x v="1"/>
    <m/>
  </r>
  <r>
    <s v="Imperial"/>
    <s v="Brawley"/>
    <s v="PLF Debt"/>
    <s v="Utility Users Tax: A 4.0% Utility Users Tax"/>
    <s v="Special Tax Fees/Levy"/>
    <n v="51.7"/>
    <n v="48.3"/>
    <s v="Pass"/>
    <n v="1"/>
    <s v=""/>
    <n v="2005"/>
    <x v="3"/>
    <m/>
  </r>
  <r>
    <s v="Imperial"/>
    <s v="Calexico"/>
    <s v="PLF Debt"/>
    <s v="Transient Occupancy Tax: Increase from 7% to 10%"/>
    <s v="Special Tax Fees/Levy"/>
    <n v="52.3"/>
    <n v="47.7"/>
    <s v="Pass"/>
    <n v="1"/>
    <s v=""/>
    <n v="2006"/>
    <x v="1"/>
    <m/>
  </r>
  <r>
    <s v="Imperial"/>
    <s v="McCabe Union Elementary School District"/>
    <s v="General Obligation Bond"/>
    <n v="7000000"/>
    <s v="K-12 School Facility"/>
    <n v="52.5"/>
    <n v="47.5"/>
    <s v="Fail"/>
    <s v=""/>
    <n v="1"/>
    <n v="2008"/>
    <x v="1"/>
    <m/>
  </r>
  <r>
    <s v="Imperial"/>
    <s v="Brawley"/>
    <s v="PLF Debt"/>
    <s v="Utility Tax: extend the utility user's tax at a rate of 4%, raising approximately $2.5 million per year"/>
    <s v="Other Purpose"/>
    <n v="54.76"/>
    <n v="45.24"/>
    <s v="Pass"/>
    <n v="1"/>
    <s v=""/>
    <n v="2021"/>
    <x v="2"/>
    <m/>
  </r>
  <r>
    <s v="Imperial"/>
    <s v="El Centro"/>
    <s v="PLF Debt"/>
    <s v="Sales Tax: Establish an additional 0.5% sales tax for general city services."/>
    <s v="Other Purpose"/>
    <n v="54.88"/>
    <n v="45.12"/>
    <s v="Pass"/>
    <n v="1"/>
    <s v=""/>
    <n v="2016"/>
    <x v="0"/>
    <m/>
  </r>
  <r>
    <s v="Imperial"/>
    <s v="McCabe Union Elementary School District"/>
    <s v="General Obligation Bond"/>
    <n v="7000000"/>
    <s v="K-12 School Facility"/>
    <n v="56.9"/>
    <n v="43.1"/>
    <s v="Pass"/>
    <n v="1"/>
    <s v=""/>
    <n v="2014"/>
    <x v="0"/>
    <m/>
  </r>
  <r>
    <s v="Imperial"/>
    <s v="Brawley"/>
    <s v="PLF Debt"/>
    <s v="Utility User Tax: Continue user utility tax for 5 years not to exceed 4%."/>
    <s v="Other Purpose"/>
    <n v="57.8"/>
    <n v="42.2"/>
    <s v="Pass"/>
    <n v="1"/>
    <s v=""/>
    <n v="2011"/>
    <x v="2"/>
    <m/>
  </r>
  <r>
    <s v="Imperial"/>
    <s v="Calexico"/>
    <s v="PLF Debt"/>
    <s v="Transient Occupancy Tax: Increase tax from 10% to 12%."/>
    <s v="Other Purpose"/>
    <n v="58.17"/>
    <n v="41.83"/>
    <s v="Pass"/>
    <n v="1"/>
    <s v=""/>
    <n v="2018"/>
    <x v="0"/>
    <m/>
  </r>
  <r>
    <s v="Imperial"/>
    <s v="Holtville"/>
    <s v="PLF Debt"/>
    <s v="Utility Users Tax: Increase Tax 4%, from 5% to 9%"/>
    <s v="Prisons, Jails, Correctional Facilities"/>
    <n v="58.3"/>
    <n v="41.7"/>
    <s v="Fail"/>
    <s v=""/>
    <n v="1"/>
    <n v="2008"/>
    <x v="0"/>
    <m/>
  </r>
  <r>
    <s v="Imperial"/>
    <s v="Brawley"/>
    <s v="PLF Debt"/>
    <s v="4% Utility Users Tax (Prop 62)"/>
    <s v="Special Tax Fees/Levy"/>
    <n v="58.9"/>
    <n v="41.1"/>
    <s v="Pass"/>
    <n v="1"/>
    <s v=""/>
    <n v="1998"/>
    <x v="1"/>
    <m/>
  </r>
  <r>
    <s v="Imperial"/>
    <s v="El Centro Elementary School District"/>
    <s v="General Obligation Bond"/>
    <n v="8000000"/>
    <s v="K-12 School Facility"/>
    <n v="59.2"/>
    <n v="40.799999999999997"/>
    <s v="Pass"/>
    <n v="1"/>
    <s v=""/>
    <n v="2003"/>
    <x v="2"/>
    <m/>
  </r>
  <r>
    <s v="Imperial"/>
    <s v="Calexico"/>
    <s v="Sales Tax Revenue Bond"/>
    <s v="Sales Tax: Enact a 1/2› Sales Tax for 20 Yrs"/>
    <s v="Special Tax Fees/Levy"/>
    <n v="59.9"/>
    <n v="40.1"/>
    <s v="Pass"/>
    <n v="1"/>
    <s v=""/>
    <n v="2010"/>
    <x v="1"/>
    <m/>
  </r>
  <r>
    <s v="Imperial"/>
    <s v="Calexico"/>
    <s v="PLF Debt"/>
    <s v="TOT: Increase from 7% to 10%"/>
    <s v="Special Tax Fees/Levy"/>
    <n v="60"/>
    <n v="40"/>
    <s v="Fail"/>
    <s v=""/>
    <n v="1"/>
    <n v="2004"/>
    <x v="0"/>
    <m/>
  </r>
  <r>
    <s v="Imperial"/>
    <s v="McCabe Union Elementary School District"/>
    <s v="General Obligation Bond"/>
    <n v="2500000"/>
    <s v="K-12 School Facility"/>
    <n v="60.5"/>
    <n v="39.5"/>
    <s v="Fail"/>
    <s v=""/>
    <n v="1"/>
    <n v="2002"/>
    <x v="0"/>
    <m/>
  </r>
  <r>
    <s v="Imperial"/>
    <s v="Calipatria Unified School District"/>
    <s v="General Obligation Bond"/>
    <n v="9000000"/>
    <s v="K-12 School Facility"/>
    <n v="60.7"/>
    <n v="39.299999999999997"/>
    <s v="Pass"/>
    <n v="1"/>
    <s v=""/>
    <n v="2013"/>
    <x v="2"/>
    <m/>
  </r>
  <r>
    <s v="Imperial"/>
    <s v="Calexico"/>
    <s v="Sales Tax Revenue Bond"/>
    <s v="Repeal $.005 Sales Tax When Bonds Repaid"/>
    <s v="Hospital"/>
    <n v="61.6"/>
    <n v="38.4"/>
    <s v="Pass"/>
    <n v="1"/>
    <s v=""/>
    <n v="1996"/>
    <x v="0"/>
    <m/>
  </r>
  <r>
    <s v="Imperial"/>
    <s v="Brawley"/>
    <s v="PLF Debt"/>
    <s v="Utility User Tax: Extend 4% tax for 5 years."/>
    <s v="Other Purpose"/>
    <n v="62.02"/>
    <n v="37.979999999999997"/>
    <s v="Pass"/>
    <n v="1"/>
    <s v=""/>
    <n v="2017"/>
    <x v="2"/>
    <m/>
  </r>
  <r>
    <s v="Imperial"/>
    <s v="Imperial Community College District"/>
    <s v="General Obligation Bond"/>
    <n v="58600000"/>
    <s v="College, University Facility"/>
    <n v="63.6"/>
    <n v="36.4"/>
    <s v="Pass"/>
    <n v="1"/>
    <s v=""/>
    <n v="2004"/>
    <x v="0"/>
    <m/>
  </r>
  <r>
    <s v="Imperial"/>
    <s v="Brawley Union High School District"/>
    <s v="General Obligation Bond"/>
    <n v="18700000"/>
    <s v="K-12 School Facility"/>
    <n v="64.66"/>
    <n v="35.340000000000003"/>
    <s v="Pass"/>
    <n v="1"/>
    <s v=""/>
    <n v="2018"/>
    <x v="0"/>
    <m/>
  </r>
  <r>
    <s v="Imperial"/>
    <s v="Imperial Community College District"/>
    <s v="General Obligation Bond"/>
    <n v="80000000"/>
    <s v="College, University Facility"/>
    <n v="64.7"/>
    <n v="35.299999999999997"/>
    <s v="Pass"/>
    <n v="1"/>
    <s v=""/>
    <n v="2010"/>
    <x v="0"/>
    <m/>
  </r>
  <r>
    <s v="Imperial"/>
    <s v="Calexico Unified School District CFD No 1"/>
    <s v="PLF Debt"/>
    <s v="Special Tax to authorize $10.65 million."/>
    <s v="K-12 School Facility"/>
    <n v="65"/>
    <n v="35"/>
    <s v="Fail"/>
    <s v=""/>
    <n v="1"/>
    <n v="1988"/>
    <x v="0"/>
    <m/>
  </r>
  <r>
    <s v="Imperial"/>
    <s v="Imperial Community College District"/>
    <s v="General Obligation Bond"/>
    <n v="15000000"/>
    <s v="College, University Facility"/>
    <n v="65.2"/>
    <n v="34.9"/>
    <s v="Fail"/>
    <s v=""/>
    <n v="1"/>
    <n v="1998"/>
    <x v="1"/>
    <m/>
  </r>
  <r>
    <s v="Imperial"/>
    <s v="Brawley"/>
    <s v="General Obligation Bond"/>
    <n v="7500000"/>
    <s v="K-12 School Facility"/>
    <n v="67"/>
    <n v="33.1"/>
    <s v="Pass"/>
    <n v="1"/>
    <s v=""/>
    <n v="2012"/>
    <x v="0"/>
    <m/>
  </r>
  <r>
    <s v="Imperial"/>
    <s v="Imperial Unified School District"/>
    <s v="General Obligation Bond"/>
    <n v="12000000"/>
    <s v="K-12 School Facility"/>
    <n v="69.400000000000006"/>
    <n v="30.6"/>
    <s v="Pass"/>
    <n v="1"/>
    <s v=""/>
    <n v="2004"/>
    <x v="1"/>
    <m/>
  </r>
  <r>
    <s v="Imperial"/>
    <s v="Brawley"/>
    <s v="General Obligation Bond"/>
    <n v="10000000"/>
    <s v="K-12 School Facility"/>
    <n v="69.599999999999994"/>
    <n v="30.4"/>
    <s v="Pass"/>
    <n v="1"/>
    <s v=""/>
    <n v="1998"/>
    <x v="0"/>
    <m/>
  </r>
  <r>
    <s v="Imperial"/>
    <s v="Imperial County"/>
    <s v="General Obligation Bond"/>
    <n v="1900000"/>
    <s v="Multifamily Housing"/>
    <n v="69.7"/>
    <n v="30.3"/>
    <s v="Pass"/>
    <n v="1"/>
    <s v=""/>
    <n v="1990"/>
    <x v="0"/>
    <m/>
  </r>
  <r>
    <s v="Imperial"/>
    <s v="Central Union High School District"/>
    <s v="General Obligation Bond"/>
    <n v="30000000"/>
    <s v="K-12 School Facility"/>
    <n v="70.17"/>
    <n v="29.83"/>
    <s v="Pass"/>
    <n v="1"/>
    <s v=""/>
    <n v="2016"/>
    <x v="1"/>
    <m/>
  </r>
  <r>
    <s v="Imperial"/>
    <s v="Imperial Unified School District"/>
    <s v="General Obligation Bond"/>
    <n v="40000000"/>
    <s v="K-12 School Facility"/>
    <n v="71.69"/>
    <n v="28.31"/>
    <s v="Pass"/>
    <n v="1"/>
    <s v=""/>
    <n v="2016"/>
    <x v="0"/>
    <m/>
  </r>
  <r>
    <s v="Imperial"/>
    <s v="Brawley Elementary School District"/>
    <s v="General Obligation Bond"/>
    <n v="14000000"/>
    <s v="K-12 School Facility"/>
    <n v="71.98"/>
    <n v="28.02"/>
    <s v="Pass"/>
    <n v="1"/>
    <s v=""/>
    <n v="2016"/>
    <x v="0"/>
    <m/>
  </r>
  <r>
    <s v="Imperial"/>
    <s v="Imperial Unified School District"/>
    <s v="General Obligation Bond"/>
    <n v="1200000"/>
    <s v="K-12 School Facility"/>
    <n v="72"/>
    <n v="28"/>
    <s v="Pass"/>
    <n v="1"/>
    <s v=""/>
    <n v="1988"/>
    <x v="0"/>
    <m/>
  </r>
  <r>
    <s v="Imperial"/>
    <s v="Holtville Unified School District"/>
    <s v="General Obligation Bond"/>
    <n v="10000000"/>
    <s v="K-12 School Facility"/>
    <n v="72.099999999999994"/>
    <n v="27.9"/>
    <s v="Pass"/>
    <n v="1"/>
    <s v=""/>
    <n v="2018"/>
    <x v="0"/>
    <m/>
  </r>
  <r>
    <s v="Imperial"/>
    <s v="San Pasqual Valley Unified School District"/>
    <s v="General Obligation Bond"/>
    <n v="8000000"/>
    <s v="K-12 School Facility"/>
    <n v="72.33"/>
    <n v="27.67"/>
    <s v="Pass"/>
    <n v="1"/>
    <s v=""/>
    <n v="2016"/>
    <x v="0"/>
    <m/>
  </r>
  <r>
    <s v="Imperial"/>
    <s v="Heffernan Memorial Hospital District"/>
    <s v="PLF Debt"/>
    <s v="Sales Tax: Continue 1/2 cent sales tax."/>
    <s v="Other Purpose"/>
    <n v="72.599999999999994"/>
    <n v="27.4"/>
    <s v="Pass"/>
    <n v="1"/>
    <s v=""/>
    <n v="2005"/>
    <x v="2"/>
    <m/>
  </r>
  <r>
    <s v="Imperial"/>
    <s v="Calexico Unified School District"/>
    <s v="General Obligation Bond"/>
    <n v="45000000"/>
    <s v="K-12 School Facility"/>
    <n v="73.3"/>
    <n v="26.7"/>
    <s v="Pass"/>
    <n v="1"/>
    <s v=""/>
    <n v="2016"/>
    <x v="0"/>
    <m/>
  </r>
  <r>
    <s v="Imperial"/>
    <s v="Calexico"/>
    <s v="PLF Debt"/>
    <s v="Marijuana Tax: Impose tax on businesses at rates of up to $25/sq. ft. for cultivation and up to 15% of gross receipts for sales."/>
    <s v="Other Purpose"/>
    <n v="73.53"/>
    <n v="26.47"/>
    <s v="Pass"/>
    <n v="1"/>
    <s v=""/>
    <n v="2018"/>
    <x v="0"/>
    <m/>
  </r>
  <r>
    <s v="Imperial"/>
    <s v="El Centro Elementary School District"/>
    <s v="General Obligation Bond"/>
    <n v="22100000"/>
    <s v="K-12 School Facility"/>
    <n v="74.83"/>
    <n v="25.17"/>
    <s v="Pass"/>
    <n v="1"/>
    <s v=""/>
    <n v="2016"/>
    <x v="0"/>
    <m/>
  </r>
  <r>
    <s v="Imperial"/>
    <s v="Calexico Unified School District"/>
    <s v="General Obligation Bond"/>
    <n v="47000000"/>
    <s v="K-12 School Facility"/>
    <n v="74.95"/>
    <n v="25.05"/>
    <s v="Pass"/>
    <n v="1"/>
    <s v=""/>
    <n v="2020"/>
    <x v="0"/>
    <m/>
  </r>
  <r>
    <s v="Imperial"/>
    <s v="Calexico Unified School District"/>
    <s v="General Obligation Bond"/>
    <n v="30000000"/>
    <s v="K-12 School Facility"/>
    <n v="75.2"/>
    <n v="24.8"/>
    <s v="Pass"/>
    <n v="1"/>
    <s v=""/>
    <n v="2004"/>
    <x v="1"/>
    <m/>
  </r>
  <r>
    <s v="Imperial"/>
    <s v="Imperial"/>
    <s v="PLF Debt"/>
    <s v="Marijuana Tax: Tax businesses at rates of $10/sq. ft. for cultivation, 6% of gross receipts for retail businesses, and 4% for other businesses."/>
    <s v="Other Purpose"/>
    <n v="76.19"/>
    <n v="23.81"/>
    <s v="Pass"/>
    <n v="1"/>
    <s v=""/>
    <n v="2018"/>
    <x v="0"/>
    <m/>
  </r>
  <r>
    <s v="Imperial"/>
    <s v="Holtville Unified School District"/>
    <s v="General Obligation Bond"/>
    <n v="8000000"/>
    <s v="K-12 School Facility"/>
    <n v="77"/>
    <n v="23"/>
    <s v="Pass"/>
    <n v="1"/>
    <s v=""/>
    <n v="2002"/>
    <x v="0"/>
    <m/>
  </r>
  <r>
    <s v="Imperial"/>
    <s v="Brawley Union High School District"/>
    <s v="General Obligation Bond"/>
    <n v="800000"/>
    <s v="K-12 School Facility"/>
    <n v="78"/>
    <n v="22"/>
    <s v="Pass"/>
    <n v="1"/>
    <s v=""/>
    <n v="1988"/>
    <x v="0"/>
    <m/>
  </r>
  <r>
    <s v="Imperial"/>
    <s v="Imperial County"/>
    <s v="Sales Tax Revenue Bond"/>
    <s v="Sales Tax: Extend the 1/2› Tax for 40 Yrs"/>
    <s v="Public transit (OLD)"/>
    <n v="83.8"/>
    <n v="16.2"/>
    <s v="Pass"/>
    <n v="1"/>
    <s v=""/>
    <n v="2008"/>
    <x v="0"/>
    <m/>
  </r>
  <r>
    <s v="Imperial"/>
    <s v="Meadows Union Elementary School District"/>
    <s v="General Obligation Bond"/>
    <n v="6000000"/>
    <s v="K-12 School Facility"/>
    <n v="84.43"/>
    <n v="15.57"/>
    <s v="Pass"/>
    <n v="1"/>
    <s v=""/>
    <n v="2016"/>
    <x v="0"/>
    <m/>
  </r>
  <r>
    <s v="Imperial"/>
    <s v="Seeley Union Elementary School District"/>
    <s v="General Obligation Bond"/>
    <n v="6000000"/>
    <s v="K-12 School Facility"/>
    <n v="85.06"/>
    <n v="14.94"/>
    <s v="Pass"/>
    <n v="1"/>
    <s v=""/>
    <n v="2016"/>
    <x v="0"/>
    <m/>
  </r>
  <r>
    <s v="Inyo"/>
    <s v="Inyo County"/>
    <s v="Sales Tax Revenue Bond"/>
    <s v="Sales Tax: Increase 1/2%"/>
    <s v="Special Tax Fees/Levy"/>
    <n v="36.700000000000003"/>
    <n v="63.3"/>
    <s v="Fail"/>
    <s v=""/>
    <n v="1"/>
    <n v="2004"/>
    <x v="0"/>
    <m/>
  </r>
  <r>
    <s v="Inyo"/>
    <s v="Lone Pine Unified School District"/>
    <s v="General Obligation Bond"/>
    <n v="14000000"/>
    <s v="K-12 School Facility"/>
    <n v="41.65"/>
    <n v="58.35"/>
    <s v="Fail"/>
    <s v=""/>
    <n v="1"/>
    <n v="2020"/>
    <x v="1"/>
    <m/>
  </r>
  <r>
    <s v="Inyo"/>
    <s v="Lone Pine Unified School District"/>
    <s v="General Obligation Bond"/>
    <n v="6000000"/>
    <s v="K-12 School Facility"/>
    <n v="43.36"/>
    <n v="56.64"/>
    <s v="Fail"/>
    <s v=""/>
    <n v="1"/>
    <n v="2018"/>
    <x v="1"/>
    <m/>
  </r>
  <r>
    <s v="Inyo"/>
    <s v="Inyo County"/>
    <s v="PLF Debt"/>
    <s v="TOT: Increase by 3% (Up from 9% to 12%)"/>
    <s v="Special Tax Fees/Levy"/>
    <n v="45.6"/>
    <n v="54.4"/>
    <s v="Fail"/>
    <s v=""/>
    <n v="1"/>
    <n v="2004"/>
    <x v="0"/>
    <m/>
  </r>
  <r>
    <s v="Inyo"/>
    <s v="Owens Valley Unified School District"/>
    <s v="General Obligation Bond"/>
    <n v="4800000"/>
    <s v="K-12 School Facility"/>
    <n v="47.73"/>
    <n v="52.27"/>
    <s v="Fail"/>
    <s v=""/>
    <n v="1"/>
    <n v="2018"/>
    <x v="1"/>
    <m/>
  </r>
  <r>
    <s v="Inyo"/>
    <s v="Inyo Fire Protection District"/>
    <s v="PLF Debt"/>
    <s v="$100 Per Residential Parcel"/>
    <s v="Fire, Police Protection/Emergency Medical"/>
    <n v="49.5"/>
    <n v="50.5"/>
    <s v="Fail"/>
    <s v=""/>
    <n v="1"/>
    <n v="1998"/>
    <x v="0"/>
    <m/>
  </r>
  <r>
    <s v="Inyo"/>
    <s v="Inyo County"/>
    <s v="PLF Debt"/>
    <s v="Transient Occupancy Tax: Increase 3%"/>
    <s v="Public Safety"/>
    <n v="51.6"/>
    <n v="48.4"/>
    <s v="Fail"/>
    <s v=""/>
    <n v="1"/>
    <n v="2006"/>
    <x v="1"/>
    <m/>
  </r>
  <r>
    <s v="Inyo"/>
    <s v="Inyo County"/>
    <s v="PLF Debt"/>
    <s v="Transient Occupancy Tax: Increase Tax from 9% to 12%"/>
    <s v="Special Tax Fees/Levy"/>
    <n v="52"/>
    <n v="48"/>
    <s v="Pass"/>
    <n v="1"/>
    <s v=""/>
    <n v="2006"/>
    <x v="0"/>
    <m/>
  </r>
  <r>
    <s v="Inyo"/>
    <s v="Southern Inyo Fire Protection District"/>
    <s v="PLF Debt"/>
    <s v="Parcel Tax: Increase parcel tax to $38.64 plus $1.50 per acre for single- family residential parcel."/>
    <s v="Fire, Police Protection/Emergency Medical"/>
    <n v="52.78"/>
    <n v="47.22"/>
    <s v="Fail"/>
    <s v=""/>
    <n v="1"/>
    <n v="2015"/>
    <x v="2"/>
    <m/>
  </r>
  <r>
    <s v="Inyo"/>
    <s v="Southern Inyo Healthcare District"/>
    <s v="PLF Debt"/>
    <s v="Parcel Tax: Adopt tax at annual rate of $215/parcel to pay off debt and to fund future facilities and operations in the district for 15 yrs."/>
    <s v="Other Purpose"/>
    <n v="54.5"/>
    <n v="45.5"/>
    <s v="Fail"/>
    <s v=""/>
    <n v="1"/>
    <n v="2018"/>
    <x v="2"/>
    <m/>
  </r>
  <r>
    <s v="Inyo"/>
    <s v="Owens Valley Unified School District"/>
    <s v="General Obligation Bond"/>
    <n v="2600000"/>
    <s v="K-12 School Facility"/>
    <n v="56.3"/>
    <n v="43.7"/>
    <s v="Pass"/>
    <n v="1"/>
    <s v=""/>
    <n v="2005"/>
    <x v="3"/>
    <m/>
  </r>
  <r>
    <s v="Inyo"/>
    <s v="Southern Inyo Fire Protection District"/>
    <s v="PLF Debt"/>
    <s v="Increase Parcel Tax"/>
    <s v="Fire, Police Protection/Emergency Medical"/>
    <n v="58.3"/>
    <n v="41.7"/>
    <s v="Fail"/>
    <s v=""/>
    <n v="1"/>
    <n v="2000"/>
    <x v="0"/>
    <m/>
  </r>
  <r>
    <s v="Inyo"/>
    <s v="Northern Inyo County Local Hospital District"/>
    <s v="General Obligation Bond"/>
    <n v="12000000"/>
    <s v="Hospital"/>
    <n v="59.9"/>
    <n v="40.1"/>
    <s v="Fail"/>
    <s v=""/>
    <n v="1"/>
    <n v="1990"/>
    <x v="0"/>
    <m/>
  </r>
  <r>
    <s v="Inyo"/>
    <s v="Southern Inyo Fire Protection District"/>
    <s v="PLF Debt"/>
    <s v="Parcel Tax: Levy tax ranging from $3.70 to $1,000 depending on the property, on taxable property to fund fire and medical services, with an annual cost of living increase."/>
    <s v="Fire, Police Protection/Emergency Medical"/>
    <n v="60.4"/>
    <n v="39.6"/>
    <s v="Fail"/>
    <s v=""/>
    <n v="1"/>
    <n v="2016"/>
    <x v="0"/>
    <m/>
  </r>
  <r>
    <s v="Inyo"/>
    <s v="Big Pine Unified School District"/>
    <s v="General Obligation Bond"/>
    <n v="4100000"/>
    <s v="K-12 School Facility"/>
    <n v="62"/>
    <n v="38"/>
    <s v="Pass"/>
    <n v="1"/>
    <s v=""/>
    <n v="2010"/>
    <x v="1"/>
    <m/>
  </r>
  <r>
    <s v="Inyo"/>
    <s v="Inyo County"/>
    <s v="PLF Debt"/>
    <s v="Marijuana Tax:  Impose tax of 5% of gross receipts on commercial marijuana businesses within the unincorporated areas of the county, with a minimum tax of $1,250 per year for marijuana cultivators and the authority to increase the tax rate to as much as 12.5%."/>
    <s v="Other Purpose"/>
    <n v="64.41"/>
    <n v="35.590000000000003"/>
    <s v="Pass"/>
    <n v="1"/>
    <s v=""/>
    <n v="2016"/>
    <x v="0"/>
    <m/>
  </r>
  <r>
    <s v="Inyo"/>
    <s v="Bishop"/>
    <s v="PLF Debt"/>
    <s v="Sales Tax: additional 1%, increasing the total sales tax rate from 7.75% to 8.75%"/>
    <s v="Other Purpose"/>
    <n v="68.41"/>
    <n v="31.59"/>
    <s v="Pass"/>
    <n v="1"/>
    <s v=""/>
    <n v="2020"/>
    <x v="0"/>
    <m/>
  </r>
  <r>
    <s v="Inyo"/>
    <s v="Bishop Union Elementary School District"/>
    <s v="General Obligation Bond"/>
    <n v="3000000"/>
    <s v="K-12 School Facility"/>
    <n v="69.599999999999994"/>
    <n v="30.4"/>
    <s v="Pass"/>
    <n v="1"/>
    <s v=""/>
    <n v="2008"/>
    <x v="0"/>
    <m/>
  </r>
  <r>
    <s v="Inyo"/>
    <s v="Southern Inyo Healthcare District"/>
    <s v="PLF Debt"/>
    <s v="Parcel Tax: Hospital Parcel Tax"/>
    <s v="Health Care Facilities"/>
    <n v="70.400000000000006"/>
    <n v="29.6"/>
    <s v="Pass"/>
    <n v="1"/>
    <s v=""/>
    <n v="2005"/>
    <x v="3"/>
    <m/>
  </r>
  <r>
    <s v="Inyo"/>
    <s v="Lone Pine Fire Protection District"/>
    <s v="PLF Debt"/>
    <s v="Parcel Tax: Levy $100 parcel tax for 10 years."/>
    <s v="Hospital"/>
    <n v="72.099999999999994"/>
    <n v="27.9"/>
    <s v="Pass"/>
    <n v="1"/>
    <s v=""/>
    <n v="2014"/>
    <x v="0"/>
    <m/>
  </r>
  <r>
    <s v="Inyo"/>
    <s v="Southern Inyo Fire Protection District"/>
    <s v="PLF Debt"/>
    <s v="Special Tax: $28 plus $1 per acre or part thereof for residential; $28 plus $1 per acre or part thereof for mobile home; $18 plus $1 per acre or part thereof for travel trailer; $28 per residence plus $1 per acre or part thereof for multiple residence; $15 per mobile home space $10 per RV space; $18 plus $1 per acre or part thereof for accessory residential; $18 plus $1 per acre or part thereof for vacant parcels; $500 for multiple commercial and residential; $1per acre or part thereof for mineral production and processing and $15 per motel room; $10 per RV space plus $1.00 per acre or part thereof for a resort."/>
    <s v="Fire, Police Protection/Emergency Medical"/>
    <n v="85.59"/>
    <n v="14.41"/>
    <s v="Pass"/>
    <n v="1"/>
    <s v=""/>
    <n v="2001"/>
    <x v="2"/>
    <m/>
  </r>
  <r>
    <s v="Kern"/>
    <s v="Rosamond Community Services District"/>
    <s v="PLF Debt"/>
    <s v="Parcel Tax: Levy tax of $119/improved land parcel and $99/unimproved land parcel, with 3% automatic annual increase, to fund parks and recreation in the district."/>
    <s v="Parks, Open Space"/>
    <n v="22.4"/>
    <n v="77.599999999999994"/>
    <s v="Fail"/>
    <s v=""/>
    <n v="1"/>
    <n v="2018"/>
    <x v="2"/>
    <m/>
  </r>
  <r>
    <s v="Kern"/>
    <s v="McFarland"/>
    <s v="PLF Debt"/>
    <s v="Utility Users Tax: Adopt Ordinance to Establish Utility Users Tax"/>
    <s v="Special Tax Fees/Levy"/>
    <n v="24.5"/>
    <n v="75.5"/>
    <s v="Fail"/>
    <s v=""/>
    <n v="1"/>
    <n v="2008"/>
    <x v="1"/>
    <m/>
  </r>
  <r>
    <s v="Kern"/>
    <s v="Arvin"/>
    <s v="PLF Debt"/>
    <s v="Utility Users Tax: Enact tax of 7% on phone, video, electricity, and gas services."/>
    <s v="Other Purpose"/>
    <n v="28.8"/>
    <n v="71.2"/>
    <s v="Fail"/>
    <s v=""/>
    <n v="1"/>
    <n v="2018"/>
    <x v="0"/>
    <m/>
  </r>
  <r>
    <s v="Kern"/>
    <s v="Tehachapi Valley Recreation and Park District"/>
    <s v="General Obligation Bond"/>
    <n v="43000000"/>
    <s v="Parks, Open Space"/>
    <n v="32.53"/>
    <n v="67.47"/>
    <s v="Fail"/>
    <s v=""/>
    <n v="1"/>
    <n v="2018"/>
    <x v="0"/>
    <m/>
  </r>
  <r>
    <s v="Kern"/>
    <s v="Rosamond Community Services District"/>
    <s v="PLF Debt"/>
    <s v="Parcel Tax: $24 to be Increased by 7/1 Each Year, Not to Exceed 2%"/>
    <s v="Street Construction and Improvements"/>
    <n v="32.9"/>
    <n v="67.099999999999994"/>
    <s v="Fail"/>
    <s v=""/>
    <n v="1"/>
    <n v="2004"/>
    <x v="1"/>
    <m/>
  </r>
  <r>
    <s v="Kern"/>
    <s v="Maricopa"/>
    <s v="Sales Tax Revenue Bond"/>
    <s v="Sales Tax: Impose an Additional Sales Tax Rate Increase of 1% to Expire In 10 Yrs"/>
    <s v="Special Tax Fees/Levy"/>
    <n v="34.5"/>
    <n v="65.5"/>
    <s v="Fail"/>
    <s v=""/>
    <n v="1"/>
    <n v="2012"/>
    <x v="0"/>
    <m/>
  </r>
  <r>
    <s v="Kern"/>
    <s v="Ridgecrest"/>
    <s v="Sales Tax Revenue Bond"/>
    <s v="Sales Tax: Increase of 3/4 of 1%"/>
    <s v="Special Tax Fees/Levy"/>
    <n v="35.200000000000003"/>
    <n v="64.8"/>
    <s v="Fail"/>
    <s v=""/>
    <n v="1"/>
    <n v="2004"/>
    <x v="0"/>
    <m/>
  </r>
  <r>
    <s v="Kern"/>
    <s v="Rosamond Community Services District"/>
    <s v="PLF Debt"/>
    <s v="Parcel/Mobilehome Tax: Minimum $20"/>
    <s v="Recreation and Sports Facilities"/>
    <n v="35.299999999999997"/>
    <n v="64.7"/>
    <s v="Fail"/>
    <s v=""/>
    <n v="1"/>
    <n v="2004"/>
    <x v="1"/>
    <m/>
  </r>
  <r>
    <s v="Kern"/>
    <s v="Kern County"/>
    <s v="PLF Debt"/>
    <s v="Sales Tax: Impose 1% tax on retail sales in unincorporated areas of county."/>
    <s v="Other Purpose"/>
    <n v="35.32"/>
    <n v="64.680000000000007"/>
    <s v="Fail"/>
    <s v=""/>
    <n v="1"/>
    <n v="2018"/>
    <x v="0"/>
    <m/>
  </r>
  <r>
    <s v="Kern"/>
    <s v="Bear Valley Community Services District"/>
    <s v="PLF Debt"/>
    <s v="Parcel Tax: $95 per parcel."/>
    <s v="Street Construction and Improvements"/>
    <n v="35.6"/>
    <n v="64.400000000000006"/>
    <s v="Fail"/>
    <s v=""/>
    <n v="1"/>
    <n v="2001"/>
    <x v="2"/>
    <m/>
  </r>
  <r>
    <s v="Kern"/>
    <s v="Kern County"/>
    <s v="PLF Debt"/>
    <s v="TOT: Maintain Tax of 10%"/>
    <s v="Special Tax Fees/Levy"/>
    <n v="35.700000000000003"/>
    <n v="64.3"/>
    <s v="Fail"/>
    <s v=""/>
    <n v="1"/>
    <n v="2002"/>
    <x v="1"/>
    <m/>
  </r>
  <r>
    <s v="Kern"/>
    <s v="Ridgecrest"/>
    <s v="PLF Debt"/>
    <s v="Parcel Tax: $40 per dwelling unit."/>
    <s v="Recreation and Sports Facilities"/>
    <n v="36"/>
    <n v="64"/>
    <s v="Fail"/>
    <s v=""/>
    <n v="1"/>
    <n v="1988"/>
    <x v="0"/>
    <m/>
  </r>
  <r>
    <s v="Kern"/>
    <s v="California City"/>
    <s v="PLF Debt"/>
    <s v="Parcel Tax: Imposed $150 per year per parcel for 10 years."/>
    <s v="Fire, Police Protection/Emergency Medical"/>
    <n v="36.9"/>
    <n v="63.1"/>
    <s v="Fail"/>
    <s v=""/>
    <n v="1"/>
    <n v="2011"/>
    <x v="2"/>
    <m/>
  </r>
  <r>
    <s v="Kern"/>
    <s v="McFarland Unified School District"/>
    <s v="General Obligation Bond"/>
    <n v="20000000"/>
    <s v="K-12 School Facility"/>
    <n v="37.28"/>
    <n v="62.72"/>
    <s v="Fail"/>
    <s v=""/>
    <n v="1"/>
    <n v="2017"/>
    <x v="2"/>
    <m/>
  </r>
  <r>
    <s v="Kern"/>
    <s v="California City"/>
    <s v="PLF Debt"/>
    <s v="$82.96/1 Yr"/>
    <s v="Special Tax Fees/Levy"/>
    <n v="38.700000000000003"/>
    <n v="61.3"/>
    <s v="Fail"/>
    <s v=""/>
    <n v="1"/>
    <n v="1994"/>
    <x v="0"/>
    <m/>
  </r>
  <r>
    <s v="Kern"/>
    <s v="California City"/>
    <s v="PLF Debt"/>
    <s v="Transient Occupancy Tax: Increase tax from 6% to 10% for general city services."/>
    <s v="Other Purpose"/>
    <n v="39.130000000000003"/>
    <n v="60.87"/>
    <s v="Fail"/>
    <s v=""/>
    <n v="1"/>
    <n v="2016"/>
    <x v="0"/>
    <m/>
  </r>
  <r>
    <s v="Kern"/>
    <s v="Tehachapi"/>
    <s v="PLF Debt"/>
    <s v="Transient Occupancy Tax: Increase Tax from 8% to 12%"/>
    <s v="Special Tax Fees/Levy"/>
    <n v="39.799999999999997"/>
    <n v="60.2"/>
    <s v="Fail"/>
    <s v=""/>
    <n v="1"/>
    <n v="2004"/>
    <x v="0"/>
    <m/>
  </r>
  <r>
    <s v="Kern"/>
    <s v="Kern County"/>
    <s v="PLF Debt"/>
    <s v="Marijuana Tax: Impose perpetual tax of 7.5% on the adjusted gross income on commercial, medical marijuana and retain the ban on commercial adult-use cannabis activity."/>
    <s v="Other Purpose"/>
    <n v="39.869999999999997"/>
    <n v="60.13"/>
    <s v="Fail"/>
    <s v=""/>
    <n v="1"/>
    <n v="2018"/>
    <x v="0"/>
    <m/>
  </r>
  <r>
    <s v="Kern"/>
    <s v="Kern County"/>
    <s v="PLF Debt"/>
    <s v="Cannabis Tax: 3.75% special business tax per every $1,000 of gross income"/>
    <s v="Other Purpose"/>
    <n v="41.73"/>
    <n v="58.27"/>
    <s v="Fail"/>
    <s v=""/>
    <n v="1"/>
    <n v="2020"/>
    <x v="1"/>
    <m/>
  </r>
  <r>
    <s v="Kern"/>
    <s v="Rosamond Community Services District"/>
    <s v="PLF Debt"/>
    <s v="$45 Per Parcel (Max)"/>
    <s v="Recreation and Sports Facilities"/>
    <n v="42.1"/>
    <n v="57.9"/>
    <s v="Fail"/>
    <s v=""/>
    <n v="1"/>
    <n v="1998"/>
    <x v="0"/>
    <m/>
  </r>
  <r>
    <s v="Kern"/>
    <s v="McFarland"/>
    <s v="PLF Debt"/>
    <s v="Utility Users Tax: Tax users at rate of 5% for phone, electric, natural gas, water, sewer, cable television, and trash services for 10 yrs."/>
    <s v="Other Purpose"/>
    <n v="42.32"/>
    <n v="57.68"/>
    <s v="Fail"/>
    <s v=""/>
    <n v="1"/>
    <n v="2018"/>
    <x v="0"/>
    <m/>
  </r>
  <r>
    <s v="Kern"/>
    <s v="McFarland"/>
    <s v="PLF Debt"/>
    <s v="$150 Per Yr"/>
    <s v="Public Safety"/>
    <n v="42.5"/>
    <n v="57.5"/>
    <s v="Fail"/>
    <s v=""/>
    <n v="1"/>
    <n v="1994"/>
    <x v="0"/>
    <m/>
  </r>
  <r>
    <s v="Kern"/>
    <s v="North Edwards Water District"/>
    <s v="PLF Debt"/>
    <s v="Parcel Tax: Levy Tax of $50/Parcel for 4 Fiscal Yrs Beginning 7/1/2012"/>
    <s v="Water Supply, Storage, Distribution"/>
    <n v="42.7"/>
    <n v="57.3"/>
    <s v="Fail"/>
    <s v=""/>
    <n v="1"/>
    <n v="2010"/>
    <x v="0"/>
    <m/>
  </r>
  <r>
    <s v="Kern"/>
    <s v="Kern County"/>
    <s v="PLF Debt"/>
    <s v="Cannabis Tax: 3.5% special business tax per every $1,000 of gross income"/>
    <s v="Other Purpose"/>
    <n v="43.56"/>
    <n v="56.44"/>
    <s v="Fail"/>
    <s v=""/>
    <n v="1"/>
    <n v="2020"/>
    <x v="1"/>
    <m/>
  </r>
  <r>
    <s v="Kern"/>
    <s v="Tehachapi"/>
    <s v="PLF Debt"/>
    <s v="Affirm TOT Increase to 10%"/>
    <s v="Special Tax Fees/Levy"/>
    <n v="44"/>
    <n v="56"/>
    <s v="Fail"/>
    <s v=""/>
    <n v="1"/>
    <n v="1998"/>
    <x v="0"/>
    <m/>
  </r>
  <r>
    <s v="Kern"/>
    <s v="California City"/>
    <s v="Special Assessment Bond"/>
    <s v="$21.09 Per Improved Parcel/$19 Unimproved Parcel"/>
    <s v="Hospital"/>
    <n v="44.2"/>
    <n v="55.8"/>
    <s v="Fail"/>
    <s v=""/>
    <n v="1"/>
    <n v="1996"/>
    <x v="0"/>
    <m/>
  </r>
  <r>
    <s v="Kern"/>
    <s v="Delano"/>
    <s v="PLF Debt"/>
    <s v="Sales Tax: Increase sales tax by 0.5%."/>
    <s v="Other Purpose"/>
    <n v="44.6"/>
    <n v="55.4"/>
    <s v="Fail"/>
    <s v=""/>
    <n v="1"/>
    <n v="2015"/>
    <x v="2"/>
    <m/>
  </r>
  <r>
    <s v="Kern"/>
    <s v="Kern County"/>
    <s v="PLF Debt"/>
    <s v="Transient Occupancy Tax: Increase TOT from 6% to 10%."/>
    <s v="Other Purpose"/>
    <n v="44.6"/>
    <n v="55.4"/>
    <s v="Fail"/>
    <s v=""/>
    <n v="1"/>
    <n v="1990"/>
    <x v="0"/>
    <m/>
  </r>
  <r>
    <s v="Kern"/>
    <s v="North Edwards Water District"/>
    <s v="PLF Debt"/>
    <s v="Parcel Tax: $50 Per Parcel"/>
    <s v="Water Supply, Storage, Distribution"/>
    <n v="44.7"/>
    <n v="55.3"/>
    <s v="Fail"/>
    <s v=""/>
    <n v="1"/>
    <n v="2006"/>
    <x v="0"/>
    <m/>
  </r>
  <r>
    <s v="Kern"/>
    <s v="Tehachapi"/>
    <s v="PLF Debt"/>
    <s v="Increase TOT from 8% to 12%"/>
    <s v="Special Tax Fees/Levy"/>
    <n v="44.8"/>
    <n v="55.2"/>
    <s v="Fail"/>
    <s v=""/>
    <n v="1"/>
    <n v="2000"/>
    <x v="0"/>
    <m/>
  </r>
  <r>
    <s v="Kern"/>
    <s v="Kern Valley Healthcare District"/>
    <s v="PLF Debt"/>
    <s v="Parcel Tax: Levy at an annual rate of $82/parcel for 40 yrs."/>
    <s v="Other, Multiple Health Care Purposes (Equipment, etc.)"/>
    <n v="45.65"/>
    <n v="54.35"/>
    <s v="Fail"/>
    <s v=""/>
    <n v="1"/>
    <n v="2018"/>
    <x v="0"/>
    <m/>
  </r>
  <r>
    <s v="Kern"/>
    <s v="Southern Kern Unified School District"/>
    <s v="PLF Debt"/>
    <s v="Parcel Tax: $12 Per Parcel for 5 Yrs"/>
    <s v="Recreation and Sports Facilities"/>
    <n v="45.7"/>
    <n v="54.3"/>
    <s v="Fail"/>
    <s v=""/>
    <n v="1"/>
    <n v="1994"/>
    <x v="0"/>
    <m/>
  </r>
  <r>
    <s v="Kern"/>
    <s v="Elk Hills Elementary School District"/>
    <s v="General Obligation Bond"/>
    <n v="6200000"/>
    <s v="K-12 School Facility"/>
    <n v="45.8"/>
    <n v="54.2"/>
    <s v="Fail"/>
    <s v=""/>
    <n v="1"/>
    <n v="2012"/>
    <x v="0"/>
    <m/>
  </r>
  <r>
    <s v="Kern"/>
    <s v="Tehachapi"/>
    <s v="Sales Tax Revenue Bond"/>
    <s v="Transient Occupancy Tax: Increase Tax from 8% to 12%"/>
    <s v="Recreation and Sports Facilities"/>
    <n v="45.9"/>
    <n v="54.1"/>
    <s v="Fail"/>
    <s v=""/>
    <n v="1"/>
    <n v="2006"/>
    <x v="0"/>
    <m/>
  </r>
  <r>
    <s v="Kern"/>
    <s v="California City"/>
    <s v="PLF Debt"/>
    <s v="Parcel Tax: Extend existing tax for another 3 years."/>
    <s v="Fire, Police Protection/Emergency Medical"/>
    <n v="46.16"/>
    <n v="53.84"/>
    <s v="Fail"/>
    <s v=""/>
    <n v="1"/>
    <n v="2017"/>
    <x v="2"/>
    <m/>
  </r>
  <r>
    <s v="Kern"/>
    <s v="Tehachapi"/>
    <s v="Sales Tax Revenue Bond"/>
    <s v="Sales Tax: Increase rate by 1/2%."/>
    <s v="Special Tax Fees/Levy"/>
    <n v="46.2"/>
    <n v="53.8"/>
    <s v="Fail"/>
    <s v=""/>
    <n v="1"/>
    <n v="2014"/>
    <x v="0"/>
    <m/>
  </r>
  <r>
    <s v="Kern"/>
    <s v="Delano"/>
    <s v="Sales Tax Revenue Bond"/>
    <s v="Sales Tax: Temporary .5% Increase Ending In 10 Yrs"/>
    <s v="Special Tax Fees/Levy"/>
    <n v="46.5"/>
    <n v="53.6"/>
    <s v="Fail"/>
    <s v=""/>
    <n v="1"/>
    <n v="2004"/>
    <x v="0"/>
    <m/>
  </r>
  <r>
    <s v="Kern"/>
    <s v="California City"/>
    <s v="PLF Debt"/>
    <s v="Parcel Tax: Levy Annual Parcel Tax of $120/Parcel for 10 Yrs Beginning 7/1/2011"/>
    <s v="Water Supply, Storage, Distribution"/>
    <n v="46.7"/>
    <n v="53.3"/>
    <s v="Fail"/>
    <s v=""/>
    <n v="1"/>
    <n v="2010"/>
    <x v="0"/>
    <m/>
  </r>
  <r>
    <s v="Kern"/>
    <s v="McFarland Unified School District"/>
    <s v="General Obligation Bond"/>
    <n v="110000000"/>
    <s v="K-12 School Facility"/>
    <n v="47.39"/>
    <n v="52.61"/>
    <s v="Fail"/>
    <s v=""/>
    <n v="1"/>
    <n v="2016"/>
    <x v="0"/>
    <m/>
  </r>
  <r>
    <s v="Kern"/>
    <s v="Elk Hills Elementary School District"/>
    <s v="General Obligation Bond"/>
    <n v="7130000"/>
    <s v="K-12 School Facility"/>
    <n v="47.5"/>
    <n v="52.5"/>
    <s v="Fail"/>
    <s v=""/>
    <n v="1"/>
    <n v="2014"/>
    <x v="1"/>
    <m/>
  </r>
  <r>
    <s v="Kern"/>
    <s v="Kern County"/>
    <s v="PLF Debt"/>
    <s v="Marijuana Tax: Impose tax of 5% of gross receipts for medical or recreational marijuana."/>
    <s v="Other Purpose"/>
    <n v="47.62"/>
    <n v="52.38"/>
    <s v="Fail"/>
    <s v=""/>
    <n v="1"/>
    <n v="2018"/>
    <x v="0"/>
    <m/>
  </r>
  <r>
    <s v="Kern"/>
    <s v="Bakersfield"/>
    <s v="PLF Debt"/>
    <s v="Marijuana Tax: Impose tax of 7.5% until repealed by voters on medical marijuana store front dispensaries, cultivation sites, manufacturers, distributors, and delivery operations with a valid permit."/>
    <s v="Other Purpose"/>
    <n v="47.65"/>
    <n v="52.35"/>
    <s v="Fail"/>
    <s v=""/>
    <n v="1"/>
    <n v="2018"/>
    <x v="0"/>
    <m/>
  </r>
  <r>
    <s v="Kern"/>
    <s v="California City"/>
    <s v="PLF Debt"/>
    <s v="Parcel Tax: Impose a Special Tax of $105 Per Parcel for the Next 5 Yrs Beginning 7/1/2007"/>
    <s v="Street Construction and Improvements"/>
    <n v="48.6"/>
    <n v="51.4"/>
    <s v="Fail"/>
    <s v=""/>
    <n v="1"/>
    <n v="2006"/>
    <x v="0"/>
    <m/>
  </r>
  <r>
    <s v="Kern"/>
    <s v="West Kern Community College District"/>
    <s v="General Obligation Bond"/>
    <n v="50000000"/>
    <s v="College, University Facility"/>
    <n v="48.93"/>
    <n v="51.07"/>
    <s v="Fail"/>
    <s v=""/>
    <n v="1"/>
    <n v="2018"/>
    <x v="1"/>
    <m/>
  </r>
  <r>
    <s v="Kern"/>
    <s v="Frazier Park Public Utility District"/>
    <s v="Special Assessment Bond"/>
    <s v="$5 Sq Ft (Advisory)"/>
    <s v="Multiple Capital Improvements, Public Works"/>
    <n v="49.8"/>
    <n v="50.2"/>
    <s v="Fail"/>
    <s v=""/>
    <n v="1"/>
    <n v="1996"/>
    <x v="0"/>
    <m/>
  </r>
  <r>
    <s v="Kern"/>
    <s v="Wasco Union School District"/>
    <s v="General Obligation Bond"/>
    <n v="16000000"/>
    <s v="K-12 School Facility"/>
    <n v="50.02"/>
    <n v="49.98"/>
    <s v="Fail"/>
    <s v=""/>
    <n v="1"/>
    <n v="2020"/>
    <x v="0"/>
    <m/>
  </r>
  <r>
    <s v="Kern"/>
    <s v="Bakersfield"/>
    <s v="PLF Debt"/>
    <s v="Sales Tax: Increase sales tax within city from 7.25% to 8.25%."/>
    <s v="Other Purpose"/>
    <n v="50.05"/>
    <n v="49.95"/>
    <s v="Pass"/>
    <n v="1"/>
    <s v=""/>
    <n v="2018"/>
    <x v="0"/>
    <m/>
  </r>
  <r>
    <s v="Kern"/>
    <s v="Delano"/>
    <s v="PLF Debt"/>
    <s v="Sales Tax: Extend the 1% sales tax for an additional 10 years for general city services."/>
    <s v="Other Purpose"/>
    <n v="50.42"/>
    <n v="49.58"/>
    <s v="Pass"/>
    <n v="1"/>
    <s v=""/>
    <n v="2016"/>
    <x v="0"/>
    <m/>
  </r>
  <r>
    <s v="Kern"/>
    <s v="Maricopa Unified School District"/>
    <s v="General Obligation Bond"/>
    <n v="14000000"/>
    <s v="K-12 School Facility"/>
    <n v="50.71"/>
    <n v="49.29"/>
    <s v="Fail"/>
    <s v=""/>
    <n v="1"/>
    <n v="2020"/>
    <x v="0"/>
    <m/>
  </r>
  <r>
    <s v="Kern"/>
    <s v="Kern County"/>
    <s v="PLF Debt"/>
    <s v="10% multiuser hazardous waste"/>
    <s v="Other Purpose"/>
    <n v="51"/>
    <n v="49"/>
    <s v="Pass"/>
    <n v="1"/>
    <s v=""/>
    <n v="1988"/>
    <x v="0"/>
    <m/>
  </r>
  <r>
    <s v="Kern"/>
    <s v="Kern Valley Healthcare District"/>
    <s v="PLF Debt"/>
    <s v="Parcel Tax: Establish tax of $98/year to fund the Kern Valley Hospital."/>
    <s v="Hospital"/>
    <n v="51.67"/>
    <n v="48.33"/>
    <s v="Fail"/>
    <s v=""/>
    <n v="1"/>
    <n v="2017"/>
    <x v="2"/>
    <m/>
  </r>
  <r>
    <s v="Kern"/>
    <s v="Kern County"/>
    <s v="PLF Debt"/>
    <s v="Transaction and Use Tax: Increase tax by 1/8% for 8 years."/>
    <s v="Other Purpose"/>
    <n v="51.68"/>
    <n v="48.32"/>
    <s v="Fail"/>
    <s v=""/>
    <n v="1"/>
    <n v="2016"/>
    <x v="1"/>
    <m/>
  </r>
  <r>
    <s v="Kern"/>
    <s v="Wasco Union High School District"/>
    <s v="General Obligation Bond"/>
    <n v="38950000"/>
    <s v="K-12 School Facility"/>
    <n v="51.7"/>
    <n v="48.3"/>
    <s v="Fail"/>
    <s v=""/>
    <n v="1"/>
    <n v="2020"/>
    <x v="1"/>
    <m/>
  </r>
  <r>
    <s v="Kern"/>
    <s v="Mojave Unified School District"/>
    <s v="PLF Debt"/>
    <s v="Parcel Tax: Levy Annual Tax of $42 for 5 Yrs"/>
    <s v="K-12 School Facility"/>
    <n v="51.8"/>
    <n v="48.2"/>
    <s v="Fail"/>
    <s v=""/>
    <n v="1"/>
    <n v="2012"/>
    <x v="0"/>
    <m/>
  </r>
  <r>
    <s v="Kern"/>
    <s v="Southern Kern Unified School District"/>
    <s v="General Obligation Bond"/>
    <n v="1300000"/>
    <s v="K-12 School Facility"/>
    <n v="52"/>
    <n v="48"/>
    <s v="Fail"/>
    <s v=""/>
    <n v="1"/>
    <n v="1988"/>
    <x v="0"/>
    <m/>
  </r>
  <r>
    <s v="Kern"/>
    <s v="Delano"/>
    <s v="Sales Tax Revenue Bond"/>
    <s v="Sales Tax: Temporary Increase of 1/2› for 10 Yrs"/>
    <s v="Fire, Police Protection/Emergency Medical"/>
    <n v="52.1"/>
    <n v="47.9"/>
    <s v="Fail"/>
    <s v=""/>
    <n v="1"/>
    <n v="2006"/>
    <x v="0"/>
    <m/>
  </r>
  <r>
    <s v="Kern"/>
    <s v="Bear Valley Community Services District"/>
    <s v="PLF Debt"/>
    <s v="Parcel Tax: Levy a One-Time Special Tax of $140 on Each Parcel of Land"/>
    <s v="Special Tax Fees/Levy"/>
    <n v="53"/>
    <n v="47"/>
    <s v="Fail"/>
    <s v=""/>
    <n v="1"/>
    <n v="2010"/>
    <x v="0"/>
    <m/>
  </r>
  <r>
    <s v="Kern"/>
    <s v="Delano"/>
    <s v="Sales Tax Revenue Bond"/>
    <s v="Sales Tax: Sales Tax Rate Increase of 1/2% to End After 20 Yrs"/>
    <s v="Street Construction and Improvements"/>
    <n v="53.1"/>
    <n v="46.9"/>
    <s v="Fail"/>
    <s v=""/>
    <n v="1"/>
    <n v="2005"/>
    <x v="3"/>
    <m/>
  </r>
  <r>
    <s v="Kern"/>
    <s v="Delano"/>
    <s v="PLF Debt"/>
    <s v="Sales Tax: Increase sales tax by 1% for ten years."/>
    <s v="Other Purpose"/>
    <n v="53.24"/>
    <n v="46.76"/>
    <s v="Pass"/>
    <n v="1"/>
    <s v=""/>
    <n v="2007"/>
    <x v="2"/>
    <m/>
  </r>
  <r>
    <s v="Kern"/>
    <s v="Kern Valley Healthcare District"/>
    <s v="General Obligation Bond"/>
    <n v="22700000"/>
    <s v="Hospital"/>
    <n v="53.8"/>
    <n v="46.2"/>
    <s v="Fail"/>
    <s v=""/>
    <n v="1"/>
    <n v="2010"/>
    <x v="0"/>
    <m/>
  </r>
  <r>
    <s v="Kern"/>
    <s v="Wasco Union School District"/>
    <s v="General Obligation Bond"/>
    <n v="16000000"/>
    <s v="K-12 School Facility"/>
    <n v="54.01"/>
    <n v="45.99"/>
    <s v="Fail"/>
    <s v=""/>
    <n v="1"/>
    <n v="2020"/>
    <x v="1"/>
    <m/>
  </r>
  <r>
    <s v="Kern"/>
    <s v="Muroc Joint Unified School District"/>
    <s v="General Obligation Bond"/>
    <n v="14800000"/>
    <s v="K-12 School Facility"/>
    <n v="54.11"/>
    <n v="45.89"/>
    <s v="Fail"/>
    <s v=""/>
    <n v="1"/>
    <n v="2007"/>
    <x v="2"/>
    <m/>
  </r>
  <r>
    <s v="Kern"/>
    <s v="General Shafter School District"/>
    <s v="General Obligation Bond"/>
    <n v="40000000"/>
    <s v="K-12 School Facility"/>
    <n v="54.42"/>
    <n v="45.58"/>
    <s v="Fail"/>
    <s v=""/>
    <n v="1"/>
    <n v="2016"/>
    <x v="1"/>
    <m/>
  </r>
  <r>
    <s v="Kern"/>
    <s v="Wasco Union High School District"/>
    <s v="General Obligation Bond"/>
    <n v="40500000"/>
    <s v="K-12 School Facility"/>
    <n v="54.64"/>
    <n v="45.36"/>
    <s v="Fail"/>
    <s v=""/>
    <n v="1"/>
    <n v="2018"/>
    <x v="0"/>
    <m/>
  </r>
  <r>
    <s v="Kern"/>
    <s v="California City"/>
    <s v="PLF Debt"/>
    <s v="Parcel Tax: Renew existing tax not to exceed rate of $150/parcel."/>
    <s v="Fire, Police Protection/Emergency Medical"/>
    <n v="54.8"/>
    <n v="41.2"/>
    <s v="Fail"/>
    <s v=""/>
    <n v="1"/>
    <n v="2018"/>
    <x v="2"/>
    <m/>
  </r>
  <r>
    <s v="Kern"/>
    <s v="Mojave Unified School District"/>
    <s v="General Obligation Bond"/>
    <n v="8100000"/>
    <s v="K-12 School Facility"/>
    <n v="54.81"/>
    <n v="45.19"/>
    <s v="Fail"/>
    <s v=""/>
    <n v="1"/>
    <n v="2014"/>
    <x v="1"/>
    <m/>
  </r>
  <r>
    <s v="Kern"/>
    <s v="Norris School District"/>
    <s v="General Obligation Bond"/>
    <n v="149000000"/>
    <s v="K-12 School Facility"/>
    <n v="55.1"/>
    <n v="44.9"/>
    <s v="Pass"/>
    <n v="1"/>
    <s v=""/>
    <n v="2012"/>
    <x v="1"/>
    <m/>
  </r>
  <r>
    <s v="Kern"/>
    <s v="Ridgecrest"/>
    <s v="Sales Tax Revenue Bond"/>
    <s v="Sales Tax: Adopt a 3/4› Add-on Sales Tax for 5 Yrs"/>
    <s v="Special Tax Fees/Levy"/>
    <n v="55.5"/>
    <n v="44.5"/>
    <s v="Pass"/>
    <n v="1"/>
    <s v=""/>
    <n v="2012"/>
    <x v="1"/>
    <m/>
  </r>
  <r>
    <s v="Kern"/>
    <s v="Taft City School District"/>
    <s v="General Obligation Bond"/>
    <n v="23600000"/>
    <s v="K-12 School Facility"/>
    <n v="55.9"/>
    <n v="44.2"/>
    <s v="Pass"/>
    <n v="1"/>
    <s v=""/>
    <n v="2012"/>
    <x v="1"/>
    <m/>
  </r>
  <r>
    <s v="Kern"/>
    <s v="Fruitvale School District"/>
    <s v="General Obligation Bond"/>
    <n v="29800000"/>
    <s v="K-12 School Facility"/>
    <n v="56.3"/>
    <n v="43.7"/>
    <s v="Pass"/>
    <n v="1"/>
    <s v=""/>
    <n v="2006"/>
    <x v="1"/>
    <m/>
  </r>
  <r>
    <s v="Kern"/>
    <s v="Kern County"/>
    <s v="Sales Tax Revenue Bond"/>
    <s v="Sales Tax: Impose a 1/2› Tax for 20 Yrs"/>
    <s v="Street Construction and Improvements"/>
    <n v="56.4"/>
    <n v="43.6"/>
    <s v="Fail"/>
    <s v=""/>
    <n v="1"/>
    <n v="2006"/>
    <x v="0"/>
    <m/>
  </r>
  <r>
    <s v="Kern"/>
    <s v="Ridgecrest"/>
    <s v="Sales Tax Revenue Bond"/>
    <s v="Sales Tax: Increase Tax by 3/4% for 10 Yrs"/>
    <s v="Street Construction and Improvements"/>
    <n v="56.5"/>
    <n v="43.5"/>
    <s v="Fail"/>
    <s v=""/>
    <n v="1"/>
    <n v="2008"/>
    <x v="0"/>
    <m/>
  </r>
  <r>
    <s v="Kern"/>
    <s v="Arvin"/>
    <s v="PLF Debt"/>
    <s v="Marijuana Tax: Impose tax on businesses at rates between 2% and 6% on retail and processing businesses and between $4 and $6/sq. ft. for cultivation."/>
    <s v="Other Purpose"/>
    <n v="56.6"/>
    <n v="43.3"/>
    <s v="Pass"/>
    <n v="1"/>
    <s v=""/>
    <n v="2018"/>
    <x v="0"/>
    <m/>
  </r>
  <r>
    <s v="Kern"/>
    <s v="Rosamond Community Services District"/>
    <s v="PLF Debt"/>
    <s v="$2.50 Per Parcel (Max)"/>
    <s v="Other Purpose"/>
    <n v="57.1"/>
    <n v="42.9"/>
    <s v="Fail"/>
    <s v=""/>
    <n v="1"/>
    <n v="1998"/>
    <x v="0"/>
    <m/>
  </r>
  <r>
    <s v="Kern"/>
    <s v="Southern Kern Unified School District"/>
    <s v="General Obligation Bond"/>
    <n v="28400000"/>
    <s v="K-12 School Facility"/>
    <n v="57.1"/>
    <n v="42.9"/>
    <s v="Pass"/>
    <n v="1"/>
    <s v=""/>
    <n v="2014"/>
    <x v="0"/>
    <m/>
  </r>
  <r>
    <s v="Kern"/>
    <s v="Kernville Union School District"/>
    <s v="General Obligation Bond"/>
    <n v="6000000"/>
    <s v="K-12 School Facility"/>
    <n v="58.1"/>
    <n v="41.9"/>
    <s v="Pass"/>
    <n v="1"/>
    <s v=""/>
    <n v="2008"/>
    <x v="1"/>
    <m/>
  </r>
  <r>
    <s v="Kern"/>
    <s v="West Kern Community College District"/>
    <s v="General Obligation Bond"/>
    <n v="39800000"/>
    <s v="College, University Facility"/>
    <n v="58.1"/>
    <n v="41.9"/>
    <s v="Pass"/>
    <n v="1"/>
    <s v=""/>
    <n v="2004"/>
    <x v="1"/>
    <m/>
  </r>
  <r>
    <s v="Kern"/>
    <s v="California City"/>
    <s v="PLF Debt"/>
    <s v="Parcel Tax: $53 per parcel per year for 4 years."/>
    <s v="Other Purpose"/>
    <n v="58.3"/>
    <n v="41.7"/>
    <s v="Fail"/>
    <s v=""/>
    <n v="1"/>
    <n v="1990"/>
    <x v="0"/>
    <m/>
  </r>
  <r>
    <s v="Kern"/>
    <s v="McFarland Unified School District"/>
    <s v="General Obligation Bond"/>
    <n v="30000000"/>
    <s v="K-12 School Facility"/>
    <n v="58.54"/>
    <n v="41.46"/>
    <s v="Pass"/>
    <n v="1"/>
    <s v=""/>
    <n v="2020"/>
    <x v="1"/>
    <m/>
  </r>
  <r>
    <s v="Kern"/>
    <s v="Bear Valley Community Services District"/>
    <s v="PLF Debt"/>
    <s v="Parcel Tax: $247 per parcel"/>
    <s v="Fire, Police Protection/Emergency Medical"/>
    <n v="58.93"/>
    <n v="41.07"/>
    <s v="Fail"/>
    <s v=""/>
    <n v="1"/>
    <n v="2016"/>
    <x v="1"/>
    <m/>
  </r>
  <r>
    <s v="Kern"/>
    <s v="Lost Hills Union School District"/>
    <s v="General Obligation Bond"/>
    <n v="6200000"/>
    <s v="K-12 School Facility"/>
    <n v="60.3"/>
    <n v="39.700000000000003"/>
    <s v="Pass"/>
    <n v="1"/>
    <s v=""/>
    <n v="2005"/>
    <x v="3"/>
    <m/>
  </r>
  <r>
    <s v="Kern"/>
    <s v="Beardsley School District"/>
    <s v="General Obligation Bond"/>
    <n v="10300000"/>
    <s v="K-12 School Facility"/>
    <n v="60.6"/>
    <n v="39.4"/>
    <s v="Pass"/>
    <n v="1"/>
    <s v=""/>
    <n v="2006"/>
    <x v="1"/>
    <m/>
  </r>
  <r>
    <s v="Kern"/>
    <s v="Tehachapi Valley Healthcare District"/>
    <s v="General Obligation Bond"/>
    <n v="9500000"/>
    <s v="Hospital"/>
    <n v="60.6"/>
    <n v="39.4"/>
    <s v="Fail"/>
    <s v=""/>
    <n v="1"/>
    <n v="1990"/>
    <x v="0"/>
    <m/>
  </r>
  <r>
    <s v="Kern"/>
    <s v="Ridgecrest"/>
    <s v="PLF Debt"/>
    <s v="Transient Occupancy Tax: Increase TOT to 10%."/>
    <s v="Other Purpose"/>
    <n v="61"/>
    <n v="39"/>
    <s v="Pass"/>
    <n v="1"/>
    <s v=""/>
    <n v="1988"/>
    <x v="0"/>
    <m/>
  </r>
  <r>
    <s v="Kern"/>
    <s v="General Shafter School District"/>
    <s v="General Obligation Bond"/>
    <n v="7500000"/>
    <s v="K-12 School Facility"/>
    <n v="61.25"/>
    <n v="38.75"/>
    <s v="Pass"/>
    <n v="1"/>
    <s v=""/>
    <n v="2016"/>
    <x v="0"/>
    <m/>
  </r>
  <r>
    <s v="Kern"/>
    <s v="Bear Valley Community Services District"/>
    <s v="PLF Debt"/>
    <s v="$90 Per Parcel"/>
    <s v="Water Supply, Storage, Distribution"/>
    <n v="61.3"/>
    <n v="38.700000000000003"/>
    <s v="Fail"/>
    <s v=""/>
    <n v="1"/>
    <n v="1998"/>
    <x v="1"/>
    <m/>
  </r>
  <r>
    <s v="Kern"/>
    <s v="Tehachapi Valley Healthcare District"/>
    <s v="PLF Debt"/>
    <s v="Impose Parcel Tax of $20 to $27/Yr (2 Yrs)"/>
    <s v="Special Tax Fees/Levy"/>
    <n v="61.4"/>
    <n v="38.6"/>
    <s v="Fail"/>
    <s v=""/>
    <n v="1"/>
    <n v="2000"/>
    <x v="0"/>
    <m/>
  </r>
  <r>
    <s v="Kern"/>
    <s v="Wasco Union High School District"/>
    <s v="General Obligation Bond"/>
    <n v="45000000"/>
    <s v="K-12 School Facility"/>
    <n v="61.41"/>
    <n v="38.590000000000003"/>
    <s v="Fail"/>
    <s v=""/>
    <n v="1"/>
    <n v="2007"/>
    <x v="2"/>
    <m/>
  </r>
  <r>
    <s v="Kern"/>
    <s v="Stallion Springs Community Services District"/>
    <s v="PLF Debt"/>
    <s v="Parcel Tax: Levy annual parcel up to $120 per parcel."/>
    <s v="Fire, Police Protection/Emergency Medical"/>
    <n v="61.53"/>
    <n v="38.47"/>
    <s v="Fail"/>
    <s v=""/>
    <n v="1"/>
    <n v="2013"/>
    <x v="2"/>
    <m/>
  </r>
  <r>
    <s v="Kern"/>
    <s v="Lost Hills Union School District"/>
    <s v="General Obligation Bond"/>
    <n v="7000000"/>
    <s v="K-12 School Facility"/>
    <n v="62.28"/>
    <n v="37.72"/>
    <s v="Pass"/>
    <n v="1"/>
    <s v=""/>
    <n v="2016"/>
    <x v="0"/>
    <m/>
  </r>
  <r>
    <s v="Kern"/>
    <s v="Semitropic Elementary School District"/>
    <s v="General Obligation Bond"/>
    <n v="5000000"/>
    <s v="K-12 School Facility"/>
    <n v="62.5"/>
    <n v="37.5"/>
    <s v="Fail"/>
    <s v=""/>
    <n v="1"/>
    <n v="2013"/>
    <x v="2"/>
    <m/>
  </r>
  <r>
    <s v="Kern"/>
    <s v="Mojave Unified School District"/>
    <s v="General Obligation Bond"/>
    <n v="24000000"/>
    <s v="K-12 School Facility"/>
    <n v="62.5"/>
    <n v="37.5"/>
    <s v="Pass"/>
    <n v="1"/>
    <s v=""/>
    <n v="2008"/>
    <x v="1"/>
    <m/>
  </r>
  <r>
    <s v="Kern"/>
    <s v="Mojave Unified School District"/>
    <s v="PLF Debt"/>
    <s v="Parcel Tax: $25.50 up to 10 years."/>
    <s v="K-12 School Facility"/>
    <n v="62.6"/>
    <n v="37.4"/>
    <s v="Fail"/>
    <s v=""/>
    <n v="1"/>
    <n v="2001"/>
    <x v="2"/>
    <m/>
  </r>
  <r>
    <s v="Kern"/>
    <s v="Beardsley School District"/>
    <s v="General Obligation Bond"/>
    <n v="12000000"/>
    <s v="K-12 School Facility"/>
    <n v="62.66"/>
    <n v="37.340000000000003"/>
    <s v="Pass"/>
    <n v="1"/>
    <s v=""/>
    <n v="2016"/>
    <x v="1"/>
    <m/>
  </r>
  <r>
    <s v="Kern"/>
    <s v="Panama-Buena Vista Union School District"/>
    <s v="General Obligation Bond"/>
    <n v="90000000"/>
    <s v="K-12 School Facility"/>
    <n v="62.77"/>
    <n v="37.229999999999997"/>
    <s v="Pass"/>
    <n v="1"/>
    <s v=""/>
    <n v="2018"/>
    <x v="0"/>
    <m/>
  </r>
  <r>
    <s v="Kern"/>
    <s v="Southern Kern Unified School District"/>
    <s v="General Obligation Bond"/>
    <n v="12000000"/>
    <s v="K-12 School Facility"/>
    <n v="62.8"/>
    <n v="37.200000000000003"/>
    <s v="Pass"/>
    <n v="1"/>
    <s v=""/>
    <n v="2002"/>
    <x v="0"/>
    <m/>
  </r>
  <r>
    <s v="Kern"/>
    <s v="Mojave Unified School District"/>
    <s v="General Obligation Bond"/>
    <n v="8100000"/>
    <s v="K-12 School Facility"/>
    <n v="63.3"/>
    <n v="36.700000000000003"/>
    <s v="Pass"/>
    <n v="1"/>
    <s v=""/>
    <n v="2014"/>
    <x v="0"/>
    <m/>
  </r>
  <r>
    <s v="Kern"/>
    <s v="California City"/>
    <s v="PLF Debt"/>
    <s v="Parcel Tax: $85 Per Lot or Parcel for 5 FYs Beginning 7/1/2004"/>
    <s v="Fire, Police Protection/Emergency Medical"/>
    <n v="63.4"/>
    <n v="36.6"/>
    <s v="Fail"/>
    <s v=""/>
    <n v="1"/>
    <n v="2004"/>
    <x v="1"/>
    <m/>
  </r>
  <r>
    <s v="Kern"/>
    <s v="Beardsley School District"/>
    <s v="General Obligation Bond"/>
    <n v="8000000"/>
    <s v="K-12 School Facility"/>
    <n v="63.5"/>
    <n v="36.5"/>
    <s v="Fail"/>
    <s v=""/>
    <n v="1"/>
    <n v="2005"/>
    <x v="3"/>
    <m/>
  </r>
  <r>
    <s v="Kern"/>
    <s v="Mojave Unified School District"/>
    <s v="General Obligation Bond"/>
    <n v="12000000"/>
    <s v="K-12 School Facility"/>
    <n v="63.5"/>
    <n v="36.5"/>
    <s v="Fail"/>
    <s v=""/>
    <n v="1"/>
    <n v="2001"/>
    <x v="2"/>
    <m/>
  </r>
  <r>
    <s v="Kern"/>
    <s v="Bakersfield City School District"/>
    <s v="General Obligation Bond"/>
    <n v="100000000"/>
    <s v="K-12 School Facility"/>
    <n v="63.8"/>
    <n v="36.200000000000003"/>
    <s v="Pass"/>
    <n v="1"/>
    <s v=""/>
    <n v="2006"/>
    <x v="0"/>
    <m/>
  </r>
  <r>
    <s v="Kern"/>
    <s v="Maricopa Unified School District"/>
    <s v="General Obligation Bond"/>
    <n v="6000000"/>
    <s v="K-12 School Facility"/>
    <n v="64"/>
    <n v="36"/>
    <s v="Pass"/>
    <n v="1"/>
    <s v=""/>
    <n v="2004"/>
    <x v="0"/>
    <m/>
  </r>
  <r>
    <s v="Kern"/>
    <s v="Southern Kern Unified School District"/>
    <s v="General Obligation Bond"/>
    <n v="1200000"/>
    <s v="K-12 School Facility"/>
    <n v="64"/>
    <n v="36"/>
    <s v="Fail"/>
    <s v=""/>
    <n v="1"/>
    <n v="1988"/>
    <x v="0"/>
    <m/>
  </r>
  <r>
    <s v="Kern"/>
    <s v="Ridgecrest"/>
    <s v="PLF Debt"/>
    <s v="Sales Tax: Enact a 1% sales tax for 8 years for general city services."/>
    <s v="Other Purpose"/>
    <n v="64.180000000000007"/>
    <n v="35.82"/>
    <s v="Pass"/>
    <n v="1"/>
    <s v=""/>
    <n v="2016"/>
    <x v="0"/>
    <m/>
  </r>
  <r>
    <s v="Kern"/>
    <s v="Stallion Springs Community Services District"/>
    <s v="PLF Debt"/>
    <s v="Impose Parcel Tax of $25 to $50/Yr"/>
    <s v="Fire, Police Protection/Emergency Medical"/>
    <n v="64.5"/>
    <n v="35.5"/>
    <s v="Fail"/>
    <s v=""/>
    <n v="1"/>
    <n v="2000"/>
    <x v="0"/>
    <m/>
  </r>
  <r>
    <s v="Kern"/>
    <s v="Standard Elementary School District"/>
    <s v="General Obligation Bond"/>
    <n v="28000000"/>
    <s v="K-12 School Facility"/>
    <n v="64.8"/>
    <n v="35.200000000000003"/>
    <s v="Pass"/>
    <n v="1"/>
    <s v=""/>
    <n v="2006"/>
    <x v="1"/>
    <m/>
  </r>
  <r>
    <s v="Kern"/>
    <s v="Fruitvale School District"/>
    <s v="General Obligation Bond"/>
    <n v="23000000"/>
    <s v="K-12 School Facility"/>
    <n v="64.97"/>
    <n v="35.03"/>
    <s v="Pass"/>
    <n v="1"/>
    <s v=""/>
    <n v="2016"/>
    <x v="0"/>
    <m/>
  </r>
  <r>
    <s v="Kern"/>
    <s v="Panama-Buena Vista Union School District"/>
    <s v="General Obligation Bond"/>
    <n v="147000000"/>
    <s v="K-12 School Facility"/>
    <n v="65"/>
    <n v="35"/>
    <s v="Pass"/>
    <n v="1"/>
    <s v=""/>
    <n v="2012"/>
    <x v="0"/>
    <m/>
  </r>
  <r>
    <s v="Kern"/>
    <s v="Wasco"/>
    <s v="PLF Debt"/>
    <s v="Sales Tax: Enact an additional 1% sales tax for general city services."/>
    <s v="Other Purpose"/>
    <n v="65.180000000000007"/>
    <n v="34.82"/>
    <s v="Pass"/>
    <n v="1"/>
    <s v=""/>
    <n v="2016"/>
    <x v="0"/>
    <m/>
  </r>
  <r>
    <s v="Kern"/>
    <s v="Wasco Union High School District"/>
    <s v="General Obligation Bond"/>
    <n v="33500000"/>
    <s v="K-12 School Facility"/>
    <n v="65.2"/>
    <n v="34.799999999999997"/>
    <s v="Pass"/>
    <n v="1"/>
    <s v=""/>
    <n v="2008"/>
    <x v="1"/>
    <m/>
  </r>
  <r>
    <s v="Kern"/>
    <s v="Kern Valley Healthcare District"/>
    <s v="General Obligation Bond"/>
    <n v="12500000"/>
    <s v="Hospital"/>
    <n v="65.400000000000006"/>
    <n v="34.6"/>
    <s v="Fail"/>
    <s v=""/>
    <n v="1"/>
    <n v="2006"/>
    <x v="0"/>
    <m/>
  </r>
  <r>
    <s v="Kern"/>
    <s v="Wasco Union High School District"/>
    <s v="General Obligation Bond"/>
    <n v="9200000"/>
    <s v="K-12 School Facility"/>
    <n v="65.599999999999994"/>
    <n v="34.4"/>
    <s v="Fail"/>
    <s v=""/>
    <n v="1"/>
    <n v="1998"/>
    <x v="0"/>
    <m/>
  </r>
  <r>
    <s v="Kern"/>
    <s v="Wasco Union High School District"/>
    <s v="General Obligation Bond"/>
    <n v="9200000"/>
    <s v="K-12 School Facility"/>
    <n v="66.2"/>
    <n v="33.799999999999997"/>
    <s v="Fail"/>
    <s v=""/>
    <n v="1"/>
    <n v="1998"/>
    <x v="1"/>
    <m/>
  </r>
  <r>
    <s v="Kern"/>
    <s v="Kern High School District"/>
    <s v="General Obligation Bond"/>
    <n v="280000000"/>
    <s v="K-12 School Facility"/>
    <n v="66.34"/>
    <n v="33.659999999999997"/>
    <s v="Pass"/>
    <n v="1"/>
    <s v=""/>
    <n v="2016"/>
    <x v="0"/>
    <m/>
  </r>
  <r>
    <s v="Kern"/>
    <s v="Kern High School District"/>
    <s v="General Obligation Bond"/>
    <n v="219000000"/>
    <s v="K-12 School Facility"/>
    <n v="66.7"/>
    <n v="33.299999999999997"/>
    <s v="Pass"/>
    <n v="1"/>
    <s v=""/>
    <n v="2004"/>
    <x v="0"/>
    <m/>
  </r>
  <r>
    <s v="Kern"/>
    <s v="Mojave Unified School District"/>
    <s v="PLF Debt"/>
    <s v="Levy a parcel tax of $42 a year for 5 years."/>
    <s v="K-12 School Facility"/>
    <n v="67.099999999999994"/>
    <n v="32.9"/>
    <s v="Pass"/>
    <n v="1"/>
    <s v=""/>
    <n v="2013"/>
    <x v="2"/>
    <m/>
  </r>
  <r>
    <s v="Kern"/>
    <s v="Standard School District"/>
    <s v="General Obligation Bond"/>
    <n v="33000000"/>
    <s v="K-12 School Facility"/>
    <n v="67.260000000000005"/>
    <n v="32.74"/>
    <s v="Pass"/>
    <n v="1"/>
    <s v=""/>
    <n v="2016"/>
    <x v="0"/>
    <m/>
  </r>
  <r>
    <s v="Kern"/>
    <s v="Wasco Union School District"/>
    <s v="General Obligation Bond"/>
    <n v="9400000"/>
    <s v="K-12 School Facility"/>
    <n v="67.3"/>
    <n v="32.700000000000003"/>
    <s v="Pass"/>
    <n v="1"/>
    <s v=""/>
    <n v="2016"/>
    <x v="1"/>
    <m/>
  </r>
  <r>
    <s v="Kern"/>
    <s v="California City"/>
    <s v="PLF Debt"/>
    <s v="Parcel Tax: Increase tax rate from $75 to $100 per parcel for 5 years."/>
    <s v="Other Purpose"/>
    <n v="67.900000000000006"/>
    <n v="32.1"/>
    <s v="Pass"/>
    <n v="1"/>
    <s v=""/>
    <n v="2007"/>
    <x v="2"/>
    <m/>
  </r>
  <r>
    <s v="Kern"/>
    <s v="Midway Elementary School District"/>
    <s v="General Obligation Bond"/>
    <n v="7800000"/>
    <s v="K-12 School Facility"/>
    <n v="67.900000000000006"/>
    <n v="32.1"/>
    <s v="Pass"/>
    <n v="1"/>
    <s v=""/>
    <n v="2004"/>
    <x v="1"/>
    <m/>
  </r>
  <r>
    <s v="Kern"/>
    <s v="Kernville Union School District"/>
    <s v="General Obligation Bond"/>
    <n v="5600000"/>
    <s v="K-12 School Facility"/>
    <n v="67.900000000000006"/>
    <n v="32.1"/>
    <s v="Pass"/>
    <n v="1"/>
    <s v=""/>
    <n v="2004"/>
    <x v="1"/>
    <m/>
  </r>
  <r>
    <s v="Kern"/>
    <s v="Southern Kern Unified School District"/>
    <s v="General Obligation Bond"/>
    <n v="24000000"/>
    <s v="K-12 School Facility"/>
    <n v="68.099999999999994"/>
    <n v="31.9"/>
    <s v="Pass"/>
    <n v="1"/>
    <s v=""/>
    <n v="2008"/>
    <x v="0"/>
    <m/>
  </r>
  <r>
    <s v="Kern"/>
    <s v="Mojave Unified School District"/>
    <s v="General Obligation Bond"/>
    <n v="16000000"/>
    <s v="K-12 School Facility"/>
    <n v="68.5"/>
    <n v="31.5"/>
    <s v="Pass"/>
    <n v="1"/>
    <s v=""/>
    <n v="2002"/>
    <x v="1"/>
    <m/>
  </r>
  <r>
    <s v="Kern"/>
    <s v="Wasco Union School District"/>
    <s v="General Obligation Bond"/>
    <n v="9700000"/>
    <s v="K-12 School Facility"/>
    <n v="68.599999999999994"/>
    <n v="31.4"/>
    <s v="Pass"/>
    <n v="1"/>
    <s v=""/>
    <n v="2016"/>
    <x v="1"/>
    <m/>
  </r>
  <r>
    <s v="Kern"/>
    <s v="Stallion Springs Community Services District"/>
    <s v="PLF Debt"/>
    <s v="Parcel Tax: $50 per parcel."/>
    <s v="Recreation and Sports Facilities"/>
    <n v="69.06"/>
    <n v="30.94"/>
    <s v="Pass"/>
    <n v="1"/>
    <s v=""/>
    <n v="2015"/>
    <x v="2"/>
    <m/>
  </r>
  <r>
    <s v="Kern"/>
    <s v="Rio Bravo-Greeley Union Elementary School District"/>
    <s v="General Obligation Bond"/>
    <n v="10900000"/>
    <s v="K-12 School Facility"/>
    <n v="69.7"/>
    <n v="30.3"/>
    <s v="Pass"/>
    <n v="1"/>
    <s v=""/>
    <n v="2008"/>
    <x v="1"/>
    <m/>
  </r>
  <r>
    <s v="Kern"/>
    <s v="Fairfax Elementary School District"/>
    <s v="General Obligation Bond"/>
    <n v="19000000"/>
    <s v="K-12 School Facility"/>
    <n v="69.91"/>
    <n v="30.09"/>
    <s v="Pass"/>
    <n v="1"/>
    <s v=""/>
    <n v="2016"/>
    <x v="1"/>
    <m/>
  </r>
  <r>
    <s v="Kern"/>
    <s v="Tehachapi Valley Healthcare District"/>
    <s v="General Obligation Bond"/>
    <n v="50000000"/>
    <s v="Health Care Facilities"/>
    <n v="69.91"/>
    <n v="30.09"/>
    <s v="Pass"/>
    <n v="1"/>
    <s v=""/>
    <n v="2009"/>
    <x v="2"/>
    <m/>
  </r>
  <r>
    <s v="Kern"/>
    <s v="Mojave Unified School District"/>
    <s v="General Obligation Bond"/>
    <n v="14000000"/>
    <s v="K-12 School Facility"/>
    <n v="70.2"/>
    <n v="29.8"/>
    <s v="Pass"/>
    <n v="1"/>
    <s v=""/>
    <n v="2008"/>
    <x v="0"/>
    <m/>
  </r>
  <r>
    <s v="Kern"/>
    <s v="Bear Valley Community Services District"/>
    <s v="PLF Debt"/>
    <s v="Parcel Tax: $75 on Each Parcel of Land; with Future Increases Subject to Approval by Two-thirds of Voters in the District"/>
    <s v="Public Safety"/>
    <n v="70.400000000000006"/>
    <n v="29.6"/>
    <s v="Pass"/>
    <n v="1"/>
    <s v=""/>
    <n v="2006"/>
    <x v="1"/>
    <m/>
  </r>
  <r>
    <s v="Kern"/>
    <s v="Standard Elementary School District"/>
    <s v="General Obligation Bond"/>
    <n v="11200000"/>
    <s v="K-12 School Facility"/>
    <n v="70.599999999999994"/>
    <n v="29.4"/>
    <s v="Pass"/>
    <n v="1"/>
    <s v=""/>
    <n v="2012"/>
    <x v="0"/>
    <m/>
  </r>
  <r>
    <s v="Kern"/>
    <s v="Richland School District"/>
    <s v="General Obligation Bond"/>
    <n v="23000000"/>
    <s v="K-12 School Facility"/>
    <n v="71.3"/>
    <n v="28.7"/>
    <s v="Pass"/>
    <n v="1"/>
    <s v=""/>
    <n v="2008"/>
    <x v="0"/>
    <m/>
  </r>
  <r>
    <s v="Kern"/>
    <s v="Greenfield Union School District (Kern County)"/>
    <s v="General Obligation Bond"/>
    <n v="21000000"/>
    <s v="K-12 School Facility"/>
    <n v="71.45"/>
    <n v="28.55"/>
    <s v="Pass"/>
    <n v="1"/>
    <s v=""/>
    <n v="2020"/>
    <x v="0"/>
    <m/>
  </r>
  <r>
    <s v="Kern"/>
    <s v="Arvin"/>
    <s v="Sales Tax Revenue Bond"/>
    <s v="Sales Tax: Increase Tax by 1›"/>
    <s v="Special Tax Fees/Levy"/>
    <n v="71.599999999999994"/>
    <n v="28.4"/>
    <s v="Pass"/>
    <n v="1"/>
    <s v=""/>
    <n v="2008"/>
    <x v="0"/>
    <m/>
  </r>
  <r>
    <s v="Kern"/>
    <s v="California City"/>
    <s v="PLF Debt"/>
    <s v="Parcel Tax: $75.00 per parcel for 3 years."/>
    <s v="Street Construction and Improvements"/>
    <n v="71.900000000000006"/>
    <n v="28.1"/>
    <s v="Pass"/>
    <n v="1"/>
    <s v=""/>
    <n v="2001"/>
    <x v="2"/>
    <m/>
  </r>
  <r>
    <s v="Kern"/>
    <s v="Bakersfield City School District"/>
    <s v="General Obligation Bond"/>
    <n v="110000000"/>
    <s v="K-12 School Facility"/>
    <n v="72.37"/>
    <n v="27.63"/>
    <s v="Pass"/>
    <n v="1"/>
    <s v=""/>
    <n v="2016"/>
    <x v="0"/>
    <m/>
  </r>
  <r>
    <s v="Kern"/>
    <s v="Arvin Union School District"/>
    <s v="General Obligation Bond"/>
    <n v="15000000"/>
    <s v="K-12 School Facility"/>
    <n v="73.7"/>
    <n v="26.3"/>
    <s v="Pass"/>
    <n v="1"/>
    <s v=""/>
    <n v="2018"/>
    <x v="0"/>
    <m/>
  </r>
  <r>
    <s v="Kern"/>
    <s v="Beardsley School District"/>
    <s v="General Obligation Bond"/>
    <n v="8000000"/>
    <s v="K-12 School Facility"/>
    <n v="73.7"/>
    <n v="26.3"/>
    <s v="Pass"/>
    <n v="1"/>
    <s v=""/>
    <n v="2000"/>
    <x v="0"/>
    <m/>
  </r>
  <r>
    <s v="Kern"/>
    <s v="Fairfax Elementary School District"/>
    <s v="General Obligation Bond"/>
    <n v="24800000"/>
    <s v="K-12 School Facility"/>
    <n v="74.099999999999994"/>
    <n v="25.9"/>
    <s v="Pass"/>
    <n v="1"/>
    <s v=""/>
    <n v="2010"/>
    <x v="0"/>
    <m/>
  </r>
  <r>
    <s v="Kern"/>
    <s v="McFarland Unified School District"/>
    <s v="General Obligation Bond"/>
    <n v="25000000"/>
    <s v="K-12 School Facility"/>
    <n v="74.400000000000006"/>
    <n v="25.6"/>
    <s v="Pass"/>
    <n v="1"/>
    <s v=""/>
    <n v="2012"/>
    <x v="0"/>
    <m/>
  </r>
  <r>
    <s v="Kern"/>
    <s v="Wasco Union School District"/>
    <s v="General Obligation Bond"/>
    <n v="6600000"/>
    <s v="K-12 School Facility"/>
    <n v="74.8"/>
    <n v="25.2"/>
    <s v="Pass"/>
    <n v="1"/>
    <s v=""/>
    <n v="2001"/>
    <x v="2"/>
    <m/>
  </r>
  <r>
    <s v="Kern"/>
    <s v="Elk Hills Elementary School District"/>
    <s v="General Obligation Bond"/>
    <n v="7905000"/>
    <s v="K-12 School Facility"/>
    <n v="75"/>
    <n v="25"/>
    <s v="Pass"/>
    <n v="1"/>
    <s v=""/>
    <n v="2004"/>
    <x v="1"/>
    <m/>
  </r>
  <r>
    <s v="Kern"/>
    <s v="California City"/>
    <s v="PLF Debt"/>
    <s v="Marijuana Tax: Enact tax on marijuana businesses up to $7.00/sq. ft. of cultivation or 6% of gross receipts."/>
    <s v="Other Purpose"/>
    <n v="75.06"/>
    <n v="24.94"/>
    <s v="Pass"/>
    <n v="1"/>
    <s v=""/>
    <n v="2017"/>
    <x v="2"/>
    <m/>
  </r>
  <r>
    <s v="Kern"/>
    <s v="Pine Mountain Club Zone of Benefit 1 CSA 40"/>
    <s v="PLF Debt"/>
    <s v="Parcel Tax: Levy Tax of $70 Per Improved or Unimproved Parcel of Real Property to Begin 1/1/2009"/>
    <s v="Fire, Police Protection/Emergency Medical"/>
    <n v="75.400000000000006"/>
    <n v="24.6"/>
    <s v="Pass"/>
    <n v="1"/>
    <s v=""/>
    <n v="2008"/>
    <x v="0"/>
    <m/>
  </r>
  <r>
    <s v="Kern"/>
    <s v="Buttonwillow Recreation and Park District"/>
    <s v="General Obligation Bond"/>
    <n v="4870000"/>
    <s v="Recreation and Sports Facilities"/>
    <n v="75.7"/>
    <n v="24.3"/>
    <s v="Pass"/>
    <n v="1"/>
    <s v=""/>
    <n v="2008"/>
    <x v="1"/>
    <m/>
  </r>
  <r>
    <s v="Kern"/>
    <s v="California City"/>
    <s v="PLF Debt"/>
    <s v="$75 Per Parcel for 3 Yrs"/>
    <s v="Multiple Capital Improvements, Public Works"/>
    <n v="76.5"/>
    <n v="23.5"/>
    <s v="Pass"/>
    <n v="1"/>
    <s v=""/>
    <n v="1998"/>
    <x v="1"/>
    <m/>
  </r>
  <r>
    <s v="Kern"/>
    <s v="Arvin Union School District"/>
    <s v="General Obligation Bond"/>
    <n v="11000000"/>
    <s v="K-12 School Facility"/>
    <n v="77.3"/>
    <n v="22.7"/>
    <s v="Pass"/>
    <n v="1"/>
    <s v=""/>
    <n v="2004"/>
    <x v="1"/>
    <m/>
  </r>
  <r>
    <s v="Kern"/>
    <s v="McFarland Unified School District"/>
    <s v="General Obligation Bond"/>
    <n v="8300000"/>
    <s v="K-12 School Facility"/>
    <n v="77.900000000000006"/>
    <n v="22.1"/>
    <s v="Pass"/>
    <n v="1"/>
    <s v=""/>
    <n v="2004"/>
    <x v="1"/>
    <m/>
  </r>
  <r>
    <s v="Kern"/>
    <s v="Buttonwillow Union School District"/>
    <s v="General Obligation Bond"/>
    <n v="6500000"/>
    <s v="K-12 School Facility"/>
    <n v="78.2"/>
    <n v="21.8"/>
    <s v="Pass"/>
    <n v="1"/>
    <s v=""/>
    <n v="2002"/>
    <x v="0"/>
    <m/>
  </r>
  <r>
    <s v="Kern"/>
    <s v="Muroc Joint Unified School District"/>
    <s v="General Obligation Bond"/>
    <n v="21000000"/>
    <s v="K-12 School Facility"/>
    <n v="78.61"/>
    <n v="21.39"/>
    <s v="Pass"/>
    <n v="1"/>
    <s v=""/>
    <n v="2016"/>
    <x v="0"/>
    <m/>
  </r>
  <r>
    <s v="Kern"/>
    <s v="Arvin Union School District"/>
    <s v="General Obligation Bond"/>
    <n v="15000000"/>
    <s v="K-12 School Facility"/>
    <n v="79.5"/>
    <n v="20.5"/>
    <s v="Pass"/>
    <n v="1"/>
    <s v=""/>
    <n v="2014"/>
    <x v="0"/>
    <m/>
  </r>
  <r>
    <s v="Kern"/>
    <s v="Tehachapi Valley Healthcare District"/>
    <s v="General Obligation Bond"/>
    <n v="15000000"/>
    <s v="Health Care Facilities"/>
    <n v="79.8"/>
    <n v="20.2"/>
    <s v="Pass"/>
    <n v="1"/>
    <s v=""/>
    <n v="2004"/>
    <x v="1"/>
    <m/>
  </r>
  <r>
    <s v="Kern"/>
    <s v="Taft City School District"/>
    <s v="General Obligation Bond"/>
    <n v="20000000"/>
    <s v="K-12 School Facility"/>
    <n v="80.7"/>
    <n v="19.3"/>
    <s v="Pass"/>
    <n v="1"/>
    <s v=""/>
    <n v="2001"/>
    <x v="2"/>
    <m/>
  </r>
  <r>
    <s v="Kern"/>
    <s v="Delano Union Elementary School District"/>
    <s v="General Obligation Bond"/>
    <n v="45000000"/>
    <s v="K-12 School Facility"/>
    <n v="80.8"/>
    <n v="19.2"/>
    <s v="Pass"/>
    <n v="1"/>
    <s v=""/>
    <n v="2000"/>
    <x v="0"/>
    <m/>
  </r>
  <r>
    <s v="Kings"/>
    <s v="Avenal"/>
    <s v="PLF Debt"/>
    <s v="Increase TOT from 6% to 10%"/>
    <s v="Special Tax Fees/Levy"/>
    <n v="39.6"/>
    <n v="60.4"/>
    <s v="Fail"/>
    <s v=""/>
    <n v="1"/>
    <n v="2000"/>
    <x v="0"/>
    <m/>
  </r>
  <r>
    <s v="Kings"/>
    <s v="Hanford"/>
    <s v="Sales Tax Revenue Bond"/>
    <s v="Sales Tax: Increase rate by 1% for 20 years."/>
    <s v="Special Tax Fees/Levy"/>
    <n v="43.6"/>
    <n v="56.4"/>
    <s v="Fail"/>
    <s v=""/>
    <n v="1"/>
    <n v="2014"/>
    <x v="0"/>
    <m/>
  </r>
  <r>
    <s v="Kings"/>
    <s v="Lemoore Union High School District"/>
    <s v="General Obligation Bond"/>
    <n v="26000000"/>
    <s v="K-12 School Facility"/>
    <n v="44.3"/>
    <n v="55.7"/>
    <s v="Fail"/>
    <s v=""/>
    <n v="1"/>
    <n v="2020"/>
    <x v="1"/>
    <m/>
  </r>
  <r>
    <s v="Kings"/>
    <s v="Hanford Elementary School District"/>
    <s v="General Obligation Bond"/>
    <n v="23000000"/>
    <s v="K-12 School Facility"/>
    <n v="46.58"/>
    <n v="53.42"/>
    <s v="Fail"/>
    <s v=""/>
    <n v="1"/>
    <n v="2020"/>
    <x v="1"/>
    <m/>
  </r>
  <r>
    <s v="Kings"/>
    <s v="Kings County"/>
    <s v="PLF Debt"/>
    <s v="Sales Tax: Levy a 1/2 sales tax increase for eight years."/>
    <s v="Other Purpose"/>
    <n v="48.1"/>
    <n v="51.9"/>
    <s v="Fail"/>
    <s v=""/>
    <n v="1"/>
    <n v="2001"/>
    <x v="2"/>
    <m/>
  </r>
  <r>
    <s v="Kings"/>
    <s v="Lemoore"/>
    <s v="PLF Debt"/>
    <s v="Sales Tax: additional 1% for seven years generating an estimated $1.8 million per year, thereby increasing the total sales tax rate from 7.25% to 8.25%"/>
    <s v="Fire, Police Protection/Emergency Medical"/>
    <n v="48.58"/>
    <n v="51.42"/>
    <s v="Fail"/>
    <s v=""/>
    <n v="1"/>
    <n v="2020"/>
    <x v="0"/>
    <m/>
  </r>
  <r>
    <s v="Kings"/>
    <s v="Lemoore Union Elementary School District"/>
    <s v="General Obligation Bond"/>
    <n v="7100000"/>
    <s v="K-12 School Facility"/>
    <n v="49.6"/>
    <n v="50.4"/>
    <s v="Fail"/>
    <s v=""/>
    <n v="1"/>
    <n v="2004"/>
    <x v="1"/>
    <m/>
  </r>
  <r>
    <s v="Kings"/>
    <s v="Pioneer Union Elementary School District"/>
    <s v="PLF Debt"/>
    <s v="Parcel Tax: $75 Per Year Parcel Tax for a Maximum of 5 Yrs"/>
    <s v="K-12 School Facility"/>
    <n v="50.1"/>
    <n v="49.9"/>
    <s v="Fail"/>
    <s v=""/>
    <n v="1"/>
    <n v="2004"/>
    <x v="1"/>
    <m/>
  </r>
  <r>
    <s v="Kings"/>
    <s v="Pioneer Union Elementary School District"/>
    <s v="General Obligation Bond"/>
    <n v="7000000"/>
    <s v="K-12 School Facility"/>
    <n v="50.92"/>
    <n v="49.08"/>
    <s v="Fail"/>
    <s v=""/>
    <n v="1"/>
    <n v="2016"/>
    <x v="1"/>
    <m/>
  </r>
  <r>
    <s v="Kings"/>
    <s v="Lemoore Union Elementary School District"/>
    <s v="General Obligation Bond"/>
    <n v="1700000"/>
    <s v="K-12 School Facility"/>
    <n v="52"/>
    <n v="48"/>
    <s v="Fail"/>
    <s v=""/>
    <n v="1"/>
    <n v="2002"/>
    <x v="0"/>
    <m/>
  </r>
  <r>
    <s v="Kings"/>
    <s v="Corcoran Hospital District"/>
    <s v="PLF Debt"/>
    <s v="Not available"/>
    <s v="Special Tax Fees/Levy"/>
    <n v="52.6"/>
    <n v="47.4"/>
    <s v="Fail"/>
    <s v=""/>
    <n v="1"/>
    <n v="1994"/>
    <x v="0"/>
    <m/>
  </r>
  <r>
    <s v="Kings"/>
    <s v="Pioneer Union Elementary School District"/>
    <s v="General Obligation Bond"/>
    <n v="7000000"/>
    <s v="K-12 School Facility"/>
    <n v="56.16"/>
    <n v="43.84"/>
    <s v="Pass"/>
    <n v="1"/>
    <s v=""/>
    <n v="2016"/>
    <x v="0"/>
    <m/>
  </r>
  <r>
    <s v="Kings"/>
    <s v="Corcoran"/>
    <s v="General Obligation Bond"/>
    <n v="2000000"/>
    <s v="Bridges and Highways"/>
    <n v="57"/>
    <n v="43"/>
    <s v="Fail"/>
    <s v=""/>
    <n v="1"/>
    <n v="1986"/>
    <x v="0"/>
    <m/>
  </r>
  <r>
    <s v="Kings"/>
    <s v="Corcoran"/>
    <s v="PLF Debt"/>
    <s v="Sales Tax: Increase tax 1% from 7.25% to 8.25% to maintain essential city services."/>
    <s v="Other Purpose"/>
    <n v="58.4"/>
    <n v="41.6"/>
    <s v="Pass"/>
    <n v="1"/>
    <s v=""/>
    <n v="2017"/>
    <x v="2"/>
    <m/>
  </r>
  <r>
    <s v="Kings"/>
    <s v="Lemoore Union Elementary School District"/>
    <s v="General Obligation Bond"/>
    <n v="3100000"/>
    <s v="K-12 School Facility"/>
    <n v="60.8"/>
    <n v="39.200000000000003"/>
    <s v="Fail"/>
    <s v=""/>
    <n v="1"/>
    <n v="1996"/>
    <x v="0"/>
    <m/>
  </r>
  <r>
    <s v="Kings"/>
    <s v="Pioneer Union Elementary School District"/>
    <s v="General Obligation Bond"/>
    <n v="5000000"/>
    <s v="K-12 School Facility"/>
    <n v="63.6"/>
    <n v="36.4"/>
    <s v="Fail"/>
    <s v=""/>
    <n v="1"/>
    <n v="1998"/>
    <x v="0"/>
    <m/>
  </r>
  <r>
    <s v="Kings"/>
    <s v="Pioneer Union Elementary School District"/>
    <s v="General Obligation Bond"/>
    <n v="5000000"/>
    <s v="K-12 School Facility"/>
    <n v="63.8"/>
    <n v="36.200000000000003"/>
    <s v="Fail"/>
    <s v=""/>
    <n v="1"/>
    <n v="1998"/>
    <x v="1"/>
    <m/>
  </r>
  <r>
    <s v="Kings"/>
    <s v="Armona Union Elementary School District"/>
    <s v="General Obligation Bond"/>
    <n v="2785000"/>
    <s v="K-12 School Facility"/>
    <n v="64.2"/>
    <n v="35.799999999999997"/>
    <s v="Pass"/>
    <n v="1"/>
    <s v=""/>
    <n v="2004"/>
    <x v="1"/>
    <m/>
  </r>
  <r>
    <s v="Kings"/>
    <s v="Kings County"/>
    <s v="Sales Tax Revenue Bond"/>
    <s v="Sales Tax: 0.5% Increase"/>
    <s v="Health Care Facilities"/>
    <n v="64.8"/>
    <n v="35.200000000000003"/>
    <s v="Fail"/>
    <s v=""/>
    <n v="1"/>
    <n v="2002"/>
    <x v="1"/>
    <m/>
  </r>
  <r>
    <s v="Kings"/>
    <s v="Kings County"/>
    <s v="PLF Debt"/>
    <s v="Sales Tax: Impose an additional 0.25% tax to fund public safety services."/>
    <s v="Public Safety"/>
    <n v="64.97"/>
    <n v="35.03"/>
    <s v="Fail"/>
    <s v=""/>
    <n v="1"/>
    <n v="2016"/>
    <x v="0"/>
    <m/>
  </r>
  <r>
    <s v="Kings"/>
    <s v="Pioneer Union Elementary School District"/>
    <s v="General Obligation Bond"/>
    <n v="7500000"/>
    <s v="K-12 School Facility"/>
    <n v="65.2"/>
    <n v="34.799999999999997"/>
    <s v="Pass"/>
    <n v="1"/>
    <s v=""/>
    <n v="2005"/>
    <x v="3"/>
    <m/>
  </r>
  <r>
    <s v="Kings"/>
    <s v="Lemoore Union High School District"/>
    <s v="General Obligation Bond"/>
    <n v="24000000"/>
    <s v="K-12 School Facility"/>
    <n v="65.540000000000006"/>
    <n v="34.46"/>
    <s v="Pass"/>
    <n v="1"/>
    <s v=""/>
    <n v="2016"/>
    <x v="0"/>
    <m/>
  </r>
  <r>
    <s v="Kings"/>
    <s v="Kings County"/>
    <s v="PLF Debt"/>
    <s v="Sales Tax: Increase sales tax by 0.25%"/>
    <s v="Fire, Police Protection/Emergency Medical"/>
    <n v="66.290000000000006"/>
    <n v="33.71"/>
    <s v="Fail"/>
    <s v=""/>
    <n v="1"/>
    <n v="2016"/>
    <x v="1"/>
    <m/>
  </r>
  <r>
    <s v="Kings"/>
    <s v="Hanford Elementary School District"/>
    <s v="General Obligation Bond"/>
    <n v="24000000"/>
    <s v="K-12 School Facility"/>
    <n v="69.150000000000006"/>
    <n v="30.85"/>
    <s v="Pass"/>
    <n v="1"/>
    <s v=""/>
    <n v="2016"/>
    <x v="0"/>
    <m/>
  </r>
  <r>
    <s v="Kings"/>
    <s v="Armona Union Elementary School District"/>
    <s v="General Obligation Bond"/>
    <n v="6500000"/>
    <s v="K-12 School Facility"/>
    <n v="71.52"/>
    <n v="28.48"/>
    <s v="Pass"/>
    <n v="1"/>
    <s v=""/>
    <n v="2016"/>
    <x v="0"/>
    <m/>
  </r>
  <r>
    <s v="Kings"/>
    <s v="Reef-Sunset Unified School District"/>
    <s v="General Obligation Bond"/>
    <n v="7600000"/>
    <s v="K-12 School Facility"/>
    <n v="76.8"/>
    <n v="23.2"/>
    <s v="Pass"/>
    <n v="1"/>
    <s v=""/>
    <n v="1998"/>
    <x v="1"/>
    <m/>
  </r>
  <r>
    <s v="Kings"/>
    <s v="Reef-Sunset Unified School District"/>
    <s v="General Obligation Bond"/>
    <n v="2400000"/>
    <s v="K-12 School Facility"/>
    <n v="76.900000000000006"/>
    <n v="23.1"/>
    <s v="Pass"/>
    <n v="1"/>
    <s v=""/>
    <n v="1998"/>
    <x v="1"/>
    <m/>
  </r>
  <r>
    <s v="Kings"/>
    <s v="Reef-Sunset Unified School District"/>
    <s v="General Obligation Bond"/>
    <n v="12000000"/>
    <s v="K-12 School Facility"/>
    <n v="81.5"/>
    <n v="18.5"/>
    <s v="Pass"/>
    <n v="1"/>
    <s v=""/>
    <n v="2016"/>
    <x v="0"/>
    <m/>
  </r>
  <r>
    <s v="Kings"/>
    <s v="Reef-Sunset Unified School District"/>
    <s v="General Obligation Bond"/>
    <n v="10800000"/>
    <s v="K-12 School Facility"/>
    <n v="83.4"/>
    <n v="16.600000000000001"/>
    <s v="Pass"/>
    <n v="1"/>
    <s v=""/>
    <n v="2012"/>
    <x v="1"/>
    <m/>
  </r>
  <r>
    <s v="Lake"/>
    <s v="Clearlake"/>
    <s v="PLF Debt"/>
    <s v="Utility User Tax: Increase UUT to 6%."/>
    <s v="Other Purpose"/>
    <n v="12"/>
    <n v="88"/>
    <s v="Fail"/>
    <s v=""/>
    <n v="1"/>
    <n v="1988"/>
    <x v="0"/>
    <m/>
  </r>
  <r>
    <s v="Lake"/>
    <s v="Lake County Veterans Memorial District"/>
    <s v="PLF Debt"/>
    <s v="$6.27 Improved/$3.24 Unimproved"/>
    <s v="Multiple Capital Improvements, Public Works"/>
    <n v="28.8"/>
    <n v="71.2"/>
    <s v="Fail"/>
    <s v=""/>
    <n v="1"/>
    <n v="1994"/>
    <x v="0"/>
    <m/>
  </r>
  <r>
    <s v="Lake"/>
    <s v="Lake Valley Fire Protection District (CSCDA)"/>
    <s v="PLF Debt"/>
    <s v="Parcel Tax: Replace the existing special tax with tax of $120.00 per parcel (with annual inflation adjustment not to exceed 3%)."/>
    <s v="Fire, Police Protection/Emergency Medical"/>
    <n v="34.4"/>
    <n v="65.599999999999994"/>
    <s v="Fail"/>
    <s v=""/>
    <n v="1"/>
    <n v="2014"/>
    <x v="0"/>
    <m/>
  </r>
  <r>
    <s v="Lake"/>
    <s v="Clearlake"/>
    <s v="Sales Tax Revenue Bond"/>
    <s v="Sales Tax: Increase from 1/2› to 1›"/>
    <s v="Special Tax Fees/Levy"/>
    <n v="38.1"/>
    <n v="61.9"/>
    <s v="Fail"/>
    <s v=""/>
    <n v="1"/>
    <n v="2006"/>
    <x v="0"/>
    <m/>
  </r>
  <r>
    <s v="Lake"/>
    <s v="Hidden Valley Lake Community Services District"/>
    <s v="PLF Debt"/>
    <s v="Parcel Tax: Extend existing $20 parcel tax per lot for 5 years."/>
    <s v="Wastewater Collection, Treatment"/>
    <n v="50"/>
    <n v="50"/>
    <s v="Fail"/>
    <s v=""/>
    <n v="1"/>
    <n v="1988"/>
    <x v="0"/>
    <m/>
  </r>
  <r>
    <s v="Lake"/>
    <s v="Lake County"/>
    <s v="PLF Debt"/>
    <s v="Sales Tax: Increase sales tax by 0.5 cent."/>
    <s v="Street Construction and Improvements"/>
    <n v="50.3"/>
    <n v="49.7"/>
    <s v="Fail"/>
    <s v=""/>
    <n v="1"/>
    <n v="2003"/>
    <x v="2"/>
    <m/>
  </r>
  <r>
    <s v="Lake"/>
    <s v="Clearlake"/>
    <s v="Sales Tax Revenue Bond"/>
    <s v="Sales Tax: Impose 1/2% sales tax for 5 years."/>
    <s v="Other Capital Improvements, Public Works"/>
    <n v="53.4"/>
    <n v="46.6"/>
    <s v="Fail"/>
    <s v=""/>
    <n v="1"/>
    <n v="2014"/>
    <x v="0"/>
    <m/>
  </r>
  <r>
    <s v="Lake"/>
    <s v="Northshore Fire Protection District"/>
    <s v="PLF Debt"/>
    <s v="Parcel Tax: Replace existing special property tax for Lucerne, Nice, Upper Lake Fire and Clearlake Oaks Fire with a special property tax of $4 per benefit unit per year."/>
    <s v="Fire, Police Protection/Emergency Medical"/>
    <n v="54.1"/>
    <n v="45.9"/>
    <s v="Fail"/>
    <s v=""/>
    <n v="1"/>
    <n v="2018"/>
    <x v="2"/>
    <m/>
  </r>
  <r>
    <s v="Lake"/>
    <s v="Butler-Keys Community Services District"/>
    <s v="PLF Debt"/>
    <s v="Parcel Tax: $45 Per Parcel"/>
    <s v="Street Construction and Improvements"/>
    <n v="54.7"/>
    <n v="45.3"/>
    <s v="Fail"/>
    <s v=""/>
    <n v="1"/>
    <n v="2006"/>
    <x v="0"/>
    <m/>
  </r>
  <r>
    <s v="Lake"/>
    <s v="Clearlake"/>
    <s v="Sales Tax Revenue Bond"/>
    <s v="Sales Tax: 1/2› Sales Tax for Roads"/>
    <s v="Street Construction and Improvements"/>
    <n v="57.1"/>
    <n v="42.9"/>
    <s v="Fail"/>
    <s v=""/>
    <n v="1"/>
    <n v="2006"/>
    <x v="1"/>
    <m/>
  </r>
  <r>
    <s v="Lake"/>
    <s v="Clearlake Oaks Fire Protection District"/>
    <s v="PLF Debt"/>
    <s v="Parcel Tax: $2.00 Per Unit"/>
    <s v="Fire, Police Protection/Emergency Medical"/>
    <n v="58"/>
    <n v="42"/>
    <s v="Fail"/>
    <s v=""/>
    <n v="1"/>
    <n v="2004"/>
    <x v="1"/>
    <m/>
  </r>
  <r>
    <s v="Lake"/>
    <s v="Lakeport"/>
    <s v="Sales Tax Revenue Bond"/>
    <s v="Sales Tax: Increase 1/2›"/>
    <s v="Special Tax Fees/Levy"/>
    <n v="59.6"/>
    <n v="40.4"/>
    <s v="Pass"/>
    <n v="1"/>
    <s v=""/>
    <n v="2004"/>
    <x v="0"/>
    <m/>
  </r>
  <r>
    <s v="Lake"/>
    <s v="Konocti Unified School District"/>
    <s v="General Obligation Bond"/>
    <n v="32000000"/>
    <s v="K-12 School Facility"/>
    <n v="59.9"/>
    <n v="40.1"/>
    <s v="Pass"/>
    <n v="1"/>
    <s v=""/>
    <n v="2006"/>
    <x v="0"/>
    <m/>
  </r>
  <r>
    <s v="Lake"/>
    <s v="Lakeport"/>
    <s v="Sales Tax Revenue Bond"/>
    <s v=".75% Sales Tax"/>
    <s v="Street Construction and Improvements"/>
    <n v="60"/>
    <n v="40"/>
    <s v="Fail"/>
    <s v=""/>
    <n v="1"/>
    <n v="1998"/>
    <x v="0"/>
    <m/>
  </r>
  <r>
    <s v="Lake"/>
    <s v="Upper Lake Union High School District"/>
    <s v="General Obligation Bond"/>
    <n v="10000000"/>
    <s v="K-12 School Facility"/>
    <n v="60.8"/>
    <n v="39.200000000000003"/>
    <s v="Pass"/>
    <n v="1"/>
    <s v=""/>
    <n v="2018"/>
    <x v="0"/>
    <m/>
  </r>
  <r>
    <s v="Lake"/>
    <s v="Middletown Unified School District"/>
    <s v="General Obligation Bond"/>
    <n v="28000000"/>
    <s v="K-12 School Facility"/>
    <n v="60.8"/>
    <n v="39.200000000000003"/>
    <s v="Pass"/>
    <n v="1"/>
    <s v=""/>
    <n v="2018"/>
    <x v="0"/>
    <m/>
  </r>
  <r>
    <s v="Lake"/>
    <s v="Clearlake"/>
    <s v="PLF Debt"/>
    <s v="Sales Tax: Increase sales tax by one cent."/>
    <s v="Other Purpose"/>
    <n v="61.2"/>
    <n v="38.799999999999997"/>
    <s v="Fail"/>
    <s v=""/>
    <n v="1"/>
    <n v="2013"/>
    <x v="2"/>
    <m/>
  </r>
  <r>
    <s v="Lake"/>
    <s v="Lake Valley Fire Protection District (CSCDA)"/>
    <s v="PLF Debt"/>
    <s v="Parcel Tax: $52 per parcel"/>
    <s v="Fire, Police Protection/Emergency Medical"/>
    <n v="61.51"/>
    <n v="38.49"/>
    <s v="Fail"/>
    <s v=""/>
    <n v="1"/>
    <n v="2020"/>
    <x v="1"/>
    <m/>
  </r>
  <r>
    <s v="Lake"/>
    <s v="Clearlake"/>
    <s v="Sales Tax Revenue Bond"/>
    <s v="Sales Tax: Impose a 1› Sales Tax"/>
    <s v="Street Construction and Improvements"/>
    <n v="61.7"/>
    <n v="38.299999999999997"/>
    <s v="Fail"/>
    <s v=""/>
    <n v="1"/>
    <n v="2012"/>
    <x v="0"/>
    <m/>
  </r>
  <r>
    <s v="Lake"/>
    <s v="Kelseyville Unified School District"/>
    <s v="General Obligation Bond"/>
    <n v="24000000"/>
    <s v="K-12 School Facility"/>
    <n v="61.7"/>
    <n v="38.299999999999997"/>
    <s v="Pass"/>
    <n v="1"/>
    <s v=""/>
    <n v="2016"/>
    <x v="1"/>
    <m/>
  </r>
  <r>
    <s v="Lake"/>
    <s v="Lakeport"/>
    <s v="PLF Debt"/>
    <s v="Sales Tax: Impose additional 1% tax to fund general city services."/>
    <s v="Other Purpose"/>
    <n v="61.95"/>
    <n v="38.049999999999997"/>
    <s v="Pass"/>
    <n v="1"/>
    <s v=""/>
    <n v="2016"/>
    <x v="0"/>
    <m/>
  </r>
  <r>
    <s v="Lake"/>
    <s v="Lake County"/>
    <s v="PLF Debt"/>
    <s v="Marijuana Tax: Impose a marijuana cultivation tax of $1/sq. ft. for outdoor, $2/sq. ft. for mixed light, and $3/sq. ft. for indoor for general county services."/>
    <s v="Other Purpose"/>
    <n v="62.7"/>
    <n v="37.299999999999997"/>
    <s v="Pass"/>
    <n v="1"/>
    <s v=""/>
    <n v="2016"/>
    <x v="0"/>
    <m/>
  </r>
  <r>
    <s v="Lake"/>
    <s v="Northshore Fire Protection District"/>
    <s v="PLF Debt"/>
    <s v="Parcel Tax: Impose annual  tax of $126/parcel for emergency medical and fire services until ended by voters."/>
    <s v="Fire, Police Protection/Emergency Medical"/>
    <n v="62.9"/>
    <n v="37.1"/>
    <s v="Fail"/>
    <s v=""/>
    <n v="1"/>
    <n v="2019"/>
    <x v="2"/>
    <m/>
  </r>
  <r>
    <s v="Lake"/>
    <s v="Lake County"/>
    <s v="Sales Tax Revenue Bond"/>
    <s v="Sales Tax: Impose a 1/2› Sales Tax"/>
    <s v="Parks, Open Space"/>
    <n v="63"/>
    <n v="37"/>
    <s v="Fail"/>
    <s v=""/>
    <n v="1"/>
    <n v="2012"/>
    <x v="0"/>
    <m/>
  </r>
  <r>
    <s v="Lake"/>
    <s v="Lake County"/>
    <s v="Sales Tax Revenue Bond"/>
    <s v="Sales Tax: Impose 1/2% sales tax for 10 years."/>
    <s v="Water Supply, Storage, Distribution"/>
    <n v="63.6"/>
    <n v="36.4"/>
    <s v="Fail"/>
    <s v=""/>
    <n v="1"/>
    <n v="2014"/>
    <x v="0"/>
    <m/>
  </r>
  <r>
    <s v="Lake"/>
    <s v="Upper Lake Union High School District"/>
    <s v="General Obligation Bond"/>
    <n v="12000000"/>
    <s v="K-12 School Facility"/>
    <n v="64.34"/>
    <n v="35.659999999999997"/>
    <s v="Pass"/>
    <n v="1"/>
    <s v=""/>
    <n v="2018"/>
    <x v="0"/>
    <m/>
  </r>
  <r>
    <s v="Lake"/>
    <s v="Lake County"/>
    <s v="Sales Tax Revenue Bond"/>
    <s v="Sales Tax: Impose a one-half of one per cent sales tax to implement a Healthy Lake Tax for a maximum period of 10 yrs."/>
    <s v="Water Supply, Storage, Distribution"/>
    <n v="65.2"/>
    <n v="34.799999999999997"/>
    <s v="Fail"/>
    <s v=""/>
    <n v="1"/>
    <n v="2014"/>
    <x v="1"/>
    <m/>
  </r>
  <r>
    <s v="Lake"/>
    <s v="Lakeport Unified School District"/>
    <s v="General Obligation Bond"/>
    <n v="17000000"/>
    <s v="K-12 School Facility"/>
    <n v="65.900000000000006"/>
    <n v="34.1"/>
    <s v="Pass"/>
    <n v="1"/>
    <s v=""/>
    <n v="2014"/>
    <x v="0"/>
    <m/>
  </r>
  <r>
    <s v="Lake"/>
    <s v="Middletown Unified School District"/>
    <s v="General Obligation Bond"/>
    <n v="15300000"/>
    <s v="K-12 School Facility"/>
    <n v="66.900000000000006"/>
    <n v="33.1"/>
    <s v="Pass"/>
    <n v="1"/>
    <s v=""/>
    <n v="2006"/>
    <x v="0"/>
    <m/>
  </r>
  <r>
    <s v="Lake"/>
    <s v="Lake County Fire Protection District"/>
    <s v="PLF Debt"/>
    <s v="Parcel Tax: Repealing the Lakeshore District's and the Lower Lake district's parcel tax, and replace with an annual parcel tax of $4/unit of benefit, amounting to $120/year for single-family houses."/>
    <s v="Fire, Police Protection/Emergency Medical"/>
    <n v="67.400000000000006"/>
    <n v="32.6"/>
    <s v="Pass"/>
    <n v="1"/>
    <s v=""/>
    <n v="2017"/>
    <x v="2"/>
    <m/>
  </r>
  <r>
    <s v="Lake"/>
    <s v="South Lake County Fire Protection District"/>
    <s v="PLF Debt"/>
    <s v="Parcel Tax: Tax at maximum of $10/benefit unit and increasing the District's appropriations limit to permit spending of the revenue raised by the special tax."/>
    <s v="Fire, Police Protection/Emergency Medical"/>
    <n v="67.92"/>
    <n v="32.08"/>
    <s v="Pass"/>
    <n v="1"/>
    <s v=""/>
    <n v="2018"/>
    <x v="0"/>
    <m/>
  </r>
  <r>
    <s v="Lake"/>
    <s v="Lake County"/>
    <s v="PLF Debt"/>
    <s v="Marijuana Tax: Tax businesses at rates of $1/sq. ft. for nurseries and cultivators and 2.5% of gross receipts on manufacturing, processing, transportation, distribution or other type of businesses."/>
    <s v="Other Purpose"/>
    <n v="68.55"/>
    <n v="31.45"/>
    <s v="Pass"/>
    <n v="1"/>
    <s v=""/>
    <n v="2018"/>
    <x v="0"/>
    <m/>
  </r>
  <r>
    <s v="Lake"/>
    <s v="Clearlake"/>
    <s v="PLF Debt"/>
    <s v="Sales Tax: Impose additional 1% tax to fund road maintenance and improvement."/>
    <s v="Street Construction and Improvements"/>
    <n v="68.77"/>
    <n v="31.23"/>
    <s v="Pass"/>
    <n v="1"/>
    <s v=""/>
    <n v="2016"/>
    <x v="0"/>
    <m/>
  </r>
  <r>
    <s v="Lake"/>
    <s v="Butler-Keys Community Services District"/>
    <s v="PLF Debt"/>
    <s v="$30 Per Parcel for 4 Yrs"/>
    <s v="Street Construction and Improvements"/>
    <n v="69"/>
    <n v="31"/>
    <s v="Pass"/>
    <n v="1"/>
    <s v=""/>
    <n v="1996"/>
    <x v="0"/>
    <m/>
  </r>
  <r>
    <s v="Lake"/>
    <s v="Konocti Unified School District"/>
    <s v="General Obligation Bond"/>
    <n v="29600000"/>
    <s v="K-12 School Facility"/>
    <n v="69.150000000000006"/>
    <n v="30.85"/>
    <s v="Pass"/>
    <n v="1"/>
    <s v=""/>
    <n v="2016"/>
    <x v="0"/>
    <m/>
  </r>
  <r>
    <s v="Lake"/>
    <s v="Lakeport Unified School District"/>
    <s v="General Obligation Bond"/>
    <n v="7300000"/>
    <s v="K-12 School Facility"/>
    <n v="69.5"/>
    <n v="30.5"/>
    <s v="Pass"/>
    <n v="1"/>
    <s v=""/>
    <n v="2001"/>
    <x v="2"/>
    <m/>
  </r>
  <r>
    <s v="Lake"/>
    <s v="Lucerne Elementary School District"/>
    <s v="General Obligation Bond"/>
    <n v="4000000"/>
    <s v="K-12 School Facility"/>
    <n v="71.16"/>
    <n v="28.84"/>
    <s v="Pass"/>
    <n v="1"/>
    <s v=""/>
    <n v="2016"/>
    <x v="0"/>
    <m/>
  </r>
  <r>
    <s v="Lake"/>
    <s v="Konocti Unified School District (CSCRPA)"/>
    <s v="General Obligation Bond"/>
    <n v="18500000"/>
    <s v="K-12 School Facility"/>
    <n v="71.400000000000006"/>
    <n v="28.6"/>
    <s v="Pass"/>
    <n v="1"/>
    <s v=""/>
    <n v="2004"/>
    <x v="0"/>
    <m/>
  </r>
  <r>
    <s v="Lake"/>
    <s v="Lakeport Fire Protection District"/>
    <s v="PLF Debt"/>
    <s v="Parcel Tax: Levy annual tax of $6.14/benefit unit to fund fire station staffing and equipment updates."/>
    <s v="Fire, Police Protection/Emergency Medical"/>
    <n v="74.27"/>
    <n v="25.73"/>
    <s v="Pass"/>
    <n v="1"/>
    <s v=""/>
    <n v="2019"/>
    <x v="2"/>
    <m/>
  </r>
  <r>
    <s v="Lake"/>
    <s v="Cobb Area Water District"/>
    <s v="PLF Debt"/>
    <s v="Parcel Tax: Annual Tax of $55 Per Year Parcel"/>
    <s v="Special Tax Fees/Levy"/>
    <n v="76.8"/>
    <n v="23.2"/>
    <s v="Pass"/>
    <n v="1"/>
    <s v=""/>
    <n v="2005"/>
    <x v="3"/>
    <m/>
  </r>
  <r>
    <s v="Lake"/>
    <s v="Butler-Kings Community Services District"/>
    <s v="PLF Debt"/>
    <s v="Parcel Tax: Levy a Parcel of $45 Per Parcel"/>
    <s v="Street Construction and Improvements"/>
    <n v="77.5"/>
    <n v="22.5"/>
    <s v="Pass"/>
    <n v="1"/>
    <s v=""/>
    <n v="2008"/>
    <x v="1"/>
    <m/>
  </r>
  <r>
    <s v="Lake"/>
    <s v="Kelseyville Unified School District"/>
    <s v="General Obligation Bond"/>
    <n v="2930000"/>
    <s v="K-12 School Facility"/>
    <n v="79.3"/>
    <n v="20.7"/>
    <s v="Pass"/>
    <n v="1"/>
    <s v=""/>
    <n v="2001"/>
    <x v="2"/>
    <m/>
  </r>
  <r>
    <s v="Lake"/>
    <s v="Anderson Springs Lighting District"/>
    <s v="PLF Debt"/>
    <s v="Parcel Tax: $12 per year/per parcel."/>
    <s v="Street Construction and Improvements"/>
    <n v="87.23"/>
    <n v="12.77"/>
    <s v="Pass"/>
    <n v="1"/>
    <s v=""/>
    <n v="2001"/>
    <x v="2"/>
    <m/>
  </r>
  <r>
    <s v="Lassen"/>
    <s v="Lassen County"/>
    <s v="PLF Debt"/>
    <s v="Sales Tax: Increase by an additional 0.75%"/>
    <s v="Other Purpose"/>
    <n v="28.51"/>
    <n v="71.489999999999995"/>
    <s v="Fail"/>
    <s v=""/>
    <n v="1"/>
    <n v="2018"/>
    <x v="1"/>
    <m/>
  </r>
  <r>
    <s v="Lassen"/>
    <s v="Lassen Library District"/>
    <s v="PLF Debt"/>
    <s v="Parcel Tax: Increase from $28 to $52/yr. effective 2018-19 fiscal yr."/>
    <s v="Other Purpose"/>
    <n v="36.229999999999997"/>
    <n v="63.77"/>
    <s v="Fail"/>
    <s v=""/>
    <n v="1"/>
    <n v="2018"/>
    <x v="1"/>
    <m/>
  </r>
  <r>
    <s v="Lassen"/>
    <s v="Spalding Community Services District"/>
    <s v="Sales Tax Revenue Bond"/>
    <s v="Parcel Tax: Impose $65 special property tax."/>
    <s v="Fire, Police Protection/Emergency Medical"/>
    <n v="37"/>
    <n v="63"/>
    <s v="Fail"/>
    <s v=""/>
    <n v="1"/>
    <n v="2014"/>
    <x v="0"/>
    <m/>
  </r>
  <r>
    <s v="Lassen"/>
    <s v="Big Valley Recreation District"/>
    <s v="PLF Debt"/>
    <s v="$10 Per Landowner"/>
    <s v="Recreation and Sports Facilities"/>
    <n v="37.5"/>
    <n v="62.5"/>
    <s v="Fail"/>
    <s v=""/>
    <n v="1"/>
    <n v="1996"/>
    <x v="0"/>
    <m/>
  </r>
  <r>
    <s v="Lassen"/>
    <s v="Lassen County"/>
    <s v="PLF Debt"/>
    <s v="1/2 of 1%"/>
    <s v="Other Purpose"/>
    <n v="39.200000000000003"/>
    <n v="60.8"/>
    <s v="Fail"/>
    <s v=""/>
    <n v="1"/>
    <n v="1990"/>
    <x v="0"/>
    <m/>
  </r>
  <r>
    <s v="Lassen"/>
    <s v="Lassen County Anti-Crime Authority"/>
    <s v="PLF Debt"/>
    <s v="Sales Tax: Increase 1/2 of 1%."/>
    <s v="Other Purpose"/>
    <n v="39.200000000000003"/>
    <n v="60.8"/>
    <s v="Fail"/>
    <s v=""/>
    <n v="1"/>
    <n v="1990"/>
    <x v="0"/>
    <m/>
  </r>
  <r>
    <s v="Lassen"/>
    <s v="Lassen Library District"/>
    <s v="PLF Debt"/>
    <s v="Parcel Tax: Levy Tax in the Amount of $28 to Go Into Effect 7/1/2013"/>
    <s v="Public Building"/>
    <n v="44.3"/>
    <n v="55.7"/>
    <s v="Fail"/>
    <s v=""/>
    <n v="1"/>
    <n v="2012"/>
    <x v="0"/>
    <m/>
  </r>
  <r>
    <s v="Lassen"/>
    <s v="Spalding Community Services District"/>
    <s v="PLF Debt"/>
    <s v="Parcel Tax: Impose Special Property Tax"/>
    <s v="Water Supply, Storage, Distribution"/>
    <n v="44.7"/>
    <n v="55.3"/>
    <s v="Fail"/>
    <s v=""/>
    <n v="1"/>
    <n v="2002"/>
    <x v="0"/>
    <m/>
  </r>
  <r>
    <s v="Lassen"/>
    <s v="Spalding Community Services District"/>
    <s v="PLF Debt"/>
    <s v="Parcel Tax: Repeal 1998 Parcel Tax and Replace It with An Annual Tax of $134 Per Improved Parcel and $44 Per Unimproved Parcel"/>
    <s v="Fire, Police Protection/Emergency Medical"/>
    <n v="45.2"/>
    <n v="54.8"/>
    <s v="Fail"/>
    <s v=""/>
    <n v="1"/>
    <n v="2012"/>
    <x v="0"/>
    <m/>
  </r>
  <r>
    <s v="Lassen"/>
    <s v="Susanville"/>
    <s v="Sales Tax Revenue Bond"/>
    <s v="Sales Tax: Increase 1/2%"/>
    <s v="Recreation and Sports Facilities"/>
    <n v="46.9"/>
    <n v="53.1"/>
    <s v="Fail"/>
    <s v=""/>
    <n v="1"/>
    <n v="2004"/>
    <x v="0"/>
    <m/>
  </r>
  <r>
    <s v="Lassen"/>
    <s v="Lassen Community Hospital District"/>
    <s v="PLF Debt"/>
    <s v="Parcel Tax: $85 per year for 5 years."/>
    <s v="Hospital"/>
    <n v="47.3"/>
    <n v="52.7"/>
    <s v="Fail"/>
    <s v=""/>
    <n v="1"/>
    <n v="1990"/>
    <x v="0"/>
    <m/>
  </r>
  <r>
    <s v="Lassen"/>
    <s v="Lassen Union High School District"/>
    <s v="General Obligation Bond"/>
    <n v="5000000"/>
    <s v="K-12 School Facility"/>
    <n v="50.6"/>
    <n v="49.4"/>
    <s v="Fail"/>
    <s v=""/>
    <n v="1"/>
    <n v="2004"/>
    <x v="1"/>
    <m/>
  </r>
  <r>
    <s v="Lassen"/>
    <s v="Spalding Community Services District"/>
    <s v="PLF Debt"/>
    <s v="Parcel Tax: Repeal and Replace ExistingTax"/>
    <s v="Hospital"/>
    <n v="50.9"/>
    <n v="49.1"/>
    <s v="Fail"/>
    <s v=""/>
    <n v="1"/>
    <n v="2002"/>
    <x v="0"/>
    <m/>
  </r>
  <r>
    <s v="Lassen"/>
    <s v="Susanville"/>
    <s v="PLF Debt"/>
    <s v="Sales Tax: 1%, increasing the total tax rate in the city from 7.25% to 8.25%"/>
    <s v="Public Safety"/>
    <n v="51.51"/>
    <n v="48.49"/>
    <s v="Fail"/>
    <s v=""/>
    <n v="1"/>
    <n v="2020"/>
    <x v="1"/>
    <m/>
  </r>
  <r>
    <s v="Lassen"/>
    <s v="Susanville School District"/>
    <s v="General Obligation Bond"/>
    <n v="6250000"/>
    <s v="K-12 School Facility"/>
    <n v="52.1"/>
    <n v="47.9"/>
    <s v="Fail"/>
    <s v=""/>
    <n v="1"/>
    <n v="2006"/>
    <x v="0"/>
    <m/>
  </r>
  <r>
    <s v="Lassen"/>
    <s v="Honey Lake Valley Community Swimming Pool County Service"/>
    <s v="PLF Debt"/>
    <s v="Parcel Tax: Assess Tax of $25 Per Year on Each Inhabitable Dwelling Unit on Each Parcel of Real Property"/>
    <s v="Recreation and Sports Facilities"/>
    <n v="52.7"/>
    <n v="47.3"/>
    <s v="Fail"/>
    <s v=""/>
    <n v="1"/>
    <n v="2008"/>
    <x v="0"/>
    <m/>
  </r>
  <r>
    <s v="Lassen"/>
    <s v="Lassen County"/>
    <s v="PLF Debt"/>
    <s v="Marijuana Tax: Tax businesses at rates of $1/sq. ft. for nurseries and cultivators and between 2.5% of gross receipts on manufacturing, processing, transportation, distribution or other type of businesses."/>
    <s v="Other Purpose"/>
    <n v="52.86"/>
    <n v="47.14"/>
    <s v="Pass"/>
    <n v="1"/>
    <s v=""/>
    <n v="2018"/>
    <x v="0"/>
    <m/>
  </r>
  <r>
    <s v="Lassen"/>
    <s v="Big Valley Recreation District"/>
    <s v="PLF Debt"/>
    <s v="$10 Per Landowner"/>
    <s v="Recreation and Sports Facilities"/>
    <n v="53.5"/>
    <n v="46.5"/>
    <s v="Fail"/>
    <s v=""/>
    <n v="1"/>
    <n v="1996"/>
    <x v="0"/>
    <m/>
  </r>
  <r>
    <s v="Lassen"/>
    <s v="Susanville Library District"/>
    <s v="PLF Debt"/>
    <s v="$28 Inhabitable Dwelling Unit"/>
    <s v="Public Building"/>
    <n v="53.7"/>
    <n v="46.3"/>
    <s v="Fail"/>
    <s v=""/>
    <n v="1"/>
    <n v="1996"/>
    <x v="0"/>
    <m/>
  </r>
  <r>
    <s v="Lassen"/>
    <s v="Westwood Sanitation District"/>
    <s v="PLF Debt"/>
    <s v="$32 Per Parcel"/>
    <s v="Fire, Police Protection/Emergency Medical"/>
    <n v="54.5"/>
    <n v="45.5"/>
    <s v="Fail"/>
    <s v=""/>
    <n v="1"/>
    <n v="2000"/>
    <x v="0"/>
    <m/>
  </r>
  <r>
    <s v="Lassen"/>
    <s v="Susanville School District"/>
    <s v="General Obligation Bond"/>
    <n v="3700000"/>
    <s v="K-12 School Facility"/>
    <n v="54.6"/>
    <n v="45.4"/>
    <s v="Fail"/>
    <s v=""/>
    <n v="1"/>
    <n v="2004"/>
    <x v="0"/>
    <m/>
  </r>
  <r>
    <s v="Lassen"/>
    <s v="Susanville"/>
    <s v="PLF Debt"/>
    <s v="TOT: Increase from 8% to 10%"/>
    <s v="Special Tax Fees/Levy"/>
    <n v="55.4"/>
    <n v="44.6"/>
    <s v="Pass"/>
    <n v="1"/>
    <s v=""/>
    <n v="2004"/>
    <x v="1"/>
    <m/>
  </r>
  <r>
    <s v="Lassen"/>
    <s v="Stones-Bengard Community Services District"/>
    <s v="PLF Debt"/>
    <s v="$100 Per Parcel for 3 Yrs"/>
    <s v="Wastewater Collection, Treatment"/>
    <n v="57.1"/>
    <n v="42.9"/>
    <s v="Fail"/>
    <s v=""/>
    <n v="1"/>
    <n v="1998"/>
    <x v="1"/>
    <m/>
  </r>
  <r>
    <s v="Lassen"/>
    <s v="Big Valley"/>
    <s v="PLF Debt"/>
    <s v="Parcel Tax: Impose tax of $65 per parcel annually depending on the passage of Measure X to form a community services district. (Measure X did not pass.)"/>
    <s v="Fire, Police Protection/Emergency Medical"/>
    <n v="58.66"/>
    <n v="41.34"/>
    <s v="Fail"/>
    <s v=""/>
    <n v="1"/>
    <n v="2014"/>
    <x v="1"/>
    <m/>
  </r>
  <r>
    <s v="Lassen"/>
    <s v="Northwest Lassen Fire Protection District"/>
    <s v="PLF Debt"/>
    <s v="$50 Res/$100 Comm"/>
    <s v="Fire, Police Protection/Emergency Medical"/>
    <n v="60.3"/>
    <n v="39.700000000000003"/>
    <s v="Fail"/>
    <s v=""/>
    <n v="1"/>
    <n v="1998"/>
    <x v="1"/>
    <m/>
  </r>
  <r>
    <s v="Lassen"/>
    <s v="Susan River Fire Protection District"/>
    <s v="PLF Debt"/>
    <s v="Parcel Tax: Levy Annual Tax of $79 Per Parcel on Non-Agricultural Parcels and $19 Per Parcels on Agricultural Parcels"/>
    <s v="Fire, Police Protection/Emergency Medical"/>
    <n v="61.5"/>
    <n v="38.5"/>
    <s v="Fail"/>
    <s v=""/>
    <n v="1"/>
    <n v="2010"/>
    <x v="0"/>
    <m/>
  </r>
  <r>
    <s v="Lassen"/>
    <s v="Lassen Union High School District"/>
    <s v="General Obligation Bond"/>
    <n v="3300001"/>
    <s v="K-12 School Facility"/>
    <n v="61.9"/>
    <n v="38.1"/>
    <s v="Fail"/>
    <s v=""/>
    <n v="1"/>
    <n v="2000"/>
    <x v="1"/>
    <m/>
  </r>
  <r>
    <s v="Lassen"/>
    <s v="West Patton Village Community Service District"/>
    <s v="PLF Debt"/>
    <s v="Parcel Tax: AnnualTax of $213 Per Residential Parcel and $319 Per Commercial Parcel"/>
    <s v="Fire, Police Protection/Emergency Medical"/>
    <n v="63.2"/>
    <n v="36.799999999999997"/>
    <s v="Fail"/>
    <s v=""/>
    <n v="1"/>
    <n v="2006"/>
    <x v="0"/>
    <m/>
  </r>
  <r>
    <s v="Lassen"/>
    <s v="Westwood Community Services District"/>
    <s v="PLF Debt"/>
    <s v="Parcel Tax: $100 Annually on All Taxable Parcels Commencing 7/1/05"/>
    <s v="Fire, Police Protection/Emergency Medical"/>
    <n v="65.599999999999994"/>
    <n v="34.5"/>
    <s v="Fail"/>
    <s v=""/>
    <n v="1"/>
    <n v="2004"/>
    <x v="0"/>
    <m/>
  </r>
  <r>
    <s v="Lassen"/>
    <s v="Lassen County"/>
    <s v="General Obligation Bond"/>
    <n v="642000"/>
    <s v="Prisons, Jails, Correctional Facilities"/>
    <n v="66"/>
    <n v="34"/>
    <s v="Fail"/>
    <s v=""/>
    <n v="1"/>
    <n v="1986"/>
    <x v="0"/>
    <m/>
  </r>
  <r>
    <s v="Lassen"/>
    <s v="Westwood Community Services District"/>
    <s v="PLF Debt"/>
    <s v="Parcel Tax: Impose Tax of $45"/>
    <s v="Fire, Police Protection/Emergency Medical"/>
    <n v="66.099999999999994"/>
    <n v="33.9"/>
    <s v="Fail"/>
    <s v=""/>
    <n v="1"/>
    <n v="2002"/>
    <x v="0"/>
    <m/>
  </r>
  <r>
    <s v="Lassen"/>
    <s v="Susanville School District"/>
    <s v="General Obligation Bond"/>
    <n v="9000000"/>
    <s v="K-12 School Facility"/>
    <n v="66.5"/>
    <n v="33.6"/>
    <s v="Pass"/>
    <n v="1"/>
    <s v=""/>
    <n v="2008"/>
    <x v="0"/>
    <m/>
  </r>
  <r>
    <s v="Lassen"/>
    <s v="Lassen Library District"/>
    <s v="PLF Debt"/>
    <s v="$28 Per Yr"/>
    <s v="Public Building"/>
    <n v="71.7"/>
    <n v="28.3"/>
    <s v="Pass"/>
    <n v="1"/>
    <s v=""/>
    <n v="1994"/>
    <x v="0"/>
    <m/>
  </r>
  <r>
    <s v="Lassen"/>
    <s v="Northwest Lassen Fire Protection District"/>
    <s v="Special Assessment Bond"/>
    <s v="Assessed $50 Per Residence/$100 Per Business"/>
    <s v="Fire, Police Protection/Emergency Medical"/>
    <n v="73.3"/>
    <n v="26.7"/>
    <s v="Pass"/>
    <n v="1"/>
    <s v=""/>
    <n v="2000"/>
    <x v="1"/>
    <m/>
  </r>
  <r>
    <s v="Lassen"/>
    <s v="Spalding Community Services District"/>
    <s v="PLF Debt"/>
    <s v="$1.33 Per Mo/Max $4.00"/>
    <s v="Other Capital Improvements, Public Works"/>
    <n v="77.900000000000006"/>
    <n v="22.1"/>
    <s v="Pass"/>
    <n v="1"/>
    <s v=""/>
    <n v="1994"/>
    <x v="0"/>
    <m/>
  </r>
  <r>
    <s v="Lassen"/>
    <s v="Stones-Bengard Community Services District"/>
    <s v="PLF Debt"/>
    <s v="Parcel Tax: Repeal and Replace Existing Tax"/>
    <s v="Fire, Police Protection/Emergency Medical"/>
    <n v="88.7"/>
    <n v="11.3"/>
    <s v="Pass"/>
    <n v="1"/>
    <s v=""/>
    <n v="2002"/>
    <x v="0"/>
    <m/>
  </r>
  <r>
    <s v="Lassen"/>
    <s v="Hallelujah Junction Fire Protection District"/>
    <s v="PLF Debt"/>
    <s v="Parcel Tax: Starting from $161.54 to $250.63 Until FY 2010-2011 then Lowered to 137.34 to $250.63 FY 2011-2012"/>
    <s v="Fire, Police Protection/Emergency Medical"/>
    <n v="95.7"/>
    <n v="4.4000000000000004"/>
    <s v="Pass"/>
    <n v="1"/>
    <s v=""/>
    <n v="2004"/>
    <x v="0"/>
    <m/>
  </r>
  <r>
    <s v="Los Angeles"/>
    <s v="Sierra Madre"/>
    <s v="PLF Debt"/>
    <s v="Utility User Tax: Repeal 10% tax that was approved by voters in April 2016."/>
    <s v="Other Purpose"/>
    <n v="17.899999999999999"/>
    <n v="82.2"/>
    <s v="Fail"/>
    <s v=""/>
    <n v="1"/>
    <n v="2018"/>
    <x v="2"/>
    <m/>
  </r>
  <r>
    <s v="Los Angeles"/>
    <s v="South Gate"/>
    <s v="PLF Debt"/>
    <s v="Telephone Tax $7 per household"/>
    <s v="Other Purpose"/>
    <n v="19"/>
    <n v="81"/>
    <s v="Fail"/>
    <s v=""/>
    <n v="1"/>
    <n v="1988"/>
    <x v="0"/>
    <m/>
  </r>
  <r>
    <s v="Los Angeles"/>
    <s v="Lynwood"/>
    <s v="PLF Debt"/>
    <s v="Telephone tax 10%."/>
    <s v="Other Purpose"/>
    <n v="19"/>
    <n v="81"/>
    <s v="Fail"/>
    <s v=""/>
    <n v="1"/>
    <n v="1988"/>
    <x v="0"/>
    <m/>
  </r>
  <r>
    <s v="Los Angeles"/>
    <s v="West Covina"/>
    <s v="PLF Debt"/>
    <s v="Sales Tax: additional 0.75%, increasing the total sales tax rate in the city to 10.25% and generating an estimated $9.7 million in annual general fund revenue"/>
    <s v="Other Purpose"/>
    <n v="20.03"/>
    <n v="79.97"/>
    <s v="Fail"/>
    <s v=""/>
    <n v="1"/>
    <n v="2020"/>
    <x v="1"/>
    <m/>
  </r>
  <r>
    <s v="Los Angeles"/>
    <s v="South Pasadena"/>
    <s v="PLF Debt"/>
    <s v="Utility User Tax: Continue existing tax of 7.5% on water, gas. Electricity, telephone, and cable television services."/>
    <s v="Other Purpose"/>
    <n v="20.18"/>
    <n v="79.819999999999993"/>
    <s v="Fail"/>
    <s v=""/>
    <n v="1"/>
    <n v="2018"/>
    <x v="0"/>
    <m/>
  </r>
  <r>
    <s v="Los Angeles"/>
    <s v="West Hollywood"/>
    <s v="PLF Debt"/>
    <s v="General Tax: Imposed a 7% tax on advertising revenue received from the lease of any billboard, video sign tall wall or other off-site advertising sign."/>
    <s v="Other Purpose"/>
    <n v="20.27"/>
    <n v="79.73"/>
    <s v="Fail"/>
    <s v=""/>
    <n v="1"/>
    <n v="2011"/>
    <x v="2"/>
    <m/>
  </r>
  <r>
    <s v="Los Angeles"/>
    <s v="Beverly Hills"/>
    <s v="PLF Debt"/>
    <s v="Oil/Business Tax: Eliminate flat rate per barrel of oil; link the tax to the price of oil. Modified flat fee paid by businesses related to the number of people a given business employs; Taxes for businesses headquartered in Beverly Hills would have been based on gross payroll rather than number of employees."/>
    <s v="Other Purpose"/>
    <n v="20.3"/>
    <n v="79.7"/>
    <s v="Fail"/>
    <s v=""/>
    <n v="1"/>
    <n v="2009"/>
    <x v="2"/>
    <m/>
  </r>
  <r>
    <s v="Los Angeles"/>
    <s v="Hermosa Beach"/>
    <s v="PLF Debt"/>
    <s v="Business License Tax: Increase business license tax for nightspots that serve liquor, stay open late and are clustered near similar establishments from $2,268 to more than $100,000."/>
    <s v="Other Purpose"/>
    <n v="22.28"/>
    <n v="77.72"/>
    <s v="Fail"/>
    <s v=""/>
    <n v="1"/>
    <n v="2011"/>
    <x v="2"/>
    <m/>
  </r>
  <r>
    <s v="Los Angeles"/>
    <s v="Compton"/>
    <s v="PLF Debt"/>
    <s v="Marijuana Tax: Impose tax up to 5% of gross receipts &amp; $10/sq. ft. of canopy on marijuana in indoor facilities. Also, allow marijuana businesses to operate in Compton's limited commercial and commercial manufacturing zones. This measure competes with Measure C and only one measure can be approved. The measure that receives the most yes votes supersedes the other measure."/>
    <s v="Other Purpose"/>
    <n v="23.7"/>
    <n v="76.3"/>
    <s v="Fail"/>
    <s v=""/>
    <n v="1"/>
    <n v="2018"/>
    <x v="2"/>
    <m/>
  </r>
  <r>
    <s v="Los Angeles"/>
    <s v="Compton"/>
    <s v="PLF Debt"/>
    <s v="Marijuana Tax: Impose tax up to 10% of gross receipts. Also, allow commercial indoor cultivation of marijuana only in Compton's commercial manufacturing zones, require a business permit, prohibit other indoor and outdoor cultivation, and regulate indoor cultivation. This measure competes with Measure I and only one measure can be approved. The measure that receives the most yes votes supersedes the other measure."/>
    <s v="Other Purpose"/>
    <n v="23.7"/>
    <n v="76.3"/>
    <s v="Fail"/>
    <s v=""/>
    <n v="1"/>
    <n v="2018"/>
    <x v="2"/>
    <m/>
  </r>
  <r>
    <s v="Los Angeles"/>
    <s v="El Monte"/>
    <s v="PLF Debt"/>
    <s v="Business License Fee: Implement a Business License Fee of $.01 Per Fl Oz of Sugar Sweetened Beverage Served/ Provided/Traded by Businesses in theCity"/>
    <s v="Special Tax Fees/Levy"/>
    <n v="23.9"/>
    <n v="76.2"/>
    <s v="Fail"/>
    <s v=""/>
    <n v="1"/>
    <n v="2012"/>
    <x v="0"/>
    <m/>
  </r>
  <r>
    <s v="Los Angeles"/>
    <s v="Claremont"/>
    <s v="PLF Debt"/>
    <s v="Parcel Tax: $286 per parcel for 40 years."/>
    <s v="Public Building"/>
    <n v="24.97"/>
    <n v="75.03"/>
    <s v="Fail"/>
    <s v=""/>
    <n v="1"/>
    <n v="2015"/>
    <x v="2"/>
    <m/>
  </r>
  <r>
    <s v="Los Angeles"/>
    <s v="Pomona"/>
    <s v="PLF Debt"/>
    <s v="Real Property Transfer Tax: Increase In Tax Rate from $1.10 to $2.20 Per $500 of Property Value at Time of Sale"/>
    <s v="Special Tax Fees/Levy"/>
    <n v="25.2"/>
    <n v="74.8"/>
    <s v="Fail"/>
    <s v=""/>
    <n v="1"/>
    <n v="2012"/>
    <x v="0"/>
    <m/>
  </r>
  <r>
    <s v="Los Angeles"/>
    <s v="Cudahy"/>
    <s v="PLF Debt"/>
    <s v="Parcel Tax: Impose tax of $139/parcel for single-family &amp; unimproved property, $181/multi-family units, &amp; from $1,550 to $49,600/parcel for industrial and commercial property for 5 years to fund police protection services."/>
    <s v="Fire, Police Protection/Emergency Medical"/>
    <n v="26.47"/>
    <n v="73.53"/>
    <s v="Fail"/>
    <s v=""/>
    <n v="1"/>
    <n v="2017"/>
    <x v="2"/>
    <m/>
  </r>
  <r>
    <s v="Los Angeles"/>
    <s v="Pomona"/>
    <s v="PLF Debt"/>
    <s v="Utility Users Tax: Increase Tax by 2% for an Initial Period of 26 Months"/>
    <s v="Special Tax Fees/Levy"/>
    <n v="26.9"/>
    <n v="73.099999999999994"/>
    <s v="Fail"/>
    <s v=""/>
    <n v="1"/>
    <n v="2010"/>
    <x v="0"/>
    <m/>
  </r>
  <r>
    <s v="Los Angeles"/>
    <s v="Pomona"/>
    <s v="PLF Debt"/>
    <s v="Utility Users Tax: Temporarily Increase Tax 1.0% from 9.0% to 10% for 2 Yrs and 2 Months"/>
    <s v="Special Tax Fees/Levy"/>
    <n v="27.6"/>
    <n v="72.400000000000006"/>
    <s v="Fail"/>
    <s v=""/>
    <n v="1"/>
    <n v="2008"/>
    <x v="0"/>
    <m/>
  </r>
  <r>
    <s v="Los Angeles"/>
    <s v="South Gate"/>
    <s v="PLF Debt"/>
    <s v="Utility User Tax: Levy a utility user tax of 5% until July 1. 2010."/>
    <s v="Other Purpose"/>
    <n v="28"/>
    <n v="72"/>
    <s v="Fail"/>
    <s v=""/>
    <n v="1"/>
    <n v="2005"/>
    <x v="2"/>
    <m/>
  </r>
  <r>
    <s v="Los Angeles"/>
    <s v="Glendale"/>
    <s v="PLF Debt"/>
    <s v="Utility User Tax: Repeal UUT"/>
    <s v="Other Purpose"/>
    <n v="28.52"/>
    <n v="71.48"/>
    <s v="Fail"/>
    <s v=""/>
    <n v="1"/>
    <n v="2016"/>
    <x v="1"/>
    <m/>
  </r>
  <r>
    <s v="Los Angeles"/>
    <s v="Diamond Bar"/>
    <s v="General Obligation Bond"/>
    <n v="13100000"/>
    <s v="Public Building"/>
    <n v="29.2"/>
    <n v="70.8"/>
    <s v="Fail"/>
    <s v=""/>
    <n v="1"/>
    <n v="2006"/>
    <x v="0"/>
    <m/>
  </r>
  <r>
    <s v="Los Angeles"/>
    <s v="Hermosa Beach"/>
    <s v="PLF Debt"/>
    <s v="Utility User Tax: Repeal of city's utility user tax."/>
    <s v="Other Purpose"/>
    <n v="30.66"/>
    <n v="69.34"/>
    <s v="Fail"/>
    <s v=""/>
    <n v="1"/>
    <n v="2001"/>
    <x v="2"/>
    <m/>
  </r>
  <r>
    <s v="Los Angeles"/>
    <s v="Westlake Village"/>
    <s v="PLF Debt"/>
    <s v="Transient Occupancy Tax: Increase TOT from 10% to 14%."/>
    <s v="Other Purpose"/>
    <n v="30.69"/>
    <n v="69.31"/>
    <s v="Fail"/>
    <s v=""/>
    <n v="1"/>
    <n v="2001"/>
    <x v="2"/>
    <m/>
  </r>
  <r>
    <s v="Los Angeles"/>
    <s v="Monterey Park"/>
    <s v="PLF Debt"/>
    <s v="Sales Tax: additional 0.75%, increasing the total sales tax rate from 9.5% to 10.25%, raising an estimated $4 million in general fund revenue"/>
    <s v="Other Purpose"/>
    <n v="31.01"/>
    <n v="68.989999999999995"/>
    <s v="Fail"/>
    <s v=""/>
    <n v="1"/>
    <n v="2020"/>
    <x v="1"/>
    <m/>
  </r>
  <r>
    <s v="Los Angeles"/>
    <s v="Pico Rivera"/>
    <s v="PLF Debt"/>
    <s v="Parcel Tax: $98 on Each Single Family Residential Parcel"/>
    <s v="Public Building"/>
    <n v="32"/>
    <n v="68"/>
    <s v="Fail"/>
    <s v=""/>
    <n v="1"/>
    <n v="2004"/>
    <x v="1"/>
    <m/>
  </r>
  <r>
    <s v="Los Angeles"/>
    <s v="Cerritos"/>
    <s v="PLF Debt"/>
    <s v="Sales Tax: additional 0.75%, increasing the total sales tax rate from 9.5% to 10.25%"/>
    <s v="Other Purpose"/>
    <n v="32.53"/>
    <n v="67.47"/>
    <s v="Fail"/>
    <s v=""/>
    <n v="1"/>
    <n v="2020"/>
    <x v="1"/>
    <m/>
  </r>
  <r>
    <s v="Los Angeles"/>
    <s v="Whittier"/>
    <s v="PLF Debt"/>
    <s v="Utility Users Tax: Increase to 7.5%"/>
    <s v="Special Tax Fees/Levy"/>
    <n v="32.799999999999997"/>
    <n v="67.2"/>
    <s v="Fail"/>
    <s v=""/>
    <n v="1"/>
    <n v="2002"/>
    <x v="0"/>
    <m/>
  </r>
  <r>
    <s v="Los Angeles"/>
    <s v="Calabasas"/>
    <s v="PLF Debt"/>
    <s v="Utility User Tax: Repeal the 5% utility user tax."/>
    <s v="Other Purpose"/>
    <n v="33.1"/>
    <n v="66.900000000000006"/>
    <s v="Fail"/>
    <s v=""/>
    <n v="1"/>
    <n v="2003"/>
    <x v="2"/>
    <m/>
  </r>
  <r>
    <s v="Los Angeles"/>
    <s v="Diamond Bar"/>
    <s v="PLF Debt"/>
    <s v="Sales Tax: additional 0.75% generating an estimated $3.8 million per year, thereby increasing the total sales tax rate from 9.5% to 10.25%"/>
    <s v="Other Purpose"/>
    <n v="33.25"/>
    <n v="66.75"/>
    <s v="Fail"/>
    <s v=""/>
    <n v="1"/>
    <n v="2020"/>
    <x v="4"/>
    <m/>
  </r>
  <r>
    <s v="Los Angeles"/>
    <s v="Pomona"/>
    <s v="PLF Debt"/>
    <s v="$47 Per Sq Ft Parcel"/>
    <s v="Parks, Open Space"/>
    <n v="33.700000000000003"/>
    <n v="66.3"/>
    <s v="Fail"/>
    <s v=""/>
    <n v="1"/>
    <n v="1998"/>
    <x v="0"/>
    <m/>
  </r>
  <r>
    <s v="Los Angeles"/>
    <s v="Maywood"/>
    <s v="PLF Debt"/>
    <s v="$96-$154 Res/$614-$1536 Commercial &lt;= 1 Acre/$1536 Per Acre Commercial&gt;= 1 Acre"/>
    <s v="Street Construction and Improvements"/>
    <n v="34"/>
    <n v="66"/>
    <s v="Fail"/>
    <s v=""/>
    <n v="1"/>
    <n v="1998"/>
    <x v="1"/>
    <m/>
  </r>
  <r>
    <s v="Los Angeles"/>
    <s v="Azusa"/>
    <s v="PLF Debt"/>
    <s v="Business License Motion pic"/>
    <s v="Other Purpose"/>
    <n v="34"/>
    <n v="66"/>
    <s v="Fail"/>
    <s v=""/>
    <n v="1"/>
    <n v="1988"/>
    <x v="0"/>
    <m/>
  </r>
  <r>
    <s v="Los Angeles"/>
    <s v="Signal Hill"/>
    <s v="PLF Debt"/>
    <s v="Charter Amendment: Require 2/3 vote for all taxes, assessments and fees; expiration of taxes and fees within 10 yrs, assessments within 20 yrs; require bond repayment in 20 yrs."/>
    <s v="Other Purpose"/>
    <n v="34.39"/>
    <n v="65.61"/>
    <s v="Fail"/>
    <s v=""/>
    <n v="1"/>
    <n v="2014"/>
    <x v="1"/>
    <m/>
  </r>
  <r>
    <s v="Los Angeles"/>
    <s v="Bradbury"/>
    <s v="PLF Debt"/>
    <s v="Parcel Tax: Not to Exceed $25.26 Per Pacel the Initial Year"/>
    <s v="Public Building"/>
    <n v="34.700000000000003"/>
    <n v="65.3"/>
    <s v="Fail"/>
    <s v=""/>
    <n v="1"/>
    <n v="2004"/>
    <x v="1"/>
    <m/>
  </r>
  <r>
    <s v="Los Angeles"/>
    <s v="Los Angeles"/>
    <s v="PLF Debt"/>
    <s v="Marijuana Tax: Impose a tax of $80 per each $1,000 of gross receipts from adult use marijuana sales if state law changes to allow non-medical adult use of marijuana."/>
    <s v="Other Purpose"/>
    <n v="34.950000000000003"/>
    <n v="65.05"/>
    <s v="Fail"/>
    <s v=""/>
    <n v="1"/>
    <n v="2017"/>
    <x v="2"/>
    <m/>
  </r>
  <r>
    <s v="Los Angeles"/>
    <s v="Pomona"/>
    <s v="PLF Debt"/>
    <s v="$65 Per Sq Ft Parcel for 4 Yrs"/>
    <s v="Public Safety"/>
    <n v="35.200000000000003"/>
    <n v="64.8"/>
    <s v="Fail"/>
    <s v=""/>
    <n v="1"/>
    <n v="1998"/>
    <x v="0"/>
    <m/>
  </r>
  <r>
    <s v="Los Angeles"/>
    <s v="Avalon"/>
    <s v="PLF Debt"/>
    <s v="Sales Tax: additional 0.25%, increasing the total sales tax rate from 10% to 10.25%"/>
    <s v="Other Purpose"/>
    <n v="35.31"/>
    <n v="64.69"/>
    <s v="Fail"/>
    <s v=""/>
    <n v="1"/>
    <n v="2020"/>
    <x v="1"/>
    <m/>
  </r>
  <r>
    <s v="Los Angeles"/>
    <s v="Avalon"/>
    <s v="PLF Debt"/>
    <s v="Medical Marijuana Initiative: Permit medical marijuana sales/cultivation, require a $10,000 license fee for marijuana businesses, and tax all medical marijuana sales at 12%."/>
    <s v="Other Purpose"/>
    <n v="36.67"/>
    <n v="63.33"/>
    <s v="Fail"/>
    <s v=""/>
    <n v="1"/>
    <n v="2016"/>
    <x v="0"/>
    <m/>
  </r>
  <r>
    <s v="Los Angeles"/>
    <s v="Monterey Park"/>
    <s v="PLF Debt"/>
    <s v="Utility User Tax: Increase utility user tax by 0.5% for residential users, 2% by commercial and industrial users and maximum rate of 7.5% got commercial and industrial users."/>
    <s v="Other Purpose"/>
    <n v="37.1"/>
    <n v="62.9"/>
    <s v="Fail"/>
    <s v=""/>
    <n v="1"/>
    <n v="2003"/>
    <x v="2"/>
    <m/>
  </r>
  <r>
    <s v="Los Angeles"/>
    <s v="Montebello"/>
    <s v="PLF Debt"/>
    <s v="Sales Tax: Enact sales tax of .75% to fund general city services."/>
    <s v="Other Purpose"/>
    <n v="37.76"/>
    <n v="62.24"/>
    <s v="Fail"/>
    <s v=""/>
    <n v="1"/>
    <n v="2017"/>
    <x v="2"/>
    <m/>
  </r>
  <r>
    <s v="Los Angeles"/>
    <s v="Palos Verdes Peninsula Unified School District"/>
    <s v="General Obligation Bond"/>
    <n v="389385000"/>
    <s v="K-12 School Facility"/>
    <n v="38.17"/>
    <n v="61.83"/>
    <s v="Fail"/>
    <s v=""/>
    <n v="1"/>
    <n v="2020"/>
    <x v="1"/>
    <m/>
  </r>
  <r>
    <s v="Los Angeles"/>
    <s v="Artesia"/>
    <s v="PLF Debt"/>
    <s v="Utility Users Tax: Enact 4.9% tax."/>
    <s v="Special Tax Fees/Levy"/>
    <n v="38.200000000000003"/>
    <n v="61.8"/>
    <s v="Fail"/>
    <s v=""/>
    <n v="1"/>
    <n v="2014"/>
    <x v="0"/>
    <m/>
  </r>
  <r>
    <s v="Los Angeles"/>
    <s v="Baldwin Park"/>
    <s v="PLF Debt"/>
    <s v="Transient Occupancy Tax: Increase from 10% to 11% As of 1/1/2006; and Be Increased from 11% to 12% As of 1/1/2008"/>
    <s v="Special Tax Fees/Levy"/>
    <n v="38.299999999999997"/>
    <n v="61.7"/>
    <s v="Fail"/>
    <s v=""/>
    <n v="1"/>
    <n v="2005"/>
    <x v="3"/>
    <m/>
  </r>
  <r>
    <s v="Los Angeles"/>
    <s v="Hawthorne"/>
    <s v="PLF Debt"/>
    <s v="Increase TOT from 8% to 12%"/>
    <s v="Special Tax Fees/Levy"/>
    <n v="38.5"/>
    <n v="61.5"/>
    <s v="Fail"/>
    <s v=""/>
    <n v="1"/>
    <n v="2000"/>
    <x v="0"/>
    <m/>
  </r>
  <r>
    <s v="Los Angeles"/>
    <s v="San Dimas"/>
    <s v="PLF Debt"/>
    <s v="Sales Tax: additional 0.75%, increasing the total sales tax rate in the city to 10.25% and generating an estimated $4.7 million in annual general fund revenue"/>
    <s v="Other Purpose"/>
    <n v="38.520000000000003"/>
    <n v="61.48"/>
    <s v="Fail"/>
    <s v=""/>
    <n v="1"/>
    <n v="2020"/>
    <x v="1"/>
    <m/>
  </r>
  <r>
    <s v="Los Angeles"/>
    <s v="Bell"/>
    <s v="PLF Debt"/>
    <s v="Sales Tax: additional 0.75%, increasing the total sales tax rate from 9.5% to 10.25%"/>
    <s v="Other Purpose"/>
    <n v="39.799999999999997"/>
    <n v="60.2"/>
    <s v="Fail"/>
    <s v=""/>
    <n v="1"/>
    <n v="2020"/>
    <x v="1"/>
    <m/>
  </r>
  <r>
    <s v="Los Angeles"/>
    <s v="Hawthorne"/>
    <s v="PLF Debt"/>
    <s v="User Utility Tax: Increase user utility tax to 6%."/>
    <s v="Fire, Police Protection/Emergency Medical"/>
    <n v="40"/>
    <n v="60"/>
    <s v="Fail"/>
    <s v=""/>
    <n v="1"/>
    <n v="1988"/>
    <x v="0"/>
    <m/>
  </r>
  <r>
    <s v="Los Angeles"/>
    <s v="Cudahy"/>
    <s v="PLF Debt"/>
    <s v="Parcel Tax: Enact taxes at $343 annually/parcel for single family residential, $556 annually/dwelling unit for multi-family, and $3,500 to $112,000 annually per parcel for other parcels for 10 yrs."/>
    <s v="Fire, Police Protection/Emergency Medical"/>
    <n v="40.36"/>
    <n v="59.64"/>
    <s v="Fail"/>
    <s v=""/>
    <n v="1"/>
    <n v="2018"/>
    <x v="0"/>
    <m/>
  </r>
  <r>
    <s v="Los Angeles"/>
    <s v="Claremont Unified School District"/>
    <s v="General Obligation Bond"/>
    <n v="95000000"/>
    <s v="K-12 School Facility"/>
    <n v="40.4"/>
    <n v="59.6"/>
    <s v="Fail"/>
    <s v=""/>
    <n v="1"/>
    <n v="2010"/>
    <x v="0"/>
    <m/>
  </r>
  <r>
    <s v="Los Angeles"/>
    <s v="Covina"/>
    <s v="PLF Debt"/>
    <s v="Utility Tax: Extend utility tax at 6% for ten years."/>
    <s v="Other Purpose"/>
    <n v="40.5"/>
    <n v="59.5"/>
    <s v="Fail"/>
    <s v=""/>
    <n v="1"/>
    <n v="2007"/>
    <x v="2"/>
    <m/>
  </r>
  <r>
    <s v="Los Angeles"/>
    <s v="Carson"/>
    <s v="PLF Debt"/>
    <s v="Transient Occupancy Tax: Increase TOT from 9% to 12%."/>
    <s v="Other Purpose"/>
    <n v="41"/>
    <n v="59"/>
    <s v="Fail"/>
    <s v=""/>
    <n v="1"/>
    <n v="2005"/>
    <x v="2"/>
    <m/>
  </r>
  <r>
    <s v="Los Angeles"/>
    <s v="San Marino Unified School District"/>
    <s v="General Obligation Bond"/>
    <n v="200000000"/>
    <s v="K-12 School Facility"/>
    <n v="41.15"/>
    <n v="58.85"/>
    <s v="Fail"/>
    <s v=""/>
    <n v="1"/>
    <n v="2020"/>
    <x v="1"/>
    <m/>
  </r>
  <r>
    <s v="Los Angeles"/>
    <s v="Carson"/>
    <s v="Sales Tax Revenue Bond"/>
    <s v="Sales Tax: Increase Sales Tax by 1›, to Expire After 5 Yrs"/>
    <s v="Special Tax Fees/Levy"/>
    <n v="41.6"/>
    <n v="58.4"/>
    <s v="Fail"/>
    <s v=""/>
    <n v="1"/>
    <n v="2010"/>
    <x v="0"/>
    <m/>
  </r>
  <r>
    <s v="Los Angeles"/>
    <s v="Torrance"/>
    <s v="PLF Debt"/>
    <s v="Sales Tax: additional 0.75%, increasing the total sales tax rate in the city to 10.25% and generating an estimated $30 million in annual general fund revenue"/>
    <s v="Other Purpose"/>
    <n v="41.64"/>
    <n v="58.36"/>
    <s v="Fail"/>
    <s v=""/>
    <n v="1"/>
    <n v="2020"/>
    <x v="1"/>
    <m/>
  </r>
  <r>
    <s v="Los Angeles"/>
    <s v="Azusa"/>
    <s v="PLF Debt"/>
    <s v="Business license fee surcharge"/>
    <s v="Other Purpose"/>
    <n v="42"/>
    <n v="58"/>
    <s v="Fail"/>
    <s v=""/>
    <n v="1"/>
    <n v="1988"/>
    <x v="0"/>
    <m/>
  </r>
  <r>
    <s v="Los Angeles"/>
    <s v="Acton-Agua Dulce Unified School District"/>
    <s v="General Obligation Bond"/>
    <n v="7500000"/>
    <s v="K-12 School Facility"/>
    <n v="42.01"/>
    <n v="57.99"/>
    <s v="Fail"/>
    <s v=""/>
    <n v="1"/>
    <n v="2018"/>
    <x v="0"/>
    <m/>
  </r>
  <r>
    <s v="Los Angeles"/>
    <s v="Pico Rivera"/>
    <s v="PLF Debt"/>
    <s v="Transient Occupancy Tax: increase from 10% to 15%"/>
    <s v="Other Purpose"/>
    <n v="42.31"/>
    <n v="57.69"/>
    <s v="Fail"/>
    <s v=""/>
    <n v="1"/>
    <n v="2020"/>
    <x v="0"/>
    <m/>
  </r>
  <r>
    <s v="Los Angeles"/>
    <s v="Sulphur Springs Union School District"/>
    <s v="General Obligation Bond"/>
    <n v="78000000"/>
    <s v="K-12 School Facility"/>
    <n v="42.63"/>
    <n v="57.37"/>
    <s v="Fail"/>
    <s v=""/>
    <n v="1"/>
    <n v="2020"/>
    <x v="1"/>
    <m/>
  </r>
  <r>
    <s v="Los Angeles"/>
    <s v="San Dimas"/>
    <s v="PLF Debt"/>
    <s v="Advisory Library Benefit Ad"/>
    <s v="Public Building"/>
    <n v="43"/>
    <n v="57"/>
    <s v="Fail"/>
    <s v=""/>
    <n v="1"/>
    <n v="1994"/>
    <x v="0"/>
    <m/>
  </r>
  <r>
    <s v="Los Angeles"/>
    <s v="Los Angeles"/>
    <s v="PLF Debt"/>
    <s v="Sum of 20 Yr Tax = $769,400,000"/>
    <s v="Street Construction and Improvements"/>
    <n v="43.1"/>
    <n v="56.9"/>
    <s v="Fail"/>
    <s v=""/>
    <n v="1"/>
    <n v="1998"/>
    <x v="0"/>
    <m/>
  </r>
  <r>
    <s v="Los Angeles"/>
    <s v="Walnut"/>
    <s v="PLF Debt"/>
    <s v="Advisory Library Benefit Ad"/>
    <s v="Public Building"/>
    <n v="43.2"/>
    <n v="56.8"/>
    <s v="Fail"/>
    <s v=""/>
    <n v="1"/>
    <n v="1994"/>
    <x v="0"/>
    <m/>
  </r>
  <r>
    <s v="Los Angeles"/>
    <s v="Burbank"/>
    <s v="PLF Debt"/>
    <s v="Utility User Tax: $10-$15 per year for local residents, tax would be break on trash and sewer services to low income seniors and disabled residents."/>
    <s v="Other Purpose"/>
    <n v="43.57"/>
    <n v="56.43"/>
    <s v="Fail"/>
    <s v=""/>
    <n v="1"/>
    <n v="2013"/>
    <x v="2"/>
    <m/>
  </r>
  <r>
    <s v="Los Angeles"/>
    <s v="Long Beach Unified School District"/>
    <s v="PLF Debt"/>
    <s v="Parcel Tax: $92 per parcel per year."/>
    <s v="K-12 School Facility"/>
    <n v="43.87"/>
    <n v="56.13"/>
    <s v="Fail"/>
    <s v=""/>
    <n v="1"/>
    <n v="2009"/>
    <x v="2"/>
    <m/>
  </r>
  <r>
    <s v="Los Angeles"/>
    <s v="Rancho Palos Verdes"/>
    <s v="PLF Debt"/>
    <s v="Storm Drain Fee: Repeal storm drain user fee."/>
    <s v="Other Purpose"/>
    <n v="43.93"/>
    <n v="56.07"/>
    <s v="Fail"/>
    <s v=""/>
    <n v="1"/>
    <n v="2007"/>
    <x v="2"/>
    <m/>
  </r>
  <r>
    <s v="Los Angeles"/>
    <s v="ABC Unified School District"/>
    <s v="General Obligation Bond"/>
    <n v="195200000"/>
    <s v="K-12 School Facility"/>
    <n v="44"/>
    <n v="56.1"/>
    <s v="Fail"/>
    <s v=""/>
    <n v="1"/>
    <n v="2014"/>
    <x v="0"/>
    <m/>
  </r>
  <r>
    <s v="Los Angeles"/>
    <s v="Avalon"/>
    <s v="PLF Debt"/>
    <s v="Traveler Tax: Levy tax of $1 tax on passengers arriving in or departing from the city by cruise ship, ferry, or aircraft to fund improvements/replacement of the Catalina Island Medical Center as well as administration costs."/>
    <s v="Hospital"/>
    <n v="44.1"/>
    <n v="55.9"/>
    <s v="Fail"/>
    <s v=""/>
    <n v="1"/>
    <n v="2018"/>
    <x v="2"/>
    <m/>
  </r>
  <r>
    <s v="Los Angeles"/>
    <s v="Long Beach"/>
    <s v="General Obligation Bond"/>
    <n v="48000000"/>
    <s v="Other Purpose"/>
    <n v="44.3"/>
    <n v="55.7"/>
    <s v="Fail"/>
    <s v=""/>
    <n v="1"/>
    <n v="1994"/>
    <x v="0"/>
    <m/>
  </r>
  <r>
    <s v="Los Angeles"/>
    <s v="Beverly Hills"/>
    <s v="PLF Debt"/>
    <s v="Oil/Gas Tax: $2,000 flat tax plus 2.5% of the cost of each barrel of oil or unit of natural gas."/>
    <s v="Other Purpose"/>
    <n v="44.58"/>
    <n v="55.42"/>
    <s v="Fail"/>
    <s v=""/>
    <n v="1"/>
    <n v="2011"/>
    <x v="2"/>
    <m/>
  </r>
  <r>
    <s v="Los Angeles"/>
    <s v="Signal Hill"/>
    <s v="Sales Tax Revenue Bond"/>
    <s v="Sales Tax: 3% Tax on Charges for Electric, Gas, Water and Other Utility Services (with Exemptions for Seniors and Low Income Households) for a Period of No More Than 15 Yrs"/>
    <s v="Fire, Police Protection/Emergency Medical"/>
    <n v="44.8"/>
    <n v="55.3"/>
    <s v="Fail"/>
    <s v=""/>
    <n v="1"/>
    <n v="2005"/>
    <x v="3"/>
    <m/>
  </r>
  <r>
    <s v="Los Angeles"/>
    <s v="Azusa"/>
    <s v="PLF Debt"/>
    <s v="Admission Tax/ Swap Meet/ Other Events"/>
    <s v="Other Purpose"/>
    <n v="45"/>
    <n v="55"/>
    <s v="Fail"/>
    <s v=""/>
    <n v="1"/>
    <n v="1988"/>
    <x v="0"/>
    <m/>
  </r>
  <r>
    <s v="Los Angeles"/>
    <s v="El Segundo"/>
    <s v="PLF Debt"/>
    <s v="Utility Users Tax: Temporarily Increase Tax by 1%"/>
    <s v="Special Tax Fees/Levy"/>
    <n v="45.1"/>
    <n v="54.9"/>
    <s v="Fail"/>
    <s v=""/>
    <n v="1"/>
    <n v="2010"/>
    <x v="0"/>
    <m/>
  </r>
  <r>
    <s v="Los Angeles"/>
    <s v="Acton-Agua Dulce Unified School District"/>
    <s v="General Obligation Bond"/>
    <n v="21500000"/>
    <s v="K-12 School Facility"/>
    <n v="45.4"/>
    <n v="54.6"/>
    <s v="Fail"/>
    <s v=""/>
    <n v="1"/>
    <n v="2002"/>
    <x v="0"/>
    <m/>
  </r>
  <r>
    <s v="Los Angeles"/>
    <s v="Artesia"/>
    <s v="PLF Debt"/>
    <s v="2% Utility Users Tax (Continue)"/>
    <s v="Special Tax Fees/Levy"/>
    <n v="46.1"/>
    <n v="53.9"/>
    <s v="Fail"/>
    <s v=""/>
    <n v="1"/>
    <n v="1996"/>
    <x v="0"/>
    <m/>
  </r>
  <r>
    <s v="Los Angeles"/>
    <s v="Los Angeles Unified School District"/>
    <s v="PLF Debt"/>
    <s v="Parcel Tax: Levy a parcel tax for 12 years at the rate of $0.16/sq ft of building improvements to fund educational improvements, instruction, and programs."/>
    <s v="K-12 School Facility"/>
    <n v="46.17"/>
    <n v="53.83"/>
    <s v="Fail"/>
    <s v=""/>
    <n v="1"/>
    <n v="2019"/>
    <x v="2"/>
    <m/>
  </r>
  <r>
    <s v="Los Angeles"/>
    <s v="Lynwood"/>
    <s v="PLF Debt"/>
    <s v="Hospital Tax: 3% tax on gross receipts for all for-profit hospitals"/>
    <s v="Other Purpose"/>
    <n v="46.21"/>
    <n v="53.79"/>
    <s v="Fail"/>
    <s v=""/>
    <n v="1"/>
    <n v="2020"/>
    <x v="0"/>
    <m/>
  </r>
  <r>
    <s v="Los Angeles"/>
    <s v="Redondo Beach"/>
    <s v="PLF Debt"/>
    <s v="Business License Tax: Amend business license tax for annual adjustments of consumer price index."/>
    <s v="Other Purpose"/>
    <n v="46.4"/>
    <n v="53.6"/>
    <s v="Fail"/>
    <s v=""/>
    <n v="1"/>
    <n v="2005"/>
    <x v="2"/>
    <m/>
  </r>
  <r>
    <s v="Los Angeles"/>
    <s v="Artesia"/>
    <s v="PLF Debt"/>
    <s v="Transient Occupancy Tax: increase the local hotel tax rate from 12.5% to 15%"/>
    <s v="Other Purpose"/>
    <n v="46.43"/>
    <n v="53.57"/>
    <s v="Fail"/>
    <s v=""/>
    <n v="1"/>
    <n v="2020"/>
    <x v="1"/>
    <m/>
  </r>
  <r>
    <s v="Los Angeles"/>
    <s v="Keppel Union School District"/>
    <s v="General Obligation Bond"/>
    <n v="17900000"/>
    <s v="K-12 School Facility"/>
    <n v="46.52"/>
    <n v="53.48"/>
    <s v="Fail"/>
    <s v=""/>
    <n v="1"/>
    <n v="2020"/>
    <x v="1"/>
    <m/>
  </r>
  <r>
    <s v="Los Angeles"/>
    <s v="Redondo Beach"/>
    <s v="PLF Debt"/>
    <s v="Utility User Tax: Remove exclusion for electrical plant to pay no utility user tax on natural gas and maintain 4.75% tax rate."/>
    <s v="Other Purpose"/>
    <n v="46.8"/>
    <n v="53.2"/>
    <s v="Fail"/>
    <s v=""/>
    <n v="1"/>
    <n v="2009"/>
    <x v="2"/>
    <m/>
  </r>
  <r>
    <s v="Los Angeles"/>
    <s v="Alhambra"/>
    <s v="General Obligation Bond"/>
    <n v="16600000"/>
    <s v="Prisons, Jails, Correctional Facilities"/>
    <n v="47"/>
    <n v="53"/>
    <s v="Fail"/>
    <s v=""/>
    <n v="1"/>
    <n v="1988"/>
    <x v="0"/>
    <m/>
  </r>
  <r>
    <s v="Los Angeles"/>
    <s v="Hermosa Beach City School District"/>
    <s v="PLF Debt"/>
    <s v="Parcel Tax: Levy a Parcel Tax for $257 Per Assessor Parcel Per Year, Not to Exceed a 5% Annual Increase, for 5 Yrs"/>
    <s v="K-12 School Facility"/>
    <n v="47"/>
    <n v="53"/>
    <s v="Fail"/>
    <s v=""/>
    <n v="1"/>
    <n v="2008"/>
    <x v="1"/>
    <m/>
  </r>
  <r>
    <s v="Los Angeles"/>
    <s v="Glendora Unified School District"/>
    <s v="General Obligation Bond"/>
    <n v="98000000"/>
    <s v="K-12 School Facility"/>
    <n v="47.11"/>
    <n v="52.89"/>
    <s v="Fail"/>
    <s v=""/>
    <n v="1"/>
    <n v="2017"/>
    <x v="2"/>
    <m/>
  </r>
  <r>
    <s v="Los Angeles"/>
    <s v="Inglewood"/>
    <s v="PLF Debt"/>
    <s v="Real Estate Tax: increase to 4.5% on amounts over $10,000,000, 3.5% on amounts between $2,500,000.01-$10,000,000, 1.75% on amounts between $1,100,000.01-$2,500,000, keeping the existing 0.055% rate for sales under $1,100,000.01, providing $3,500,000 annually"/>
    <s v="Other Purpose"/>
    <n v="47.51"/>
    <n v="52.49"/>
    <s v="Fail"/>
    <s v=""/>
    <n v="1"/>
    <n v="2021"/>
    <x v="2"/>
    <m/>
  </r>
  <r>
    <s v="Los Angeles"/>
    <s v="Carson"/>
    <s v="PLF Debt"/>
    <s v="Utility User Tax: Extend 2% utility user tax."/>
    <s v="Other Purpose"/>
    <n v="47.6"/>
    <n v="52.4"/>
    <s v="Fail"/>
    <s v=""/>
    <n v="1"/>
    <n v="2015"/>
    <x v="2"/>
    <m/>
  </r>
  <r>
    <s v="Los Angeles"/>
    <s v="Maywood"/>
    <s v="Sales Tax Revenue Bond"/>
    <s v="Sales Tax: Increase Sales Tax Rate 1% from 8.25% to 9.25%"/>
    <s v="Special Tax Fees/Levy"/>
    <n v="47.8"/>
    <n v="52.2"/>
    <s v="Fail"/>
    <s v=""/>
    <n v="1"/>
    <n v="2008"/>
    <x v="0"/>
    <m/>
  </r>
  <r>
    <s v="Los Angeles"/>
    <s v="Hawthorne"/>
    <s v="PLF Debt"/>
    <s v="Utility Tax: 2.5% tax on utility bills generating an estimated $3.2 million per year"/>
    <s v="Other Purpose"/>
    <n v="48.1"/>
    <n v="51.9"/>
    <s v="Fail"/>
    <s v=""/>
    <n v="1"/>
    <n v="2020"/>
    <x v="0"/>
    <m/>
  </r>
  <r>
    <s v="Los Angeles"/>
    <s v="Acton-Agua Dulce Unified School District"/>
    <s v="General Obligation Bond"/>
    <n v="13100000"/>
    <s v="K-12 School Facility"/>
    <n v="48.33"/>
    <n v="51.67"/>
    <s v="Fail"/>
    <s v=""/>
    <n v="1"/>
    <n v="2003"/>
    <x v="2"/>
    <m/>
  </r>
  <r>
    <s v="Los Angeles"/>
    <s v="Los Angeles Community College District"/>
    <s v="Special Assessment Bond"/>
    <s v="$12 Per Parcel (Advisory)"/>
    <s v="Multiple Capital Improvements, Public Works"/>
    <n v="48.4"/>
    <n v="51.6"/>
    <s v="Fail"/>
    <s v=""/>
    <n v="1"/>
    <n v="1996"/>
    <x v="0"/>
    <m/>
  </r>
  <r>
    <s v="Los Angeles"/>
    <s v="South Gate"/>
    <s v="PLF Debt"/>
    <s v="Parcel Tax: Not to Exceed $25.26 Per Pacel the Initial Year"/>
    <s v="Public Building"/>
    <n v="48.6"/>
    <n v="51.4"/>
    <s v="Fail"/>
    <s v=""/>
    <n v="1"/>
    <n v="2004"/>
    <x v="1"/>
    <m/>
  </r>
  <r>
    <s v="Los Angeles"/>
    <s v="Avalon"/>
    <s v="PLF Debt"/>
    <s v="$120 Bus License Tax"/>
    <s v="Special Tax Fees/Levy"/>
    <n v="48.8"/>
    <n v="51.2"/>
    <s v="Fail"/>
    <s v=""/>
    <n v="1"/>
    <n v="1996"/>
    <x v="0"/>
    <m/>
  </r>
  <r>
    <s v="Los Angeles"/>
    <s v="Rancho Palos Verdes"/>
    <s v="PLF Debt"/>
    <s v="Transient Occupancy Tax: Increase TOT from 10% to 12%."/>
    <s v="Other Purpose"/>
    <n v="48.9"/>
    <n v="51.1"/>
    <s v="Fail"/>
    <s v=""/>
    <n v="1"/>
    <n v="2009"/>
    <x v="2"/>
    <m/>
  </r>
  <r>
    <s v="Los Angeles"/>
    <s v="Los Angeles"/>
    <s v="PLF Debt"/>
    <s v="Oil Tax: $1.44 for each barrel of oil extracted from land in Los Angeles."/>
    <s v="Other Purpose"/>
    <n v="48.93"/>
    <n v="51.07"/>
    <s v="Fail"/>
    <s v=""/>
    <n v="1"/>
    <n v="2011"/>
    <x v="2"/>
    <m/>
  </r>
  <r>
    <s v="Los Angeles"/>
    <s v="Artesia"/>
    <s v="PLF Debt"/>
    <s v="Sales Tax: additional 0.75%, increasing the total sales tax rate to 10.25%"/>
    <s v="Other Purpose"/>
    <n v="49.05"/>
    <n v="50.95"/>
    <s v="Fail"/>
    <s v=""/>
    <n v="1"/>
    <n v="2020"/>
    <x v="1"/>
    <m/>
  </r>
  <r>
    <s v="Los Angeles"/>
    <s v="Pomona"/>
    <s v="PLF Debt"/>
    <s v="Transient Occupancy Tax: Increase Tax from 10% to 12%"/>
    <s v="Special Tax Fees/Levy"/>
    <n v="49.1"/>
    <n v="50.9"/>
    <s v="Fail"/>
    <s v=""/>
    <n v="1"/>
    <n v="2012"/>
    <x v="0"/>
    <m/>
  </r>
  <r>
    <s v="Los Angeles"/>
    <s v="Claremont"/>
    <s v="PLF Debt"/>
    <s v="Sales Tax: Enact a 0.75% sales tax, increasing tax rate from 9.5% to 10.25%."/>
    <s v="Other Purpose"/>
    <n v="49.11"/>
    <n v="50.89"/>
    <s v="Fail"/>
    <s v=""/>
    <n v="1"/>
    <n v="2019"/>
    <x v="2"/>
    <m/>
  </r>
  <r>
    <s v="Los Angeles"/>
    <s v="La Verne"/>
    <s v="PLF Debt"/>
    <s v="Support Proposal for Library Assessment"/>
    <s v="Public Building"/>
    <n v="49.2"/>
    <n v="50.8"/>
    <s v="Fail"/>
    <s v=""/>
    <n v="1"/>
    <n v="1994"/>
    <x v="0"/>
    <m/>
  </r>
  <r>
    <s v="Los Angeles"/>
    <s v="Lancaster"/>
    <s v="PLF Debt"/>
    <s v="Transient Occupancy Tax: 2% hotel tax, thereby increasing the hotel tax rate in the city from 7% to 9% and generating an estimated $642,537.23 per year"/>
    <s v="Other Purpose"/>
    <n v="49.24"/>
    <n v="50.76"/>
    <s v="Fail"/>
    <s v=""/>
    <n v="1"/>
    <n v="2020"/>
    <x v="2"/>
    <m/>
  </r>
  <r>
    <s v="Los Angeles"/>
    <s v="Artesia"/>
    <s v="PLF Debt"/>
    <s v="Business License Tax: Increase business license tax based on annual gross receipts."/>
    <s v="K-12 School Facility"/>
    <n v="49.49"/>
    <n v="50.51"/>
    <s v="Fail"/>
    <s v=""/>
    <n v="1"/>
    <n v="2009"/>
    <x v="2"/>
    <m/>
  </r>
  <r>
    <s v="Los Angeles"/>
    <s v="Pomona"/>
    <s v="PLF Debt"/>
    <s v="Parcel Tax: Levy $42 parcel tax for the Pomona Public Library effective 7/1/2015 for 10 years."/>
    <s v="Public Building"/>
    <n v="49.6"/>
    <n v="50.4"/>
    <s v="Fail"/>
    <s v=""/>
    <n v="1"/>
    <n v="2014"/>
    <x v="0"/>
    <m/>
  </r>
  <r>
    <s v="Los Angeles"/>
    <s v="Bellflower"/>
    <s v="PLF Debt"/>
    <s v="Utility Users Tax: Temporarily Increase the Utility Users Tax by 2% to Expire In 5 Yrs"/>
    <s v="Special Tax Fees/Levy"/>
    <n v="50"/>
    <n v="50"/>
    <s v="Fail"/>
    <s v=""/>
    <n v="1"/>
    <n v="2010"/>
    <x v="0"/>
    <m/>
  </r>
  <r>
    <s v="Los Angeles"/>
    <s v="Azusa"/>
    <s v="PLF Debt"/>
    <s v="Transient Occupancy Tax: Increase TOT to 10%."/>
    <s v="Other Purpose"/>
    <n v="50"/>
    <n v="50"/>
    <s v="Fail"/>
    <s v=""/>
    <n v="1"/>
    <n v="1988"/>
    <x v="0"/>
    <m/>
  </r>
  <r>
    <s v="Los Angeles"/>
    <s v="El Segundo Unified School District"/>
    <s v="General Obligation Bond"/>
    <n v="19000000"/>
    <s v="K-12 School Facility"/>
    <n v="50"/>
    <n v="50"/>
    <s v="Fail"/>
    <s v=""/>
    <n v="1"/>
    <n v="2006"/>
    <x v="0"/>
    <m/>
  </r>
  <r>
    <s v="Los Angeles"/>
    <s v="Long Beach"/>
    <s v="PLF Debt"/>
    <s v="Sales Tax: continue an additional sales tax beyond the existing expiration date of 2027 and adjust the existing scheduled tax rates to be 1% through 2023, 0.75% from 2023 through 2027, and 1% thereafter, thereby generating an estimated $60 million in general fund revenue"/>
    <s v="Other Purpose"/>
    <n v="50.01"/>
    <n v="49.99"/>
    <s v="Pass"/>
    <n v="1"/>
    <s v=""/>
    <n v="2020"/>
    <x v="1"/>
    <m/>
  </r>
  <r>
    <s v="Los Angeles"/>
    <s v="Antelope Valley Healthcare District"/>
    <s v="General Obligation Bond"/>
    <n v="350000000"/>
    <s v="Health Care Facilities"/>
    <n v="50.13"/>
    <n v="49.87"/>
    <s v="Fail"/>
    <s v=""/>
    <n v="1"/>
    <n v="2020"/>
    <x v="1"/>
    <m/>
  </r>
  <r>
    <s v="Los Angeles"/>
    <s v="Los Angeles"/>
    <s v="Special Assessment Bond"/>
    <s v="$18.45-$161.48 Per Parcel for 30 Yrs"/>
    <s v="Recreation and Sports Facilities"/>
    <n v="50.2"/>
    <n v="49.8"/>
    <s v="Pass"/>
    <n v="1"/>
    <s v=""/>
    <n v="1996"/>
    <x v="0"/>
    <m/>
  </r>
  <r>
    <s v="Los Angeles"/>
    <s v="Burbank"/>
    <s v="PLF Debt"/>
    <s v="Parking Tax: Increase parking tax from 10% to 12%."/>
    <s v="Other Purpose"/>
    <n v="50.3"/>
    <n v="49.7"/>
    <s v="Pass"/>
    <n v="1"/>
    <s v=""/>
    <n v="2003"/>
    <x v="2"/>
    <m/>
  </r>
  <r>
    <s v="Los Angeles"/>
    <s v="Los Angeles County Transportation Commission"/>
    <s v="PLF Debt"/>
    <s v="Sales Tax: Increase sales tax by 1/2%."/>
    <s v="Public Transit"/>
    <n v="50.4"/>
    <n v="49.6"/>
    <s v="Pass"/>
    <n v="1"/>
    <s v=""/>
    <n v="1990"/>
    <x v="0"/>
    <m/>
  </r>
  <r>
    <s v="Los Angeles"/>
    <s v="Hermosa Beach City School District"/>
    <s v="General Obligation Bond"/>
    <n v="13100000"/>
    <s v="K-12 School Facility"/>
    <n v="50.4"/>
    <n v="49.6"/>
    <s v="Fail"/>
    <s v=""/>
    <n v="1"/>
    <n v="2006"/>
    <x v="1"/>
    <m/>
  </r>
  <r>
    <s v="Los Angeles"/>
    <s v="Artesia"/>
    <s v="PLF Debt"/>
    <s v="Transient Occupancy Tax: Increase TOT from 6% to 12.5%."/>
    <s v="Other Purpose"/>
    <n v="50.62"/>
    <n v="49.37"/>
    <s v="Pass"/>
    <n v="1"/>
    <s v=""/>
    <n v="2009"/>
    <x v="2"/>
    <m/>
  </r>
  <r>
    <s v="Los Angeles"/>
    <s v="Lynwood Unified School District"/>
    <s v="General Obligation Bond"/>
    <n v="37400000"/>
    <s v="K-12 School Facility"/>
    <n v="50.7"/>
    <n v="49.3"/>
    <s v="Fail"/>
    <s v=""/>
    <n v="1"/>
    <n v="2010"/>
    <x v="1"/>
    <m/>
  </r>
  <r>
    <s v="Los Angeles"/>
    <s v="Hawthorne"/>
    <s v="PLF Debt"/>
    <s v="Transient Occupancy Tax: Increase hotel/motel bed tax from 8% to 12%."/>
    <s v="Other Purpose"/>
    <n v="50.71"/>
    <n v="49.29"/>
    <s v="Pass"/>
    <n v="1"/>
    <s v=""/>
    <n v="2001"/>
    <x v="2"/>
    <m/>
  </r>
  <r>
    <s v="Los Angeles"/>
    <s v="La Habra Heights"/>
    <s v="PLF Debt"/>
    <s v="Oil/Gas Tax: Per barrel tax of $0.25 cent to $0.60; natural gas tax from $0.05 per 1,000 cubic feet of volume to $0.10; storage of gas removal tax from $0.03 cent per 1,000 cubic feet to $0.06."/>
    <s v="Other Purpose"/>
    <n v="50.8"/>
    <n v="49.2"/>
    <s v="Pass"/>
    <n v="1"/>
    <s v=""/>
    <n v="2013"/>
    <x v="2"/>
    <m/>
  </r>
  <r>
    <s v="Los Angeles"/>
    <s v="Acton-Agua Dulce Unified School District"/>
    <s v="General Obligation Bond"/>
    <n v="13100000"/>
    <s v="K-12 School Facility"/>
    <n v="50.8"/>
    <n v="49.3"/>
    <s v="Fail"/>
    <s v=""/>
    <n v="1"/>
    <n v="2004"/>
    <x v="1"/>
    <m/>
  </r>
  <r>
    <s v="Los Angeles"/>
    <s v="Compton"/>
    <s v="PLF Debt"/>
    <s v="Sales Tax: Increase by 1%."/>
    <s v="Other Purpose"/>
    <n v="50.84"/>
    <n v="49.16"/>
    <s v="Pass"/>
    <n v="1"/>
    <s v=""/>
    <n v="2016"/>
    <x v="1"/>
    <m/>
  </r>
  <r>
    <s v="Los Angeles"/>
    <s v="Montebello"/>
    <s v="PLF Debt"/>
    <s v="Parcel Tax: Not to Exceed $25.26 Per Pacel the Initial Year"/>
    <s v="Public Building"/>
    <n v="50.9"/>
    <n v="49.1"/>
    <s v="Fail"/>
    <s v=""/>
    <n v="1"/>
    <n v="2004"/>
    <x v="1"/>
    <m/>
  </r>
  <r>
    <s v="Los Angeles"/>
    <s v="Acton-Agua Dulce Unified School District"/>
    <s v="General Obligation Bond"/>
    <n v="46200000"/>
    <s v="K-12 School Facility"/>
    <n v="51.1"/>
    <n v="48.9"/>
    <s v="Fail"/>
    <s v=""/>
    <n v="1"/>
    <n v="2008"/>
    <x v="1"/>
    <m/>
  </r>
  <r>
    <s v="Los Angeles"/>
    <s v="Santa Monica"/>
    <s v="PLF Debt"/>
    <s v="Utility Users Tax: Continue and Update Tax on Telecommunication Services"/>
    <s v="Special Tax Fees/Levy"/>
    <n v="51.4"/>
    <n v="48.6"/>
    <s v="Pass"/>
    <n v="1"/>
    <s v=""/>
    <n v="2008"/>
    <x v="0"/>
    <m/>
  </r>
  <r>
    <s v="Los Angeles"/>
    <s v="Rancho Palos Verdes"/>
    <s v="PLF Debt"/>
    <s v="3% Utility Users Tax (Continue)"/>
    <s v="Special Tax Fees/Levy"/>
    <n v="51.4"/>
    <n v="48.6"/>
    <s v="Pass"/>
    <n v="1"/>
    <s v=""/>
    <n v="1996"/>
    <x v="0"/>
    <m/>
  </r>
  <r>
    <s v="Los Angeles"/>
    <s v="Signal Hill"/>
    <s v="PLF Debt"/>
    <s v="Sales Tax: additional 0.75% generating an estimated $5 million per year, thereby increasing the total sales tax rate from 9.5% to 10.25%"/>
    <s v="Other Purpose"/>
    <n v="51.49"/>
    <n v="48.51"/>
    <s v="Pass"/>
    <n v="1"/>
    <s v=""/>
    <n v="2020"/>
    <x v="0"/>
    <m/>
  </r>
  <r>
    <s v="Los Angeles"/>
    <s v="Culver City"/>
    <s v="PLF Debt"/>
    <s v="Property Transfer Tax: increase to the established property transfer tax from a flat-rate of 0.45% to 0.45% on amounts of $1,499,999 or less, 1.5% on amounts of $1.5 million - $2,999,999, 3% on amounts of $3 million - $9,999,999, 4% on amounts of $10 million or more, and 0.45% on sales of 100% affordable housing, generating an estimated $6 million per year"/>
    <s v="Other Purpose"/>
    <n v="51.89"/>
    <n v="48.11"/>
    <s v="Pass"/>
    <n v="1"/>
    <s v=""/>
    <n v="2020"/>
    <x v="0"/>
    <m/>
  </r>
  <r>
    <s v="Los Angeles"/>
    <s v="Carson"/>
    <s v="PLF Debt"/>
    <s v="Parcel Tax: Not to Exceed $25.26 Per Pacel the Initial Year"/>
    <s v="Public Building"/>
    <n v="51.9"/>
    <n v="48.1"/>
    <s v="Fail"/>
    <s v=""/>
    <n v="1"/>
    <n v="2004"/>
    <x v="1"/>
    <m/>
  </r>
  <r>
    <s v="Los Angeles"/>
    <s v="Inglewood"/>
    <s v="Sales Tax Revenue Bond"/>
    <s v="Sales Tax: Impose 1/2› Sales Tax"/>
    <s v="Special Tax Fees/Levy"/>
    <n v="52"/>
    <n v="48"/>
    <s v="Pass"/>
    <n v="1"/>
    <s v=""/>
    <n v="2006"/>
    <x v="0"/>
    <m/>
  </r>
  <r>
    <s v="Los Angeles"/>
    <s v="San Fernando"/>
    <s v="PLF Debt"/>
    <s v="Parcel Tax: Not to Exceed $25.26 Per Pacel the Initial Year"/>
    <s v="Public Building"/>
    <n v="52"/>
    <n v="48"/>
    <s v="Fail"/>
    <s v=""/>
    <n v="1"/>
    <n v="2004"/>
    <x v="1"/>
    <m/>
  </r>
  <r>
    <s v="Los Angeles"/>
    <s v="Huntington Park"/>
    <s v="PLF Debt"/>
    <s v="Utility User Tax: Increase existing utility user tax by 2.75%."/>
    <s v="Other Purpose"/>
    <n v="52.21"/>
    <n v="47.79"/>
    <s v="Pass"/>
    <n v="1"/>
    <s v=""/>
    <n v="2009"/>
    <x v="2"/>
    <m/>
  </r>
  <r>
    <s v="Los Angeles"/>
    <s v="Antelope Valley Union High School District"/>
    <s v="General Obligation Bond"/>
    <n v="177500000"/>
    <s v="K-12 School Facility"/>
    <n v="52.4"/>
    <n v="47.6"/>
    <s v="Fail"/>
    <s v=""/>
    <n v="1"/>
    <n v="2006"/>
    <x v="1"/>
    <m/>
  </r>
  <r>
    <s v="Los Angeles"/>
    <s v="Westside Union School District"/>
    <s v="General Obligation Bond"/>
    <n v="67500000"/>
    <s v="K-12 School Facility"/>
    <n v="52.5"/>
    <n v="47.5"/>
    <s v="Fail"/>
    <s v=""/>
    <n v="1"/>
    <n v="2006"/>
    <x v="1"/>
    <m/>
  </r>
  <r>
    <s v="Los Angeles"/>
    <s v="Los Angeles County Consolidated Fire Protection District"/>
    <s v="PLF Debt"/>
    <s v="Parcel Tax: $0.06 per square foot of structural improvements on property up to 100,000 square feet and excluding parking areas"/>
    <s v="Fire, Police Protection/Emergency Medical"/>
    <n v="52.59"/>
    <n v="47.41"/>
    <s v="Fail"/>
    <s v=""/>
    <n v="1"/>
    <n v="2020"/>
    <x v="1"/>
    <m/>
  </r>
  <r>
    <s v="Los Angeles"/>
    <s v="Rio Hondo Community College District"/>
    <s v="General Obligation Bond"/>
    <n v="194600000"/>
    <s v="College, University Facility"/>
    <n v="52.7"/>
    <n v="47.3"/>
    <s v="Fail"/>
    <s v=""/>
    <n v="1"/>
    <n v="2002"/>
    <x v="0"/>
    <m/>
  </r>
  <r>
    <s v="Los Angeles"/>
    <s v="Gardena"/>
    <s v="PLF Debt"/>
    <s v="TOT: Increase to 11%"/>
    <s v="Special Tax Fees/Levy"/>
    <n v="52.8"/>
    <n v="47.2"/>
    <s v="Pass"/>
    <n v="1"/>
    <s v=""/>
    <n v="2002"/>
    <x v="0"/>
    <m/>
  </r>
  <r>
    <s v="Los Angeles"/>
    <s v="Long Beach"/>
    <s v="PLF Debt"/>
    <s v="Parcel Tax: Repay Bonds Which the City Intends to Issue, Levy an Annual Parcel Tax of $120 Per Residential Unit to Be Adjusted Annually for Inflation"/>
    <s v="Street Construction and Improvements"/>
    <n v="52.9"/>
    <n v="47.1"/>
    <s v="Fail"/>
    <s v=""/>
    <n v="1"/>
    <n v="2008"/>
    <x v="0"/>
    <m/>
  </r>
  <r>
    <s v="Los Angeles"/>
    <s v="Gardena"/>
    <s v="PLF Debt"/>
    <s v="Parcel Tax: Not to Exceed $25.26 Per Pacel the Initial Year"/>
    <s v="Public Building"/>
    <n v="52.9"/>
    <n v="47.1"/>
    <s v="Fail"/>
    <s v=""/>
    <n v="1"/>
    <n v="2004"/>
    <x v="1"/>
    <m/>
  </r>
  <r>
    <s v="Los Angeles"/>
    <s v="Los Angeles County"/>
    <s v="General Obligation Bond"/>
    <n v="197500000"/>
    <s v="Prisons, Jails, Correctional Facilities"/>
    <n v="53"/>
    <n v="47"/>
    <s v="Fail"/>
    <s v=""/>
    <n v="1"/>
    <n v="1988"/>
    <x v="0"/>
    <m/>
  </r>
  <r>
    <s v="Los Angeles"/>
    <s v="Los Angeles Unified School District"/>
    <s v="PLF Debt"/>
    <s v="Parcel Tax: Levy a Temporary $100 Annual Education Parcel Tax Ending After 4 Yrs"/>
    <s v="K-12 School Facility"/>
    <n v="53"/>
    <n v="47.1"/>
    <s v="Fail"/>
    <s v=""/>
    <n v="1"/>
    <n v="2010"/>
    <x v="1"/>
    <m/>
  </r>
  <r>
    <s v="Los Angeles"/>
    <s v="Wiseburn Unified School District"/>
    <s v="General Obligation Bond"/>
    <n v="29000000"/>
    <s v="K-12 School Facility"/>
    <n v="53.16"/>
    <n v="46.84"/>
    <s v="Fail"/>
    <s v=""/>
    <n v="1"/>
    <n v="2018"/>
    <x v="1"/>
    <m/>
  </r>
  <r>
    <s v="Los Angeles"/>
    <s v="La Puente"/>
    <s v="PLF Debt"/>
    <s v="Parcel Tax: Not to Exceed $25.26 Per Pacel the Initial Year"/>
    <s v="Public Building"/>
    <n v="53.2"/>
    <n v="46.8"/>
    <s v="Fail"/>
    <s v=""/>
    <n v="1"/>
    <n v="2004"/>
    <x v="1"/>
    <m/>
  </r>
  <r>
    <s v="Los Angeles"/>
    <s v="Walnut Valley Unified School District"/>
    <s v="General Obligation Bond"/>
    <n v="208000000"/>
    <s v="K-12 School Facility"/>
    <n v="53.42"/>
    <n v="46.58"/>
    <s v="Fail"/>
    <s v=""/>
    <n v="1"/>
    <n v="2015"/>
    <x v="2"/>
    <m/>
  </r>
  <r>
    <s v="Los Angeles"/>
    <s v="South Pasadena"/>
    <s v="PLF Debt"/>
    <s v="Utility User Tax: Increase utility user tax by 3%. Expanded utility user tax to cover additional forms of telecommunication."/>
    <s v="Other Purpose"/>
    <n v="53.45"/>
    <n v="46.55"/>
    <s v="Pass"/>
    <n v="1"/>
    <s v=""/>
    <n v="2007"/>
    <x v="2"/>
    <m/>
  </r>
  <r>
    <s v="Los Angeles"/>
    <s v="Torrance Unified School District"/>
    <s v="General Obligation Bond"/>
    <n v="280000000"/>
    <s v="K-12 School Facility"/>
    <n v="53.6"/>
    <n v="46.4"/>
    <s v="Fail"/>
    <s v=""/>
    <n v="1"/>
    <n v="2006"/>
    <x v="1"/>
    <m/>
  </r>
  <r>
    <s v="Los Angeles"/>
    <s v="Glendora"/>
    <s v="PLF Debt"/>
    <s v="Sales Tax: Enact a 0.75% tax to fund general city services."/>
    <s v="Other Purpose"/>
    <n v="53.67"/>
    <n v="46.33"/>
    <s v="Pass"/>
    <n v="1"/>
    <s v=""/>
    <n v="2019"/>
    <x v="2"/>
    <m/>
  </r>
  <r>
    <s v="Los Angeles"/>
    <s v="Hawaiian Gardens"/>
    <s v="PLF Debt"/>
    <s v="Transient Occupancy Tax: Impose a 9% tax for people staying in hotels, motels and similar lodging for less than 30 days."/>
    <s v="Other Purpose"/>
    <n v="53.7"/>
    <n v="46.3"/>
    <s v="Pass"/>
    <n v="1"/>
    <s v=""/>
    <n v="2001"/>
    <x v="2"/>
    <m/>
  </r>
  <r>
    <s v="Los Angeles"/>
    <s v="Lynwood Unified School District"/>
    <s v="General Obligation Bond"/>
    <n v="45000000"/>
    <s v="K-12 School Facility"/>
    <n v="53.8"/>
    <n v="46.2"/>
    <s v="Fail"/>
    <s v=""/>
    <n v="1"/>
    <n v="2010"/>
    <x v="0"/>
    <m/>
  </r>
  <r>
    <s v="Los Angeles"/>
    <s v="Los Angeles"/>
    <s v="General Obligation Bond"/>
    <n v="100000000"/>
    <s v="Multifamily Housing"/>
    <n v="53.9"/>
    <n v="46.4"/>
    <s v="Fail"/>
    <s v=""/>
    <n v="1"/>
    <n v="1990"/>
    <x v="0"/>
    <m/>
  </r>
  <r>
    <s v="Los Angeles"/>
    <s v="Carson"/>
    <s v="PLF Debt"/>
    <s v="Sales Tax: additional 0.75% generating an estimated $12 million per year, thereby increasing the total sales tax rate from 9.5% to 10.25%"/>
    <s v="Other Purpose"/>
    <n v="53.92"/>
    <n v="46.08"/>
    <s v="Pass"/>
    <n v="1"/>
    <s v=""/>
    <n v="2020"/>
    <x v="0"/>
    <m/>
  </r>
  <r>
    <s v="Los Angeles"/>
    <s v="South Pasadena"/>
    <s v="PLF Debt"/>
    <s v="Utility Tax: Reduces utility tax from 8% to 7.5% for 10 years."/>
    <s v="Other Purpose"/>
    <n v="53.93"/>
    <n v="46.07"/>
    <s v="Pass"/>
    <n v="1"/>
    <s v=""/>
    <n v="2011"/>
    <x v="2"/>
    <m/>
  </r>
  <r>
    <s v="Los Angeles"/>
    <s v="Westside Union School District"/>
    <s v="PLF Debt"/>
    <s v="Parcel Tax: Levy Annual Tax of $96 Per Parcel for 4 Yrs"/>
    <s v="K-12 School Facility"/>
    <n v="54.3"/>
    <n v="45.7"/>
    <s v="Fail"/>
    <s v=""/>
    <n v="1"/>
    <n v="2012"/>
    <x v="0"/>
    <m/>
  </r>
  <r>
    <s v="Los Angeles"/>
    <s v="La Verne"/>
    <s v="PLF Debt"/>
    <s v="Sales Tax: additional 0.75%, increasing the total sales tax rate from 9.5% to 10.25%"/>
    <s v="Other Purpose"/>
    <n v="54.36"/>
    <n v="45.64"/>
    <s v="Pass"/>
    <n v="1"/>
    <s v=""/>
    <n v="2020"/>
    <x v="1"/>
    <m/>
  </r>
  <r>
    <s v="Los Angeles"/>
    <s v="Hermosa Beach City School District"/>
    <s v="General Obligation Bond"/>
    <n v="54000000"/>
    <s v="K-12 School Facility"/>
    <n v="54.5"/>
    <n v="45.5"/>
    <s v="Fail"/>
    <s v=""/>
    <n v="1"/>
    <n v="2014"/>
    <x v="0"/>
    <m/>
  </r>
  <r>
    <s v="Los Angeles"/>
    <s v="Pomona Unified School District"/>
    <s v="PLF Debt"/>
    <s v="Parcel Tax: Impose Annual Parcel Tax of $96 for Single-Family Residential Properties, $192 for Multi-Family-Family Properties with Two to Four Units, and $480 for Properties with 5 or More Units"/>
    <s v="K-12 School Facility"/>
    <n v="54.6"/>
    <n v="45.4"/>
    <s v="Fail"/>
    <s v=""/>
    <n v="1"/>
    <n v="2010"/>
    <x v="0"/>
    <m/>
  </r>
  <r>
    <s v="Los Angeles"/>
    <s v="Glendale"/>
    <s v="PLF Debt"/>
    <s v="Sales Tax: Impose .75% tax with no expiration."/>
    <s v="Other Purpose"/>
    <n v="54.66"/>
    <n v="45.34"/>
    <s v="Pass"/>
    <n v="1"/>
    <s v=""/>
    <n v="2018"/>
    <x v="0"/>
    <m/>
  </r>
  <r>
    <s v="Los Angeles"/>
    <s v="Los Angeles"/>
    <s v="Sales Tax Election"/>
    <s v="Sales Tax: Increased sales tax by 0.5%."/>
    <s v="Other Purpose"/>
    <n v="54.67"/>
    <n v="45.32"/>
    <s v="Fail"/>
    <s v=""/>
    <n v="1"/>
    <n v="2013"/>
    <x v="2"/>
    <m/>
  </r>
  <r>
    <s v="Los Angeles"/>
    <s v="Duarte"/>
    <s v="PLF Debt"/>
    <s v="Sales Tax: additional 0.75%, thereby increasing the total sales tax rate to 10.25%"/>
    <s v="Other Purpose"/>
    <n v="54.85"/>
    <n v="45.15"/>
    <s v="Pass"/>
    <n v="1"/>
    <s v=""/>
    <n v="2020"/>
    <x v="1"/>
    <m/>
  </r>
  <r>
    <s v="Los Angeles"/>
    <s v="Lancaster"/>
    <s v="PLF Debt"/>
    <s v="Sales Tax: additional 0.75% generating an estimated $12 million per year, thereby increasing the total sales tax rate from 9.5% to 10.25%"/>
    <s v="Other Purpose"/>
    <n v="54.86"/>
    <n v="45.14"/>
    <s v="Pass"/>
    <n v="1"/>
    <s v=""/>
    <n v="2020"/>
    <x v="0"/>
    <m/>
  </r>
  <r>
    <s v="Los Angeles"/>
    <s v="South Pasadena"/>
    <s v="PLF Debt"/>
    <s v="Utility Users Tax: 4.8% for 10 years."/>
    <s v="Street Construction and Improvements"/>
    <n v="55"/>
    <n v="45"/>
    <s v="Fail"/>
    <s v=""/>
    <n v="1"/>
    <n v="2003"/>
    <x v="2"/>
    <m/>
  </r>
  <r>
    <s v="Los Angeles"/>
    <s v="Palmdale School District"/>
    <s v="General Obligation Bond"/>
    <n v="25000000"/>
    <s v="K-12 School Facility"/>
    <n v="55.2"/>
    <n v="44.8"/>
    <s v="Pass"/>
    <n v="1"/>
    <s v=""/>
    <n v="2001"/>
    <x v="2"/>
    <m/>
  </r>
  <r>
    <s v="Los Angeles"/>
    <s v="Bell"/>
    <s v="PLF Debt"/>
    <s v="Parcel Tax: Not to Exceed $25.26 Per Pacel the Initial Year"/>
    <s v="Public Building"/>
    <n v="55.4"/>
    <n v="44.6"/>
    <s v="Fail"/>
    <s v=""/>
    <n v="1"/>
    <n v="2004"/>
    <x v="1"/>
    <m/>
  </r>
  <r>
    <s v="Los Angeles"/>
    <s v="Rancho Palos Verdes"/>
    <s v="PLF Debt"/>
    <s v="Storm Drain Fee: Shorten duration of storm drain fee from 30 years to 10 years."/>
    <s v="Other Purpose"/>
    <n v="55.53"/>
    <n v="44.47"/>
    <s v="Pass"/>
    <n v="1"/>
    <s v=""/>
    <n v="2007"/>
    <x v="2"/>
    <m/>
  </r>
  <r>
    <s v="Los Angeles"/>
    <s v="Sierra Madre"/>
    <s v="PLF Debt"/>
    <s v="Utility Users Tax: Continue 6% Tax"/>
    <s v="Special Tax Fees/Levy"/>
    <n v="55.8"/>
    <n v="44.2"/>
    <s v="Pass"/>
    <n v="1"/>
    <s v=""/>
    <n v="1996"/>
    <x v="0"/>
    <m/>
  </r>
  <r>
    <s v="Los Angeles"/>
    <s v="Acton-Agua Dulce Unified School District"/>
    <s v="General Obligation Bond"/>
    <n v="13000000"/>
    <s v="K-12 School Facility"/>
    <n v="55.8"/>
    <n v="44.2"/>
    <s v="Pass"/>
    <n v="1"/>
    <s v=""/>
    <n v="2008"/>
    <x v="0"/>
    <m/>
  </r>
  <r>
    <s v="Los Angeles"/>
    <s v="San Dimas"/>
    <s v="PLF Debt"/>
    <s v="Transient Occupancy Tax: Increase TOT from 8% to 12%."/>
    <s v="Other Purpose"/>
    <n v="55.85"/>
    <n v="44.15"/>
    <s v="Pass"/>
    <n v="1"/>
    <s v=""/>
    <n v="2013"/>
    <x v="2"/>
    <m/>
  </r>
  <r>
    <s v="Los Angeles"/>
    <s v="Compton Unified School District"/>
    <s v="General Obligation Bond"/>
    <n v="350000000"/>
    <s v="K-12 School Facility"/>
    <n v="55.94"/>
    <n v="44.06"/>
    <s v="Pass"/>
    <n v="1"/>
    <s v=""/>
    <n v="2015"/>
    <x v="2"/>
    <m/>
  </r>
  <r>
    <s v="Los Angeles"/>
    <s v="Azusa"/>
    <s v="PLF Debt"/>
    <s v="Business License mining/ wood production/ excavation"/>
    <s v="Other Purpose"/>
    <n v="56"/>
    <n v="44"/>
    <s v="Pass"/>
    <n v="1"/>
    <s v=""/>
    <n v="1988"/>
    <x v="0"/>
    <m/>
  </r>
  <r>
    <s v="Los Angeles"/>
    <s v="Malibu"/>
    <s v="PLF Debt"/>
    <s v="Transient Occupancy Tax: increase from 12% to 15% generating an estimated $775,000 per year"/>
    <s v="Other Purpose"/>
    <n v="56.18"/>
    <n v="43.12"/>
    <s v="Pass"/>
    <n v="1"/>
    <s v=""/>
    <n v="2020"/>
    <x v="0"/>
    <m/>
  </r>
  <r>
    <s v="Los Angeles"/>
    <s v="Torrance"/>
    <s v="PLF Debt"/>
    <s v="Utility Users Tax: Adopt an Ordinance to Ratify and Update Torrance's Existing Telephone Utility Users Tax to Continue General Services Provided That the Present Tax Rate Will Not Change"/>
    <s v="Special Tax Fees/Levy"/>
    <n v="56.2"/>
    <n v="43.8"/>
    <s v="Pass"/>
    <n v="1"/>
    <s v=""/>
    <n v="2008"/>
    <x v="1"/>
    <m/>
  </r>
  <r>
    <s v="Los Angeles"/>
    <s v="Redondo Beach"/>
    <s v="PLF Debt"/>
    <s v="Transient Occupancy Tax: Increase TOT from 9% to 12%."/>
    <s v="Other Purpose"/>
    <n v="56.2"/>
    <n v="43.8"/>
    <s v="Pass"/>
    <n v="1"/>
    <s v=""/>
    <n v="2005"/>
    <x v="2"/>
    <m/>
  </r>
  <r>
    <s v="Los Angeles"/>
    <s v="Azusa Unified School District"/>
    <s v="General Obligation Bond"/>
    <n v="92000000"/>
    <s v="K-12 School Facility"/>
    <n v="56.2"/>
    <n v="43.8"/>
    <s v="Pass"/>
    <n v="1"/>
    <s v=""/>
    <n v="2014"/>
    <x v="0"/>
    <m/>
  </r>
  <r>
    <s v="Los Angeles"/>
    <s v="Centinela Valley Union High School District"/>
    <s v="PLF Debt"/>
    <s v="Parcel Tax: Levy a Parcel Tax at $.04 Per Square Foot for 9 Yrs"/>
    <s v="K-12 School Facility"/>
    <n v="56.4"/>
    <n v="43.6"/>
    <s v="Fail"/>
    <s v=""/>
    <n v="1"/>
    <n v="2008"/>
    <x v="1"/>
    <m/>
  </r>
  <r>
    <s v="Los Angeles"/>
    <s v="San Fernando"/>
    <s v="PLF Debt"/>
    <s v="Sales Tax: increase from 0.5% to 0.75% generating an estimated $1.1 million per year, thereby increasing the total sales tax rate from 10% to 10.25%"/>
    <s v="Other Purpose"/>
    <n v="56.43"/>
    <n v="43.57"/>
    <s v="Pass"/>
    <n v="1"/>
    <s v=""/>
    <n v="2020"/>
    <x v="0"/>
    <m/>
  </r>
  <r>
    <s v="Los Angeles"/>
    <s v="Azusa"/>
    <s v="PLF Debt"/>
    <s v="Transient Occupancy Tax: Increase TOT from 7.5% to 10%."/>
    <s v="Other Purpose"/>
    <n v="56.46"/>
    <n v="43.54"/>
    <s v="Pass"/>
    <n v="1"/>
    <s v=""/>
    <n v="2015"/>
    <x v="2"/>
    <m/>
  </r>
  <r>
    <s v="Los Angeles"/>
    <s v="Los Angeles"/>
    <s v="PLF Debt"/>
    <s v="Parcel Tax: $0.97 per 100 square feet"/>
    <s v="Other Purpose"/>
    <n v="56.5"/>
    <n v="43.5"/>
    <s v="Fail"/>
    <s v=""/>
    <n v="1"/>
    <n v="1990"/>
    <x v="0"/>
    <m/>
  </r>
  <r>
    <s v="Los Angeles"/>
    <s v="Los Angeles County"/>
    <s v="General Obligation Bond"/>
    <n v="816890000"/>
    <s v="Recreation and Sports Facilities"/>
    <n v="56.7"/>
    <n v="43.3"/>
    <s v="Fail"/>
    <s v=""/>
    <n v="1"/>
    <n v="1990"/>
    <x v="0"/>
    <m/>
  </r>
  <r>
    <s v="Los Angeles"/>
    <s v="ABC Unified School District"/>
    <s v="General Obligation Bond"/>
    <n v="258000000"/>
    <s v="K-12 School Facility"/>
    <n v="56.82"/>
    <n v="43.18"/>
    <s v="Pass"/>
    <n v="1"/>
    <s v=""/>
    <n v="2018"/>
    <x v="0"/>
    <m/>
  </r>
  <r>
    <s v="Los Angeles"/>
    <s v="Walnut Valley Unified School District"/>
    <s v="General Obligation Bond"/>
    <n v="15200000"/>
    <s v="K-12 School Facility"/>
    <n v="56.9"/>
    <n v="43.1"/>
    <s v="Pass"/>
    <n v="1"/>
    <s v=""/>
    <n v="2007"/>
    <x v="2"/>
    <m/>
  </r>
  <r>
    <s v="Los Angeles"/>
    <s v="Norwalk"/>
    <s v="PLF Debt"/>
    <s v="Sales Tax: additional 0.75%, increasing the total sales tax rate from 9.5% to 10.25%, generating an estimated $7 million in annual general fund revenue"/>
    <s v="Other Purpose"/>
    <n v="56.99"/>
    <n v="43.01"/>
    <s v="Pass"/>
    <n v="1"/>
    <s v=""/>
    <n v="2020"/>
    <x v="4"/>
    <m/>
  </r>
  <r>
    <s v="Los Angeles"/>
    <s v="El Segundo"/>
    <s v="General Obligation Bond"/>
    <n v="3250000"/>
    <s v="Public Building"/>
    <n v="57"/>
    <n v="43"/>
    <s v="Fail"/>
    <s v=""/>
    <n v="1"/>
    <n v="1986"/>
    <x v="0"/>
    <m/>
  </r>
  <r>
    <s v="Los Angeles"/>
    <s v="Long Beach"/>
    <s v="PLF Debt"/>
    <s v="Oil Barrel Production Tax: increase from $0.15 to up to $0.30 per barrel generating an estimated $1.6 million per year in addition to the city's special-purpose oil production tax of $0.33 per barrel"/>
    <s v="Fire, Police Protection/Emergency Medical"/>
    <n v="57.08"/>
    <n v="42.92"/>
    <s v="Pass"/>
    <n v="1"/>
    <s v=""/>
    <n v="2020"/>
    <x v="0"/>
    <m/>
  </r>
  <r>
    <s v="Los Angeles"/>
    <s v="Antelope Valley Union High School District"/>
    <s v="General Obligation Bond"/>
    <n v="103600000"/>
    <s v="K-12 School Facility"/>
    <n v="57.2"/>
    <n v="42.8"/>
    <s v="Pass"/>
    <n v="1"/>
    <s v=""/>
    <n v="2002"/>
    <x v="1"/>
    <m/>
  </r>
  <r>
    <s v="Los Angeles"/>
    <s v="Whittier"/>
    <s v="PLF Debt"/>
    <s v="Sales Tax: additional 0.75%, increasing the total sales tax rate in the city to 10.25% and generating an estimated $6.375 million in annual general fund revenue"/>
    <s v="Other Purpose"/>
    <n v="57.22"/>
    <n v="42.78"/>
    <s v="Pass"/>
    <n v="1"/>
    <s v=""/>
    <n v="2020"/>
    <x v="1"/>
    <m/>
  </r>
  <r>
    <s v="Los Angeles"/>
    <s v="Duarte Unified School District"/>
    <s v="General Obligation Bond"/>
    <n v="79000000"/>
    <s v="K-12 School Facility"/>
    <n v="57.3"/>
    <n v="42.7"/>
    <s v="Pass"/>
    <n v="1"/>
    <s v=""/>
    <n v="2020"/>
    <x v="0"/>
    <m/>
  </r>
  <r>
    <s v="Los Angeles"/>
    <s v="Norwalk-La Mirada Unified School District"/>
    <s v="General Obligation Bond"/>
    <n v="375000000"/>
    <s v="K-12 School Facility"/>
    <n v="57.4"/>
    <n v="42.6"/>
    <s v="Pass"/>
    <n v="1"/>
    <s v=""/>
    <n v="2014"/>
    <x v="0"/>
    <m/>
  </r>
  <r>
    <s v="Los Angeles"/>
    <s v="Lynwood Unified School District"/>
    <s v="General Obligation Bond"/>
    <n v="93000000"/>
    <s v="K-12 School Facility"/>
    <n v="57.4"/>
    <n v="42.6"/>
    <s v="Pass"/>
    <n v="1"/>
    <s v=""/>
    <n v="2012"/>
    <x v="0"/>
    <m/>
  </r>
  <r>
    <s v="Los Angeles"/>
    <s v="Palos Verdes Estates"/>
    <s v="PLF Debt"/>
    <s v="Utility User Tax: 2.5% utlity user tax."/>
    <s v="Other Purpose"/>
    <n v="57.5"/>
    <n v="42.5"/>
    <s v="Fail"/>
    <s v=""/>
    <n v="1"/>
    <n v="2003"/>
    <x v="2"/>
    <m/>
  </r>
  <r>
    <s v="Los Angeles"/>
    <s v="Long Beach CFD No 4"/>
    <s v="PLF Debt"/>
    <s v="$12.35 Per Dwelling Unit"/>
    <s v="Public Safety"/>
    <n v="57.6"/>
    <n v="42.4"/>
    <s v="Fail"/>
    <s v=""/>
    <n v="1"/>
    <n v="1996"/>
    <x v="0"/>
    <m/>
  </r>
  <r>
    <s v="Los Angeles"/>
    <s v="Citrus Community College District"/>
    <s v="General Obligation Bond"/>
    <n v="298000000"/>
    <s v="K-12 School Facility"/>
    <n v="57.67"/>
    <n v="42.33"/>
    <s v="Pass"/>
    <n v="1"/>
    <s v=""/>
    <n v="2020"/>
    <x v="0"/>
    <m/>
  </r>
  <r>
    <s v="Los Angeles"/>
    <s v="Claremont"/>
    <s v="General Obligation Bond"/>
    <n v="24000000"/>
    <s v="Other Purpose"/>
    <n v="57.69"/>
    <n v="42.31"/>
    <s v="Fail"/>
    <s v=""/>
    <n v="1"/>
    <n v="2018"/>
    <x v="1"/>
    <m/>
  </r>
  <r>
    <s v="Los Angeles"/>
    <s v="Cerritos Community College District"/>
    <s v="General Obligation Bond"/>
    <n v="210000000"/>
    <s v="College, University Facility"/>
    <n v="57.7"/>
    <n v="42.3"/>
    <s v="Pass"/>
    <n v="1"/>
    <s v=""/>
    <n v="2004"/>
    <x v="1"/>
    <m/>
  </r>
  <r>
    <s v="Los Angeles"/>
    <s v="Citrus Community College District"/>
    <s v="General Obligation Bond"/>
    <n v="121000000"/>
    <s v="College, University Facility"/>
    <n v="57.8"/>
    <n v="42.2"/>
    <s v="Pass"/>
    <n v="1"/>
    <s v=""/>
    <n v="2004"/>
    <x v="1"/>
    <m/>
  </r>
  <r>
    <s v="Los Angeles"/>
    <s v="Manhattan Beach Unified School District"/>
    <s v="PLF Debt"/>
    <s v="Parcel Tax: $108 annual tax for 5 years."/>
    <s v="K-12 School Facility"/>
    <n v="58"/>
    <n v="42"/>
    <s v="Fail"/>
    <s v=""/>
    <n v="1"/>
    <n v="2003"/>
    <x v="2"/>
    <m/>
  </r>
  <r>
    <s v="Los Angeles"/>
    <s v="Glendale Community College District"/>
    <s v="General Obligation Bond"/>
    <n v="98000000"/>
    <s v="College, University Facility"/>
    <n v="58.1"/>
    <n v="41.9"/>
    <s v="Pass"/>
    <n v="1"/>
    <s v=""/>
    <n v="2002"/>
    <x v="1"/>
    <m/>
  </r>
  <r>
    <s v="Los Angeles"/>
    <s v="San Marino"/>
    <s v="PLF Debt"/>
    <s v="Utility Users Tax: Continue Current Tax of 5% on Electricity, Gas, Telephone Service, Cable TV, and Water"/>
    <s v="Special Tax Fees/Levy"/>
    <n v="58.3"/>
    <n v="41.7"/>
    <s v="Pass"/>
    <n v="1"/>
    <s v=""/>
    <n v="2006"/>
    <x v="0"/>
    <m/>
  </r>
  <r>
    <s v="Los Angeles"/>
    <s v="Monterey Park"/>
    <s v="PLF Debt"/>
    <s v="Parcel Tax: Establish an Ordinance for a Parcel Tax from $70-$1500/Parcel"/>
    <s v="Public Safety"/>
    <n v="58.3"/>
    <n v="41.7"/>
    <s v="Fail"/>
    <s v=""/>
    <n v="1"/>
    <n v="2004"/>
    <x v="1"/>
    <m/>
  </r>
  <r>
    <s v="Los Angeles"/>
    <s v="Azusa"/>
    <s v="PLF Debt"/>
    <s v="Residential tax/Commercial Tax: Reduce existing residential tax from 5% to 4% and increasing the existing commercial tax from 5% to 8%."/>
    <s v="Other Purpose"/>
    <n v="58.3"/>
    <n v="41.7"/>
    <s v="Pass"/>
    <n v="1"/>
    <s v=""/>
    <n v="2003"/>
    <x v="2"/>
    <m/>
  </r>
  <r>
    <s v="Los Angeles"/>
    <s v="Pasadena"/>
    <s v="PLF Debt"/>
    <s v="Utility Users Tax: Continue Existing 8.25% Utility Users Tax"/>
    <s v="Special Tax Fees/Levy"/>
    <n v="58.4"/>
    <n v="41.6"/>
    <s v="Pass"/>
    <n v="1"/>
    <s v=""/>
    <n v="2008"/>
    <x v="1"/>
    <m/>
  </r>
  <r>
    <s v="Los Angeles"/>
    <s v="Saugus Union School District"/>
    <s v="General Obligation Bond"/>
    <n v="148000000"/>
    <s v="K-12 School Facility"/>
    <n v="58.4"/>
    <n v="41.6"/>
    <s v="Pass"/>
    <n v="1"/>
    <s v=""/>
    <n v="2014"/>
    <x v="0"/>
    <m/>
  </r>
  <r>
    <s v="Los Angeles"/>
    <s v="Santa Monica Community College District"/>
    <s v="General Obligation Bond"/>
    <n v="135000000"/>
    <s v="College, University Facility"/>
    <n v="58.4"/>
    <n v="41.6"/>
    <s v="Pass"/>
    <n v="1"/>
    <s v=""/>
    <n v="2004"/>
    <x v="0"/>
    <m/>
  </r>
  <r>
    <s v="Los Angeles"/>
    <s v="Santa Clarita Community College District"/>
    <s v="General Obligation Bond"/>
    <n v="230000000"/>
    <s v="College, University Facility"/>
    <n v="58.46"/>
    <n v="41.54"/>
    <s v="Pass"/>
    <n v="1"/>
    <s v=""/>
    <n v="2016"/>
    <x v="1"/>
    <m/>
  </r>
  <r>
    <s v="Los Angeles"/>
    <s v="Mt San Antonio Community College District"/>
    <s v="General Obligation Bond"/>
    <n v="221000000"/>
    <s v="College, University Facility"/>
    <n v="58.5"/>
    <n v="41.5"/>
    <s v="Pass"/>
    <n v="1"/>
    <s v=""/>
    <n v="2001"/>
    <x v="2"/>
    <m/>
  </r>
  <r>
    <s v="Los Angeles"/>
    <s v="Commerce"/>
    <s v="PLF Debt"/>
    <s v="Transient Occupancy Tax: The Tax Is 12% of the Rent Charged by the Operator of Any Hotel"/>
    <s v="Special Tax Fees/Levy"/>
    <n v="58.6"/>
    <n v="41.4"/>
    <s v="Pass"/>
    <n v="1"/>
    <s v=""/>
    <n v="2005"/>
    <x v="3"/>
    <m/>
  </r>
  <r>
    <s v="Los Angeles"/>
    <s v="Hawthorne"/>
    <s v="PLF Debt"/>
    <s v="Parcel Tax: $55 per unit"/>
    <s v="Other Purpose"/>
    <n v="58.7"/>
    <n v="41.3"/>
    <s v="Fail"/>
    <s v=""/>
    <n v="1"/>
    <n v="1990"/>
    <x v="0"/>
    <m/>
  </r>
  <r>
    <s v="Los Angeles"/>
    <s v="Commerce"/>
    <s v="PLF Debt"/>
    <s v="Parcel Tax: $0.3321 per square foot on industrial property, generating an estimated $12,000,000 annually"/>
    <s v="Public Safety"/>
    <n v="58.74"/>
    <n v="41.26"/>
    <s v="Pass"/>
    <n v="1"/>
    <s v=""/>
    <n v="2021"/>
    <x v="2"/>
    <m/>
  </r>
  <r>
    <s v="Los Angeles"/>
    <s v="Avalon"/>
    <s v="PLF Debt"/>
    <s v="Parcel Tax: Not to Exceed $25.26 Per Pacel the Initial Year"/>
    <s v="Public Building"/>
    <n v="58.8"/>
    <n v="41.2"/>
    <s v="Fail"/>
    <s v=""/>
    <n v="1"/>
    <n v="2004"/>
    <x v="1"/>
    <m/>
  </r>
  <r>
    <s v="Los Angeles"/>
    <s v="Covina"/>
    <s v="PLF Debt"/>
    <s v="Sales Tax: Increase tax rate by 0.75%."/>
    <s v="Other Purpose"/>
    <n v="58.94"/>
    <n v="41.06"/>
    <s v="Pass"/>
    <n v="1"/>
    <s v=""/>
    <n v="2018"/>
    <x v="0"/>
    <m/>
  </r>
  <r>
    <s v="Los Angeles"/>
    <s v="La Habra Heights"/>
    <s v="PLF Debt"/>
    <s v="Parcel Tax: Continue existing tax for fire safety and emergency medical services."/>
    <s v="Public Safety"/>
    <n v="59"/>
    <n v="41"/>
    <s v="Pass"/>
    <n v="1"/>
    <s v=""/>
    <n v="2013"/>
    <x v="2"/>
    <m/>
  </r>
  <r>
    <s v="Los Angeles"/>
    <s v="Azusa"/>
    <s v="PLF Debt"/>
    <s v="10% sanitary landfill/ $100,000"/>
    <s v="Other Purpose"/>
    <n v="59"/>
    <n v="41"/>
    <s v="Pass"/>
    <n v="1"/>
    <s v=""/>
    <n v="1988"/>
    <x v="0"/>
    <m/>
  </r>
  <r>
    <s v="Los Angeles"/>
    <s v="Long Beach"/>
    <s v="PLF Debt"/>
    <s v="Transient Occupancy Tax: increase rate from 6% to 7%, paid for by hotel/motel guests, generating approximately $2.8 million dollars annually, until ended by voters"/>
    <s v="Theatre/Arts/Museums"/>
    <n v="59.21"/>
    <n v="40.79"/>
    <s v="Pass"/>
    <n v="1"/>
    <s v=""/>
    <n v="2020"/>
    <x v="1"/>
    <m/>
  </r>
  <r>
    <s v="Los Angeles"/>
    <s v="Los Angeles"/>
    <s v="PLF Debt"/>
    <s v="Business Tax: Impose a $50 business tax per $1000 of gross receipts at each marijuana dispensary in the city."/>
    <s v="Other Purpose"/>
    <n v="59.34"/>
    <n v="40.659999999999997"/>
    <s v="Pass"/>
    <n v="1"/>
    <s v=""/>
    <n v="2011"/>
    <x v="2"/>
    <m/>
  </r>
  <r>
    <s v="Los Angeles"/>
    <s v="Los Angeles"/>
    <s v="General Obligation Bond"/>
    <n v="46500000"/>
    <s v="Parks, Open Space"/>
    <n v="59.7"/>
    <n v="40.299999999999997"/>
    <s v="Fail"/>
    <s v=""/>
    <n v="1"/>
    <n v="1998"/>
    <x v="0"/>
    <m/>
  </r>
  <r>
    <s v="Los Angeles"/>
    <s v="Hermosa Beach City School District"/>
    <s v="General Obligation Bond"/>
    <n v="59000000"/>
    <s v="K-12 School Facility"/>
    <n v="59.72"/>
    <n v="40.28"/>
    <s v="Pass"/>
    <n v="1"/>
    <s v=""/>
    <n v="2016"/>
    <x v="1"/>
    <m/>
  </r>
  <r>
    <s v="Los Angeles"/>
    <s v="Duarte Unified School District"/>
    <s v="General Obligation Bond"/>
    <n v="62000000"/>
    <s v="K-12 School Facility"/>
    <n v="59.9"/>
    <n v="40.1"/>
    <s v="Pass"/>
    <n v="1"/>
    <s v=""/>
    <n v="2010"/>
    <x v="0"/>
    <m/>
  </r>
  <r>
    <s v="Los Angeles"/>
    <s v="Palos Verdes Estates"/>
    <s v="PLF Debt"/>
    <s v="Parcel Tax:  Extend an expiring parcel tax of $342.34/parcel plus $0.196073/sq. ft. of building improvement for fire and paramedic services for 12 years. The measure also allows for annual adjustments of up to 6.2%."/>
    <s v="Fire, Police Protection/Emergency Medical"/>
    <n v="59.92"/>
    <n v="40.08"/>
    <s v="Fail"/>
    <s v=""/>
    <n v="1"/>
    <n v="2017"/>
    <x v="2"/>
    <m/>
  </r>
  <r>
    <s v="Los Angeles"/>
    <s v="Pomona"/>
    <s v="PLF Debt"/>
    <s v="Utility Users Tax: Expand the types of telecommunications included in the utility user tax and maintain 9% tax rate."/>
    <s v="Other Purpose"/>
    <n v="60.08"/>
    <n v="39.93"/>
    <s v="Pass"/>
    <n v="1"/>
    <s v=""/>
    <n v="2009"/>
    <x v="2"/>
    <m/>
  </r>
  <r>
    <s v="Los Angeles"/>
    <s v="Monterey Park"/>
    <s v="PLF Debt"/>
    <s v="Utility Tax: Amend city's telephone utility tax code without changing the rate of tax to reflex changes in electronic communication equipment, methods and regulations."/>
    <s v="Other Capital Improvements, Public Works"/>
    <n v="60.1"/>
    <n v="39.9"/>
    <s v="Pass"/>
    <n v="1"/>
    <s v=""/>
    <n v="2013"/>
    <x v="2"/>
    <m/>
  </r>
  <r>
    <s v="Los Angeles"/>
    <s v="Long Beach"/>
    <s v="PLF Debt"/>
    <s v="Marijuana Tax: Impose tax of 6% of gross receipts on dispensaries, $10/sq. ft. on cultivators, and $1,000/year on all other marijuana businesses."/>
    <s v="Other Purpose"/>
    <n v="60.14"/>
    <n v="39.86"/>
    <s v="Pass"/>
    <n v="1"/>
    <s v=""/>
    <n v="2016"/>
    <x v="0"/>
    <m/>
  </r>
  <r>
    <s v="Los Angeles"/>
    <s v="Los Angeles County"/>
    <s v="Sales Tax Revenue Bond"/>
    <s v="Sales Tax: Increase by 1/2›, Eff. 4/1/05. Sales Tax Increases from 8.25 to 8.75›"/>
    <s v="Public Safety"/>
    <n v="60.2"/>
    <n v="39.799999999999997"/>
    <s v="Fail"/>
    <s v=""/>
    <n v="1"/>
    <n v="2004"/>
    <x v="0"/>
    <m/>
  </r>
  <r>
    <s v="Los Angeles"/>
    <s v="Cudahy"/>
    <s v="PLF Debt"/>
    <s v="Sales Tax: Impose .75% tax for 10 yrs."/>
    <s v="Other Purpose"/>
    <n v="60.32"/>
    <n v="39.68"/>
    <s v="Pass"/>
    <n v="1"/>
    <s v=""/>
    <n v="2018"/>
    <x v="0"/>
    <m/>
  </r>
  <r>
    <s v="Los Angeles"/>
    <s v="Long Beach"/>
    <s v="PLF Debt"/>
    <s v="Sales Tax: Increase sales tax by 1% for 6 years."/>
    <s v="Other Purpose"/>
    <n v="60.32"/>
    <n v="39.68"/>
    <s v="Pass"/>
    <n v="1"/>
    <s v=""/>
    <n v="2016"/>
    <x v="1"/>
    <m/>
  </r>
  <r>
    <s v="Los Angeles"/>
    <s v="Manhattan Beach"/>
    <s v="General Obligation Bond"/>
    <n v="15000000"/>
    <s v="Redevelopment, Multiple Purposes"/>
    <n v="60.37"/>
    <n v="39.630000000000003"/>
    <s v="Fail"/>
    <s v=""/>
    <n v="1"/>
    <n v="2001"/>
    <x v="2"/>
    <m/>
  </r>
  <r>
    <s v="Los Angeles"/>
    <s v="Palmdale"/>
    <s v="PLF Debt"/>
    <s v="Sales Tax: additional 0.75% generating an estimated $12 million per year, thereby increasing the total sales tax rate from 9.5% to 10.25%"/>
    <s v="Other Purpose"/>
    <n v="60.37"/>
    <n v="39.630000000000003"/>
    <s v="Pass"/>
    <n v="1"/>
    <s v=""/>
    <n v="2020"/>
    <x v="0"/>
    <m/>
  </r>
  <r>
    <s v="Los Angeles"/>
    <s v="Monterey Park"/>
    <s v="PLF Debt"/>
    <s v="Parcel Tax: Extend tax of $25/single-family units, $50/parcel for multi-family units, and $75/parcel for commercial and industrial property to fund library services for 20 years. The tax was set to expire in 2018."/>
    <s v="Other Purpose"/>
    <n v="60.44"/>
    <n v="39.56"/>
    <s v="Fail"/>
    <s v=""/>
    <n v="1"/>
    <n v="2017"/>
    <x v="2"/>
    <m/>
  </r>
  <r>
    <s v="Los Angeles"/>
    <s v="Los Angeles County"/>
    <s v="General Obligation Bond"/>
    <n v="250000000"/>
    <s v="Seismic Safety, Improvements, Repairs"/>
    <n v="60.5"/>
    <n v="39.5"/>
    <s v="Fail"/>
    <s v=""/>
    <n v="1"/>
    <n v="2002"/>
    <x v="0"/>
    <m/>
  </r>
  <r>
    <s v="Los Angeles"/>
    <s v="Lomita"/>
    <s v="PLF Debt"/>
    <s v="Sales Tax: additional 0.75% generating an estimated $1.3 million per year, thereby increasing the total sales tax rate from 9.5% to 10.25%"/>
    <s v="Other Purpose"/>
    <n v="60.56"/>
    <n v="39.44"/>
    <s v="Pass"/>
    <n v="1"/>
    <s v=""/>
    <n v="2020"/>
    <x v="0"/>
    <m/>
  </r>
  <r>
    <s v="Los Angeles"/>
    <s v="Pomona"/>
    <s v="PLF Debt"/>
    <s v="Parcel Tax: Adopt Special Parcel Tax of $38 Per Parcel and/or Residential Unit Beginning 7/1/2013"/>
    <s v="Public Building"/>
    <n v="60.6"/>
    <n v="39.4"/>
    <s v="Fail"/>
    <s v=""/>
    <n v="1"/>
    <n v="2012"/>
    <x v="0"/>
    <m/>
  </r>
  <r>
    <s v="Los Angeles"/>
    <s v="William S Hart Union High School District"/>
    <s v="General Obligation Bond"/>
    <n v="300000000"/>
    <s v="K-12 School Facility"/>
    <n v="60.6"/>
    <n v="39.4"/>
    <s v="Pass"/>
    <n v="1"/>
    <s v=""/>
    <n v="2008"/>
    <x v="0"/>
    <m/>
  </r>
  <r>
    <s v="Los Angeles"/>
    <s v="Irwindale"/>
    <s v="PLF Debt"/>
    <s v="Sales Tax: Enact tax of 0.75%, increasing tax rate from 9.5% to 10.25%."/>
    <s v="Other Purpose"/>
    <n v="60.62"/>
    <n v="39.380000000000003"/>
    <s v="Pass"/>
    <n v="1"/>
    <s v=""/>
    <n v="2019"/>
    <x v="2"/>
    <m/>
  </r>
  <r>
    <s v="Los Angeles"/>
    <s v="Montebello"/>
    <s v="PLF Debt"/>
    <s v="Sales Tax: additional 0.75%, increasing the total sales tax rate to 10.25%, generating an estimated $6 million per year"/>
    <s v="Other Purpose"/>
    <n v="60.63"/>
    <n v="39.369999999999997"/>
    <s v="Pass"/>
    <n v="1"/>
    <s v=""/>
    <n v="2020"/>
    <x v="1"/>
    <m/>
  </r>
  <r>
    <s v="Los Angeles"/>
    <s v="Los Angeles County"/>
    <s v="PLF Debt"/>
    <s v="Transient Occupancy Tax: Extend Tax of 12%"/>
    <s v="Special Tax Fees/Levy"/>
    <n v="60.7"/>
    <n v="39.299999999999997"/>
    <s v="Pass"/>
    <n v="1"/>
    <s v=""/>
    <n v="2012"/>
    <x v="1"/>
    <m/>
  </r>
  <r>
    <s v="Los Angeles"/>
    <s v="Santa Fe Springs"/>
    <s v="PLF Debt"/>
    <s v="Utility Users Tax: Establish a 5% Tax"/>
    <s v="Special Tax Fees/Levy"/>
    <n v="60.7"/>
    <n v="39.299999999999997"/>
    <s v="Pass"/>
    <n v="1"/>
    <s v=""/>
    <n v="2010"/>
    <x v="0"/>
    <m/>
  </r>
  <r>
    <s v="Los Angeles"/>
    <s v="El Monte"/>
    <s v="PLF Debt"/>
    <s v="Parcel Tax: $120 Per Year for Each Residential Dwelling Unit; $132 Per Parcel Contained within their Non-Residential Property Plus $0.06/Sq Ft of Bldg Square Footage Not to Exceed $15,000 Per Year. Tax Will Expire at the Close of FY 2012-2013"/>
    <s v="Public Safety"/>
    <n v="60.7"/>
    <n v="39.299999999999997"/>
    <s v="Fail"/>
    <s v=""/>
    <n v="1"/>
    <n v="2006"/>
    <x v="1"/>
    <m/>
  </r>
  <r>
    <s v="Los Angeles"/>
    <s v="Hawaiian Gardens"/>
    <s v="PLF Debt"/>
    <s v="Sales Tax: additional 0.75%, thereby increasing the total sales tax rate from 9.5% to 10.25%"/>
    <s v="Other Purpose"/>
    <n v="60.72"/>
    <n v="39.28"/>
    <s v="Pass"/>
    <n v="1"/>
    <s v=""/>
    <n v="2020"/>
    <x v="1"/>
    <m/>
  </r>
  <r>
    <s v="Los Angeles"/>
    <s v="Beverly Hills Unified School District"/>
    <s v="General Obligation Bond"/>
    <n v="385000000"/>
    <s v="K-12 School Facility"/>
    <n v="60.76"/>
    <n v="39.24"/>
    <s v="Pass"/>
    <n v="1"/>
    <s v=""/>
    <n v="2018"/>
    <x v="1"/>
    <m/>
  </r>
  <r>
    <s v="Los Angeles"/>
    <s v="Bonita Unified School District"/>
    <s v="General Obligation Bond"/>
    <n v="83560000"/>
    <s v="K-12 School Facility"/>
    <n v="60.8"/>
    <n v="39.200000000000003"/>
    <s v="Pass"/>
    <n v="1"/>
    <s v=""/>
    <n v="2008"/>
    <x v="0"/>
    <m/>
  </r>
  <r>
    <s v="Los Angeles"/>
    <s v="Lawndale Elementary School District"/>
    <s v="General Obligation Bond"/>
    <n v="33800000"/>
    <s v="K-12 School Facility"/>
    <n v="60.87"/>
    <n v="39.130000000000003"/>
    <s v="Pass"/>
    <n v="1"/>
    <s v=""/>
    <n v="2020"/>
    <x v="1"/>
    <m/>
  </r>
  <r>
    <s v="Los Angeles"/>
    <s v="Calabasas"/>
    <s v="PLF Debt"/>
    <s v="Cannabis Tax: 10% tax on marijuana businesses generating an estimated $10,000 per year"/>
    <s v="Other Purpose"/>
    <n v="61.12"/>
    <n v="38.880000000000003"/>
    <s v="Pass"/>
    <n v="1"/>
    <s v=""/>
    <n v="2020"/>
    <x v="0"/>
    <m/>
  </r>
  <r>
    <s v="Los Angeles"/>
    <s v="Santa Monica"/>
    <s v="Sales Tax Revenue Bond"/>
    <s v="Sales Tax: Enact a 1/2% Sales Tax"/>
    <s v="Special Tax Fees/Levy"/>
    <n v="61.2"/>
    <n v="38.799999999999997"/>
    <s v="Pass"/>
    <n v="1"/>
    <s v=""/>
    <n v="2010"/>
    <x v="0"/>
    <m/>
  </r>
  <r>
    <s v="Los Angeles"/>
    <s v="Walnut Valley Unified School District"/>
    <s v="General Obligation Bond"/>
    <n v="64600000"/>
    <s v="K-12 School Facility"/>
    <n v="61.2"/>
    <n v="38.799999999999997"/>
    <s v="Pass"/>
    <n v="1"/>
    <s v=""/>
    <n v="2007"/>
    <x v="2"/>
    <m/>
  </r>
  <r>
    <s v="Los Angeles"/>
    <s v="Santa Monica-Malibu Unified School District"/>
    <s v="PLF Debt"/>
    <s v="Parcel Tax: Impose Tax of $300 for 12 Yrs"/>
    <s v="K-12 School Facility"/>
    <n v="61.2"/>
    <n v="38.799999999999997"/>
    <s v="Fail"/>
    <s v=""/>
    <n v="1"/>
    <n v="2002"/>
    <x v="0"/>
    <m/>
  </r>
  <r>
    <s v="Los Angeles"/>
    <s v="Hawthorne"/>
    <s v="PLF Debt"/>
    <s v="Cannabis Tax: 5% cannabis business tax on the gross receipts of cannabis businesses. This tax generates no revenue until marijuana businesses are permitted in Hawthorne."/>
    <s v="Other Purpose"/>
    <n v="61.49"/>
    <n v="38.51"/>
    <s v="Pass"/>
    <n v="1"/>
    <s v=""/>
    <n v="2020"/>
    <x v="0"/>
    <m/>
  </r>
  <r>
    <s v="Los Angeles"/>
    <s v="Huntington Park"/>
    <s v="PLF Debt"/>
    <s v="Parcel Tax: Not to Exceed $25.26 Per Pacel the Initial Year"/>
    <s v="Public Building"/>
    <n v="61.5"/>
    <n v="38.5"/>
    <s v="Fail"/>
    <s v=""/>
    <n v="1"/>
    <n v="2004"/>
    <x v="1"/>
    <m/>
  </r>
  <r>
    <s v="Los Angeles"/>
    <s v="Santa Monica Community College District"/>
    <s v="General Obligation Bond"/>
    <n v="295000000"/>
    <s v="College, University Facility"/>
    <n v="61.5"/>
    <n v="38.5"/>
    <s v="Pass"/>
    <n v="1"/>
    <s v=""/>
    <n v="2008"/>
    <x v="0"/>
    <m/>
  </r>
  <r>
    <s v="Los Angeles"/>
    <s v="South El Monte"/>
    <s v="Sales Tax Revenue Bond"/>
    <s v="Sales Tax: Enact a 1/2› Sales Tax"/>
    <s v="Special Tax Fees/Levy"/>
    <n v="61.6"/>
    <n v="38.4"/>
    <s v="Pass"/>
    <n v="1"/>
    <s v=""/>
    <n v="2010"/>
    <x v="0"/>
    <m/>
  </r>
  <r>
    <s v="Los Angeles"/>
    <s v="Manhattan Beach Unified School District"/>
    <s v="General Obligation Bond"/>
    <n v="67480000"/>
    <s v="K-12 School Facility"/>
    <n v="61.6"/>
    <n v="38.4"/>
    <s v="Pass"/>
    <n v="1"/>
    <s v=""/>
    <n v="2008"/>
    <x v="0"/>
    <m/>
  </r>
  <r>
    <s v="Los Angeles"/>
    <s v="El Camino Community College District"/>
    <s v="General Obligation Bond"/>
    <n v="394516464"/>
    <s v="College, University Facility"/>
    <n v="61.6"/>
    <n v="38.4"/>
    <s v="Pass"/>
    <n v="1"/>
    <s v=""/>
    <n v="2002"/>
    <x v="0"/>
    <m/>
  </r>
  <r>
    <s v="Los Angeles"/>
    <s v="Burbank Unified School District"/>
    <s v="General Obligation Bond"/>
    <n v="110000000"/>
    <s v="K-12 School Facility"/>
    <n v="61.78"/>
    <n v="38.21"/>
    <s v="Pass"/>
    <n v="1"/>
    <s v=""/>
    <n v="2013"/>
    <x v="2"/>
    <m/>
  </r>
  <r>
    <s v="Los Angeles"/>
    <s v="Burbank"/>
    <s v="PLF Debt"/>
    <s v="Sales Tax: Impose .75% tax."/>
    <s v="Other Purpose"/>
    <n v="61.79"/>
    <n v="38.21"/>
    <s v="Pass"/>
    <n v="1"/>
    <s v=""/>
    <n v="2018"/>
    <x v="0"/>
    <m/>
  </r>
  <r>
    <s v="Los Angeles"/>
    <s v="Downey Unified School District"/>
    <s v="General Obligation Bond"/>
    <n v="248000000"/>
    <s v="K-12 School Facility"/>
    <n v="61.9"/>
    <n v="38.1"/>
    <s v="Pass"/>
    <n v="1"/>
    <s v=""/>
    <n v="2014"/>
    <x v="0"/>
    <m/>
  </r>
  <r>
    <s v="Los Angeles"/>
    <s v="Hawthorne School District"/>
    <s v="General Obligation Bond"/>
    <n v="20000000"/>
    <s v="K-12 School Facility"/>
    <n v="61.9"/>
    <n v="38.1"/>
    <s v="Pass"/>
    <n v="1"/>
    <s v=""/>
    <n v="2008"/>
    <x v="1"/>
    <m/>
  </r>
  <r>
    <s v="Los Angeles"/>
    <s v="Los Angeles"/>
    <s v="General Obligation Bond"/>
    <n v="90000000"/>
    <s v="Public Building"/>
    <n v="62"/>
    <n v="38"/>
    <s v="Fail"/>
    <s v=""/>
    <n v="1"/>
    <n v="1988"/>
    <x v="0"/>
    <m/>
  </r>
  <r>
    <s v="Los Angeles"/>
    <s v="Hermosa Beach"/>
    <s v="PLF Debt"/>
    <s v="exist lic/fees/ TOT 8%"/>
    <s v="Other Purpose"/>
    <n v="62"/>
    <n v="38"/>
    <s v="Pass"/>
    <n v="1"/>
    <s v=""/>
    <n v="1988"/>
    <x v="0"/>
    <m/>
  </r>
  <r>
    <s v="Los Angeles"/>
    <s v="Malibu"/>
    <s v="General Obligation Bond"/>
    <n v="15000000"/>
    <s v="Parks, Open Space"/>
    <n v="62.02"/>
    <n v="37.979999999999997"/>
    <s v="Fail"/>
    <s v=""/>
    <n v="1"/>
    <n v="2001"/>
    <x v="2"/>
    <m/>
  </r>
  <r>
    <s v="Los Angeles"/>
    <s v="Bellflower"/>
    <s v="PLF Debt"/>
    <s v="Utility Users Tax: Temporarily Increase Tax from 5% to 7% for 5 Years."/>
    <s v="Special Tax Fees/Levy"/>
    <n v="62.1"/>
    <n v="37.9"/>
    <s v="Pass"/>
    <n v="1"/>
    <s v=""/>
    <n v="2012"/>
    <x v="0"/>
    <m/>
  </r>
  <r>
    <s v="Los Angeles"/>
    <s v="Torrance Unified School District"/>
    <s v="General Obligation Bond"/>
    <n v="50000000"/>
    <s v="K-12 School Facility"/>
    <n v="62.1"/>
    <n v="37.9"/>
    <s v="Pass"/>
    <n v="1"/>
    <s v=""/>
    <n v="2014"/>
    <x v="0"/>
    <m/>
  </r>
  <r>
    <s v="Los Angeles"/>
    <s v="Bonita Unified School District"/>
    <s v="General Obligation Bond"/>
    <n v="56360000"/>
    <s v="K-12 School Facility"/>
    <n v="62.1"/>
    <n v="37.9"/>
    <s v="Pass"/>
    <n v="1"/>
    <s v=""/>
    <n v="2004"/>
    <x v="1"/>
    <m/>
  </r>
  <r>
    <s v="Los Angeles"/>
    <s v="Inglewood"/>
    <s v="PLF Debt"/>
    <s v="TOT Tax: additional 1.5%, increasing the total hotel tax rate in Inglewood from 14% to 15.5% and generating an estimated $730,000"/>
    <s v="Other Purpose"/>
    <n v="62.22"/>
    <n v="37.78"/>
    <s v="Pass"/>
    <n v="1"/>
    <s v=""/>
    <n v="2021"/>
    <x v="2"/>
    <m/>
  </r>
  <r>
    <s v="Los Angeles"/>
    <s v="Azusa"/>
    <s v="PLF Debt"/>
    <s v="Sales Tax: additional 0.75%, increasing the total sales tax rate from 9.5% to 10.25%"/>
    <s v="Other Purpose"/>
    <n v="62.32"/>
    <n v="37.68"/>
    <s v="Pass"/>
    <n v="1"/>
    <s v=""/>
    <n v="2020"/>
    <x v="1"/>
    <m/>
  </r>
  <r>
    <s v="Los Angeles"/>
    <s v="Santa Monica"/>
    <s v="PLF Debt"/>
    <s v="Sales Tax: Impose additional 0.5% tax for general city services."/>
    <s v="Other Purpose"/>
    <n v="62.35"/>
    <n v="37.65"/>
    <s v="Pass"/>
    <n v="1"/>
    <s v=""/>
    <n v="2016"/>
    <x v="0"/>
    <m/>
  </r>
  <r>
    <s v="Los Angeles"/>
    <s v="Santa Monica"/>
    <s v="General Obligation Bond"/>
    <n v="29500000"/>
    <s v="Public Building"/>
    <n v="62.4"/>
    <n v="37.6"/>
    <s v="Fail"/>
    <s v=""/>
    <n v="1"/>
    <n v="1996"/>
    <x v="0"/>
    <m/>
  </r>
  <r>
    <s v="Los Angeles"/>
    <s v="Bassett Unified School District"/>
    <s v="General Obligation Bond"/>
    <n v="60000000"/>
    <s v="K-12 School Facility"/>
    <n v="62.4"/>
    <n v="37.6"/>
    <s v="Pass"/>
    <n v="1"/>
    <s v=""/>
    <n v="2014"/>
    <x v="0"/>
    <m/>
  </r>
  <r>
    <s v="Los Angeles"/>
    <s v="Mt San Antonio Community College District"/>
    <s v="General Obligation Bond"/>
    <n v="750000000"/>
    <s v="K-12 School Facility"/>
    <n v="62.43"/>
    <n v="37.57"/>
    <s v="Pass"/>
    <n v="1"/>
    <s v=""/>
    <n v="2018"/>
    <x v="0"/>
    <m/>
  </r>
  <r>
    <s v="Los Angeles"/>
    <s v="Castaic Union Elementary School District"/>
    <s v="PLF Debt"/>
    <s v="Parcel Tax: $48 per parcel for 4 years."/>
    <s v="K-12 School Facility"/>
    <n v="62.47"/>
    <n v="37.53"/>
    <s v="Fail"/>
    <s v=""/>
    <n v="1"/>
    <n v="2003"/>
    <x v="2"/>
    <m/>
  </r>
  <r>
    <s v="Los Angeles"/>
    <s v="Westside Union School District"/>
    <s v="General Obligation Bond"/>
    <n v="18510000"/>
    <s v="K-12 School Facility"/>
    <n v="62.5"/>
    <n v="37.5"/>
    <s v="Pass"/>
    <n v="1"/>
    <s v=""/>
    <n v="2012"/>
    <x v="0"/>
    <m/>
  </r>
  <r>
    <s v="Los Angeles"/>
    <s v="Bell Gardens"/>
    <s v="PLF Debt"/>
    <s v="Sales Tax: additional 0.75% generating an estimated $2.33 million per year, thereby increasing the total sales tax rate from 9.5% to 10.25%"/>
    <s v="Other Purpose"/>
    <n v="62.53"/>
    <n v="37.47"/>
    <s v="Pass"/>
    <n v="1"/>
    <s v=""/>
    <n v="2020"/>
    <x v="0"/>
    <m/>
  </r>
  <r>
    <s v="Los Angeles"/>
    <s v="El Monte"/>
    <s v="PLF Debt"/>
    <s v="Utility User Tax: Reduce utility user tax from 7% to 6.5%. Expanded utility user tax to cover additional forms of telecommunication."/>
    <s v="Other Purpose"/>
    <n v="62.65"/>
    <n v="37.35"/>
    <s v="Pass"/>
    <n v="1"/>
    <s v=""/>
    <n v="2007"/>
    <x v="2"/>
    <m/>
  </r>
  <r>
    <s v="Los Angeles"/>
    <s v="Charter Oak Unified School District"/>
    <s v="General Obligation Bond"/>
    <n v="47000000"/>
    <s v="K-12 School Facility"/>
    <n v="62.7"/>
    <n v="37.299999999999997"/>
    <s v="Pass"/>
    <n v="1"/>
    <s v=""/>
    <n v="2012"/>
    <x v="1"/>
    <m/>
  </r>
  <r>
    <s v="Los Angeles"/>
    <s v="Pomona Unified School District"/>
    <s v="General Obligation Bond"/>
    <n v="68000000"/>
    <s v="K-12 School Facility"/>
    <n v="62.7"/>
    <n v="37.299999999999997"/>
    <s v="Pass"/>
    <n v="1"/>
    <s v=""/>
    <n v="2002"/>
    <x v="1"/>
    <m/>
  </r>
  <r>
    <s v="Los Angeles"/>
    <s v="Santa Clarita Community College District"/>
    <s v="General Obligation Bond"/>
    <n v="160000000"/>
    <s v="College, University Facility"/>
    <n v="62.7"/>
    <n v="37.4"/>
    <s v="Pass"/>
    <n v="1"/>
    <s v=""/>
    <n v="2006"/>
    <x v="0"/>
    <m/>
  </r>
  <r>
    <s v="Los Angeles"/>
    <s v="Los Angeles County"/>
    <s v="PLF Debt"/>
    <s v="Utility Users Tax: Reduce Existing Utility Users Tax from 5% to 4.5%"/>
    <s v="Special Tax Fees/Levy"/>
    <n v="62.9"/>
    <n v="37.1"/>
    <s v="Pass"/>
    <n v="1"/>
    <s v=""/>
    <n v="2008"/>
    <x v="0"/>
    <m/>
  </r>
  <r>
    <s v="Los Angeles"/>
    <s v="Los Angeles County"/>
    <s v="PLF Debt"/>
    <s v="Parcel Tax: Impose $23 special property tax."/>
    <s v="Multiple Capital Improvements, Public Works"/>
    <n v="62.9"/>
    <n v="37.1"/>
    <s v="Fail"/>
    <s v=""/>
    <n v="1"/>
    <n v="2014"/>
    <x v="0"/>
    <m/>
  </r>
  <r>
    <s v="Los Angeles"/>
    <s v="Los Angeles"/>
    <s v="General Obligation Bond"/>
    <n v="1000000000"/>
    <s v="Multifamily Housing"/>
    <n v="62.9"/>
    <n v="37.1"/>
    <s v="Fail"/>
    <s v=""/>
    <n v="1"/>
    <n v="2006"/>
    <x v="0"/>
    <m/>
  </r>
  <r>
    <s v="Los Angeles"/>
    <s v="Rio Hondo Community College District"/>
    <s v="General Obligation Bond"/>
    <n v="245000000"/>
    <s v="College, University Facility"/>
    <n v="62.9"/>
    <n v="37.1"/>
    <s v="Pass"/>
    <n v="1"/>
    <s v=""/>
    <n v="2004"/>
    <x v="1"/>
    <m/>
  </r>
  <r>
    <s v="Los Angeles"/>
    <s v="Westside Union School District"/>
    <s v="General Obligation Bond"/>
    <n v="63500000"/>
    <s v="K-12 School Facility"/>
    <n v="62.9"/>
    <n v="37.200000000000003"/>
    <s v="Pass"/>
    <n v="1"/>
    <s v=""/>
    <n v="2008"/>
    <x v="0"/>
    <m/>
  </r>
  <r>
    <s v="Los Angeles"/>
    <s v="Pasadena Unified School District"/>
    <s v="General Obligation Bond"/>
    <n v="516300000"/>
    <s v="K-12 School Facility"/>
    <n v="63.02"/>
    <n v="36.979999999999997"/>
    <s v="Pass"/>
    <n v="1"/>
    <s v=""/>
    <n v="2020"/>
    <x v="0"/>
    <m/>
  </r>
  <r>
    <s v="Los Angeles"/>
    <s v="San Marino Unified School District"/>
    <s v="PLF Debt"/>
    <s v="Parcel Tax: annual parcel tax of $968, generating an estimated $4 million per year with annual inflation adjustments"/>
    <s v="K-12 School Facility"/>
    <n v="63.04"/>
    <n v="36.96"/>
    <s v="Fail"/>
    <s v=""/>
    <n v="1"/>
    <n v="2021"/>
    <x v="2"/>
    <m/>
  </r>
  <r>
    <s v="Los Angeles"/>
    <s v="Downey"/>
    <s v="PLF Debt"/>
    <s v="Sales Tax: Increase tax by 0.5% for 20 years for general municipal services."/>
    <s v="Other Purpose"/>
    <n v="63.06"/>
    <n v="36.94"/>
    <s v="Pass"/>
    <n v="1"/>
    <s v=""/>
    <n v="2016"/>
    <x v="0"/>
    <m/>
  </r>
  <r>
    <s v="Los Angeles"/>
    <s v="Monterey Park"/>
    <s v="PLF Debt"/>
    <s v="Parcel Tax: $27 per single family residential unit and vacant parcel; $55 per parcel improved with two residential units; $120 per parcel improved with three or more residential unit; $55 per parcel that is 0.14 acres or less; $250 per parcel with 0.14 acres or more."/>
    <s v="Fire, Police Protection/Emergency Medical"/>
    <n v="63.08"/>
    <n v="36.92"/>
    <s v="Fail"/>
    <s v=""/>
    <n v="1"/>
    <n v="2001"/>
    <x v="2"/>
    <m/>
  </r>
  <r>
    <s v="Los Angeles"/>
    <s v="Los Angeles County"/>
    <s v="PLF Debt"/>
    <s v="Business License Tax: Continue 10% Existing Tax on Landfill Operators' Gross Receipts from Waste Disposal in Landfills"/>
    <s v="Special Tax Fees/Levy"/>
    <n v="63.1"/>
    <n v="36.9"/>
    <s v="Pass"/>
    <n v="1"/>
    <s v=""/>
    <n v="2012"/>
    <x v="1"/>
    <m/>
  </r>
  <r>
    <s v="Los Angeles"/>
    <s v="Glendora Unified School District"/>
    <s v="General Obligation Bond"/>
    <n v="41300000"/>
    <s v="K-12 School Facility"/>
    <n v="63.1"/>
    <n v="36.9"/>
    <s v="Pass"/>
    <n v="1"/>
    <s v=""/>
    <n v="2005"/>
    <x v="3"/>
    <m/>
  </r>
  <r>
    <s v="Los Angeles"/>
    <s v="Sulphur Springs Union School District"/>
    <s v="General Obligation Bond"/>
    <n v="30300000"/>
    <s v="K-12 School Facility"/>
    <n v="63.1"/>
    <n v="36.9"/>
    <s v="Fail"/>
    <s v=""/>
    <n v="1"/>
    <n v="1990"/>
    <x v="0"/>
    <m/>
  </r>
  <r>
    <s v="Los Angeles"/>
    <s v="La Mirada"/>
    <s v="PLF Debt"/>
    <s v="Transient Occupancy Tax: Increase TOT to 9% effective January 1, 2010 then increase to 10% effective January 1, 2013."/>
    <s v="Other Purpose"/>
    <n v="63.3"/>
    <n v="36.700000000000003"/>
    <s v="Pass"/>
    <n v="1"/>
    <s v=""/>
    <n v="2009"/>
    <x v="2"/>
    <m/>
  </r>
  <r>
    <s v="Los Angeles"/>
    <s v="La Canada Unified School District"/>
    <s v="PLF Debt"/>
    <s v="Parcel Tax: $400 Per Year Per Taxable Parcel for 3 Yrs"/>
    <s v="K-12 School Facility"/>
    <n v="63.3"/>
    <n v="36.700000000000003"/>
    <s v="Fail"/>
    <s v=""/>
    <n v="1"/>
    <n v="2004"/>
    <x v="1"/>
    <m/>
  </r>
  <r>
    <s v="Los Angeles"/>
    <s v="San Gabriel Unified School District"/>
    <s v="General Obligation Bond"/>
    <n v="53000000"/>
    <s v="K-12 School Facility"/>
    <n v="63.3"/>
    <n v="36.700000000000003"/>
    <s v="Fail"/>
    <s v=""/>
    <n v="1"/>
    <n v="1998"/>
    <x v="0"/>
    <m/>
  </r>
  <r>
    <s v="Los Angeles"/>
    <s v="El Segundo Unified School District"/>
    <s v="General Obligation Bond"/>
    <n v="92000000"/>
    <s v="K-12 School Facility"/>
    <n v="63.32"/>
    <n v="36.68"/>
    <s v="Pass"/>
    <n v="1"/>
    <s v=""/>
    <n v="2018"/>
    <x v="0"/>
    <m/>
  </r>
  <r>
    <s v="Los Angeles"/>
    <s v="Monrovia"/>
    <s v="PLF Debt"/>
    <s v="Sales Tax: Enact tax of 0.75%, increasing tax rate from 9.5% to 10.25%."/>
    <s v="Other Purpose"/>
    <n v="63.36"/>
    <n v="36.64"/>
    <s v="Pass"/>
    <n v="1"/>
    <s v=""/>
    <n v="2019"/>
    <x v="2"/>
    <m/>
  </r>
  <r>
    <s v="Los Angeles"/>
    <s v="La Canada Unified School District"/>
    <s v="General Obligation Bond"/>
    <n v="25000000"/>
    <s v="K-12 School Facility"/>
    <n v="63.5"/>
    <n v="36.5"/>
    <s v="Pass"/>
    <n v="1"/>
    <s v=""/>
    <n v="2004"/>
    <x v="1"/>
    <m/>
  </r>
  <r>
    <s v="Los Angeles"/>
    <s v="Lowell Joint School District"/>
    <s v="General Obligation Bond"/>
    <n v="48000000"/>
    <s v="K-12 School Facility"/>
    <n v="63.6"/>
    <n v="36.4"/>
    <s v="Pass"/>
    <n v="1"/>
    <s v=""/>
    <n v="2018"/>
    <x v="0"/>
    <m/>
  </r>
  <r>
    <s v="Los Angeles"/>
    <s v="Walnut Valley Unified School District"/>
    <s v="PLF Debt"/>
    <s v="Parcel Tax: $148 for 6 Yrs"/>
    <s v="K-12 School Facility"/>
    <n v="63.6"/>
    <n v="36.4"/>
    <s v="Fail"/>
    <s v=""/>
    <n v="1"/>
    <n v="2004"/>
    <x v="1"/>
    <m/>
  </r>
  <r>
    <s v="Los Angeles"/>
    <s v="Alhambra"/>
    <s v="PLF Debt"/>
    <s v="Sales Tax: additional 0.75% sales tax"/>
    <s v="Other Purpose"/>
    <n v="63.66"/>
    <n v="36.340000000000003"/>
    <s v="Pass"/>
    <n v="1"/>
    <s v=""/>
    <n v="2020"/>
    <x v="1"/>
    <m/>
  </r>
  <r>
    <s v="Los Angeles"/>
    <s v="Palmdale"/>
    <s v="PLF Debt"/>
    <s v="Transient Occupancy Tax: Increase Tax from 7% to 10%"/>
    <s v="Special Tax Fees/Levy"/>
    <n v="63.7"/>
    <n v="36.299999999999997"/>
    <s v="Pass"/>
    <n v="1"/>
    <s v=""/>
    <n v="2009"/>
    <x v="2"/>
    <m/>
  </r>
  <r>
    <s v="Los Angeles"/>
    <s v="Los Angeles Unified School District"/>
    <s v="General Obligation Bond"/>
    <n v="3870000000"/>
    <s v="K-12 School Facility"/>
    <n v="63.7"/>
    <n v="36.299999999999997"/>
    <s v="Pass"/>
    <n v="1"/>
    <s v=""/>
    <n v="2004"/>
    <x v="1"/>
    <m/>
  </r>
  <r>
    <s v="Los Angeles"/>
    <s v="Arcadia"/>
    <s v="PLF Debt"/>
    <s v="Sales Tax: Enact a 0.75% tax to fund general municipal services."/>
    <s v="Other Purpose"/>
    <n v="63.81"/>
    <n v="36.19"/>
    <s v="Pass"/>
    <n v="1"/>
    <s v=""/>
    <n v="2019"/>
    <x v="2"/>
    <m/>
  </r>
  <r>
    <s v="Los Angeles"/>
    <s v="El Segundo"/>
    <s v="PLF Debt"/>
    <s v="10% Gross ReceiptsTax for Parking Services"/>
    <s v="Special Tax Fees/Levy"/>
    <n v="63.9"/>
    <n v="36.1"/>
    <s v="Fail"/>
    <s v=""/>
    <n v="1"/>
    <n v="2000"/>
    <x v="0"/>
    <m/>
  </r>
  <r>
    <s v="Los Angeles"/>
    <s v="Santa Monica Community College District"/>
    <s v="General Obligation Bond"/>
    <n v="345000000"/>
    <s v="College, University Facility"/>
    <n v="63.9"/>
    <n v="36.1"/>
    <s v="Pass"/>
    <n v="1"/>
    <s v=""/>
    <n v="2016"/>
    <x v="0"/>
    <m/>
  </r>
  <r>
    <s v="Los Angeles"/>
    <s v="Los Angeles Community College District"/>
    <s v="General Obligation Bond"/>
    <n v="980000000"/>
    <s v="College, University Facility"/>
    <n v="64"/>
    <n v="36"/>
    <s v="Pass"/>
    <n v="1"/>
    <s v=""/>
    <n v="2003"/>
    <x v="1"/>
    <m/>
  </r>
  <r>
    <s v="Los Angeles"/>
    <s v="Beverly Hills Unified School District"/>
    <s v="General Obligation Bond"/>
    <n v="260000000"/>
    <s v="K-12 School Facility"/>
    <n v="64.02"/>
    <n v="35.979999999999997"/>
    <s v="Pass"/>
    <n v="1"/>
    <s v=""/>
    <n v="2016"/>
    <x v="0"/>
    <m/>
  </r>
  <r>
    <s v="Los Angeles"/>
    <s v="Paramount Unified School District"/>
    <s v="General Obligation Bond"/>
    <n v="23100000"/>
    <s v="K-12 School Facility"/>
    <n v="64.099999999999994"/>
    <n v="35.9"/>
    <s v="Fail"/>
    <s v=""/>
    <n v="1"/>
    <n v="1996"/>
    <x v="0"/>
    <m/>
  </r>
  <r>
    <s v="Los Angeles"/>
    <s v="Burbank Unified School District"/>
    <s v="PLF Debt"/>
    <s v="Parcel Tax: levy for 12 years an annual parcel tax of $0.10 per square foot of improved property, thereby raising an estimated $9.1 million in revenue"/>
    <s v="K-12 School Facility"/>
    <n v="64.12"/>
    <n v="35.880000000000003"/>
    <s v="Fail"/>
    <s v=""/>
    <n v="1"/>
    <n v="2020"/>
    <x v="1"/>
    <m/>
  </r>
  <r>
    <s v="Los Angeles"/>
    <s v="Lawndale"/>
    <s v="PLF Debt"/>
    <s v="Sales Tax: Impose .75% tax."/>
    <s v="Other Purpose"/>
    <n v="64.16"/>
    <n v="35.840000000000003"/>
    <s v="Pass"/>
    <n v="1"/>
    <s v=""/>
    <n v="2018"/>
    <x v="0"/>
    <m/>
  </r>
  <r>
    <s v="Los Angeles"/>
    <s v="Gardena"/>
    <s v="PLF Debt"/>
    <s v="Sales Tax: additional 0.75%, thereby increasing the total sales tax rate to 10.25%"/>
    <s v="Other Purpose"/>
    <n v="64.3"/>
    <n v="35.700000000000003"/>
    <s v="Pass"/>
    <n v="1"/>
    <s v=""/>
    <n v="2020"/>
    <x v="1"/>
    <m/>
  </r>
  <r>
    <s v="Los Angeles"/>
    <s v="Redondo Beach Unified School District"/>
    <s v="General Obligation Bond"/>
    <n v="63000000"/>
    <s v="K-12 School Facility"/>
    <n v="64.3"/>
    <n v="35.700000000000003"/>
    <s v="Pass"/>
    <n v="1"/>
    <s v=""/>
    <n v="2012"/>
    <x v="0"/>
    <m/>
  </r>
  <r>
    <s v="Los Angeles"/>
    <s v="San Gabriel"/>
    <s v="PLF Debt"/>
    <s v="Sales Tax: additional 0.75%, increasing the total sales tax rate in the city to 10.25% and generating an estimated $3 million in annual general fund revenue"/>
    <s v="Other Purpose"/>
    <n v="64.33"/>
    <n v="35.67"/>
    <s v="Pass"/>
    <n v="1"/>
    <s v=""/>
    <n v="2020"/>
    <x v="1"/>
    <m/>
  </r>
  <r>
    <s v="Los Angeles"/>
    <s v="Burbank Unified School District"/>
    <s v="PLF Debt"/>
    <s v="Parcel Tax: Levy tax at annual rate of $0.10/sq. ft. of improved property."/>
    <s v="K-12 School Facility"/>
    <n v="64.33"/>
    <n v="35.67"/>
    <s v="Fail"/>
    <s v=""/>
    <n v="1"/>
    <n v="2018"/>
    <x v="0"/>
    <m/>
  </r>
  <r>
    <s v="Los Angeles"/>
    <s v="Lakewood"/>
    <s v="PLF Debt"/>
    <s v="Sales Tax: additional 0.75%, increasing the total sales tax rate from 9.5% to 10.25%"/>
    <s v="Other Purpose"/>
    <n v="64.349999999999994"/>
    <n v="35.65"/>
    <s v="Pass"/>
    <n v="1"/>
    <s v=""/>
    <n v="2020"/>
    <x v="1"/>
    <m/>
  </r>
  <r>
    <s v="Los Angeles"/>
    <s v="Carson"/>
    <s v="PLF Debt"/>
    <s v="Marijuana Tax: Impose a marijuana cultivation tax of $25/sq. ft. and 18% of gross proceeds on all business activities."/>
    <s v="Other Purpose"/>
    <n v="64.38"/>
    <n v="35.619999999999997"/>
    <s v="Pass"/>
    <n v="1"/>
    <s v=""/>
    <n v="2016"/>
    <x v="0"/>
    <m/>
  </r>
  <r>
    <s v="Los Angeles"/>
    <s v="Temple City Unified School District"/>
    <s v="General Obligation Bond"/>
    <n v="128800000"/>
    <s v="K-12 School Facility"/>
    <n v="64.400000000000006"/>
    <n v="35.700000000000003"/>
    <s v="Pass"/>
    <n v="1"/>
    <s v=""/>
    <n v="2012"/>
    <x v="0"/>
    <m/>
  </r>
  <r>
    <s v="Los Angeles"/>
    <s v="Long Beach Community College District"/>
    <s v="General Obligation Bond"/>
    <n v="850000000"/>
    <s v="College, University Facility"/>
    <n v="64.48"/>
    <n v="35.520000000000003"/>
    <s v="Pass"/>
    <n v="1"/>
    <s v=""/>
    <n v="2016"/>
    <x v="1"/>
    <m/>
  </r>
  <r>
    <s v="Los Angeles"/>
    <s v="Pico Rivera"/>
    <s v="PLF Debt"/>
    <s v="Utility Users Tax: Continue 5% Tax"/>
    <s v="Special Tax Fees/Levy"/>
    <n v="64.5"/>
    <n v="35.5"/>
    <s v="Pass"/>
    <n v="1"/>
    <s v=""/>
    <n v="2002"/>
    <x v="0"/>
    <m/>
  </r>
  <r>
    <s v="Los Angeles"/>
    <s v="Castaic Union Elementary School District"/>
    <s v="General Obligation Bond"/>
    <n v="51000000"/>
    <s v="K-12 School Facility"/>
    <n v="64.599999999999994"/>
    <n v="35.4"/>
    <s v="Pass"/>
    <n v="1"/>
    <s v=""/>
    <n v="2012"/>
    <x v="0"/>
    <m/>
  </r>
  <r>
    <s v="Los Angeles"/>
    <s v="Antelope Valley Healthcare District"/>
    <s v="General Obligation Bond"/>
    <n v="350000000"/>
    <s v="Health Care Facilities"/>
    <n v="64.89"/>
    <n v="35.11"/>
    <s v="Fail"/>
    <s v=""/>
    <n v="1"/>
    <n v="2018"/>
    <x v="0"/>
    <m/>
  </r>
  <r>
    <s v="Los Angeles"/>
    <s v="Centinela Valley Union High School District"/>
    <s v="General Obligation Bond"/>
    <n v="98000000"/>
    <s v="K-12 School Facility"/>
    <n v="64.900000000000006"/>
    <n v="35.1"/>
    <s v="Pass"/>
    <n v="1"/>
    <s v=""/>
    <n v="2010"/>
    <x v="0"/>
    <m/>
  </r>
  <r>
    <s v="Los Angeles"/>
    <s v="Beverly Hills Unified School District"/>
    <s v="General Obligation Bond"/>
    <n v="334000000"/>
    <s v="K-12 School Facility"/>
    <n v="64.900000000000006"/>
    <n v="35.1"/>
    <s v="Pass"/>
    <n v="1"/>
    <s v=""/>
    <n v="2008"/>
    <x v="0"/>
    <m/>
  </r>
  <r>
    <s v="Los Angeles"/>
    <s v="Walnut Valley Unified School District"/>
    <s v="General Obligation Bond"/>
    <n v="152880000"/>
    <s v="K-12 School Facility"/>
    <n v="64.930000000000007"/>
    <n v="35.07"/>
    <s v="Pass"/>
    <n v="1"/>
    <s v=""/>
    <n v="2016"/>
    <x v="0"/>
    <m/>
  </r>
  <r>
    <s v="Los Angeles"/>
    <s v="Long Beach Community College District"/>
    <s v="General Obligation Bond"/>
    <n v="176000000"/>
    <s v="College, University Facility"/>
    <n v="65"/>
    <n v="35"/>
    <s v="Pass"/>
    <n v="1"/>
    <s v=""/>
    <n v="2002"/>
    <x v="1"/>
    <m/>
  </r>
  <r>
    <s v="Los Angeles"/>
    <s v="Covina"/>
    <s v="PLF Debt"/>
    <s v="Utility Users Tax: Extend for 10 Years the Existing 6% Tax, with No Rate Increase"/>
    <s v="Special Tax Fees/Levy"/>
    <n v="65.099999999999994"/>
    <n v="34.9"/>
    <s v="Pass"/>
    <n v="1"/>
    <s v=""/>
    <n v="2008"/>
    <x v="1"/>
    <m/>
  </r>
  <r>
    <s v="Los Angeles"/>
    <s v="Los Angeles County Regional Park and Open Space District"/>
    <s v="Special Assessment Bond"/>
    <s v="54% Increase from 1992 Act for 22 Yrs"/>
    <s v="Parks, Open Space"/>
    <n v="65.099999999999994"/>
    <n v="34.9"/>
    <s v="Pass"/>
    <n v="1"/>
    <s v=""/>
    <n v="1996"/>
    <x v="0"/>
    <m/>
  </r>
  <r>
    <s v="Los Angeles"/>
    <s v="Diamond Bar"/>
    <s v="PLF Debt"/>
    <s v="Transient Occupancy Tax: Increase tax from 10% to 14% with no expiration date."/>
    <s v="Other Purpose"/>
    <n v="65.17"/>
    <n v="34.83"/>
    <s v="Pass"/>
    <n v="1"/>
    <s v=""/>
    <n v="2018"/>
    <x v="0"/>
    <m/>
  </r>
  <r>
    <s v="Los Angeles"/>
    <s v="Hermosa Beach City School District"/>
    <s v="General Obligation Bond"/>
    <n v="13600000"/>
    <s v="K-12 School Facility"/>
    <n v="65.2"/>
    <n v="34.799999999999997"/>
    <s v="Pass"/>
    <n v="1"/>
    <s v=""/>
    <n v="2002"/>
    <x v="0"/>
    <m/>
  </r>
  <r>
    <s v="Los Angeles"/>
    <s v="Lynwood"/>
    <s v="PLF Debt"/>
    <s v="Utility Users Tax: Reduce Utility Users Tax from 10% to 9%"/>
    <s v="Special Tax Fees/Levy"/>
    <n v="65.400000000000006"/>
    <n v="34.700000000000003"/>
    <s v="Pass"/>
    <n v="1"/>
    <s v=""/>
    <n v="2008"/>
    <x v="0"/>
    <m/>
  </r>
  <r>
    <s v="Los Angeles"/>
    <s v="Monrovia"/>
    <s v="PLF Debt"/>
    <s v="Transient Occupancy Tax: Increase current transient occupancy tax from 10% to 12%, paid only by visitors to the City."/>
    <s v="Other Purpose"/>
    <n v="65.48"/>
    <n v="34.520000000000003"/>
    <s v="Pass"/>
    <n v="1"/>
    <s v=""/>
    <n v="2018"/>
    <x v="1"/>
    <m/>
  </r>
  <r>
    <s v="Los Angeles"/>
    <s v="Los Angeles Unified School District"/>
    <s v="General Obligation Bond"/>
    <n v="2400000000"/>
    <s v="K-12 School Facility"/>
    <n v="65.5"/>
    <n v="34.5"/>
    <s v="Fail"/>
    <s v=""/>
    <n v="1"/>
    <n v="1996"/>
    <x v="0"/>
    <m/>
  </r>
  <r>
    <s v="Los Angeles"/>
    <s v="Los Angeles"/>
    <s v="Sales Tax Election"/>
    <s v="Sales Tax: New tax of $60 per $1,000 Of Marijuana sold."/>
    <s v="Other Purpose"/>
    <n v="65.569999999999993"/>
    <n v="37.42"/>
    <s v="Pass"/>
    <n v="1"/>
    <s v=""/>
    <n v="2013"/>
    <x v="2"/>
    <m/>
  </r>
  <r>
    <s v="Los Angeles"/>
    <s v="El Rancho Unified School District"/>
    <s v="PLF Debt"/>
    <s v="Parcel Tax: Levy parcel tax of $99/parcel for music education."/>
    <s v="K-12 School Facility"/>
    <n v="65.849999999999994"/>
    <n v="34.15"/>
    <s v="Fail"/>
    <s v=""/>
    <n v="1"/>
    <n v="2016"/>
    <x v="0"/>
    <m/>
  </r>
  <r>
    <s v="Los Angeles"/>
    <s v="Los Angeles"/>
    <s v="PLF Debt"/>
    <s v="Utility Users Tax: Reduce Tax on Communications Users from 10% to 9%"/>
    <s v="Special Tax Fees/Levy"/>
    <n v="65.900000000000006"/>
    <n v="34.1"/>
    <s v="Pass"/>
    <n v="1"/>
    <s v=""/>
    <n v="2008"/>
    <x v="1"/>
    <m/>
  </r>
  <r>
    <s v="Los Angeles"/>
    <s v="Redondo Beach Unified School District"/>
    <s v="General Obligation Bond"/>
    <n v="145000000"/>
    <s v="K-12 School Facility"/>
    <n v="65.900000000000006"/>
    <n v="34.1"/>
    <s v="Pass"/>
    <n v="1"/>
    <s v=""/>
    <n v="2008"/>
    <x v="1"/>
    <m/>
  </r>
  <r>
    <s v="Los Angeles"/>
    <s v="Vernon"/>
    <s v="PLF Debt"/>
    <s v="Utility User Tax: Impose tax of 6%."/>
    <s v="Other Purpose"/>
    <n v="66"/>
    <n v="34"/>
    <s v="Pass"/>
    <n v="1"/>
    <s v=""/>
    <n v="2018"/>
    <x v="2"/>
    <m/>
  </r>
  <r>
    <s v="Los Angeles"/>
    <s v="Los Angeles County"/>
    <s v="Sales Tax Revenue Bond"/>
    <s v="Sales Tax: Continue Voter-Approved 1/2› Traffic Relief Sales Tax for another 30 Yrs or Until Voters Decide to End It"/>
    <s v="Street Construction and Improvements"/>
    <n v="66.099999999999994"/>
    <n v="33.9"/>
    <s v="Fail"/>
    <s v=""/>
    <n v="1"/>
    <n v="2012"/>
    <x v="0"/>
    <m/>
  </r>
  <r>
    <s v="Los Angeles"/>
    <s v="San Gabriel"/>
    <s v="PLF Debt"/>
    <s v="Utility Users Tax: Increase from 6% to 8%"/>
    <s v="Special Tax Fees/Levy"/>
    <n v="66.099999999999994"/>
    <n v="33.9"/>
    <s v="Pass"/>
    <n v="1"/>
    <s v=""/>
    <n v="2008"/>
    <x v="0"/>
    <m/>
  </r>
  <r>
    <s v="Los Angeles"/>
    <s v="Los Angeles Unified School District"/>
    <s v="General Obligation Bond"/>
    <n v="3985000000"/>
    <s v="K-12 School Facility"/>
    <n v="66.099999999999994"/>
    <n v="33.9"/>
    <s v="Pass"/>
    <n v="1"/>
    <s v=""/>
    <n v="2005"/>
    <x v="3"/>
    <m/>
  </r>
  <r>
    <s v="Los Angeles"/>
    <s v="Compton Unified School District"/>
    <s v="General Obligation Bond"/>
    <n v="107000000"/>
    <s v="K-12 School Facility"/>
    <n v="66.099999999999994"/>
    <n v="33.9"/>
    <s v="Fail"/>
    <s v=""/>
    <n v="1"/>
    <n v="1998"/>
    <x v="0"/>
    <m/>
  </r>
  <r>
    <s v="Los Angeles"/>
    <s v="Los Angeles"/>
    <s v="PLF Debt"/>
    <s v="Parcel Tax: Levy an Annual $36 Gang Prevention Tax on Each Real Property Parcel"/>
    <s v="Prisons, Jails, Correctional Facilities"/>
    <n v="66.3"/>
    <n v="33.700000000000003"/>
    <s v="Fail"/>
    <s v=""/>
    <n v="1"/>
    <n v="2008"/>
    <x v="0"/>
    <m/>
  </r>
  <r>
    <s v="Los Angeles"/>
    <s v="Whittier"/>
    <s v="General Obligation Bond"/>
    <n v="22000000"/>
    <s v="Public Building"/>
    <n v="66.45"/>
    <n v="33.549999999999997"/>
    <s v="Fail"/>
    <s v=""/>
    <n v="1"/>
    <n v="2017"/>
    <x v="2"/>
    <m/>
  </r>
  <r>
    <s v="Los Angeles"/>
    <s v="Pomona"/>
    <s v="PLF Debt"/>
    <s v="Sales Tax: Impose .75% tax for 10 yrs."/>
    <s v="Other Purpose"/>
    <n v="66.5"/>
    <n v="33.5"/>
    <s v="Pass"/>
    <n v="1"/>
    <s v=""/>
    <n v="2018"/>
    <x v="0"/>
    <m/>
  </r>
  <r>
    <s v="Los Angeles"/>
    <s v="La Mirada"/>
    <s v="Sales Tax Revenue Bond"/>
    <s v="Sales Tax: Enact a 1› Sales Tax, for 5 Yrs"/>
    <s v="Special Tax Fees/Levy"/>
    <n v="66.599999999999994"/>
    <n v="33.4"/>
    <s v="Pass"/>
    <n v="1"/>
    <s v=""/>
    <n v="2012"/>
    <x v="0"/>
    <m/>
  </r>
  <r>
    <s v="Los Angeles"/>
    <s v="Glendale"/>
    <s v="PLF Debt"/>
    <s v="Utility Tax: Reduce current tax rate of 7% to 6.5% and apply to older and newer telecommunication technology."/>
    <s v="Other Purpose"/>
    <n v="66.599999999999994"/>
    <n v="33.4"/>
    <s v="Pass"/>
    <n v="1"/>
    <s v=""/>
    <n v="2009"/>
    <x v="2"/>
    <m/>
  </r>
  <r>
    <s v="Los Angeles"/>
    <s v="Bellflower"/>
    <s v="PLF Debt"/>
    <s v="Sales Tax: additional 0.75% generating an estimated $4.5 million per year, thereby increasing the total sales tax rate from 9.5% to 10.25%"/>
    <s v="Other Purpose"/>
    <n v="66.69"/>
    <n v="33.31"/>
    <s v="Pass"/>
    <n v="1"/>
    <s v=""/>
    <n v="2020"/>
    <x v="0"/>
    <m/>
  </r>
  <r>
    <s v="Los Angeles"/>
    <s v="Torrance Unified School District"/>
    <s v="General Obligation Bond"/>
    <n v="144300000"/>
    <s v="K-12 School Facility"/>
    <n v="66.7"/>
    <n v="33.299999999999997"/>
    <s v="Pass"/>
    <n v="1"/>
    <s v=""/>
    <n v="2014"/>
    <x v="0"/>
    <m/>
  </r>
  <r>
    <s v="Los Angeles"/>
    <s v="Newhall School District"/>
    <s v="General Obligation Bond"/>
    <n v="60000000"/>
    <s v="K-12 School Facility"/>
    <n v="66.7"/>
    <n v="33.299999999999997"/>
    <s v="Pass"/>
    <n v="1"/>
    <s v=""/>
    <n v="2011"/>
    <x v="2"/>
    <m/>
  </r>
  <r>
    <s v="Los Angeles"/>
    <s v="Santa Monica-Malibu Unified School District"/>
    <s v="PLF Debt"/>
    <s v="Parcel Tax: $225 per parcel for 6 years."/>
    <s v="K-12 School Facility"/>
    <n v="66.8"/>
    <n v="33.200000000000003"/>
    <s v="Pass"/>
    <n v="1"/>
    <s v=""/>
    <n v="2003"/>
    <x v="2"/>
    <m/>
  </r>
  <r>
    <s v="Los Angeles"/>
    <s v="Los Angeles"/>
    <s v="General Obligation Bond"/>
    <n v="600000000"/>
    <s v="Health Care Facilities"/>
    <n v="66.8"/>
    <n v="33.200000000000003"/>
    <s v="Pass"/>
    <n v="1"/>
    <s v=""/>
    <n v="2002"/>
    <x v="1"/>
    <m/>
  </r>
  <r>
    <s v="Los Angeles"/>
    <s v="Bell"/>
    <s v="PLF Debt"/>
    <s v="Transient Occupancy Tax: Increase tax from 8% to 12%."/>
    <s v="Other Purpose"/>
    <n v="66.86"/>
    <n v="33.14"/>
    <s v="Pass"/>
    <n v="1"/>
    <s v=""/>
    <n v="2017"/>
    <x v="2"/>
    <m/>
  </r>
  <r>
    <s v="Los Angeles"/>
    <s v="Arcadia Unified School District"/>
    <s v="General Obligation Bond"/>
    <n v="218000000"/>
    <s v="K-12 School Facility"/>
    <n v="66.900000000000006"/>
    <n v="33.1"/>
    <s v="Pass"/>
    <n v="1"/>
    <s v=""/>
    <n v="2006"/>
    <x v="0"/>
    <m/>
  </r>
  <r>
    <s v="Los Angeles"/>
    <s v="Los Angeles County"/>
    <s v="General Obligation Bond"/>
    <n v="96000000"/>
    <s v="Prisons, Jails, Correctional Facilities"/>
    <n v="67"/>
    <n v="33"/>
    <s v="Pass"/>
    <n v="1"/>
    <s v=""/>
    <n v="1986"/>
    <x v="0"/>
    <m/>
  </r>
  <r>
    <s v="Los Angeles"/>
    <s v="Pasadena"/>
    <s v="General Obligation Bond"/>
    <n v="17000000"/>
    <s v="Prisons, Jails, Correctional Facilities"/>
    <n v="67"/>
    <n v="33"/>
    <s v="Pass"/>
    <n v="1"/>
    <s v=""/>
    <n v="1986"/>
    <x v="0"/>
    <m/>
  </r>
  <r>
    <s v="Los Angeles"/>
    <s v="Santa Monica"/>
    <s v="PLF Debt"/>
    <s v="Parcel Tax: An Annual Tax of $84 Per Parcel"/>
    <s v="Other Capital Improvements, Public Works"/>
    <n v="67"/>
    <n v="33"/>
    <s v="Pass"/>
    <n v="1"/>
    <s v=""/>
    <n v="2006"/>
    <x v="0"/>
    <m/>
  </r>
  <r>
    <s v="Los Angeles"/>
    <s v="Palos Verdes Peninsula Unified School District"/>
    <s v="General Obligation Bond"/>
    <n v="10000000"/>
    <s v="K-12 School Facility"/>
    <n v="67"/>
    <n v="33"/>
    <s v="Pass"/>
    <n v="1"/>
    <s v=""/>
    <n v="2005"/>
    <x v="3"/>
    <m/>
  </r>
  <r>
    <s v="Los Angeles"/>
    <s v="Whittier Schools CFD"/>
    <s v="PLF Debt"/>
    <s v="$22.50 Per Parcel for 40 Yrs"/>
    <s v="K-12 School Facility"/>
    <n v="67"/>
    <n v="33"/>
    <s v="Pass"/>
    <n v="1"/>
    <s v=""/>
    <n v="1996"/>
    <x v="0"/>
    <m/>
  </r>
  <r>
    <s v="Los Angeles"/>
    <s v="El Monte City School District"/>
    <s v="General Obligation Bond"/>
    <n v="78000000"/>
    <s v="K-12 School Facility"/>
    <n v="67.099999999999994"/>
    <n v="32.9"/>
    <s v="Pass"/>
    <n v="1"/>
    <s v=""/>
    <n v="2014"/>
    <x v="0"/>
    <m/>
  </r>
  <r>
    <s v="Los Angeles"/>
    <s v="Monrovia Unified School District"/>
    <s v="General Obligation Bond"/>
    <n v="45000000"/>
    <s v="K-12 School Facility"/>
    <n v="67.099999999999994"/>
    <n v="32.9"/>
    <s v="Pass"/>
    <n v="1"/>
    <s v=""/>
    <n v="2006"/>
    <x v="1"/>
    <m/>
  </r>
  <r>
    <s v="Los Angeles"/>
    <s v="Downey Unified School District"/>
    <s v="General Obligation Bond"/>
    <n v="65000000"/>
    <s v="K-12 School Facility"/>
    <n v="67.099999999999994"/>
    <n v="32.9"/>
    <s v="Pass"/>
    <n v="1"/>
    <s v=""/>
    <n v="2002"/>
    <x v="0"/>
    <m/>
  </r>
  <r>
    <s v="Los Angeles"/>
    <s v="Agoura Hills"/>
    <s v="PLF Debt"/>
    <s v="Raise TOT from 10% to 12%"/>
    <s v="Special Tax Fees/Levy"/>
    <n v="67.3"/>
    <n v="32.700000000000003"/>
    <s v="Pass"/>
    <n v="1"/>
    <s v=""/>
    <n v="1996"/>
    <x v="0"/>
    <m/>
  </r>
  <r>
    <s v="Los Angeles"/>
    <s v="El Segundo Unified School District"/>
    <s v="General Obligation Bond"/>
    <n v="14000000"/>
    <s v="K-12 School Facility"/>
    <n v="67.3"/>
    <n v="32.700000000000003"/>
    <s v="Pass"/>
    <n v="1"/>
    <s v=""/>
    <n v="2008"/>
    <x v="0"/>
    <m/>
  </r>
  <r>
    <s v="Los Angeles"/>
    <s v="South Pasadena"/>
    <s v="PLF Debt"/>
    <s v="Sales Tax: Increase tax by 0.75%."/>
    <s v="Other Purpose"/>
    <n v="67.319999999999993"/>
    <n v="32.68"/>
    <s v="Pass"/>
    <n v="1"/>
    <s v=""/>
    <n v="2019"/>
    <x v="2"/>
    <m/>
  </r>
  <r>
    <s v="Los Angeles"/>
    <s v="Artesia"/>
    <s v="PLF Debt"/>
    <s v="Cannabis Tax: 15% of gross receipts and $20 per square foot for cultivation generating an estimated $200,000-400,000 per year"/>
    <s v="Other Purpose"/>
    <n v="67.36"/>
    <n v="32.64"/>
    <s v="Pass"/>
    <n v="1"/>
    <s v=""/>
    <n v="2020"/>
    <x v="0"/>
    <m/>
  </r>
  <r>
    <s v="Los Angeles"/>
    <s v="Claremont Unified School District"/>
    <s v="General Obligation Bond"/>
    <n v="58000000"/>
    <s v="K-12 School Facility"/>
    <n v="67.36"/>
    <n v="32.64"/>
    <s v="Pass"/>
    <n v="1"/>
    <s v=""/>
    <n v="2016"/>
    <x v="0"/>
    <m/>
  </r>
  <r>
    <s v="Los Angeles"/>
    <s v="Little Lake City School District"/>
    <s v="PLF Debt"/>
    <s v="Parcel Tax: Renew parcel tax at exisitng rate of $48 for 5 yrs with independent oversight."/>
    <s v="K-12 School Facility"/>
    <n v="67.38"/>
    <n v="32.619999999999997"/>
    <s v="Pass"/>
    <n v="1"/>
    <s v=""/>
    <n v="2018"/>
    <x v="1"/>
    <m/>
  </r>
  <r>
    <s v="Los Angeles"/>
    <s v="Manhattan Beach Unified School District"/>
    <s v="General Obligation Bond"/>
    <n v="39000000"/>
    <s v="K-12 School Facility"/>
    <n v="67.38"/>
    <n v="32.619999999999997"/>
    <s v="Pass"/>
    <n v="1"/>
    <s v=""/>
    <n v="2016"/>
    <x v="0"/>
    <m/>
  </r>
  <r>
    <s v="Los Angeles"/>
    <s v="Santa Monica-Malibu Unified School District"/>
    <s v="General Obligation Bond"/>
    <n v="268000000"/>
    <s v="K-12 School Facility"/>
    <n v="67.5"/>
    <n v="32.5"/>
    <s v="Pass"/>
    <n v="1"/>
    <s v=""/>
    <n v="2006"/>
    <x v="0"/>
    <m/>
  </r>
  <r>
    <s v="Los Angeles"/>
    <s v="Commerce"/>
    <s v="Sales Tax Revenue Bond"/>
    <s v="Sales Tax: Increase Tax by 1/2›"/>
    <s v="Special Tax Fees/Levy"/>
    <n v="67.599999999999994"/>
    <n v="32.4"/>
    <s v="Pass"/>
    <n v="1"/>
    <s v=""/>
    <n v="2012"/>
    <x v="0"/>
    <m/>
  </r>
  <r>
    <s v="Los Angeles"/>
    <s v="South Pasadena Unified School District"/>
    <s v="PLF Debt"/>
    <s v="Parcel Tax: $288 for single parcels; $95 for each unit in four flex parcels for 4 years."/>
    <s v="K-12 School Facility"/>
    <n v="67.599999999999994"/>
    <n v="32.4"/>
    <s v="Pass"/>
    <n v="1"/>
    <s v=""/>
    <n v="2009"/>
    <x v="2"/>
    <m/>
  </r>
  <r>
    <s v="Los Angeles"/>
    <s v="Pico Rivera"/>
    <s v="PLF Debt"/>
    <s v="Utility Users Tax: Reduce utility user tax by 0.5% and extended tax to apply to more utilities and services."/>
    <s v="Other Purpose"/>
    <n v="67.61"/>
    <n v="32.39"/>
    <s v="Pass"/>
    <n v="1"/>
    <s v=""/>
    <n v="2009"/>
    <x v="2"/>
    <m/>
  </r>
  <r>
    <s v="Los Angeles"/>
    <s v="Arcadia Unified School District"/>
    <s v="PLF Debt"/>
    <s v="Parcel Tax: Extend expiring parcel tax of $288/parcel for 18 years."/>
    <s v="K-12 School Facility"/>
    <n v="67.63"/>
    <n v="32.369999999999997"/>
    <s v="Pass"/>
    <n v="1"/>
    <s v=""/>
    <n v="2017"/>
    <x v="2"/>
    <m/>
  </r>
  <r>
    <s v="Los Angeles"/>
    <s v="San Marino"/>
    <s v="PLF Debt"/>
    <s v="Utility Users Tax: Continue 6% Tax for 10 Yrs"/>
    <s v="Special Tax Fees/Levy"/>
    <n v="67.8"/>
    <n v="32.200000000000003"/>
    <s v="Pass"/>
    <n v="1"/>
    <s v=""/>
    <n v="1996"/>
    <x v="0"/>
    <m/>
  </r>
  <r>
    <s v="Los Angeles"/>
    <s v="Los Angeles County Metropolitan Transportation Authority"/>
    <s v="Sales Tax Revenue Bond"/>
    <s v="Sales Tax: Increase Tax 1/2› for 30 Yrs"/>
    <s v="Public transit (OLD)"/>
    <n v="67.900000000000006"/>
    <n v="32.1"/>
    <s v="Pass"/>
    <n v="1"/>
    <s v=""/>
    <n v="2008"/>
    <x v="0"/>
    <m/>
  </r>
  <r>
    <s v="Los Angeles"/>
    <s v="Burbank"/>
    <s v="General Obligation Bond"/>
    <s v="$14,000,000 (if city secures state funding for 65% of the cost for a new library)."/>
    <s v="Public Building"/>
    <n v="67.900000000000006"/>
    <n v="32.1"/>
    <s v="Pass"/>
    <n v="1"/>
    <s v=""/>
    <n v="2003"/>
    <x v="2"/>
    <m/>
  </r>
  <r>
    <s v="Los Angeles"/>
    <s v="Whittier Union High School District"/>
    <s v="General Obligation Bond"/>
    <n v="183500000"/>
    <s v="K-12 School Facility"/>
    <n v="67.91"/>
    <n v="32.090000000000003"/>
    <s v="Pass"/>
    <n v="1"/>
    <s v=""/>
    <n v="2020"/>
    <x v="0"/>
    <m/>
  </r>
  <r>
    <s v="Los Angeles"/>
    <s v="La Puente"/>
    <s v="PLF Debt"/>
    <s v="Business License Tax: Impose An Annual Business License Tax in the Amount of 10% Per $1,000 of Gross Receipts"/>
    <s v="Special Tax Fees/Levy"/>
    <n v="68"/>
    <n v="32"/>
    <s v="Pass"/>
    <n v="1"/>
    <s v=""/>
    <n v="2010"/>
    <x v="0"/>
    <m/>
  </r>
  <r>
    <s v="Los Angeles"/>
    <s v="Santa Clarita Community College District"/>
    <s v="General Obligation Bond"/>
    <n v="82110000"/>
    <s v="College, University Facility"/>
    <n v="68.069999999999993"/>
    <n v="31.93"/>
    <s v="Pass"/>
    <n v="1"/>
    <s v=""/>
    <n v="2001"/>
    <x v="2"/>
    <m/>
  </r>
  <r>
    <s v="Los Angeles"/>
    <s v="Santa Monica-Malibu Unified School District"/>
    <s v="General Obligation Bond"/>
    <n v="385000000"/>
    <s v="K-12 School Facility"/>
    <n v="68.099999999999994"/>
    <n v="31.9"/>
    <s v="Pass"/>
    <n v="1"/>
    <s v=""/>
    <n v="2012"/>
    <x v="0"/>
    <m/>
  </r>
  <r>
    <s v="Los Angeles"/>
    <s v="Los Angeles Unified School District"/>
    <s v="General Obligation Bond"/>
    <n v="3350000000"/>
    <s v="K-12 School Facility"/>
    <n v="68.099999999999994"/>
    <n v="31.9"/>
    <s v="Pass"/>
    <n v="1"/>
    <s v=""/>
    <n v="2002"/>
    <x v="0"/>
    <m/>
  </r>
  <r>
    <s v="Los Angeles"/>
    <s v="Long Beach"/>
    <s v="PLF Debt"/>
    <s v="Marijuana Tax: Impose tax on gross receipts of 6% to 8% for medical marijuana dispensaries, 10% to 12% for non-medical dispensaries, 6% to 8% on marijuana manufacturers, and tax of $12 to $15 per sq. ft. for marijuana cultivation."/>
    <s v="Other Purpose"/>
    <n v="68.25"/>
    <n v="31.75"/>
    <s v="Pass"/>
    <n v="1"/>
    <s v=""/>
    <n v="2016"/>
    <x v="0"/>
    <m/>
  </r>
  <r>
    <s v="Los Angeles"/>
    <s v="La Puente"/>
    <s v="PLF Debt"/>
    <s v="Business License Tax: Impose An Annual Business License Tax on Medical Marijuana Cooperatives in the Amount of 10% Per $1,000 of Gross Receipts, or $100 Per Sq Ft on Premises if theCooperative Is Exempt Under California Constitution from Local Taxes Measured by Gross Receipts"/>
    <s v="Special Tax Fees/Levy"/>
    <n v="68.3"/>
    <n v="31.7"/>
    <s v="Pass"/>
    <n v="1"/>
    <s v=""/>
    <n v="2010"/>
    <x v="0"/>
    <m/>
  </r>
  <r>
    <s v="Los Angeles"/>
    <s v="Pico Rivera"/>
    <s v="Sales Tax Revenue Bond"/>
    <s v="Sales Tax: Increase Sales Tax by 1›"/>
    <s v="Special Tax Fees/Levy"/>
    <n v="68.3"/>
    <n v="31.7"/>
    <s v="Pass"/>
    <n v="1"/>
    <s v=""/>
    <n v="2008"/>
    <x v="0"/>
    <m/>
  </r>
  <r>
    <s v="Los Angeles"/>
    <s v="El Camino Community College District"/>
    <s v="General Obligation Bond"/>
    <n v="350000000"/>
    <s v="College, University Facility"/>
    <n v="68.3"/>
    <n v="31.7"/>
    <s v="Pass"/>
    <n v="1"/>
    <s v=""/>
    <n v="2012"/>
    <x v="0"/>
    <m/>
  </r>
  <r>
    <s v="Los Angeles"/>
    <s v="Mountains Recreation and Conservation Authority"/>
    <s v="PLF Debt"/>
    <s v="Parcel Tax: Levy an Annual Tax of $19/Parcel for 10 Yrs"/>
    <s v="Parks, Open Space"/>
    <n v="68.7"/>
    <n v="31.3"/>
    <s v="Pass"/>
    <n v="1"/>
    <s v=""/>
    <n v="2012"/>
    <x v="0"/>
    <m/>
  </r>
  <r>
    <s v="Los Angeles"/>
    <s v="El Rancho Unified School District"/>
    <s v="General Obligation Bond"/>
    <n v="49500000"/>
    <s v="K-12 School Facility"/>
    <n v="68.7"/>
    <n v="31.3"/>
    <s v="Pass"/>
    <n v="1"/>
    <s v=""/>
    <n v="2003"/>
    <x v="2"/>
    <m/>
  </r>
  <r>
    <s v="Los Angeles"/>
    <s v="Pasadena"/>
    <s v="PLF Debt"/>
    <s v="Sales Tax: Impose .75% tax."/>
    <s v="Other Purpose"/>
    <n v="68.739999999999995"/>
    <n v="31.26"/>
    <s v="Pass"/>
    <n v="1"/>
    <s v=""/>
    <n v="2018"/>
    <x v="0"/>
    <m/>
  </r>
  <r>
    <s v="Los Angeles"/>
    <s v="Palos Verdes Peninsula Unified School District"/>
    <s v="PLF Debt"/>
    <s v="Parcel Tax: $374 per parcel per year."/>
    <s v="K-12 School Facility"/>
    <n v="68.849999999999994"/>
    <n v="31.15"/>
    <s v="Pass"/>
    <n v="1"/>
    <s v=""/>
    <n v="2011"/>
    <x v="2"/>
    <m/>
  </r>
  <r>
    <s v="Los Angeles"/>
    <s v="Palos Verdes Peninsula Unified School District"/>
    <s v="PLF Debt"/>
    <s v="Parcel Tax: $165 in addition to current tax of $209 for 4 years."/>
    <s v="K-12 School Facility"/>
    <n v="68.89"/>
    <n v="31.11"/>
    <s v="Pass"/>
    <n v="1"/>
    <s v=""/>
    <n v="2009"/>
    <x v="2"/>
    <m/>
  </r>
  <r>
    <s v="Los Angeles"/>
    <s v="Hawthorne"/>
    <s v="PLF Debt"/>
    <s v="Sales Tax: Impose additional sales tax of 0.75% to fund general city services."/>
    <s v="Other Purpose"/>
    <n v="68.900000000000006"/>
    <n v="31.1"/>
    <s v="Pass"/>
    <n v="1"/>
    <s v=""/>
    <n v="2017"/>
    <x v="2"/>
    <m/>
  </r>
  <r>
    <s v="Los Angeles"/>
    <s v="Westside Union School District"/>
    <s v="General Obligation Bond"/>
    <n v="14700000"/>
    <s v="K-12 School Facility"/>
    <n v="68.900000000000006"/>
    <n v="31.1"/>
    <s v="Pass"/>
    <n v="1"/>
    <s v=""/>
    <n v="1998"/>
    <x v="0"/>
    <m/>
  </r>
  <r>
    <s v="Los Angeles"/>
    <s v="Palos Verdes Estates"/>
    <s v="PLF Debt"/>
    <s v="Parcel Tax: Impose tax of $342/lot plus $0.20/sq. ft. of building improvements on every eligible parcel of property in the city to fund the police department for 9 yrs."/>
    <s v="Public Safety"/>
    <n v="69"/>
    <n v="31"/>
    <s v="Pass"/>
    <n v="1"/>
    <s v=""/>
    <n v="2018"/>
    <x v="2"/>
    <m/>
  </r>
  <r>
    <s v="Los Angeles"/>
    <s v="Covina-Valley Unified School District"/>
    <s v="General Obligation Bond"/>
    <n v="66000000"/>
    <s v="K-12 School Facility"/>
    <n v="69"/>
    <n v="31"/>
    <s v="Pass"/>
    <n v="1"/>
    <s v=""/>
    <n v="2006"/>
    <x v="1"/>
    <m/>
  </r>
  <r>
    <s v="Los Angeles"/>
    <s v="El Rancho Unified School District"/>
    <s v="General Obligation Bond"/>
    <n v="200000000"/>
    <s v="K-12 School Facility"/>
    <n v="69.09"/>
    <n v="30.91"/>
    <s v="Pass"/>
    <n v="1"/>
    <s v=""/>
    <n v="2016"/>
    <x v="0"/>
    <m/>
  </r>
  <r>
    <s v="Los Angeles"/>
    <s v="Los Angeles Unified School District"/>
    <s v="General Obligation Bond"/>
    <n v="7000000000"/>
    <s v="K-12 School Facility"/>
    <n v="69.099999999999994"/>
    <n v="30.9"/>
    <s v="Pass"/>
    <n v="1"/>
    <s v=""/>
    <n v="2008"/>
    <x v="0"/>
    <m/>
  </r>
  <r>
    <s v="Los Angeles"/>
    <s v="Local Public Schools Funding Authority"/>
    <s v="General Obligation Bond"/>
    <n v="125000000"/>
    <s v="K-12 School Facility"/>
    <n v="69.180000000000007"/>
    <n v="30.82"/>
    <s v="Pass"/>
    <n v="1"/>
    <s v=""/>
    <n v="2020"/>
    <x v="1"/>
    <m/>
  </r>
  <r>
    <s v="Los Angeles"/>
    <s v="Huntington Park"/>
    <s v="PLF Debt"/>
    <s v="Parcel Tax: Repeal the City's Street Lighting and Landscaping Assessment and Replace It with An Annual Charge from $20.24/Yr to $629.14"/>
    <s v="Public Safety"/>
    <n v="69.2"/>
    <n v="30.8"/>
    <s v="Pass"/>
    <n v="1"/>
    <s v=""/>
    <n v="2004"/>
    <x v="0"/>
    <m/>
  </r>
  <r>
    <s v="Los Angeles"/>
    <s v="San Marino Unified School District"/>
    <s v="PLF Debt"/>
    <s v="Parcel Tax: Renew tax of $366/parcel for 6 yrs. to fund education programs, instruction, and staffing."/>
    <s v="Other, Multiple Educational Uses (Equipment, etc.)"/>
    <n v="69.22"/>
    <n v="30.78"/>
    <s v="Pass"/>
    <n v="1"/>
    <s v=""/>
    <n v="2019"/>
    <x v="2"/>
    <m/>
  </r>
  <r>
    <s v="Los Angeles"/>
    <s v="Manhattan Beach Unified School District"/>
    <s v="PLF Debt"/>
    <s v="Parcel Tax: Levy $225/parcel annually for 6 yrs., exempting seniors, independent oversight/audits, no money for administrators, and all funds staying local."/>
    <s v="K-12 School Facility"/>
    <n v="69.25"/>
    <n v="30.75"/>
    <s v="Pass"/>
    <n v="1"/>
    <s v=""/>
    <n v="2018"/>
    <x v="1"/>
    <m/>
  </r>
  <r>
    <s v="Los Angeles"/>
    <s v="San Fernando"/>
    <s v="PLF Debt"/>
    <s v="Sales Tax: Renew local 0.5% tax with no expiration date."/>
    <s v="Other Purpose"/>
    <n v="69.260000000000005"/>
    <n v="30.74"/>
    <s v="Pass"/>
    <n v="1"/>
    <s v=""/>
    <n v="2018"/>
    <x v="0"/>
    <m/>
  </r>
  <r>
    <s v="Los Angeles"/>
    <s v="Los Angeles County"/>
    <s v="PLF Debt"/>
    <s v="Sales Tax: Impose a 0.25 percent sales tax for 10 years in order to fund homeless services and prevention."/>
    <s v="Other Purpose"/>
    <n v="69.34"/>
    <n v="30.66"/>
    <s v="Pass"/>
    <n v="1"/>
    <s v=""/>
    <n v="2017"/>
    <x v="2"/>
    <m/>
  </r>
  <r>
    <s v="Los Angeles"/>
    <s v="Carson"/>
    <s v="PLF Debt"/>
    <s v="Utility User Tax: 2% for 7 years."/>
    <s v="Other Purpose"/>
    <n v="69.400000000000006"/>
    <n v="30.6"/>
    <s v="Pass"/>
    <n v="1"/>
    <s v=""/>
    <n v="2009"/>
    <x v="2"/>
    <m/>
  </r>
  <r>
    <s v="Los Angeles"/>
    <s v="Los Angeles County Flood Control District"/>
    <s v="PLF Debt"/>
    <s v="Parcel Tax: Enact a rate of $.025/sq. ft. of land impermeable to water such as buildings, driveways, and concrete until ended by voters."/>
    <s v="Water Supply, Storage, Distribution"/>
    <n v="69.45"/>
    <n v="30.55"/>
    <s v="Pass"/>
    <n v="1"/>
    <s v=""/>
    <n v="2018"/>
    <x v="0"/>
    <m/>
  </r>
  <r>
    <s v="Los Angeles"/>
    <s v="Carson"/>
    <s v="PLF Debt"/>
    <s v="Utility User Tax: Extend 2% UUT for 7 years."/>
    <s v="Other Purpose"/>
    <n v="69.459999999999994"/>
    <n v="30.54"/>
    <s v="Pass"/>
    <n v="1"/>
    <s v=""/>
    <n v="2016"/>
    <x v="1"/>
    <m/>
  </r>
  <r>
    <s v="Los Angeles"/>
    <s v="El Monte"/>
    <s v="PLF Debt"/>
    <s v="Sales Tax: Renew tax of 0.5% (1/2-cent) for 10 years to fund general city services."/>
    <s v="Other Purpose"/>
    <n v="69.489999999999995"/>
    <n v="30.51"/>
    <s v="Pass"/>
    <n v="1"/>
    <s v=""/>
    <n v="2017"/>
    <x v="2"/>
    <m/>
  </r>
  <r>
    <s v="Los Angeles"/>
    <s v="Monrovia"/>
    <s v="PLF Debt"/>
    <s v="Parcel Tax: $62 per parcel for single-family residences; $46 per unit for multi family properties; $8 per space for mobile home parks; 2.9 cents per sq. ft. of building for commercial and industrial properties; $17 per acre for vacant land."/>
    <s v="Public Building"/>
    <n v="69.5"/>
    <n v="30.5"/>
    <s v="Pass"/>
    <n v="1"/>
    <s v=""/>
    <n v="2007"/>
    <x v="2"/>
    <m/>
  </r>
  <r>
    <s v="Los Angeles"/>
    <s v="Long Beach"/>
    <s v="PLF Debt"/>
    <s v="Reduce Utility Tax"/>
    <s v="Special Tax Fees/Levy"/>
    <n v="69.599999999999994"/>
    <n v="30.4"/>
    <s v="Pass"/>
    <n v="1"/>
    <s v=""/>
    <n v="2000"/>
    <x v="0"/>
    <m/>
  </r>
  <r>
    <s v="Los Angeles"/>
    <s v="Torrance Unified School District"/>
    <s v="General Obligation Bond"/>
    <n v="42500000"/>
    <s v="K-12 School Facility"/>
    <n v="69.8"/>
    <n v="30.2"/>
    <s v="Pass"/>
    <n v="1"/>
    <s v=""/>
    <n v="1998"/>
    <x v="0"/>
    <m/>
  </r>
  <r>
    <s v="Los Angeles"/>
    <s v="Pasadena Area Community College District"/>
    <s v="General Obligation Bond"/>
    <n v="150000000"/>
    <s v="College, University Facility"/>
    <n v="69.8"/>
    <n v="30.2"/>
    <s v="Pass"/>
    <n v="1"/>
    <s v=""/>
    <n v="2002"/>
    <x v="1"/>
    <m/>
  </r>
  <r>
    <s v="Los Angeles"/>
    <s v="Wilsona School District"/>
    <s v="General Obligation Bond"/>
    <n v="6500000"/>
    <s v="K-12 School Facility"/>
    <n v="69.87"/>
    <n v="30.13"/>
    <s v="Pass"/>
    <n v="1"/>
    <s v=""/>
    <n v="2018"/>
    <x v="0"/>
    <m/>
  </r>
  <r>
    <s v="Los Angeles"/>
    <s v="Glendale Unified School District"/>
    <s v="General Obligation Bond"/>
    <n v="270000000"/>
    <s v="K-12 School Facility"/>
    <n v="69.900000000000006"/>
    <n v="30.1"/>
    <s v="Pass"/>
    <n v="1"/>
    <s v=""/>
    <n v="2011"/>
    <x v="2"/>
    <m/>
  </r>
  <r>
    <s v="Los Angeles"/>
    <s v="Pomona Unified School District"/>
    <s v="General Obligation Bond"/>
    <n v="50000000"/>
    <s v="K-12 School Facility"/>
    <n v="69.900000000000006"/>
    <n v="30.1"/>
    <s v="Pass"/>
    <n v="1"/>
    <s v=""/>
    <n v="1998"/>
    <x v="1"/>
    <m/>
  </r>
  <r>
    <s v="Los Angeles"/>
    <s v="Mt San Antonio Community College District"/>
    <s v="General Obligation Bond"/>
    <n v="353000000"/>
    <s v="College, University Facility"/>
    <n v="69.900000000000006"/>
    <n v="30.1"/>
    <s v="Pass"/>
    <n v="1"/>
    <s v=""/>
    <n v="2008"/>
    <x v="0"/>
    <m/>
  </r>
  <r>
    <s v="Los Angeles"/>
    <s v="Bassett Unified School District"/>
    <s v="General Obligation Bond"/>
    <n v="50000000"/>
    <s v="K-12 School Facility"/>
    <n v="69.94"/>
    <n v="30.06"/>
    <s v="Pass"/>
    <n v="1"/>
    <s v=""/>
    <n v="2020"/>
    <x v="0"/>
    <m/>
  </r>
  <r>
    <s v="Los Angeles"/>
    <s v="Santa Monica"/>
    <s v="General Obligation Bond"/>
    <n v="4500000"/>
    <s v="Public Building"/>
    <n v="70"/>
    <n v="30"/>
    <s v="Pass"/>
    <n v="1"/>
    <s v=""/>
    <n v="1988"/>
    <x v="0"/>
    <m/>
  </r>
  <r>
    <s v="Los Angeles"/>
    <s v="Azusa"/>
    <s v="PLF Debt"/>
    <s v="10% multiuser hazardous waste"/>
    <s v="Other Purpose"/>
    <n v="70"/>
    <n v="30"/>
    <s v="Pass"/>
    <n v="1"/>
    <s v=""/>
    <n v="1988"/>
    <x v="0"/>
    <m/>
  </r>
  <r>
    <s v="Los Angeles"/>
    <s v="Santa Monica Community College District"/>
    <s v="General Obligation Bond"/>
    <n v="160000000"/>
    <s v="College, University Facility"/>
    <n v="70"/>
    <n v="30"/>
    <s v="Pass"/>
    <n v="1"/>
    <s v=""/>
    <n v="2002"/>
    <x v="1"/>
    <m/>
  </r>
  <r>
    <s v="Los Angeles"/>
    <s v="Malibu"/>
    <s v="PLF Debt"/>
    <s v="Marijuana Tax: Authorize sale of recreational marijuana and impose a tax at rate of 2.5% of gross receipts recreational marijuana sale."/>
    <s v="Other Purpose"/>
    <n v="70.09"/>
    <n v="29.91"/>
    <s v="Pass"/>
    <n v="1"/>
    <s v=""/>
    <n v="2018"/>
    <x v="0"/>
    <m/>
  </r>
  <r>
    <s v="Los Angeles"/>
    <s v="San Gabriel Unified School District"/>
    <s v="General Obligation Bond"/>
    <n v="65000000"/>
    <s v="K-12 School Facility"/>
    <n v="70.099999999999994"/>
    <n v="29.9"/>
    <s v="Pass"/>
    <n v="1"/>
    <s v=""/>
    <n v="2008"/>
    <x v="1"/>
    <m/>
  </r>
  <r>
    <s v="Los Angeles"/>
    <s v="San Gabriel Unified School District"/>
    <s v="General Obligation Bond"/>
    <n v="47150000"/>
    <s v="K-12 School Facility"/>
    <n v="70.099999999999994"/>
    <n v="29.9"/>
    <s v="Pass"/>
    <n v="1"/>
    <s v=""/>
    <n v="2002"/>
    <x v="1"/>
    <m/>
  </r>
  <r>
    <s v="Los Angeles"/>
    <s v="Los Angeles Community College District"/>
    <s v="General Obligation Bond"/>
    <n v="3500000000"/>
    <s v="College, University Facility"/>
    <n v="70.099999999999994"/>
    <n v="29.9"/>
    <s v="Pass"/>
    <n v="1"/>
    <s v=""/>
    <n v="2008"/>
    <x v="0"/>
    <m/>
  </r>
  <r>
    <s v="Los Angeles"/>
    <s v="Norwalk"/>
    <s v="PLF Debt"/>
    <s v="Utility Users Tax: Adopt ordinance to change UUT without raising current tax rates."/>
    <s v="Special Tax Fees/Levy"/>
    <n v="70.2"/>
    <n v="29.8"/>
    <s v="Pass"/>
    <n v="1"/>
    <s v=""/>
    <n v="2014"/>
    <x v="0"/>
    <m/>
  </r>
  <r>
    <s v="Los Angeles"/>
    <s v="Lancaster School District"/>
    <s v="General Obligation Bond"/>
    <n v="63000000"/>
    <s v="K-12 School Facility"/>
    <n v="70.2"/>
    <n v="29.8"/>
    <s v="Pass"/>
    <n v="1"/>
    <s v=""/>
    <n v="2012"/>
    <x v="0"/>
    <m/>
  </r>
  <r>
    <s v="Los Angeles"/>
    <s v="Maywood"/>
    <s v="PLF Debt"/>
    <s v="Marijuana Tax: Tax businesses at rate of 10% gross receipts."/>
    <s v="Other Purpose"/>
    <n v="70.25"/>
    <n v="29.75"/>
    <s v="Pass"/>
    <n v="1"/>
    <s v=""/>
    <n v="2018"/>
    <x v="0"/>
    <m/>
  </r>
  <r>
    <s v="Los Angeles"/>
    <s v="Cerritos Community College District"/>
    <s v="General Obligation Bond"/>
    <n v="350000001"/>
    <s v="College, University Facility"/>
    <n v="70.3"/>
    <n v="29.7"/>
    <s v="Pass"/>
    <n v="1"/>
    <s v=""/>
    <n v="2012"/>
    <x v="0"/>
    <m/>
  </r>
  <r>
    <s v="Los Angeles"/>
    <s v="Cerritos"/>
    <s v="PLF Debt"/>
    <s v="Transient Occupancy Tax: Increase TOT from 6% to 12%."/>
    <s v="Other Purpose"/>
    <n v="70.400000000000006"/>
    <n v="29.6"/>
    <s v="Pass"/>
    <n v="1"/>
    <s v=""/>
    <n v="2015"/>
    <x v="2"/>
    <m/>
  </r>
  <r>
    <s v="Los Angeles"/>
    <s v="Local Classrooms Funding Authority"/>
    <s v="PLF Debt"/>
    <s v="Parcel Tax: Levy a Special Tax of $.02 Per Sq. Ft. of Lot for Residential Property, and $0.075 Per Sq. Ft. for Other Property Types"/>
    <s v="K-12 School Facility"/>
    <n v="70.400000000000006"/>
    <n v="29.6"/>
    <s v="Pass"/>
    <n v="1"/>
    <s v=""/>
    <n v="2012"/>
    <x v="0"/>
    <m/>
  </r>
  <r>
    <s v="Los Angeles"/>
    <s v="Commerce"/>
    <s v="PLF Debt"/>
    <s v="Sales Tax: additional 0.25% generating an estimated $8 million per year, thereby increasing the total sales tax rate from 10% to 10.25%"/>
    <s v="Other Purpose"/>
    <n v="70.489999999999995"/>
    <n v="29.51"/>
    <s v="Pass"/>
    <n v="1"/>
    <s v=""/>
    <n v="2020"/>
    <x v="0"/>
    <m/>
  </r>
  <r>
    <s v="Los Angeles"/>
    <s v="Avalon"/>
    <s v="PLF Debt"/>
    <s v="Traveler and Boat Mooring Tax: $2.00 for cruise ship, ferry, or aircraft passengers and $1.00 per day per vessel renting moorings generating an estimated $1.2 million per year"/>
    <s v="Hospital"/>
    <n v="70.62"/>
    <n v="29.38"/>
    <s v="Pass"/>
    <n v="1"/>
    <s v=""/>
    <n v="2020"/>
    <x v="0"/>
    <m/>
  </r>
  <r>
    <s v="Los Angeles"/>
    <s v="La Canada Unified School District"/>
    <s v="PLF Debt"/>
    <s v="Parcel Tax: continue an expiring annual parcel tax of $450 per parcel until ended by voters"/>
    <s v="K-12 School Facility"/>
    <n v="70.67"/>
    <n v="29.33"/>
    <s v="Pass"/>
    <n v="1"/>
    <s v=""/>
    <n v="2020"/>
    <x v="1"/>
    <m/>
  </r>
  <r>
    <s v="Los Angeles"/>
    <s v="Alhambra Unified School District"/>
    <s v="General Obligation Bond"/>
    <n v="85000000"/>
    <s v="K-12 School Facility"/>
    <n v="70.7"/>
    <n v="29.3"/>
    <s v="Pass"/>
    <n v="1"/>
    <s v=""/>
    <n v="2004"/>
    <x v="0"/>
    <m/>
  </r>
  <r>
    <s v="Los Angeles"/>
    <s v="San Marino"/>
    <s v="PLF Debt"/>
    <s v="Parcel Tax: Continue Special Tax for Police, Paramedic, and Fire Services"/>
    <s v="Fire, Police Protection/Emergency Medical"/>
    <n v="70.7"/>
    <n v="29.3"/>
    <s v="Pass"/>
    <n v="1"/>
    <s v=""/>
    <n v="2006"/>
    <x v="0"/>
    <m/>
  </r>
  <r>
    <s v="Los Angeles"/>
    <s v="Culver City"/>
    <s v="PLF Debt"/>
    <s v="Sales Tax: Increase tax by 0.25% until ended by voters."/>
    <s v="Other Purpose"/>
    <n v="70.73"/>
    <n v="292.7"/>
    <s v="Pass"/>
    <n v="1"/>
    <s v=""/>
    <n v="2018"/>
    <x v="0"/>
    <m/>
  </r>
  <r>
    <s v="Los Angeles"/>
    <s v="William S Hart Union High School District"/>
    <s v="General Obligation Bond"/>
    <n v="158000000"/>
    <s v="K-12 School Facility"/>
    <n v="70.75"/>
    <n v="29.25"/>
    <s v="Pass"/>
    <n v="1"/>
    <s v=""/>
    <n v="2001"/>
    <x v="2"/>
    <m/>
  </r>
  <r>
    <s v="Los Angeles"/>
    <s v="Claremont"/>
    <s v="General Obligation Bond"/>
    <n v="12500000"/>
    <s v="Parking"/>
    <n v="70.8"/>
    <n v="29.2"/>
    <s v="Pass"/>
    <n v="1"/>
    <s v=""/>
    <n v="2006"/>
    <x v="0"/>
    <m/>
  </r>
  <r>
    <s v="Los Angeles"/>
    <s v="Centinela Valley Union High School District"/>
    <s v="General Obligation Bond"/>
    <n v="98000000"/>
    <s v="K-12 School Facility"/>
    <n v="70.8"/>
    <n v="29.2"/>
    <s v="Pass"/>
    <n v="1"/>
    <s v=""/>
    <n v="2008"/>
    <x v="0"/>
    <m/>
  </r>
  <r>
    <s v="Los Angeles"/>
    <s v="Palos Verdes Peninsula Unified School District"/>
    <s v="General Obligation Bond"/>
    <n v="30000000"/>
    <s v="K-12 School Facility"/>
    <n v="70.8"/>
    <n v="29.2"/>
    <s v="Pass"/>
    <n v="1"/>
    <s v=""/>
    <n v="2005"/>
    <x v="3"/>
    <m/>
  </r>
  <r>
    <s v="Los Angeles"/>
    <s v="South El Monte"/>
    <s v="PLF Debt"/>
    <s v="Sales Tax: additional 0.25% generating an estimated $1 million per year, thereby increasing the total sales tax rate from 10% to 10.25%"/>
    <s v="Other Purpose"/>
    <n v="70.900000000000006"/>
    <n v="29.1"/>
    <s v="Pass"/>
    <n v="1"/>
    <s v=""/>
    <n v="2020"/>
    <x v="0"/>
    <m/>
  </r>
  <r>
    <s v="Los Angeles"/>
    <s v="El Monte"/>
    <s v="PLF Debt"/>
    <s v="City Service Tax: Renew 1/2 % transaction and use tax for 5 years."/>
    <s v="Other Purpose"/>
    <n v="70.92"/>
    <n v="29.08"/>
    <s v="Pass"/>
    <n v="1"/>
    <s v=""/>
    <n v="2013"/>
    <x v="2"/>
    <m/>
  </r>
  <r>
    <s v="Los Angeles"/>
    <s v="La Canada Unified School District"/>
    <s v="General Obligation Bond"/>
    <n v="149000000"/>
    <s v="K-12 School Facility"/>
    <n v="70.989999999999995"/>
    <n v="29.01"/>
    <s v="Pass"/>
    <n v="1"/>
    <s v=""/>
    <n v="2017"/>
    <x v="2"/>
    <m/>
  </r>
  <r>
    <s v="Los Angeles"/>
    <s v="Los Angeles"/>
    <s v="PLF Debt"/>
    <s v="Property Tax repay $67 million."/>
    <s v="Fire, Police Protection/Emergency Medical"/>
    <n v="71"/>
    <n v="29"/>
    <s v="Pass"/>
    <n v="1"/>
    <s v=""/>
    <n v="1988"/>
    <x v="0"/>
    <m/>
  </r>
  <r>
    <s v="Los Angeles"/>
    <s v="Santa Monica-Malibu Unified School District"/>
    <s v="General Obligation Bond"/>
    <n v="195000000"/>
    <s v="K-12 School Facility"/>
    <n v="71.040000000000006"/>
    <n v="28.96"/>
    <s v="Pass"/>
    <n v="1"/>
    <s v=""/>
    <n v="2018"/>
    <x v="0"/>
    <m/>
  </r>
  <r>
    <s v="Los Angeles"/>
    <s v="San Marino"/>
    <s v="PLF Debt"/>
    <s v="Parcel Tax: Extend tax, which was first enacted in 1980, until 2025."/>
    <s v="Fire, Police Protection/Emergency Medical"/>
    <n v="71.05"/>
    <n v="28.95"/>
    <s v="Pass"/>
    <n v="1"/>
    <s v=""/>
    <n v="2019"/>
    <x v="2"/>
    <m/>
  </r>
  <r>
    <s v="Los Angeles"/>
    <s v="Los Angeles Unified School District"/>
    <s v="General Obligation Bond"/>
    <n v="7000000000"/>
    <s v="K-12 School Facility"/>
    <n v="71.099999999999994"/>
    <n v="28.9"/>
    <s v="Pass"/>
    <n v="1"/>
    <s v=""/>
    <n v="2020"/>
    <x v="0"/>
    <m/>
  </r>
  <r>
    <s v="Los Angeles"/>
    <s v="Los Angeles County"/>
    <s v="PLF Debt"/>
    <s v="Sales Tax: Impose an additional 0.5% tax for transportation and indefinitely extend an existing 0.5% sales tax for transportation, originally set to expire in 2039."/>
    <s v="Public Transit"/>
    <n v="71.150000000000006"/>
    <n v="28.85"/>
    <s v="Pass"/>
    <n v="1"/>
    <s v=""/>
    <n v="2016"/>
    <x v="0"/>
    <m/>
  </r>
  <r>
    <s v="Los Angeles"/>
    <s v="San Marino Unified School District"/>
    <s v="PLF Debt"/>
    <s v="Parcel Tax: $795 annual education parcel for 6 years."/>
    <s v="K-12 School Facility"/>
    <n v="71.2"/>
    <n v="28.8"/>
    <s v="Pass"/>
    <n v="1"/>
    <s v=""/>
    <n v="2009"/>
    <x v="2"/>
    <m/>
  </r>
  <r>
    <s v="Los Angeles"/>
    <s v="Manhattan Beach Unified School District"/>
    <s v="General Obligation Bond"/>
    <n v="26000000"/>
    <s v="K-12 School Facility"/>
    <n v="71.2"/>
    <n v="28.8"/>
    <s v="Pass"/>
    <n v="1"/>
    <s v=""/>
    <n v="2000"/>
    <x v="0"/>
    <m/>
  </r>
  <r>
    <s v="Los Angeles"/>
    <s v="Walnut Valley Unified School District"/>
    <s v="General Obligation Bond"/>
    <n v="50000000"/>
    <s v="K-12 School Facility"/>
    <n v="71.2"/>
    <n v="28.8"/>
    <s v="Pass"/>
    <n v="1"/>
    <s v=""/>
    <n v="2000"/>
    <x v="1"/>
    <m/>
  </r>
  <r>
    <s v="Los Angeles"/>
    <s v="Pomona"/>
    <s v="PLF Debt"/>
    <s v="Marijuana Tax: Tax businesses at rates of $10/canopy sq. ft. for cultivation and up to 6% of gross receipts for all other businesses."/>
    <s v="Other Purpose"/>
    <n v="71.209999999999994"/>
    <n v="28.79"/>
    <s v="Pass"/>
    <n v="1"/>
    <s v=""/>
    <n v="2018"/>
    <x v="0"/>
    <m/>
  </r>
  <r>
    <s v="Los Angeles"/>
    <s v="Whittier City School District"/>
    <s v="General Obligation Bond"/>
    <n v="30000000"/>
    <s v="K-12 School Facility"/>
    <n v="71.3"/>
    <n v="28.7"/>
    <s v="Pass"/>
    <n v="1"/>
    <s v=""/>
    <n v="2000"/>
    <x v="1"/>
    <m/>
  </r>
  <r>
    <s v="Los Angeles"/>
    <s v="Paramount"/>
    <s v="PLF Debt"/>
    <s v="Sales Tax: additional 0.75%, increasing the total sales tax rate in the city from 9.5% to 10.25% and generating an estimated $4.5 million in annual general fund revenue"/>
    <s v="Other Purpose"/>
    <n v="71.38"/>
    <n v="28.62"/>
    <s v="Pass"/>
    <n v="1"/>
    <s v=""/>
    <n v="2020"/>
    <x v="1"/>
    <m/>
  </r>
  <r>
    <s v="Los Angeles"/>
    <s v="Covina"/>
    <s v="PLF Debt"/>
    <s v="Utility User Tax: Renew utility user tax of 6% for 10 years."/>
    <s v="Other Purpose"/>
    <n v="71.39"/>
    <n v="28.61"/>
    <s v="Pass"/>
    <n v="1"/>
    <s v=""/>
    <n v="2017"/>
    <x v="2"/>
    <m/>
  </r>
  <r>
    <s v="Los Angeles"/>
    <s v="El Monte"/>
    <s v="Sales Tax Revenue Bond"/>
    <s v="Sales Tax: Establish a Temporary Sales Tax of 1/2 of 1% (1/2%) for a Period of 5 Yrs"/>
    <s v="Special Tax Fees/Levy"/>
    <n v="71.400000000000006"/>
    <n v="28.6"/>
    <s v="Pass"/>
    <n v="1"/>
    <s v=""/>
    <n v="2008"/>
    <x v="0"/>
    <m/>
  </r>
  <r>
    <s v="Los Angeles"/>
    <s v="Manhattan Beach Unified School District"/>
    <s v="General Obligation Bond"/>
    <n v="114000000"/>
    <s v="K-12 School Facility"/>
    <n v="71.44"/>
    <n v="28.56"/>
    <s v="Pass"/>
    <n v="1"/>
    <s v=""/>
    <n v="2016"/>
    <x v="0"/>
    <m/>
  </r>
  <r>
    <s v="Los Angeles"/>
    <s v="El Monte"/>
    <s v="PLF Debt"/>
    <s v="Cannabis Tax: 9% for retail sales, 6% for cultivation and manufacture, and 5% for distribution and testing"/>
    <s v="Other Purpose"/>
    <n v="71.48"/>
    <n v="28.52"/>
    <s v="Pass"/>
    <n v="1"/>
    <s v=""/>
    <n v="2020"/>
    <x v="1"/>
    <m/>
  </r>
  <r>
    <s v="Los Angeles"/>
    <s v="South Pasadena"/>
    <s v="PLF Debt"/>
    <s v="Utility User Tax: Extend 5% utility user tax for eight years."/>
    <s v="Other Purpose"/>
    <n v="71.5"/>
    <n v="28.5"/>
    <s v="Pass"/>
    <n v="1"/>
    <s v=""/>
    <n v="2007"/>
    <x v="2"/>
    <m/>
  </r>
  <r>
    <s v="Los Angeles"/>
    <s v="Torrance Unified School District"/>
    <s v="General Obligation Bond"/>
    <n v="90000000"/>
    <s v="K-12 School Facility"/>
    <n v="71.5"/>
    <n v="28.5"/>
    <s v="Pass"/>
    <n v="1"/>
    <s v=""/>
    <n v="2008"/>
    <x v="0"/>
    <m/>
  </r>
  <r>
    <s v="Los Angeles"/>
    <s v="San Marino Unified School District"/>
    <s v="PLF Debt"/>
    <s v="Parcel Tax: Extend parcel tax at $295 per parcel for 6 years."/>
    <s v="K-12 School Facility"/>
    <n v="71.5"/>
    <n v="28.5"/>
    <s v="Pass"/>
    <n v="1"/>
    <s v=""/>
    <n v="2007"/>
    <x v="2"/>
    <m/>
  </r>
  <r>
    <s v="Los Angeles"/>
    <s v="San Marino Unified School District"/>
    <s v="PLF Debt"/>
    <s v="Parcel Tax: Extend pre-existing parcel tax for six more years at $330 a year."/>
    <s v="K-12 School Facility"/>
    <n v="71.58"/>
    <n v="28.42"/>
    <s v="Pass"/>
    <n v="1"/>
    <s v=""/>
    <n v="2013"/>
    <x v="2"/>
    <m/>
  </r>
  <r>
    <s v="Los Angeles"/>
    <s v="Rosemead School District"/>
    <s v="General Obligation Bond"/>
    <n v="30000000"/>
    <s v="K-12 School Facility"/>
    <n v="71.599999999999994"/>
    <n v="28.4"/>
    <s v="Pass"/>
    <n v="1"/>
    <s v=""/>
    <n v="2014"/>
    <x v="0"/>
    <m/>
  </r>
  <r>
    <s v="Los Angeles"/>
    <s v="Los Angeles"/>
    <s v="General Obligation Bond"/>
    <n v="178300000"/>
    <s v="Public Building"/>
    <n v="71.7"/>
    <n v="28.3"/>
    <s v="Pass"/>
    <n v="1"/>
    <s v=""/>
    <n v="1998"/>
    <x v="0"/>
    <m/>
  </r>
  <r>
    <s v="Los Angeles"/>
    <s v="Los Nietos School District"/>
    <s v="General Obligation Bond"/>
    <n v="31140000"/>
    <s v="K-12 School Facility"/>
    <n v="71.7"/>
    <n v="28.3"/>
    <s v="Pass"/>
    <n v="1"/>
    <s v=""/>
    <n v="2008"/>
    <x v="1"/>
    <m/>
  </r>
  <r>
    <s v="Los Angeles"/>
    <s v="San Marino"/>
    <s v="PLF Debt"/>
    <s v="Utility User Tax: Continue utility user tax for 10 years and decrease rate from 6% to 5%."/>
    <s v="Other Purpose"/>
    <n v="71.790000000000006"/>
    <n v="28.21"/>
    <s v="Pass"/>
    <n v="1"/>
    <s v=""/>
    <n v="2015"/>
    <x v="2"/>
    <m/>
  </r>
  <r>
    <s v="Los Angeles"/>
    <s v="Santa Monica"/>
    <s v="PLF Debt"/>
    <s v="Property Transfer Tax: increase of $5 million or more by $3 per $1,000 of the sales price generating an estimated $3 million per year"/>
    <s v="Other Purpose"/>
    <n v="71.88"/>
    <n v="28.12"/>
    <s v="Pass"/>
    <n v="1"/>
    <s v=""/>
    <n v="2020"/>
    <x v="0"/>
    <m/>
  </r>
  <r>
    <s v="Los Angeles"/>
    <s v="Westlake Village"/>
    <s v="PLF Debt"/>
    <s v="Transient Occupancy Tax: Maintain 10% increase of TOT."/>
    <s v="Other Purpose"/>
    <n v="71.989999999999995"/>
    <n v="28.01"/>
    <s v="Pass"/>
    <n v="1"/>
    <s v=""/>
    <n v="2001"/>
    <x v="2"/>
    <m/>
  </r>
  <r>
    <s v="Los Angeles"/>
    <s v="Claremont"/>
    <s v="Revenue Bond"/>
    <n v="135000000"/>
    <s v="Water Supply, Storage, Distribution"/>
    <n v="72"/>
    <n v="28"/>
    <s v="Pass"/>
    <n v="1"/>
    <s v=""/>
    <n v="2014"/>
    <x v="0"/>
    <m/>
  </r>
  <r>
    <s v="Los Angeles"/>
    <s v="Santa Monica-Malibu Unified School District"/>
    <s v="General Obligation Bond"/>
    <n v="485000000"/>
    <s v="K-12 School Facility"/>
    <n v="72.069999999999993"/>
    <n v="27.93"/>
    <s v="Pass"/>
    <n v="1"/>
    <s v=""/>
    <n v="2018"/>
    <x v="0"/>
    <m/>
  </r>
  <r>
    <s v="Los Angeles"/>
    <s v="Long Beach Unified School District"/>
    <s v="General Obligation Bond"/>
    <n v="1200000000"/>
    <s v="K-12 School Facility"/>
    <n v="72.099999999999994"/>
    <n v="27.9"/>
    <s v="Pass"/>
    <n v="1"/>
    <s v=""/>
    <n v="2008"/>
    <x v="0"/>
    <m/>
  </r>
  <r>
    <s v="Los Angeles"/>
    <s v="Whittier Union High School District"/>
    <s v="General Obligation Bond"/>
    <n v="75000000"/>
    <s v="K-12 School Facility"/>
    <n v="72.099999999999994"/>
    <n v="27.9"/>
    <s v="Pass"/>
    <n v="1"/>
    <s v=""/>
    <n v="2008"/>
    <x v="0"/>
    <m/>
  </r>
  <r>
    <s v="Los Angeles"/>
    <s v="Baldwin Park Unified School District"/>
    <s v="General Obligation Bond"/>
    <n v="75500000"/>
    <s v="K-12 School Facility"/>
    <n v="72.099999999999994"/>
    <n v="27.9"/>
    <s v="Pass"/>
    <n v="1"/>
    <s v=""/>
    <n v="2006"/>
    <x v="0"/>
    <m/>
  </r>
  <r>
    <s v="Los Angeles"/>
    <s v="Santa Fe Springs"/>
    <s v="PLF Debt"/>
    <s v="Oil Tax: Increase oil tax charged per barrel of oil drilled from $0.20 per barrel to a minimum of $0.41 and a maximum of $0.52 per barrel."/>
    <s v="Other Purpose"/>
    <n v="72.12"/>
    <n v="27.88"/>
    <s v="Pass"/>
    <n v="1"/>
    <s v=""/>
    <n v="2013"/>
    <x v="2"/>
    <m/>
  </r>
  <r>
    <s v="Los Angeles"/>
    <s v="Hermosa Beach"/>
    <s v="PLF Debt"/>
    <s v="Utility Tax: Reduce telephone/cable tax rate from 6% to 5.5% and add new communication technology under the tax."/>
    <s v="Other Purpose"/>
    <n v="72.12"/>
    <n v="27.88"/>
    <s v="Pass"/>
    <n v="1"/>
    <s v=""/>
    <n v="2007"/>
    <x v="2"/>
    <m/>
  </r>
  <r>
    <s v="Los Angeles"/>
    <s v="West Covina Unified School District"/>
    <s v="General Obligation Bond"/>
    <n v="40000000"/>
    <s v="K-12 School Facility"/>
    <n v="72.3"/>
    <n v="27.7"/>
    <s v="Pass"/>
    <n v="1"/>
    <s v=""/>
    <n v="2000"/>
    <x v="1"/>
    <m/>
  </r>
  <r>
    <s v="Los Angeles"/>
    <s v="Vernon"/>
    <s v="PLF Debt"/>
    <s v="Sales Tax: 0.75% sales tax, increasing the total sales tax rate in the city from 9.5% to 10.25% and generating an estimated $6,000,000 per year in general fund revenue"/>
    <s v="Other Purpose"/>
    <n v="72.31"/>
    <n v="27.69"/>
    <s v="Pass"/>
    <n v="1"/>
    <s v=""/>
    <n v="2020"/>
    <x v="2"/>
    <m/>
  </r>
  <r>
    <s v="Los Angeles"/>
    <s v="Altadena Library District"/>
    <s v="PLF Debt"/>
    <s v="Parcel Tax: $0.10 per square foot for single-family residential units, thereby generating an estimated $2.6 million per year"/>
    <s v="Public Building"/>
    <n v="72.349999999999994"/>
    <n v="27.65"/>
    <s v="Pass"/>
    <n v="1"/>
    <s v=""/>
    <n v="2020"/>
    <x v="0"/>
    <m/>
  </r>
  <r>
    <s v="Los Angeles"/>
    <s v="Whittier City School District"/>
    <s v="General Obligation Bond"/>
    <n v="55000000"/>
    <s v="K-12 School Facility"/>
    <n v="72.400000000000006"/>
    <n v="27.6"/>
    <s v="Pass"/>
    <n v="1"/>
    <s v=""/>
    <n v="2012"/>
    <x v="0"/>
    <m/>
  </r>
  <r>
    <s v="Los Angeles"/>
    <s v="Covina-Valley Unified School District"/>
    <s v="General Obligation Bond"/>
    <n v="50000000"/>
    <s v="K-12 School Facility"/>
    <n v="72.45"/>
    <n v="27.55"/>
    <s v="Pass"/>
    <n v="1"/>
    <s v=""/>
    <n v="2001"/>
    <x v="2"/>
    <m/>
  </r>
  <r>
    <s v="Los Angeles"/>
    <s v="El Monte City School District"/>
    <s v="General Obligation Bond"/>
    <n v="75000000"/>
    <s v="K-12 School Facility"/>
    <n v="72.5"/>
    <n v="27.5"/>
    <s v="Pass"/>
    <n v="1"/>
    <s v=""/>
    <n v="2008"/>
    <x v="0"/>
    <m/>
  </r>
  <r>
    <s v="Los Angeles"/>
    <s v="West Hollywood"/>
    <s v="PLF Debt"/>
    <s v="Sales Tax: additional 0.75% generating an estimated $11 million per year, thereby increasing the total sales tax rate from 9.5% to 10.25%"/>
    <s v="Other Purpose"/>
    <n v="72.59"/>
    <n v="27.41"/>
    <s v="Pass"/>
    <n v="1"/>
    <s v=""/>
    <n v="2020"/>
    <x v="0"/>
    <m/>
  </r>
  <r>
    <s v="Los Angeles"/>
    <s v="Beverly Hills"/>
    <s v="PLF Debt"/>
    <s v="Sales Tax: additional 0.75% generating an estimated $28.06 million per year, thereby increasing the total sales tax rate from 9.5% to 10.25%"/>
    <s v="Other Purpose"/>
    <n v="72.63"/>
    <n v="27.37"/>
    <s v="Pass"/>
    <n v="1"/>
    <s v=""/>
    <n v="2020"/>
    <x v="0"/>
    <m/>
  </r>
  <r>
    <s v="Los Angeles"/>
    <s v="Centinela Valley Union High School District"/>
    <s v="General Obligation Bond"/>
    <n v="59000000"/>
    <s v="K-12 School Facility"/>
    <n v="72.7"/>
    <n v="27.3"/>
    <s v="Pass"/>
    <n v="1"/>
    <s v=""/>
    <n v="2000"/>
    <x v="1"/>
    <m/>
  </r>
  <r>
    <s v="Los Angeles"/>
    <s v="South Pasadena Unified School District"/>
    <s v="PLF Debt"/>
    <s v="Parcel Tax: Extended and authorized an increase tax from $288 to $386 per parcel per year for 4 years."/>
    <s v="K-12 School Facility"/>
    <n v="72.77"/>
    <n v="27.23"/>
    <s v="Pass"/>
    <n v="1"/>
    <s v=""/>
    <n v="2013"/>
    <x v="2"/>
    <m/>
  </r>
  <r>
    <s v="Los Angeles"/>
    <s v="Long Beach"/>
    <s v="PLF Debt"/>
    <s v="Business Tax: Impose15% Tax on Recreational Marijuana Businesses, If Legalized, and a $25 Tax on Cultivation Sites/Sq Ft"/>
    <s v="Special Tax Fees/Levy"/>
    <n v="72.8"/>
    <n v="27.2"/>
    <s v="Pass"/>
    <n v="1"/>
    <s v=""/>
    <n v="2010"/>
    <x v="0"/>
    <m/>
  </r>
  <r>
    <s v="Los Angeles"/>
    <s v="Bellflower Unified School District"/>
    <s v="General Obligation Bond"/>
    <n v="79000000"/>
    <s v="K-12 School Facility"/>
    <n v="72.8"/>
    <n v="27.2"/>
    <s v="Pass"/>
    <n v="1"/>
    <s v=""/>
    <n v="2012"/>
    <x v="0"/>
    <m/>
  </r>
  <r>
    <s v="Los Angeles"/>
    <s v="Palos Verdes Peninsula Unified School District"/>
    <s v="PLF Debt"/>
    <s v="Parcel Tax: $173 annually for 5 years."/>
    <s v="K-12 School Facility"/>
    <n v="72.8"/>
    <n v="27.2"/>
    <s v="Pass"/>
    <n v="1"/>
    <s v=""/>
    <n v="2003"/>
    <x v="2"/>
    <m/>
  </r>
  <r>
    <s v="Los Angeles"/>
    <s v="Montebello Unified School District"/>
    <s v="General Obligation Bond"/>
    <n v="98000000"/>
    <s v="K-12 School Facility"/>
    <n v="72.900000000000006"/>
    <n v="27.1"/>
    <s v="Pass"/>
    <n v="1"/>
    <s v=""/>
    <n v="2004"/>
    <x v="0"/>
    <m/>
  </r>
  <r>
    <s v="Los Angeles"/>
    <s v="Santa Monica-Malibu Unified School District"/>
    <s v="PLF Debt"/>
    <s v="Parcel Tax: Tax for Each Parcel of Real Property Shall Not Exceed the Minimumof $346 Per Year Adjusted Annually for Inflation by the Consumer Price Index"/>
    <s v="K-12 School Facility"/>
    <n v="73"/>
    <n v="27"/>
    <s v="Pass"/>
    <n v="1"/>
    <s v=""/>
    <n v="2008"/>
    <x v="1"/>
    <m/>
  </r>
  <r>
    <s v="Los Angeles"/>
    <s v="Covina-Valley Unified School District"/>
    <s v="General Obligation Bond"/>
    <n v="129000000"/>
    <s v="K-12 School Facility"/>
    <n v="73.099999999999994"/>
    <n v="26.9"/>
    <s v="Pass"/>
    <n v="1"/>
    <s v=""/>
    <n v="2012"/>
    <x v="0"/>
    <m/>
  </r>
  <r>
    <s v="Los Angeles"/>
    <s v="Garvey School District"/>
    <s v="General Obligation Bond"/>
    <n v="30000000"/>
    <s v="K-12 School Facility"/>
    <n v="73.099999999999994"/>
    <n v="26.9"/>
    <s v="Pass"/>
    <n v="1"/>
    <s v=""/>
    <n v="2004"/>
    <x v="0"/>
    <m/>
  </r>
  <r>
    <s v="Los Angeles"/>
    <s v="Charter Oak Unified School District"/>
    <s v="General Obligation Bond"/>
    <n v="30000000"/>
    <s v="K-12 School Facility"/>
    <n v="73.099999999999994"/>
    <n v="26.9"/>
    <s v="Pass"/>
    <n v="1"/>
    <s v=""/>
    <n v="2000"/>
    <x v="0"/>
    <m/>
  </r>
  <r>
    <s v="Los Angeles"/>
    <s v="Los Angeles County"/>
    <s v="PLF Debt"/>
    <s v="Parcel Tax: 3›/ Sq Ft"/>
    <s v="Hospital"/>
    <n v="73.2"/>
    <n v="26.8"/>
    <s v="Pass"/>
    <n v="1"/>
    <s v=""/>
    <n v="2002"/>
    <x v="0"/>
    <m/>
  </r>
  <r>
    <s v="Los Angeles"/>
    <s v="Rancho Palos Verdes"/>
    <s v="PLF Debt"/>
    <s v="Transient Occupancy Tax: Increase TOT from 6% to 10%."/>
    <s v="Other Purpose"/>
    <n v="73.209999999999994"/>
    <n v="26.79"/>
    <s v="Pass"/>
    <n v="1"/>
    <s v=""/>
    <n v="2001"/>
    <x v="2"/>
    <m/>
  </r>
  <r>
    <s v="Los Angeles"/>
    <s v="San Marino"/>
    <s v="PLF Debt"/>
    <s v="Parcel Tax: Tax rate ranges from low $395 to $1071 per parcel; extended for 4 years."/>
    <s v="Fire, Police Protection/Emergency Medical"/>
    <n v="73.3"/>
    <n v="26.7"/>
    <s v="Pass"/>
    <n v="1"/>
    <s v=""/>
    <n v="2011"/>
    <x v="2"/>
    <m/>
  </r>
  <r>
    <s v="Los Angeles"/>
    <s v="Hawthorne"/>
    <s v="PLF Debt"/>
    <s v="Utility Users Tax: Maintain the Rate of the Current Tax at 5% and Revise the Method for Calculating and Collecting the Tax"/>
    <s v="Special Tax Fees/Levy"/>
    <n v="73.400000000000006"/>
    <n v="26.6"/>
    <s v="Pass"/>
    <n v="1"/>
    <s v=""/>
    <n v="2008"/>
    <x v="0"/>
    <m/>
  </r>
  <r>
    <s v="Los Angeles"/>
    <s v="Rosemead School District"/>
    <s v="General Obligation Bond"/>
    <n v="30000000"/>
    <s v="K-12 School Facility"/>
    <n v="73.400000000000006"/>
    <n v="26.6"/>
    <s v="Pass"/>
    <n v="1"/>
    <s v=""/>
    <n v="2008"/>
    <x v="0"/>
    <m/>
  </r>
  <r>
    <s v="Los Angeles"/>
    <s v="Bassett Unified School District"/>
    <s v="General Obligation Bond"/>
    <n v="20000000"/>
    <s v="K-12 School Facility"/>
    <n v="73.400000000000006"/>
    <n v="26.6"/>
    <s v="Pass"/>
    <n v="1"/>
    <s v=""/>
    <n v="2006"/>
    <x v="0"/>
    <m/>
  </r>
  <r>
    <s v="Los Angeles"/>
    <s v="East Whittier City School District"/>
    <s v="General Obligation Bond"/>
    <n v="24000000"/>
    <s v="K-12 School Facility"/>
    <n v="73.44"/>
    <n v="26.56"/>
    <s v="Pass"/>
    <n v="1"/>
    <s v=""/>
    <n v="2016"/>
    <x v="0"/>
    <m/>
  </r>
  <r>
    <s v="Los Angeles"/>
    <s v="Lawndale Elementary School District"/>
    <s v="General Obligation Bond"/>
    <n v="26000000"/>
    <s v="K-12 School Facility"/>
    <n v="73.5"/>
    <n v="26.5"/>
    <s v="Pass"/>
    <n v="1"/>
    <s v=""/>
    <n v="1998"/>
    <x v="0"/>
    <m/>
  </r>
  <r>
    <s v="Los Angeles"/>
    <s v="Santa Monica-Malibu Unified School District"/>
    <s v="General Obligation Bond"/>
    <n v="75000000"/>
    <s v="K-12 School Facility"/>
    <n v="73.5"/>
    <n v="26.5"/>
    <s v="Pass"/>
    <n v="1"/>
    <s v=""/>
    <n v="1990"/>
    <x v="0"/>
    <m/>
  </r>
  <r>
    <s v="Los Angeles"/>
    <s v="Lawndale Elementary School District"/>
    <s v="General Obligation Bond"/>
    <n v="27000000"/>
    <s v="K-12 School Facility"/>
    <n v="73.540000000000006"/>
    <n v="26.46"/>
    <s v="Pass"/>
    <n v="1"/>
    <s v=""/>
    <n v="2016"/>
    <x v="0"/>
    <m/>
  </r>
  <r>
    <s v="Los Angeles"/>
    <s v="Norwalk-La Mirada Unified School District"/>
    <s v="General Obligation Bond"/>
    <n v="165000000"/>
    <s v="K-12 School Facility"/>
    <n v="73.599999999999994"/>
    <n v="26.4"/>
    <s v="Pass"/>
    <n v="1"/>
    <s v=""/>
    <n v="2002"/>
    <x v="0"/>
    <m/>
  </r>
  <r>
    <s v="Los Angeles"/>
    <s v="San Marino Unified School District"/>
    <s v="PLF Debt"/>
    <s v="Parcel Tax: renew the $968 education parcel tax for six years, raising approximately $4 million annually"/>
    <s v="K-12 School Facility"/>
    <n v="73.739999999999995"/>
    <n v="26.26"/>
    <s v="Pass"/>
    <n v="1"/>
    <s v=""/>
    <n v="2021"/>
    <x v="2"/>
    <m/>
  </r>
  <r>
    <s v="Los Angeles"/>
    <s v="Glendale Community College District"/>
    <s v="General Obligation Bond"/>
    <n v="325000000"/>
    <s v="College, University Facility"/>
    <n v="73.739999999999995"/>
    <n v="26.26"/>
    <s v="Pass"/>
    <n v="1"/>
    <s v=""/>
    <n v="2016"/>
    <x v="0"/>
    <m/>
  </r>
  <r>
    <s v="Los Angeles"/>
    <s v="East Whittier City School District"/>
    <s v="General Obligation Bond"/>
    <n v="70000000"/>
    <s v="K-12 School Facility"/>
    <n v="73.78"/>
    <n v="26.22"/>
    <s v="Pass"/>
    <n v="1"/>
    <s v=""/>
    <n v="2016"/>
    <x v="0"/>
    <m/>
  </r>
  <r>
    <s v="Los Angeles"/>
    <s v="Long Beach Community College District"/>
    <s v="General Obligation Bond"/>
    <n v="440000000"/>
    <s v="College, University Facility"/>
    <n v="73.8"/>
    <n v="26.2"/>
    <s v="Pass"/>
    <n v="1"/>
    <s v=""/>
    <n v="2008"/>
    <x v="1"/>
    <m/>
  </r>
  <r>
    <s v="Los Angeles"/>
    <s v="Bellflower"/>
    <s v="PLF Debt"/>
    <s v="Marijuana Tax: Impose tax on cannabis related businesses from $2.00/sq. ft. (nurseries) to $15/sq. ft. (commercial non-nurseries) per fiscal year beginning 7/1/2017 with increases beginning 7/1/2020 of $1.50/sq. ft. (nursies) and $$2.50/sq. ft. per fiscal year."/>
    <s v="Other Purpose"/>
    <n v="73.84"/>
    <n v="26.16"/>
    <s v="Pass"/>
    <n v="1"/>
    <s v=""/>
    <n v="2017"/>
    <x v="2"/>
    <m/>
  </r>
  <r>
    <s v="Los Angeles"/>
    <s v="Palmdale Elementary School District"/>
    <s v="General Obligation Bond"/>
    <n v="220000000"/>
    <s v="K-12 School Facility"/>
    <n v="74"/>
    <n v="26"/>
    <s v="Pass"/>
    <n v="1"/>
    <s v=""/>
    <n v="2012"/>
    <x v="0"/>
    <m/>
  </r>
  <r>
    <s v="Los Angeles"/>
    <s v="El Rancho Unified School District"/>
    <s v="General Obligation Bond"/>
    <n v="52000000"/>
    <s v="K-12 School Facility"/>
    <n v="74"/>
    <n v="26"/>
    <s v="Pass"/>
    <n v="1"/>
    <s v=""/>
    <n v="2010"/>
    <x v="0"/>
    <m/>
  </r>
  <r>
    <s v="Los Angeles"/>
    <s v="El Monte Union High School District"/>
    <s v="General Obligation Bond"/>
    <n v="190000000"/>
    <s v="K-12 School Facility"/>
    <n v="74.099999999999994"/>
    <n v="25.9"/>
    <s v="Pass"/>
    <n v="1"/>
    <s v=""/>
    <n v="2018"/>
    <x v="0"/>
    <m/>
  </r>
  <r>
    <s v="Los Angeles"/>
    <s v="Paramount Unified School District"/>
    <s v="General Obligation Bond"/>
    <n v="100000000"/>
    <s v="K-12 School Facility"/>
    <n v="74.099999999999994"/>
    <n v="25.9"/>
    <s v="Pass"/>
    <n v="1"/>
    <s v=""/>
    <n v="2006"/>
    <x v="0"/>
    <m/>
  </r>
  <r>
    <s v="Los Angeles"/>
    <s v="Hawthorne School District"/>
    <s v="General Obligation Bond"/>
    <n v="59000000"/>
    <s v="K-12 School Facility"/>
    <n v="74.14"/>
    <n v="25.84"/>
    <s v="Pass"/>
    <n v="1"/>
    <s v=""/>
    <n v="2018"/>
    <x v="1"/>
    <m/>
  </r>
  <r>
    <s v="Los Angeles"/>
    <s v="Culver City"/>
    <s v="PLF Debt"/>
    <s v="Parcel Tax: Impose a $99/single-family parcel, $69/unit on multi-family properties, and $1,096/acre of land on non-residential properties for water systems."/>
    <s v="Water Supply, Storage, Distribution"/>
    <n v="74.14"/>
    <n v="25.86"/>
    <s v="Pass"/>
    <n v="1"/>
    <s v=""/>
    <n v="2016"/>
    <x v="0"/>
    <m/>
  </r>
  <r>
    <s v="Los Angeles"/>
    <s v="El Monte Union High School District"/>
    <s v="General Obligation Bond"/>
    <n v="148000000"/>
    <s v="K-12 School Facility"/>
    <n v="74.2"/>
    <n v="25.8"/>
    <s v="Pass"/>
    <n v="1"/>
    <s v=""/>
    <n v="2008"/>
    <x v="0"/>
    <m/>
  </r>
  <r>
    <s v="Los Angeles"/>
    <s v="South Gate"/>
    <s v="Sales Tax Revenue Bond"/>
    <s v="Sales Tax: Increase Tax by 1›"/>
    <s v="Special Tax Fees/Levy"/>
    <n v="74.400000000000006"/>
    <n v="25.6"/>
    <s v="Pass"/>
    <n v="1"/>
    <s v=""/>
    <n v="2008"/>
    <x v="1"/>
    <m/>
  </r>
  <r>
    <s v="Los Angeles"/>
    <s v="Torrance Unified School District"/>
    <s v="General Obligation Bond"/>
    <n v="265000000"/>
    <s v="K-12 School Facility"/>
    <n v="74.400000000000006"/>
    <n v="25.6"/>
    <s v="Pass"/>
    <n v="1"/>
    <s v=""/>
    <n v="2008"/>
    <x v="0"/>
    <m/>
  </r>
  <r>
    <s v="Los Angeles"/>
    <s v="Pasadena Unified School District"/>
    <s v="General Obligation Bond"/>
    <n v="350000000"/>
    <s v="K-12 School Facility"/>
    <n v="74.5"/>
    <n v="25.5"/>
    <s v="Pass"/>
    <n v="1"/>
    <s v=""/>
    <n v="2008"/>
    <x v="0"/>
    <m/>
  </r>
  <r>
    <s v="Los Angeles"/>
    <s v="Santa Monica-Malibu Unified School District"/>
    <s v="PLF Debt"/>
    <s v="$68 Per Parcel for 6 Yrs"/>
    <s v="K-12 School Facility"/>
    <n v="74.5"/>
    <n v="25.5"/>
    <s v="Pass"/>
    <n v="1"/>
    <s v=""/>
    <n v="1994"/>
    <x v="0"/>
    <m/>
  </r>
  <r>
    <s v="Los Angeles"/>
    <s v="La Puente"/>
    <s v="PLF Debt"/>
    <s v="Sales Tax: Increase tax by 0.5% until ended by voters."/>
    <s v="Other Purpose"/>
    <n v="74.510000000000005"/>
    <n v="25.49"/>
    <s v="Pass"/>
    <n v="1"/>
    <s v=""/>
    <n v="2018"/>
    <x v="0"/>
    <m/>
  </r>
  <r>
    <s v="Los Angeles"/>
    <s v="Santa Monica"/>
    <s v="PLF Debt"/>
    <s v="TOT: Increase from 12% to 14%"/>
    <s v="Special Tax Fees/Levy"/>
    <n v="74.7"/>
    <n v="25.3"/>
    <s v="Pass"/>
    <n v="1"/>
    <s v=""/>
    <n v="2004"/>
    <x v="0"/>
    <m/>
  </r>
  <r>
    <s v="Los Angeles"/>
    <s v="Redondo Beach"/>
    <s v="PLF Debt"/>
    <s v="Utility User Tax: Extend utility user tax without increasing taxes."/>
    <s v="Other Purpose"/>
    <n v="74.7"/>
    <n v="25.3"/>
    <s v="Pass"/>
    <n v="1"/>
    <s v=""/>
    <n v="2009"/>
    <x v="2"/>
    <m/>
  </r>
  <r>
    <s v="Los Angeles"/>
    <s v="Pomona Unified School District"/>
    <s v="General Obligation Bond"/>
    <n v="235000000"/>
    <s v="K-12 School Facility"/>
    <n v="74.7"/>
    <n v="25.3"/>
    <s v="Pass"/>
    <n v="1"/>
    <s v=""/>
    <n v="2008"/>
    <x v="0"/>
    <m/>
  </r>
  <r>
    <s v="Los Angeles"/>
    <s v="Azusa"/>
    <s v="General Obligation Bond"/>
    <n v="73700000"/>
    <s v="K-12 School Facility"/>
    <n v="74.7"/>
    <n v="25.3"/>
    <s v="Pass"/>
    <n v="1"/>
    <s v=""/>
    <n v="2002"/>
    <x v="1"/>
    <m/>
  </r>
  <r>
    <s v="Los Angeles"/>
    <s v="La Canada Unified School District"/>
    <s v="PLF Debt"/>
    <s v="Parcel Tax: $150 per year tax for 5 years."/>
    <s v="K-12 School Facility"/>
    <n v="74.73"/>
    <n v="25.27"/>
    <s v="Pass"/>
    <n v="1"/>
    <s v=""/>
    <n v="2009"/>
    <x v="2"/>
    <m/>
  </r>
  <r>
    <s v="Los Angeles"/>
    <s v="Garvey School District"/>
    <s v="General Obligation Bond"/>
    <n v="15000000"/>
    <s v="K-12 School Facility"/>
    <n v="74.8"/>
    <n v="25.2"/>
    <s v="Pass"/>
    <n v="1"/>
    <s v=""/>
    <n v="2000"/>
    <x v="0"/>
    <m/>
  </r>
  <r>
    <s v="Los Angeles"/>
    <s v="Huntington Park"/>
    <s v="PLF Debt"/>
    <s v="Sales Tax: Increase current sales tax rate by $0.01."/>
    <s v="Other Purpose"/>
    <n v="74.86"/>
    <n v="25.14"/>
    <s v="Pass"/>
    <n v="1"/>
    <s v=""/>
    <n v="2018"/>
    <x v="1"/>
    <m/>
  </r>
  <r>
    <s v="Los Angeles"/>
    <s v="Long Beach Unified School District"/>
    <s v="General Obligation Bond"/>
    <n v="1500000000"/>
    <s v="K-12 School Facility"/>
    <n v="74.86"/>
    <n v="25.14"/>
    <s v="Pass"/>
    <n v="1"/>
    <s v=""/>
    <n v="2016"/>
    <x v="0"/>
    <m/>
  </r>
  <r>
    <s v="Los Angeles"/>
    <s v="Los Angeles County"/>
    <s v="PLF Debt"/>
    <s v="Parcel Tax: Levy parcel tax at an annual rate of 1.5 cents/sq. ft. of improved property. This is a safe, clean neighborhood parks, open space, beaches, rivers protection, and water conservation measure."/>
    <s v="Parks, Open Space"/>
    <n v="74.900000000000006"/>
    <n v="25.1"/>
    <s v="Pass"/>
    <n v="1"/>
    <s v=""/>
    <n v="2016"/>
    <x v="0"/>
    <m/>
  </r>
  <r>
    <s v="Los Angeles"/>
    <s v="Alhambra Unified School District"/>
    <s v="General Obligation Bond"/>
    <n v="50000000"/>
    <s v="K-12 School Facility"/>
    <n v="74.900000000000006"/>
    <n v="25.1"/>
    <s v="Pass"/>
    <n v="1"/>
    <s v=""/>
    <n v="2008"/>
    <x v="0"/>
    <m/>
  </r>
  <r>
    <s v="Los Angeles"/>
    <s v="Culver City Unified School District"/>
    <s v="PLF Debt"/>
    <s v="Parcel Tax: $96 per year for 5 years."/>
    <s v="K-12 School Facility"/>
    <n v="74.92"/>
    <n v="25.08"/>
    <s v="Pass"/>
    <n v="1"/>
    <s v=""/>
    <n v="2009"/>
    <x v="2"/>
    <m/>
  </r>
  <r>
    <s v="Los Angeles"/>
    <s v="West Covina Unified School District"/>
    <s v="General Obligation Bond"/>
    <n v="143000000"/>
    <s v="K-12 School Facility"/>
    <n v="74.97"/>
    <n v="25.03"/>
    <s v="Pass"/>
    <n v="1"/>
    <s v=""/>
    <n v="2016"/>
    <x v="0"/>
    <m/>
  </r>
  <r>
    <s v="Los Angeles"/>
    <s v="Santa Monica-Malibu Unified School District"/>
    <s v="PLF Debt"/>
    <s v="Parcel Tax: Extend existing parcel tax of $58 per parcel for 6 years."/>
    <s v="Other Purpose"/>
    <n v="75"/>
    <n v="25"/>
    <s v="Pass"/>
    <n v="1"/>
    <s v=""/>
    <n v="1988"/>
    <x v="0"/>
    <m/>
  </r>
  <r>
    <s v="Los Angeles"/>
    <s v="Little Lake City School District"/>
    <s v="PLF Debt"/>
    <s v="Parcel Tax: Levy Annual Tax of $48 Per Parcel for 5 Yrs"/>
    <s v="K-12 School Facility"/>
    <n v="75.099999999999994"/>
    <n v="24.9"/>
    <s v="Pass"/>
    <n v="1"/>
    <s v=""/>
    <n v="2012"/>
    <x v="0"/>
    <m/>
  </r>
  <r>
    <s v="Los Angeles"/>
    <s v="Lynwood"/>
    <s v="PLF Debt"/>
    <s v="Sales Tax: Impose additional tax of 1% increasing the total combined sales tax rate in Lynwood from 9% to 10% for 10 years."/>
    <s v="Other Purpose"/>
    <n v="75.180000000000007"/>
    <n v="24.82"/>
    <s v="Pass"/>
    <n v="1"/>
    <s v=""/>
    <n v="2016"/>
    <x v="0"/>
    <m/>
  </r>
  <r>
    <s v="Los Angeles"/>
    <s v="El Segundo Unified School District"/>
    <s v="General Obligation Bond"/>
    <n v="25000000"/>
    <s v="K-12 School Facility"/>
    <n v="75.23"/>
    <n v="24.77"/>
    <s v="Pass"/>
    <n v="1"/>
    <s v=""/>
    <n v="2001"/>
    <x v="2"/>
    <m/>
  </r>
  <r>
    <s v="Los Angeles"/>
    <s v="Paramount"/>
    <s v="PLF Debt"/>
    <s v="Utility User Tax: 5.5% utility user tax."/>
    <s v="Other Purpose"/>
    <n v="75.27"/>
    <n v="24.73"/>
    <s v="Pass"/>
    <n v="1"/>
    <s v=""/>
    <n v="2015"/>
    <x v="2"/>
    <m/>
  </r>
  <r>
    <s v="Los Angeles"/>
    <s v="San Marino"/>
    <s v="PLF Debt"/>
    <s v="Various per unit"/>
    <s v="Other Purpose"/>
    <n v="75.3"/>
    <n v="24.7"/>
    <s v="Pass"/>
    <n v="1"/>
    <s v=""/>
    <n v="1990"/>
    <x v="0"/>
    <m/>
  </r>
  <r>
    <s v="Los Angeles"/>
    <s v="Culver City Unified School District"/>
    <s v="PLF Debt"/>
    <s v="Parcel Tax: Levy tax at annual rate of $189/parcel for 7 yrs."/>
    <s v="K-12 School Facility"/>
    <n v="75.38"/>
    <n v="24.62"/>
    <s v="Pass"/>
    <n v="1"/>
    <s v=""/>
    <n v="2018"/>
    <x v="0"/>
    <m/>
  </r>
  <r>
    <s v="Los Angeles"/>
    <s v="Redondo Beach Unified School District"/>
    <s v="General Obligation Bond"/>
    <n v="52000000"/>
    <s v="K-12 School Facility"/>
    <n v="75.400000000000006"/>
    <n v="24.6"/>
    <s v="Pass"/>
    <n v="1"/>
    <s v=""/>
    <n v="2000"/>
    <x v="0"/>
    <m/>
  </r>
  <r>
    <s v="Los Angeles"/>
    <s v="South Pasadena"/>
    <s v="PLF Debt"/>
    <s v="Utility User Tax: If utility user tax 3% is approved 65% funds should be spent on infrastructure improvements and 35% of funds on employee salaries."/>
    <s v="Other Purpose"/>
    <n v="75.47"/>
    <n v="24.53"/>
    <s v="Pass"/>
    <n v="1"/>
    <s v=""/>
    <n v="2007"/>
    <x v="2"/>
    <m/>
  </r>
  <r>
    <s v="Los Angeles"/>
    <s v="Santa Fe Springs"/>
    <s v="PLF Debt"/>
    <s v="Sales Tax: Impose 1% tax."/>
    <s v="Other Purpose"/>
    <n v="75.510000000000005"/>
    <n v="24.49"/>
    <s v="Pass"/>
    <n v="1"/>
    <s v=""/>
    <n v="2018"/>
    <x v="0"/>
    <m/>
  </r>
  <r>
    <s v="Los Angeles"/>
    <s v="Los Angeles"/>
    <s v="General Obligation Bond"/>
    <n v="532648000"/>
    <s v="Health Care Facilities"/>
    <n v="75.599999999999994"/>
    <n v="24.4"/>
    <s v="Pass"/>
    <n v="1"/>
    <s v=""/>
    <n v="2000"/>
    <x v="0"/>
    <m/>
  </r>
  <r>
    <s v="Los Angeles"/>
    <s v="San Marino Unified School District"/>
    <s v="PLF Debt"/>
    <s v="Parcel Tax: Extend $865 per year/per parcel for six years."/>
    <s v="K-12 School Facility"/>
    <n v="75.62"/>
    <n v="24.38"/>
    <s v="Pass"/>
    <n v="1"/>
    <s v=""/>
    <n v="2015"/>
    <x v="2"/>
    <m/>
  </r>
  <r>
    <s v="Los Angeles"/>
    <s v="Wiseburn Unified School District"/>
    <s v="General Obligation Bond"/>
    <n v="87000000"/>
    <s v="K-12 School Facility"/>
    <n v="75.7"/>
    <n v="24.3"/>
    <s v="Pass"/>
    <n v="1"/>
    <s v=""/>
    <n v="2010"/>
    <x v="0"/>
    <m/>
  </r>
  <r>
    <s v="Los Angeles"/>
    <s v="South Pasadena Unified School District"/>
    <s v="General Obligation Bond"/>
    <n v="98000000"/>
    <s v="K-12 School Facility"/>
    <n v="75.739999999999995"/>
    <n v="24.26"/>
    <s v="Pass"/>
    <n v="1"/>
    <s v=""/>
    <n v="2016"/>
    <x v="0"/>
    <m/>
  </r>
  <r>
    <s v="Los Angeles"/>
    <s v="South Pasadena"/>
    <s v="PLF Debt"/>
    <s v="Utility Tax: extend the Utility User Tax at its current rate of 7.5% for all utilities"/>
    <s v="Other Purpose"/>
    <n v="75.83"/>
    <n v="24.17"/>
    <s v="Pass"/>
    <n v="1"/>
    <s v=""/>
    <n v="2020"/>
    <x v="0"/>
    <m/>
  </r>
  <r>
    <s v="Los Angeles"/>
    <s v="Little Lake City School District"/>
    <s v="General Obligation Bond"/>
    <n v="34000000"/>
    <s v="K-12 School Facility"/>
    <n v="75.900000000000006"/>
    <n v="24.1"/>
    <s v="Pass"/>
    <n v="1"/>
    <s v=""/>
    <n v="2000"/>
    <x v="1"/>
    <m/>
  </r>
  <r>
    <s v="Los Angeles"/>
    <s v="Los Angeles Community College District"/>
    <s v="General Obligation Bond"/>
    <n v="3300000000"/>
    <s v="College, University Facility"/>
    <n v="75.92"/>
    <n v="24.08"/>
    <s v="Pass"/>
    <n v="1"/>
    <s v=""/>
    <n v="2016"/>
    <x v="0"/>
    <m/>
  </r>
  <r>
    <s v="Los Angeles"/>
    <s v="Pasadena"/>
    <s v="PLF Debt"/>
    <s v="Marijuana Tax: Impose tax of $10/canopy sq. ft. for cultivation, 6% of gross receipts for retail cannabis business, and 4% for all other cannabis businesses."/>
    <s v="Other Purpose"/>
    <n v="75.95"/>
    <n v="24.05"/>
    <s v="Pass"/>
    <n v="1"/>
    <s v=""/>
    <n v="2018"/>
    <x v="1"/>
    <m/>
  </r>
  <r>
    <s v="Los Angeles"/>
    <s v="El Monte City School District"/>
    <s v="General Obligation Bond"/>
    <n v="50000000"/>
    <s v="K-12 School Facility"/>
    <n v="76.099999999999994"/>
    <n v="23.9"/>
    <s v="Pass"/>
    <n v="1"/>
    <s v=""/>
    <n v="2004"/>
    <x v="0"/>
    <m/>
  </r>
  <r>
    <s v="Los Angeles"/>
    <s v="Mountains Recreation and Conservation Authority"/>
    <s v="PLF Debt"/>
    <s v="Parcel Tax: Levy an Annual Tax of $24/Parcel for 10 Yrs"/>
    <s v="Parks, Open Space"/>
    <n v="76.2"/>
    <n v="23.8"/>
    <s v="Pass"/>
    <n v="1"/>
    <s v=""/>
    <n v="2012"/>
    <x v="0"/>
    <m/>
  </r>
  <r>
    <s v="Los Angeles"/>
    <s v="El Rancho Unified School District"/>
    <s v="General Obligation Bond"/>
    <n v="13300000"/>
    <s v="K-12 School Facility"/>
    <n v="76.2"/>
    <n v="23.8"/>
    <s v="Pass"/>
    <n v="1"/>
    <s v=""/>
    <n v="1994"/>
    <x v="0"/>
    <m/>
  </r>
  <r>
    <s v="Los Angeles"/>
    <s v="Lynwood"/>
    <s v="PLF Debt"/>
    <s v="Sales Tax: Remove sunset provision from Measure PS of 2016 to allow tax rate to remain 10.25%."/>
    <s v="Other Purpose"/>
    <n v="76.25"/>
    <n v="23.75"/>
    <s v="Pass"/>
    <n v="1"/>
    <s v=""/>
    <n v="2019"/>
    <x v="2"/>
    <m/>
  </r>
  <r>
    <s v="Los Angeles"/>
    <s v="Culver City Unified School District"/>
    <s v="General Obligation Bond"/>
    <n v="106000000"/>
    <s v="K-12 School Facility"/>
    <n v="76.28"/>
    <n v="23.72"/>
    <s v="Pass"/>
    <n v="1"/>
    <s v=""/>
    <n v="2014"/>
    <x v="1"/>
    <m/>
  </r>
  <r>
    <s v="Los Angeles"/>
    <s v="Los Angeles"/>
    <s v="General Obligation Bond"/>
    <n v="500000000"/>
    <s v="Water Supply, Storage, Distribution"/>
    <n v="76.3"/>
    <n v="23.7"/>
    <s v="Pass"/>
    <n v="1"/>
    <s v=""/>
    <n v="2004"/>
    <x v="0"/>
    <m/>
  </r>
  <r>
    <s v="Los Angeles"/>
    <s v="El Monte Union High School District"/>
    <s v="General Obligation Bond"/>
    <n v="90000000"/>
    <s v="K-12 School Facility"/>
    <n v="76.3"/>
    <n v="23.7"/>
    <s v="Pass"/>
    <n v="1"/>
    <s v=""/>
    <n v="2002"/>
    <x v="0"/>
    <m/>
  </r>
  <r>
    <s v="Los Angeles"/>
    <s v="Compton Community College District"/>
    <s v="General Obligation Bond"/>
    <n v="100000000"/>
    <s v="College, University Facility"/>
    <n v="76.3"/>
    <n v="23.7"/>
    <s v="Pass"/>
    <n v="1"/>
    <s v=""/>
    <n v="2002"/>
    <x v="0"/>
    <m/>
  </r>
  <r>
    <s v="Los Angeles"/>
    <s v="West Hollywood"/>
    <s v="PLF Debt"/>
    <s v="Marijuana Tax: Impose tax of 7.5% on marijuana businesses on annual gross receipts."/>
    <s v="Other Purpose"/>
    <n v="76.31"/>
    <n v="23.69"/>
    <s v="Pass"/>
    <n v="1"/>
    <s v=""/>
    <n v="2019"/>
    <x v="2"/>
    <m/>
  </r>
  <r>
    <s v="Los Angeles"/>
    <s v="San Marino"/>
    <s v="PLF Debt"/>
    <s v="Parcel Tax: Continue existing parcel tax for 4 years."/>
    <s v="K-12 School Facility"/>
    <n v="76.45"/>
    <n v="23.55"/>
    <s v="Pass"/>
    <n v="1"/>
    <s v=""/>
    <n v="2015"/>
    <x v="2"/>
    <m/>
  </r>
  <r>
    <s v="Los Angeles"/>
    <s v="Azusa"/>
    <s v="General Obligation Bond"/>
    <n v="5875000"/>
    <s v="Public Building"/>
    <n v="76.459999999999994"/>
    <n v="23.54"/>
    <s v="Pass"/>
    <n v="1"/>
    <s v=""/>
    <n v="2001"/>
    <x v="2"/>
    <m/>
  </r>
  <r>
    <s v="Los Angeles"/>
    <s v="Arcadia"/>
    <s v="PLF Debt"/>
    <s v="Utility Users Tax: Broaden types of services for utility users tax."/>
    <s v="Other Purpose"/>
    <n v="76.5"/>
    <n v="23.5"/>
    <s v="Pass"/>
    <n v="1"/>
    <s v=""/>
    <n v="2009"/>
    <x v="2"/>
    <m/>
  </r>
  <r>
    <s v="Los Angeles"/>
    <s v="Manhattan Beach"/>
    <s v="PLF Debt"/>
    <s v="Transient Occupancy Tax: Increase tax from 10% up to 14%."/>
    <s v="Other Purpose"/>
    <n v="76.56"/>
    <n v="23.44"/>
    <s v="Pass"/>
    <n v="1"/>
    <s v=""/>
    <n v="2019"/>
    <x v="2"/>
    <m/>
  </r>
  <r>
    <s v="Los Angeles"/>
    <s v="Lynwood Unified School District"/>
    <s v="General Obligation Bond"/>
    <n v="20000000"/>
    <s v="K-12 School Facility"/>
    <n v="76.7"/>
    <n v="23.3"/>
    <s v="Pass"/>
    <n v="1"/>
    <s v=""/>
    <n v="2002"/>
    <x v="0"/>
    <m/>
  </r>
  <r>
    <s v="Los Angeles"/>
    <s v="Alhambra Unified School District"/>
    <s v="General Obligation Bond"/>
    <n v="149000000"/>
    <s v="K-12 School Facility"/>
    <n v="76.78"/>
    <n v="23.22"/>
    <s v="Pass"/>
    <n v="1"/>
    <s v=""/>
    <n v="2016"/>
    <x v="0"/>
    <m/>
  </r>
  <r>
    <s v="Los Angeles"/>
    <s v="Little Lake City School District"/>
    <s v="General Obligation Bond"/>
    <n v="18000000"/>
    <s v="K-12 School Facility"/>
    <n v="76.8"/>
    <n v="23.2"/>
    <s v="Pass"/>
    <n v="1"/>
    <s v=""/>
    <n v="2012"/>
    <x v="0"/>
    <m/>
  </r>
  <r>
    <s v="Los Angeles"/>
    <s v="Cudahy"/>
    <s v="PLF Debt"/>
    <s v="Utility Users Tax: Est.1991 Be Affirmed That the Residential Utility Users Tax Remain at 4% and the Commercial Utility Users Tax Be Set at 8%, Provided That Eligible Seniors 62 and Older Remain Exempt from the Tax"/>
    <s v="Special Tax Fees/Levy"/>
    <n v="76.900000000000006"/>
    <n v="23.1"/>
    <s v="Pass"/>
    <n v="1"/>
    <s v=""/>
    <n v="2004"/>
    <x v="0"/>
    <m/>
  </r>
  <r>
    <s v="Los Angeles"/>
    <s v="Culver City"/>
    <s v="PLF Debt"/>
    <s v="Sales Tax: 0.5% for 10 years, thereby extending the existing 0.5% tax set to expire in 2023 and keeping the total sales tax rate in the city at 10.25% until 2033"/>
    <s v="Other Purpose"/>
    <n v="76.930000000000007"/>
    <n v="23.07"/>
    <s v="Pass"/>
    <n v="1"/>
    <s v=""/>
    <n v="2020"/>
    <x v="1"/>
    <m/>
  </r>
  <r>
    <s v="Los Angeles"/>
    <s v="Hacienda La Puente Unified School District"/>
    <s v="General Obligation Bond"/>
    <n v="148000000"/>
    <s v="K-12 School Facility"/>
    <n v="76.959999999999994"/>
    <n v="23.04"/>
    <s v="Pass"/>
    <n v="1"/>
    <s v=""/>
    <n v="2016"/>
    <x v="0"/>
    <m/>
  </r>
  <r>
    <s v="Los Angeles"/>
    <s v="Mountains Recreation and Conservation Authority Area 2"/>
    <s v="PLF Debt"/>
    <s v="Parcel Tax: Impose annual parcel tax of $15/parcel primarily for the maintenance of natural areas."/>
    <s v="Parks, Open Space"/>
    <n v="76.989999999999995"/>
    <n v="23.01"/>
    <s v="Pass"/>
    <n v="1"/>
    <s v=""/>
    <n v="2016"/>
    <x v="0"/>
    <m/>
  </r>
  <r>
    <s v="Los Angeles"/>
    <s v="Los Nietos School District"/>
    <s v="General Obligation Bond"/>
    <n v="13000000"/>
    <s v="K-12 School Facility"/>
    <n v="77"/>
    <n v="23"/>
    <s v="Pass"/>
    <n v="1"/>
    <s v=""/>
    <n v="2014"/>
    <x v="0"/>
    <m/>
  </r>
  <r>
    <s v="Los Angeles"/>
    <s v="Alhambra Unified School District"/>
    <s v="General Obligation Bond"/>
    <n v="110000000"/>
    <s v="K-12 School Facility"/>
    <n v="77.069999999999993"/>
    <n v="22.93"/>
    <s v="Pass"/>
    <n v="1"/>
    <s v=""/>
    <n v="2016"/>
    <x v="0"/>
    <m/>
  </r>
  <r>
    <s v="Los Angeles"/>
    <s v="Los Nietos School District"/>
    <s v="General Obligation Bond"/>
    <n v="15000000"/>
    <s v="K-12 School Facility"/>
    <n v="77.099999999999994"/>
    <n v="22.9"/>
    <s v="Pass"/>
    <n v="1"/>
    <s v=""/>
    <n v="2014"/>
    <x v="0"/>
    <m/>
  </r>
  <r>
    <s v="Los Angeles"/>
    <s v="Los Angeles"/>
    <s v="General Obligation Bond"/>
    <n v="1200000000"/>
    <s v="Other Housing"/>
    <n v="77.14"/>
    <n v="22.86"/>
    <s v="Pass"/>
    <n v="1"/>
    <s v=""/>
    <n v="2016"/>
    <x v="0"/>
    <m/>
  </r>
  <r>
    <s v="Los Angeles"/>
    <s v="Altadena Library District"/>
    <s v="PLF Debt"/>
    <s v="Continue to Levy Special Per Parcel Tax to Replace Library Funding"/>
    <s v="Public Building"/>
    <n v="77.2"/>
    <n v="22.9"/>
    <s v="Pass"/>
    <n v="1"/>
    <s v=""/>
    <n v="2004"/>
    <x v="0"/>
    <m/>
  </r>
  <r>
    <s v="Los Angeles"/>
    <s v="San Gabriel"/>
    <s v="PLF Debt"/>
    <s v="Transient Occupancy Tax: Increase TOT by 2%."/>
    <s v="Other Purpose"/>
    <n v="77.3"/>
    <n v="22.7"/>
    <s v="Pass"/>
    <n v="1"/>
    <s v=""/>
    <n v="2013"/>
    <x v="2"/>
    <m/>
  </r>
  <r>
    <s v="Los Angeles"/>
    <s v="Lennox School District"/>
    <s v="General Obligation Bond"/>
    <n v="10700000"/>
    <s v="K-12 School Facility"/>
    <n v="77.400000000000006"/>
    <n v="22.6"/>
    <s v="Pass"/>
    <n v="1"/>
    <s v=""/>
    <n v="2007"/>
    <x v="2"/>
    <m/>
  </r>
  <r>
    <s v="Los Angeles"/>
    <s v="South Whittier School District"/>
    <s v="General Obligation Bond"/>
    <n v="7500000"/>
    <s v="K-12 School Facility"/>
    <n v="77.5"/>
    <n v="22.6"/>
    <s v="Pass"/>
    <n v="1"/>
    <s v=""/>
    <n v="2004"/>
    <x v="0"/>
    <m/>
  </r>
  <r>
    <s v="Los Angeles"/>
    <s v="Rosemead School District"/>
    <s v="General Obligation Bond"/>
    <n v="30000000"/>
    <s v="K-12 School Facility"/>
    <n v="77.8"/>
    <n v="22.2"/>
    <s v="Pass"/>
    <n v="1"/>
    <s v=""/>
    <n v="2000"/>
    <x v="0"/>
    <m/>
  </r>
  <r>
    <s v="Los Angeles"/>
    <s v="Pomona Unified School District"/>
    <s v="General Obligation Bond"/>
    <n v="300000000"/>
    <s v="K-12 School Facility"/>
    <n v="77.930000000000007"/>
    <n v="22.07"/>
    <s v="Pass"/>
    <n v="1"/>
    <s v=""/>
    <n v="2016"/>
    <x v="0"/>
    <m/>
  </r>
  <r>
    <s v="Los Angeles"/>
    <s v="Hermosa Beach"/>
    <s v="PLF Debt"/>
    <s v="Transient Occupancy Tax: Increase tax from 12% to 14% for guests staying 30 days or less."/>
    <s v="Other Purpose"/>
    <n v="77.94"/>
    <n v="22.06"/>
    <s v="Pass"/>
    <n v="1"/>
    <s v=""/>
    <n v="2019"/>
    <x v="2"/>
    <m/>
  </r>
  <r>
    <s v="Los Angeles"/>
    <s v="Montebello Unified School District"/>
    <s v="General Obligation Bond"/>
    <n v="300000000"/>
    <s v="K-12 School Facility"/>
    <n v="77.989999999999995"/>
    <n v="22.01"/>
    <s v="Pass"/>
    <n v="1"/>
    <s v=""/>
    <n v="2016"/>
    <x v="1"/>
    <m/>
  </r>
  <r>
    <s v="Los Angeles"/>
    <s v="South Pasadena Unified School District"/>
    <s v="General Obligation Bond"/>
    <n v="29000000"/>
    <s v="K-12 School Facility"/>
    <n v="78"/>
    <n v="22"/>
    <s v="Pass"/>
    <n v="1"/>
    <s v=""/>
    <n v="2002"/>
    <x v="0"/>
    <m/>
  </r>
  <r>
    <s v="Los Angeles"/>
    <s v="Beverly Hills Unified School District"/>
    <s v="General Obligation Bond"/>
    <n v="90000000"/>
    <s v="K-12 School Facility"/>
    <n v="78.2"/>
    <n v="21.8"/>
    <s v="Pass"/>
    <n v="1"/>
    <s v=""/>
    <n v="2002"/>
    <x v="1"/>
    <m/>
  </r>
  <r>
    <s v="Los Angeles"/>
    <s v="Huntington Park"/>
    <s v="PLF Debt"/>
    <s v="Utility Users Tax: Reduce the Rate of Communications Users Tax from 7% to 6.5%"/>
    <s v="Special Tax Fees/Levy"/>
    <n v="78.3"/>
    <n v="21.7"/>
    <s v="Pass"/>
    <n v="1"/>
    <s v=""/>
    <n v="2008"/>
    <x v="1"/>
    <m/>
  </r>
  <r>
    <s v="Los Angeles"/>
    <s v="Artesia"/>
    <s v="PLF Debt"/>
    <s v="Business Tax: Adopt Ordinance to Increase Existing Business License Tax Rate Schedules Based on Type/Size of Business, with No Rate Increase for Small Businesses with Gross Annual Receipts of Less Than $150,000 to Go Into Effect 1/1/2013"/>
    <s v="Special Tax Fees/Levy"/>
    <n v="78.400000000000006"/>
    <n v="21.6"/>
    <s v="Pass"/>
    <n v="1"/>
    <s v=""/>
    <n v="2012"/>
    <x v="0"/>
    <m/>
  </r>
  <r>
    <s v="Los Angeles"/>
    <s v="Compton Community College District"/>
    <s v="General Obligation Bond"/>
    <n v="100000000"/>
    <s v="College, University Facility"/>
    <n v="78.400000000000006"/>
    <n v="21.6"/>
    <s v="Pass"/>
    <n v="1"/>
    <s v=""/>
    <n v="2014"/>
    <x v="0"/>
    <m/>
  </r>
  <r>
    <s v="Los Angeles"/>
    <s v="Palmdale Elementary School District"/>
    <s v="General Obligation Bond"/>
    <n v="80000000"/>
    <s v="K-12 School Facility"/>
    <n v="78.760000000000005"/>
    <n v="21.24"/>
    <s v="Pass"/>
    <n v="1"/>
    <s v=""/>
    <n v="2016"/>
    <x v="0"/>
    <m/>
  </r>
  <r>
    <s v="Los Angeles"/>
    <s v="Baldwin Park Unified School District"/>
    <s v="General Obligation Bond"/>
    <n v="69000000"/>
    <s v="K-12 School Facility"/>
    <n v="78.89"/>
    <n v="21.11"/>
    <s v="Pass"/>
    <n v="1"/>
    <s v=""/>
    <n v="2018"/>
    <x v="0"/>
    <m/>
  </r>
  <r>
    <s v="Los Angeles"/>
    <s v="Lakewood"/>
    <s v="PLF Debt"/>
    <s v="Utility Users Tax: Adopt an Ordinance to Update and Continue the Telecommunications Portion of Lakewood?s Utility Users Tax"/>
    <s v="Special Tax Fees/Levy"/>
    <n v="78.900000000000006"/>
    <n v="21.1"/>
    <s v="Pass"/>
    <n v="1"/>
    <s v=""/>
    <n v="2008"/>
    <x v="0"/>
    <m/>
  </r>
  <r>
    <s v="Los Angeles"/>
    <s v="Hawthorne School District"/>
    <s v="General Obligation Bond"/>
    <n v="24000000"/>
    <s v="K-12 School Facility"/>
    <n v="79"/>
    <n v="21.1"/>
    <s v="Pass"/>
    <n v="1"/>
    <s v=""/>
    <n v="2004"/>
    <x v="0"/>
    <m/>
  </r>
  <r>
    <s v="Los Angeles"/>
    <s v="Cudahy"/>
    <s v="PLF Debt"/>
    <s v="Casino Tax: Increase casino license tax and other gambling operations to 15% of total monthly gross gaming revenues with a required minimum license fee of $10,000/mo. to raise a minimum of $120,000/yr. or more depending on the level of gross gaming revenues."/>
    <s v="Other Purpose"/>
    <n v="79.02"/>
    <n v="27.93"/>
    <s v="Pass"/>
    <n v="1"/>
    <s v=""/>
    <n v="2018"/>
    <x v="0"/>
    <m/>
  </r>
  <r>
    <s v="Los Angeles"/>
    <s v="Los Angeles"/>
    <s v="General Obligation Bond"/>
    <n v="47600000"/>
    <s v="Other Capital Improvements, Public Works"/>
    <n v="79.2"/>
    <n v="20.8"/>
    <s v="Pass"/>
    <n v="1"/>
    <s v=""/>
    <n v="1998"/>
    <x v="0"/>
    <m/>
  </r>
  <r>
    <s v="Los Angeles"/>
    <s v="Santa Monica-Malibu Unified School District"/>
    <s v="PLF Debt"/>
    <s v="Impose Special Tax"/>
    <s v="K-12 School Facility"/>
    <n v="79.2"/>
    <n v="20.8"/>
    <s v="Pass"/>
    <n v="1"/>
    <s v=""/>
    <n v="2000"/>
    <x v="0"/>
    <m/>
  </r>
  <r>
    <s v="Los Angeles"/>
    <s v="Baldwin Park Unified School District"/>
    <s v="General Obligation Bond"/>
    <n v="46600000"/>
    <s v="K-12 School Facility"/>
    <n v="79.5"/>
    <n v="20.5"/>
    <s v="Pass"/>
    <n v="1"/>
    <s v=""/>
    <n v="2002"/>
    <x v="0"/>
    <m/>
  </r>
  <r>
    <s v="Los Angeles"/>
    <s v="Rolling Hills Estates"/>
    <s v="PLF Debt"/>
    <s v="Business License Tax: Eliminate the 30 categories of business license taxes to 15 and taxing businesses at a flat rate or between 0.05% and 0.4% of gross receipts."/>
    <s v="Other Purpose"/>
    <n v="79.61"/>
    <n v="20.39"/>
    <s v="Pass"/>
    <n v="1"/>
    <s v=""/>
    <n v="2018"/>
    <x v="1"/>
    <m/>
  </r>
  <r>
    <s v="Los Angeles"/>
    <s v="Lynwood Unified School District"/>
    <s v="General Obligation Bond"/>
    <n v="65000000"/>
    <s v="K-12 School Facility"/>
    <n v="79.650000000000006"/>
    <n v="20.350000000000001"/>
    <s v="Pass"/>
    <n v="1"/>
    <s v=""/>
    <n v="2016"/>
    <x v="0"/>
    <m/>
  </r>
  <r>
    <s v="Los Angeles"/>
    <s v="Downey"/>
    <s v="PLF Debt"/>
    <s v="Utility Users Tax: Reduce Tax on Telecommunication Services from 5% to 4.8%"/>
    <s v="Special Tax Fees/Levy"/>
    <n v="79.8"/>
    <n v="20.2"/>
    <s v="Pass"/>
    <n v="1"/>
    <s v=""/>
    <n v="2012"/>
    <x v="0"/>
    <m/>
  </r>
  <r>
    <s v="Los Angeles"/>
    <s v="Culver City"/>
    <s v="Sales Tax Revenue Bond"/>
    <s v="Sales Tax: Enact a 1/2› Sales Tax Effective 4/2013 and Automatically Expire In 2023"/>
    <s v="Special Tax Fees/Levy"/>
    <n v="79.8"/>
    <n v="20.2"/>
    <s v="Pass"/>
    <n v="1"/>
    <s v=""/>
    <n v="2012"/>
    <x v="0"/>
    <m/>
  </r>
  <r>
    <s v="Los Angeles"/>
    <s v="San Marino"/>
    <s v="PLF Debt"/>
    <s v="Parcel Tax: Continue Special Property Tax for 4 Yrs"/>
    <s v="Public Safety"/>
    <n v="79.900000000000006"/>
    <n v="20.100000000000001"/>
    <s v="Pass"/>
    <n v="1"/>
    <s v=""/>
    <n v="2002"/>
    <x v="0"/>
    <m/>
  </r>
  <r>
    <s v="Los Angeles"/>
    <s v="South Pasadena Unified School District"/>
    <s v="PLF Debt"/>
    <s v="Parcel Tax: Impose parcel tax of $386 per parcel for 7 yrs."/>
    <s v="K-12 School Facility"/>
    <n v="79.900000000000006"/>
    <n v="20.100000000000001"/>
    <s v="Pass"/>
    <n v="1"/>
    <s v=""/>
    <n v="2018"/>
    <x v="2"/>
    <m/>
  </r>
  <r>
    <s v="Los Angeles"/>
    <s v="Garvey School District"/>
    <s v="General Obligation Bond"/>
    <n v="40000000"/>
    <s v="K-12 School Facility"/>
    <n v="79.959999999999994"/>
    <n v="20.04"/>
    <s v="Pass"/>
    <n v="1"/>
    <s v=""/>
    <n v="2016"/>
    <x v="0"/>
    <m/>
  </r>
  <r>
    <s v="Los Angeles"/>
    <s v="South Pasadena"/>
    <s v="PLF Debt"/>
    <s v="Parcel Tax: Extend pre-existing library tax for 5 years."/>
    <s v="Public Building"/>
    <n v="79.989999999999995"/>
    <n v="20.010000000000002"/>
    <s v="Pass"/>
    <n v="1"/>
    <s v=""/>
    <n v="2009"/>
    <x v="2"/>
    <m/>
  </r>
  <r>
    <s v="Los Angeles"/>
    <s v="Culver City Unified School District"/>
    <s v="General Obligation Bond"/>
    <n v="40000000"/>
    <s v="K-12 School Facility"/>
    <n v="80"/>
    <n v="20"/>
    <s v="Pass"/>
    <n v="1"/>
    <s v=""/>
    <n v="1996"/>
    <x v="0"/>
    <m/>
  </r>
  <r>
    <s v="Los Angeles"/>
    <s v="Rancho Palos Verdes"/>
    <s v="PLF Debt"/>
    <s v="Golf Tax: Continue the 10% golf tax."/>
    <s v="Other Purpose"/>
    <n v="80.17"/>
    <n v="19.829999999999998"/>
    <s v="Pass"/>
    <n v="1"/>
    <s v=""/>
    <n v="2001"/>
    <x v="2"/>
    <m/>
  </r>
  <r>
    <s v="Los Angeles"/>
    <s v="Santa Monica-Malibu Unified School District"/>
    <s v="General Obligation Bond"/>
    <n v="53000000"/>
    <s v="K-12 School Facility"/>
    <n v="80.2"/>
    <n v="19.8"/>
    <s v="Pass"/>
    <n v="1"/>
    <s v=""/>
    <n v="1998"/>
    <x v="0"/>
    <m/>
  </r>
  <r>
    <s v="Los Angeles"/>
    <s v="Pasadena"/>
    <s v="PLF Debt"/>
    <s v="Parcel Tax: Increase property parcel tax for single family by $4.25; apartment by $3.00 and business; non residential use by $30."/>
    <s v="Other Purpose"/>
    <n v="80.400000000000006"/>
    <n v="19.600000000000001"/>
    <s v="Pass"/>
    <n v="1"/>
    <s v=""/>
    <n v="2007"/>
    <x v="2"/>
    <m/>
  </r>
  <r>
    <s v="Los Angeles"/>
    <s v="Los Angeles"/>
    <s v="PLF Debt"/>
    <s v="Marijuana Tax: Taxation and regulation ordinance as well as impose new business taxes, effective 1/1/2018, ranging from $10 to $100 per each $1,000 gross receipts depending on type of sale and manufacturing, cultivation or other commercialization of cannabis."/>
    <s v="Other Purpose"/>
    <n v="80.45"/>
    <n v="19.55"/>
    <s v="Pass"/>
    <n v="1"/>
    <s v=""/>
    <n v="2017"/>
    <x v="2"/>
    <m/>
  </r>
  <r>
    <s v="Los Angeles"/>
    <s v="Local Public Schools Funding Authority SFID No 2016-1"/>
    <s v="General Obligation Bond"/>
    <n v="110000000"/>
    <s v="K-12 School Facility"/>
    <n v="80.62"/>
    <n v="19.38"/>
    <s v="Pass"/>
    <n v="1"/>
    <s v=""/>
    <n v="2016"/>
    <x v="0"/>
    <m/>
  </r>
  <r>
    <s v="Los Angeles"/>
    <s v="Altadena Library District"/>
    <s v="PLF Debt"/>
    <s v="$35 Per Sq Ft Parcel/$24 Per Multi-Family Unit"/>
    <s v="Public Building"/>
    <n v="80.8"/>
    <n v="19.2"/>
    <s v="Pass"/>
    <n v="1"/>
    <s v=""/>
    <n v="1998"/>
    <x v="0"/>
    <m/>
  </r>
  <r>
    <s v="Los Angeles"/>
    <s v="Inglewood Unified School District"/>
    <s v="General Obligation Bond"/>
    <n v="240000000"/>
    <s v="K-12 School Facility"/>
    <n v="80.8"/>
    <n v="19.2"/>
    <s v="Pass"/>
    <n v="1"/>
    <s v=""/>
    <n v="2020"/>
    <x v="0"/>
    <m/>
  </r>
  <r>
    <s v="Los Angeles"/>
    <s v="Bassett Unified School District"/>
    <s v="General Obligation Bond"/>
    <n v="23000000"/>
    <s v="K-12 School Facility"/>
    <n v="80.900000000000006"/>
    <n v="19.100000000000001"/>
    <s v="Pass"/>
    <n v="1"/>
    <s v=""/>
    <n v="2004"/>
    <x v="0"/>
    <m/>
  </r>
  <r>
    <s v="Los Angeles"/>
    <s v="Sierra Madre"/>
    <s v="PLF Debt"/>
    <s v="Sales Tax: Enact tax of 0.75%."/>
    <s v="Other Purpose"/>
    <n v="80.91"/>
    <n v="19.09"/>
    <s v="Pass"/>
    <n v="1"/>
    <s v=""/>
    <n v="2019"/>
    <x v="2"/>
    <m/>
  </r>
  <r>
    <s v="Los Angeles"/>
    <s v="Vernon"/>
    <s v="PLF Debt"/>
    <s v="Utility User Tax: Imposes utility user tax for 10 years at a rate of 1%."/>
    <s v="Other Purpose"/>
    <n v="80.95"/>
    <n v="19.05"/>
    <s v="Pass"/>
    <n v="1"/>
    <s v=""/>
    <n v="2013"/>
    <x v="2"/>
    <m/>
  </r>
  <r>
    <s v="Los Angeles"/>
    <s v="Beverly Hills"/>
    <s v="PLF Debt"/>
    <s v="Transient Occupancy Tax: Extend existing TOT tax of 11%."/>
    <s v="Other Purpose"/>
    <n v="81"/>
    <n v="19"/>
    <s v="Pass"/>
    <n v="1"/>
    <s v=""/>
    <n v="1988"/>
    <x v="0"/>
    <m/>
  </r>
  <r>
    <s v="Los Angeles"/>
    <s v="Burbank"/>
    <s v="PLF Debt"/>
    <s v="Utility User Tax: Continue fee in electric rates to fund the transfer of up to 7% of Burbank Water and Power’s (BWP) gross annual sales of electricity to the city’s general fund."/>
    <s v="Other Purpose"/>
    <n v="81.099999999999994"/>
    <n v="18.899999999999999"/>
    <s v="Pass"/>
    <n v="1"/>
    <s v=""/>
    <n v="2018"/>
    <x v="1"/>
    <m/>
  </r>
  <r>
    <s v="Los Angeles"/>
    <s v="Santa Monica"/>
    <s v="General Obligation Bond"/>
    <n v="25000000"/>
    <s v="Public Building"/>
    <n v="81.400000000000006"/>
    <n v="18.600000000000001"/>
    <s v="Pass"/>
    <n v="1"/>
    <s v=""/>
    <n v="1998"/>
    <x v="0"/>
    <m/>
  </r>
  <r>
    <s v="Los Angeles"/>
    <s v="South Pasadena"/>
    <s v="PLF Debt"/>
    <s v="Parcel Tax: Extend existing parcel tax for 8 years."/>
    <s v="Public Building"/>
    <n v="81.510000000000005"/>
    <n v="18.489999999999998"/>
    <s v="Pass"/>
    <n v="1"/>
    <s v=""/>
    <n v="2015"/>
    <x v="2"/>
    <m/>
  </r>
  <r>
    <s v="Los Angeles"/>
    <s v="Bellflower"/>
    <s v="PLF Debt"/>
    <s v="Utility User Tax: Extend utility user tax without increasing taxes."/>
    <s v="Other Purpose"/>
    <n v="81.8"/>
    <n v="18.2"/>
    <s v="Pass"/>
    <n v="1"/>
    <s v=""/>
    <n v="2009"/>
    <x v="2"/>
    <m/>
  </r>
  <r>
    <s v="Los Angeles"/>
    <s v="Irwindale"/>
    <s v="PLF Debt"/>
    <s v="Utility Users Tax: Broaden existing utility users tax to include changes in technology and maintain 7.5% tax rate."/>
    <s v="Other Purpose"/>
    <n v="82"/>
    <n v="18"/>
    <s v="Pass"/>
    <n v="1"/>
    <s v=""/>
    <n v="2009"/>
    <x v="2"/>
    <m/>
  </r>
  <r>
    <s v="Los Angeles"/>
    <s v="Mountains Recreation and Conservation Authority"/>
    <s v="PLF Debt"/>
    <s v="Parcel Tax: $68 per parcel, thereby generating an estimated $1.94 million per year for 10 years"/>
    <s v="Fire, Police Protection/Emergency Medical"/>
    <n v="82.37"/>
    <n v="17.63"/>
    <s v="Pass"/>
    <n v="1"/>
    <s v=""/>
    <n v="2020"/>
    <x v="0"/>
    <m/>
  </r>
  <r>
    <s v="Los Angeles"/>
    <s v="South Whittier School District"/>
    <s v="General Obligation Bond"/>
    <n v="29000000"/>
    <s v="K-12 School Facility"/>
    <n v="82.66"/>
    <n v="17.34"/>
    <s v="Pass"/>
    <n v="1"/>
    <s v=""/>
    <n v="2016"/>
    <x v="0"/>
    <m/>
  </r>
  <r>
    <s v="Los Angeles"/>
    <s v="Wiseburn Unified School District"/>
    <s v="General Obligation Bond"/>
    <n v="32600000"/>
    <s v="K-12 School Facility"/>
    <n v="83.1"/>
    <n v="16.899999999999999"/>
    <s v="Pass"/>
    <n v="1"/>
    <s v=""/>
    <n v="2007"/>
    <x v="2"/>
    <m/>
  </r>
  <r>
    <s v="Los Angeles"/>
    <s v="Compton Unified School District"/>
    <s v="General Obligation Bond"/>
    <n v="80000000"/>
    <s v="K-12 School Facility"/>
    <n v="83.1"/>
    <n v="16.899999999999999"/>
    <s v="Pass"/>
    <n v="1"/>
    <s v=""/>
    <n v="2002"/>
    <x v="0"/>
    <m/>
  </r>
  <r>
    <s v="Los Angeles"/>
    <s v="South Pasadena"/>
    <s v="PLF Debt"/>
    <s v="Special Tax: Extend the special library tax for 6 years at the rate of $24.00 for single family residences less than 2,000 sq. ft., $36.00 for residences between 2,001-4,000 sq. ft., $48.00 for residences over 4,000 sq. ft., $12.00 per parcel on multi-family residential units, $24.00 on non residential parcels one-quarter acre or less, $48 per parcel between one quarter acre and one half an acre, $72.00 per parcel between half an acre and three-quarters acre, $96.00 per parcel if more than three-quarters acre."/>
    <s v="Other Purpose"/>
    <n v="83.6"/>
    <n v="16.399999999999999"/>
    <s v="Pass"/>
    <n v="1"/>
    <s v=""/>
    <n v="2005"/>
    <x v="2"/>
    <m/>
  </r>
  <r>
    <s v="Los Angeles"/>
    <s v="Mountains Recreation and Conservation Authority Area 1"/>
    <s v="PLF Debt"/>
    <s v="Parcel Tax: Impose annual parcel tax of $35/parcel primarily for the maintenance of natural areas."/>
    <s v="Parks, Open Space"/>
    <n v="83.68"/>
    <n v="16.32"/>
    <s v="Pass"/>
    <n v="1"/>
    <s v=""/>
    <n v="2016"/>
    <x v="0"/>
    <m/>
  </r>
  <r>
    <s v="Los Angeles"/>
    <s v="Inglewood"/>
    <s v="PLF Debt"/>
    <s v="Utility Users Tax: Reduce the Existing Tax Rate on Cable/Telephone Services from 10% to 8%"/>
    <s v="Special Tax Fees/Levy"/>
    <n v="84.2"/>
    <n v="15.8"/>
    <s v="Pass"/>
    <n v="1"/>
    <s v=""/>
    <n v="2008"/>
    <x v="0"/>
    <m/>
  </r>
  <r>
    <s v="Los Angeles"/>
    <s v="Bel Aire Flood Control Zone"/>
    <s v="PLF Debt"/>
    <s v="Parcel Tax: ImposeTax of $220"/>
    <s v="Flood Control, Storm Drainage"/>
    <n v="84.2"/>
    <n v="15.8"/>
    <s v="Pass"/>
    <n v="1"/>
    <s v=""/>
    <n v="2002"/>
    <x v="0"/>
    <m/>
  </r>
  <r>
    <s v="Los Angeles"/>
    <s v="Paramount Unified School District"/>
    <s v="General Obligation Bond"/>
    <n v="106000000"/>
    <s v="K-12 School Facility"/>
    <n v="84.23"/>
    <n v="15.77"/>
    <s v="Pass"/>
    <n v="1"/>
    <s v=""/>
    <n v="2016"/>
    <x v="0"/>
    <m/>
  </r>
  <r>
    <s v="Los Angeles"/>
    <s v="Irwindale"/>
    <s v="PLF Debt"/>
    <s v="Transient Occupancy Tax: TOT of 10%."/>
    <s v="Other Purpose"/>
    <n v="84.5"/>
    <n v="15.5"/>
    <s v="Pass"/>
    <n v="1"/>
    <s v=""/>
    <n v="2009"/>
    <x v="2"/>
    <m/>
  </r>
  <r>
    <s v="Los Angeles"/>
    <s v="Culver City"/>
    <s v="PLF Debt"/>
    <s v="Marijuana Tax:  Impose tax $12/sq. ft. for marijuana commercial cultivation, no more than 1.5% on marijuana business receipts, 6% for manufacturing/distributing, 8% for medical retail, and 10% for adult use."/>
    <s v="Other Purpose"/>
    <n v="84.9"/>
    <n v="15.1"/>
    <s v="Pass"/>
    <n v="1"/>
    <s v=""/>
    <n v="2018"/>
    <x v="2"/>
    <m/>
  </r>
  <r>
    <s v="Los Angeles"/>
    <s v="El Segundo"/>
    <s v="PLF Debt"/>
    <s v="Sales Tax: Impose tax of three-quarter (3/4) cent."/>
    <s v="Other Purpose"/>
    <n v="85"/>
    <n v="15"/>
    <s v="Pass"/>
    <n v="1"/>
    <s v=""/>
    <n v="2018"/>
    <x v="2"/>
    <m/>
  </r>
  <r>
    <s v="Los Angeles"/>
    <s v="Hermosa Beach"/>
    <s v="PLF Debt"/>
    <s v="Transient Occupancy Tax: Increase TOT from 10% to 12%."/>
    <s v="Other Purpose"/>
    <n v="85.1"/>
    <n v="14.9"/>
    <s v="Pass"/>
    <n v="1"/>
    <s v=""/>
    <n v="2015"/>
    <x v="2"/>
    <m/>
  </r>
  <r>
    <s v="Los Angeles"/>
    <s v="Altadena Library District"/>
    <s v="PLF Debt"/>
    <s v="Parcel Tax: Continue to levy a special per parcel tax annually for 10 years."/>
    <s v="Public Building"/>
    <n v="85.5"/>
    <n v="14.5"/>
    <s v="Pass"/>
    <n v="1"/>
    <s v=""/>
    <n v="2014"/>
    <x v="0"/>
    <m/>
  </r>
  <r>
    <s v="Los Angeles"/>
    <s v="Vernon"/>
    <s v="PLF Debt"/>
    <s v="Parcel Tax: Imposes parcel tax on non-residential parcels for 10 years at the tax rate of $0.03 per square foot."/>
    <s v="Other Purpose"/>
    <n v="85.71"/>
    <n v="14.29"/>
    <s v="Pass"/>
    <n v="1"/>
    <s v=""/>
    <n v="2013"/>
    <x v="2"/>
    <m/>
  </r>
  <r>
    <s v="Los Angeles"/>
    <s v="San Marino"/>
    <s v="PLF Debt"/>
    <s v="Continue Tax Now Due to Expire"/>
    <s v="Other Purpose"/>
    <n v="85.8"/>
    <n v="14.2"/>
    <s v="Pass"/>
    <n v="1"/>
    <s v=""/>
    <n v="1994"/>
    <x v="0"/>
    <m/>
  </r>
  <r>
    <s v="Los Angeles"/>
    <s v="Lennox School District"/>
    <s v="General Obligation Bond"/>
    <n v="10000000"/>
    <s v="K-12 School Facility"/>
    <n v="85.8"/>
    <n v="14.2"/>
    <s v="Pass"/>
    <n v="1"/>
    <s v=""/>
    <n v="1998"/>
    <x v="1"/>
    <m/>
  </r>
  <r>
    <s v="Los Angeles"/>
    <s v="Gardena"/>
    <s v="PLF Debt"/>
    <s v="Utility User Tax: Extend utility user tax without increasing taxes and includes addition form of telecommunication."/>
    <s v="Other Purpose"/>
    <n v="86"/>
    <n v="14"/>
    <s v="Pass"/>
    <n v="1"/>
    <s v=""/>
    <n v="2009"/>
    <x v="2"/>
    <m/>
  </r>
  <r>
    <s v="Los Angeles"/>
    <s v="Inglewood Unified School District"/>
    <s v="General Obligation Bond"/>
    <n v="90000000"/>
    <s v="K-12 School Facility"/>
    <n v="86.1"/>
    <n v="13.9"/>
    <s v="Pass"/>
    <n v="1"/>
    <s v=""/>
    <n v="2012"/>
    <x v="0"/>
    <m/>
  </r>
  <r>
    <s v="Los Angeles"/>
    <s v="Mountain View School District (Los Angeles County)"/>
    <s v="General Obligation Bond"/>
    <n v="57000000"/>
    <s v="K-12 School Facility"/>
    <n v="86.51"/>
    <n v="13.49"/>
    <s v="Pass"/>
    <n v="1"/>
    <s v=""/>
    <n v="2016"/>
    <x v="0"/>
    <m/>
  </r>
  <r>
    <s v="Los Angeles"/>
    <s v="San Marino"/>
    <s v="PLF Debt"/>
    <s v="$881 Res-1 Parcel Tax"/>
    <s v="Public Safety"/>
    <n v="86.7"/>
    <n v="13.3"/>
    <s v="Pass"/>
    <n v="1"/>
    <s v=""/>
    <n v="1998"/>
    <x v="0"/>
    <m/>
  </r>
  <r>
    <s v="Los Angeles"/>
    <s v="Inglewood Unified School District"/>
    <s v="General Obligation Bond"/>
    <n v="131000000"/>
    <s v="K-12 School Facility"/>
    <n v="86.9"/>
    <n v="13.1"/>
    <s v="Pass"/>
    <n v="1"/>
    <s v=""/>
    <n v="1998"/>
    <x v="0"/>
    <m/>
  </r>
  <r>
    <s v="Los Angeles"/>
    <s v="Palos Verdes Estates"/>
    <s v="PLF Debt"/>
    <s v="Parcel Tax: Raise to $622 sq. ft. per parcel."/>
    <s v="Fire, Police Protection/Emergency Medical"/>
    <n v="87.3"/>
    <n v="12.7"/>
    <s v="Pass"/>
    <n v="1"/>
    <s v=""/>
    <n v="2007"/>
    <x v="2"/>
    <m/>
  </r>
  <r>
    <s v="Los Angeles"/>
    <s v="Vernon"/>
    <s v="PLF Debt"/>
    <s v="Business License Tax: Increase tax rate of the city's existing business license tax."/>
    <s v="Other Purpose"/>
    <n v="88.1"/>
    <n v="11.9"/>
    <s v="Pass"/>
    <n v="1"/>
    <s v=""/>
    <n v="2013"/>
    <x v="2"/>
    <m/>
  </r>
  <r>
    <s v="Los Angeles"/>
    <s v="Compton"/>
    <s v="PLF Debt"/>
    <s v="Utility Users Tax: Reduce Tax from 10% to 8.5%"/>
    <s v="Special Tax Fees/Levy"/>
    <n v="89.8"/>
    <n v="10.199999999999999"/>
    <s v="Pass"/>
    <n v="1"/>
    <s v=""/>
    <n v="2006"/>
    <x v="0"/>
    <m/>
  </r>
  <r>
    <s v="Los Angeles"/>
    <s v="Cudahy"/>
    <s v="PLF Debt"/>
    <s v="Utility Tax: Decrease utility tax rate from 4% to 3.75%."/>
    <s v="Other Purpose"/>
    <n v="89.8"/>
    <n v="10.199999999999999"/>
    <s v="Pass"/>
    <n v="1"/>
    <s v=""/>
    <n v="2009"/>
    <x v="2"/>
    <m/>
  </r>
  <r>
    <s v="Madera"/>
    <s v="Madera County"/>
    <s v="PLF Debt"/>
    <s v="Transient Occupancy Tax: Increase Tax from 9% to 11%"/>
    <s v="Special Tax Fees/Levy"/>
    <n v="23.6"/>
    <n v="76.400000000000006"/>
    <s v="Fail"/>
    <s v=""/>
    <n v="1"/>
    <n v="2009"/>
    <x v="2"/>
    <m/>
  </r>
  <r>
    <s v="Madera"/>
    <s v="Madera"/>
    <s v="PLF Debt"/>
    <s v="Utility Users Tax: 1.25% for All Utility Users, Reduced to .75% for Commercial Users, Expires In 10 Yrs"/>
    <s v="Special Tax Fees/Levy"/>
    <n v="28.8"/>
    <n v="71.2"/>
    <s v="Fail"/>
    <s v=""/>
    <n v="1"/>
    <n v="2004"/>
    <x v="0"/>
    <m/>
  </r>
  <r>
    <s v="Madera"/>
    <s v="Chawanakee Unified School District"/>
    <s v="General Obligation Bond"/>
    <n v="8800000"/>
    <s v="K-12 School Facility"/>
    <n v="33.1"/>
    <n v="66.900000000000006"/>
    <s v="Fail"/>
    <s v=""/>
    <n v="1"/>
    <n v="2003"/>
    <x v="2"/>
    <m/>
  </r>
  <r>
    <s v="Madera"/>
    <s v="Madera County"/>
    <s v="PLF Debt"/>
    <s v="Sales Tax: Increase 1/2 of 1%."/>
    <s v="Other Purpose"/>
    <n v="42"/>
    <n v="58"/>
    <s v="Fail"/>
    <s v=""/>
    <n v="1"/>
    <n v="1988"/>
    <x v="0"/>
    <m/>
  </r>
  <r>
    <s v="Madera"/>
    <s v="Chawanakee Unified School District"/>
    <s v="General Obligation Bond"/>
    <n v="7400000"/>
    <s v="K-12 School Facility"/>
    <n v="43.8"/>
    <n v="56.2"/>
    <s v="Fail"/>
    <s v=""/>
    <n v="1"/>
    <n v="2004"/>
    <x v="1"/>
    <m/>
  </r>
  <r>
    <s v="Madera"/>
    <s v="Madera County"/>
    <s v="PLF Debt"/>
    <s v="Sales Tax: Impose sales tax of 1% in unincorporated areas of the county for public safety services for 20 years."/>
    <s v="Fire, Police Protection/Emergency Medical"/>
    <n v="44.67"/>
    <n v="55.33"/>
    <s v="Fail"/>
    <s v=""/>
    <n v="1"/>
    <n v="2017"/>
    <x v="2"/>
    <m/>
  </r>
  <r>
    <s v="Madera"/>
    <s v="Madera"/>
    <s v="PLF Debt"/>
    <s v="Sales Tax:.25% Increase, Expires In 10 Yrs"/>
    <s v="Special Tax Fees/Levy"/>
    <n v="46.3"/>
    <n v="53.7"/>
    <s v="Fail"/>
    <s v=""/>
    <n v="1"/>
    <n v="2004"/>
    <x v="0"/>
    <m/>
  </r>
  <r>
    <s v="Madera"/>
    <s v="Raymond-Knowles Union School District"/>
    <s v="General Obligation Bond"/>
    <n v="1500000"/>
    <s v="K-12 School Facility"/>
    <n v="50.11"/>
    <n v="49.89"/>
    <s v="Fail"/>
    <s v=""/>
    <n v="1"/>
    <n v="2020"/>
    <x v="1"/>
    <m/>
  </r>
  <r>
    <s v="Madera"/>
    <s v="Raymond-Knowles Union School District"/>
    <s v="General Obligation Bond"/>
    <n v="1500000"/>
    <s v="K-12 School Facility"/>
    <n v="50.54"/>
    <n v="49.46"/>
    <s v="Fail"/>
    <s v=""/>
    <n v="1"/>
    <n v="2020"/>
    <x v="1"/>
    <m/>
  </r>
  <r>
    <s v="Madera"/>
    <s v="Madera County"/>
    <s v="Sales Tax Revenue Bond"/>
    <s v="Sales Tax: Extend 1/2% Tax Until 2025"/>
    <s v="Public Transit"/>
    <n v="50.7"/>
    <n v="49.3"/>
    <s v="Fail"/>
    <s v=""/>
    <n v="1"/>
    <n v="2002"/>
    <x v="0"/>
    <m/>
  </r>
  <r>
    <s v="Madera"/>
    <s v="Chawanakee Unified School District"/>
    <s v="General Obligation Bond"/>
    <n v="9000000"/>
    <s v="K-12 School Facility"/>
    <n v="57"/>
    <n v="43"/>
    <s v="Pass"/>
    <n v="1"/>
    <s v=""/>
    <n v="2005"/>
    <x v="3"/>
    <m/>
  </r>
  <r>
    <s v="Madera"/>
    <s v="Madera County"/>
    <s v="General Obligation Bond"/>
    <n v="6550000"/>
    <s v="Prisons, Jails, Correctional Facilities"/>
    <n v="58"/>
    <n v="42"/>
    <s v="Fail"/>
    <s v=""/>
    <n v="1"/>
    <n v="1986"/>
    <x v="0"/>
    <m/>
  </r>
  <r>
    <s v="Madera"/>
    <s v="Golden Valley Unified School District"/>
    <s v="General Obligation Bond"/>
    <n v="70000000"/>
    <s v="K-12 School Facility"/>
    <n v="58.2"/>
    <n v="41.8"/>
    <s v="Pass"/>
    <n v="1"/>
    <s v=""/>
    <n v="2006"/>
    <x v="1"/>
    <m/>
  </r>
  <r>
    <s v="Madera"/>
    <s v="Madera Unified School District"/>
    <s v="General Obligation Bond"/>
    <n v="70000000"/>
    <s v="K-12 School Facility"/>
    <n v="58.3"/>
    <n v="41.7"/>
    <s v="Pass"/>
    <n v="1"/>
    <s v=""/>
    <n v="2014"/>
    <x v="0"/>
    <m/>
  </r>
  <r>
    <s v="Madera"/>
    <s v="Madera Unified School District"/>
    <s v="General Obligation Bond"/>
    <n v="32500000"/>
    <s v="K-12 School Facility"/>
    <n v="60.6"/>
    <n v="39.4"/>
    <s v="Pass"/>
    <n v="1"/>
    <s v=""/>
    <n v="2006"/>
    <x v="0"/>
    <m/>
  </r>
  <r>
    <s v="Madera"/>
    <s v="Madera County"/>
    <s v="General Obligation Bond"/>
    <n v="15200000"/>
    <s v="Prisons, Jails, Correctional Facilities"/>
    <n v="63.1"/>
    <n v="36.9"/>
    <s v="Fail"/>
    <s v=""/>
    <n v="1"/>
    <n v="1996"/>
    <x v="0"/>
    <m/>
  </r>
  <r>
    <s v="Madera"/>
    <s v="Madera Unified School District"/>
    <s v="General Obligation Bond"/>
    <n v="46000000"/>
    <s v="K-12 School Facility"/>
    <n v="63.1"/>
    <n v="36.9"/>
    <s v="Pass"/>
    <n v="1"/>
    <s v=""/>
    <n v="2002"/>
    <x v="0"/>
    <m/>
  </r>
  <r>
    <s v="Madera"/>
    <s v="Madera Unified School District"/>
    <s v="General Obligation Bond"/>
    <n v="120000000"/>
    <s v="K-12 School Facility"/>
    <n v="63.5"/>
    <n v="36.5"/>
    <s v="Pass"/>
    <n v="1"/>
    <s v=""/>
    <n v="2018"/>
    <x v="0"/>
    <m/>
  </r>
  <r>
    <s v="Madera"/>
    <s v="Madera"/>
    <s v="Sales Tax Revenue Bond"/>
    <s v="Sales Tax: Impose .25% Tax for 8 Yrs"/>
    <s v="Public Safety"/>
    <n v="63.9"/>
    <n v="36.1"/>
    <s v="Fail"/>
    <s v=""/>
    <n v="1"/>
    <n v="1998"/>
    <x v="0"/>
    <m/>
  </r>
  <r>
    <s v="Madera"/>
    <s v="Madera"/>
    <s v="Sales Tax Revenue Bond"/>
    <s v="Sales Tax: Impose .25% Tax"/>
    <s v="Public Safety"/>
    <n v="64.3"/>
    <n v="35.700000000000003"/>
    <s v="Fail"/>
    <s v=""/>
    <n v="1"/>
    <n v="1998"/>
    <x v="1"/>
    <m/>
  </r>
  <r>
    <s v="Madera"/>
    <s v="Chowchilla Union High School District"/>
    <s v="General Obligation Bond"/>
    <n v="8100000"/>
    <s v="K-12 School Facility"/>
    <n v="65.8"/>
    <n v="34.200000000000003"/>
    <s v="Pass"/>
    <n v="1"/>
    <s v=""/>
    <n v="2004"/>
    <x v="0"/>
    <m/>
  </r>
  <r>
    <s v="Madera"/>
    <s v="Madera"/>
    <s v="PLF Debt"/>
    <s v="Cannabis Tax: 6% of gross receipts for retail businesses, 4% of gross receipts for other marijuana businesses, and no more than $10 per square foot for cultivation generating an estimated $720,000 - $1.08 million per year"/>
    <s v="Other Purpose"/>
    <n v="67.16"/>
    <n v="32.840000000000003"/>
    <s v="Pass"/>
    <n v="1"/>
    <s v=""/>
    <n v="2020"/>
    <x v="0"/>
    <m/>
  </r>
  <r>
    <s v="Madera"/>
    <s v="Chowchilla Elementary School District"/>
    <s v="General Obligation Bond"/>
    <n v="13000000"/>
    <s v="K-12 School Facility"/>
    <n v="69.84"/>
    <n v="30.16"/>
    <s v="Pass"/>
    <n v="1"/>
    <s v=""/>
    <n v="2016"/>
    <x v="0"/>
    <m/>
  </r>
  <r>
    <s v="Madera"/>
    <s v="Yosemite Union High School District (CSCRPA)"/>
    <s v="General Obligation Bond"/>
    <n v="11760000"/>
    <s v="K-12 School Facility"/>
    <n v="71"/>
    <n v="29"/>
    <s v="Pass"/>
    <n v="1"/>
    <s v=""/>
    <n v="1998"/>
    <x v="1"/>
    <m/>
  </r>
  <r>
    <s v="Madera"/>
    <s v="Madera County"/>
    <s v="Sales Tax Revenue Bond"/>
    <s v="Sales Tax: Renew 1/2› Sales Tax for 20 Yrs"/>
    <s v="Street Construction and Improvements"/>
    <n v="73.099999999999994"/>
    <n v="26.9"/>
    <s v="Pass"/>
    <n v="1"/>
    <s v=""/>
    <n v="2006"/>
    <x v="0"/>
    <m/>
  </r>
  <r>
    <s v="Madera"/>
    <s v="Chowchilla"/>
    <s v="PLF Debt"/>
    <s v="Sales Tax: Impose 1% tax for 8 yrs."/>
    <s v="Fire, Police Protection/Emergency Medical"/>
    <n v="73.290000000000006"/>
    <n v="26.71"/>
    <s v="Pass"/>
    <n v="1"/>
    <s v=""/>
    <n v="2018"/>
    <x v="0"/>
    <m/>
  </r>
  <r>
    <s v="Madera"/>
    <s v="Madera"/>
    <s v="PLF Debt"/>
    <s v="Sales Tax: Impose 0.5% tax for general city services."/>
    <s v="Other Purpose"/>
    <n v="80.06"/>
    <n v="19.940000000000001"/>
    <s v="Pass"/>
    <n v="1"/>
    <s v=""/>
    <n v="2016"/>
    <x v="0"/>
    <m/>
  </r>
  <r>
    <s v="Marin"/>
    <s v="Marin County"/>
    <s v="PLF Debt"/>
    <s v="Sales Tax: Increase 1/2 of 1%."/>
    <s v="Other Purpose"/>
    <n v="25"/>
    <n v="75"/>
    <s v="Fail"/>
    <s v=""/>
    <n v="1"/>
    <n v="1988"/>
    <x v="0"/>
    <m/>
  </r>
  <r>
    <s v="Marin"/>
    <s v="Santa Venetia Flood Control Zone 7"/>
    <s v="PLF Debt"/>
    <s v="Parcel Tax: Levy a Special Tax for 10 Years in the Amount of $530 Per Parcel Per Year for Improved Residential Parcels, $4,000 Per Acre Per Year for Multi-Family Residential Parcels with Five or More Living Units and Improved Commercial Parcels, and $800 Per Acre Per Year for Unimproved Parcels"/>
    <s v="Flood Control, Storm Drainage"/>
    <n v="28.7"/>
    <n v="71.3"/>
    <s v="Fail"/>
    <s v=""/>
    <n v="1"/>
    <n v="2010"/>
    <x v="1"/>
    <m/>
  </r>
  <r>
    <s v="Marin"/>
    <s v="San Anselmo"/>
    <s v="PLF Debt"/>
    <s v="Parcel Tax: Impose annual tax of $98 per residential unit or per 1,500 sq. ft. of non-residential use for 30 yrs."/>
    <s v="Parks, Open Space"/>
    <n v="39.19"/>
    <n v="60.81"/>
    <s v="Fail"/>
    <s v=""/>
    <n v="1"/>
    <n v="2019"/>
    <x v="2"/>
    <m/>
  </r>
  <r>
    <s v="Marin"/>
    <s v="San Anselmo"/>
    <s v="PLF Debt"/>
    <s v="Transient Occupancy Tax: Impose TOT of 10%."/>
    <s v="Other Purpose"/>
    <n v="39.67"/>
    <n v="60.33"/>
    <s v="Fail"/>
    <s v=""/>
    <n v="1"/>
    <n v="2009"/>
    <x v="2"/>
    <m/>
  </r>
  <r>
    <s v="Marin"/>
    <s v="Marin County Transportation Authority"/>
    <s v="PLF Debt"/>
    <s v="Transient Occupancy Tax: Increase TOT by 1%."/>
    <s v="Public Transit"/>
    <n v="40.299999999999997"/>
    <n v="59.7"/>
    <s v="Fail"/>
    <s v=""/>
    <n v="1"/>
    <n v="1990"/>
    <x v="0"/>
    <m/>
  </r>
  <r>
    <s v="Marin"/>
    <s v="Marin County"/>
    <s v="Sales Tax Revenue Bond"/>
    <s v="Sales Tax: Impose .5% Tax for 20 Yrs"/>
    <s v="Special Tax Fees/Levy"/>
    <n v="42.5"/>
    <n v="57.5"/>
    <s v="Fail"/>
    <s v=""/>
    <n v="1"/>
    <n v="1998"/>
    <x v="0"/>
    <m/>
  </r>
  <r>
    <s v="Marin"/>
    <s v="Strawberry Recreation District"/>
    <s v="General Obligation Bond"/>
    <n v="7000000"/>
    <s v="Parks, Open Space"/>
    <n v="47.04"/>
    <n v="52.96"/>
    <s v="Fail"/>
    <s v=""/>
    <n v="1"/>
    <n v="2013"/>
    <x v="2"/>
    <m/>
  </r>
  <r>
    <s v="Marin"/>
    <s v="Marinwood Community Service District"/>
    <s v="PLF Debt"/>
    <s v="Parcel Tax: Increase Up to $23 Annually the Current Rate on Residential Units, and Up to $.03/Sq Ft Annually the Current Rate on Non-Residential Structures"/>
    <s v="Fire, Police Protection/Emergency Medical"/>
    <n v="47.1"/>
    <n v="52.9"/>
    <s v="Fail"/>
    <s v=""/>
    <n v="1"/>
    <n v="2010"/>
    <x v="0"/>
    <m/>
  </r>
  <r>
    <s v="Marin"/>
    <s v="Marin County Service Area No 16"/>
    <s v="PLF Debt"/>
    <s v="Parcel Tax: Increase annual tax from $150 to $300 for maintenance of landscaped medians."/>
    <s v="Other Purpose"/>
    <n v="48.48"/>
    <n v="51.52"/>
    <s v="Fail"/>
    <s v=""/>
    <n v="1"/>
    <n v="2017"/>
    <x v="2"/>
    <m/>
  </r>
  <r>
    <s v="Marin"/>
    <s v="Novato"/>
    <s v="PLF Debt"/>
    <s v="TOT: Increase Tax from 8% to10%"/>
    <s v="Special Tax Fees/Levy"/>
    <n v="49.4"/>
    <n v="50.6"/>
    <s v="Fail"/>
    <s v=""/>
    <n v="1"/>
    <n v="1996"/>
    <x v="0"/>
    <m/>
  </r>
  <r>
    <s v="Marin"/>
    <s v="Bolinas-Stinson Union School District"/>
    <s v="General Obligation Bond"/>
    <n v="9000000"/>
    <s v="K-12 School Facility"/>
    <n v="49.7"/>
    <n v="50.3"/>
    <s v="Fail"/>
    <s v=""/>
    <n v="1"/>
    <n v="2014"/>
    <x v="0"/>
    <m/>
  </r>
  <r>
    <s v="Marin"/>
    <s v="Novato"/>
    <s v="PLF Debt"/>
    <s v="Excise Tax Acquire Property"/>
    <s v="Parks, Open Space"/>
    <n v="50.8"/>
    <n v="49.2"/>
    <s v="Pass"/>
    <n v="1"/>
    <s v=""/>
    <n v="1990"/>
    <x v="0"/>
    <m/>
  </r>
  <r>
    <s v="Marin"/>
    <s v="Sonoma-Marin Area Rail Transit District"/>
    <s v="PLF Debt"/>
    <s v="Sales Tax: extending the existing 0.25% through March 31, 2059, generating approximately $40,000,000 annually for an additional 30 years"/>
    <s v="Public Transit"/>
    <n v="53.6"/>
    <n v="46.4"/>
    <s v="Fail"/>
    <s v=""/>
    <n v="1"/>
    <n v="2020"/>
    <x v="1"/>
    <m/>
  </r>
  <r>
    <s v="Marin"/>
    <s v="Strawberry Recreation District"/>
    <s v="General Obligation Bond"/>
    <n v="3500000"/>
    <s v="Public Building"/>
    <n v="55.2"/>
    <n v="44.8"/>
    <s v="Fail"/>
    <s v=""/>
    <n v="1"/>
    <n v="2014"/>
    <x v="0"/>
    <m/>
  </r>
  <r>
    <s v="Marin"/>
    <s v="Novato Unified School District"/>
    <s v="PLF Debt"/>
    <s v="Parcel Tax: extending the district's existing $251 annual parcel tax through June 30, 2028, and adding $125 per parcel, for a new total annual parcel tax of $376 per parcel"/>
    <s v="K-12 School Facility"/>
    <n v="55.39"/>
    <n v="44.61"/>
    <s v="Fail"/>
    <s v=""/>
    <n v="1"/>
    <n v="2020"/>
    <x v="1"/>
    <m/>
  </r>
  <r>
    <s v="Marin"/>
    <s v="San Anselmo"/>
    <s v="PLF Debt"/>
    <s v="Municipal Services Tax: Tax of $250 Per Year Per Living Unit and Per 1500 Sq Ft of Nonresidential Use, for 4 Yrs"/>
    <s v="Fire, Police Protection/Emergency Medical"/>
    <n v="55.6"/>
    <n v="44.4"/>
    <s v="Fail"/>
    <s v=""/>
    <n v="1"/>
    <n v="2005"/>
    <x v="3"/>
    <m/>
  </r>
  <r>
    <s v="Marin"/>
    <s v="Stinson Beach Flood Control Zone No 5"/>
    <s v="PLF Debt"/>
    <s v="Parcel Tax: $250 a year for improved parcel and $50 for unimproved parcel per parcel/ per year for 20 years."/>
    <s v="Other Purpose"/>
    <n v="56.72"/>
    <n v="43.28"/>
    <s v="Fail"/>
    <s v=""/>
    <n v="1"/>
    <n v="2015"/>
    <x v="2"/>
    <m/>
  </r>
  <r>
    <s v="Marin"/>
    <s v="Fairfax, Town of"/>
    <s v="PLF Debt"/>
    <s v="Parcel Tax: $125 for 5 Yrs"/>
    <s v="Public Safety"/>
    <n v="57.1"/>
    <n v="43"/>
    <s v="Fail"/>
    <s v=""/>
    <n v="1"/>
    <n v="2004"/>
    <x v="0"/>
    <m/>
  </r>
  <r>
    <s v="Marin"/>
    <s v="Kentfield School District"/>
    <s v="PLF Debt"/>
    <s v="Parcel Tax: Levy parcel tax for 10 years of $1,600/parcel for education."/>
    <s v="K-12 School Facility"/>
    <n v="57.17"/>
    <n v="42.83"/>
    <s v="Fail"/>
    <s v=""/>
    <n v="1"/>
    <n v="2016"/>
    <x v="0"/>
    <m/>
  </r>
  <r>
    <s v="Marin"/>
    <s v="Marin County"/>
    <s v="Sales Tax Revenue Bond"/>
    <s v="Sales Tax: Impose .25% Tax for 10 Yrs"/>
    <s v="Parks, Open Space"/>
    <n v="57.6"/>
    <n v="42.4"/>
    <s v="Fail"/>
    <s v=""/>
    <n v="1"/>
    <n v="1996"/>
    <x v="0"/>
    <m/>
  </r>
  <r>
    <s v="Marin"/>
    <s v="Novato Unified School District"/>
    <s v="General Obligation Bond"/>
    <n v="222000000"/>
    <s v="K-12 School Facility"/>
    <n v="57.98"/>
    <n v="42.02"/>
    <s v="Pass"/>
    <n v="1"/>
    <s v=""/>
    <n v="2016"/>
    <x v="0"/>
    <m/>
  </r>
  <r>
    <s v="Marin"/>
    <s v="Novato"/>
    <s v="Sales Tax Revenue Bond"/>
    <s v="Sales Tax: Enact a 1/2› Sales Tax for 5 Yrs"/>
    <s v="Special Tax Fees/Levy"/>
    <n v="58.2"/>
    <n v="41.8"/>
    <s v="Pass"/>
    <n v="1"/>
    <s v=""/>
    <n v="2010"/>
    <x v="0"/>
    <m/>
  </r>
  <r>
    <s v="Marin"/>
    <s v="Mesa Parks District"/>
    <s v="PLF Debt"/>
    <s v="Parcel Tax: $45 per year per improved parcel tax for 4 years."/>
    <s v="Parks, Open Space"/>
    <n v="58.45"/>
    <n v="41.55"/>
    <s v="Fail"/>
    <s v=""/>
    <n v="1"/>
    <n v="2007"/>
    <x v="2"/>
    <m/>
  </r>
  <r>
    <s v="Marin"/>
    <s v="Sausalito"/>
    <s v="PLF Debt"/>
    <s v="TOT: Increase from 10% Not to Exceed 12%"/>
    <s v="Special Tax Fees/Levy"/>
    <n v="58.8"/>
    <n v="41.2"/>
    <s v="Pass"/>
    <n v="1"/>
    <s v=""/>
    <n v="2004"/>
    <x v="0"/>
    <m/>
  </r>
  <r>
    <s v="Marin"/>
    <s v="Marin County Flood Control District No 7"/>
    <s v="PLF Debt"/>
    <s v="$20/Month Per Living Unit, $144 Per Acre"/>
    <s v="Flood Control, Storm Drainage"/>
    <n v="59.3"/>
    <n v="40.700000000000003"/>
    <s v="Fail"/>
    <s v=""/>
    <n v="1"/>
    <n v="2000"/>
    <x v="0"/>
    <m/>
  </r>
  <r>
    <s v="Marin"/>
    <s v="Larkspur"/>
    <s v="PLF Debt"/>
    <s v="Transient Occupancy Tax: Increase TOT from 8% to 10%."/>
    <s v="Other Purpose"/>
    <n v="59.8"/>
    <n v="40.200000000000003"/>
    <s v="Pass"/>
    <n v="1"/>
    <s v=""/>
    <n v="1990"/>
    <x v="0"/>
    <m/>
  </r>
  <r>
    <s v="Marin"/>
    <s v="Mill Valley School District"/>
    <s v="PLF Debt"/>
    <s v="Parcel Tax: $181 per parcel."/>
    <s v="K-12 School Facility"/>
    <n v="60.1"/>
    <n v="39.9"/>
    <s v="Fail"/>
    <s v=""/>
    <n v="1"/>
    <n v="2003"/>
    <x v="2"/>
    <m/>
  </r>
  <r>
    <s v="Marin"/>
    <s v="Marin County Flood Zone No 7"/>
    <s v="PLF Debt"/>
    <s v="Parcel Tax: $12 resi agri/ $12 multi/ $80 comm"/>
    <s v="Flood Control, Storm Drainage"/>
    <n v="60.1"/>
    <n v="39.9"/>
    <s v="Fail"/>
    <s v=""/>
    <n v="1"/>
    <n v="1990"/>
    <x v="0"/>
    <m/>
  </r>
  <r>
    <s v="Marin"/>
    <s v="Ross"/>
    <s v="PLF Debt"/>
    <s v="Parcel Tax: Levy a $1,000 Tax Per Improved Parcel for 4 Yrs"/>
    <s v="Public Safety"/>
    <n v="60.9"/>
    <n v="39.1"/>
    <s v="Fail"/>
    <s v=""/>
    <n v="1"/>
    <n v="2012"/>
    <x v="1"/>
    <m/>
  </r>
  <r>
    <s v="Marin"/>
    <s v="San Rafael"/>
    <s v="General Obligation Bond"/>
    <n v="88000000"/>
    <s v="Fire, Police Protection/Emergency Medical"/>
    <n v="61.01"/>
    <n v="38.99"/>
    <s v="Fail"/>
    <s v=""/>
    <n v="1"/>
    <n v="2009"/>
    <x v="2"/>
    <m/>
  </r>
  <r>
    <s v="Marin"/>
    <s v="Sausalito"/>
    <s v="Sales Tax Revenue Bond"/>
    <s v="Sales Tax: Impose a 1/2% special sales tax for 10 years."/>
    <s v="Special Tax Fees/Levy"/>
    <n v="61.2"/>
    <n v="38.9"/>
    <s v="Pass"/>
    <n v="1"/>
    <s v=""/>
    <n v="2014"/>
    <x v="0"/>
    <m/>
  </r>
  <r>
    <s v="Marin"/>
    <s v="San Rafael"/>
    <s v="PLF Debt"/>
    <s v="$53 Per Living Unit for 4 Yrs"/>
    <s v="Hospital"/>
    <n v="61.3"/>
    <n v="38.700000000000003"/>
    <s v="Fail"/>
    <s v=""/>
    <n v="1"/>
    <n v="1998"/>
    <x v="0"/>
    <m/>
  </r>
  <r>
    <s v="Marin"/>
    <s v="Corte Madera"/>
    <s v="PLF Debt"/>
    <s v="Levy an Annual Tax of $26 Per Parcel"/>
    <s v="Special Tax Fees/Levy"/>
    <n v="61.5"/>
    <n v="38.5"/>
    <s v="Fail"/>
    <s v=""/>
    <n v="1"/>
    <n v="2004"/>
    <x v="0"/>
    <m/>
  </r>
  <r>
    <s v="Marin"/>
    <s v="Novato Unified School District"/>
    <s v="General Obligation Bond"/>
    <n v="107000000"/>
    <s v="K-12 School Facility"/>
    <n v="61.6"/>
    <n v="38.4"/>
    <s v="Pass"/>
    <n v="1"/>
    <s v=""/>
    <n v="2001"/>
    <x v="2"/>
    <m/>
  </r>
  <r>
    <s v="Marin"/>
    <s v="San Rafael"/>
    <s v="PLF Debt"/>
    <s v="Sales Tax: additional 0.25% for nine years generating an estimated $3.4 million per year, thereby increasing the total sales tax rate from 9% to 9.25%"/>
    <s v="Other Purpose"/>
    <n v="61.66"/>
    <n v="38.340000000000003"/>
    <s v="Pass"/>
    <n v="1"/>
    <s v=""/>
    <n v="2020"/>
    <x v="0"/>
    <m/>
  </r>
  <r>
    <s v="Marin"/>
    <s v="Marin Municipal Water District"/>
    <s v="Special Assessment Bond"/>
    <s v="$75 Parcel for 15 Yrs (Advisory)"/>
    <s v="Hospital"/>
    <n v="62.1"/>
    <n v="37.9"/>
    <s v="Pass"/>
    <n v="1"/>
    <s v=""/>
    <n v="1996"/>
    <x v="0"/>
    <m/>
  </r>
  <r>
    <s v="Marin"/>
    <s v="Kentwood Police Protection District"/>
    <s v="PLF Debt"/>
    <s v="Increase Tax from $195 to $260"/>
    <s v="Fire, Police Protection/Emergency Medical"/>
    <n v="62.2"/>
    <n v="37.799999999999997"/>
    <s v="Fail"/>
    <s v=""/>
    <n v="1"/>
    <n v="2000"/>
    <x v="0"/>
    <m/>
  </r>
  <r>
    <s v="Marin"/>
    <s v="Marin County Service Area 31"/>
    <s v="PLF Debt"/>
    <s v="Parcel Tax: IncreaseTax $38 AnnuallyAbove the Current Rate on Living Units, $19 Annually Above the Current Rate on Unimproved Parcels, and $57 Above the Current Rate for Improved Commercial or Industrial Parcels"/>
    <s v="Fire, Police Protection/Emergency Medical"/>
    <n v="62.3"/>
    <n v="37.700000000000003"/>
    <s v="Fail"/>
    <s v=""/>
    <n v="1"/>
    <n v="2010"/>
    <x v="0"/>
    <m/>
  </r>
  <r>
    <s v="Marin"/>
    <s v="Ridgewood Avenue Permanent Road Division"/>
    <s v="PLF Debt"/>
    <s v="Parcel Tax: $1,281 per parcel for 10 years"/>
    <s v="Street Construction and Improvements"/>
    <n v="62.5"/>
    <n v="37.5"/>
    <s v="Fail"/>
    <s v=""/>
    <n v="1"/>
    <n v="2020"/>
    <x v="1"/>
    <m/>
  </r>
  <r>
    <s v="Marin"/>
    <s v="Marin County Service Area No  29 (Paradise Cay)"/>
    <s v="PLF Debt"/>
    <s v="$30 Per Parcel for 4 Yrs"/>
    <s v="Other Purpose"/>
    <n v="62.8"/>
    <n v="37.200000000000003"/>
    <s v="Fail"/>
    <s v=""/>
    <n v="1"/>
    <n v="1994"/>
    <x v="0"/>
    <m/>
  </r>
  <r>
    <s v="Marin"/>
    <s v="Bolinas-Stinson Union School District"/>
    <s v="PLF Debt"/>
    <s v="Parcel Tax: $248 per parcel."/>
    <s v="K-12 School Facility"/>
    <n v="62.8"/>
    <n v="37.200000000000003"/>
    <s v="Fail"/>
    <s v=""/>
    <n v="1"/>
    <n v="2003"/>
    <x v="2"/>
    <m/>
  </r>
  <r>
    <s v="Marin"/>
    <s v="Marin Community College District"/>
    <s v="General Obligation Bond"/>
    <n v="249500000"/>
    <s v="College, University Facility"/>
    <n v="63"/>
    <n v="37"/>
    <s v="Pass"/>
    <n v="1"/>
    <s v=""/>
    <n v="2004"/>
    <x v="0"/>
    <m/>
  </r>
  <r>
    <s v="Marin"/>
    <s v="Marin County"/>
    <s v="PLF Debt"/>
    <s v="Vehicle Registration Fee: Authorize a $10 Fee on the Registration of Vehicles"/>
    <s v="Special Tax Fees/Levy"/>
    <n v="63.1"/>
    <n v="36.9"/>
    <s v="Pass"/>
    <n v="1"/>
    <s v=""/>
    <n v="2010"/>
    <x v="0"/>
    <m/>
  </r>
  <r>
    <s v="Marin"/>
    <s v="Marin County"/>
    <s v="PLF Debt"/>
    <s v="Sales Tax:  Enact additional 0.25% tax for 9 years for children's education and healthcare services."/>
    <s v="Other Purpose"/>
    <n v="63.26"/>
    <n v="36.74"/>
    <s v="Fail"/>
    <s v=""/>
    <n v="1"/>
    <n v="2016"/>
    <x v="0"/>
    <m/>
  </r>
  <r>
    <s v="Marin"/>
    <s v="Marin County"/>
    <s v="PLF Debt"/>
    <s v="Advisory to Spend New Sales Taxes"/>
    <s v="Multiple Capital Improvements, Public Works"/>
    <n v="63.4"/>
    <n v="36.6"/>
    <s v="Pass"/>
    <n v="1"/>
    <s v=""/>
    <n v="1998"/>
    <x v="0"/>
    <m/>
  </r>
  <r>
    <s v="Marin"/>
    <s v="Tamalpais Union High School District"/>
    <s v="PLF Debt"/>
    <s v="Parcel Tax: extending the district's existing $455 annual parcel tax through July 2030, and adding $190 per parcel, for a new total annual parcel tax of $645 per parcel"/>
    <s v="K-12 School Facility"/>
    <n v="63.84"/>
    <n v="36.159999999999997"/>
    <s v="Fail"/>
    <s v=""/>
    <n v="1"/>
    <n v="2020"/>
    <x v="1"/>
    <m/>
  </r>
  <r>
    <s v="Marin"/>
    <s v="Marin Community College District"/>
    <s v="General Obligation Bond"/>
    <n v="265000000"/>
    <s v="College, University Facility"/>
    <n v="64.040000000000006"/>
    <n v="35.96"/>
    <s v="Pass"/>
    <n v="1"/>
    <s v=""/>
    <n v="2016"/>
    <x v="1"/>
    <m/>
  </r>
  <r>
    <s v="Marin"/>
    <s v="Ross"/>
    <s v="PLF Debt"/>
    <s v="Parcel/Municipal Services Tax: Continue the Present $1,000 Maximum Annual Levy from 7/1/2008 Through 6/30/2012. the Council Sets the Actual Rate Each Year After Holding a Public Hearing (Rate Set in 2007 was $775 )"/>
    <s v="Special Tax Fees/Levy"/>
    <n v="64.099999999999994"/>
    <n v="35.9"/>
    <s v="Pass"/>
    <n v="1"/>
    <s v=""/>
    <n v="2008"/>
    <x v="1"/>
    <m/>
  </r>
  <r>
    <s v="Marin"/>
    <s v="Lucas Valley County CSA No 13"/>
    <s v="PLF Debt"/>
    <s v="Parcel Tax: Increase Existing Tax by Up to $23 for a Maximum of Up to $108 Per Residential Unit, and Up to $.03 for a Maximum of Up to $.14/Sq Ft on Non-Residential Structures"/>
    <s v="Fire, Police Protection/Emergency Medical"/>
    <n v="64.2"/>
    <n v="35.799999999999997"/>
    <s v="Fail"/>
    <s v=""/>
    <n v="1"/>
    <n v="2010"/>
    <x v="0"/>
    <m/>
  </r>
  <r>
    <s v="Marin"/>
    <s v="Ross"/>
    <s v="PLF Debt"/>
    <s v="General Municipal Services Tax: Maximum of $1,000/Yr"/>
    <s v="Special Tax Fees/Levy"/>
    <n v="64.599999999999994"/>
    <n v="35.4"/>
    <s v="Pass"/>
    <n v="1"/>
    <s v=""/>
    <n v="2004"/>
    <x v="1"/>
    <m/>
  </r>
  <r>
    <s v="Marin"/>
    <s v="Corte Madera"/>
    <s v="PLF Debt"/>
    <s v="Parcel Tax: Continue a Special Tax for 4 Additional Yrs at a Rate of $60 Per Residence and $60/1,000 Sq Ft of Floor Area for Non-Residential Uses for FY 2011-2012, Increasing $5/Yr to $75/Residence and $75/1,000 Sq Ft of Floor Area for Non-residential Uses in FY 2014-2015"/>
    <s v="Fire, Police Protection/Emergency Medical"/>
    <n v="64.8"/>
    <n v="35.200000000000003"/>
    <s v="Fail"/>
    <s v=""/>
    <n v="1"/>
    <n v="2010"/>
    <x v="0"/>
    <m/>
  </r>
  <r>
    <s v="Marin"/>
    <s v="Marinwood Community Service District"/>
    <s v="PLF Debt"/>
    <s v="$53 Per Living Unit for 4 Yrs"/>
    <s v="Hospital"/>
    <n v="65.099999999999994"/>
    <n v="34.9"/>
    <s v="Fail"/>
    <s v=""/>
    <n v="1"/>
    <n v="1998"/>
    <x v="0"/>
    <m/>
  </r>
  <r>
    <s v="Marin"/>
    <s v="Sonoma-Marin Area Rail Transit District"/>
    <s v="Sales Tax Revenue Bond"/>
    <s v="Sales Tax: Impose a 1/4› Sales Tax for 20 Yrs to Construct, Operate, &amp; Maintain a Passenger Rail Project and Bicycle/ Pedestrian Pathway"/>
    <s v="Public Transit"/>
    <n v="65.3"/>
    <n v="34.700000000000003"/>
    <s v="Fail"/>
    <s v=""/>
    <n v="1"/>
    <n v="2006"/>
    <x v="0"/>
    <m/>
  </r>
  <r>
    <s v="Marin"/>
    <s v="San Rafael"/>
    <s v="PLF Debt"/>
    <s v="Sales Tax: Extend 0.5% sales tax and increase rate by 0.25%."/>
    <s v="Other Purpose"/>
    <n v="65.3"/>
    <n v="34.700000000000003"/>
    <s v="Pass"/>
    <n v="1"/>
    <s v=""/>
    <n v="2013"/>
    <x v="2"/>
    <m/>
  </r>
  <r>
    <s v="Marin"/>
    <s v="Sausalito"/>
    <s v="PLF Debt"/>
    <s v="Business License Tax: Update license rates to $125/businesses and between $1 and $3 per $1,000 of gross receipts."/>
    <s v="Other Purpose"/>
    <n v="65.42"/>
    <n v="34.58"/>
    <s v="Pass"/>
    <n v="1"/>
    <s v=""/>
    <n v="2018"/>
    <x v="0"/>
    <m/>
  </r>
  <r>
    <s v="Marin"/>
    <s v="Fairfax, Town of"/>
    <s v="PLF Debt"/>
    <s v="Sales Tax: Imposes an additional 1/2 cent sales tax for five years."/>
    <s v="Other Purpose"/>
    <n v="65.42"/>
    <n v="34.58"/>
    <s v="Pass"/>
    <n v="1"/>
    <s v=""/>
    <n v="2011"/>
    <x v="2"/>
    <m/>
  </r>
  <r>
    <s v="Marin"/>
    <s v="Marin County Flood Control District Zone No 1"/>
    <s v="PLF Debt"/>
    <s v="Parcel Tax: Impose tax of $47 per single-family parcel, $47-$481 per multi-family parcel (depending on acreage), $67-$1,254 per commercial/industrial parcel (depending on acreage), &amp; $30/ per unimproved/agricultural parcel for 18 years."/>
    <s v="Flood Control, Storm Drainage"/>
    <n v="65.540000000000006"/>
    <n v="34.46"/>
    <s v="Fail"/>
    <s v=""/>
    <n v="1"/>
    <n v="2017"/>
    <x v="2"/>
    <m/>
  </r>
  <r>
    <s v="Marin"/>
    <s v="Corte Madera"/>
    <s v="PLF Debt"/>
    <s v="$30 Living Unit/$30Per 1,500 Sq Ft for 4 Yrs"/>
    <s v="Other, Multiple Health Care Purposes (Equipment, etc.)"/>
    <n v="65.900000000000006"/>
    <n v="34.1"/>
    <s v="Fail"/>
    <s v=""/>
    <n v="1"/>
    <n v="1994"/>
    <x v="0"/>
    <m/>
  </r>
  <r>
    <s v="Marin"/>
    <s v="Dixie School District"/>
    <s v="PLF Debt"/>
    <s v="Parcel Tax: $245 parcel tax for 8 years with 3% annual cost of living adjustments."/>
    <s v="K-12 School Facility"/>
    <n v="65.900000000000006"/>
    <n v="34.1"/>
    <s v="Fail"/>
    <s v=""/>
    <n v="1"/>
    <n v="2003"/>
    <x v="2"/>
    <m/>
  </r>
  <r>
    <s v="Marin"/>
    <s v="Novato Unified School District"/>
    <s v="PLF Debt"/>
    <s v="Parcel Tax: $185.00 Per Parcel for 8 Fiscal Yrs, Beginning 7/1/2005"/>
    <s v="K-12 School Facility"/>
    <n v="66"/>
    <n v="34"/>
    <s v="Fail"/>
    <s v=""/>
    <n v="1"/>
    <n v="2004"/>
    <x v="0"/>
    <m/>
  </r>
  <r>
    <s v="Marin"/>
    <s v="Tiburon"/>
    <s v="General Obligation Bond"/>
    <s v="$1,925,000 Limited Tax Obligation Bond/Levy Tax $58 Single-Family/$35 Multi-Family/.044 Sq Ft Commercial"/>
    <s v="Prisons, Jails, Correctional Facilities"/>
    <n v="66.099999999999994"/>
    <n v="33.9"/>
    <s v="Fail"/>
    <s v=""/>
    <n v="1"/>
    <n v="1994"/>
    <x v="0"/>
    <m/>
  </r>
  <r>
    <s v="Marin"/>
    <s v="Santa Venetia-Bayside Acres Fire Protection District"/>
    <s v="PLF Debt"/>
    <s v="Parcel Tax: Increase Up to $23 Annually the Current Rate on Residential Units, and Up to $.03/Sq Ft Annually the Current Rate on Non-Residential Structures"/>
    <s v="Fire, Police Protection/Emergency Medical"/>
    <n v="66.2"/>
    <n v="33.799999999999997"/>
    <s v="Fail"/>
    <s v=""/>
    <n v="1"/>
    <n v="2010"/>
    <x v="0"/>
    <m/>
  </r>
  <r>
    <s v="Marin"/>
    <s v="Marin County"/>
    <s v="PLF Debt"/>
    <s v="Parcel Tax: annual parcel tax of $297 per taxable parcel for seven years, generating an estimated $196,000 per year"/>
    <s v="Flood Control, Storm Drainage"/>
    <n v="66.290000000000006"/>
    <n v="33.71"/>
    <s v="Fail"/>
    <s v=""/>
    <n v="1"/>
    <n v="2021"/>
    <x v="2"/>
    <m/>
  </r>
  <r>
    <s v="Marin"/>
    <s v="San Anselmo"/>
    <s v="General Obligation Bond"/>
    <n v="10800000"/>
    <s v="Seismic Safety, Improvements, Repairs"/>
    <n v="66.5"/>
    <n v="33.5"/>
    <s v="Fail"/>
    <s v=""/>
    <n v="1"/>
    <n v="1994"/>
    <x v="0"/>
    <m/>
  </r>
  <r>
    <s v="Marin"/>
    <s v="Larkspur"/>
    <s v="PLF Debt"/>
    <s v="Sales Tax: Increase existing 0.5% sales tax to 0.75% (3/4-cent) until ended by voters to fund general city services."/>
    <s v="Other Purpose"/>
    <n v="66.59"/>
    <n v="33.409999999999997"/>
    <s v="Pass"/>
    <n v="1"/>
    <s v=""/>
    <n v="2017"/>
    <x v="2"/>
    <m/>
  </r>
  <r>
    <s v="Marin"/>
    <s v="Mill Valley School District"/>
    <s v="PLF Debt"/>
    <s v="Parcel Tax: Levy parcel tax for 12 years of $980/parcel including a 5% annual increase for education."/>
    <s v="K-12 School Facility"/>
    <n v="66.790000000000006"/>
    <n v="33.21"/>
    <s v="Pass"/>
    <n v="1"/>
    <s v=""/>
    <n v="2016"/>
    <x v="0"/>
    <m/>
  </r>
  <r>
    <s v="Marin"/>
    <s v="Sleepy Hollow Fire Protection District"/>
    <s v="PLF Debt"/>
    <s v="Parcel Tax: Continue parcel tax of $75 per parcel unit for 4 years."/>
    <s v="Fire, Police Protection/Emergency Medical"/>
    <n v="66.8"/>
    <n v="33.200000000000003"/>
    <s v="Pass"/>
    <n v="1"/>
    <s v=""/>
    <n v="2014"/>
    <x v="0"/>
    <m/>
  </r>
  <r>
    <s v="Marin"/>
    <s v="Mill Valley School District"/>
    <s v="General Obligation Bond"/>
    <n v="59800000"/>
    <s v="K-12 School Facility"/>
    <n v="66.900000000000006"/>
    <n v="33.1"/>
    <s v="Pass"/>
    <n v="1"/>
    <s v=""/>
    <n v="2009"/>
    <x v="2"/>
    <m/>
  </r>
  <r>
    <s v="Marin"/>
    <s v="Tamalpais Union High School District"/>
    <s v="General Obligation Bond"/>
    <n v="79920000"/>
    <s v="K-12 School Facility"/>
    <n v="66.900000000000006"/>
    <n v="33.1"/>
    <s v="Pass"/>
    <n v="1"/>
    <s v=""/>
    <n v="2006"/>
    <x v="1"/>
    <m/>
  </r>
  <r>
    <s v="Marin"/>
    <s v="Larkspur"/>
    <s v="General Obligation Bond"/>
    <n v="5000000"/>
    <s v="Other Purpose"/>
    <n v="67"/>
    <n v="33"/>
    <s v="Pass"/>
    <n v="1"/>
    <s v=""/>
    <n v="2000"/>
    <x v="2"/>
    <m/>
  </r>
  <r>
    <s v="Marin"/>
    <s v="Kentwood District"/>
    <s v="PLF Debt"/>
    <s v="Parcel Tax of $550"/>
    <s v="K-12 School Facility"/>
    <n v="67"/>
    <n v="33"/>
    <s v="Pass"/>
    <n v="1"/>
    <s v=""/>
    <n v="2002"/>
    <x v="1"/>
    <m/>
  </r>
  <r>
    <s v="Marin"/>
    <s v="Marinwood Community Service District"/>
    <s v="PLF Debt"/>
    <s v="Property Tax: Increase tax from $0.18 to $0.28 sq. ft. of residential and commercial space; unimproved land will increase from $60 to $90 per acre."/>
    <s v="Fire, Police Protection/Emergency Medical"/>
    <n v="67.040000000000006"/>
    <n v="32.96"/>
    <s v="Pass"/>
    <n v="1"/>
    <s v=""/>
    <n v="2011"/>
    <x v="2"/>
    <m/>
  </r>
  <r>
    <s v="Marin"/>
    <s v="Marin County"/>
    <s v="PLF Debt"/>
    <s v="Parcel Tax: Impose parcel tax of $29 per single-family residential unit for 20 years."/>
    <s v="Other, Multiple Health Care Purposes (Equipment, etc.)"/>
    <n v="67.099999999999994"/>
    <n v="32.9"/>
    <s v="Pass"/>
    <n v="1"/>
    <s v=""/>
    <n v="2014"/>
    <x v="0"/>
    <m/>
  </r>
  <r>
    <s v="Marin"/>
    <s v="San Rafael City Elementary School District"/>
    <s v="General Obligation Bond"/>
    <n v="108225000"/>
    <s v="K-12 School Facility"/>
    <n v="67.23"/>
    <n v="32.770000000000003"/>
    <s v="Pass"/>
    <n v="1"/>
    <s v=""/>
    <n v="2015"/>
    <x v="2"/>
    <m/>
  </r>
  <r>
    <s v="Marin"/>
    <s v="Marin County"/>
    <s v="PLF Debt"/>
    <s v="Parcel Tax: Levy parcel tax from $260 to $360 per parcel for sheriff deputy patrol services."/>
    <s v="Public Safety"/>
    <n v="67.260000000000005"/>
    <n v="32.74"/>
    <s v="Pass"/>
    <n v="1"/>
    <s v=""/>
    <n v="2016"/>
    <x v="0"/>
    <m/>
  </r>
  <r>
    <s v="Marin"/>
    <s v="Nicasio Elementary School District"/>
    <s v="PLF Debt"/>
    <s v="Parcel Tax: Renew and increase parcel tax by $99 for a total of $573.46 and apply a 3% annual increase each year for 10 years."/>
    <s v="K-12 School Facility"/>
    <n v="67.3"/>
    <n v="32.700000000000003"/>
    <s v="Pass"/>
    <n v="1"/>
    <s v=""/>
    <n v="2005"/>
    <x v="2"/>
    <m/>
  </r>
  <r>
    <s v="Marin"/>
    <s v="Lagunitas School District"/>
    <s v="PLF Debt"/>
    <s v="Parcel Tax: $325 annual parcel tax with a 6.5% increase each year for 8 years."/>
    <s v="Other Purpose"/>
    <n v="67.44"/>
    <n v="32.56"/>
    <s v="Pass"/>
    <n v="1"/>
    <s v=""/>
    <n v="2009"/>
    <x v="2"/>
    <m/>
  </r>
  <r>
    <s v="Marin"/>
    <s v="Marin County Service Area (Homestead Valley)"/>
    <s v="PLF Debt"/>
    <s v="Parcel Tax: $125 per year per improved parcel tax with annual inflation of 2%."/>
    <s v="Recreation and Sports Facilities"/>
    <n v="67.459999999999994"/>
    <n v="32.54"/>
    <s v="Pass"/>
    <n v="1"/>
    <s v=""/>
    <n v="2009"/>
    <x v="2"/>
    <m/>
  </r>
  <r>
    <s v="Marin"/>
    <s v="San Rafael City High School District"/>
    <s v="General Obligation Bond"/>
    <n v="49500000"/>
    <s v="K-12 School Facility"/>
    <n v="67.599999999999994"/>
    <n v="32.4"/>
    <s v="Pass"/>
    <n v="1"/>
    <s v=""/>
    <n v="2002"/>
    <x v="0"/>
    <m/>
  </r>
  <r>
    <s v="Marin"/>
    <s v="Marin County Service Area No 27"/>
    <s v="PLF Debt"/>
    <s v="Parcel Tax: Continue parcel tax of $75 per parcel unit for 4 years."/>
    <s v="Fire, Police Protection/Emergency Medical"/>
    <n v="67.8"/>
    <n v="32.200000000000003"/>
    <s v="Pass"/>
    <n v="1"/>
    <s v=""/>
    <n v="2014"/>
    <x v="0"/>
    <m/>
  </r>
  <r>
    <s v="Marin"/>
    <s v="Larkspur"/>
    <s v="PLF Debt"/>
    <s v="Transient Occupancy Tax: Continue existing TOT of 8%."/>
    <s v="Other Purpose"/>
    <n v="68"/>
    <n v="32"/>
    <s v="Pass"/>
    <n v="1"/>
    <s v=""/>
    <n v="1988"/>
    <x v="0"/>
    <m/>
  </r>
  <r>
    <s v="Marin"/>
    <s v="Corte Madera"/>
    <s v="PLF Debt"/>
    <s v="Sales Tax: 0.5% sales tax increase."/>
    <s v="Other Purpose"/>
    <n v="68.08"/>
    <n v="31.92"/>
    <s v="Pass"/>
    <n v="1"/>
    <s v=""/>
    <n v="2013"/>
    <x v="2"/>
    <m/>
  </r>
  <r>
    <s v="Marin"/>
    <s v="Tamalpais Union High School District"/>
    <s v="General Obligation Bond"/>
    <n v="121000000"/>
    <s v="K-12 School Facility"/>
    <n v="68.14"/>
    <n v="31.86"/>
    <s v="Pass"/>
    <n v="1"/>
    <s v=""/>
    <n v="2001"/>
    <x v="2"/>
    <m/>
  </r>
  <r>
    <s v="Marin"/>
    <s v="San Rafael City High School District"/>
    <s v="General Obligation Bond"/>
    <n v="160500000"/>
    <s v="K-12 School Facility"/>
    <n v="68.16"/>
    <n v="31.84"/>
    <s v="Pass"/>
    <n v="1"/>
    <s v=""/>
    <n v="2015"/>
    <x v="2"/>
    <m/>
  </r>
  <r>
    <s v="Marin"/>
    <s v="Ross Valley Paramedic Authority County Service"/>
    <s v="PLF Debt"/>
    <s v="Parcel Tax: Continue Parcel Tax of $42.50 Not Exceeding $51.50 in the 4th Yr"/>
    <s v="Fire, Police Protection/Emergency Medical"/>
    <n v="68.3"/>
    <n v="31.7"/>
    <s v="Pass"/>
    <n v="1"/>
    <s v=""/>
    <n v="2010"/>
    <x v="0"/>
    <m/>
  </r>
  <r>
    <s v="Marin"/>
    <s v="San Rafael City Elementary School District"/>
    <s v="PLF Debt"/>
    <s v="Parcel Tax: renewing funding at the current $287 rate and adding $36 per parcel, providing $5,000,000 annually for 8 years"/>
    <s v="K-12 School Facility"/>
    <n v="68.37"/>
    <n v="31.63"/>
    <s v="Pass"/>
    <n v="1"/>
    <s v=""/>
    <n v="2021"/>
    <x v="2"/>
    <m/>
  </r>
  <r>
    <s v="Marin"/>
    <s v="San Rafael"/>
    <s v="PLF Debt"/>
    <s v="Parcel Tax: Amend San Rafael Municipal Code Chapter 3.28 to Permit Phased Increases, Up to $23 Annually Above the Current Rate, on Residential Units, and Up to $.03/Sq Ft Annually above the Current Rate on Non-Residential Structures"/>
    <s v="Fire, Police Protection/Emergency Medical"/>
    <n v="68.400000000000006"/>
    <n v="31.6"/>
    <s v="Pass"/>
    <n v="1"/>
    <s v=""/>
    <n v="2010"/>
    <x v="0"/>
    <m/>
  </r>
  <r>
    <s v="Marin"/>
    <s v="Lagunitas School District"/>
    <s v="General Obligation Bond"/>
    <n v="394000000"/>
    <s v="Health Care Facilities"/>
    <n v="68.489999999999995"/>
    <n v="31.51"/>
    <s v="Pass"/>
    <n v="1"/>
    <s v=""/>
    <n v="2013"/>
    <x v="2"/>
    <m/>
  </r>
  <r>
    <s v="Marin"/>
    <s v="Marin Healthcare District"/>
    <s v="General Obligation Bond"/>
    <n v="394000000"/>
    <s v="Fire, Police Protection/Emergency Medical"/>
    <n v="68.489999999999995"/>
    <n v="31.51"/>
    <s v="Pass"/>
    <n v="1"/>
    <s v=""/>
    <n v="2013"/>
    <x v="2"/>
    <m/>
  </r>
  <r>
    <s v="Marin"/>
    <s v="Kentfield School District"/>
    <s v="PLF Debt"/>
    <s v="Parcel Tax: Continue tax and increase tax rate by $355, from $1,143/parcel to $1,498/parcel for 10 yrs."/>
    <s v="K-12 School Facility"/>
    <n v="68.5"/>
    <n v="31.5"/>
    <s v="Pass"/>
    <n v="1"/>
    <s v=""/>
    <n v="2018"/>
    <x v="2"/>
    <m/>
  </r>
  <r>
    <s v="Marin"/>
    <s v="San Rafael City Elementary School District"/>
    <s v="General Obligation Bond"/>
    <n v="49300000"/>
    <s v="K-12 School Facility"/>
    <n v="68.5"/>
    <n v="31.5"/>
    <s v="Pass"/>
    <n v="1"/>
    <s v=""/>
    <n v="2002"/>
    <x v="0"/>
    <m/>
  </r>
  <r>
    <s v="Marin"/>
    <s v="Reed Union School District"/>
    <s v="PLF Debt"/>
    <s v="Parcel Tax: $319.00 per parcel per year with 3% yearly adjustments for 8 years."/>
    <s v="K-12 School Facility"/>
    <n v="68.650000000000006"/>
    <n v="31.35"/>
    <s v="Pass"/>
    <n v="1"/>
    <s v=""/>
    <n v="2007"/>
    <x v="2"/>
    <m/>
  </r>
  <r>
    <s v="Marin"/>
    <s v="Novato Unified School District"/>
    <s v="PLF Debt"/>
    <s v="Parcel Tax: Increase parcel tax by $96 for 6 years."/>
    <s v="K-12 School Facility"/>
    <n v="68.72"/>
    <n v="31.28"/>
    <s v="Pass"/>
    <n v="1"/>
    <s v=""/>
    <n v="2009"/>
    <x v="2"/>
    <m/>
  </r>
  <r>
    <s v="Marin"/>
    <s v="Bolinas-Stinson Union School District"/>
    <s v="PLF Debt"/>
    <s v="Parcel Tax: Levy special tax assessment of $300 per year per parcel for six years."/>
    <s v="K-12 School Facility"/>
    <n v="68.73"/>
    <n v="31.27"/>
    <s v="Pass"/>
    <n v="1"/>
    <s v=""/>
    <n v="2013"/>
    <x v="2"/>
    <m/>
  </r>
  <r>
    <s v="Marin"/>
    <s v="Larkspur"/>
    <s v="PLF Debt"/>
    <s v="Parcel Tax: Renew tax at rate of $79.50 in the first yr. and increasing $4 annually up to $91.50/taxable living unit or 1,500 sq. ft. of structure on a developed parcel in nonresidential use."/>
    <s v="Fire, Police Protection/Emergency Medical"/>
    <n v="68.78"/>
    <n v="31.22"/>
    <s v="Pass"/>
    <n v="1"/>
    <s v=""/>
    <n v="2018"/>
    <x v="0"/>
    <m/>
  </r>
  <r>
    <s v="Marin"/>
    <s v="Marin County Service Area 19"/>
    <s v="PLF Debt"/>
    <s v="$53 Per Living Unit for 4 Yrs"/>
    <s v="Hospital"/>
    <n v="68.8"/>
    <n v="31.2"/>
    <s v="Pass"/>
    <n v="1"/>
    <s v=""/>
    <n v="1998"/>
    <x v="0"/>
    <m/>
  </r>
  <r>
    <s v="Marin"/>
    <s v="Larkspur"/>
    <s v="PLF Debt"/>
    <s v="Parcel Tax: Continue parcel tax of $75 per parcel unit for 4 years."/>
    <s v="Fire, Police Protection/Emergency Medical"/>
    <n v="68.8"/>
    <n v="31.2"/>
    <s v="Pass"/>
    <n v="1"/>
    <s v=""/>
    <n v="2014"/>
    <x v="0"/>
    <m/>
  </r>
  <r>
    <s v="Marin"/>
    <s v="San Rafael"/>
    <s v="PLF Debt"/>
    <s v="Parcel Tax: Increase to $59 per parcel per year for 9 years."/>
    <s v="Public Building"/>
    <n v="69.099999999999994"/>
    <n v="30.9"/>
    <s v="Pass"/>
    <n v="1"/>
    <s v=""/>
    <n v="2016"/>
    <x v="1"/>
    <m/>
  </r>
  <r>
    <s v="Marin"/>
    <s v="Twin Cities Police Authority"/>
    <s v="General Obligation Bond"/>
    <n v="20000000"/>
    <s v="Fire, Police Protection/Emergency Medical"/>
    <n v="69.3"/>
    <n v="30.7"/>
    <s v="Pass"/>
    <n v="1"/>
    <s v=""/>
    <n v="2008"/>
    <x v="0"/>
    <m/>
  </r>
  <r>
    <s v="Marin"/>
    <s v="Bolinas Fire Protection District"/>
    <s v="PLF Debt"/>
    <s v="$79 Per Resident/$98 Bus/$20 Unimproved"/>
    <s v="Special Tax Fees/Levy"/>
    <n v="69.5"/>
    <n v="30.5"/>
    <s v="Pass"/>
    <n v="1"/>
    <s v=""/>
    <n v="1994"/>
    <x v="0"/>
    <m/>
  </r>
  <r>
    <s v="Marin"/>
    <s v="San Rafael City High School District"/>
    <s v="PLF Debt"/>
    <s v="Parcel Tax: renewing funding at the current $196 rate and adding $36 per parcel, providing $5,400,000 annually for 8 years"/>
    <s v="K-12 School Facility"/>
    <n v="69.55"/>
    <n v="30.45"/>
    <s v="Pass"/>
    <n v="1"/>
    <s v=""/>
    <n v="2021"/>
    <x v="2"/>
    <m/>
  </r>
  <r>
    <s v="Marin"/>
    <s v="Marin County"/>
    <s v="Sales Tax Revenue Bond"/>
    <s v="Sales Tax: Levy a 1/4› Sales Tax for 20 Yrs"/>
    <s v="Public transit (OLD)"/>
    <n v="69.599999999999994"/>
    <n v="30.4"/>
    <s v="Pass"/>
    <n v="1"/>
    <s v=""/>
    <n v="2008"/>
    <x v="0"/>
    <m/>
  </r>
  <r>
    <s v="Marin"/>
    <s v="Sonoma-Marin Area Rail Transit District"/>
    <s v="Sales Tax Revenue Bond"/>
    <s v="Sales Tax: Levy 1/4› Sales Tax for 20 Yrs"/>
    <s v="Public transit (OLD)"/>
    <n v="69.599999999999994"/>
    <n v="30.4"/>
    <s v="Pass"/>
    <n v="1"/>
    <s v=""/>
    <n v="2008"/>
    <x v="0"/>
    <m/>
  </r>
  <r>
    <s v="Marin"/>
    <s v="San Anselmo"/>
    <s v="PLF Debt"/>
    <s v="Parcel Tax: Continue parcel tax of $75 per parcel unit for 4 years."/>
    <s v="Fire, Police Protection/Emergency Medical"/>
    <n v="69.599999999999994"/>
    <n v="30.4"/>
    <s v="Pass"/>
    <n v="1"/>
    <s v=""/>
    <n v="2014"/>
    <x v="0"/>
    <m/>
  </r>
  <r>
    <s v="Marin"/>
    <s v="San Anselmo"/>
    <s v="PLF Debt"/>
    <s v="Sales Tax: 0.5% sales tax increase for 10 years."/>
    <s v="Other Purpose"/>
    <n v="69.92"/>
    <n v="30.08"/>
    <s v="Pass"/>
    <n v="1"/>
    <s v=""/>
    <n v="2013"/>
    <x v="2"/>
    <m/>
  </r>
  <r>
    <s v="Marin"/>
    <s v="Larkspur-Corte Madera School District"/>
    <s v="General Obligation Bond"/>
    <n v="19000000"/>
    <s v="K-12 School Facility"/>
    <n v="70.069999999999993"/>
    <n v="29.93"/>
    <s v="Pass"/>
    <n v="1"/>
    <s v=""/>
    <n v="2014"/>
    <x v="1"/>
    <m/>
  </r>
  <r>
    <s v="Marin"/>
    <s v="County Service Area No 27"/>
    <s v="PLF Debt"/>
    <s v="Parcel Tax: Renew existing tax at rate of $79.50 in the first yr. and increasing $4 annually up to $91.50/taxable living unit or 1,500 sq. ft. of structure on a developed parcel in nonresidential use."/>
    <s v="Fire, Police Protection/Emergency Medical"/>
    <n v="70.09"/>
    <n v="29.91"/>
    <s v="Pass"/>
    <n v="1"/>
    <s v=""/>
    <n v="2018"/>
    <x v="0"/>
    <m/>
  </r>
  <r>
    <s v="Marin"/>
    <s v="Larkspur"/>
    <s v="PLF Debt"/>
    <s v="Parcel Tax: Continue Parcel Tax of $42.50 Not Exceeding $51.50 in the 4th Yr"/>
    <s v="Fire, Police Protection/Emergency Medical"/>
    <n v="70.099999999999994"/>
    <n v="29.9"/>
    <s v="Pass"/>
    <n v="1"/>
    <s v=""/>
    <n v="2010"/>
    <x v="0"/>
    <m/>
  </r>
  <r>
    <s v="Marin"/>
    <s v="Reed Union School District"/>
    <s v="General Obligation Bond"/>
    <n v="13000000"/>
    <s v="K-12 School Facility"/>
    <n v="70.2"/>
    <n v="29.8"/>
    <s v="Pass"/>
    <n v="1"/>
    <s v=""/>
    <n v="2005"/>
    <x v="3"/>
    <m/>
  </r>
  <r>
    <s v="Marin"/>
    <s v="San Rafael"/>
    <s v="Sales Tax Revenue Bond"/>
    <s v="Sales Tax: Transactions and UseTax Rate at 1/2 of 1% (0.50%)"/>
    <s v="Special Tax Fees/Levy"/>
    <n v="70.3"/>
    <n v="29.7"/>
    <s v="Pass"/>
    <n v="1"/>
    <s v=""/>
    <n v="2005"/>
    <x v="3"/>
    <m/>
  </r>
  <r>
    <s v="Marin"/>
    <s v="San Rafael"/>
    <s v="PLF Debt"/>
    <s v="Parcel Tax: Levy $49 Per Parcel Annually for 7 Yrs"/>
    <s v="Public Building"/>
    <n v="70.3"/>
    <n v="29.7"/>
    <s v="Pass"/>
    <n v="1"/>
    <s v=""/>
    <n v="2010"/>
    <x v="1"/>
    <m/>
  </r>
  <r>
    <s v="Marin"/>
    <s v="Kentfield School District"/>
    <s v="General Obligation Bond"/>
    <n v="11900000"/>
    <s v="K-12 School Facility"/>
    <n v="70.400000000000006"/>
    <n v="29.6"/>
    <s v="Pass"/>
    <n v="1"/>
    <s v=""/>
    <n v="2004"/>
    <x v="1"/>
    <m/>
  </r>
  <r>
    <s v="Marin"/>
    <s v="Dixie School District"/>
    <s v="PLF Debt"/>
    <s v="Parcel Tax: Continue parcel tax and increase the tax rate from $352/parcel to $470/parcel for 12 yrs."/>
    <s v="K-12 School Facility"/>
    <n v="70.64"/>
    <n v="29.36"/>
    <s v="Pass"/>
    <n v="1"/>
    <s v=""/>
    <n v="2018"/>
    <x v="1"/>
    <m/>
  </r>
  <r>
    <s v="Marin"/>
    <s v="Kentfield Fire Protection District"/>
    <s v="PLF Debt"/>
    <s v="Parcel Tax: Continue Parcel Tax of $42.50 Not Exceeding $51.50 in the 4th Yr"/>
    <s v="Fire, Police Protection/Emergency Medical"/>
    <n v="70.7"/>
    <n v="29.3"/>
    <s v="Pass"/>
    <n v="1"/>
    <s v=""/>
    <n v="2010"/>
    <x v="0"/>
    <m/>
  </r>
  <r>
    <s v="Marin"/>
    <s v="Larkspur School District"/>
    <s v="PLF Debt"/>
    <s v="Parcel Tax: Extend annual $368.88 parcel tax for 8 years with possibility of  an increase of 5% each year."/>
    <s v="K-12 School Facility"/>
    <n v="70.8"/>
    <n v="29.2"/>
    <s v="Pass"/>
    <n v="1"/>
    <s v=""/>
    <n v="2009"/>
    <x v="2"/>
    <m/>
  </r>
  <r>
    <s v="Marin"/>
    <s v="Marin Wildfire Prevention Authority"/>
    <s v="PLF Debt"/>
    <s v="Parcel Tax: $75 per multifamily unit for 10 years"/>
    <s v="Fire, Police Protection/Emergency Medical"/>
    <n v="70.8"/>
    <n v="29.2"/>
    <s v="Pass"/>
    <n v="1"/>
    <s v=""/>
    <n v="2020"/>
    <x v="1"/>
    <m/>
  </r>
  <r>
    <s v="Marin"/>
    <s v="Nicasio Elementary School District"/>
    <s v="PLF Debt"/>
    <s v="Parcel Tax: Increase parcel tax to $573.46 per year/ per parcel for ten years."/>
    <s v="K-12 School Facility"/>
    <n v="70.900000000000006"/>
    <n v="29.1"/>
    <s v="Pass"/>
    <n v="1"/>
    <s v=""/>
    <n v="2015"/>
    <x v="2"/>
    <m/>
  </r>
  <r>
    <s v="Marin"/>
    <s v="Kentfield School District"/>
    <s v="General Obligation Bond"/>
    <n v="30000000"/>
    <s v="K-12 School Facility"/>
    <n v="70.900000000000006"/>
    <n v="29.1"/>
    <s v="Pass"/>
    <n v="1"/>
    <s v=""/>
    <n v="2014"/>
    <x v="0"/>
    <m/>
  </r>
  <r>
    <s v="Marin"/>
    <s v="Larkspur-Corte Madera School District"/>
    <s v="General Obligation Bond"/>
    <n v="26000000"/>
    <s v="K-12 School Facility"/>
    <n v="70.900000000000006"/>
    <n v="29.1"/>
    <s v="Pass"/>
    <n v="1"/>
    <s v=""/>
    <n v="2011"/>
    <x v="2"/>
    <m/>
  </r>
  <r>
    <s v="Marin"/>
    <s v="Ross Valley School District"/>
    <s v="General Obligation Bond"/>
    <n v="41000000"/>
    <s v="K-12 School Facility"/>
    <n v="71.099999999999994"/>
    <n v="28.9"/>
    <s v="Pass"/>
    <n v="1"/>
    <s v=""/>
    <n v="2010"/>
    <x v="0"/>
    <m/>
  </r>
  <r>
    <s v="Marin"/>
    <s v="Marin County"/>
    <s v="Sales Tax Revenue Bond"/>
    <s v="Sales Tax: Levy a 1/2› Tax"/>
    <s v="Public Transit"/>
    <n v="71.2"/>
    <n v="28.8"/>
    <s v="Pass"/>
    <n v="1"/>
    <s v=""/>
    <n v="2004"/>
    <x v="0"/>
    <m/>
  </r>
  <r>
    <s v="Marin"/>
    <s v="Marinwood Community Service District"/>
    <s v="PLF Debt"/>
    <s v="Parcel Tax: Increase Special Tax $24 Above the Current Rate on Residential Units, and Up to $.03 Per Sq. Ft. Above the Current Rate on Non-Residential Structures"/>
    <s v="Fire, Police Protection/Emergency Medical"/>
    <n v="71.2"/>
    <n v="28.8"/>
    <s v="Pass"/>
    <n v="1"/>
    <s v=""/>
    <n v="2006"/>
    <x v="0"/>
    <m/>
  </r>
  <r>
    <s v="Marin"/>
    <s v="Mill Valley School District"/>
    <s v="PLF Debt"/>
    <s v="Parcel Tax: Levy Annual Tax of $196 Per Parcel for 8 Yrs"/>
    <s v="K-12 School Facility"/>
    <n v="71.400000000000006"/>
    <n v="28.6"/>
    <s v="Pass"/>
    <n v="1"/>
    <s v=""/>
    <n v="2012"/>
    <x v="0"/>
    <m/>
  </r>
  <r>
    <s v="Marin"/>
    <s v="Marin County Service Area 17-1"/>
    <s v="PLF Debt"/>
    <s v="Parcel Tax: Levy parcel tax of $100/parcel in FY 2016-17 and $11/parcel thereafter for license plate readers."/>
    <s v="Other Purpose"/>
    <n v="71.430000000000007"/>
    <n v="28.57"/>
    <s v="Pass"/>
    <n v="1"/>
    <s v=""/>
    <n v="2016"/>
    <x v="0"/>
    <m/>
  </r>
  <r>
    <s v="Marin"/>
    <s v="Marinwood Community Service District"/>
    <s v="PLF Debt"/>
    <s v="$35 per living unit per year"/>
    <s v="Other Purpose"/>
    <n v="71.5"/>
    <n v="28.5"/>
    <s v="Pass"/>
    <n v="1"/>
    <s v=""/>
    <n v="1990"/>
    <x v="0"/>
    <m/>
  </r>
  <r>
    <s v="Marin"/>
    <s v="Kentfield School District"/>
    <s v="PLF Debt"/>
    <s v="Parcel Tax: Continue Existing Assessments, at $773.94 Per Year for Parcels Containing One Single-Family Residence, and at Rates Specified in the Sample Ballot for All Other Parcels, and Increase Rates by 5% Per Year"/>
    <s v="K-12 School Facility"/>
    <n v="71.7"/>
    <n v="28.3"/>
    <s v="Pass"/>
    <n v="1"/>
    <s v=""/>
    <n v="2008"/>
    <x v="1"/>
    <m/>
  </r>
  <r>
    <s v="Marin"/>
    <s v="Lagunitas School District"/>
    <s v="PLF Debt"/>
    <s v="Parcel Tax: Levy annual parcel tax of $535, with an annual 6.5% cost of living adjustment, for 8 years."/>
    <s v="K-12 School Facility"/>
    <n v="71.75"/>
    <n v="28.25"/>
    <s v="Pass"/>
    <n v="1"/>
    <s v=""/>
    <n v="2017"/>
    <x v="2"/>
    <m/>
  </r>
  <r>
    <s v="Marin"/>
    <s v="Novato Fire Protection District"/>
    <s v="PLF Debt"/>
    <s v="Special Tax: Increase of $.02"/>
    <s v="Health Care Facilities"/>
    <n v="71.8"/>
    <n v="28.2"/>
    <s v="Pass"/>
    <n v="1"/>
    <s v=""/>
    <n v="2002"/>
    <x v="1"/>
    <m/>
  </r>
  <r>
    <s v="Marin"/>
    <s v="Nicasio Elementary School District"/>
    <s v="PLF Debt"/>
    <s v="Parcel Tax: Implement a Parcel Tax of $375.00 Per Parcel, with a 4% Annual Cost of Living Adjustment for Each Year thereafter Beginning 7/1/2008 for a Period of 8 Yrs"/>
    <s v="K-12 School Facility"/>
    <n v="71.900000000000006"/>
    <n v="28.1"/>
    <s v="Pass"/>
    <n v="1"/>
    <s v=""/>
    <n v="2008"/>
    <x v="1"/>
    <m/>
  </r>
  <r>
    <s v="Marin"/>
    <s v="Fairfax, Town of"/>
    <s v="PLF Debt"/>
    <s v="$30 Per Living Unit for 4 Yrs"/>
    <s v="Hospital"/>
    <n v="72.2"/>
    <n v="27.8"/>
    <s v="Pass"/>
    <n v="1"/>
    <s v=""/>
    <n v="1998"/>
    <x v="0"/>
    <m/>
  </r>
  <r>
    <s v="Marin"/>
    <s v="Kentfield Fire Protection District"/>
    <s v="PLF Debt"/>
    <s v="Parcel Tax: Continue parcel tax of $75 per parcel unit for 4 years."/>
    <s v="Fire, Police Protection/Emergency Medical"/>
    <n v="72.2"/>
    <n v="27.8"/>
    <s v="Pass"/>
    <n v="1"/>
    <s v=""/>
    <n v="2014"/>
    <x v="0"/>
    <m/>
  </r>
  <r>
    <s v="Marin"/>
    <s v="Lagunitas School District"/>
    <s v="PLF Debt"/>
    <s v="Parcel Tax: $197 per parcel/per year with 6.5% cost of living adjustments for 8 years."/>
    <s v="K-12 School Facility"/>
    <n v="72.290000000000006"/>
    <n v="27.71"/>
    <s v="Pass"/>
    <n v="1"/>
    <s v=""/>
    <n v="2001"/>
    <x v="2"/>
    <m/>
  </r>
  <r>
    <s v="Marin"/>
    <s v="Fairfax, Town of"/>
    <s v="PLF Debt"/>
    <s v="Parcel Tax: Continue parcel tax of $195 for 5 years."/>
    <s v="Public Safety"/>
    <n v="72.3"/>
    <n v="27.7"/>
    <s v="Pass"/>
    <n v="1"/>
    <s v=""/>
    <n v="2014"/>
    <x v="0"/>
    <m/>
  </r>
  <r>
    <s v="Marin"/>
    <s v="San Anselmo"/>
    <s v="PLF Debt"/>
    <s v="$30 Per Parcel for 4 Yrs"/>
    <s v="Other Purpose"/>
    <n v="72.3"/>
    <n v="27.7"/>
    <s v="Pass"/>
    <n v="1"/>
    <s v=""/>
    <n v="1994"/>
    <x v="0"/>
    <m/>
  </r>
  <r>
    <s v="Marin"/>
    <s v="Larkspur"/>
    <s v="PLF Debt"/>
    <s v="$30 Per Parcel for 4 Yrs"/>
    <s v="Other Purpose"/>
    <n v="72.400000000000006"/>
    <n v="27.6"/>
    <s v="Pass"/>
    <n v="1"/>
    <s v=""/>
    <n v="1994"/>
    <x v="0"/>
    <m/>
  </r>
  <r>
    <s v="Marin"/>
    <s v="San Anselmo"/>
    <s v="PLF Debt"/>
    <s v="$30 Per Living Unit for 4 Yrs"/>
    <s v="Hospital"/>
    <n v="72.400000000000006"/>
    <n v="27.6"/>
    <s v="Pass"/>
    <n v="1"/>
    <s v=""/>
    <n v="1998"/>
    <x v="0"/>
    <m/>
  </r>
  <r>
    <s v="Marin"/>
    <s v="Fairfax, Town of"/>
    <s v="PLF Debt"/>
    <s v="Parcel Tax: Continue parcel tax of $75 per parcel unit for 4 years."/>
    <s v="Fire, Police Protection/Emergency Medical"/>
    <n v="72.5"/>
    <n v="27.5"/>
    <s v="Pass"/>
    <n v="1"/>
    <s v=""/>
    <n v="2014"/>
    <x v="0"/>
    <m/>
  </r>
  <r>
    <s v="Marin"/>
    <s v="San Anselmo"/>
    <s v="PLF Debt"/>
    <s v="Parcel Tax: Continue Parcel Tax of $42.50 Not Exceeding $51.50 in the 4th Yr"/>
    <s v="Fire, Police Protection/Emergency Medical"/>
    <n v="72.5"/>
    <n v="27.5"/>
    <s v="Pass"/>
    <n v="1"/>
    <s v=""/>
    <n v="2010"/>
    <x v="0"/>
    <m/>
  </r>
  <r>
    <s v="Marin"/>
    <s v="San Anselmo"/>
    <s v="PLF Debt"/>
    <s v="Parcel Tax: Impose annual parcel tax of $54 with a 3% annual cost of living increase for 9 yrs."/>
    <s v="Public Building"/>
    <n v="72.73"/>
    <n v="27.27"/>
    <s v="Pass"/>
    <n v="1"/>
    <s v=""/>
    <n v="2014"/>
    <x v="1"/>
    <m/>
  </r>
  <r>
    <s v="Marin"/>
    <s v="Novato"/>
    <s v="PLF Debt"/>
    <s v="Sales Tax: Extend and decrease sales tax from 0.5% and 0.25%"/>
    <s v="Other Purpose"/>
    <n v="72.900000000000006"/>
    <n v="27.1"/>
    <s v="Pass"/>
    <n v="1"/>
    <s v=""/>
    <n v="2015"/>
    <x v="2"/>
    <m/>
  </r>
  <r>
    <s v="Marin"/>
    <s v="Santa Venetia-Bayside Acres Fire Protection District"/>
    <s v="PLF Debt"/>
    <s v="Special tax would increase from $85 to $95 per year for each unit and from 11 cent to 13.2 cent per square foot in structures for non residential structure."/>
    <s v="Fire, Police Protection/Emergency Medical"/>
    <n v="72.900000000000006"/>
    <n v="27.1"/>
    <s v="Pass"/>
    <n v="1"/>
    <s v=""/>
    <n v="2011"/>
    <x v="2"/>
    <m/>
  </r>
  <r>
    <s v="Marin"/>
    <s v="Fairfax, Town of"/>
    <s v="PLF Debt"/>
    <s v="Parcel Tax: ContinueTax of $30 for 4 Yrs"/>
    <s v="Hospital"/>
    <n v="73"/>
    <n v="27"/>
    <s v="Pass"/>
    <n v="1"/>
    <s v=""/>
    <n v="2002"/>
    <x v="0"/>
    <m/>
  </r>
  <r>
    <s v="Marin"/>
    <s v="West Marin Paramedic County Service Area 28"/>
    <s v="PLF Debt"/>
    <s v="Parcel Tax: Increase Tax $24 Annually Above the Current Rate on Residential Units"/>
    <s v="Fire, Police Protection/Emergency Medical"/>
    <n v="73.099999999999994"/>
    <n v="26.9"/>
    <s v="Pass"/>
    <n v="1"/>
    <s v=""/>
    <n v="2010"/>
    <x v="0"/>
    <m/>
  </r>
  <r>
    <s v="Marin"/>
    <s v="Corte Madera"/>
    <s v="PLF Debt"/>
    <s v="Parcel Tax: An Annual Tax of $45 Per Residence and $45 Per 1,000 Sq. Ft. of Floor Area for Nonresidential Uses for Fiscal Year 2007-2008, Increasing $5 Yrly"/>
    <s v="Fire, Police Protection/Emergency Medical"/>
    <n v="73.2"/>
    <n v="26.8"/>
    <s v="Pass"/>
    <n v="1"/>
    <s v=""/>
    <n v="2006"/>
    <x v="0"/>
    <m/>
  </r>
  <r>
    <s v="Marin"/>
    <s v="Marinwood Community Service District"/>
    <s v="PLF Debt"/>
    <s v="Special Tax: Increase special tax from $0.12 to $0.18 sq. ft. for living or working area, for unimproved acreage increase tax from $40 to $60 per acre."/>
    <s v="Fire, Police Protection/Emergency Medical"/>
    <n v="73.3"/>
    <n v="26.7"/>
    <s v="Pass"/>
    <n v="1"/>
    <s v=""/>
    <n v="2003"/>
    <x v="2"/>
    <m/>
  </r>
  <r>
    <s v="Marin"/>
    <s v="Tamalpais Union High School District"/>
    <s v="PLF Debt"/>
    <s v="Parcel Tax: Renew existing tax of $237.78 and increase to $245.94 for next 10 years."/>
    <s v="K-12 School Facility"/>
    <n v="73.37"/>
    <n v="26.63"/>
    <s v="Pass"/>
    <n v="1"/>
    <s v=""/>
    <n v="2011"/>
    <x v="2"/>
    <m/>
  </r>
  <r>
    <s v="Marin"/>
    <s v="San Anselmo"/>
    <s v="PLF Debt"/>
    <s v="Parcel Tax: ContinueTax of $30 for 4 Yrs"/>
    <s v="Hospital"/>
    <n v="73.400000000000006"/>
    <n v="26.6"/>
    <s v="Pass"/>
    <n v="1"/>
    <s v=""/>
    <n v="2002"/>
    <x v="0"/>
    <m/>
  </r>
  <r>
    <s v="Marin"/>
    <s v="Fairfax, Town of"/>
    <s v="PLF Debt"/>
    <s v="Business Tax: Renew business tax."/>
    <s v="Other Purpose"/>
    <n v="73.489999999999995"/>
    <n v="26.51"/>
    <s v="Pass"/>
    <n v="1"/>
    <s v=""/>
    <n v="2009"/>
    <x v="2"/>
    <m/>
  </r>
  <r>
    <s v="Marin"/>
    <s v="Sausalito Marin City School District"/>
    <s v="General Obligation Bond"/>
    <n v="15900000"/>
    <s v="K-12 School Facility"/>
    <n v="73.5"/>
    <n v="26.5"/>
    <s v="Pass"/>
    <n v="1"/>
    <s v=""/>
    <n v="2004"/>
    <x v="0"/>
    <m/>
  </r>
  <r>
    <s v="Marin"/>
    <s v="West Marin"/>
    <s v="PLF Debt"/>
    <s v="Transient Occupancy Tax: Increase tax rate from 10% to 14% for guests at hotels and short-term rentals and establishing a 4% tax for campground guests."/>
    <s v="Fire, Police Protection/Emergency Medical"/>
    <n v="73.56"/>
    <n v="26.44"/>
    <s v="Pass"/>
    <n v="1"/>
    <s v=""/>
    <n v="2018"/>
    <x v="0"/>
    <m/>
  </r>
  <r>
    <s v="Marin"/>
    <s v="Tamalpais Union High School District"/>
    <s v="PLF Debt"/>
    <s v="Parcel Tax: renewing an existing annual parcel tax of $469 per parcel for nine years, thereby generating an estimated $16.8 million per year"/>
    <s v="K-12 School Facility"/>
    <n v="73.63"/>
    <n v="26.37"/>
    <s v="Pass"/>
    <n v="1"/>
    <s v=""/>
    <n v="2020"/>
    <x v="0"/>
    <m/>
  </r>
  <r>
    <s v="Marin"/>
    <s v="Marinwood Community Service District"/>
    <s v="PLF Debt"/>
    <s v="Parcel Tax: $189.56 per unit."/>
    <s v="Redevelopment, Multiple Purposes"/>
    <n v="73.739999999999995"/>
    <n v="26.26"/>
    <s v="Pass"/>
    <n v="1"/>
    <s v=""/>
    <n v="2015"/>
    <x v="2"/>
    <m/>
  </r>
  <r>
    <s v="Marin"/>
    <s v="Sausalito Marin City School District"/>
    <s v="General Obligation Bond"/>
    <n v="41600000"/>
    <s v="K-12 School Facility"/>
    <n v="73.83"/>
    <n v="26.17"/>
    <s v="Pass"/>
    <n v="1"/>
    <s v=""/>
    <n v="2020"/>
    <x v="0"/>
    <m/>
  </r>
  <r>
    <s v="Marin"/>
    <s v="Bolinas-Stinson Union School District"/>
    <s v="PLF Debt"/>
    <s v="Parcel Tax: Levy for 5 yrs an annual parcel tax of $318/parcel."/>
    <s v="K-12 School Facility"/>
    <n v="73.849999999999994"/>
    <n v="26.15"/>
    <s v="Pass"/>
    <n v="1"/>
    <s v=""/>
    <n v="2019"/>
    <x v="2"/>
    <m/>
  </r>
  <r>
    <s v="Marin"/>
    <s v="Mill Valley CFD No 1996-1"/>
    <s v="PLF Debt"/>
    <s v="$64 Per Dwelling Unit"/>
    <s v="Public Building"/>
    <n v="73.900000000000006"/>
    <n v="26.1"/>
    <s v="Pass"/>
    <n v="1"/>
    <s v=""/>
    <n v="1996"/>
    <x v="0"/>
    <m/>
  </r>
  <r>
    <s v="Marin"/>
    <s v="Ross Valley School District"/>
    <s v="PLF Debt"/>
    <s v="Parcel Tax: Renew ItsExisting Parcel Tax for 8 Yrs, Increasing by $149"/>
    <s v="K-12 School Facility"/>
    <n v="73.900000000000006"/>
    <n v="26.1"/>
    <s v="Pass"/>
    <n v="1"/>
    <s v=""/>
    <n v="2012"/>
    <x v="1"/>
    <m/>
  </r>
  <r>
    <s v="Marin"/>
    <s v="Tamalpais Union High School District"/>
    <s v="PLF Debt"/>
    <s v="Parcel Tax: Levy tax of $149/residential unit for 4 yrs."/>
    <s v="K-12 School Facility"/>
    <n v="73.989999999999995"/>
    <n v="26.01"/>
    <s v="Pass"/>
    <n v="1"/>
    <s v=""/>
    <n v="2018"/>
    <x v="0"/>
    <m/>
  </r>
  <r>
    <s v="Marin"/>
    <s v="San Anselmo"/>
    <s v="PLF Debt"/>
    <s v="Parcel Tax: Renew existing tax at rate of $79.50 in the first yr. and increasing $4 annually up to $91.50/taxable living unit or 1,500 sq. ft. of structure on a developed parcel in nonresidential use."/>
    <s v="Fire, Police Protection/Emergency Medical"/>
    <n v="74.09"/>
    <n v="25.91"/>
    <s v="Pass"/>
    <n v="1"/>
    <s v=""/>
    <n v="2018"/>
    <x v="0"/>
    <m/>
  </r>
  <r>
    <s v="Marin"/>
    <s v="San Rafael"/>
    <s v="PLF Debt"/>
    <s v="Property Tax: Tax will increase from $85 a year to $95 a year for each residential unit; non-residential builds will increase from $0.11 to $0.132 sq. ft. Both phased in over 4 years."/>
    <s v="Fire, Police Protection/Emergency Medical"/>
    <n v="74.099999999999994"/>
    <n v="25.9"/>
    <s v="Pass"/>
    <n v="1"/>
    <s v=""/>
    <n v="2011"/>
    <x v="2"/>
    <m/>
  </r>
  <r>
    <s v="Marin"/>
    <s v="Ross"/>
    <s v="PLF Debt"/>
    <s v="Parcel Tax: Continue Parcel Tax of $42.50 Not Exceeding $51.50 in the 4th Yr"/>
    <s v="Fire, Police Protection/Emergency Medical"/>
    <n v="74.099999999999994"/>
    <n v="25.9"/>
    <s v="Pass"/>
    <n v="1"/>
    <s v=""/>
    <n v="2010"/>
    <x v="0"/>
    <m/>
  </r>
  <r>
    <s v="Marin"/>
    <s v="Ross"/>
    <s v="PLF Debt"/>
    <s v="Parcel Tax: Replace Prior Municipal Services Tax with a Special Tax for Four Years at a Lower Maximum Rate of $950 Per Dwelling Unit for Single Family Residences and $950 Per Parcel for All Other Uses"/>
    <s v="Fire, Police Protection/Emergency Medical"/>
    <n v="74.2"/>
    <n v="25.8"/>
    <s v="Pass"/>
    <n v="1"/>
    <s v=""/>
    <n v="2012"/>
    <x v="0"/>
    <m/>
  </r>
  <r>
    <s v="Marin"/>
    <s v="Larkspur"/>
    <s v="PLF Debt"/>
    <s v="Parcel Tax: Increase the Special Tax for Paramedic Services for an Add'l 4 Yrs to a Maximum Amount of $48 Per Residential Unit in the 4th Yr, and $48 Per 1500 Sq Ft of Commercial in the 4th Yr"/>
    <s v="Fire, Police Protection/Emergency Medical"/>
    <n v="74.2"/>
    <n v="25.8"/>
    <s v="Pass"/>
    <n v="1"/>
    <s v=""/>
    <n v="2006"/>
    <x v="0"/>
    <m/>
  </r>
  <r>
    <s v="Marin"/>
    <s v="Santa Venetia-Bayside Acres Fire Protection District"/>
    <s v="PLF Debt"/>
    <s v="Parcel Tax: Increase Tax from $61/Yr to a Maximum of $85/Yrfor Each Living Unit, and from $0.08 to $0.11 Per Sq Ft of Structure of Each Non-Residential Structure"/>
    <s v="Fire, Police Protection/Emergency Medical"/>
    <n v="74.2"/>
    <n v="25.8"/>
    <s v="Pass"/>
    <n v="1"/>
    <s v=""/>
    <n v="2006"/>
    <x v="0"/>
    <m/>
  </r>
  <r>
    <s v="Marin"/>
    <s v="Santa Venetia Flood Control Zone 7"/>
    <s v="PLF Debt"/>
    <s v="Special Tax: $265.00 per living unit/per year for improved residential parcels; $300.00 per acre/per year for improved commercial parcels; $97.00 per acre/per year for unimproved parcels for 6 years."/>
    <s v="Street Construction and Improvements"/>
    <n v="74.3"/>
    <n v="25.7"/>
    <s v="Pass"/>
    <n v="1"/>
    <s v=""/>
    <n v="2003"/>
    <x v="2"/>
    <m/>
  </r>
  <r>
    <s v="Marin"/>
    <s v="Strawberry Recreation District"/>
    <s v="PLF Debt"/>
    <s v="Parcel Tax: Levy annual parcel tax of $2,000 per improved parcel. Tax would increase to $4,000 per year in 2020."/>
    <s v="Parks, Open Space"/>
    <n v="74.319999999999993"/>
    <n v="25.68"/>
    <s v="Pass"/>
    <n v="1"/>
    <s v=""/>
    <n v="2013"/>
    <x v="2"/>
    <m/>
  </r>
  <r>
    <s v="Marin"/>
    <s v="Muir Beach Community Services District"/>
    <s v="PLF Debt"/>
    <s v="Water Tax: not to exceed 25% of the monthly billing for water service."/>
    <s v="Water Supply, Storage, Distribution"/>
    <n v="74.34"/>
    <n v="25.66"/>
    <s v="Pass"/>
    <n v="1"/>
    <s v=""/>
    <n v="2001"/>
    <x v="2"/>
    <m/>
  </r>
  <r>
    <s v="Marin"/>
    <s v="Bel Marin Keys Community Services District CFD No 2001-2"/>
    <s v="General Obligation Bond"/>
    <n v="5600000"/>
    <s v="Other Purpose"/>
    <n v="74.39"/>
    <n v="25.61"/>
    <s v="Pass"/>
    <n v="1"/>
    <s v=""/>
    <n v="2001"/>
    <x v="2"/>
    <m/>
  </r>
  <r>
    <s v="Marin"/>
    <s v="Marin County"/>
    <s v="Sales Tax Revenue Bond"/>
    <s v="Sales Tax: Enact a 1/4› Sales Tax"/>
    <s v="Parks, Open Space"/>
    <n v="74.400000000000006"/>
    <n v="25.6"/>
    <s v="Pass"/>
    <n v="1"/>
    <s v=""/>
    <n v="2012"/>
    <x v="0"/>
    <m/>
  </r>
  <r>
    <s v="Marin"/>
    <s v="Mill Valley School District"/>
    <s v="PLF Debt"/>
    <s v="Parcel Tax: Increase Existing Tax by $193 to $663.38 Beginning 7/1/2009, Expiring 6/30/2018, with 5% Annual Rate Increases Beginning 6/1/2010"/>
    <s v="K-12 School Facility"/>
    <n v="74.400000000000006"/>
    <n v="25.6"/>
    <s v="Pass"/>
    <n v="1"/>
    <s v=""/>
    <n v="2008"/>
    <x v="0"/>
    <m/>
  </r>
  <r>
    <s v="Marin"/>
    <s v="Fairfax, Town of"/>
    <s v="PLF Debt"/>
    <s v="Parcel Tax: Continue Parcel Tax of $42.50 Not Exceeding $51.50 in the 4th Yr"/>
    <s v="Fire, Police Protection/Emergency Medical"/>
    <n v="74.5"/>
    <n v="25.5"/>
    <s v="Pass"/>
    <n v="1"/>
    <s v=""/>
    <n v="2010"/>
    <x v="0"/>
    <m/>
  </r>
  <r>
    <s v="Marin"/>
    <s v="Southern Marin Fire Protection District"/>
    <s v="PLF Debt"/>
    <s v="Parcel Tax: Levy a tax at the rate of $200/parcel."/>
    <s v="Fire, Police Protection/Emergency Medical"/>
    <n v="74.55"/>
    <n v="25.45"/>
    <s v="Pass"/>
    <n v="1"/>
    <s v=""/>
    <n v="2018"/>
    <x v="0"/>
    <m/>
  </r>
  <r>
    <s v="Marin"/>
    <s v="Dixie School District"/>
    <s v="General Obligation Bond"/>
    <n v="30000000"/>
    <s v="K-12 School Facility"/>
    <n v="74.599999999999994"/>
    <n v="25.4"/>
    <s v="Pass"/>
    <n v="1"/>
    <s v=""/>
    <n v="2014"/>
    <x v="0"/>
    <m/>
  </r>
  <r>
    <s v="Marin"/>
    <s v="Tamalpais Union High School District"/>
    <s v="PLF Debt"/>
    <s v="Parcel Tax: Levy aSpecial Tax for 7 Yrs Beginning 7/1/05. The Amt of the Special Tax Shall Begin at the Level of the Existing Parcel Tax, Plus An Annual 3% Increase, Which Equals $199.97 for Tax Year 2005-2006"/>
    <s v="College, University Facility"/>
    <n v="74.599999999999994"/>
    <n v="25.4"/>
    <s v="Pass"/>
    <n v="1"/>
    <s v=""/>
    <n v="2004"/>
    <x v="0"/>
    <m/>
  </r>
  <r>
    <s v="Marin"/>
    <s v="Reed Union School District"/>
    <s v="General Obligation Bond"/>
    <n v="38000000"/>
    <s v="K-12 School Facility"/>
    <n v="74.69"/>
    <n v="25.31"/>
    <s v="Pass"/>
    <n v="1"/>
    <s v=""/>
    <n v="2001"/>
    <x v="2"/>
    <m/>
  </r>
  <r>
    <s v="Marin"/>
    <s v="Paradise Ranch Estates Permanent Road District"/>
    <s v="PLF Debt"/>
    <s v="Parcel Tax: $275 in the 1st Yr &amp; $185 Per Parcel Per Year for 9 Yrs"/>
    <s v="Street Construction and Improvements"/>
    <n v="74.8"/>
    <n v="25.2"/>
    <s v="Pass"/>
    <n v="1"/>
    <s v=""/>
    <n v="2006"/>
    <x v="0"/>
    <m/>
  </r>
  <r>
    <s v="Marin"/>
    <s v="Reed Union School District"/>
    <s v="PLF Debt"/>
    <s v="Parcel Tax: Renew existing $589 tax for 12 yrs. with a 3% increase per yr."/>
    <s v="K-12 School Facility"/>
    <n v="74.83"/>
    <n v="25.17"/>
    <s v="Pass"/>
    <n v="1"/>
    <s v=""/>
    <n v="2019"/>
    <x v="2"/>
    <m/>
  </r>
  <r>
    <s v="Marin"/>
    <s v="Marin County Free Library District"/>
    <s v="PLF Debt"/>
    <s v="Parcel Tax: Levy $49 Per Parcel Annually for 5 Yrs"/>
    <s v="Public Building"/>
    <n v="74.900000000000006"/>
    <n v="25.1"/>
    <s v="Pass"/>
    <n v="1"/>
    <s v=""/>
    <n v="2010"/>
    <x v="1"/>
    <m/>
  </r>
  <r>
    <s v="Marin"/>
    <s v="Corte Madera"/>
    <s v="PLF Debt"/>
    <s v="Parcel Tax: Continue parcel tax of $75 per parcel unit for 4 years."/>
    <s v="Hospital"/>
    <n v="74.900000000000006"/>
    <n v="25.1"/>
    <s v="Pass"/>
    <n v="1"/>
    <s v=""/>
    <n v="2014"/>
    <x v="0"/>
    <m/>
  </r>
  <r>
    <s v="Marin"/>
    <s v="Larkspur School District"/>
    <s v="PLF Debt"/>
    <s v="Parcel Tax: $75 per parcel."/>
    <s v="K-12 School Facility"/>
    <n v="75.099999999999994"/>
    <n v="24.9"/>
    <s v="Pass"/>
    <n v="1"/>
    <s v=""/>
    <n v="2003"/>
    <x v="2"/>
    <m/>
  </r>
  <r>
    <s v="Marin"/>
    <s v="Santa Venetia-Bayside Acres Fire Protection District"/>
    <s v="PLF Debt"/>
    <s v="Parcel Tax: Impose Tax of $61 for 4 Years"/>
    <s v="Hospital"/>
    <n v="75.099999999999994"/>
    <n v="24.9"/>
    <s v="Pass"/>
    <n v="1"/>
    <s v=""/>
    <n v="2002"/>
    <x v="0"/>
    <m/>
  </r>
  <r>
    <s v="Marin"/>
    <s v="Bolinas-Stinson Union School District"/>
    <s v="PLF Debt"/>
    <s v="Parcel Tax: $250 per parcel per year for five years."/>
    <s v="K-12 School Facility"/>
    <n v="75.17"/>
    <n v="24.83"/>
    <s v="Pass"/>
    <n v="1"/>
    <s v=""/>
    <n v="2009"/>
    <x v="2"/>
    <m/>
  </r>
  <r>
    <s v="Marin"/>
    <s v="Larkspur"/>
    <s v="PLF Debt"/>
    <s v="$30 Per Living Unit for 4 Yrs"/>
    <s v="Hospital"/>
    <n v="75.2"/>
    <n v="24.8"/>
    <s v="Pass"/>
    <n v="1"/>
    <s v=""/>
    <n v="1998"/>
    <x v="0"/>
    <m/>
  </r>
  <r>
    <s v="Marin"/>
    <s v="Kentfield Fire Protection District"/>
    <s v="PLF Debt"/>
    <s v="Parcel Tax: Increase parcel tax from $.06 cent to $.10 cent per building square foot."/>
    <s v="Fire, Police Protection/Emergency Medical"/>
    <n v="75.42"/>
    <n v="24.58"/>
    <s v="Pass"/>
    <n v="1"/>
    <s v=""/>
    <n v="2013"/>
    <x v="2"/>
    <m/>
  </r>
  <r>
    <s v="Marin"/>
    <s v="Reed Union School District"/>
    <s v="PLF Debt"/>
    <s v="Parcel Tax: $275 per parcel."/>
    <s v="K-12 School Facility"/>
    <n v="75.5"/>
    <n v="24.5"/>
    <s v="Pass"/>
    <n v="1"/>
    <s v=""/>
    <n v="2003"/>
    <x v="2"/>
    <m/>
  </r>
  <r>
    <s v="Marin"/>
    <s v="Bolinas-Stinson Union School District"/>
    <s v="PLF Debt"/>
    <s v="$20 Semi-Annual for 4 Yrs"/>
    <s v="K-12 School Facility"/>
    <n v="75.5"/>
    <n v="24.5"/>
    <s v="Pass"/>
    <n v="1"/>
    <s v=""/>
    <n v="1998"/>
    <x v="0"/>
    <m/>
  </r>
  <r>
    <s v="Marin"/>
    <s v="Ross Elementary School District"/>
    <s v="General Obligation Bond"/>
    <n v="6750000"/>
    <s v="K-12 School Facility"/>
    <n v="75.599999999999994"/>
    <n v="24.4"/>
    <s v="Pass"/>
    <n v="1"/>
    <s v=""/>
    <n v="2008"/>
    <x v="1"/>
    <m/>
  </r>
  <r>
    <s v="Marin"/>
    <s v="Ross"/>
    <s v="PLF Debt"/>
    <s v="Parcel Tax: Continue parcel tax of $75 per parcel unit for 4 years."/>
    <s v="Fire, Police Protection/Emergency Medical"/>
    <n v="75.599999999999994"/>
    <n v="24.4"/>
    <s v="Pass"/>
    <n v="1"/>
    <s v=""/>
    <n v="2014"/>
    <x v="0"/>
    <m/>
  </r>
  <r>
    <s v="Marin"/>
    <s v="Ross Valley Paramedic Authority County Service"/>
    <s v="PLF Debt"/>
    <s v="Parcel Tax: Impose Tax of $39/Yr Increasing by $3/Yr Not to Exceed $48 for Each Living Unit, and in the Amount of $39 Increasing by $3/Yr Per 1,500 Sq. Ft. of Structure of Each Developed Parcel In Non-Residential Use"/>
    <s v="Fire, Police Protection/Emergency Medical"/>
    <n v="75.599999999999994"/>
    <n v="24.4"/>
    <s v="Pass"/>
    <n v="1"/>
    <s v=""/>
    <n v="2006"/>
    <x v="0"/>
    <m/>
  </r>
  <r>
    <s v="Marin"/>
    <s v="Ross Elementary School District"/>
    <s v="PLF Debt"/>
    <s v="Parcel Tax: Impose $184 parcel tax for 8 years."/>
    <s v="K-12 School Facility"/>
    <n v="75.599999999999994"/>
    <n v="24.5"/>
    <s v="Pass"/>
    <n v="1"/>
    <s v=""/>
    <n v="2014"/>
    <x v="0"/>
    <m/>
  </r>
  <r>
    <s v="Marin"/>
    <s v="Larkspur"/>
    <s v="PLF Debt"/>
    <s v="Sales Tax: 0.5% sales tax increase for 5 years."/>
    <s v="Other Purpose"/>
    <n v="75.81"/>
    <n v="24.19"/>
    <s v="Pass"/>
    <n v="1"/>
    <s v=""/>
    <n v="2013"/>
    <x v="2"/>
    <m/>
  </r>
  <r>
    <s v="Marin"/>
    <s v="San Anselmo"/>
    <s v="PLF Debt"/>
    <s v="Parcel Tax: Levy $49 Per Parcel Annually for 5 Yrs"/>
    <s v="Public Building"/>
    <n v="75.900000000000006"/>
    <n v="24.1"/>
    <s v="Pass"/>
    <n v="1"/>
    <s v=""/>
    <n v="2010"/>
    <x v="1"/>
    <m/>
  </r>
  <r>
    <s v="Marin"/>
    <s v="Fairfax, Town of"/>
    <s v="PLF Debt"/>
    <s v="Parcel Tax: Annual Tax of $39 Increasing by $3 Per Year Not to Exceed $48 for Each Living Unit, and $39 Increasing by $3 Per Year Per 1,500 Sq. Ft. of Structure of Each Developed Parcel In Nonresidential Use"/>
    <s v="Fire, Police Protection/Emergency Medical"/>
    <n v="76.099999999999994"/>
    <n v="23.9"/>
    <s v="Pass"/>
    <n v="1"/>
    <s v=""/>
    <n v="2006"/>
    <x v="0"/>
    <m/>
  </r>
  <r>
    <s v="Marin"/>
    <s v="Muir Beach Community Services District"/>
    <s v="PLF Debt"/>
    <s v="Special Tax: $3250 per improved parcel, $300 per separate habitable structure containing residential property and $300 per parcel on all other parcels."/>
    <s v="Water Supply, Storage, Distribution"/>
    <n v="76.11"/>
    <n v="23.89"/>
    <s v="Pass"/>
    <n v="1"/>
    <s v=""/>
    <n v="2001"/>
    <x v="2"/>
    <m/>
  </r>
  <r>
    <s v="Marin"/>
    <s v="Mill Valley"/>
    <s v="PLF Debt"/>
    <s v="Parcel Tax: $195 Per Occupied Dwelling of Single Family Residential Unit, $97 for Residential Second Unit"/>
    <s v="Street Construction and Improvements"/>
    <n v="76.2"/>
    <n v="23.8"/>
    <s v="Pass"/>
    <n v="1"/>
    <s v=""/>
    <n v="2006"/>
    <x v="0"/>
    <m/>
  </r>
  <r>
    <s v="Marin"/>
    <s v="San Rafael"/>
    <s v="PLF Debt"/>
    <s v="Parcel Tax: Increase $61 for 4 Yrs"/>
    <s v="Hospital"/>
    <n v="76.2"/>
    <n v="23.8"/>
    <s v="Pass"/>
    <n v="1"/>
    <s v=""/>
    <n v="2002"/>
    <x v="0"/>
    <m/>
  </r>
  <r>
    <s v="Marin"/>
    <s v="Novato"/>
    <s v="PLF Debt"/>
    <s v="Transient Occupancy Tax: 2% increase generating an estimated $400,000 per year"/>
    <s v="Other Purpose"/>
    <n v="76.349999999999994"/>
    <n v="23.65"/>
    <s v="Pass"/>
    <n v="1"/>
    <s v=""/>
    <n v="2020"/>
    <x v="0"/>
    <m/>
  </r>
  <r>
    <s v="Marin"/>
    <s v="Kentfield School District"/>
    <s v="General Obligation Bond"/>
    <n v="13500000"/>
    <s v="K-12 School Facility"/>
    <n v="76.5"/>
    <n v="23.5"/>
    <s v="Pass"/>
    <n v="1"/>
    <s v=""/>
    <n v="1998"/>
    <x v="1"/>
    <m/>
  </r>
  <r>
    <s v="Marin"/>
    <s v="Fairfax, Town of"/>
    <s v="PLF Debt"/>
    <s v="Sales Tax: Continue existing tax of 0.5% and enact an additional tax of 0.25% amounting to 0.75% for 10 years to fund city services."/>
    <s v="Other Purpose"/>
    <n v="76.63"/>
    <n v="23.37"/>
    <s v="Pass"/>
    <n v="1"/>
    <s v=""/>
    <n v="2016"/>
    <x v="0"/>
    <m/>
  </r>
  <r>
    <s v="Marin"/>
    <s v="Marin County"/>
    <s v="PLF Debt"/>
    <s v="Sales Tax: Continue existing tax of .5% for 30 yrs."/>
    <s v="Street Construction and Improvements"/>
    <n v="76.650000000000006"/>
    <n v="23.35"/>
    <s v="Pass"/>
    <n v="1"/>
    <s v=""/>
    <n v="2018"/>
    <x v="0"/>
    <m/>
  </r>
  <r>
    <s v="Marin"/>
    <s v="Corte Madera"/>
    <s v="PLF Debt"/>
    <s v="Parcel Tax: Continue Tax of $30 for 4 Yrs"/>
    <s v="Hospital"/>
    <n v="76.7"/>
    <n v="23.3"/>
    <s v="Pass"/>
    <n v="1"/>
    <s v=""/>
    <n v="2002"/>
    <x v="0"/>
    <m/>
  </r>
  <r>
    <s v="Marin"/>
    <s v="Fairfax, Town of"/>
    <s v="PLF Debt"/>
    <s v="Utility User Tax: Lower Utility Tax to 4%"/>
    <s v="Other Purpose"/>
    <n v="77"/>
    <n v="23"/>
    <s v="Pass"/>
    <n v="1"/>
    <s v=""/>
    <n v="1988"/>
    <x v="0"/>
    <m/>
  </r>
  <r>
    <s v="Marin"/>
    <s v="Bel Marin Keys Community Services District CFD No 2001-1"/>
    <s v="General Obligation Bond"/>
    <n v="2600000"/>
    <s v="Other Purpose"/>
    <n v="77.010000000000005"/>
    <n v="22.99"/>
    <s v="Pass"/>
    <n v="1"/>
    <s v=""/>
    <n v="2001"/>
    <x v="2"/>
    <m/>
  </r>
  <r>
    <s v="Marin"/>
    <s v="Ross Valley School District"/>
    <s v="PLF Debt"/>
    <s v="Parcel Tax: Levy $621.66/parcel beginning July 1, 2020, and increasing by 3% each yr. for 8 yrs."/>
    <s v="K-12 School Facility"/>
    <n v="77.05"/>
    <n v="22.95"/>
    <s v="Pass"/>
    <n v="1"/>
    <s v=""/>
    <n v="2018"/>
    <x v="1"/>
    <m/>
  </r>
  <r>
    <s v="Marin"/>
    <s v="Ross Valley School District"/>
    <s v="PLF Debt"/>
    <s v="Parcel Tax: Levy $621.66/parcel beginning July 1st, 2020, and increaseing by 3% each yr for 8 yrs."/>
    <s v="K-12 School Facility"/>
    <n v="77.05"/>
    <n v="22.95"/>
    <s v="Pass"/>
    <n v="1"/>
    <s v=""/>
    <n v="2018"/>
    <x v="5"/>
    <m/>
  </r>
  <r>
    <s v="Marin"/>
    <s v="Fairfax, Town of"/>
    <s v="PLF Debt"/>
    <s v="Parcel Tax: Renew existing tax at rate of $79.50 in the first yr. and increasing $4 annually up to $91.50/taxable living unit or 1,500 sq. ft. of structure on a developed parcel in nonresidential use."/>
    <s v="Fire, Police Protection/Emergency Medical"/>
    <n v="77.27"/>
    <n v="22.73"/>
    <s v="Pass"/>
    <n v="1"/>
    <s v=""/>
    <n v="2018"/>
    <x v="0"/>
    <m/>
  </r>
  <r>
    <s v="Marin"/>
    <s v="Mill Valley"/>
    <s v="PLF Debt"/>
    <s v="Parcel Tax: Levy parcel tax at a rate of $266/first residential unit and other rates for secondary residential units, commercial properties or other parcel types for street/road repairs and fire suppression activities."/>
    <s v="Other Purpose"/>
    <n v="77.33"/>
    <n v="22.67"/>
    <s v="Pass"/>
    <n v="1"/>
    <s v=""/>
    <n v="2016"/>
    <x v="0"/>
    <m/>
  </r>
  <r>
    <s v="Marin"/>
    <s v="Marin County Service Area 13 (Lucas Valley)"/>
    <s v="PLF Debt"/>
    <s v="Property Tax: Continue to increase from $85 a year to $95 a year for each residential unit; Tax from non residential builds will increase from $0.11 to $0.132 per sq. ft.; both phased in over 4 years."/>
    <s v="Fire, Police Protection/Emergency Medical"/>
    <n v="77.430000000000007"/>
    <n v="22.57"/>
    <s v="Pass"/>
    <n v="1"/>
    <s v=""/>
    <n v="2011"/>
    <x v="2"/>
    <m/>
  </r>
  <r>
    <s v="Marin"/>
    <s v="Ross"/>
    <s v="PLF Debt"/>
    <s v="Parcel Tax: ContinueTax of $30 for 4 Yrs"/>
    <s v="Hospital"/>
    <n v="77.599999999999994"/>
    <n v="22.4"/>
    <s v="Pass"/>
    <n v="1"/>
    <s v=""/>
    <n v="2002"/>
    <x v="0"/>
    <m/>
  </r>
  <r>
    <s v="Marin"/>
    <s v="Mill Valley School District"/>
    <s v="PLF Debt"/>
    <s v="Parcel Tax: Levy a Special Tax for 8 Years Beginning 7/1/06. The Renewed Special Tax Will Increase 5% from the Existing Level on 7/1/2006, and 5% Annually Until the New Expiration Date of 6/30/2014"/>
    <s v="K-12 School Facility"/>
    <n v="77.7"/>
    <n v="22.3"/>
    <s v="Pass"/>
    <n v="1"/>
    <s v=""/>
    <n v="2004"/>
    <x v="0"/>
    <m/>
  </r>
  <r>
    <s v="Marin"/>
    <s v="San Anselmo"/>
    <s v="PLF Debt"/>
    <s v="Parcel Tax: $39 Increasing by $3 Per Year Not to Exceed $48 for Each Living Unit, and in the Amount of $39 Increasing by $3 Per Year Per 1,500 Sq. Ft. of Structure of Each Developed Parcel In Nonresidential Use"/>
    <s v="Fire, Police Protection/Emergency Medical"/>
    <n v="77.8"/>
    <n v="22.2"/>
    <s v="Pass"/>
    <n v="1"/>
    <s v=""/>
    <n v="2006"/>
    <x v="0"/>
    <m/>
  </r>
  <r>
    <s v="Marin"/>
    <s v="Marinwood Community Service District"/>
    <s v="PLF Debt"/>
    <s v="Parcel Tax: Increase to $61"/>
    <s v="Hospital"/>
    <n v="78"/>
    <n v="22"/>
    <s v="Pass"/>
    <n v="1"/>
    <s v=""/>
    <n v="2002"/>
    <x v="0"/>
    <m/>
  </r>
  <r>
    <s v="Marin"/>
    <s v="Kentfield Fire Protection District"/>
    <s v="PLF Debt"/>
    <s v="Parcel Tax: Renew existing tax at rate of $79.50 in the first yr. and increasing $4 annually up to $91.50/taxable living unit or 1,500 sq. ft. of structure on a developed parcel in nonresidential use."/>
    <s v="Fire, Police Protection/Emergency Medical"/>
    <n v="78.11"/>
    <n v="21.89"/>
    <s v="Pass"/>
    <n v="1"/>
    <s v=""/>
    <n v="2018"/>
    <x v="0"/>
    <m/>
  </r>
  <r>
    <s v="Marin"/>
    <s v="Belvedere"/>
    <s v="PLF Debt"/>
    <s v="Parcel Tax: Extend the Existing Parcel Tax Levy of $605 Per Residential Dwelling Unit, $690 Per Occupancy In Commercial Structures, and a $122 Per Vacant Parcel from 7/1/2012 Through 6/30/2016"/>
    <s v="Fire, Police Protection/Emergency Medical"/>
    <n v="78.3"/>
    <n v="21.7"/>
    <s v="Pass"/>
    <n v="1"/>
    <s v=""/>
    <n v="2012"/>
    <x v="1"/>
    <m/>
  </r>
  <r>
    <s v="Marin"/>
    <s v="Marin County Service Area 13 (Lucas Valley)"/>
    <s v="PLF Debt"/>
    <s v="$53 Per Living Unit for 4 Yrs"/>
    <s v="Hospital"/>
    <n v="78.5"/>
    <n v="21.5"/>
    <s v="Pass"/>
    <n v="1"/>
    <s v=""/>
    <n v="1998"/>
    <x v="0"/>
    <m/>
  </r>
  <r>
    <s v="Marin"/>
    <s v="San Rafael"/>
    <s v="PLF Debt"/>
    <s v="Parcel Tax: Increase Special Tax $24 Above the Current Rate on Residential Units, and Up to $.03 Per Sq. Ft. Above the Current Rate on Non-Residential Structures"/>
    <s v="Fire, Police Protection/Emergency Medical"/>
    <n v="78.5"/>
    <n v="21.6"/>
    <s v="Pass"/>
    <n v="1"/>
    <s v=""/>
    <n v="2006"/>
    <x v="0"/>
    <m/>
  </r>
  <r>
    <s v="Marin"/>
    <s v="Marin County Free Library District"/>
    <s v="PLF Debt"/>
    <s v="Parcel Tax: Extend the current approved 2010 parcel tax of $49 per parcel tax for 9 yrs with annual CPI adjustment."/>
    <s v="Public Building"/>
    <n v="78.53"/>
    <n v="21.47"/>
    <s v="Pass"/>
    <n v="1"/>
    <s v=""/>
    <n v="2014"/>
    <x v="1"/>
    <m/>
  </r>
  <r>
    <s v="Marin"/>
    <s v="San Rafael City Elementary School District"/>
    <s v="PLF Debt"/>
    <s v="Parcel Tax: Increase pre- existing parcel tax amount by 5% every year."/>
    <s v="K-12 School Facility"/>
    <n v="78.64"/>
    <n v="21.36"/>
    <s v="Pass"/>
    <n v="1"/>
    <s v=""/>
    <n v="2013"/>
    <x v="2"/>
    <m/>
  </r>
  <r>
    <s v="Marin"/>
    <s v="Ross"/>
    <s v="PLF Debt"/>
    <s v="Parcel Tax: Replace expiring public safety parcel tax of $950/parcel with a tax of $970/parcel for 8 years."/>
    <s v="Public Safety"/>
    <n v="78.69"/>
    <n v="21.31"/>
    <s v="Pass"/>
    <n v="1"/>
    <s v=""/>
    <n v="2016"/>
    <x v="0"/>
    <m/>
  </r>
  <r>
    <s v="Marin"/>
    <s v="Bolinas Fire Protection District"/>
    <s v="PLF Debt"/>
    <s v="Parcel Tax: Minimum $35 for 40 Yrs"/>
    <s v="Public Building"/>
    <n v="78.900000000000006"/>
    <n v="21.1"/>
    <s v="Pass"/>
    <n v="1"/>
    <s v=""/>
    <n v="2004"/>
    <x v="1"/>
    <m/>
  </r>
  <r>
    <s v="Marin"/>
    <s v="Ross Elementary School District"/>
    <s v="General Obligation Bond"/>
    <n v="15000000"/>
    <s v="K-12 School Facility"/>
    <n v="78.900000000000006"/>
    <n v="21.1"/>
    <s v="Pass"/>
    <n v="1"/>
    <s v=""/>
    <n v="2006"/>
    <x v="1"/>
    <m/>
  </r>
  <r>
    <s v="Marin"/>
    <s v="Kentfield Fire Protection District"/>
    <s v="PLF Debt"/>
    <s v="Parcel Tax: Impose a Special Tax of $39 for the Next 4 Yrs for Paramedic Services to Increase by $3 Per Year, but Not to Exceed $48 for Each Unit, and in the Amount of $39 to Increase by $3 Per Yr Per 1,500 Sq. Ft. of Structure of Each Developed Parcel In Nonresidential Use"/>
    <s v="Fire, Police Protection/Emergency Medical"/>
    <n v="79"/>
    <n v="21"/>
    <s v="Pass"/>
    <n v="1"/>
    <s v=""/>
    <n v="2006"/>
    <x v="0"/>
    <m/>
  </r>
  <r>
    <s v="Marin"/>
    <s v="San Rafael City High School District"/>
    <s v="PLF Debt"/>
    <s v="Parcel Tax: Increase pre- existing parcel tax amount by 5% every year."/>
    <s v="K-12 School Facility"/>
    <n v="79.08"/>
    <n v="20.92"/>
    <s v="Pass"/>
    <n v="1"/>
    <s v=""/>
    <n v="2013"/>
    <x v="2"/>
    <m/>
  </r>
  <r>
    <s v="Marin"/>
    <s v="Marin County"/>
    <s v="PLF Debt"/>
    <s v="TOT: Approve an Ordinance to Sustain 10% TOT"/>
    <s v="Special Tax Fees/Levy"/>
    <n v="79.099999999999994"/>
    <n v="20.9"/>
    <s v="Pass"/>
    <n v="1"/>
    <s v=""/>
    <n v="2004"/>
    <x v="1"/>
    <m/>
  </r>
  <r>
    <s v="Marin"/>
    <s v="Ross"/>
    <s v="PLF Debt"/>
    <s v="$30 Per Living Unit for 4 Yrs"/>
    <s v="Hospital"/>
    <n v="79.3"/>
    <n v="20.7"/>
    <s v="Pass"/>
    <n v="1"/>
    <s v=""/>
    <n v="1998"/>
    <x v="0"/>
    <m/>
  </r>
  <r>
    <s v="Marin"/>
    <s v="Corte Madera"/>
    <s v="PLF Debt"/>
    <s v="$30 Per Living Unit for 4 Yrs"/>
    <s v="Hospital"/>
    <n v="79.5"/>
    <n v="20.5"/>
    <s v="Pass"/>
    <n v="1"/>
    <s v=""/>
    <n v="1998"/>
    <x v="0"/>
    <m/>
  </r>
  <r>
    <s v="Marin"/>
    <s v="Ross"/>
    <s v="PLF Debt"/>
    <s v="$30 Per Parcel for 4 Yrs"/>
    <s v="Other Purpose"/>
    <n v="79.7"/>
    <n v="20.3"/>
    <s v="Pass"/>
    <n v="1"/>
    <s v=""/>
    <n v="1994"/>
    <x v="0"/>
    <m/>
  </r>
  <r>
    <s v="Marin"/>
    <s v="Bolinas-Stinson Union School District"/>
    <s v="PLF Debt"/>
    <s v="Special Tax: $198 annual tax for 5 years."/>
    <s v="K-12 School Facility"/>
    <n v="79.7"/>
    <n v="20.3"/>
    <s v="Pass"/>
    <n v="1"/>
    <s v=""/>
    <n v="2003"/>
    <x v="2"/>
    <m/>
  </r>
  <r>
    <s v="Marin"/>
    <s v="Ross"/>
    <s v="PLF Debt"/>
    <s v="Parcel Tax: Renew existing tax at rate of $79.50 in the first yr. and increasing $4 annually up to $91.50/taxable living unit or 1,500 sq. ft. of structure on a developed parcel in nonresidential use."/>
    <s v="Fire, Police Protection/Emergency Medical"/>
    <n v="79.7"/>
    <n v="20.3"/>
    <s v="Pass"/>
    <n v="1"/>
    <s v=""/>
    <n v="2018"/>
    <x v="0"/>
    <m/>
  </r>
  <r>
    <s v="Marin"/>
    <s v="Bel Marin Keys Community Services District"/>
    <s v="PLF Debt"/>
    <s v="Parcel Tax: $510 to each taxable parcel with a 2% increase."/>
    <s v="Other Purpose"/>
    <n v="79.849999999999994"/>
    <n v="20.149999999999999"/>
    <s v="Pass"/>
    <n v="1"/>
    <s v=""/>
    <n v="2001"/>
    <x v="2"/>
    <m/>
  </r>
  <r>
    <s v="Marin"/>
    <s v="Dixie School District"/>
    <s v="PLF Debt"/>
    <s v="Parcel Tax: Increase the current tax to $107 a year for 8 years"/>
    <s v="Other, Multiple Educational Uses (Equipment, etc.)"/>
    <n v="80.13"/>
    <n v="19.87"/>
    <s v="Pass"/>
    <n v="1"/>
    <s v=""/>
    <n v="2011"/>
    <x v="2"/>
    <m/>
  </r>
  <r>
    <s v="Marin"/>
    <s v="Ross Elementary School District"/>
    <s v="PLF Debt"/>
    <s v="Parcel Tax: Extend parcel tax at $626.98 the first year and increase it annually by 3% for cost of living adjustments."/>
    <s v="K-12 School Facility"/>
    <n v="80.25"/>
    <n v="19.75"/>
    <s v="Pass"/>
    <n v="1"/>
    <s v=""/>
    <n v="2007"/>
    <x v="2"/>
    <m/>
  </r>
  <r>
    <s v="Marin"/>
    <s v="Fairfax, Town of"/>
    <s v="PLF Debt"/>
    <s v="Parcel Tax: Extend tax of $195 in the 1st yr., increasing $5 annually to a maximum of $250 for each business occupancy and dwelling unit for 11 yrs."/>
    <s v="Fire, Police Protection/Emergency Medical"/>
    <n v="80.69"/>
    <n v="19.309999999999999"/>
    <s v="Pass"/>
    <n v="1"/>
    <s v=""/>
    <n v="2019"/>
    <x v="2"/>
    <m/>
  </r>
  <r>
    <s v="Marin"/>
    <s v="Kentfield Fire Protection District"/>
    <s v="PLF Debt"/>
    <s v="$30 Per Living Unit for 4 Yrs"/>
    <s v="Hospital"/>
    <n v="80.900000000000006"/>
    <n v="19.100000000000001"/>
    <s v="Pass"/>
    <n v="1"/>
    <s v=""/>
    <n v="1998"/>
    <x v="0"/>
    <m/>
  </r>
  <r>
    <s v="Marin"/>
    <s v="Sleepy Hollow Fire Protection District"/>
    <s v="PLF Debt"/>
    <s v="Parcel Tax: Continue Parcel Tax of $42 Not Exceeding $51 in the 4th Yr"/>
    <s v="Fire, Police Protection/Emergency Medical"/>
    <n v="81"/>
    <n v="19"/>
    <s v="Pass"/>
    <n v="1"/>
    <s v=""/>
    <n v="2010"/>
    <x v="0"/>
    <m/>
  </r>
  <r>
    <s v="Marin"/>
    <s v="Sleepy Hollow Fire Protection District"/>
    <s v="PLF Debt"/>
    <s v="Parcel Tax: Renew existing tax at rate of $79.50 in the first yr. and increasing $4 annually up to $91.50/taxable living unit or 1,500 sq. ft. of structure on a developed parcel in nonresidential use."/>
    <s v="Fire, Police Protection/Emergency Medical"/>
    <n v="81.040000000000006"/>
    <n v="18.96"/>
    <s v="Pass"/>
    <n v="1"/>
    <s v=""/>
    <n v="2018"/>
    <x v="0"/>
    <m/>
  </r>
  <r>
    <s v="Marin"/>
    <s v="Kentfield Fire Protection District"/>
    <s v="PLF Debt"/>
    <s v="$30 Per Parcel for 4 Yrs"/>
    <s v="Other Purpose"/>
    <n v="81.400000000000006"/>
    <n v="18.600000000000001"/>
    <s v="Pass"/>
    <n v="1"/>
    <s v=""/>
    <n v="1994"/>
    <x v="0"/>
    <m/>
  </r>
  <r>
    <s v="Marin"/>
    <s v="Ross"/>
    <s v="PLF Debt"/>
    <s v="Parcel Tax: Impose a Special Tax of $39 for the Next 4 Yrs for Paramedic Services to Increase by $3 Per Year, but Not to Exceed $48 for Each Unit, and in the Amount of $39 to Increase by $3 Per Yr Per 1,500 Sq. Ft. of Structure of Each Developed Parcel In Nonresidential Use"/>
    <s v="Fire, Police Protection/Emergency Medical"/>
    <n v="81.400000000000006"/>
    <n v="18.600000000000001"/>
    <s v="Pass"/>
    <n v="1"/>
    <s v=""/>
    <n v="2006"/>
    <x v="0"/>
    <m/>
  </r>
  <r>
    <s v="Marin"/>
    <s v="Kentfield Fire Protection District"/>
    <s v="PLF Debt"/>
    <s v="Parcel Tax: ContinueTax of $30 for 4 Years"/>
    <s v="Hospital"/>
    <n v="81.5"/>
    <n v="18.5"/>
    <s v="Pass"/>
    <n v="1"/>
    <s v=""/>
    <n v="2002"/>
    <x v="0"/>
    <m/>
  </r>
  <r>
    <s v="Marin"/>
    <s v="Muir Beach Community Services District"/>
    <s v="PLF Debt"/>
    <s v="Parcel Tax: Levy parcel tax for 10 years at a rate of $213/parcel for fire protection services."/>
    <s v="Public Safety"/>
    <n v="81.59"/>
    <n v="18.41"/>
    <s v="Pass"/>
    <n v="1"/>
    <s v=""/>
    <n v="2016"/>
    <x v="0"/>
    <m/>
  </r>
  <r>
    <s v="Marin"/>
    <s v="Ridgewood Avenue Permanent Road Division"/>
    <s v="PLF Debt"/>
    <s v="Parcel Tax: annual parcel tax of $1,620 per parcel for ten years, and an annual parcel tax of $200 per parcel thereafter, generating an estimated $35,640 per year for the first ten years, and $4,400 per year thereafter"/>
    <s v="Street Construction and Improvements"/>
    <n v="81.819999999999993"/>
    <n v="18.18"/>
    <s v="Pass"/>
    <n v="1"/>
    <s v=""/>
    <n v="2021"/>
    <x v="2"/>
    <m/>
  </r>
  <r>
    <s v="Marin"/>
    <s v="Muir Beach Community Services District"/>
    <s v="PLF Debt"/>
    <s v="Parcel Tax: Impose a Yearly Special Tax for 4 Yrs Beginning Fiscal Year 2008-2009 and Terminating in FY2012-2013 in the Amount of $200.00 Per Parcel"/>
    <s v="Fire, Police Protection/Emergency Medical"/>
    <n v="82.1"/>
    <n v="17.899999999999999"/>
    <s v="Pass"/>
    <n v="1"/>
    <s v=""/>
    <n v="2008"/>
    <x v="1"/>
    <m/>
  </r>
  <r>
    <s v="Marin"/>
    <s v="Sausalito"/>
    <s v="PLF Debt"/>
    <s v="Transient Occupancy Tax: Increase tax rate from 12% to 14%."/>
    <s v="Other Purpose"/>
    <n v="82.42"/>
    <n v="17.579999999999998"/>
    <s v="Pass"/>
    <n v="1"/>
    <s v=""/>
    <n v="2018"/>
    <x v="0"/>
    <m/>
  </r>
  <r>
    <s v="Marin"/>
    <s v="Corte Madera"/>
    <s v="PLF Debt"/>
    <s v="Property Tax: $60 per residence and $60 per 1,000 sq. ft. floor area for non residential property; allows a $5 increase per year with a cap of $75 per year."/>
    <s v="Fire, Police Protection/Emergency Medical"/>
    <n v="82.49"/>
    <n v="17.510000000000002"/>
    <s v="Pass"/>
    <n v="1"/>
    <s v=""/>
    <n v="2011"/>
    <x v="2"/>
    <m/>
  </r>
  <r>
    <s v="Marin"/>
    <s v="Mesa Park Recreation District"/>
    <s v="PLF Debt"/>
    <s v="Parcel Tax:  Extend annual parcel tax of $49/parcel to fund the improvements and operation of Bolinas Community Parks for 4 years."/>
    <s v="Parks, Open Space"/>
    <n v="82.61"/>
    <n v="17.39"/>
    <s v="Pass"/>
    <n v="1"/>
    <s v=""/>
    <n v="2017"/>
    <x v="2"/>
    <m/>
  </r>
  <r>
    <s v="Marin"/>
    <s v="Fairfax, Town of"/>
    <s v="PLF Debt"/>
    <s v="$30 Per Parcel for 4 Yrs"/>
    <s v="Other Purpose"/>
    <n v="82.9"/>
    <n v="17.100000000000001"/>
    <s v="Pass"/>
    <n v="1"/>
    <s v=""/>
    <n v="1994"/>
    <x v="0"/>
    <m/>
  </r>
  <r>
    <s v="Marin"/>
    <s v="San Rafael"/>
    <s v="PLF Debt"/>
    <s v="Marijuana Tax: Levy a tax of up to 8% on marijuana businesses' gross receipts in city until repealed."/>
    <s v="Other Purpose"/>
    <n v="83.42"/>
    <n v="16.579999999999998"/>
    <s v="Pass"/>
    <n v="1"/>
    <s v=""/>
    <n v="2018"/>
    <x v="1"/>
    <m/>
  </r>
  <r>
    <s v="Marin"/>
    <s v="Strawberry Recreation District"/>
    <s v="General Obligation Bond"/>
    <n v="2100000"/>
    <s v="Recreation and Sports Facilities"/>
    <n v="84.9"/>
    <n v="15.1"/>
    <s v="Pass"/>
    <n v="1"/>
    <s v=""/>
    <n v="2004"/>
    <x v="1"/>
    <m/>
  </r>
  <r>
    <s v="Marin"/>
    <s v="Lucas Valley County CSA No 13"/>
    <s v="PLF Debt"/>
    <s v="Parcel Tax: Impose Tax of $61 for 4 Years"/>
    <s v="Hospital"/>
    <n v="85.2"/>
    <n v="14.8"/>
    <s v="Pass"/>
    <n v="1"/>
    <s v=""/>
    <n v="2002"/>
    <x v="0"/>
    <m/>
  </r>
  <r>
    <s v="Marin"/>
    <s v="Muir Beach Community Services District"/>
    <s v="PLF Debt"/>
    <s v="Parcel Tax: Imposes An Annual Special Tax of $3,250 on Each Improved Commercially Zoned Parcel, $300 for Residential Parcels and $300 on All Other Parcels for 4 Yrs, Beginning Fiscal Year 2010-2011 and Ending Fiscal Year 2014- 2015"/>
    <s v="Water Supply, Storage, Distribution"/>
    <n v="85.4"/>
    <n v="14.6"/>
    <s v="Pass"/>
    <n v="1"/>
    <s v=""/>
    <n v="2010"/>
    <x v="1"/>
    <m/>
  </r>
  <r>
    <s v="Marin"/>
    <s v="Muir Beach Community Services District"/>
    <s v="PLF Debt"/>
    <s v="$1000 commercial/ $150 residental for 5 years"/>
    <s v="Water Supply, Storage, Distribution"/>
    <n v="86.2"/>
    <n v="13.8"/>
    <s v="Pass"/>
    <n v="1"/>
    <s v=""/>
    <n v="1990"/>
    <x v="0"/>
    <m/>
  </r>
  <r>
    <s v="Marin"/>
    <s v="Belvedere"/>
    <s v="PLF Debt"/>
    <s v="Parcel Tax: Continue Adjusting the Appropriation Limit forFire Protection and Emergency Medical Services Levy from 7/1/2008 Through 6/30/2012. Current Levy Is $548 for Residential, $625 for Commercial Structures, and $110 Per Vacant Parcel"/>
    <s v="Fire, Police Protection/Emergency Medical"/>
    <n v="86.5"/>
    <n v="13.5"/>
    <s v="Pass"/>
    <n v="1"/>
    <s v=""/>
    <n v="2008"/>
    <x v="1"/>
    <m/>
  </r>
  <r>
    <s v="Marin"/>
    <s v="Larkspur"/>
    <s v="PLF Debt"/>
    <s v="Parcel Tax: Continue Tax of $30 for 4 Yrs"/>
    <s v="Hospital"/>
    <n v="86.6"/>
    <n v="13.4"/>
    <s v="Pass"/>
    <n v="1"/>
    <s v=""/>
    <n v="2002"/>
    <x v="0"/>
    <m/>
  </r>
  <r>
    <s v="Marin"/>
    <s v="Marin County Service Area 13 (Lucas Valley)"/>
    <s v="PLF Debt"/>
    <s v="$35 per living unit per year"/>
    <s v="Other Purpose"/>
    <n v="86.8"/>
    <n v="13.2"/>
    <s v="Pass"/>
    <n v="1"/>
    <s v=""/>
    <n v="1990"/>
    <x v="0"/>
    <m/>
  </r>
  <r>
    <s v="Marin"/>
    <s v="Muir Beach Community Services District"/>
    <s v="PLF Debt"/>
    <s v="Parcel Tax: Levy a $200 Tax Per Parcel Annually for 4 Yrs"/>
    <s v="Fire, Police Protection/Emergency Medical"/>
    <n v="87"/>
    <n v="13"/>
    <s v="Pass"/>
    <n v="1"/>
    <s v=""/>
    <n v="2012"/>
    <x v="1"/>
    <m/>
  </r>
  <r>
    <s v="Marin"/>
    <s v="Sleepy Hollow Fire Protection District"/>
    <s v="PLF Debt"/>
    <s v="Parcel Tax: Impose a Special Tax of $39 for the Next 4 Yrs for Paramedic Services to Increase by $3 Per Year, but Not to Exceed $48 for Each Unit, and in the Amount of $39 to Increase by $3 Per Yr Per 1,500 Sq. Ft. of Structure of Each Developed Parcel In Nonresidential Use"/>
    <s v="Fire, Police Protection/Emergency Medical"/>
    <n v="88.1"/>
    <n v="11.9"/>
    <s v="Pass"/>
    <n v="1"/>
    <s v=""/>
    <n v="2006"/>
    <x v="0"/>
    <m/>
  </r>
  <r>
    <s v="Marin"/>
    <s v="Muir Beach Community Services District"/>
    <s v="PLF Debt"/>
    <s v="Parcel  Tax: $3,250 Per Parcel for Improved Commercially Zoned Property, $300 Per Separate Habitable Structure on Parcels Containing Residential Property and $300 Per Parcel"/>
    <s v="Water Supply, Storage, Distribution"/>
    <n v="88.4"/>
    <n v="11.6"/>
    <s v="Pass"/>
    <n v="1"/>
    <s v=""/>
    <n v="2005"/>
    <x v="3"/>
    <m/>
  </r>
  <r>
    <s v="Marin"/>
    <s v="Marin County Service Area No 17"/>
    <s v="PLF Debt"/>
    <s v="Parcel Tax: Increase tax from $195 to $260 per living units annually."/>
    <s v="Fire, Police Protection/Emergency Medical"/>
    <n v="88.73"/>
    <n v="11.27"/>
    <s v="Pass"/>
    <n v="1"/>
    <s v=""/>
    <n v="2001"/>
    <x v="2"/>
    <m/>
  </r>
  <r>
    <s v="Marin"/>
    <s v="Strawberry Recreation District"/>
    <s v="General Obligation Bond"/>
    <n v="500000"/>
    <s v="Recreation and Sports Facilities"/>
    <n v="89.19"/>
    <n v="10.81"/>
    <s v="Pass"/>
    <n v="1"/>
    <s v=""/>
    <n v="2013"/>
    <x v="2"/>
    <m/>
  </r>
  <r>
    <s v="Marin"/>
    <s v="Marin County Service Area No  29 (Paradise Cay)"/>
    <s v="PLF Debt"/>
    <s v="Parcel Tax: Increase existing parcel tax for 10 years from $1,200 to $1,500 per original lot for waterways maintenance and dredging."/>
    <s v="Other Purpose"/>
    <n v="89.36"/>
    <n v="10.64"/>
    <s v="Pass"/>
    <n v="1"/>
    <s v=""/>
    <n v="2016"/>
    <x v="0"/>
    <m/>
  </r>
  <r>
    <s v="Marin"/>
    <s v="Lucas Valley County Service Area 14"/>
    <s v="PLF Debt"/>
    <s v="Parcel Tax: Increase Tax from $61/Yr to a Maximum of $85/Yrfor Each Living Unit, and from $0.08 to $0.11 Per Sq Ft of Structure of Each Non-Residential Structure"/>
    <s v="Fire, Police Protection/Emergency Medical"/>
    <n v="89.6"/>
    <n v="10.4"/>
    <s v="Pass"/>
    <n v="1"/>
    <s v=""/>
    <n v="2006"/>
    <x v="0"/>
    <m/>
  </r>
  <r>
    <s v="Marin"/>
    <s v="Sleepy Hollow Fire Protection District"/>
    <s v="PLF Debt"/>
    <s v="Parcel Tax: ContinueTax of $30 for 4 Years"/>
    <s v="Hospital"/>
    <n v="92.3"/>
    <n v="7.7"/>
    <s v="Pass"/>
    <n v="1"/>
    <s v=""/>
    <n v="2002"/>
    <x v="0"/>
    <m/>
  </r>
  <r>
    <s v="Marin"/>
    <s v="Sleepy Hollow Fire Protection District"/>
    <s v="PLF Debt"/>
    <s v="$30 Per Living Unit for 4 Yrs"/>
    <s v="Hospital"/>
    <n v="93.4"/>
    <n v="6.6"/>
    <s v="Pass"/>
    <n v="1"/>
    <s v=""/>
    <n v="1998"/>
    <x v="0"/>
    <m/>
  </r>
  <r>
    <s v="Marin"/>
    <s v="Marin County Service Area No  29 (Paradise Cay)"/>
    <s v="PLF Debt"/>
    <s v="Parcel Tax: Increase from $925 to $1200 for 10 years."/>
    <s v="Other Capital Improvements, Public Works"/>
    <n v="93.8"/>
    <n v="6.3"/>
    <s v="Pass"/>
    <n v="1"/>
    <s v=""/>
    <n v="2007"/>
    <x v="2"/>
    <m/>
  </r>
  <r>
    <s v="Marin"/>
    <s v="Marin County Service Area No  29 (Paradise Cay)"/>
    <s v="PLF Debt"/>
    <s v="Parcel Tax: $925 per lot/per year for 10 years."/>
    <s v="Other Purpose"/>
    <n v="94.24"/>
    <n v="5.76"/>
    <s v="Pass"/>
    <n v="1"/>
    <s v=""/>
    <n v="2001"/>
    <x v="2"/>
    <m/>
  </r>
  <r>
    <s v="Marin"/>
    <s v="Sleepy Hollow Fire Protection District"/>
    <s v="PLF Debt"/>
    <s v="$30 Per Parcel for 4 Yrs"/>
    <s v="Other Purpose"/>
    <n v="94.3"/>
    <n v="5.7"/>
    <s v="Pass"/>
    <n v="1"/>
    <s v=""/>
    <n v="1994"/>
    <x v="0"/>
    <m/>
  </r>
  <r>
    <s v="Marin"/>
    <s v="Inverness Permanent Road Division No. 2"/>
    <s v="PLF Debt"/>
    <s v="Parcel Tax: Levy a tax of $1,147/ improved parcel annually for 10 yr.s and $708/unimproved parcel for 10 yrs. and $400 annually thereafter with a provision allowing for an annual increase based on State's Consumer Price Index."/>
    <s v="Street Construction and Improvements"/>
    <n v="95.24"/>
    <n v="4.76"/>
    <s v="Pass"/>
    <n v="1"/>
    <s v=""/>
    <n v="2019"/>
    <x v="2"/>
    <m/>
  </r>
  <r>
    <s v="Marin"/>
    <s v="Marin County Service Area No 16"/>
    <s v="PLF Debt"/>
    <s v="Special Tax: Increase special tax of $150 to $225 per parcel/per year."/>
    <s v="Other Purpose"/>
    <n v="97.22"/>
    <n v="2.78"/>
    <s v="Pass"/>
    <n v="1"/>
    <s v=""/>
    <n v="2001"/>
    <x v="2"/>
    <m/>
  </r>
  <r>
    <s v="Mariposa"/>
    <s v="Mariposa County"/>
    <s v="PLF Debt"/>
    <s v="Transient Occupancy Tax: Increase tax on lodgers who stay for 30 consecutive calendar days or less, from 10% to 11.25% effective 5/1/2015."/>
    <s v="Special Tax Fees/Levy"/>
    <n v="33"/>
    <n v="67"/>
    <s v="Fail"/>
    <s v=""/>
    <n v="1"/>
    <n v="2014"/>
    <x v="0"/>
    <m/>
  </r>
  <r>
    <s v="Mariposa"/>
    <s v="Mariposa County"/>
    <s v="PLF Debt"/>
    <s v="Sales Tax: Increase 1/2 of 1%."/>
    <s v="Other Purpose"/>
    <n v="42"/>
    <n v="58"/>
    <s v="Fail"/>
    <s v=""/>
    <n v="1"/>
    <n v="1988"/>
    <x v="0"/>
    <m/>
  </r>
  <r>
    <s v="Mariposa"/>
    <s v="Mariposa County Unified School District"/>
    <s v="General Obligation Bond"/>
    <n v="29790000"/>
    <s v="K-12 School Facility"/>
    <n v="46.4"/>
    <n v="53.6"/>
    <s v="Fail"/>
    <s v=""/>
    <n v="1"/>
    <n v="1998"/>
    <x v="0"/>
    <m/>
  </r>
  <r>
    <s v="Mariposa"/>
    <s v="Mariposa County Unified School District"/>
    <s v="General Obligation Bond"/>
    <n v="16000000"/>
    <s v="K-12 School Facility"/>
    <n v="49.3"/>
    <n v="50.7"/>
    <s v="Fail"/>
    <s v=""/>
    <n v="1"/>
    <n v="2006"/>
    <x v="1"/>
    <m/>
  </r>
  <r>
    <s v="Mariposa"/>
    <s v="John C Fremont Healthcare District"/>
    <s v="PLF Debt"/>
    <s v="Parcel Tax: $52 Per Parcel for 4 Yrs"/>
    <s v="Health Care Facilities"/>
    <n v="49.6"/>
    <n v="50.4"/>
    <s v="Fail"/>
    <s v=""/>
    <n v="1"/>
    <n v="1998"/>
    <x v="0"/>
    <m/>
  </r>
  <r>
    <s v="Mariposa"/>
    <s v="Mariposa County Unified School District"/>
    <s v="General Obligation Bond"/>
    <n v="29790000"/>
    <s v="K-12 School Facility"/>
    <n v="52"/>
    <n v="48"/>
    <s v="Fail"/>
    <s v=""/>
    <n v="1"/>
    <n v="1998"/>
    <x v="1"/>
    <m/>
  </r>
  <r>
    <s v="Mariposa"/>
    <s v="Mariposa County Unified School District"/>
    <s v="PLF Debt"/>
    <s v="Sales Tax: New Tax 1/4% for 4 Yrs"/>
    <s v="K-12 School Facility"/>
    <n v="57.1"/>
    <n v="42.9"/>
    <s v="Fail"/>
    <s v=""/>
    <n v="1"/>
    <n v="2004"/>
    <x v="1"/>
    <m/>
  </r>
  <r>
    <s v="Mariposa"/>
    <s v="Mariposa County"/>
    <s v="PLF Debt"/>
    <s v="Transient Occupancy Tax: Increase tax from 10% to 12%."/>
    <s v="Public transit (OLD)"/>
    <n v="59.77"/>
    <n v="40.229999999999997"/>
    <s v="Pass"/>
    <n v="1"/>
    <s v=""/>
    <n v="2018"/>
    <x v="0"/>
    <m/>
  </r>
  <r>
    <s v="Mariposa"/>
    <s v="Freemont Health Care District"/>
    <s v="PLF Debt"/>
    <s v="Sales Tax: Continue 1/2% for 4 Yrs"/>
    <s v="Health Care Facilities"/>
    <n v="62.1"/>
    <n v="37.9"/>
    <s v="Fail"/>
    <s v=""/>
    <n v="1"/>
    <n v="2004"/>
    <x v="1"/>
    <m/>
  </r>
  <r>
    <s v="Mariposa"/>
    <s v="Mariposa County Unified School District"/>
    <s v="PLF Debt"/>
    <s v="Sales Tax: Increase 1/4%"/>
    <s v="K-12 School Facility"/>
    <n v="62.6"/>
    <n v="37.4"/>
    <s v="Fail"/>
    <s v=""/>
    <n v="1"/>
    <n v="2004"/>
    <x v="0"/>
    <m/>
  </r>
  <r>
    <s v="Mariposa"/>
    <s v="Mariposa County"/>
    <s v="PLF Debt"/>
    <s v="Sales Tax: additional 1% generating an estimated $2.6 million per year, thereby increasing the total sales tax rate from 7.75% to 8.75%"/>
    <s v="Hospital"/>
    <n v="63.23"/>
    <n v="36.770000000000003"/>
    <s v="Fail"/>
    <s v=""/>
    <n v="1"/>
    <n v="2020"/>
    <x v="0"/>
    <m/>
  </r>
  <r>
    <s v="Mariposa"/>
    <s v="John C Fremont Healthcare District"/>
    <s v="PLF Debt"/>
    <s v="Sales Tax: Increase 1/2%"/>
    <s v="Hospital"/>
    <n v="69.900000000000006"/>
    <n v="30.1"/>
    <s v="Pass"/>
    <n v="1"/>
    <s v=""/>
    <n v="2004"/>
    <x v="0"/>
    <m/>
  </r>
  <r>
    <s v="Mariposa"/>
    <s v="Mariposa County Unified School District"/>
    <s v="General Obligation Bond"/>
    <n v="24000000"/>
    <s v="K-12 School Facility"/>
    <n v="70.58"/>
    <n v="29.42"/>
    <s v="Pass"/>
    <n v="1"/>
    <s v=""/>
    <n v="2016"/>
    <x v="0"/>
    <m/>
  </r>
  <r>
    <s v="Mariposa"/>
    <s v="Mariposa County Healthcare Authority"/>
    <s v="Sales Tax Revenue Bond"/>
    <s v="Sales Tax: Increase Tax by 1/2%"/>
    <s v="Health Care Facilities"/>
    <n v="71.400000000000006"/>
    <n v="28.6"/>
    <s v="Pass"/>
    <n v="1"/>
    <s v=""/>
    <n v="2000"/>
    <x v="1"/>
    <m/>
  </r>
  <r>
    <s v="Mendocino"/>
    <s v="Mendocino County"/>
    <s v="Sales Tax Revenue Bond"/>
    <s v="Sales Tax: Impose Sales Tax of 1/2 of 1%"/>
    <s v="Special Tax Fees/Levy"/>
    <n v="30.2"/>
    <n v="69.8"/>
    <s v="Fail"/>
    <s v=""/>
    <n v="1"/>
    <n v="2010"/>
    <x v="0"/>
    <m/>
  </r>
  <r>
    <s v="Mendocino"/>
    <s v="Little Lake Fire Protection District"/>
    <s v="PLF Debt"/>
    <s v="Special Tax: Levy special tax of $14.00 per unit ."/>
    <s v="Fire, Police Protection/Emergency Medical"/>
    <n v="39.22"/>
    <n v="61.78"/>
    <s v="Fail"/>
    <s v=""/>
    <n v="1"/>
    <n v="2013"/>
    <x v="2"/>
    <m/>
  </r>
  <r>
    <s v="Mendocino"/>
    <s v="Mendocino Unified School District"/>
    <s v="General Obligation Bond"/>
    <n v="8500000"/>
    <s v="K-12 School Facility"/>
    <n v="41.1"/>
    <n v="58.9"/>
    <s v="Fail"/>
    <s v=""/>
    <n v="1"/>
    <n v="2002"/>
    <x v="0"/>
    <m/>
  </r>
  <r>
    <s v="Mendocino"/>
    <s v="Ukiah"/>
    <s v="PLF Debt"/>
    <s v="Increase TOT from 8% to 10%"/>
    <s v="Special Tax Fees/Levy"/>
    <n v="44.3"/>
    <n v="55.7"/>
    <s v="Fail"/>
    <s v=""/>
    <n v="1"/>
    <n v="2000"/>
    <x v="0"/>
    <m/>
  </r>
  <r>
    <s v="Mendocino"/>
    <s v="Mendocino County"/>
    <s v="PLF Debt"/>
    <s v="Transient Occupancy Tax: Amend Chapter 5.20 to collect tax on short-term visitor accommodations of 30 days or less in private campgrounds and recreational parks."/>
    <s v="Other Purpose"/>
    <n v="46.51"/>
    <n v="53.49"/>
    <s v="Fail"/>
    <s v=""/>
    <n v="1"/>
    <n v="2018"/>
    <x v="1"/>
    <m/>
  </r>
  <r>
    <s v="Mendocino"/>
    <s v="Fort Bragg"/>
    <s v="PLF Debt"/>
    <s v="Sales Tax: Impose 3/8th or 0.375% tax for 15 yrs."/>
    <s v="Other Purpose"/>
    <n v="48.51"/>
    <n v="51.49"/>
    <s v="Fail"/>
    <s v=""/>
    <n v="1"/>
    <n v="2018"/>
    <x v="0"/>
    <m/>
  </r>
  <r>
    <s v="Mendocino"/>
    <s v="Willits Unified School District"/>
    <s v="General Obligation Bond"/>
    <n v="20700000"/>
    <s v="K-12 School Facility"/>
    <n v="49.3"/>
    <n v="50.7"/>
    <s v="Fail"/>
    <s v=""/>
    <n v="1"/>
    <n v="2008"/>
    <x v="1"/>
    <m/>
  </r>
  <r>
    <s v="Mendocino"/>
    <s v="Willits Unified School District"/>
    <s v="General Obligation Bond"/>
    <n v="20700000"/>
    <s v="K-12 School Facility"/>
    <n v="49.5"/>
    <n v="50.5"/>
    <s v="Fail"/>
    <s v=""/>
    <n v="1"/>
    <n v="2008"/>
    <x v="0"/>
    <m/>
  </r>
  <r>
    <s v="Mendocino"/>
    <s v="Mendocino County"/>
    <s v="PLF Debt"/>
    <s v="TOT: Increase Tax from 8% to10%"/>
    <s v="Special Tax Fees/Levy"/>
    <n v="49.6"/>
    <n v="50.4"/>
    <s v="Fail"/>
    <s v=""/>
    <n v="1"/>
    <n v="1996"/>
    <x v="0"/>
    <m/>
  </r>
  <r>
    <s v="Mendocino"/>
    <s v="Ukiah"/>
    <s v="PLF Debt"/>
    <s v="Sales Tax: Implement 0.5% tax increasing total sales tax to 8.625% for city services."/>
    <s v="Other Purpose"/>
    <n v="51.5"/>
    <n v="48.5"/>
    <s v="Pass"/>
    <n v="1"/>
    <s v=""/>
    <n v="2016"/>
    <x v="0"/>
    <m/>
  </r>
  <r>
    <s v="Mendocino"/>
    <s v="Ukiah"/>
    <s v="PLF Debt"/>
    <s v="Transient Occupancy Tax: Increase from 8% to 10%"/>
    <s v="Special Tax Fees/Levy"/>
    <n v="53.3"/>
    <n v="46.7"/>
    <s v="Pass"/>
    <n v="1"/>
    <s v=""/>
    <n v="2006"/>
    <x v="0"/>
    <m/>
  </r>
  <r>
    <s v="Mendocino"/>
    <s v="Willits Unified School District"/>
    <s v="General Obligation Bond"/>
    <n v="14700000"/>
    <s v="K-12 School Facility"/>
    <n v="53.8"/>
    <n v="46.2"/>
    <s v="Fail"/>
    <s v=""/>
    <n v="1"/>
    <n v="2012"/>
    <x v="0"/>
    <m/>
  </r>
  <r>
    <s v="Mendocino"/>
    <s v="Willits Unified School District"/>
    <s v="General Obligation Bond"/>
    <n v="17000000"/>
    <s v="K-12 School Facility"/>
    <n v="54.81"/>
    <n v="45.19"/>
    <s v="Fail"/>
    <s v=""/>
    <n v="1"/>
    <n v="2020"/>
    <x v="1"/>
    <m/>
  </r>
  <r>
    <s v="Mendocino"/>
    <s v="Ukiah Unified School District"/>
    <s v="General Obligation Bond"/>
    <n v="75000000"/>
    <s v="K-12 School Facility"/>
    <n v="55.15"/>
    <n v="44.85"/>
    <s v="Pass"/>
    <n v="1"/>
    <s v=""/>
    <n v="2020"/>
    <x v="1"/>
    <m/>
  </r>
  <r>
    <s v="Mendocino"/>
    <s v="Fort Bragg Unified School District"/>
    <s v="General Obligation Bond"/>
    <n v="35000000"/>
    <s v="K-12 School Facility"/>
    <n v="56.13"/>
    <n v="43.87"/>
    <s v="Pass"/>
    <n v="1"/>
    <s v=""/>
    <n v="2020"/>
    <x v="1"/>
    <m/>
  </r>
  <r>
    <s v="Mendocino"/>
    <s v="Brooktrails Township Community Services District"/>
    <s v="Special Assessment Bond"/>
    <s v="Special Tax: Increase"/>
    <s v="Special Tax Fees/Levy"/>
    <n v="57.1"/>
    <n v="42.9"/>
    <s v="Fail"/>
    <s v=""/>
    <n v="1"/>
    <n v="2002"/>
    <x v="1"/>
    <m/>
  </r>
  <r>
    <s v="Mendocino"/>
    <s v="Ukiah Valley Fire Protection District"/>
    <s v="PLF Debt"/>
    <s v="Parcel Tax: Impose Tax of $12 Per Single Family Home"/>
    <s v="Fire, Police Protection/Emergency Medical"/>
    <n v="57.5"/>
    <n v="42.5"/>
    <s v="Fail"/>
    <s v=""/>
    <n v="1"/>
    <n v="2002"/>
    <x v="0"/>
    <m/>
  </r>
  <r>
    <s v="Mendocino"/>
    <s v="Mendocino County"/>
    <s v="PLF Debt"/>
    <s v="Transient Occupancy Tax: impose a 10% tax on visitors staying in private campgrounds or recreational vehicle parks located in unincorporated areas of the county"/>
    <s v="Other Purpose"/>
    <n v="57.85"/>
    <n v="42.15"/>
    <s v="Pass"/>
    <n v="1"/>
    <s v=""/>
    <n v="2020"/>
    <x v="1"/>
    <m/>
  </r>
  <r>
    <s v="Mendocino"/>
    <s v="Manchester Union Elementary School District"/>
    <s v="General Obligation Bond"/>
    <n v="1310000"/>
    <s v="K-12 School Facility"/>
    <n v="59.2"/>
    <n v="40.799999999999997"/>
    <s v="Pass"/>
    <n v="1"/>
    <s v=""/>
    <n v="2004"/>
    <x v="0"/>
    <m/>
  </r>
  <r>
    <s v="Mendocino"/>
    <s v="Fort Bragg"/>
    <s v="PLF Debt"/>
    <s v="Transient Occupancy Tax: Increase tax from 10% to 12%."/>
    <s v="Other Purpose"/>
    <n v="59.55"/>
    <n v="40.450000000000003"/>
    <s v="Pass"/>
    <n v="1"/>
    <s v=""/>
    <n v="2016"/>
    <x v="0"/>
    <m/>
  </r>
  <r>
    <s v="Mendocino"/>
    <s v="Willits"/>
    <s v="General Obligation Bond"/>
    <n v="600000"/>
    <s v="Other Purpose"/>
    <n v="60"/>
    <n v="40"/>
    <s v="Fail"/>
    <s v=""/>
    <n v="1"/>
    <n v="1986"/>
    <x v="0"/>
    <m/>
  </r>
  <r>
    <s v="Mendocino"/>
    <s v="Willits Unified School District"/>
    <s v="General Obligation Bond"/>
    <n v="17000000"/>
    <s v="K-12 School Facility"/>
    <n v="60.04"/>
    <n v="39.96"/>
    <s v="Pass"/>
    <n v="1"/>
    <s v=""/>
    <n v="2020"/>
    <x v="0"/>
    <m/>
  </r>
  <r>
    <s v="Mendocino"/>
    <s v="Manchester Union Elementary School District"/>
    <s v="General Obligation Bond"/>
    <n v="1180000"/>
    <s v="K-12 School Facility"/>
    <n v="60.2"/>
    <n v="39.799999999999997"/>
    <s v="Fail"/>
    <s v=""/>
    <n v="1"/>
    <n v="2002"/>
    <x v="0"/>
    <m/>
  </r>
  <r>
    <s v="Mendocino"/>
    <s v="Willits Unified School District"/>
    <s v="General Obligation Bond"/>
    <n v="43000000"/>
    <s v="K-12 School Facility"/>
    <n v="61.6"/>
    <n v="38.4"/>
    <s v="Pass"/>
    <n v="1"/>
    <s v=""/>
    <n v="2010"/>
    <x v="1"/>
    <m/>
  </r>
  <r>
    <s v="Mendocino"/>
    <s v="Anderson Valley Unified School District"/>
    <s v="General Obligation Bond"/>
    <n v="15250000"/>
    <s v="K-12 School Facility"/>
    <n v="62.3"/>
    <n v="37.700000000000003"/>
    <s v="Pass"/>
    <n v="1"/>
    <s v=""/>
    <n v="2010"/>
    <x v="1"/>
    <m/>
  </r>
  <r>
    <s v="Mendocino"/>
    <s v="Point Arena"/>
    <s v="PLF Debt"/>
    <s v="Marijuana Tax: Implement tax of no more than 7 cents/each dollar of proceeds for recreational marijuana and cannabis businesses as well as a tax of no more than 3 cents/each dollar of proceeds for medical marijuana and cannabis businesses."/>
    <s v="Other Purpose"/>
    <n v="62.43"/>
    <n v="37.57"/>
    <s v="Pass"/>
    <n v="1"/>
    <s v=""/>
    <n v="2016"/>
    <x v="0"/>
    <m/>
  </r>
  <r>
    <s v="Mendocino"/>
    <s v="Mendocino County"/>
    <s v="PLF Debt"/>
    <s v="Marijuana Tax: Establish tax of not more than 10% of gross receipts for cannabis cultivation and distribution to fund county services."/>
    <s v="Other Purpose"/>
    <n v="63.04"/>
    <n v="36.96"/>
    <s v="Pass"/>
    <n v="1"/>
    <s v=""/>
    <n v="2016"/>
    <x v="0"/>
    <m/>
  </r>
  <r>
    <s v="Mendocino"/>
    <s v="Brooktrails Township Community Services District"/>
    <s v="PLF Debt"/>
    <s v="Parcel Tax: Levy the Following Parcel Tax - Single Family Residence $100, Duplex $150, Triplex $200, Fourplex $250, Multi-Familyplex $275, and  Commercial Use $300, Hotel-Motel $300, and Vacant Parcels $100"/>
    <s v="Fire, Police Protection/Emergency Medical"/>
    <n v="63.2"/>
    <n v="36.799999999999997"/>
    <s v="Fail"/>
    <s v=""/>
    <n v="1"/>
    <n v="2012"/>
    <x v="1"/>
    <m/>
  </r>
  <r>
    <s v="Mendocino"/>
    <s v="Ukiah"/>
    <s v="Sales Tax Revenue Bond"/>
    <s v="Sales Tax: Increase 1/2›"/>
    <s v="Fire, Police Protection/Emergency Medical"/>
    <n v="63.3"/>
    <n v="36.700000000000003"/>
    <s v="Fail"/>
    <s v=""/>
    <n v="1"/>
    <n v="2004"/>
    <x v="1"/>
    <m/>
  </r>
  <r>
    <s v="Mendocino"/>
    <s v="Round Valley Unified School District"/>
    <s v="General Obligation Bond"/>
    <n v="4500000"/>
    <s v="K-12 School Facility"/>
    <n v="64.55"/>
    <n v="35.450000000000003"/>
    <s v="Pass"/>
    <n v="1"/>
    <s v=""/>
    <n v="2018"/>
    <x v="0"/>
    <m/>
  </r>
  <r>
    <s v="Mendocino"/>
    <s v="Mendocino Unified School District"/>
    <s v="Special Assessment Bond"/>
    <s v="$30 Per Parcel (Continue)"/>
    <s v="K-12 School Facility"/>
    <n v="64.900000000000006"/>
    <n v="35.1"/>
    <s v="Pass"/>
    <n v="1"/>
    <s v=""/>
    <n v="1996"/>
    <x v="0"/>
    <m/>
  </r>
  <r>
    <s v="Mendocino"/>
    <s v="Willits"/>
    <s v="PLF Debt"/>
    <s v="Sales Tax: additional 0.75% for ten years generating an estimated $1 million per year, thereby increasing the total sales tax rate from 8.375% to 9.125"/>
    <s v="Other Purpose"/>
    <n v="65.11"/>
    <n v="34.89"/>
    <s v="Pass"/>
    <n v="1"/>
    <s v=""/>
    <n v="2020"/>
    <x v="0"/>
    <m/>
  </r>
  <r>
    <s v="Mendocino"/>
    <s v="Ukiah"/>
    <s v="Sales Tax Revenue Bond"/>
    <s v="Sales Tax: Max Rateof 1/2 of 1%"/>
    <s v="Public Safety"/>
    <n v="65.400000000000006"/>
    <n v="34.6"/>
    <s v="Fail"/>
    <s v=""/>
    <n v="1"/>
    <n v="2004"/>
    <x v="0"/>
    <m/>
  </r>
  <r>
    <s v="Mendocino"/>
    <s v="Point Arena"/>
    <s v="PLF Debt"/>
    <s v="Transient Occupancy Tax: Increase tax from 10% to 12%."/>
    <s v="Other Purpose"/>
    <n v="65.760000000000005"/>
    <n v="34.24"/>
    <s v="Pass"/>
    <n v="1"/>
    <s v=""/>
    <n v="2016"/>
    <x v="0"/>
    <m/>
  </r>
  <r>
    <s v="Mendocino"/>
    <s v="Fort Bragg Unified School District"/>
    <s v="General Obligation Bond"/>
    <n v="22200000"/>
    <s v="K-12 School Facility"/>
    <n v="65.8"/>
    <n v="34.200000000000003"/>
    <s v="Pass"/>
    <n v="1"/>
    <s v=""/>
    <n v="2003"/>
    <x v="2"/>
    <m/>
  </r>
  <r>
    <s v="Mendocino"/>
    <s v="Mendocino County"/>
    <s v="PLF Debt"/>
    <s v="Sales Tax: Implement a temporary half-cent tax for mental health facilities."/>
    <s v="Health Care Facilities"/>
    <n v="66.22"/>
    <n v="33.78"/>
    <s v="Fail"/>
    <s v=""/>
    <n v="1"/>
    <n v="2016"/>
    <x v="0"/>
    <m/>
  </r>
  <r>
    <s v="Mendocino"/>
    <s v="Mendocino Coast Health Care District"/>
    <s v="PLF Debt"/>
    <s v="Parcel Tax: Levy an annual tax of $144/parcel for 12 yrs."/>
    <s v="Hospital"/>
    <n v="66.77"/>
    <n v="332.3"/>
    <s v="Pass"/>
    <n v="1"/>
    <s v=""/>
    <n v="2018"/>
    <x v="1"/>
    <m/>
  </r>
  <r>
    <s v="Mendocino"/>
    <s v="South Coast Fire Protection District"/>
    <s v="PLF Debt"/>
    <s v="Parcel Tax: Replace Existing Annual Parcel Tax of $40 with An Annual Parcel Tax of $75 Per Year"/>
    <s v="Fire, Police Protection/Emergency Medical"/>
    <n v="67.900000000000006"/>
    <n v="32.1"/>
    <s v="Pass"/>
    <n v="1"/>
    <s v=""/>
    <n v="2006"/>
    <x v="0"/>
    <m/>
  </r>
  <r>
    <s v="Mendocino"/>
    <s v="Fort Bragg"/>
    <s v="PLF Debt"/>
    <s v="$15 Per Parcel"/>
    <s v="Other Purpose"/>
    <n v="68"/>
    <n v="32"/>
    <s v="Pass"/>
    <n v="1"/>
    <s v=""/>
    <n v="1994"/>
    <x v="0"/>
    <m/>
  </r>
  <r>
    <s v="Mendocino"/>
    <s v="Ukiah Unified School District"/>
    <s v="General Obligation Bond"/>
    <n v="43000000"/>
    <s v="K-12 School Facility"/>
    <n v="68"/>
    <n v="32"/>
    <s v="Pass"/>
    <n v="1"/>
    <s v=""/>
    <n v="2005"/>
    <x v="3"/>
    <m/>
  </r>
  <r>
    <s v="Mendocino"/>
    <s v="Potter Valley Community Unified School District"/>
    <s v="General Obligation Bond"/>
    <n v="3100000"/>
    <s v="K-12 School Facility"/>
    <n v="68.010000000000005"/>
    <n v="31.99"/>
    <s v="Pass"/>
    <n v="1"/>
    <s v=""/>
    <n v="2015"/>
    <x v="2"/>
    <m/>
  </r>
  <r>
    <s v="Mendocino"/>
    <s v="Redwood Valley-Calpella Fire District"/>
    <s v="PLF Debt"/>
    <s v="Increase Parcel Tax from $16.30 to $35"/>
    <s v="Fire, Police Protection/Emergency Medical"/>
    <n v="68.400000000000006"/>
    <n v="31.6"/>
    <s v="Pass"/>
    <n v="1"/>
    <s v=""/>
    <n v="2000"/>
    <x v="0"/>
    <m/>
  </r>
  <r>
    <s v="Mendocino"/>
    <s v="Laytonville Unified School District"/>
    <s v="General Obligation Bond"/>
    <n v="5500000"/>
    <s v="K-12 School Facility"/>
    <n v="68.7"/>
    <n v="31.3"/>
    <s v="Pass"/>
    <n v="1"/>
    <s v=""/>
    <n v="2014"/>
    <x v="0"/>
    <m/>
  </r>
  <r>
    <s v="Mendocino"/>
    <s v="Point Arena"/>
    <s v="PLF Debt"/>
    <s v="Sales Tax: Increase sales tax by 0.5 cent."/>
    <s v="Street Construction and Improvements"/>
    <n v="69.099999999999994"/>
    <n v="30.9"/>
    <s v="Pass"/>
    <n v="1"/>
    <s v=""/>
    <n v="2003"/>
    <x v="2"/>
    <m/>
  </r>
  <r>
    <s v="Mendocino"/>
    <s v="Fort Bragg Unified School District"/>
    <s v="General Obligation Bond"/>
    <n v="16000000"/>
    <s v="K-12 School Facility"/>
    <n v="69.2"/>
    <n v="30.8"/>
    <s v="Pass"/>
    <n v="1"/>
    <s v=""/>
    <n v="2008"/>
    <x v="1"/>
    <m/>
  </r>
  <r>
    <s v="Mendocino"/>
    <s v="Mendocino Unified School District"/>
    <s v="General Obligation Bond"/>
    <n v="2500000"/>
    <s v="K-12 School Facility"/>
    <n v="69.2"/>
    <n v="30.8"/>
    <s v="Pass"/>
    <n v="1"/>
    <s v=""/>
    <n v="1998"/>
    <x v="1"/>
    <m/>
  </r>
  <r>
    <s v="Mendocino"/>
    <s v="Fort Bragg"/>
    <s v="PLF Debt"/>
    <s v="Parcel Tax: $18 Per Parcel"/>
    <s v="Fire, Police Protection/Emergency Medical"/>
    <n v="69.2"/>
    <n v="30.8"/>
    <s v="Pass"/>
    <n v="1"/>
    <s v=""/>
    <n v="2004"/>
    <x v="0"/>
    <m/>
  </r>
  <r>
    <s v="Mendocino"/>
    <s v="Mendocino Unified School District"/>
    <s v="General Obligation Bond"/>
    <n v="31000000"/>
    <s v="K-12 School Facility"/>
    <n v="70.09"/>
    <n v="29.91"/>
    <s v="Pass"/>
    <n v="1"/>
    <s v=""/>
    <n v="2020"/>
    <x v="1"/>
    <m/>
  </r>
  <r>
    <s v="Mendocino"/>
    <s v="Fort Bragg"/>
    <s v="PLF Debt"/>
    <s v="Sales Tax: Increase sales tax by 0.5%."/>
    <s v="Bridges and Highways"/>
    <n v="70.2"/>
    <n v="29.8"/>
    <s v="Pass"/>
    <n v="1"/>
    <s v=""/>
    <n v="2013"/>
    <x v="2"/>
    <m/>
  </r>
  <r>
    <s v="Mendocino"/>
    <s v="Little Lake Fire Protection District"/>
    <s v="PLF Debt"/>
    <s v="Parcel Tax: Increase to $30 Per Unit of Benefit"/>
    <s v="Fire, Police Protection/Emergency Medical"/>
    <n v="70.599999999999994"/>
    <n v="29.4"/>
    <s v="Pass"/>
    <n v="1"/>
    <s v=""/>
    <n v="2002"/>
    <x v="0"/>
    <m/>
  </r>
  <r>
    <s v="Mendocino"/>
    <s v="Brooktrails Township Community Services District"/>
    <s v="PLF Debt"/>
    <s v="Parcel Tax: Amend Ordinance Nos. 29 and 126 to increase the special tax for fire protection and prevention beginning with FY starting 7/1/2014. Parcel tax to range from $99 to $300 per parcel."/>
    <s v="Fire, Police Protection/Emergency Medical"/>
    <n v="70.849999999999994"/>
    <n v="29.15"/>
    <s v="Pass"/>
    <n v="1"/>
    <s v=""/>
    <n v="2014"/>
    <x v="1"/>
    <m/>
  </r>
  <r>
    <s v="Mendocino"/>
    <s v="Mendocino Unified School District"/>
    <s v="General Obligation Bond"/>
    <n v="15500000"/>
    <s v="K-12 School Facility"/>
    <n v="70.900000000000006"/>
    <n v="29.1"/>
    <s v="Pass"/>
    <n v="1"/>
    <s v=""/>
    <n v="2006"/>
    <x v="0"/>
    <m/>
  </r>
  <r>
    <s v="Mendocino"/>
    <s v="Fort Bragg Rural Fire Protection District"/>
    <s v="PLF Debt"/>
    <s v="Parcel Tax: Replace current special tax of $18.75/unit of ownership in designated subdivisions, industrial parks, or shopping centers to $25/unit."/>
    <s v="Fire, Police Protection/Emergency Medical"/>
    <n v="71.81"/>
    <n v="28.19"/>
    <s v="Pass"/>
    <n v="1"/>
    <s v=""/>
    <n v="2018"/>
    <x v="1"/>
    <m/>
  </r>
  <r>
    <s v="Mendocino"/>
    <s v="Fort Bragg Rural Fire Protection District"/>
    <s v="PLF Debt"/>
    <s v="Parcel Tax: Increase to $18.75 Per Unit of Benefit"/>
    <s v="Fire, Police Protection/Emergency Medical"/>
    <n v="72.400000000000006"/>
    <n v="27.6"/>
    <s v="Pass"/>
    <n v="1"/>
    <s v=""/>
    <n v="2002"/>
    <x v="0"/>
    <m/>
  </r>
  <r>
    <s v="Mendocino"/>
    <s v="Round Valley Unified School District"/>
    <s v="General Obligation Bond"/>
    <n v="4000000"/>
    <s v="K-12 School Facility"/>
    <n v="72.86"/>
    <n v="27.14"/>
    <s v="Pass"/>
    <n v="1"/>
    <s v=""/>
    <n v="2014"/>
    <x v="1"/>
    <m/>
  </r>
  <r>
    <s v="Mendocino"/>
    <s v="Arena Union Elementary School District"/>
    <s v="General Obligation Bond"/>
    <n v="3700000"/>
    <s v="K-12 School Facility"/>
    <n v="73.7"/>
    <n v="26.3"/>
    <s v="Pass"/>
    <n v="1"/>
    <s v=""/>
    <n v="2003"/>
    <x v="2"/>
    <m/>
  </r>
  <r>
    <s v="Mendocino"/>
    <s v="Willits"/>
    <s v="PLF Debt"/>
    <s v="Marijuana Tax: Impose rates of $10/canopy sq. ft. for cultivation businesses, 6% of gross receipts for retail businesses, and 4% for other businesses."/>
    <s v="Other Purpose"/>
    <n v="74.680000000000007"/>
    <n v="25.32"/>
    <s v="Pass"/>
    <n v="1"/>
    <s v=""/>
    <n v="2018"/>
    <x v="0"/>
    <m/>
  </r>
  <r>
    <s v="Mendocino"/>
    <s v="Willits"/>
    <s v="PLF Debt"/>
    <s v="Sales Tax: Increase sales tax by 0.5 cent."/>
    <s v="Street Construction and Improvements"/>
    <n v="75.099999999999994"/>
    <n v="24.9"/>
    <s v="Pass"/>
    <n v="1"/>
    <s v=""/>
    <n v="2003"/>
    <x v="2"/>
    <m/>
  </r>
  <r>
    <s v="Mendocino"/>
    <s v="Mendocino County"/>
    <s v="PLF Debt"/>
    <s v="Property Tax: Increase tax rate of 0.125% for 16 years."/>
    <s v="Public Building"/>
    <n v="75.66"/>
    <n v="24.34"/>
    <s v="Pass"/>
    <n v="1"/>
    <s v=""/>
    <n v="2011"/>
    <x v="2"/>
    <m/>
  </r>
  <r>
    <s v="Mendocino"/>
    <s v="Little Lake Fire Protection District"/>
    <s v="PLF Debt"/>
    <s v="Parcel Tax: Levy a tax of $39/unit."/>
    <s v="Fire, Police Protection/Emergency Medical"/>
    <n v="75.790000000000006"/>
    <n v="24.21"/>
    <s v="Pass"/>
    <n v="1"/>
    <s v=""/>
    <n v="2018"/>
    <x v="0"/>
    <m/>
  </r>
  <r>
    <s v="Mendocino"/>
    <s v="Ukiah"/>
    <s v="Sales Tax Revenue Bond"/>
    <s v="Sales Tax: Extend 1/2% tax indefinitely."/>
    <s v="Special Tax Fees/Levy"/>
    <n v="76"/>
    <n v="24"/>
    <s v="Pass"/>
    <n v="1"/>
    <s v=""/>
    <n v="2014"/>
    <x v="0"/>
    <m/>
  </r>
  <r>
    <s v="Mendocino"/>
    <s v="Mendocino Fire Protection District"/>
    <s v="PLF Debt"/>
    <s v="Parcel Tax: Adopt Special Fire and Rescue Tax"/>
    <s v="Fire, Police Protection/Emergency Medical"/>
    <n v="77.2"/>
    <n v="22.8"/>
    <s v="Pass"/>
    <n v="1"/>
    <s v=""/>
    <n v="2002"/>
    <x v="0"/>
    <m/>
  </r>
  <r>
    <s v="Mendocino"/>
    <s v="Fort Bragg"/>
    <s v="PLF Debt"/>
    <s v="Parcel Tax: Increase tax from $18 to $22 per unit and extend tax for 10 years."/>
    <s v="Fire, Police Protection/Emergency Medical"/>
    <n v="77.900000000000006"/>
    <n v="22.1"/>
    <s v="Pass"/>
    <n v="1"/>
    <s v=""/>
    <n v="2014"/>
    <x v="0"/>
    <m/>
  </r>
  <r>
    <s v="Mendocino"/>
    <s v="Mendocino County"/>
    <s v="PLF Debt"/>
    <s v="Abandoned Vehicle Abatement Tax: Renew Tax of $1 Per Vehicle and an Additional $2 for Certain Commercial Vehicles for 10 Yrs"/>
    <s v="Other Capital Improvements, Public Works"/>
    <n v="79.3"/>
    <n v="20.7"/>
    <s v="Pass"/>
    <n v="1"/>
    <s v=""/>
    <n v="2012"/>
    <x v="0"/>
    <m/>
  </r>
  <r>
    <s v="Mendocino"/>
    <s v="Coast Life Support District"/>
    <s v="PLF Debt"/>
    <s v="Parcel Tax: increase to $61 per unit of benefit (ranging from $61 to $1,220 per year depending on the property type), thereby generating an estimated $1.18 million per year in revenue"/>
    <s v="Fire, Police Protection/Emergency Medical"/>
    <n v="81.13"/>
    <n v="18.87"/>
    <s v="Pass"/>
    <n v="1"/>
    <s v=""/>
    <n v="2020"/>
    <x v="2"/>
    <m/>
  </r>
  <r>
    <s v="Mendocino"/>
    <s v="Hopland Fire Protection District"/>
    <s v="PLF Debt"/>
    <s v="Parcel Tax: Increase to $55 Per Unit of Benefit"/>
    <s v="Fire, Police Protection/Emergency Medical"/>
    <n v="81.599999999999994"/>
    <n v="18.399999999999999"/>
    <s v="Pass"/>
    <n v="1"/>
    <s v=""/>
    <n v="2002"/>
    <x v="0"/>
    <m/>
  </r>
  <r>
    <s v="Mendocino"/>
    <s v="Mendocino Coast Health Care District"/>
    <s v="General Obligation Bond"/>
    <n v="5500000"/>
    <s v="Health Care Facilities"/>
    <n v="81.8"/>
    <n v="18.2"/>
    <s v="Pass"/>
    <n v="1"/>
    <s v=""/>
    <n v="2000"/>
    <x v="0"/>
    <m/>
  </r>
  <r>
    <s v="Mendocino"/>
    <s v="Coast Life Support District"/>
    <s v="PLF Debt"/>
    <s v="Special Tax: Extend and increase rate special tax from $16 to $32 per unit per year."/>
    <s v="Fire, Police Protection/Emergency Medical"/>
    <n v="82.4"/>
    <n v="17.600000000000001"/>
    <s v="Pass"/>
    <n v="1"/>
    <s v=""/>
    <n v="2007"/>
    <x v="2"/>
    <m/>
  </r>
  <r>
    <s v="Mendocino"/>
    <s v="Albion Little River Fire Protection District"/>
    <s v="PLF Debt"/>
    <s v="Parcel Tax: Increase tax from $40 to $75 per unit."/>
    <s v="Fire, Police Protection/Emergency Medical"/>
    <n v="82.6"/>
    <n v="17.399999999999999"/>
    <s v="Pass"/>
    <n v="1"/>
    <s v=""/>
    <n v="2014"/>
    <x v="0"/>
    <m/>
  </r>
  <r>
    <s v="Mendocino"/>
    <s v="Mendocino County"/>
    <s v="PLF Debt"/>
    <s v="Sales Tax: Impose additional 0.5% tax for 5 years and a 0.125% tax after that to fund mental health services."/>
    <s v="Health Care Facilities"/>
    <n v="82.97"/>
    <n v="17.03"/>
    <s v="Pass"/>
    <n v="1"/>
    <s v=""/>
    <n v="2017"/>
    <x v="2"/>
    <m/>
  </r>
  <r>
    <s v="Merced"/>
    <s v="Merced"/>
    <s v="PLF Debt"/>
    <s v="Transient Occupancy Tax: Increase from 10% to 12%"/>
    <s v="Recreation and Sports Facilities"/>
    <n v="33.299999999999997"/>
    <n v="66.7"/>
    <s v="Fail"/>
    <s v=""/>
    <n v="1"/>
    <n v="2002"/>
    <x v="1"/>
    <m/>
  </r>
  <r>
    <s v="Merced"/>
    <s v="Livingston"/>
    <s v="PLF Debt"/>
    <s v="Transient Occupancy Tax: Impose an 11% Tax"/>
    <s v="Special Tax Fees/Levy"/>
    <n v="39.6"/>
    <n v="60.5"/>
    <s v="Fail"/>
    <s v=""/>
    <n v="1"/>
    <n v="2006"/>
    <x v="0"/>
    <m/>
  </r>
  <r>
    <s v="Merced"/>
    <s v="Atwater"/>
    <s v="Sales Tax Revenue Bond"/>
    <s v="Sales Tax: Establisha 1% Sales Tax for 4 Yrs"/>
    <s v="Special Tax Fees/Levy"/>
    <n v="44.4"/>
    <n v="55.6"/>
    <s v="Fail"/>
    <s v=""/>
    <n v="1"/>
    <n v="2004"/>
    <x v="0"/>
    <m/>
  </r>
  <r>
    <s v="Merced"/>
    <s v="Atwater"/>
    <s v="PLF Debt"/>
    <s v="Transient Occupancy Tax: Increase tax from 8% to 10%."/>
    <s v="Other Purpose"/>
    <n v="45.14"/>
    <n v="54.86"/>
    <s v="Fail"/>
    <s v=""/>
    <n v="1"/>
    <n v="2018"/>
    <x v="0"/>
    <m/>
  </r>
  <r>
    <s v="Merced"/>
    <s v="Gustine"/>
    <s v="Sales Tax Revenue Bond"/>
    <s v="Sales Tax: Increasing Tax by 3/4-Cent"/>
    <s v="Special Tax Fees/Levy"/>
    <n v="48.5"/>
    <n v="51.5"/>
    <s v="Fail"/>
    <s v=""/>
    <n v="1"/>
    <n v="2008"/>
    <x v="0"/>
    <m/>
  </r>
  <r>
    <s v="Merced"/>
    <s v="Gustine"/>
    <s v="PLF Debt"/>
    <s v="Sales Tax: Raise sales tax by half-cent."/>
    <s v="Other Purpose"/>
    <n v="51.87"/>
    <n v="48.13"/>
    <s v="Pass"/>
    <n v="1"/>
    <s v=""/>
    <n v="2009"/>
    <x v="2"/>
    <m/>
  </r>
  <r>
    <s v="Merced"/>
    <s v="Livingston"/>
    <s v="PLF Debt"/>
    <s v="Transient Occupancy Tax: Establish a 9% Tax"/>
    <s v="Special Tax Fees/Levy"/>
    <n v="53.1"/>
    <n v="46.9"/>
    <s v="Pass"/>
    <n v="1"/>
    <s v=""/>
    <n v="2004"/>
    <x v="0"/>
    <m/>
  </r>
  <r>
    <s v="Merced"/>
    <s v="Merced Union High School District"/>
    <s v="General Obligation Bond"/>
    <n v="104000000"/>
    <s v="K-12 School Facility"/>
    <n v="53.3"/>
    <n v="46.7"/>
    <s v="Fail"/>
    <s v=""/>
    <n v="1"/>
    <n v="2006"/>
    <x v="0"/>
    <m/>
  </r>
  <r>
    <s v="Merced"/>
    <s v="Le Grand Union High School District"/>
    <s v="General Obligation Bond"/>
    <n v="6000000"/>
    <s v="K-12 School Facility"/>
    <n v="53.87"/>
    <n v="46.13"/>
    <s v="Fail"/>
    <s v=""/>
    <n v="1"/>
    <n v="2020"/>
    <x v="1"/>
    <m/>
  </r>
  <r>
    <s v="Merced"/>
    <s v="Los Banos Unified School District"/>
    <s v="General Obligation Bond"/>
    <n v="103000000"/>
    <s v="K-12 School Facility"/>
    <n v="54.4"/>
    <n v="45.9"/>
    <s v="Fail"/>
    <s v=""/>
    <n v="1"/>
    <n v="2003"/>
    <x v="2"/>
    <m/>
  </r>
  <r>
    <s v="Merced"/>
    <s v="Le Grand Union High School District"/>
    <s v="General Obligation Bond"/>
    <n v="4200000"/>
    <s v="K-12 School Facility"/>
    <n v="55.93"/>
    <n v="44.07"/>
    <s v="Pass"/>
    <n v="1"/>
    <s v=""/>
    <n v="2014"/>
    <x v="1"/>
    <m/>
  </r>
  <r>
    <s v="Merced"/>
    <s v="Weaver Union Elementary School District"/>
    <s v="General Obligation Bond"/>
    <n v="9000000"/>
    <s v="K-12 School Facility"/>
    <n v="56.1"/>
    <n v="43.9"/>
    <s v="Pass"/>
    <n v="1"/>
    <s v=""/>
    <n v="2012"/>
    <x v="0"/>
    <m/>
  </r>
  <r>
    <s v="Merced"/>
    <s v="Merced City School District"/>
    <s v="General Obligation Bond"/>
    <n v="60000000"/>
    <s v="K-12 School Facility"/>
    <n v="57.25"/>
    <n v="42.75"/>
    <s v="Pass"/>
    <n v="1"/>
    <s v=""/>
    <n v="2014"/>
    <x v="1"/>
    <m/>
  </r>
  <r>
    <s v="Merced"/>
    <s v="Atwater Elementary School District"/>
    <s v="General Obligation Bond"/>
    <n v="11000000"/>
    <s v="K-12 School Facility"/>
    <n v="57.8"/>
    <n v="42.2"/>
    <s v="Pass"/>
    <n v="1"/>
    <s v=""/>
    <n v="2004"/>
    <x v="1"/>
    <m/>
  </r>
  <r>
    <s v="Merced"/>
    <s v="Los Banos"/>
    <s v="PLF Debt"/>
    <s v="Transient Occupancy Tax: Increase TOT to 9%."/>
    <s v="Other Purpose"/>
    <n v="58"/>
    <n v="42"/>
    <s v="Pass"/>
    <n v="1"/>
    <s v=""/>
    <n v="1988"/>
    <x v="0"/>
    <m/>
  </r>
  <r>
    <s v="Merced"/>
    <s v="McSwain Union Elementary School District"/>
    <s v="General Obligation Bond"/>
    <n v="4000000"/>
    <s v="K-12 School Facility"/>
    <n v="58.3"/>
    <n v="41.7"/>
    <s v="Fail"/>
    <s v=""/>
    <n v="1"/>
    <n v="2004"/>
    <x v="1"/>
    <m/>
  </r>
  <r>
    <s v="Merced"/>
    <s v="El Nido Elementary School District"/>
    <s v="General Obligation Bond"/>
    <n v="3400000"/>
    <s v="K-12 School Facility"/>
    <n v="58.49"/>
    <n v="41.51"/>
    <s v="Pass"/>
    <n v="1"/>
    <s v=""/>
    <n v="2020"/>
    <x v="1"/>
    <m/>
  </r>
  <r>
    <s v="Merced"/>
    <s v="Merced City School District"/>
    <s v="General Obligation Bond"/>
    <n v="26500000"/>
    <s v="K-12 School Facility"/>
    <n v="58.7"/>
    <n v="41.3"/>
    <s v="Pass"/>
    <n v="1"/>
    <s v=""/>
    <n v="2003"/>
    <x v="2"/>
    <m/>
  </r>
  <r>
    <s v="Merced"/>
    <s v="Atwater"/>
    <s v="PLF Debt"/>
    <s v="Sales Tax: renew and increase the tax for emergency services from 0.5% to 1.0%, thereby increasing the total rate in the city to 8.75%, providing approximately $4,000,000 annually, until ended by voters"/>
    <s v="Public Safety"/>
    <n v="59.57"/>
    <n v="40.43"/>
    <s v="Fail"/>
    <s v=""/>
    <n v="1"/>
    <n v="2020"/>
    <x v="1"/>
    <m/>
  </r>
  <r>
    <s v="Merced"/>
    <s v="Atwater Elementary School District"/>
    <s v="General Obligation Bond"/>
    <n v="20000000"/>
    <s v="K-12 School Facility"/>
    <n v="59.79"/>
    <n v="40.21"/>
    <s v="Pass"/>
    <n v="1"/>
    <s v=""/>
    <n v="2018"/>
    <x v="0"/>
    <m/>
  </r>
  <r>
    <s v="Merced"/>
    <s v="Atwater"/>
    <s v="PLF Debt"/>
    <s v="Transient Occupancy Tax: Increase TOT to 8%."/>
    <s v="Other Purpose"/>
    <n v="60"/>
    <n v="40"/>
    <s v="Pass"/>
    <n v="1"/>
    <s v=""/>
    <n v="1988"/>
    <x v="0"/>
    <m/>
  </r>
  <r>
    <s v="Merced"/>
    <s v="Merced County"/>
    <s v="Sales Tax Revenue Bond"/>
    <s v="Sales Tax: Impose a 1/2› Tax to Expire In 30 Yrs"/>
    <s v="Street Construction and Improvements"/>
    <n v="60.9"/>
    <n v="39.1"/>
    <s v="Fail"/>
    <s v=""/>
    <n v="1"/>
    <n v="2006"/>
    <x v="0"/>
    <m/>
  </r>
  <r>
    <s v="Merced"/>
    <s v="Atwater Elementary School District"/>
    <s v="General Obligation Bond"/>
    <n v="16500000"/>
    <s v="K-12 School Facility"/>
    <n v="60.9"/>
    <n v="39.1"/>
    <s v="Fail"/>
    <s v=""/>
    <n v="1"/>
    <n v="2002"/>
    <x v="0"/>
    <m/>
  </r>
  <r>
    <s v="Merced"/>
    <s v="Le Grand Union High School District"/>
    <s v="General Obligation Bond"/>
    <n v="1950000"/>
    <s v="K-12 School Facility"/>
    <n v="61.1"/>
    <n v="38.9"/>
    <s v="Pass"/>
    <n v="1"/>
    <s v=""/>
    <n v="2001"/>
    <x v="2"/>
    <m/>
  </r>
  <r>
    <s v="Merced"/>
    <s v="Hilmar Unified School District"/>
    <s v="General Obligation Bond"/>
    <n v="31000000"/>
    <s v="K-12 School Facility"/>
    <n v="61.17"/>
    <n v="38.83"/>
    <s v="Pass"/>
    <n v="1"/>
    <s v=""/>
    <n v="2018"/>
    <x v="0"/>
    <m/>
  </r>
  <r>
    <s v="Merced"/>
    <s v="Merced River School District"/>
    <s v="General Obligation Bond"/>
    <n v="1800000"/>
    <s v="K-12 School Facility"/>
    <n v="61.29"/>
    <n v="38.71"/>
    <s v="Pass"/>
    <n v="1"/>
    <s v=""/>
    <n v="2014"/>
    <x v="1"/>
    <m/>
  </r>
  <r>
    <s v="Merced"/>
    <s v="Merced County"/>
    <s v="Sales Tax Revenue Bond"/>
    <s v="Sales Tax: Impose 1/2% Tax"/>
    <s v="Public Transit"/>
    <n v="61.3"/>
    <n v="38.700000000000003"/>
    <s v="Fail"/>
    <s v=""/>
    <n v="1"/>
    <n v="2002"/>
    <x v="0"/>
    <m/>
  </r>
  <r>
    <s v="Merced"/>
    <s v="Ballico-Cressey Elementary School District"/>
    <s v="General Obligation Bond"/>
    <n v="6500000"/>
    <s v="K-12 School Facility"/>
    <n v="61.32"/>
    <n v="38.68"/>
    <s v="Pass"/>
    <n v="1"/>
    <s v=""/>
    <n v="2016"/>
    <x v="1"/>
    <m/>
  </r>
  <r>
    <s v="Merced"/>
    <s v="Merced"/>
    <s v="Sales Tax Revenue Bond"/>
    <s v="Sales Tax: Increase 1/2› for 20 Yrs"/>
    <s v="Public Safety"/>
    <n v="61.9"/>
    <n v="38.1"/>
    <s v="Fail"/>
    <s v=""/>
    <n v="1"/>
    <n v="2004"/>
    <x v="0"/>
    <m/>
  </r>
  <r>
    <s v="Merced"/>
    <s v="Planada Elementary School District"/>
    <s v="General Obligation Bond"/>
    <n v="1500000"/>
    <s v="K-12 School Facility"/>
    <n v="62.32"/>
    <n v="37.68"/>
    <s v="Pass"/>
    <n v="1"/>
    <s v=""/>
    <n v="2014"/>
    <x v="1"/>
    <m/>
  </r>
  <r>
    <s v="Merced"/>
    <s v="El Nido Elementary School District"/>
    <s v="General Obligation Bond"/>
    <n v="3400000"/>
    <s v="K-12 School Facility"/>
    <n v="62.35"/>
    <n v="37.65"/>
    <s v="Pass"/>
    <n v="1"/>
    <s v=""/>
    <n v="2020"/>
    <x v="1"/>
    <m/>
  </r>
  <r>
    <s v="Merced"/>
    <s v="Merced Union High School District"/>
    <s v="General Obligation Bond"/>
    <n v="149450000"/>
    <s v="K-12 School Facility"/>
    <n v="62.6"/>
    <n v="37.4"/>
    <s v="Pass"/>
    <n v="1"/>
    <s v=""/>
    <n v="2008"/>
    <x v="0"/>
    <m/>
  </r>
  <r>
    <s v="Merced"/>
    <s v="Weaver School District"/>
    <s v="General Obligation Bond"/>
    <n v="9800000"/>
    <s v="K-12 School Facility"/>
    <n v="62.7"/>
    <n v="37.299999999999997"/>
    <s v="Pass"/>
    <n v="1"/>
    <s v=""/>
    <n v="2006"/>
    <x v="1"/>
    <m/>
  </r>
  <r>
    <s v="Merced"/>
    <s v="Merced County"/>
    <s v="Sales Tax Revenue Bond"/>
    <s v="Sales Tax: 1/2› Increase for 30 Yrs"/>
    <s v="Public Transit"/>
    <n v="62.8"/>
    <n v="37.200000000000003"/>
    <s v="Fail"/>
    <s v=""/>
    <n v="1"/>
    <n v="2006"/>
    <x v="1"/>
    <m/>
  </r>
  <r>
    <s v="Merced"/>
    <s v="Merced City School District"/>
    <s v="General Obligation Bond"/>
    <n v="42000000"/>
    <s v="K-12 School Facility"/>
    <n v="63.2"/>
    <n v="36.799999999999997"/>
    <s v="Fail"/>
    <s v=""/>
    <n v="1"/>
    <n v="2003"/>
    <x v="2"/>
    <m/>
  </r>
  <r>
    <s v="Merced"/>
    <s v="Planada Elementary School District"/>
    <s v="General Obligation Bond"/>
    <n v="1100000"/>
    <s v="K-12 School Facility"/>
    <n v="64.099999999999994"/>
    <n v="35.9"/>
    <s v="Fail"/>
    <s v=""/>
    <n v="1"/>
    <n v="2004"/>
    <x v="0"/>
    <m/>
  </r>
  <r>
    <s v="Merced"/>
    <s v="Merced"/>
    <s v="Sales Tax Revenue Bond"/>
    <s v="Sales Tax: Sales Taxby «› for Every Taxable Dollar Spent for Not More Than 20 Yrs"/>
    <s v="Special Tax Fees/Levy"/>
    <n v="64.3"/>
    <n v="35.700000000000003"/>
    <s v="Pass"/>
    <n v="1"/>
    <s v=""/>
    <n v="2005"/>
    <x v="3"/>
    <m/>
  </r>
  <r>
    <s v="Merced"/>
    <s v="Le Grand Union High School District"/>
    <s v="General Obligation Bond"/>
    <n v="6000000"/>
    <s v="K-12 School Facility"/>
    <n v="64.98"/>
    <n v="35.020000000000003"/>
    <s v="Pass"/>
    <n v="1"/>
    <s v=""/>
    <n v="2020"/>
    <x v="0"/>
    <m/>
  </r>
  <r>
    <s v="Merced"/>
    <s v="Atwater"/>
    <s v="PLF Debt"/>
    <s v="Marijuana Tax: Impose 15% on business."/>
    <s v="Other Purpose"/>
    <n v="65.27"/>
    <n v="34.729999999999997"/>
    <s v="Pass"/>
    <n v="1"/>
    <s v=""/>
    <n v="2018"/>
    <x v="0"/>
    <m/>
  </r>
  <r>
    <s v="Merced"/>
    <s v="Los Banos Unified School District"/>
    <s v="General Obligation Bond"/>
    <n v="44000000"/>
    <s v="K-12 School Facility"/>
    <n v="65.3"/>
    <n v="34.700000000000003"/>
    <s v="Pass"/>
    <n v="1"/>
    <s v=""/>
    <n v="2008"/>
    <x v="1"/>
    <m/>
  </r>
  <r>
    <s v="Merced"/>
    <s v="Gustine Unified School District"/>
    <s v="General Obligation Bond"/>
    <n v="14000000"/>
    <s v="K-12 School Facility"/>
    <n v="65.900000000000006"/>
    <n v="34.200000000000003"/>
    <s v="Pass"/>
    <n v="1"/>
    <s v=""/>
    <n v="2014"/>
    <x v="0"/>
    <m/>
  </r>
  <r>
    <s v="Merced"/>
    <s v="Livingston Union School District"/>
    <s v="General Obligation Bond"/>
    <n v="10000000"/>
    <s v="K-12 School Facility"/>
    <n v="67.400000000000006"/>
    <n v="32.6"/>
    <s v="Pass"/>
    <n v="1"/>
    <s v=""/>
    <n v="2005"/>
    <x v="3"/>
    <m/>
  </r>
  <r>
    <s v="Merced"/>
    <s v="Los Banos"/>
    <s v="PLF Debt"/>
    <s v="Sales Tax: Impose .5% tax."/>
    <s v="Other Purpose"/>
    <n v="68.64"/>
    <n v="31.36"/>
    <s v="Pass"/>
    <n v="1"/>
    <s v=""/>
    <n v="2018"/>
    <x v="0"/>
    <m/>
  </r>
  <r>
    <s v="Merced"/>
    <s v="Planada Elementary School District"/>
    <s v="General Obligation Bond"/>
    <n v="2900000"/>
    <s v="K-12 School Facility"/>
    <n v="69.099999999999994"/>
    <n v="30.9"/>
    <s v="Pass"/>
    <n v="1"/>
    <s v=""/>
    <n v="2008"/>
    <x v="0"/>
    <m/>
  </r>
  <r>
    <s v="Merced"/>
    <s v="Los Banos Unified School District"/>
    <s v="General Obligation Bond"/>
    <n v="65000000"/>
    <s v="K-12 School Facility"/>
    <n v="70.760000000000005"/>
    <n v="29.24"/>
    <s v="Pass"/>
    <n v="1"/>
    <s v=""/>
    <n v="2018"/>
    <x v="1"/>
    <m/>
  </r>
  <r>
    <s v="Merced"/>
    <s v="Merced County"/>
    <s v="PLF Debt"/>
    <s v="Sales Tax: Implement an additional 0.5% tax for 30 years for transportation improvements."/>
    <s v="Public Transit"/>
    <n v="71.25"/>
    <n v="28.75"/>
    <s v="Pass"/>
    <n v="1"/>
    <s v=""/>
    <n v="2016"/>
    <x v="0"/>
    <m/>
  </r>
  <r>
    <s v="Merced"/>
    <s v="Delhi Unified School District"/>
    <s v="General Obligation Bond"/>
    <n v="8000000"/>
    <s v="K-12 School Facility"/>
    <n v="71.3"/>
    <n v="28.7"/>
    <s v="Pass"/>
    <n v="1"/>
    <s v=""/>
    <n v="2012"/>
    <x v="0"/>
    <m/>
  </r>
  <r>
    <s v="Merced"/>
    <s v="Hilmar Unified School District"/>
    <s v="General Obligation Bond"/>
    <n v="2000000"/>
    <s v="K-12 School Facility"/>
    <n v="72.900000000000006"/>
    <n v="27.1"/>
    <s v="Pass"/>
    <n v="1"/>
    <s v=""/>
    <n v="2002"/>
    <x v="0"/>
    <m/>
  </r>
  <r>
    <s v="Merced"/>
    <s v="Delhi Unified School District"/>
    <s v="General Obligation Bond"/>
    <n v="12000000"/>
    <s v="K-12 School Facility"/>
    <n v="74.239999999999995"/>
    <n v="25.76"/>
    <s v="Pass"/>
    <n v="1"/>
    <s v=""/>
    <n v="2016"/>
    <x v="0"/>
    <m/>
  </r>
  <r>
    <s v="Merced"/>
    <s v="Merced"/>
    <s v="PLF Debt"/>
    <s v="Marijuana Tax: Impose tax of $25/canopy sq. ft. for cultivation or 10% of gross receipts until ended by voters."/>
    <s v="Other Purpose"/>
    <n v="77.45"/>
    <n v="22.55"/>
    <s v="Pass"/>
    <n v="1"/>
    <s v=""/>
    <n v="2018"/>
    <x v="1"/>
    <m/>
  </r>
  <r>
    <s v="Merced"/>
    <s v="Los Banos"/>
    <s v="Sales Tax Revenue Bond"/>
    <s v="Sales Tax: Enact a 1/2› Sales Tax"/>
    <s v="Prisons, Jails, Correctional Facilities"/>
    <n v="77.900000000000006"/>
    <n v="22.1"/>
    <s v="Pass"/>
    <n v="1"/>
    <s v=""/>
    <n v="2004"/>
    <x v="0"/>
    <m/>
  </r>
  <r>
    <s v="Modoc"/>
    <s v="Alturas"/>
    <s v="PLF Debt"/>
    <s v="Sales Tax: Impose .5% tax."/>
    <s v="Fire, Police Protection/Emergency Medical"/>
    <n v="46.82"/>
    <n v="53.18"/>
    <s v="Fail"/>
    <s v=""/>
    <n v="1"/>
    <n v="2018"/>
    <x v="0"/>
    <m/>
  </r>
  <r>
    <s v="Modoc"/>
    <s v="Alturas"/>
    <s v="Sales Tax Election"/>
    <s v="Sales Tax: Impose 1/2› Tax"/>
    <s v="Fire, Police Protection/Emergency Medical"/>
    <n v="48"/>
    <n v="52"/>
    <s v="Fail"/>
    <s v=""/>
    <n v="1"/>
    <n v="2008"/>
    <x v="0"/>
    <m/>
  </r>
  <r>
    <s v="Modoc"/>
    <s v="Lookout Fire Protection District"/>
    <s v="PLF Debt"/>
    <s v="Parcel Tax: $25 per landowner unit per year."/>
    <s v="Other Purpose"/>
    <n v="55.2"/>
    <n v="44.8"/>
    <s v="Fail"/>
    <s v=""/>
    <n v="1"/>
    <n v="1990"/>
    <x v="0"/>
    <m/>
  </r>
  <r>
    <s v="Modoc"/>
    <s v="Alturas"/>
    <s v="PLF Debt"/>
    <s v="Water Meter Rate: Supplemental Charge on Water Rates of $1 for Mosquito Abatement"/>
    <s v="Health Care Facilities"/>
    <n v="60.1"/>
    <n v="39.9"/>
    <s v="Fail"/>
    <s v=""/>
    <n v="1"/>
    <n v="2006"/>
    <x v="1"/>
    <m/>
  </r>
  <r>
    <s v="Modoc"/>
    <s v="Surprise Valley Health Care District"/>
    <s v="PLF Debt"/>
    <s v="Parcel Tax: Levy a Tax of $225 Per Residential Parcel"/>
    <s v="Hospital"/>
    <n v="71.900000000000006"/>
    <n v="28.1"/>
    <s v="Pass"/>
    <n v="1"/>
    <s v=""/>
    <n v="2010"/>
    <x v="1"/>
    <m/>
  </r>
  <r>
    <s v="Modoc"/>
    <s v="Alturas"/>
    <s v="PLF Debt"/>
    <s v="Water Rates: Continue supplemental charge of $1.50 per meter to minimum water rates effective 12/1/2014."/>
    <s v="Other Purpose"/>
    <n v="75.599999999999994"/>
    <n v="24.4"/>
    <s v="Pass"/>
    <n v="1"/>
    <s v=""/>
    <n v="2014"/>
    <x v="0"/>
    <m/>
  </r>
  <r>
    <s v="Modoc"/>
    <s v="Alturas"/>
    <s v="PLF Debt"/>
    <s v="Mosquito Abatement Tax: Increase the Monthly Water Bill from $.50 Per Month to $1 Per Month"/>
    <s v="Other Purpose"/>
    <n v="75.8"/>
    <n v="24.2"/>
    <s v="Pass"/>
    <n v="1"/>
    <s v=""/>
    <n v="2006"/>
    <x v="0"/>
    <m/>
  </r>
  <r>
    <s v="Modoc"/>
    <s v="Surprise Valley Health Care District"/>
    <s v="PLF Debt"/>
    <s v="Parcel Tax: $225 Per Year, an Increase of $75 Per Year"/>
    <s v="Health Care Facilities"/>
    <n v="78.099999999999994"/>
    <n v="21.9"/>
    <s v="Pass"/>
    <n v="1"/>
    <s v=""/>
    <n v="2006"/>
    <x v="1"/>
    <m/>
  </r>
  <r>
    <s v="Modoc"/>
    <s v="Alturas"/>
    <s v="PLF Debt"/>
    <s v="Mosquito Abatement Tax: $1.50 Per Water Meter Through 6/30/2014"/>
    <s v="Other Purpose"/>
    <n v="79.5"/>
    <n v="20.5"/>
    <s v="Pass"/>
    <n v="1"/>
    <s v=""/>
    <n v="2010"/>
    <x v="1"/>
    <m/>
  </r>
  <r>
    <s v="Modoc"/>
    <s v="Alturas"/>
    <s v="PLF Debt"/>
    <s v="Business Tax: Levy 10% tax on gross receipts for marijuana collective or cooperative"/>
    <s v="Other Purpose"/>
    <n v="81.67"/>
    <n v="18.329999999999998"/>
    <s v="Pass"/>
    <n v="1"/>
    <s v=""/>
    <n v="2016"/>
    <x v="1"/>
    <m/>
  </r>
  <r>
    <s v="Modoc"/>
    <s v="Surprise Valley Health Care District"/>
    <s v="PLF Debt"/>
    <s v="$150 Per Parcel for 4 Yrs"/>
    <s v="Health Care Facilities"/>
    <n v="89.8"/>
    <n v="10.199999999999999"/>
    <s v="Pass"/>
    <n v="1"/>
    <s v=""/>
    <n v="1998"/>
    <x v="1"/>
    <m/>
  </r>
  <r>
    <s v="Mono"/>
    <s v="Mammoth Lakes"/>
    <s v="Sales Tax Election"/>
    <s v="Sales Tax: 1/2› Sales Tax Increase"/>
    <s v="Special Tax Fees/Levy"/>
    <n v="44"/>
    <n v="56"/>
    <s v="Fail"/>
    <s v=""/>
    <n v="1"/>
    <n v="2006"/>
    <x v="1"/>
    <m/>
  </r>
  <r>
    <s v="Mono"/>
    <s v="Mono County"/>
    <s v="PLF Debt"/>
    <s v="TOT: Increase from 9% to10%"/>
    <s v="Special Tax Fees/Levy"/>
    <n v="46.8"/>
    <n v="53.2"/>
    <s v="Fail"/>
    <s v=""/>
    <n v="1"/>
    <n v="1998"/>
    <x v="1"/>
    <m/>
  </r>
  <r>
    <s v="Mono"/>
    <s v="Mammoth Unified School District"/>
    <s v="General Obligation Bond"/>
    <n v="65000000"/>
    <s v="K-12 School Facility"/>
    <n v="47.7"/>
    <n v="52.3"/>
    <s v="Fail"/>
    <s v=""/>
    <n v="1"/>
    <n v="2008"/>
    <x v="0"/>
    <m/>
  </r>
  <r>
    <s v="Mono"/>
    <s v="Eastern Sierra Unified School District"/>
    <s v="General Obligation Bond"/>
    <n v="1334000"/>
    <s v="K-12 School Facility"/>
    <n v="49.7"/>
    <n v="50.3"/>
    <s v="Fail"/>
    <s v=""/>
    <n v="1"/>
    <n v="2002"/>
    <x v="0"/>
    <m/>
  </r>
  <r>
    <s v="Mono"/>
    <s v="Mono County"/>
    <s v="PLF Debt"/>
    <s v="Sales Tax: Increase 1/2 of 1%."/>
    <s v="Other Purpose"/>
    <n v="50"/>
    <n v="50"/>
    <s v="Fail"/>
    <s v=""/>
    <n v="1"/>
    <n v="1988"/>
    <x v="0"/>
    <m/>
  </r>
  <r>
    <s v="Mono"/>
    <s v="Eastern Sierra Unified School District"/>
    <s v="General Obligation Bond"/>
    <n v="11100000"/>
    <s v="K-12 School Facility"/>
    <n v="58.5"/>
    <n v="41.5"/>
    <s v="Pass"/>
    <n v="1"/>
    <s v=""/>
    <n v="2004"/>
    <x v="0"/>
    <m/>
  </r>
  <r>
    <s v="Mono"/>
    <s v="Mammoth Lakes"/>
    <s v="PLF Debt"/>
    <s v="Transient Occupancy Tax: Increase from 10% to 13%"/>
    <s v="Public Transit"/>
    <n v="59"/>
    <n v="41"/>
    <s v="Pass"/>
    <n v="1"/>
    <s v=""/>
    <n v="2006"/>
    <x v="1"/>
    <m/>
  </r>
  <r>
    <s v="Mono"/>
    <s v="Mammoth Lakes Fire Protection District"/>
    <s v="PLF Debt"/>
    <s v="Parcel Tax: Impose a flat parcel tax of $79 on all taxable parcels in fiscal year 2018-2019, and then adjusted in following years based on the Bureau of Labor Statistics Consumer Price Index."/>
    <s v="Fire, Police Protection/Emergency Medical"/>
    <n v="60.37"/>
    <n v="39.630000000000003"/>
    <s v="Fail"/>
    <s v=""/>
    <n v="1"/>
    <n v="2018"/>
    <x v="1"/>
    <m/>
  </r>
  <r>
    <s v="Mono"/>
    <s v="Mammoth Unified School District"/>
    <s v="General Obligation Bond"/>
    <n v="63100000"/>
    <s v="K-12 School Facility"/>
    <n v="62.75"/>
    <n v="37.25"/>
    <s v="Pass"/>
    <n v="1"/>
    <s v=""/>
    <n v="2018"/>
    <x v="1"/>
    <m/>
  </r>
  <r>
    <s v="Mono"/>
    <s v="Mono County"/>
    <s v="PLF Debt"/>
    <s v="Extend Transient Occupancy Tax to Cover Campgrounds"/>
    <s v="Health Care Facilities"/>
    <n v="62.8"/>
    <n v="37.200000000000003"/>
    <s v="Fail"/>
    <s v=""/>
    <n v="1"/>
    <n v="2000"/>
    <x v="0"/>
    <m/>
  </r>
  <r>
    <s v="Mono"/>
    <s v="Mammoth Lakes Fire Protection District"/>
    <s v="PLF Debt"/>
    <s v="Parcel Tax: annual tax of $85 per residential unit, $20 per vacant parcel, and $34 per 0.1 acres for other improved property"/>
    <s v="Fire, Police Protection/Emergency Medical"/>
    <n v="65.37"/>
    <n v="34.630000000000003"/>
    <s v="Fail"/>
    <s v=""/>
    <n v="1"/>
    <n v="2020"/>
    <x v="1"/>
    <m/>
  </r>
  <r>
    <s v="Mono"/>
    <s v="Mammoth Lakes"/>
    <s v="PLF Debt"/>
    <s v="Utility Users Tax: No Increase to the Current Rate of 2.5%, Extend the Tax"/>
    <s v="Theatre/Arts/Museums"/>
    <n v="67.5"/>
    <n v="32.5"/>
    <s v="Pass"/>
    <n v="1"/>
    <s v=""/>
    <n v="2010"/>
    <x v="1"/>
    <m/>
  </r>
  <r>
    <s v="Mono"/>
    <s v="Mammoth Unified School District"/>
    <s v="PLF Debt"/>
    <s v="Parcel Tax: $59."/>
    <s v="K-12 School Facility"/>
    <n v="68.400000000000006"/>
    <n v="31.6"/>
    <s v="Pass"/>
    <n v="1"/>
    <s v=""/>
    <n v="2007"/>
    <x v="2"/>
    <m/>
  </r>
  <r>
    <s v="Mono"/>
    <s v="Paradise Fire Protection District"/>
    <s v="PLF Debt"/>
    <s v="$70 Improved Residential Lots/$400 Improved Commercial"/>
    <s v="Fire, Police Protection/Emergency Medical"/>
    <n v="68.900000000000006"/>
    <n v="31.1"/>
    <s v="Pass"/>
    <n v="1"/>
    <s v=""/>
    <n v="1998"/>
    <x v="0"/>
    <m/>
  </r>
  <r>
    <s v="Mono"/>
    <s v="Mammoth Lakes"/>
    <s v="PLF Debt"/>
    <s v="Transactions and UseTax: Increase Sales Tax by 1/2›"/>
    <s v="Recreation and Sports Facilities"/>
    <n v="71.8"/>
    <n v="28.2"/>
    <s v="Pass"/>
    <n v="1"/>
    <s v=""/>
    <n v="2008"/>
    <x v="1"/>
    <m/>
  </r>
  <r>
    <s v="Mono"/>
    <s v="Mammoth Unified School District"/>
    <s v="PLF Debt"/>
    <s v="Parcel Tax: Extends $59 per year parcel tax for 5 years."/>
    <s v="K-12 School Facility"/>
    <n v="73.760000000000005"/>
    <n v="26.24"/>
    <s v="Pass"/>
    <n v="1"/>
    <s v=""/>
    <n v="2011"/>
    <x v="2"/>
    <m/>
  </r>
  <r>
    <s v="Mono"/>
    <s v="Mammoth Unified School District"/>
    <s v="PLF Debt"/>
    <s v="Parcel Tax: renewing an existing annual parcel tax of $59 per parcel for five years, thereby generating an estimated $620,000 per year"/>
    <s v="K-12 School Facility"/>
    <n v="73.900000000000006"/>
    <n v="26.1"/>
    <s v="Pass"/>
    <n v="1"/>
    <s v=""/>
    <n v="2020"/>
    <x v="0"/>
    <m/>
  </r>
  <r>
    <s v="Mono"/>
    <s v="Southern Mono Healthcare District"/>
    <s v="General Obligation Bond"/>
    <n v="22500000"/>
    <s v="Fire, Police Protection/Emergency Medical"/>
    <n v="74.099999999999994"/>
    <n v="25.9"/>
    <s v="Pass"/>
    <n v="1"/>
    <s v=""/>
    <n v="2001"/>
    <x v="2"/>
    <m/>
  </r>
  <r>
    <s v="Mono"/>
    <s v="Mammoth Unified School District"/>
    <s v="PLF Debt"/>
    <s v="Parcel Tax: $59 per year/per parcel for 4 years."/>
    <s v="K-12 School Facility"/>
    <n v="75"/>
    <n v="25"/>
    <s v="Pass"/>
    <n v="1"/>
    <s v=""/>
    <n v="2003"/>
    <x v="2"/>
    <m/>
  </r>
  <r>
    <s v="Mono"/>
    <s v="Mono County"/>
    <s v="PLF Debt"/>
    <s v="Marijuana Tax: For marijuana commercial cultivation, impose tax ranging from $0.50 and $2.50/yr. depending on square footage of plant canopy. For non-cultivation commercial marijuana business activity, impose a tax ranging from 1% to 4% of gross receipts depending on type of business activity."/>
    <s v="Other Purpose"/>
    <n v="79.25"/>
    <n v="20.75"/>
    <s v="Pass"/>
    <n v="1"/>
    <s v=""/>
    <n v="2018"/>
    <x v="1"/>
    <m/>
  </r>
  <r>
    <s v="Mono"/>
    <s v="Mammoth Unified School District"/>
    <s v="PLF Debt"/>
    <s v="Parcel Tax: Extend $59 parcel tax for 5 years."/>
    <s v="K-12 School Facility"/>
    <n v="79.650000000000006"/>
    <n v="20.350000000000001"/>
    <s v="Pass"/>
    <n v="1"/>
    <s v=""/>
    <n v="2016"/>
    <x v="1"/>
    <m/>
  </r>
  <r>
    <s v="Mono"/>
    <s v="Paradise Fire Protection District"/>
    <s v="PLF Debt"/>
    <s v="Parcel Tax: Increase parcel tax for FY 2015-16: improved residential: $100 to $240; unimproved: $36 to $86; unimproved commercial: $257 to $617. Rates to either increase or decrease in future fiscal years based on the consumer price index rate changes."/>
    <s v="Fire, Police Protection/Emergency Medical"/>
    <n v="80.7"/>
    <n v="19.399999999999999"/>
    <s v="Pass"/>
    <n v="1"/>
    <s v=""/>
    <n v="2014"/>
    <x v="0"/>
    <m/>
  </r>
  <r>
    <s v="Mono"/>
    <s v="Mammoth Lakes"/>
    <s v="PLF Debt"/>
    <s v="Marijuana Tax: Impose 1% tax on marijuana testing laboratory gross receipts, impose a 2% tax on marijuana cultivation, distribution, and manufacturing businesses, impose a 4% tax on gross receipts of marijuana retail businesses and adopt regulatory provisions defining, conducting audits about, and establishing an appeal procedure for the marijuana tax."/>
    <s v="Other Purpose"/>
    <n v="81.430000000000007"/>
    <n v="17.57"/>
    <s v="Pass"/>
    <n v="1"/>
    <s v=""/>
    <n v="2018"/>
    <x v="1"/>
    <m/>
  </r>
  <r>
    <s v="Monterey"/>
    <s v="Greenfield"/>
    <s v="PLF Debt"/>
    <s v="Utility Users Tax: Raise by 3%"/>
    <s v="Fire, Police Protection/Emergency Medical"/>
    <n v="19.600000000000001"/>
    <n v="80.400000000000006"/>
    <s v="Fail"/>
    <s v=""/>
    <n v="1"/>
    <n v="2004"/>
    <x v="0"/>
    <m/>
  </r>
  <r>
    <s v="Monterey"/>
    <s v="Pacific Grove"/>
    <s v="PLF Debt"/>
    <s v="Admission Tax: Impose 5% tax to enter or attend events or facilities in the city."/>
    <s v="Other Purpose"/>
    <n v="22.91"/>
    <n v="77.09"/>
    <s v="Fail"/>
    <s v=""/>
    <n v="1"/>
    <n v="2016"/>
    <x v="0"/>
    <m/>
  </r>
  <r>
    <s v="Monterey"/>
    <s v="King City"/>
    <s v="PLF Debt"/>
    <s v="Utility Users Tax: Make Cell Ph Subject to Same Taxes As Telephone"/>
    <s v="Public Safety"/>
    <n v="23.5"/>
    <n v="76.5"/>
    <s v="Fail"/>
    <s v=""/>
    <n v="1"/>
    <n v="2004"/>
    <x v="0"/>
    <m/>
  </r>
  <r>
    <s v="Monterey"/>
    <s v="King City"/>
    <s v="PLF Debt"/>
    <s v="Utility Users Tax: Phone, Electricity, Wtr, Gas, &amp; Cable TV Services from 2% to 4% During 1/1/2005 to 12/31/2006"/>
    <s v="Public Safety"/>
    <n v="28.2"/>
    <n v="71.900000000000006"/>
    <s v="Fail"/>
    <s v=""/>
    <n v="1"/>
    <n v="2004"/>
    <x v="0"/>
    <m/>
  </r>
  <r>
    <s v="Monterey"/>
    <s v="King City"/>
    <s v="PLF Debt"/>
    <s v="Utility Users Tax: Apply Tax to Cell Phones and Increase to 3%"/>
    <s v="Special Tax Fees/Levy"/>
    <n v="28.5"/>
    <n v="71.5"/>
    <s v="Fail"/>
    <s v=""/>
    <n v="1"/>
    <n v="2000"/>
    <x v="0"/>
    <m/>
  </r>
  <r>
    <s v="Monterey"/>
    <s v="King City"/>
    <s v="PLF Debt"/>
    <s v="Utility Users Tax: Repeal 2% Tax"/>
    <s v="Special Tax Fees/Levy"/>
    <n v="30.7"/>
    <n v="69.3"/>
    <s v="Fail"/>
    <s v=""/>
    <n v="1"/>
    <n v="2002"/>
    <x v="0"/>
    <m/>
  </r>
  <r>
    <s v="Monterey"/>
    <s v="Salinas"/>
    <s v="PLF Debt"/>
    <s v="Utility Users Tax: Reduce to 3%, Repeal Tax by 2005"/>
    <s v="Special Tax Fees/Levy"/>
    <n v="33.799999999999997"/>
    <n v="66.2"/>
    <s v="Fail"/>
    <s v=""/>
    <n v="1"/>
    <n v="2002"/>
    <x v="0"/>
    <m/>
  </r>
  <r>
    <s v="Monterey"/>
    <s v="King City"/>
    <s v="PLF Debt"/>
    <s v="Utility Users Tax: Remove the $2,000 Max Utility Users Tax Payable on Phone, Electricity, Wtr, Gas, &amp; Cable TV Services in any One Calendar Year"/>
    <s v="Fire, Police Protection/Emergency Medical"/>
    <n v="34.1"/>
    <n v="65.900000000000006"/>
    <s v="Fail"/>
    <s v=""/>
    <n v="1"/>
    <n v="2004"/>
    <x v="0"/>
    <m/>
  </r>
  <r>
    <s v="Monterey"/>
    <s v="Salinas"/>
    <s v="PLF Debt"/>
    <s v="Utility Users Tax: From $2,000 to $4,000 Over 4 Yrs, Then by Inflation Index Thereafter"/>
    <s v="Public Building"/>
    <n v="34.200000000000003"/>
    <n v="65.8"/>
    <s v="Fail"/>
    <s v=""/>
    <n v="1"/>
    <n v="2004"/>
    <x v="0"/>
    <m/>
  </r>
  <r>
    <s v="Monterey"/>
    <s v="Salinas"/>
    <s v="PLF Debt"/>
    <s v="Continue Bus License Tax"/>
    <s v="Special Tax Fees/Levy"/>
    <n v="34.799999999999997"/>
    <n v="65.2"/>
    <s v="Fail"/>
    <s v=""/>
    <n v="1"/>
    <n v="1998"/>
    <x v="0"/>
    <m/>
  </r>
  <r>
    <s v="Monterey"/>
    <s v="Soledad Community Health Care District"/>
    <s v="General Obligation Bond"/>
    <n v="11500000"/>
    <s v="Other, Multiple Health Care Purposes (Equipment, etc.)"/>
    <n v="35.159999999999997"/>
    <n v="64.84"/>
    <s v="Fail"/>
    <s v=""/>
    <n v="1"/>
    <n v="2013"/>
    <x v="2"/>
    <m/>
  </r>
  <r>
    <s v="Monterey"/>
    <s v="Pacific Grove Unified School District"/>
    <s v="PLF Debt"/>
    <s v="Parcel Tax: $60 per parcel for 4 years."/>
    <s v="K-12 School Facility"/>
    <n v="37.58"/>
    <n v="62.42"/>
    <s v="Fail"/>
    <s v=""/>
    <n v="1"/>
    <n v="2011"/>
    <x v="2"/>
    <m/>
  </r>
  <r>
    <s v="Monterey"/>
    <s v="Pacific Grove"/>
    <s v="PLF Debt"/>
    <s v="Utility Users Tax: Reduce to 3%"/>
    <s v="Special Tax Fees/Levy"/>
    <n v="38.200000000000003"/>
    <n v="61.8"/>
    <s v="Fail"/>
    <s v=""/>
    <n v="1"/>
    <n v="2002"/>
    <x v="0"/>
    <m/>
  </r>
  <r>
    <s v="Monterey"/>
    <s v="Pajaro-Sunny Mesa Community Services District"/>
    <s v="PLF Debt"/>
    <s v="Parcel Tax: Impose Tax of $58.26"/>
    <s v="Recreation and Sports Facilities"/>
    <n v="38.200000000000003"/>
    <n v="61.8"/>
    <s v="Fail"/>
    <s v=""/>
    <n v="1"/>
    <n v="2002"/>
    <x v="0"/>
    <m/>
  </r>
  <r>
    <s v="Monterey"/>
    <s v="Salinas"/>
    <s v="PLF Debt"/>
    <s v="Sales Tax: Increase sales tax by one cent."/>
    <s v="Other Purpose"/>
    <n v="39.29"/>
    <n v="60.71"/>
    <s v="Fail"/>
    <s v=""/>
    <n v="1"/>
    <n v="2009"/>
    <x v="2"/>
    <m/>
  </r>
  <r>
    <s v="Monterey"/>
    <s v="Pacific Grove"/>
    <s v="PLF Debt"/>
    <s v="Parcel Tax: $120 per parcel/per year."/>
    <s v="Other Purpose"/>
    <n v="42.61"/>
    <n v="57.39"/>
    <s v="Fail"/>
    <s v=""/>
    <n v="1"/>
    <n v="2007"/>
    <x v="2"/>
    <m/>
  </r>
  <r>
    <s v="Monterey"/>
    <s v="Seaside"/>
    <s v="PLF Debt"/>
    <s v="Utility Users Tax: Repeal 6% Tax Effective 7/1/2009"/>
    <s v="Special Tax Fees/Levy"/>
    <n v="43.1"/>
    <n v="57"/>
    <s v="Fail"/>
    <s v=""/>
    <n v="1"/>
    <n v="2008"/>
    <x v="0"/>
    <m/>
  </r>
  <r>
    <s v="Monterey"/>
    <s v="Monterey Peninsula Unified School District"/>
    <s v="General Obligation Bond"/>
    <n v="158000000"/>
    <s v="K-12 School Facility"/>
    <n v="43.4"/>
    <n v="56.6"/>
    <s v="Fail"/>
    <s v=""/>
    <n v="1"/>
    <n v="2002"/>
    <x v="1"/>
    <m/>
  </r>
  <r>
    <s v="Monterey"/>
    <s v="North Monterey County Unified School District"/>
    <s v="General Obligation Bond"/>
    <n v="36000000"/>
    <s v="K-12 School Facility"/>
    <n v="43.71"/>
    <n v="56.29"/>
    <s v="Fail"/>
    <s v=""/>
    <n v="1"/>
    <n v="2017"/>
    <x v="2"/>
    <m/>
  </r>
  <r>
    <s v="Monterey"/>
    <s v="North Monterey County Unified School District"/>
    <s v="General Obligation Bond"/>
    <n v="40000000"/>
    <s v="K-12 School Facility"/>
    <n v="45.09"/>
    <n v="54.91"/>
    <s v="Fail"/>
    <s v=""/>
    <n v="1"/>
    <n v="2017"/>
    <x v="2"/>
    <m/>
  </r>
  <r>
    <s v="Monterey"/>
    <s v="Sand City"/>
    <s v="PLF Debt"/>
    <s v="Sales Tax: increase from 1% to 1.5% generating an estimated $1 million per year, thereby increasing the total sales tax rate from 8.75% to 9.25%"/>
    <s v="Other Purpose"/>
    <n v="45.41"/>
    <n v="54.59"/>
    <s v="Fail"/>
    <s v=""/>
    <n v="1"/>
    <n v="2020"/>
    <x v="0"/>
    <m/>
  </r>
  <r>
    <s v="Monterey"/>
    <s v="Pacific Grove"/>
    <s v="PLF Debt"/>
    <s v="Sales Tax: Add 0.5% sales tax for five years."/>
    <s v="Other Purpose"/>
    <n v="47.48"/>
    <n v="52.52"/>
    <s v="Fail"/>
    <s v=""/>
    <n v="1"/>
    <n v="2007"/>
    <x v="2"/>
    <m/>
  </r>
  <r>
    <s v="Monterey"/>
    <s v="Seaside"/>
    <s v="PLF Debt"/>
    <s v="Utility Users Tax: Reduce to 4% in 2003, 3% in 2004"/>
    <s v="Special Tax Fees/Levy"/>
    <n v="47.7"/>
    <n v="52.3"/>
    <s v="Fail"/>
    <s v=""/>
    <n v="1"/>
    <n v="2002"/>
    <x v="0"/>
    <m/>
  </r>
  <r>
    <s v="Monterey"/>
    <s v="Pacific Grove Unified School District"/>
    <s v="General Obligation Bond"/>
    <n v="27800000"/>
    <s v="K-12 School Facility"/>
    <n v="47.83"/>
    <n v="52.17"/>
    <s v="Fail"/>
    <s v=""/>
    <n v="1"/>
    <n v="2013"/>
    <x v="2"/>
    <m/>
  </r>
  <r>
    <s v="Monterey"/>
    <s v="Aromas Tri-County Fire Protection District"/>
    <s v="PLF Debt"/>
    <s v="Parcel Tax: Impose tax at a rate of $230/improved parcel to fund paramedic services."/>
    <s v="Fire, Police Protection/Emergency Medical"/>
    <n v="47.93"/>
    <n v="52.07"/>
    <s v="Fail"/>
    <s v=""/>
    <n v="1"/>
    <n v="2016"/>
    <x v="0"/>
    <m/>
  </r>
  <r>
    <s v="Monterey"/>
    <s v="Pacific Grove"/>
    <s v="PLF Debt"/>
    <s v="Business License Tax: Eliminate the $3000 business license tax limit for six years."/>
    <s v="Other Purpose"/>
    <n v="48.11"/>
    <n v="51.89"/>
    <s v="Fail"/>
    <s v=""/>
    <n v="1"/>
    <n v="2007"/>
    <x v="2"/>
    <m/>
  </r>
  <r>
    <s v="Monterey"/>
    <s v="Salinas"/>
    <s v="Sales Tax Revenue Bond"/>
    <s v="Sales Tax: 1/2›, Reduced to 1/4› In 5 Yrs, and Exp In 15 Yrs"/>
    <s v="Public Building"/>
    <n v="48.2"/>
    <n v="51.8"/>
    <s v="Fail"/>
    <s v=""/>
    <n v="1"/>
    <n v="2004"/>
    <x v="0"/>
    <m/>
  </r>
  <r>
    <s v="Monterey"/>
    <s v="King City"/>
    <s v="PLF Debt"/>
    <s v="Utility Users Tax: Continuation of 1% Increase"/>
    <s v="Special Tax Fees/Levy"/>
    <n v="48.5"/>
    <n v="51.5"/>
    <s v="Fail"/>
    <s v=""/>
    <n v="1"/>
    <n v="1998"/>
    <x v="0"/>
    <m/>
  </r>
  <r>
    <s v="Monterey"/>
    <s v="Marina"/>
    <s v="PLF Debt"/>
    <s v="Utility Users Tax: Periods Not to Exceed 2 Yrs, Amt Not to Exceed 5%,Tax May Be Overturned Any Time by Subsequent Referendum Vote and May Not be Imposed after 1/1/2011"/>
    <s v="Special Tax Fees/Levy"/>
    <n v="49.1"/>
    <n v="50.9"/>
    <s v="Fail"/>
    <s v=""/>
    <n v="1"/>
    <n v="2004"/>
    <x v="0"/>
    <m/>
  </r>
  <r>
    <s v="Monterey"/>
    <s v="Monterey"/>
    <s v="PLF Debt"/>
    <s v="Sales Tax: Increase .25% to Expire In 5 Yrs"/>
    <s v="Special Tax Fees/Levy"/>
    <n v="49.1"/>
    <n v="50.9"/>
    <s v="Fail"/>
    <s v=""/>
    <n v="1"/>
    <n v="2004"/>
    <x v="0"/>
    <m/>
  </r>
  <r>
    <s v="Monterey"/>
    <s v="Gonzales Unified School District"/>
    <s v="General Obligation Bond"/>
    <n v="16900000"/>
    <s v="K-12 School Facility"/>
    <n v="49.51"/>
    <n v="50.49"/>
    <s v="Fail"/>
    <s v=""/>
    <n v="1"/>
    <n v="2014"/>
    <x v="1"/>
    <m/>
  </r>
  <r>
    <s v="Monterey"/>
    <s v="Salinas"/>
    <s v="PLF Debt"/>
    <s v="Business License Tax: Bring Rates to the 1998 Level &amp; Remove the Exemption from Such Tax for Manufacturers, Agricultural, and Other Businesses"/>
    <s v="Public Building"/>
    <n v="51"/>
    <n v="49"/>
    <s v="Pass"/>
    <n v="1"/>
    <s v=""/>
    <n v="2004"/>
    <x v="0"/>
    <m/>
  </r>
  <r>
    <s v="Monterey"/>
    <s v="King City"/>
    <s v="PLF Debt"/>
    <s v="Utility Users Tax: Raise the Tax Rate on Telephone, Electricity, Water, Gas, and Cable Television Services to the Statewide Average of 6% from 2%"/>
    <s v="Fire, Police Protection/Emergency Medical"/>
    <n v="51.2"/>
    <n v="48.8"/>
    <s v="Fail"/>
    <s v=""/>
    <n v="1"/>
    <n v="2005"/>
    <x v="3"/>
    <m/>
  </r>
  <r>
    <s v="Monterey"/>
    <s v="Marina"/>
    <s v="PLF Debt"/>
    <s v="Sales Tax: Increase 1% to 1.5% for 15 yrs."/>
    <s v="Other Purpose"/>
    <n v="51.32"/>
    <n v="48.68"/>
    <s v="Pass"/>
    <n v="1"/>
    <s v=""/>
    <n v="2018"/>
    <x v="0"/>
    <m/>
  </r>
  <r>
    <s v="Monterey"/>
    <s v="Monterey County Road Safety Authority"/>
    <s v="Sales Tax Revenue Bond"/>
    <s v=".5% Sales Tax for 9 Yrs"/>
    <s v="Street Construction and Improvements"/>
    <n v="52.9"/>
    <n v="47.1"/>
    <s v="Fail"/>
    <s v=""/>
    <n v="1"/>
    <n v="1998"/>
    <x v="0"/>
    <m/>
  </r>
  <r>
    <s v="Monterey"/>
    <s v="Spreckels Memorial District"/>
    <s v="PLF Debt"/>
    <s v="$95/Parcel for 5 Yrs"/>
    <s v="Parks, Open Space"/>
    <n v="52.9"/>
    <n v="47.1"/>
    <s v="Fail"/>
    <s v=""/>
    <n v="1"/>
    <n v="1998"/>
    <x v="0"/>
    <m/>
  </r>
  <r>
    <s v="Monterey"/>
    <s v="Gonzales"/>
    <s v="PLF Debt"/>
    <s v="Sales Tax: increase from 0.5% to 1% for 20 years generating an estimated additional $600,000 per year, thereby increasing the total sales tax rate from 8.25% to 8.75%"/>
    <s v="Other Purpose"/>
    <n v="52.94"/>
    <n v="47.06"/>
    <s v="Pass"/>
    <n v="1"/>
    <s v=""/>
    <n v="2020"/>
    <x v="0"/>
    <m/>
  </r>
  <r>
    <s v="Monterey"/>
    <s v="Salinas"/>
    <s v="Special Assessment Bond"/>
    <s v="$5 Special Assessment"/>
    <s v="Hospital"/>
    <n v="53.1"/>
    <n v="46.9"/>
    <s v="Fail"/>
    <s v=""/>
    <n v="1"/>
    <n v="2000"/>
    <x v="1"/>
    <m/>
  </r>
  <r>
    <s v="Monterey"/>
    <s v="Soledad Unified School District"/>
    <s v="General Obligation Bond"/>
    <n v="11500000"/>
    <s v="K-12 School Facility"/>
    <n v="53.62"/>
    <n v="46.38"/>
    <s v="Fail"/>
    <s v=""/>
    <n v="1"/>
    <n v="2020"/>
    <x v="1"/>
    <m/>
  </r>
  <r>
    <s v="Monterey"/>
    <s v="Salinas"/>
    <s v="PLF Debt"/>
    <s v="Parcel Tax: $20 Per Parcel Until 2/31/2014"/>
    <s v="Hospital"/>
    <n v="54.7"/>
    <n v="45.3"/>
    <s v="Fail"/>
    <s v=""/>
    <n v="1"/>
    <n v="2004"/>
    <x v="1"/>
    <m/>
  </r>
  <r>
    <s v="Monterey"/>
    <s v="King City Union School District"/>
    <s v="General Obligation Bond"/>
    <n v="19325000"/>
    <s v="K-12 School Facility"/>
    <n v="55.76"/>
    <n v="44.24"/>
    <s v="Pass"/>
    <n v="1"/>
    <s v=""/>
    <n v="2020"/>
    <x v="1"/>
    <m/>
  </r>
  <r>
    <s v="Monterey"/>
    <s v="North County Fire Protection District"/>
    <s v="PLF Debt"/>
    <s v="Parcel Tax: Levy tax at rates of $39/residential unit, $63.75/unimproved lot/agricultural parcel, and $0.10/sq. ft. for commercial/industrial building with a minimum of $39."/>
    <s v="Fire, Police Protection/Emergency Medical"/>
    <n v="55.78"/>
    <n v="44.22"/>
    <s v="Fail"/>
    <s v=""/>
    <n v="1"/>
    <n v="2018"/>
    <x v="0"/>
    <m/>
  </r>
  <r>
    <s v="Monterey"/>
    <s v="King City"/>
    <s v="PLF Debt"/>
    <s v="Sales Tax: Increase tax from .5%to 1% for 10 yrs."/>
    <s v="Other Purpose"/>
    <n v="56.03"/>
    <n v="43.97"/>
    <s v="Pass"/>
    <n v="1"/>
    <s v=""/>
    <n v="2018"/>
    <x v="0"/>
    <m/>
  </r>
  <r>
    <s v="Monterey"/>
    <s v="Sand City"/>
    <s v="Sales Tax Revenue Bond"/>
    <s v="Sales Tax: Increase 1/2 of 1% (0.50%)"/>
    <s v="Special Tax Fees/Levy"/>
    <n v="56.1"/>
    <n v="43.9"/>
    <s v="Pass"/>
    <n v="1"/>
    <s v=""/>
    <n v="2004"/>
    <x v="0"/>
    <m/>
  </r>
  <r>
    <s v="Monterey"/>
    <s v="Monterey"/>
    <s v="PLF Debt"/>
    <s v="Utility Users Tax: Extend the city's telephone users tax to wireless, internet, and other modern communications."/>
    <s v="Other Purpose"/>
    <n v="56.15"/>
    <n v="43.85"/>
    <s v="Pass"/>
    <n v="1"/>
    <s v=""/>
    <n v="2016"/>
    <x v="0"/>
    <m/>
  </r>
  <r>
    <s v="Monterey"/>
    <s v="King City Union School District"/>
    <s v="General Obligation Bond"/>
    <n v="18975000"/>
    <s v="K-12 School Facility"/>
    <n v="56.44"/>
    <n v="43.56"/>
    <s v="Pass"/>
    <n v="1"/>
    <s v=""/>
    <n v="2020"/>
    <x v="1"/>
    <m/>
  </r>
  <r>
    <s v="Monterey"/>
    <s v="Del Rey Oaks"/>
    <s v="Sales Tax Revenue Bond"/>
    <s v="Sales Tax: Impose a 1% Tax for a Period of Not More Than 5 Yrs"/>
    <s v="Special Tax Fees/Levy"/>
    <n v="56.6"/>
    <n v="43.4"/>
    <s v="Pass"/>
    <n v="1"/>
    <s v=""/>
    <n v="2006"/>
    <x v="0"/>
    <m/>
  </r>
  <r>
    <s v="Monterey"/>
    <s v="Monterey County"/>
    <s v="Sales Tax Revenue Bond"/>
    <s v="Sales Tax: 1/2 of 1% for 14 Yrs"/>
    <s v="Public Transit"/>
    <n v="57.1"/>
    <n v="42.9"/>
    <s v="Fail"/>
    <s v=""/>
    <n v="1"/>
    <n v="2006"/>
    <x v="1"/>
    <m/>
  </r>
  <r>
    <s v="Monterey"/>
    <s v="Soledad Unified School District"/>
    <s v="General Obligation Bond"/>
    <n v="25210000"/>
    <s v="K-12 School Facility"/>
    <n v="57.58"/>
    <n v="42.42"/>
    <s v="Pass"/>
    <n v="1"/>
    <s v=""/>
    <n v="2018"/>
    <x v="1"/>
    <m/>
  </r>
  <r>
    <s v="Monterey"/>
    <s v="Santa Rita Union Elementary School District"/>
    <s v="General Obligation Bond"/>
    <n v="14600000"/>
    <s v="K-12 School Facility"/>
    <n v="57.8"/>
    <n v="42.2"/>
    <s v="Pass"/>
    <n v="1"/>
    <s v=""/>
    <n v="2006"/>
    <x v="0"/>
    <m/>
  </r>
  <r>
    <s v="Monterey"/>
    <s v="Seaside"/>
    <s v="Sales Tax Revenue Bond"/>
    <s v="Sales Tax: Increase by 1› for General City Services"/>
    <s v="Special Tax Fees/Levy"/>
    <n v="58.2"/>
    <n v="41.8"/>
    <s v="Pass"/>
    <n v="1"/>
    <s v=""/>
    <n v="2008"/>
    <x v="1"/>
    <m/>
  </r>
  <r>
    <s v="Monterey"/>
    <s v="Sand City"/>
    <s v="PLF Debt"/>
    <s v="Increase TOT from 8% to 14%"/>
    <s v="Special Tax Fees/Levy"/>
    <n v="58.6"/>
    <n v="41.4"/>
    <s v="Pass"/>
    <n v="1"/>
    <s v=""/>
    <n v="2000"/>
    <x v="0"/>
    <m/>
  </r>
  <r>
    <s v="Monterey"/>
    <s v="Washington Union School District"/>
    <s v="PLF Debt"/>
    <s v="Parcel Tax: $10.00 Per Month for 7 Yrs Beginning 7/1/2004"/>
    <s v="K-12 School Facility"/>
    <n v="58.6"/>
    <n v="41.4"/>
    <s v="Fail"/>
    <s v=""/>
    <n v="1"/>
    <n v="2004"/>
    <x v="1"/>
    <m/>
  </r>
  <r>
    <s v="Monterey"/>
    <s v="Greenfield Union School District (Monterey County)"/>
    <s v="General Obligation Bond"/>
    <n v="8300000"/>
    <s v="K-12 School Facility"/>
    <n v="59.6"/>
    <n v="40.4"/>
    <s v="Pass"/>
    <n v="1"/>
    <s v=""/>
    <n v="2010"/>
    <x v="1"/>
    <m/>
  </r>
  <r>
    <s v="Monterey"/>
    <s v="Pacific Grove Unified School District"/>
    <s v="General Obligation Bond"/>
    <n v="18000000"/>
    <s v="K-12 School Facility"/>
    <n v="59.8"/>
    <n v="40.200000000000003"/>
    <s v="Pass"/>
    <n v="1"/>
    <s v=""/>
    <n v="2014"/>
    <x v="0"/>
    <m/>
  </r>
  <r>
    <s v="Monterey"/>
    <s v="Pacific Grove"/>
    <s v="PLF Debt"/>
    <s v="Sales Tax: increase from 1% to 1.5% generating an estimated $1 million per year, thereby increasing the total sales tax rate from 8.75% to 9.25%"/>
    <s v="Other Purpose"/>
    <n v="59.84"/>
    <n v="40.159999999999997"/>
    <s v="Pass"/>
    <n v="1"/>
    <s v=""/>
    <n v="2020"/>
    <x v="0"/>
    <m/>
  </r>
  <r>
    <s v="Monterey"/>
    <s v="South Monterey County Joint Union High School District"/>
    <s v="General Obligation Bond"/>
    <n v="20000000"/>
    <s v="K-12 School Facility"/>
    <n v="60.05"/>
    <n v="39.340000000000003"/>
    <s v="Pass"/>
    <n v="1"/>
    <s v=""/>
    <n v="2018"/>
    <x v="0"/>
    <m/>
  </r>
  <r>
    <s v="Monterey"/>
    <s v="Salinas Union High School District"/>
    <s v="General Obligation Bond"/>
    <n v="128000000"/>
    <s v="K-12 School Facility"/>
    <n v="60.3"/>
    <n v="39.700000000000003"/>
    <s v="Pass"/>
    <n v="1"/>
    <s v=""/>
    <n v="2014"/>
    <x v="0"/>
    <m/>
  </r>
  <r>
    <s v="Monterey"/>
    <s v="Salinas Union High School District"/>
    <s v="General Obligation Bond"/>
    <n v="52000000"/>
    <s v="K-12 School Facility"/>
    <n v="60.4"/>
    <n v="39.6"/>
    <s v="Pass"/>
    <n v="1"/>
    <s v=""/>
    <n v="2002"/>
    <x v="1"/>
    <m/>
  </r>
  <r>
    <s v="Monterey"/>
    <s v="Greenfield"/>
    <s v="PLF Debt"/>
    <s v="Sales Tax: continue a 0.75% sales tax for six years generating an estimated $1.1 million per year, thereby maintaining the total sales tax rate at 9.5% for six years"/>
    <s v="Other Purpose"/>
    <n v="60.44"/>
    <n v="39.56"/>
    <s v="Pass"/>
    <n v="1"/>
    <s v=""/>
    <n v="2020"/>
    <x v="0"/>
    <m/>
  </r>
  <r>
    <s v="Monterey"/>
    <s v="Yajaro Valley Unified School District"/>
    <s v="General Obligation Bond"/>
    <n v="75000000"/>
    <s v="K-12 School Facility"/>
    <n v="60.5"/>
    <n v="39.5"/>
    <s v="Fail"/>
    <s v=""/>
    <n v="1"/>
    <n v="1998"/>
    <x v="1"/>
    <m/>
  </r>
  <r>
    <s v="Monterey"/>
    <s v="Carmel-By-The-Sea"/>
    <s v="PLF Debt"/>
    <s v="Sales Tax: increasing the city's sales tax from 1% to 1.5% for 20 years"/>
    <s v="Other Purpose"/>
    <n v="60.53"/>
    <n v="39.47"/>
    <s v="Pass"/>
    <n v="1"/>
    <s v=""/>
    <n v="2020"/>
    <x v="1"/>
    <m/>
  </r>
  <r>
    <s v="Monterey"/>
    <s v="Greenfield"/>
    <s v="PLF Debt"/>
    <s v="Sales Tax: Increase sales tax by 0.75%."/>
    <s v="Other Purpose"/>
    <n v="60.56"/>
    <n v="39.44"/>
    <s v="Pass"/>
    <n v="1"/>
    <s v=""/>
    <n v="2015"/>
    <x v="2"/>
    <m/>
  </r>
  <r>
    <s v="Monterey"/>
    <s v="South Monterey County Joint Union High School District"/>
    <s v="General Obligation Bond"/>
    <n v="20000000"/>
    <s v="K-12 School Facility"/>
    <n v="60.66"/>
    <n v="39.340000000000003"/>
    <s v="Pass"/>
    <n v="1"/>
    <s v=""/>
    <n v="2018"/>
    <x v="0"/>
    <m/>
  </r>
  <r>
    <s v="Monterey"/>
    <s v="Greenfield Union School District (Monterey County)"/>
    <s v="General Obligation Bond"/>
    <n v="10000000"/>
    <s v="K-12 School Facility"/>
    <n v="60.8"/>
    <n v="39.200000000000003"/>
    <s v="Pass"/>
    <n v="1"/>
    <s v=""/>
    <n v="2014"/>
    <x v="0"/>
    <m/>
  </r>
  <r>
    <s v="Monterey"/>
    <s v="Chualar Union School District"/>
    <s v="General Obligation Bond"/>
    <n v="1000000"/>
    <s v="K-12 School Facility"/>
    <n v="60.8"/>
    <n v="39.200000000000003"/>
    <s v="Pass"/>
    <n v="1"/>
    <s v=""/>
    <n v="2004"/>
    <x v="1"/>
    <m/>
  </r>
  <r>
    <s v="Monterey"/>
    <s v="North Monterey County Unified School District"/>
    <s v="General Obligation Bond"/>
    <n v="23800000"/>
    <s v="K-12 School Facility"/>
    <n v="61.04"/>
    <n v="38.96"/>
    <s v="Pass"/>
    <n v="1"/>
    <s v=""/>
    <n v="2013"/>
    <x v="2"/>
    <m/>
  </r>
  <r>
    <s v="Monterey"/>
    <s v="Salinas"/>
    <s v="PLF Debt"/>
    <s v="Utility Users Tax: Reduce tax on telecommunications and video users from 6% to 5%."/>
    <s v="Special Tax Fees/Levy"/>
    <n v="61.1"/>
    <n v="38.9"/>
    <s v="Pass"/>
    <n v="1"/>
    <s v=""/>
    <n v="2014"/>
    <x v="0"/>
    <m/>
  </r>
  <r>
    <s v="Monterey"/>
    <s v="Bradley Union School District"/>
    <s v="General Obligation Bond"/>
    <n v="1100000"/>
    <s v="K-12 School Facility"/>
    <n v="61.1"/>
    <n v="38.9"/>
    <s v="Pass"/>
    <n v="1"/>
    <s v=""/>
    <n v="2011"/>
    <x v="2"/>
    <m/>
  </r>
  <r>
    <s v="Monterey"/>
    <s v="Gonzales Unified School District"/>
    <s v="General Obligation Bond"/>
    <n v="24500000"/>
    <s v="K-12 School Facility"/>
    <n v="61.14"/>
    <n v="38.86"/>
    <s v="Pass"/>
    <n v="1"/>
    <s v=""/>
    <n v="2020"/>
    <x v="0"/>
    <m/>
  </r>
  <r>
    <s v="Monterey"/>
    <s v="Soledad"/>
    <s v="PLF Debt"/>
    <s v="Sales Tax: additional 0.5% generating an estimated $900,000 per year, thereby increasing the total sales tax rate from 8.75% to 9.25%"/>
    <s v="Other Purpose"/>
    <n v="61.44"/>
    <n v="38.56"/>
    <s v="Pass"/>
    <n v="1"/>
    <s v=""/>
    <n v="2020"/>
    <x v="0"/>
    <m/>
  </r>
  <r>
    <s v="Monterey"/>
    <s v="Soledad"/>
    <s v="PLF Debt"/>
    <s v="Transient Occupancy Tax: Increase tax from 9% to 12%."/>
    <s v="Other Purpose"/>
    <n v="61.44"/>
    <n v="38.56"/>
    <s v="Pass"/>
    <n v="1"/>
    <s v=""/>
    <n v="2016"/>
    <x v="0"/>
    <m/>
  </r>
  <r>
    <s v="Monterey"/>
    <s v="Salinas Union High School District"/>
    <s v="General Obligation Bond"/>
    <n v="16500000"/>
    <s v="K-12 School Facility"/>
    <n v="61.7"/>
    <n v="38.299999999999997"/>
    <s v="Fail"/>
    <s v=""/>
    <n v="1"/>
    <n v="1998"/>
    <x v="0"/>
    <m/>
  </r>
  <r>
    <s v="Monterey"/>
    <s v="Pacific Grove"/>
    <s v="PLF Debt"/>
    <s v="Parcel Tax: Impose Annual Tax at the Rate of $90 for All Parcel Owners As Well As $45 Per Multi-Family-Common Household Units"/>
    <s v="Public Building"/>
    <n v="61.8"/>
    <n v="38.200000000000003"/>
    <s v="Fail"/>
    <s v=""/>
    <n v="1"/>
    <n v="2010"/>
    <x v="0"/>
    <m/>
  </r>
  <r>
    <s v="Monterey"/>
    <s v="Salinas"/>
    <s v="Sales Tax Revenue Bond"/>
    <s v="Sales Tax: Impose a Transactions and Use Tax of 1/2›, Which Would Sunset In 10 Yrs"/>
    <s v="Special Tax Fees/Levy"/>
    <n v="61.9"/>
    <n v="38.1"/>
    <s v="Pass"/>
    <n v="1"/>
    <s v=""/>
    <n v="2005"/>
    <x v="3"/>
    <m/>
  </r>
  <r>
    <s v="Monterey"/>
    <s v="Greenfield Fire Protection District"/>
    <s v="PLF Debt"/>
    <s v="Parcel Tax: $73 per year/ per parcel."/>
    <s v="Fire, Police Protection/Emergency Medical"/>
    <n v="62.36"/>
    <n v="37.64"/>
    <s v="Fail"/>
    <s v=""/>
    <n v="1"/>
    <n v="2015"/>
    <x v="2"/>
    <m/>
  </r>
  <r>
    <s v="Monterey"/>
    <s v="Salinas"/>
    <s v="Sales Tax Revenue Bond"/>
    <s v="Sales Tax: Impose a 1› tax."/>
    <s v="Special Tax Fees/Levy"/>
    <n v="62.4"/>
    <n v="37.6"/>
    <s v="Pass"/>
    <n v="1"/>
    <s v=""/>
    <n v="2014"/>
    <x v="0"/>
    <m/>
  </r>
  <r>
    <s v="Monterey"/>
    <s v="Greenfield Union School District (Monterey County)"/>
    <s v="General Obligation Bond"/>
    <n v="10000000"/>
    <s v="K-12 School Facility"/>
    <n v="62.4"/>
    <n v="37.6"/>
    <s v="Pass"/>
    <n v="1"/>
    <s v=""/>
    <n v="2014"/>
    <x v="0"/>
    <m/>
  </r>
  <r>
    <s v="Monterey"/>
    <s v="Spreckels Union School District"/>
    <s v="General Obligation Bond"/>
    <n v="7000000"/>
    <s v="K-12 School Facility"/>
    <n v="62.5"/>
    <n v="37.5"/>
    <s v="Pass"/>
    <n v="1"/>
    <s v=""/>
    <n v="2012"/>
    <x v="0"/>
    <m/>
  </r>
  <r>
    <s v="Monterey"/>
    <s v="Monterey County"/>
    <s v="Sales Tax Revenue Bond"/>
    <s v="Sales Tax: Levy a 25-Yr 1/2% Sales Tax"/>
    <s v="Public transit (OLD)"/>
    <n v="62.6"/>
    <n v="37.5"/>
    <s v="Fail"/>
    <s v=""/>
    <n v="1"/>
    <n v="2008"/>
    <x v="0"/>
    <m/>
  </r>
  <r>
    <s v="Monterey"/>
    <s v="Monterey Peninsula Community College District"/>
    <s v="General Obligation Bond"/>
    <n v="230000000"/>
    <s v="College, University Facility"/>
    <n v="62.62"/>
    <n v="37.380000000000003"/>
    <s v="Pass"/>
    <n v="1"/>
    <s v=""/>
    <n v="2020"/>
    <x v="0"/>
    <m/>
  </r>
  <r>
    <s v="Monterey"/>
    <s v="Marina"/>
    <s v="Sales Tax Revenue Bond"/>
    <s v="Sales Tax: Enact a 1% Sales Tax to Expire In 5 Yrs"/>
    <s v="Special Tax Fees/Levy"/>
    <n v="62.7"/>
    <n v="37.299999999999997"/>
    <s v="Pass"/>
    <n v="1"/>
    <s v=""/>
    <n v="2010"/>
    <x v="0"/>
    <m/>
  </r>
  <r>
    <s v="Monterey"/>
    <s v="Soledad Unified School District"/>
    <s v="General Obligation Bond"/>
    <n v="13750000"/>
    <s v="K-12 School Facility"/>
    <n v="62.86"/>
    <n v="37.14"/>
    <s v="Pass"/>
    <n v="1"/>
    <s v=""/>
    <n v="2020"/>
    <x v="0"/>
    <m/>
  </r>
  <r>
    <s v="Monterey"/>
    <s v="Salinas Union High School District"/>
    <s v="General Obligation Bond"/>
    <n v="140000000"/>
    <s v="K-12 School Facility"/>
    <n v="63.09"/>
    <n v="36.909999999999997"/>
    <s v="Pass"/>
    <n v="1"/>
    <s v=""/>
    <n v="2020"/>
    <x v="0"/>
    <m/>
  </r>
  <r>
    <s v="Monterey"/>
    <s v="Salinas Union High School District"/>
    <s v="General Obligation Bond"/>
    <n v="33500000"/>
    <s v="K-12 School Facility"/>
    <n v="63.4"/>
    <n v="36.6"/>
    <s v="Fail"/>
    <s v=""/>
    <n v="1"/>
    <n v="1998"/>
    <x v="0"/>
    <m/>
  </r>
  <r>
    <s v="Monterey"/>
    <s v="Monterey"/>
    <s v="PLF Debt"/>
    <s v="Sales Tax: increasing the city's sales tax by 0.5 percentage points for nine years"/>
    <s v="Other Purpose"/>
    <n v="63.43"/>
    <n v="36.57"/>
    <s v="Pass"/>
    <n v="1"/>
    <s v=""/>
    <n v="2020"/>
    <x v="1"/>
    <m/>
  </r>
  <r>
    <s v="Monterey"/>
    <s v="San Antonio Union School District"/>
    <s v="General Obligation Bond"/>
    <n v="2100000"/>
    <s v="K-12 School Facility"/>
    <n v="63.44"/>
    <n v="35.56"/>
    <s v="Pass"/>
    <n v="1"/>
    <s v=""/>
    <n v="2016"/>
    <x v="1"/>
    <m/>
  </r>
  <r>
    <s v="Monterey"/>
    <s v="Marina"/>
    <s v="PLF Debt"/>
    <s v="5% Utility Users Tax (Continue)"/>
    <s v="Special Tax Fees/Levy"/>
    <n v="63.7"/>
    <n v="36.299999999999997"/>
    <s v="Fail"/>
    <s v=""/>
    <n v="1"/>
    <n v="1998"/>
    <x v="1"/>
    <m/>
  </r>
  <r>
    <s v="Monterey"/>
    <s v="Del Rey Oaks"/>
    <s v="PLF Debt"/>
    <s v="Special Tax: public safety tax for  five years; maximum rate for the end of the 5 years would be $389 for single family residences; $380 for multi-family residences; $157 for undeveloped property; $4,663 for commercial property under 90,000 sq. ft.; $20,365 for commercial property over 90,000 sq. ft."/>
    <s v="Fire, Police Protection/Emergency Medical"/>
    <n v="63.8"/>
    <n v="36.200000000000003"/>
    <s v="Fail"/>
    <s v=""/>
    <n v="1"/>
    <n v="2003"/>
    <x v="2"/>
    <m/>
  </r>
  <r>
    <s v="Monterey"/>
    <s v="Seaside"/>
    <s v="PLF Debt"/>
    <s v="Sales Tax: Increase of 1/2 cent in the sales tax from 8.75% to 9.25% to maintain city services."/>
    <s v="Other Purpose"/>
    <n v="63.87"/>
    <n v="36.130000000000003"/>
    <s v="Pass"/>
    <n v="1"/>
    <s v=""/>
    <n v="2017"/>
    <x v="2"/>
    <m/>
  </r>
  <r>
    <s v="Monterey"/>
    <s v="Salinas City Elementary School District"/>
    <s v="General Obligation Bond"/>
    <n v="80000000"/>
    <s v="K-12 School Facility"/>
    <n v="63.9"/>
    <n v="36.1"/>
    <s v="Pass"/>
    <n v="1"/>
    <s v=""/>
    <n v="2008"/>
    <x v="1"/>
    <m/>
  </r>
  <r>
    <s v="Monterey"/>
    <s v="Gonzales Unified School District"/>
    <s v="General Obligation Bond"/>
    <n v="37000000"/>
    <s v="K-12 School Facility"/>
    <n v="64.58"/>
    <n v="35.42"/>
    <s v="Pass"/>
    <n v="1"/>
    <s v=""/>
    <n v="2020"/>
    <x v="0"/>
    <m/>
  </r>
  <r>
    <s v="Monterey"/>
    <s v="Monterey Peninsula Community College District"/>
    <s v="General Obligation Bond"/>
    <n v="145000000"/>
    <s v="College, University Facility"/>
    <n v="64.599999999999994"/>
    <n v="35.4"/>
    <s v="Pass"/>
    <n v="1"/>
    <s v=""/>
    <n v="2002"/>
    <x v="0"/>
    <m/>
  </r>
  <r>
    <s v="Monterey"/>
    <s v="Alisal Union School District"/>
    <s v="General Obligation Bond"/>
    <n v="90000000"/>
    <s v="K-12 School Facility"/>
    <n v="64.8"/>
    <n v="35.200000000000003"/>
    <s v="Pass"/>
    <n v="1"/>
    <s v=""/>
    <n v="2006"/>
    <x v="0"/>
    <m/>
  </r>
  <r>
    <s v="Monterey"/>
    <s v="Del Rey Oaks"/>
    <s v="PLF Debt"/>
    <s v="Sales Tax: Extend the city's additional 1% tax for 5 years."/>
    <s v="Other Purpose"/>
    <n v="64.84"/>
    <n v="35.159999999999997"/>
    <s v="Pass"/>
    <n v="1"/>
    <s v=""/>
    <n v="2016"/>
    <x v="0"/>
    <m/>
  </r>
  <r>
    <s v="Monterey"/>
    <s v="Spreckels Memorial District"/>
    <s v="PLF Debt"/>
    <s v="Special Tax: Levy a tax of no more than $95 per parcel per year for no more than 5 years."/>
    <s v="Other Capital Improvements, Public Works"/>
    <n v="65.03"/>
    <n v="34.97"/>
    <s v="Fail"/>
    <s v=""/>
    <n v="1"/>
    <n v="2007"/>
    <x v="2"/>
    <m/>
  </r>
  <r>
    <s v="Monterey"/>
    <s v="Soledad"/>
    <s v="Special Assessment Bond"/>
    <s v="$5 Special Assessment"/>
    <s v="Hospital"/>
    <n v="65.099999999999994"/>
    <n v="34.9"/>
    <s v="Fail"/>
    <s v=""/>
    <n v="1"/>
    <n v="2000"/>
    <x v="1"/>
    <m/>
  </r>
  <r>
    <s v="Monterey"/>
    <s v="Greenfield"/>
    <s v="Sales Tax Revenue Bond"/>
    <s v="Sales Tax: Adopt a 1› Add-on Sales Tax for 5 Yrs"/>
    <s v="Special Tax Fees/Levy"/>
    <n v="65.2"/>
    <n v="34.799999999999997"/>
    <s v="Pass"/>
    <n v="1"/>
    <s v=""/>
    <n v="2012"/>
    <x v="1"/>
    <m/>
  </r>
  <r>
    <s v="Monterey"/>
    <s v="Pacific Grove"/>
    <s v="Sales Tax Revenue Bond"/>
    <s v="Sales Tax: Increase Tax by 1›"/>
    <s v="Special Tax Fees/Levy"/>
    <n v="65.5"/>
    <n v="34.5"/>
    <s v="Pass"/>
    <n v="1"/>
    <s v=""/>
    <n v="2008"/>
    <x v="1"/>
    <m/>
  </r>
  <r>
    <s v="Monterey"/>
    <s v="Greenfield Union School District (Monterey County)"/>
    <s v="General Obligation Bond"/>
    <n v="5000000"/>
    <s v="K-12 School Facility"/>
    <n v="65.5"/>
    <n v="34.5"/>
    <s v="Pass"/>
    <n v="1"/>
    <s v=""/>
    <n v="2002"/>
    <x v="1"/>
    <m/>
  </r>
  <r>
    <s v="Monterey"/>
    <s v="Pacific Grove Unified School District"/>
    <s v="General Obligation Bond"/>
    <n v="42000000"/>
    <s v="K-12 School Facility"/>
    <n v="65.599999999999994"/>
    <n v="34.4"/>
    <s v="Pass"/>
    <n v="1"/>
    <s v=""/>
    <n v="2006"/>
    <x v="1"/>
    <m/>
  </r>
  <r>
    <s v="Monterey"/>
    <s v="Greenfield"/>
    <s v="PLF Debt"/>
    <s v="Marijuana Tax: Impose $25/sq. ft. tax on marijuana cultivators and 10% tax on annual gross receipts of other marijuana activities."/>
    <s v="Other Purpose"/>
    <n v="65.88"/>
    <n v="34.119999999999997"/>
    <s v="Pass"/>
    <n v="1"/>
    <s v=""/>
    <n v="2016"/>
    <x v="0"/>
    <m/>
  </r>
  <r>
    <s v="Monterey"/>
    <s v="Pacific Grove"/>
    <s v="PLF Debt"/>
    <s v="Parcel Tax: $96 tax on each parcel and $75 for each unit of a multi-family residential building."/>
    <s v="Public Building"/>
    <n v="65.91"/>
    <n v="34.04"/>
    <s v="Fail"/>
    <s v=""/>
    <n v="1"/>
    <n v="2009"/>
    <x v="2"/>
    <m/>
  </r>
  <r>
    <s v="Monterey"/>
    <s v="Pacific Grove Unified School District"/>
    <s v="PLF Debt"/>
    <s v="Parcel Tax: Levy $65 Per Parcel for 5 Yrs"/>
    <s v="K-12 School Facility"/>
    <n v="66.400000000000006"/>
    <n v="33.6"/>
    <s v="Fail"/>
    <s v=""/>
    <n v="1"/>
    <n v="2012"/>
    <x v="0"/>
    <m/>
  </r>
  <r>
    <s v="Monterey"/>
    <s v="Chualar Union School District"/>
    <s v="General Obligation Bond"/>
    <n v="1900000"/>
    <s v="K-12 School Facility"/>
    <n v="66.5"/>
    <n v="33.5"/>
    <s v="Pass"/>
    <n v="1"/>
    <s v=""/>
    <n v="2001"/>
    <x v="2"/>
    <m/>
  </r>
  <r>
    <s v="Monterey"/>
    <s v="Monterey County Regional Fire District"/>
    <s v="PLF Debt"/>
    <s v="Marijuana Tax: Impose a rate of $0.18/sq. ft. on marijuana cultivation, $0.10/sq. ft. on marijuana nurseries, and $1/sq. ft. on marijuana manufacturing and retailers, adjusting all rates annually based on the Consumer Price Index."/>
    <s v="Fire, Police Protection/Emergency Medical"/>
    <n v="66.87"/>
    <n v="33.130000000000003"/>
    <s v="Pass"/>
    <n v="1"/>
    <s v=""/>
    <n v="2018"/>
    <x v="1"/>
    <m/>
  </r>
  <r>
    <s v="Monterey"/>
    <s v="Marina"/>
    <s v="PLF Debt"/>
    <s v="Marijuana Tax: Tax businesses at rates of up to 5% of gross receipts."/>
    <s v="Other Purpose"/>
    <n v="67.13"/>
    <n v="32.869999999999997"/>
    <s v="Pass"/>
    <n v="1"/>
    <s v=""/>
    <n v="2018"/>
    <x v="0"/>
    <m/>
  </r>
  <r>
    <s v="Monterey"/>
    <s v="Greenfield"/>
    <s v="PLF Debt"/>
    <s v="Utility Users Tax: Reduce to 3%"/>
    <s v="Special Tax Fees/Levy"/>
    <n v="67.3"/>
    <n v="32.700000000000003"/>
    <s v="Pass"/>
    <n v="1"/>
    <s v=""/>
    <n v="2002"/>
    <x v="0"/>
    <m/>
  </r>
  <r>
    <s v="Monterey"/>
    <s v="Monterey County Transportation Agency"/>
    <s v="PLF Debt"/>
    <s v="Sales Tax: Impose additional 0.375% tax for 30 years for transportation infrastructure projects."/>
    <s v="Public Transit"/>
    <n v="67.709999999999994"/>
    <n v="32.29"/>
    <s v="Pass"/>
    <n v="1"/>
    <s v=""/>
    <n v="2016"/>
    <x v="0"/>
    <m/>
  </r>
  <r>
    <s v="Monterey"/>
    <s v="Salinas Middle School District"/>
    <s v="General Obligation Bond"/>
    <n v="37000000"/>
    <s v="K-12 School Facility"/>
    <n v="67.8"/>
    <n v="32.200000000000003"/>
    <s v="Pass"/>
    <n v="1"/>
    <s v=""/>
    <n v="2002"/>
    <x v="0"/>
    <m/>
  </r>
  <r>
    <s v="Monterey"/>
    <s v="Pacific Grove Unified School District"/>
    <s v="General Obligation Bond"/>
    <n v="30000000"/>
    <s v="K-12 School Facility"/>
    <n v="67.91"/>
    <n v="32.090000000000003"/>
    <s v="Pass"/>
    <n v="1"/>
    <s v=""/>
    <n v="2020"/>
    <x v="1"/>
    <m/>
  </r>
  <r>
    <s v="Monterey"/>
    <s v="Greenfield"/>
    <s v="PLF Debt"/>
    <s v="Parcel Tax: Adopt tax without expiration to ensure fire and emergency medical services for the community."/>
    <s v="Fire, Police Protection/Emergency Medical"/>
    <n v="68.28"/>
    <n v="31.72"/>
    <s v="Pass"/>
    <n v="1"/>
    <s v=""/>
    <n v="2017"/>
    <x v="2"/>
    <m/>
  </r>
  <r>
    <s v="Monterey"/>
    <s v="North Monterey County Unified School District"/>
    <s v="General Obligation Bond"/>
    <n v="20750000"/>
    <s v="K-12 School Facility"/>
    <n v="68.3"/>
    <n v="31.7"/>
    <s v="Pass"/>
    <n v="1"/>
    <s v=""/>
    <n v="2002"/>
    <x v="0"/>
    <m/>
  </r>
  <r>
    <s v="Monterey"/>
    <s v="Monterey"/>
    <s v="PLF Debt"/>
    <s v="Transient Occupancy Tax: Increase tax rate from 12% to 14%."/>
    <s v="Other Purpose"/>
    <n v="68.510000000000005"/>
    <n v="31.49"/>
    <s v="Pass"/>
    <n v="1"/>
    <s v=""/>
    <n v="2018"/>
    <x v="0"/>
    <m/>
  </r>
  <r>
    <s v="Monterey"/>
    <s v="King City"/>
    <s v="PLF Debt"/>
    <s v="Cannabis Tax: up to 5% of gross receipts on the retail sale of cannabis and cannabis products, including industrial hemp and hemp products, and up to 2% of gross receipts on the distribution of cannabis and cannabis products generated from outside King City, which is projected to generate approximately $150,000 annually"/>
    <s v="Other Purpose"/>
    <n v="68.53"/>
    <n v="31.47"/>
    <s v="Pass"/>
    <n v="1"/>
    <s v=""/>
    <n v="2020"/>
    <x v="0"/>
    <m/>
  </r>
  <r>
    <s v="Monterey"/>
    <s v="Spreckels Union School District"/>
    <s v="General Obligation Bond"/>
    <n v="5335000"/>
    <s v="K-12 School Facility"/>
    <n v="68.599999999999994"/>
    <n v="31.4"/>
    <s v="Pass"/>
    <n v="1"/>
    <s v=""/>
    <n v="2002"/>
    <x v="0"/>
    <m/>
  </r>
  <r>
    <s v="Monterey"/>
    <s v="Pacific Grove"/>
    <s v="General Obligation Bond"/>
    <n v="1230000"/>
    <s v="Parks, Open Space"/>
    <n v="68.900000000000006"/>
    <n v="31.1"/>
    <s v="Pass"/>
    <n v="1"/>
    <s v=""/>
    <n v="1990"/>
    <x v="0"/>
    <m/>
  </r>
  <r>
    <s v="Monterey"/>
    <s v="Carmel Valley Fire Protection District"/>
    <s v="PLF Debt"/>
    <s v="Parcel Tax: $3.75 per unit per year"/>
    <s v="Other Purpose"/>
    <n v="69.400000000000006"/>
    <n v="30.6"/>
    <s v="Pass"/>
    <n v="1"/>
    <s v=""/>
    <n v="1990"/>
    <x v="0"/>
    <m/>
  </r>
  <r>
    <s v="Monterey"/>
    <s v="Greenfield"/>
    <s v="PLF Debt"/>
    <s v="Sales Tax: Continue 1% sales tax."/>
    <s v="Other Purpose"/>
    <n v="69.7"/>
    <n v="30.3"/>
    <s v="Pass"/>
    <n v="1"/>
    <s v=""/>
    <n v="2015"/>
    <x v="2"/>
    <m/>
  </r>
  <r>
    <s v="Monterey"/>
    <s v="Greenfield Union School District (Monterey County)"/>
    <s v="General Obligation Bond"/>
    <n v="40000000"/>
    <s v="K-12 School Facility"/>
    <n v="69.900000000000006"/>
    <n v="30.1"/>
    <s v="Pass"/>
    <n v="1"/>
    <s v=""/>
    <n v="2006"/>
    <x v="0"/>
    <m/>
  </r>
  <r>
    <s v="Monterey"/>
    <s v="Monterey Peninsula Unified School District"/>
    <s v="General Obligation Bond"/>
    <n v="213000000"/>
    <s v="K-12 School Facility"/>
    <n v="70.19"/>
    <n v="29.81"/>
    <s v="Pass"/>
    <n v="1"/>
    <s v=""/>
    <n v="2018"/>
    <x v="1"/>
    <m/>
  </r>
  <r>
    <s v="Monterey"/>
    <s v="Spreckels Memorial District"/>
    <s v="PLF Debt"/>
    <s v="$95/Parcel for 5 Yrs"/>
    <s v="K-12 School Facility"/>
    <n v="70.2"/>
    <n v="29.8"/>
    <s v="Pass"/>
    <n v="1"/>
    <s v=""/>
    <n v="1994"/>
    <x v="0"/>
    <m/>
  </r>
  <r>
    <s v="Monterey"/>
    <s v="Soledad"/>
    <s v="Sales Tax Revenue Bond"/>
    <s v="Sales Tax: Adopt a 1% Add-on Sales Tax for 5 Yrs"/>
    <s v="Special Tax Fees/Levy"/>
    <n v="70.3"/>
    <n v="29.7"/>
    <s v="Pass"/>
    <n v="1"/>
    <s v=""/>
    <n v="2012"/>
    <x v="1"/>
    <m/>
  </r>
  <r>
    <s v="Monterey"/>
    <s v="Gonzales"/>
    <s v="Special Assessment Bond"/>
    <s v="$5 Special Assessment"/>
    <s v="Hospital"/>
    <n v="70.8"/>
    <n v="29.2"/>
    <s v="Pass"/>
    <n v="1"/>
    <s v=""/>
    <n v="2000"/>
    <x v="1"/>
    <m/>
  </r>
  <r>
    <s v="Monterey"/>
    <s v="Monterey County"/>
    <s v="Special Assessment Bond"/>
    <s v="$12 Special Assessment"/>
    <s v="Hospital"/>
    <n v="70.900000000000006"/>
    <n v="29.1"/>
    <s v="Pass"/>
    <n v="1"/>
    <s v=""/>
    <n v="2000"/>
    <x v="1"/>
    <m/>
  </r>
  <r>
    <s v="Monterey"/>
    <s v="Del Rey Oaks"/>
    <s v="PLF Debt"/>
    <s v="Parcel Tax: Minimum$120 for 3 Yrs"/>
    <s v="Public Safety"/>
    <n v="71.2"/>
    <n v="28.8"/>
    <s v="Pass"/>
    <n v="1"/>
    <s v=""/>
    <n v="2004"/>
    <x v="1"/>
    <m/>
  </r>
  <r>
    <s v="Monterey"/>
    <s v="Monterey Peninsula Unified School District"/>
    <s v="General Obligation Bond"/>
    <n v="110000000"/>
    <s v="K-12 School Facility"/>
    <n v="71.5"/>
    <n v="28.5"/>
    <s v="Pass"/>
    <n v="1"/>
    <s v=""/>
    <n v="2010"/>
    <x v="0"/>
    <m/>
  </r>
  <r>
    <s v="Monterey"/>
    <s v="Del Rey Oaks"/>
    <s v="PLF Debt"/>
    <s v="Transactions and Use Tax: extend indefinitely the existing 1% transactions and use tax that provides approximately $600,000 annually in revenue"/>
    <s v="Other Purpose"/>
    <n v="71.59"/>
    <n v="28.41"/>
    <s v="Pass"/>
    <n v="1"/>
    <s v=""/>
    <n v="2020"/>
    <x v="1"/>
    <m/>
  </r>
  <r>
    <s v="Monterey"/>
    <s v="Spreckels Memorial District"/>
    <s v="PLF Debt"/>
    <s v="Parcel Tax: Impose Special Tax of Not More Than $95/Parcel Per Year Beginning FY 2009/2010"/>
    <s v="Recreation and Sports Facilities"/>
    <n v="71.7"/>
    <n v="28.3"/>
    <s v="Pass"/>
    <n v="1"/>
    <s v=""/>
    <n v="2008"/>
    <x v="1"/>
    <m/>
  </r>
  <r>
    <s v="Monterey"/>
    <s v="Monterey"/>
    <s v="PLF Debt"/>
    <s v="Transient Occupancy Tax: increase from 10% to 12% on the cost of rooms and expanding the applicability to online travel companies generating an estimated $2.8-5.6 million per year"/>
    <s v="Parks, Open Space"/>
    <n v="71.7"/>
    <n v="28.3"/>
    <s v="Pass"/>
    <n v="1"/>
    <s v=""/>
    <n v="2020"/>
    <x v="0"/>
    <m/>
  </r>
  <r>
    <s v="Monterey"/>
    <s v="Monterey Peninsula Regional Park District"/>
    <s v="PLF Debt"/>
    <s v="Parcel Tax: Impose tax of $25.26/single-family residential unit, with varying rates for other parcel types, to fund parks and open space."/>
    <s v="Parks, Open Space"/>
    <n v="71.88"/>
    <n v="28.12"/>
    <s v="Pass"/>
    <n v="1"/>
    <s v=""/>
    <n v="2016"/>
    <x v="0"/>
    <m/>
  </r>
  <r>
    <s v="Monterey"/>
    <s v="King City Union School District"/>
    <s v="General Obligation Bond"/>
    <n v="12000000"/>
    <s v="K-12 School Facility"/>
    <n v="71.900000000000006"/>
    <n v="28.1"/>
    <s v="Pass"/>
    <n v="1"/>
    <s v=""/>
    <n v="1998"/>
    <x v="0"/>
    <m/>
  </r>
  <r>
    <s v="Monterey"/>
    <s v="Marina"/>
    <s v="PLF Debt"/>
    <s v="Transient Occupancy Tax: Increase Tax Rate from 10% to 12% for 5 Yrs After 5 Yrs, Tax Will Revert to 10%"/>
    <s v="Special Tax Fees/Levy"/>
    <n v="72"/>
    <n v="28"/>
    <s v="Pass"/>
    <n v="1"/>
    <s v=""/>
    <n v="2010"/>
    <x v="0"/>
    <m/>
  </r>
  <r>
    <s v="Monterey"/>
    <s v="Gonzales"/>
    <s v="PLF Debt"/>
    <s v="Marijuana Tax: Impose $25/sq. ft. tax on marijuana cultivators and 15% tax on gross receipts of marijuana manufacturers."/>
    <s v="Other Purpose"/>
    <n v="72.459999999999994"/>
    <n v="27.54"/>
    <s v="Pass"/>
    <n v="1"/>
    <s v=""/>
    <n v="2016"/>
    <x v="0"/>
    <m/>
  </r>
  <r>
    <s v="Monterey"/>
    <s v="Pacific Grove Unified School District"/>
    <s v="PLF Debt"/>
    <s v="Parcel Tax: $35 per parcel tax for 5 years."/>
    <s v="K-12 School Facility"/>
    <n v="72.5"/>
    <n v="27.4"/>
    <s v="Pass"/>
    <n v="1"/>
    <s v=""/>
    <n v="2003"/>
    <x v="2"/>
    <m/>
  </r>
  <r>
    <s v="Monterey"/>
    <s v="Monterey"/>
    <s v="Special Assessment Bond"/>
    <s v="$5 Special Assessment"/>
    <s v="Hospital"/>
    <n v="72.7"/>
    <n v="27.3"/>
    <s v="Pass"/>
    <n v="1"/>
    <s v=""/>
    <n v="2000"/>
    <x v="1"/>
    <m/>
  </r>
  <r>
    <s v="Monterey"/>
    <s v="Alisal Union School District"/>
    <s v="General Obligation Bond"/>
    <n v="70000000"/>
    <s v="K-12 School Facility"/>
    <n v="73.22"/>
    <n v="26.78"/>
    <s v="Pass"/>
    <n v="1"/>
    <s v=""/>
    <n v="2016"/>
    <x v="0"/>
    <m/>
  </r>
  <r>
    <s v="Monterey"/>
    <s v="Marina"/>
    <s v="PLF Debt"/>
    <s v="Transient Occupancy Tax: Increase rate from 10% to 12%."/>
    <s v="Special Tax Fees/Levy"/>
    <n v="73.3"/>
    <n v="26.7"/>
    <s v="Pass"/>
    <n v="1"/>
    <s v=""/>
    <n v="2014"/>
    <x v="0"/>
    <m/>
  </r>
  <r>
    <s v="Monterey"/>
    <s v="Washington Union School District"/>
    <s v="General Obligation Bond"/>
    <n v="13000000"/>
    <s v="K-12 School Facility"/>
    <n v="73.400000000000006"/>
    <n v="26.6"/>
    <s v="Pass"/>
    <n v="1"/>
    <s v=""/>
    <n v="2001"/>
    <x v="2"/>
    <m/>
  </r>
  <r>
    <s v="Monterey"/>
    <s v="Monterey County"/>
    <s v="PLF Debt"/>
    <s v="Marijuana Tax: Impose $25/sq. ft. tax on marijuana cultivators, $5/sq. ft. tax on marijuana nurseries, 10% tax on gross receipts of marijuana businesses in unincorporated areas of the county."/>
    <s v="Other Purpose"/>
    <n v="73.680000000000007"/>
    <n v="26.32"/>
    <s v="Pass"/>
    <n v="1"/>
    <s v=""/>
    <n v="2016"/>
    <x v="0"/>
    <m/>
  </r>
  <r>
    <s v="Monterey"/>
    <s v="Marina"/>
    <s v="PLF Debt"/>
    <s v="General Tax: annual 5% tax towards annual gross gaming revenues."/>
    <s v="Other Purpose"/>
    <n v="73.72"/>
    <n v="26.28"/>
    <s v="Pass"/>
    <n v="1"/>
    <s v=""/>
    <n v="2013"/>
    <x v="2"/>
    <m/>
  </r>
  <r>
    <s v="Monterey"/>
    <s v="Spreckels Memorial District"/>
    <s v="PLF Debt"/>
    <s v="$95 Per Parcel, Not to Exceed 5 Years"/>
    <s v="Multiple Capital Improvements, Public Works"/>
    <n v="73.8"/>
    <n v="26.3"/>
    <s v="Pass"/>
    <n v="1"/>
    <s v=""/>
    <n v="2000"/>
    <x v="0"/>
    <m/>
  </r>
  <r>
    <s v="Monterey"/>
    <s v="Monterey"/>
    <s v="PLF Debt"/>
    <s v="Business License Tax: Impose minimum tax of $26/year plus 0.15% of gross receipts over $25,000 and repeal the city's business tax system, which varies widely according to the type and size of businesses."/>
    <s v="Other Purpose"/>
    <n v="73.86"/>
    <n v="26.14"/>
    <s v="Pass"/>
    <n v="1"/>
    <s v=""/>
    <n v="2016"/>
    <x v="0"/>
    <m/>
  </r>
  <r>
    <s v="Monterey"/>
    <s v="Monterey"/>
    <s v="PLF Debt"/>
    <s v="Transient Occupancy Tax: Continue existing TOT of 10%."/>
    <s v="Other Purpose"/>
    <n v="74"/>
    <n v="26"/>
    <s v="Pass"/>
    <n v="1"/>
    <s v=""/>
    <n v="1988"/>
    <x v="0"/>
    <m/>
  </r>
  <r>
    <s v="Monterey"/>
    <s v="San Ardo Union Elementary School District"/>
    <s v="General Obligation Bond"/>
    <n v="6800000"/>
    <s v="K-12 School Facility"/>
    <n v="74"/>
    <n v="26"/>
    <s v="Pass"/>
    <n v="1"/>
    <s v=""/>
    <n v="2016"/>
    <x v="0"/>
    <m/>
  </r>
  <r>
    <s v="Monterey"/>
    <s v="Pacific Grove"/>
    <s v="PLF Debt"/>
    <s v="Transient Occupancy Tax: Increase tax from 10% to 12%."/>
    <s v="Other Purpose"/>
    <n v="74.010000000000005"/>
    <n v="25.99"/>
    <s v="Pass"/>
    <n v="1"/>
    <s v=""/>
    <n v="2018"/>
    <x v="0"/>
    <m/>
  </r>
  <r>
    <s v="Monterey"/>
    <s v="Salinas"/>
    <s v="PLF Debt"/>
    <s v="Marijuana Tax: Impose $25/sq. ft. tax on marijuana cultivators and 10% tax on annual gross receipts of marijuana dispensaries, manufacturers, and delicery operations."/>
    <s v="Other Purpose"/>
    <n v="74.180000000000007"/>
    <n v="25.82"/>
    <s v="Pass"/>
    <n v="1"/>
    <s v=""/>
    <n v="2016"/>
    <x v="0"/>
    <m/>
  </r>
  <r>
    <s v="Monterey"/>
    <s v="Soledad Unified School District"/>
    <s v="PLF Debt"/>
    <s v="Parcel Tax: $176 annually for four years."/>
    <s v="Other, Multiple Educational Uses (Equipment, etc.)"/>
    <n v="74.19"/>
    <n v="25.81"/>
    <s v="Pass"/>
    <n v="1"/>
    <s v=""/>
    <n v="2011"/>
    <x v="2"/>
    <m/>
  </r>
  <r>
    <s v="Monterey"/>
    <s v="Soledad Unified School District"/>
    <s v="General Obligation Bond"/>
    <n v="40000000"/>
    <s v="K-12 School Facility"/>
    <n v="74.5"/>
    <n v="25.5"/>
    <s v="Pass"/>
    <n v="1"/>
    <s v=""/>
    <n v="2012"/>
    <x v="0"/>
    <m/>
  </r>
  <r>
    <s v="Monterey"/>
    <s v="Mission-Soledad Rural Fire District"/>
    <s v="Special Assessment Bond"/>
    <s v="$5 Special Assessment"/>
    <s v="Fire, Police Protection/Emergency Medical"/>
    <n v="74.599999999999994"/>
    <n v="25.4"/>
    <s v="Pass"/>
    <n v="1"/>
    <s v=""/>
    <n v="2000"/>
    <x v="1"/>
    <m/>
  </r>
  <r>
    <s v="Monterey"/>
    <s v="Gonzales Unified School District"/>
    <s v="Special Assessment Bond"/>
    <n v="6500000"/>
    <s v="K-12 School Facility"/>
    <n v="74.7"/>
    <n v="25.3"/>
    <s v="Pass"/>
    <n v="1"/>
    <s v=""/>
    <n v="2000"/>
    <x v="1"/>
    <m/>
  </r>
  <r>
    <s v="Monterey"/>
    <s v="Mission Union Elementary School District"/>
    <s v="General Obligation Bond"/>
    <n v="315000"/>
    <s v="K-12 School Facility"/>
    <n v="75.3"/>
    <n v="24.7"/>
    <s v="Pass"/>
    <n v="1"/>
    <s v=""/>
    <n v="2004"/>
    <x v="0"/>
    <m/>
  </r>
  <r>
    <s v="Monterey"/>
    <s v="Carmel-By-The-Sea"/>
    <s v="Sales Tax Revenue Bond"/>
    <s v="Sales Tax: Increase Tax by 1% for 10 Yrs"/>
    <s v="Special Tax Fees/Levy"/>
    <n v="75.400000000000006"/>
    <n v="24.6"/>
    <s v="Pass"/>
    <n v="1"/>
    <s v=""/>
    <n v="2012"/>
    <x v="0"/>
    <m/>
  </r>
  <r>
    <s v="Monterey"/>
    <s v="Carmel Unified School District"/>
    <s v="General Obligation Bond"/>
    <n v="21500000"/>
    <s v="K-12 School Facility"/>
    <n v="76.7"/>
    <n v="23.3"/>
    <s v="Pass"/>
    <n v="1"/>
    <s v=""/>
    <n v="2005"/>
    <x v="3"/>
    <m/>
  </r>
  <r>
    <s v="Monterey"/>
    <s v="Pacific Grove Unified School District"/>
    <s v="PLF Debt"/>
    <s v="Parcel Tax: Levy Tax of $35 Per Parcel for 5 Yrs"/>
    <s v="K-12 School Facility"/>
    <n v="76.7"/>
    <n v="23.4"/>
    <s v="Pass"/>
    <n v="1"/>
    <s v=""/>
    <n v="2008"/>
    <x v="0"/>
    <m/>
  </r>
  <r>
    <s v="Monterey"/>
    <s v="Graves Elementary School District"/>
    <s v="General Obligation Bond"/>
    <n v="180000"/>
    <s v="K-12 School Facility"/>
    <n v="76.900000000000006"/>
    <n v="23.1"/>
    <s v="Pass"/>
    <n v="1"/>
    <s v=""/>
    <n v="2004"/>
    <x v="0"/>
    <m/>
  </r>
  <r>
    <s v="Monterey"/>
    <s v="Marina"/>
    <s v="Sales Tax Revenue Bond"/>
    <s v="Sales Tax: Extend the temporary 1› tax until 3/31/2026."/>
    <s v="Special Tax Fees/Levy"/>
    <n v="77.5"/>
    <n v="22.5"/>
    <s v="Pass"/>
    <n v="1"/>
    <s v=""/>
    <n v="2014"/>
    <x v="0"/>
    <m/>
  </r>
  <r>
    <s v="Monterey"/>
    <s v="Salinas"/>
    <s v="Sales Tax Revenue Bond"/>
    <s v="Sales Tax: Renew Existing 1/2› Sales Tax"/>
    <s v="Special Tax Fees/Levy"/>
    <n v="77.599999999999994"/>
    <n v="22.4"/>
    <s v="Pass"/>
    <n v="1"/>
    <s v=""/>
    <n v="2012"/>
    <x v="0"/>
    <m/>
  </r>
  <r>
    <s v="Monterey"/>
    <s v="King City"/>
    <s v="PLF Debt"/>
    <s v="Marijuana Tax: Impose annual tax of $25/sq. ft. on the first 5,000 sq. ft. and $10/sq. ft. thereafter on marijuana cultivators, and $5/sq. ft. tax on nurseries and a $30,000 annual fee for testing and manufacturing facilities."/>
    <s v="Other Purpose"/>
    <n v="79.260000000000005"/>
    <n v="20.74"/>
    <s v="Pass"/>
    <n v="1"/>
    <s v=""/>
    <n v="2016"/>
    <x v="0"/>
    <m/>
  </r>
  <r>
    <s v="Monterey"/>
    <s v="Marina"/>
    <s v="General Obligation Bond"/>
    <n v="8000000"/>
    <s v="Public Building"/>
    <n v="79.5"/>
    <n v="20.5"/>
    <s v="Pass"/>
    <n v="1"/>
    <s v=""/>
    <n v="2002"/>
    <x v="0"/>
    <m/>
  </r>
  <r>
    <s v="Monterey"/>
    <s v="Greenfield Union School District (Monterey County)"/>
    <s v="General Obligation Bond"/>
    <n v="19000000"/>
    <s v="K-12 School Facility"/>
    <n v="79.52"/>
    <n v="20.48"/>
    <s v="Pass"/>
    <n v="1"/>
    <s v=""/>
    <n v="2016"/>
    <x v="0"/>
    <m/>
  </r>
  <r>
    <s v="Monterey"/>
    <s v="Del Rey Oaks"/>
    <s v="PLF Debt"/>
    <s v="Marijuana Tax: Impose 10% tax on gross receipts of marijuana businesses."/>
    <s v="Other Purpose"/>
    <n v="80.09"/>
    <n v="19.91"/>
    <s v="Pass"/>
    <n v="1"/>
    <s v=""/>
    <n v="2016"/>
    <x v="0"/>
    <m/>
  </r>
  <r>
    <s v="Monterey"/>
    <s v="Marina"/>
    <s v="PLF Debt"/>
    <s v="Business License Tax: Eliminate the current business tax structure with widely varying rates and implement a flat 0.2% tax on gross receipts for all businesses."/>
    <s v="Other Purpose"/>
    <n v="82.91"/>
    <n v="17.09"/>
    <s v="Pass"/>
    <n v="1"/>
    <s v=""/>
    <n v="2016"/>
    <x v="0"/>
    <m/>
  </r>
  <r>
    <s v="Monterey"/>
    <s v="Seaside"/>
    <s v="PLF Debt"/>
    <s v="Marijuana Tax: Authorize tax on marijuana businesses up to 10% of gross receipts to fund city services."/>
    <s v="Other Purpose"/>
    <n v="83.6"/>
    <n v="16.399999999999999"/>
    <s v="Pass"/>
    <n v="1"/>
    <s v=""/>
    <n v="2017"/>
    <x v="2"/>
    <m/>
  </r>
  <r>
    <s v="Monterey"/>
    <s v="Carmel Valley Fire Protection District"/>
    <s v="PLF Debt"/>
    <s v="Property Tax: Increase by $7.50 per service unit per year."/>
    <s v="Fire, Police Protection/Emergency Medical"/>
    <n v="85.07"/>
    <n v="14.93"/>
    <s v="Pass"/>
    <n v="1"/>
    <s v=""/>
    <n v="2009"/>
    <x v="2"/>
    <m/>
  </r>
  <r>
    <s v="Monterey"/>
    <s v="Del Rey Oaks"/>
    <s v="PLF Debt"/>
    <s v="Sales Tax: Extend existing 1% sales tax for 5 more years."/>
    <s v="Other Purpose"/>
    <n v="85.68"/>
    <n v="14.32"/>
    <s v="Pass"/>
    <n v="1"/>
    <s v=""/>
    <n v="2011"/>
    <x v="2"/>
    <m/>
  </r>
  <r>
    <s v="Multiple"/>
    <s v="Pomona"/>
    <s v="PLF Debt"/>
    <s v="Utility Tax: 0.75% increase to the utility users tax for ten years"/>
    <s v="Other Purpose"/>
    <n v="14.65"/>
    <n v="85.35"/>
    <s v="Fail"/>
    <s v=""/>
    <n v="1"/>
    <n v="2020"/>
    <x v="0"/>
    <m/>
  </r>
  <r>
    <s v="Multiple"/>
    <s v="Pajaro Valley Water Management Agency"/>
    <s v="PLF Debt"/>
    <s v="Increase Aug Fee to $95"/>
    <s v="Water Supply, Storage, Distribution"/>
    <n v="22.1"/>
    <n v="77.900000000000006"/>
    <s v="Fail"/>
    <s v=""/>
    <n v="1"/>
    <n v="1998"/>
    <x v="0"/>
    <m/>
  </r>
  <r>
    <s v="Multiple"/>
    <s v="Beaumont Unified School District"/>
    <s v="General Obligation Bond"/>
    <n v="98000000"/>
    <s v="K-12 School Facility"/>
    <n v="33.32"/>
    <n v="66.680000000000007"/>
    <s v="Fail"/>
    <s v=""/>
    <n v="1"/>
    <n v="2020"/>
    <x v="1"/>
    <m/>
  </r>
  <r>
    <s v="Multiple"/>
    <s v="Yuba Community College District"/>
    <s v="General Obligation Bond"/>
    <n v="228400000"/>
    <s v="College, University Facility"/>
    <n v="35.049999999999997"/>
    <n v="64.95"/>
    <s v="Fail"/>
    <s v=""/>
    <n v="1"/>
    <n v="2020"/>
    <x v="1"/>
    <m/>
  </r>
  <r>
    <s v="Multiple"/>
    <s v="Los Angeles County Regional Justice Facilities Finance Agency"/>
    <s v="PLF Debt"/>
    <s v="Transient Occupancy Tax: Increase TOT by 1/2 of 1%."/>
    <s v="Prisons, Jails, Correctional Facilities"/>
    <n v="35.6"/>
    <n v="64.400000000000006"/>
    <s v="Fail"/>
    <s v=""/>
    <n v="1"/>
    <n v="1990"/>
    <x v="0"/>
    <m/>
  </r>
  <r>
    <s v="Multiple"/>
    <s v="San Benito High School District"/>
    <s v="General Obligation Bond"/>
    <n v="30000000"/>
    <s v="K-12 School Facility"/>
    <n v="37.090000000000003"/>
    <n v="62.91"/>
    <s v="Fail"/>
    <s v=""/>
    <n v="1"/>
    <n v="2020"/>
    <x v="1"/>
    <m/>
  </r>
  <r>
    <s v="Multiple"/>
    <s v="Sierra Plumas Joint Unified School District"/>
    <s v="General Obligation Bond"/>
    <n v="5000000"/>
    <s v="K-12 School Facility"/>
    <n v="37.6"/>
    <n v="62.4"/>
    <s v="Fail"/>
    <s v=""/>
    <n v="1"/>
    <n v="2010"/>
    <x v="0"/>
    <m/>
  </r>
  <r>
    <s v="Multiple"/>
    <s v="Patterson Joint Unified School District"/>
    <s v="General Obligation Bond"/>
    <n v="32500000"/>
    <s v="K-12 School Facility"/>
    <n v="37.840000000000003"/>
    <n v="62.16"/>
    <s v="Fail"/>
    <s v=""/>
    <n v="1"/>
    <n v="2020"/>
    <x v="1"/>
    <m/>
  </r>
  <r>
    <s v="Multiple"/>
    <s v="Fullerton Joint Union High School District"/>
    <s v="General Obligation Bond"/>
    <n v="310000000"/>
    <s v="K-12 School Facility"/>
    <n v="38.93"/>
    <n v="61.07"/>
    <s v="Fail"/>
    <s v=""/>
    <n v="1"/>
    <n v="2020"/>
    <x v="1"/>
    <m/>
  </r>
  <r>
    <s v="Multiple"/>
    <s v="State of California"/>
    <s v="PLF Debt"/>
    <s v="Parcel Tax: Removes certain transfer requirements for homeowners over 55, severely disabled homeowners, and contaminated or disaster-destroyed property."/>
    <s v="Other Purpose"/>
    <n v="40.200000000000003"/>
    <n v="59.8"/>
    <s v="Fail"/>
    <s v=""/>
    <n v="1"/>
    <n v="2018"/>
    <x v="0"/>
    <m/>
  </r>
  <r>
    <s v="Multiple"/>
    <s v="Cutler-Orosi Joint Unified School District"/>
    <s v="PLF Debt"/>
    <s v="Parcel Tax: Levy an Annual Parcel Tax of $89 Per Parcel with Cost of Living Adjustments"/>
    <s v="K-12 School Facility"/>
    <n v="40.6"/>
    <n v="59.4"/>
    <s v="Fail"/>
    <s v=""/>
    <n v="1"/>
    <n v="2010"/>
    <x v="0"/>
    <m/>
  </r>
  <r>
    <s v="Multiple"/>
    <s v="Galt Joint Union High School District"/>
    <s v="General Obligation Bond"/>
    <n v="16000000"/>
    <s v="K-12 School Facility"/>
    <n v="41"/>
    <n v="59"/>
    <s v="Fail"/>
    <s v=""/>
    <n v="1"/>
    <n v="2004"/>
    <x v="1"/>
    <m/>
  </r>
  <r>
    <s v="Multiple"/>
    <s v="Woodland Joint Unified School District"/>
    <s v="General Obligation Bond"/>
    <n v="19000000"/>
    <s v="K-12 School Facility"/>
    <n v="41.6"/>
    <n v="58.4"/>
    <s v="Fail"/>
    <s v=""/>
    <n v="1"/>
    <n v="2014"/>
    <x v="0"/>
    <m/>
  </r>
  <r>
    <s v="Multiple"/>
    <s v="Sierra Joint Community College District"/>
    <s v="General Obligation Bond"/>
    <n v="78200000"/>
    <s v="College, University Facility"/>
    <n v="42.2"/>
    <n v="57.8"/>
    <s v="Fail"/>
    <s v=""/>
    <n v="1"/>
    <n v="2006"/>
    <x v="1"/>
    <m/>
  </r>
  <r>
    <s v="Multiple"/>
    <s v="Corcoran Joint Unified School District"/>
    <s v="General Obligation Bond"/>
    <n v="9000000"/>
    <s v="K-12 School Facility"/>
    <n v="42.6"/>
    <n v="57.4"/>
    <s v="Fail"/>
    <s v=""/>
    <n v="1"/>
    <n v="2012"/>
    <x v="1"/>
    <m/>
  </r>
  <r>
    <s v="Multiple"/>
    <s v="Alameda-Contra Costa Transit District"/>
    <s v="PLF Debt"/>
    <s v="Increase business tax to $100"/>
    <s v="Other Purpose"/>
    <n v="43"/>
    <n v="57"/>
    <s v="Fail"/>
    <s v=""/>
    <n v="1"/>
    <n v="1990"/>
    <x v="0"/>
    <m/>
  </r>
  <r>
    <s v="Multiple"/>
    <s v="State of California"/>
    <s v="PLF Debt"/>
    <s v="Transportation Tax: Repeals a 2017 transportation law's taxes and fees designated for road repairs and public transportation."/>
    <s v="Street Construction and Improvements"/>
    <n v="43.2"/>
    <n v="56.8"/>
    <s v="Fail"/>
    <s v=""/>
    <n v="1"/>
    <n v="2018"/>
    <x v="0"/>
    <m/>
  </r>
  <r>
    <s v="Multiple"/>
    <s v="Woodland Joint Unified School District"/>
    <s v="General Obligation Bond"/>
    <n v="78000000"/>
    <s v="K-12 School Facility"/>
    <n v="43.2"/>
    <n v="56.9"/>
    <s v="Fail"/>
    <s v=""/>
    <n v="1"/>
    <n v="2014"/>
    <x v="0"/>
    <m/>
  </r>
  <r>
    <s v="Multiple"/>
    <s v="Southern Humboldt Community Healthcare District"/>
    <s v="PLF Debt"/>
    <s v="Parcel Tax: Levy annual tax of $170/parcel annually for 45 years to provide healthcare services."/>
    <s v="Health Care Facilities"/>
    <n v="44.08"/>
    <n v="55.92"/>
    <s v="Fail"/>
    <s v=""/>
    <n v="1"/>
    <n v="2017"/>
    <x v="2"/>
    <m/>
  </r>
  <r>
    <s v="Multiple"/>
    <s v="Oakdale Joint Unified School District"/>
    <s v="General Obligation Bond"/>
    <n v="37500000"/>
    <s v="K-12 School Facility"/>
    <n v="45.1"/>
    <n v="54.9"/>
    <s v="Fail"/>
    <s v=""/>
    <n v="1"/>
    <n v="2006"/>
    <x v="0"/>
    <m/>
  </r>
  <r>
    <s v="Multiple"/>
    <s v="Snowline Joint Unified School District"/>
    <s v="General Obligation Bond"/>
    <n v="60000000"/>
    <s v="K-12 School Facility"/>
    <n v="45.3"/>
    <n v="54.7"/>
    <s v="Fail"/>
    <s v=""/>
    <n v="1"/>
    <n v="2014"/>
    <x v="0"/>
    <m/>
  </r>
  <r>
    <s v="Multiple"/>
    <s v="Oakdale Joint Unified School District"/>
    <s v="General Obligation Bond"/>
    <n v="37000000"/>
    <s v="K-12 School Facility"/>
    <n v="45.6"/>
    <n v="54.4"/>
    <s v="Fail"/>
    <s v=""/>
    <n v="1"/>
    <n v="2006"/>
    <x v="1"/>
    <m/>
  </r>
  <r>
    <s v="Multiple"/>
    <s v="Merced Community College District"/>
    <s v="General Obligation Bond"/>
    <n v="247000000"/>
    <s v="College, University Facility"/>
    <n v="46.07"/>
    <n v="53.93"/>
    <s v="Fail"/>
    <s v=""/>
    <n v="1"/>
    <n v="2020"/>
    <x v="1"/>
    <m/>
  </r>
  <r>
    <s v="Multiple"/>
    <s v="Las Virgenes Unified School District"/>
    <s v="General Obligation Bond"/>
    <n v="198000000"/>
    <s v="K-12 School Facility"/>
    <n v="46.11"/>
    <n v="53.89"/>
    <s v="Fail"/>
    <s v=""/>
    <n v="1"/>
    <n v="2020"/>
    <x v="1"/>
    <m/>
  </r>
  <r>
    <s v="Multiple"/>
    <s v="State of California"/>
    <s v="General Obligation Bond"/>
    <n v="15000000000"/>
    <s v="K-12 School Facility"/>
    <n v="46.99"/>
    <n v="53.01"/>
    <s v="Fail"/>
    <s v=""/>
    <n v="1"/>
    <n v="2020"/>
    <x v="1"/>
    <m/>
  </r>
  <r>
    <s v="Multiple"/>
    <s v="Aromas-San Juan Unified School District"/>
    <s v="General Obligation Bond"/>
    <n v="18800000"/>
    <s v="K-12 School Facility"/>
    <n v="47.3"/>
    <n v="52.7"/>
    <s v="Fail"/>
    <s v=""/>
    <n v="1"/>
    <n v="2008"/>
    <x v="1"/>
    <m/>
  </r>
  <r>
    <s v="Multiple"/>
    <s v="Southern Humboldt Joint Unified School District"/>
    <s v="PLF Debt"/>
    <s v="Parcel Tax: $75 Per Yr for 6 Yrs"/>
    <s v="K-12 School Facility"/>
    <n v="47.4"/>
    <n v="52.6"/>
    <s v="Fail"/>
    <s v=""/>
    <n v="1"/>
    <n v="2004"/>
    <x v="1"/>
    <m/>
  </r>
  <r>
    <s v="Multiple"/>
    <s v="Woodland Joint Unified School District"/>
    <s v="General Obligation Bond"/>
    <n v="20200000"/>
    <s v="K-12 School Facility"/>
    <n v="47.77"/>
    <n v="52.23"/>
    <s v="Fail"/>
    <s v=""/>
    <n v="1"/>
    <n v="2018"/>
    <x v="0"/>
    <m/>
  </r>
  <r>
    <s v="Multiple"/>
    <s v="State of California"/>
    <s v="PLF Debt"/>
    <s v="Property Tax: Net increase in annual property tax revenues of $7.5 billion to $12 billion in most years, depending on the strength of real estate markets"/>
    <s v="K-12 School Facility"/>
    <n v="48.03"/>
    <n v="51.97"/>
    <s v="Fail"/>
    <s v=""/>
    <n v="1"/>
    <n v="2020"/>
    <x v="0"/>
    <m/>
  </r>
  <r>
    <s v="Multiple"/>
    <s v="Fullerton Joint Union High School District"/>
    <s v="General Obligation Bond"/>
    <n v="310000000"/>
    <s v="K-12 School Facility"/>
    <n v="48.14"/>
    <n v="51.86"/>
    <s v="Fail"/>
    <s v=""/>
    <n v="1"/>
    <n v="2020"/>
    <x v="1"/>
    <m/>
  </r>
  <r>
    <s v="Multiple"/>
    <s v="Allan Hancock Joint Community College District"/>
    <s v="General Obligation Bond"/>
    <n v="75000000"/>
    <s v="College, University Facility"/>
    <n v="48.22"/>
    <n v="51.78"/>
    <s v="Fail"/>
    <s v=""/>
    <n v="1"/>
    <n v="2018"/>
    <x v="0"/>
    <m/>
  </r>
  <r>
    <s v="Multiple"/>
    <s v="Shasta County"/>
    <s v="PLF Debt"/>
    <s v="Sales Tax: 1%"/>
    <s v="Public Safety"/>
    <n v="48.5"/>
    <n v="51.5"/>
    <s v="Fail"/>
    <s v=""/>
    <n v="1"/>
    <n v="2020"/>
    <x v="1"/>
    <m/>
  </r>
  <r>
    <s v="Multiple"/>
    <s v="State of California"/>
    <s v="General Obligation Bond"/>
    <n v="8877000000"/>
    <s v="Water Supply, Storage, Distribution"/>
    <n v="49.3"/>
    <n v="50.7"/>
    <s v="Fail"/>
    <s v=""/>
    <n v="1"/>
    <n v="2018"/>
    <x v="0"/>
    <m/>
  </r>
  <r>
    <s v="Multiple"/>
    <s v="West Hills Community College District"/>
    <s v="General Obligation Bond"/>
    <n v="49400000"/>
    <s v="College, University Facility"/>
    <n v="49.5"/>
    <n v="50.5"/>
    <s v="Fail"/>
    <s v=""/>
    <n v="1"/>
    <n v="2006"/>
    <x v="1"/>
    <m/>
  </r>
  <r>
    <s v="Multiple"/>
    <s v="Cutler-Orosi Joint Unified School District"/>
    <s v="General Obligation Bond"/>
    <n v="15000000"/>
    <s v="K-12 School Facility"/>
    <n v="49.6"/>
    <n v="50.4"/>
    <s v="Fail"/>
    <s v=""/>
    <n v="1"/>
    <n v="2010"/>
    <x v="0"/>
    <m/>
  </r>
  <r>
    <s v="Multiple"/>
    <s v="Beaumont Unified School District"/>
    <s v="General Obligation Bond"/>
    <n v="54000000"/>
    <s v="K-12 School Facility"/>
    <n v="49.8"/>
    <n v="50.2"/>
    <s v="Fail"/>
    <s v=""/>
    <n v="1"/>
    <n v="2004"/>
    <x v="0"/>
    <m/>
  </r>
  <r>
    <s v="Multiple"/>
    <s v="Aromas-San Juan Unified School District"/>
    <s v="General Obligation Bond"/>
    <n v="23500000"/>
    <s v="K-12 School Facility"/>
    <n v="49.9"/>
    <n v="50.1"/>
    <s v="Fail"/>
    <s v=""/>
    <n v="1"/>
    <n v="2006"/>
    <x v="1"/>
    <m/>
  </r>
  <r>
    <s v="Multiple"/>
    <s v="College of the Sequoias Community College District"/>
    <s v="General Obligation Bond"/>
    <n v="95000000"/>
    <s v="College, University Facility"/>
    <n v="50.1"/>
    <n v="49.9"/>
    <s v="Fail"/>
    <s v=""/>
    <n v="1"/>
    <n v="2004"/>
    <x v="1"/>
    <m/>
  </r>
  <r>
    <s v="Multiple"/>
    <s v="Winters Branch Library Financing Authority"/>
    <s v="PLF Debt"/>
    <s v="Parcel Tax of $66"/>
    <s v="Public Building"/>
    <n v="50.3"/>
    <n v="49.7"/>
    <s v="Fail"/>
    <s v=""/>
    <n v="1"/>
    <n v="2002"/>
    <x v="1"/>
    <m/>
  </r>
  <r>
    <s v="Multiple"/>
    <s v="Sierra Joint Community College District"/>
    <s v="General Obligation Bond"/>
    <n v="394000000"/>
    <s v="College, University Facility"/>
    <n v="50.3"/>
    <n v="49.7"/>
    <s v="Fail"/>
    <s v=""/>
    <n v="1"/>
    <n v="2004"/>
    <x v="1"/>
    <m/>
  </r>
  <r>
    <s v="Multiple"/>
    <s v="West Valley-Mission Community College District"/>
    <s v="General Obligation Bond"/>
    <n v="268653300"/>
    <s v="College, University Facility"/>
    <n v="50.4"/>
    <n v="49.6"/>
    <s v="Fail"/>
    <s v=""/>
    <n v="1"/>
    <n v="2002"/>
    <x v="1"/>
    <m/>
  </r>
  <r>
    <s v="Multiple"/>
    <s v="Tahoe-Truckee Unified School District"/>
    <s v="General Obligation Bond"/>
    <n v="93530000"/>
    <s v="K-12 School Facility"/>
    <n v="50.6"/>
    <n v="49.4"/>
    <s v="Fail"/>
    <s v=""/>
    <n v="1"/>
    <n v="2008"/>
    <x v="0"/>
    <m/>
  </r>
  <r>
    <s v="Multiple"/>
    <s v="Antelope Valley Joint Union High School District"/>
    <s v="General Obligation Bond"/>
    <n v="240000000"/>
    <s v="K-12 School Facility"/>
    <n v="50.76"/>
    <n v="49.24"/>
    <s v="Fail"/>
    <s v=""/>
    <n v="1"/>
    <n v="2007"/>
    <x v="2"/>
    <m/>
  </r>
  <r>
    <s v="Multiple"/>
    <s v="Marysville Joint Unified School District"/>
    <s v="General Obligation Bond"/>
    <n v="274000000"/>
    <s v="K-12 School Facility"/>
    <n v="50.77"/>
    <n v="49.23"/>
    <s v="Fail"/>
    <s v=""/>
    <n v="1"/>
    <n v="2018"/>
    <x v="0"/>
    <m/>
  </r>
  <r>
    <s v="Multiple"/>
    <s v="Santa Maria Joint Union High School District"/>
    <s v="General Obligation Bond"/>
    <n v="98000000"/>
    <s v="K-12 School Facility"/>
    <n v="50.8"/>
    <n v="49.2"/>
    <s v="Fail"/>
    <s v=""/>
    <n v="1"/>
    <n v="2004"/>
    <x v="1"/>
    <m/>
  </r>
  <r>
    <s v="Multiple"/>
    <s v="West Hills Community College District"/>
    <s v="General Obligation Bond"/>
    <n v="49400000"/>
    <s v="College, University Facility"/>
    <n v="50.9"/>
    <n v="49.1"/>
    <s v="Fail"/>
    <s v=""/>
    <n v="1"/>
    <n v="2006"/>
    <x v="0"/>
    <m/>
  </r>
  <r>
    <s v="Multiple"/>
    <s v="Yucaipa-Calimesa Joint Unified School District"/>
    <s v="General Obligation Bond"/>
    <n v="98000000"/>
    <s v="K-12 School Facility"/>
    <n v="51"/>
    <n v="49"/>
    <s v="Fail"/>
    <s v=""/>
    <n v="1"/>
    <n v="2012"/>
    <x v="0"/>
    <m/>
  </r>
  <r>
    <s v="Multiple"/>
    <s v="State of California"/>
    <s v="General Obligation Bond"/>
    <n v="5500000000"/>
    <s v="Medical Research/Institute"/>
    <n v="51.09"/>
    <n v="48.91"/>
    <s v="Pass"/>
    <n v="1"/>
    <s v=""/>
    <n v="2020"/>
    <x v="0"/>
    <m/>
  </r>
  <r>
    <s v="Multiple"/>
    <s v="Paso Robles Joint Unified School District"/>
    <s v="General Obligation Bond"/>
    <n v="5900000"/>
    <s v="K-12 School Facility"/>
    <n v="51.2"/>
    <n v="48.8"/>
    <s v="Fail"/>
    <s v=""/>
    <n v="1"/>
    <n v="2002"/>
    <x v="0"/>
    <m/>
  </r>
  <r>
    <s v="Multiple"/>
    <s v="Corcoran Joint Unified School District"/>
    <s v="General Obligation Bond"/>
    <n v="24700000"/>
    <s v="K-12 School Facility"/>
    <n v="51.4"/>
    <n v="48.6"/>
    <s v="Fail"/>
    <s v=""/>
    <n v="1"/>
    <n v="2010"/>
    <x v="1"/>
    <m/>
  </r>
  <r>
    <s v="Multiple"/>
    <s v="Victor Valley Community College District"/>
    <s v="General Obligation Bond"/>
    <n v="338000000"/>
    <s v="College, University Facility"/>
    <n v="51.4"/>
    <n v="48.6"/>
    <s v="Fail"/>
    <s v=""/>
    <n v="1"/>
    <n v="2006"/>
    <x v="0"/>
    <m/>
  </r>
  <r>
    <s v="Multiple"/>
    <s v="Napa Valley Community College District"/>
    <s v="General Obligation Bond"/>
    <n v="178400000"/>
    <s v="College, University Facility"/>
    <n v="52"/>
    <n v="48.1"/>
    <s v="Fail"/>
    <s v=""/>
    <n v="1"/>
    <n v="2008"/>
    <x v="1"/>
    <m/>
  </r>
  <r>
    <s v="Multiple"/>
    <s v="Tahoe-Truckee Unified School District"/>
    <s v="General Obligation Bond"/>
    <n v="93530000"/>
    <s v="K-12 School Facility"/>
    <n v="52.2"/>
    <n v="47.8"/>
    <s v="Fail"/>
    <s v=""/>
    <n v="1"/>
    <n v="2008"/>
    <x v="1"/>
    <m/>
  </r>
  <r>
    <s v="Multiple"/>
    <s v="Rowland Unified School District"/>
    <s v="PLF Debt"/>
    <s v="Parcel Tax: $120 annually for 5 years."/>
    <s v="K-12 School Facility"/>
    <n v="52.27"/>
    <n v="47.73"/>
    <s v="Fail"/>
    <s v=""/>
    <n v="1"/>
    <n v="2009"/>
    <x v="2"/>
    <m/>
  </r>
  <r>
    <s v="Multiple"/>
    <s v="Coachella Valley Unified School District"/>
    <s v="General Obligation Bond"/>
    <n v="230000000"/>
    <s v="K-12 School Facility"/>
    <n v="52.29"/>
    <n v="47.71"/>
    <s v="Fail"/>
    <s v=""/>
    <n v="1"/>
    <n v="2020"/>
    <x v="1"/>
    <m/>
  </r>
  <r>
    <s v="Multiple"/>
    <s v="Napa Valley Community College District"/>
    <s v="General Obligation Bond"/>
    <n v="198000000"/>
    <s v="College, University Facility"/>
    <n v="52.4"/>
    <n v="47.7"/>
    <s v="Fail"/>
    <s v=""/>
    <n v="1"/>
    <n v="2014"/>
    <x v="0"/>
    <m/>
  </r>
  <r>
    <s v="Multiple"/>
    <s v="Kingsburg Joint Union High School District"/>
    <s v="General Obligation Bond"/>
    <n v="17000000"/>
    <s v="K-12 School Facility"/>
    <n v="52.77"/>
    <n v="47.23"/>
    <s v="Fail"/>
    <s v=""/>
    <n v="1"/>
    <n v="2020"/>
    <x v="1"/>
    <m/>
  </r>
  <r>
    <s v="Multiple"/>
    <s v="Cabrillo Community College District"/>
    <s v="General Obligation Bond"/>
    <n v="274100000"/>
    <s v="College, University Facility"/>
    <n v="53.05"/>
    <n v="46.95"/>
    <s v="Fail"/>
    <s v=""/>
    <n v="1"/>
    <n v="2020"/>
    <x v="1"/>
    <m/>
  </r>
  <r>
    <s v="Multiple"/>
    <s v="Cabrillo Community College District"/>
    <s v="General Obligation Bond"/>
    <n v="310000000"/>
    <s v="College, University Facility"/>
    <n v="53.59"/>
    <n v="46.41"/>
    <s v="Fail"/>
    <s v=""/>
    <n v="1"/>
    <n v="2016"/>
    <x v="1"/>
    <m/>
  </r>
  <r>
    <s v="Multiple"/>
    <s v="Snowline Joint Unified School District"/>
    <s v="General Obligation Bond"/>
    <n v="108000000"/>
    <s v="K-12 School Facility"/>
    <n v="53.7"/>
    <n v="46.3"/>
    <s v="Fail"/>
    <s v=""/>
    <n v="1"/>
    <n v="2006"/>
    <x v="1"/>
    <m/>
  </r>
  <r>
    <s v="Multiple"/>
    <s v="San Juan"/>
    <s v="Sales Tax Revenue Bond"/>
    <s v="Sales Tax: .75% Rate Increase"/>
    <s v="Special Tax Fees/Levy"/>
    <n v="53.8"/>
    <n v="46.2"/>
    <s v="Pass"/>
    <n v="1"/>
    <s v=""/>
    <n v="2004"/>
    <x v="0"/>
    <m/>
  </r>
  <r>
    <s v="Multiple"/>
    <s v="Roseville Joint Union High School District"/>
    <s v="General Obligation Bond"/>
    <n v="65300000"/>
    <s v="K-12 School Facility"/>
    <n v="53.8"/>
    <n v="46.2"/>
    <s v="Fail"/>
    <s v=""/>
    <n v="1"/>
    <n v="2002"/>
    <x v="0"/>
    <m/>
  </r>
  <r>
    <s v="Multiple"/>
    <s v="Paso Robles Joint Unified School District"/>
    <s v="General Obligation Bond"/>
    <n v="6700000"/>
    <s v="K-12 School Facility"/>
    <n v="53.9"/>
    <n v="46.1"/>
    <s v="Fail"/>
    <s v=""/>
    <n v="1"/>
    <n v="2002"/>
    <x v="0"/>
    <m/>
  </r>
  <r>
    <s v="Multiple"/>
    <s v="Southern Humboldt Joint Unified School District"/>
    <s v="General Obligation Bond"/>
    <n v="10000000"/>
    <s v="K-12 School Facility"/>
    <n v="54"/>
    <n v="46"/>
    <s v="Fail"/>
    <s v=""/>
    <n v="1"/>
    <n v="2014"/>
    <x v="1"/>
    <m/>
  </r>
  <r>
    <s v="Multiple"/>
    <s v="Roseville Joint Union High School District"/>
    <s v="General Obligation Bond"/>
    <n v="79500000"/>
    <s v="K-12 School Facility"/>
    <n v="54"/>
    <n v="46"/>
    <s v="Fail"/>
    <s v=""/>
    <n v="1"/>
    <n v="2002"/>
    <x v="1"/>
    <m/>
  </r>
  <r>
    <s v="Multiple"/>
    <s v="Kings Canyon Joint Unified School District"/>
    <s v="General Obligation Bond"/>
    <n v="32000000"/>
    <s v="K-12 School Facility"/>
    <n v="54.1"/>
    <n v="45.9"/>
    <s v="Fail"/>
    <s v=""/>
    <n v="1"/>
    <n v="2006"/>
    <x v="1"/>
    <m/>
  </r>
  <r>
    <s v="Multiple"/>
    <s v="West Hills Community College District"/>
    <s v="General Obligation Bond"/>
    <n v="36000000"/>
    <s v="College, University Facility"/>
    <n v="54.1"/>
    <n v="45.9"/>
    <s v="Fail"/>
    <s v=""/>
    <n v="1"/>
    <n v="2005"/>
    <x v="3"/>
    <m/>
  </r>
  <r>
    <s v="Multiple"/>
    <s v="Sierra Joint Community College District"/>
    <s v="General Obligation Bond"/>
    <n v="78200000"/>
    <s v="College, University Facility"/>
    <n v="54.2"/>
    <n v="45.8"/>
    <s v="Fail"/>
    <s v=""/>
    <n v="1"/>
    <n v="2006"/>
    <x v="1"/>
    <m/>
  </r>
  <r>
    <s v="Multiple"/>
    <s v="North Orange County Community College District"/>
    <s v="General Obligation Bond"/>
    <n v="574000000"/>
    <s v="College, University Facility"/>
    <n v="54.3"/>
    <n v="45.7"/>
    <s v="Fail"/>
    <s v=""/>
    <n v="1"/>
    <n v="2014"/>
    <x v="0"/>
    <m/>
  </r>
  <r>
    <s v="Multiple"/>
    <s v="Shasta-Tehama-Trinity Joint Community College District"/>
    <s v="General Obligation Bond"/>
    <n v="34000000"/>
    <s v="College, University Facility"/>
    <n v="54.5"/>
    <n v="45.5"/>
    <s v="Pass"/>
    <n v="1"/>
    <s v=""/>
    <n v="2001"/>
    <x v="2"/>
    <m/>
  </r>
  <r>
    <s v="Multiple"/>
    <s v="Las Virgenes Unified School District"/>
    <s v="General Obligation Bond"/>
    <n v="198000000"/>
    <s v="K-12 School Facility"/>
    <n v="54.83"/>
    <n v="45.17"/>
    <s v="Fail"/>
    <s v=""/>
    <n v="1"/>
    <n v="2020"/>
    <x v="1"/>
    <m/>
  </r>
  <r>
    <s v="Multiple"/>
    <s v="Cutler-Orosi Joint Unified School District"/>
    <s v="PLF Debt"/>
    <s v="Parcel Tax: annual tax of $38.00 per parcel"/>
    <s v="Recreation and Sports Facilities"/>
    <n v="54.89"/>
    <n v="45.11"/>
    <s v="Fail"/>
    <s v=""/>
    <n v="1"/>
    <n v="2020"/>
    <x v="1"/>
    <m/>
  </r>
  <r>
    <s v="Multiple"/>
    <s v="Metropolitan Transportation Commission"/>
    <s v="PLF Debt"/>
    <s v="Bridge Toll: Raise bridge tolls in the Bay Area (excluding the Golden Gate Bridge) by $3 over 6 years to fund the Bay Area Traffic Relief Plan."/>
    <s v="Public Transit"/>
    <n v="55.11"/>
    <n v="44.89"/>
    <s v="Pass"/>
    <n v="1"/>
    <s v=""/>
    <n v="2018"/>
    <x v="1"/>
    <m/>
  </r>
  <r>
    <s v="Multiple"/>
    <s v="Dry Creek Joint Elementary School District"/>
    <s v="General Obligation Bond"/>
    <n v="67300000"/>
    <s v="K-12 School Facility"/>
    <n v="55.2"/>
    <n v="44.8"/>
    <s v="Pass"/>
    <n v="1"/>
    <s v=""/>
    <n v="2008"/>
    <x v="1"/>
    <m/>
  </r>
  <r>
    <s v="Multiple"/>
    <s v="Solano Community College District"/>
    <s v="General Obligation Bond"/>
    <n v="124500000"/>
    <s v="College, University Facility"/>
    <n v="55.5"/>
    <n v="44.5"/>
    <s v="Pass"/>
    <n v="1"/>
    <s v=""/>
    <n v="2002"/>
    <x v="0"/>
    <m/>
  </r>
  <r>
    <s v="Multiple"/>
    <s v="Sierra Joint Community College District"/>
    <s v="General Obligation Bond"/>
    <n v="350000000"/>
    <s v="College, University Facility"/>
    <n v="55.58"/>
    <n v="44.42"/>
    <s v="Pass"/>
    <n v="1"/>
    <s v=""/>
    <n v="2018"/>
    <x v="1"/>
    <m/>
  </r>
  <r>
    <s v="Multiple"/>
    <s v="Cabrillo Community College District"/>
    <s v="General Obligation Bond"/>
    <n v="118500000"/>
    <s v="College, University Facility"/>
    <n v="55.6"/>
    <n v="44.4"/>
    <s v="Pass"/>
    <n v="1"/>
    <s v=""/>
    <n v="2004"/>
    <x v="1"/>
    <m/>
  </r>
  <r>
    <s v="Multiple"/>
    <s v="Tahoe-Truckee Unified School District"/>
    <s v="General Obligation Bond"/>
    <n v="114000000"/>
    <s v="K-12 School Facility"/>
    <n v="55.6"/>
    <n v="44.5"/>
    <s v="Pass"/>
    <n v="1"/>
    <s v=""/>
    <n v="2014"/>
    <x v="0"/>
    <m/>
  </r>
  <r>
    <s v="Multiple"/>
    <s v="Merced Community College District"/>
    <s v="General Obligation Bond"/>
    <n v="53500000"/>
    <s v="College, University Facility"/>
    <n v="55.7"/>
    <n v="44.3"/>
    <s v="Pass"/>
    <n v="1"/>
    <s v=""/>
    <n v="2002"/>
    <x v="0"/>
    <m/>
  </r>
  <r>
    <s v="Multiple"/>
    <s v="Kingsburg Joint Union High School District"/>
    <s v="General Obligation Bond"/>
    <n v="13000000"/>
    <s v="K-12 School Facility"/>
    <n v="55.83"/>
    <n v="44.17"/>
    <s v="Pass"/>
    <n v="1"/>
    <s v=""/>
    <n v="2014"/>
    <x v="1"/>
    <m/>
  </r>
  <r>
    <s v="Multiple"/>
    <s v="Placerville-Pollock Pines Area"/>
    <s v="PLF Debt"/>
    <s v="Parcel Tax: $15 Per Parcel of Improved Property (Excluding Churches, Cemeteries and Schools), Vacant Residential Property Up to 2.5 Acres, and Vacant Multi-Family Residential Property; $12 Per Residence for Parcels with Multi-Family Residences (Excluding Time Shares); $7.50 Per Mobilehome for Mobilehome Parks"/>
    <s v="Public Building"/>
    <n v="55.9"/>
    <n v="44.1"/>
    <s v="Fail"/>
    <s v=""/>
    <n v="1"/>
    <n v="2005"/>
    <x v="3"/>
    <m/>
  </r>
  <r>
    <s v="Multiple"/>
    <s v="Southern Humboldt Joint Unified School District"/>
    <s v="PLF Debt"/>
    <s v="Parcel Tax: Impose Tax of $75 for 7 Yrs"/>
    <s v="K-12 School Facility"/>
    <n v="55.9"/>
    <n v="44.1"/>
    <s v="Fail"/>
    <s v=""/>
    <n v="1"/>
    <n v="2002"/>
    <x v="0"/>
    <m/>
  </r>
  <r>
    <s v="Multiple"/>
    <s v="El Tejon Unified School District"/>
    <s v="General Obligation Bond"/>
    <n v="7120000"/>
    <s v="K-12 School Facility"/>
    <n v="56"/>
    <n v="44"/>
    <s v="Pass"/>
    <n v="1"/>
    <s v=""/>
    <n v="2005"/>
    <x v="3"/>
    <m/>
  </r>
  <r>
    <s v="Multiple"/>
    <s v="Yosemite Community College District"/>
    <s v="General Obligation Bond"/>
    <n v="326174000"/>
    <s v="College, University Facility"/>
    <n v="56.1"/>
    <n v="43.9"/>
    <s v="Pass"/>
    <n v="1"/>
    <s v=""/>
    <n v="2004"/>
    <x v="0"/>
    <m/>
  </r>
  <r>
    <s v="Multiple"/>
    <s v="San Benito High School District"/>
    <s v="General Obligation Bond"/>
    <n v="42500000"/>
    <s v="K-12 School Facility"/>
    <n v="56.26"/>
    <n v="43.74"/>
    <s v="Pass"/>
    <n v="1"/>
    <s v=""/>
    <n v="2014"/>
    <x v="1"/>
    <m/>
  </r>
  <r>
    <s v="Multiple"/>
    <s v="Shasta-Tehama-Trinity Joint Community College District"/>
    <s v="General Obligation Bond"/>
    <n v="139000000"/>
    <s v="College, University Facility"/>
    <n v="56.27"/>
    <n v="43.73"/>
    <s v="Pass"/>
    <n v="1"/>
    <s v=""/>
    <n v="2016"/>
    <x v="0"/>
    <m/>
  </r>
  <r>
    <s v="Multiple"/>
    <s v="Sierra College School Facilities Improvement District No 3"/>
    <s v="General Obligation Bond"/>
    <n v="78200000"/>
    <s v="College, University Facility"/>
    <n v="56.3"/>
    <n v="43.7"/>
    <s v="Pass"/>
    <n v="1"/>
    <s v=""/>
    <n v="2006"/>
    <x v="1"/>
    <m/>
  </r>
  <r>
    <s v="Multiple"/>
    <s v="Siskiyou Joint Community College District"/>
    <s v="General Obligation Bond"/>
    <n v="31400000"/>
    <s v="College, University Facility"/>
    <n v="56.3"/>
    <n v="43.7"/>
    <s v="Pass"/>
    <n v="1"/>
    <s v=""/>
    <n v="2005"/>
    <x v="3"/>
    <m/>
  </r>
  <r>
    <s v="Multiple"/>
    <s v="State Center Community College District"/>
    <s v="General Obligation Bond"/>
    <n v="161000000"/>
    <s v="College, University Facility"/>
    <n v="56.5"/>
    <n v="43.5"/>
    <s v="Pass"/>
    <n v="1"/>
    <s v=""/>
    <n v="2002"/>
    <x v="0"/>
    <m/>
  </r>
  <r>
    <s v="Multiple"/>
    <s v="Chabot-Las Positas Community College District"/>
    <s v="General Obligation Bond"/>
    <n v="498000000"/>
    <s v="College, University Facility"/>
    <n v="56.6"/>
    <n v="43.5"/>
    <s v="Pass"/>
    <n v="1"/>
    <s v=""/>
    <n v="2004"/>
    <x v="1"/>
    <m/>
  </r>
  <r>
    <s v="Multiple"/>
    <s v="Las Virgenes Unified School District"/>
    <s v="PLF Debt"/>
    <s v="Parcel Tax: Levy $95 per year for 8 years."/>
    <s v="K-12 School Facility"/>
    <n v="56.69"/>
    <n v="43.31"/>
    <s v="Fail"/>
    <s v=""/>
    <n v="1"/>
    <n v="2011"/>
    <x v="2"/>
    <m/>
  </r>
  <r>
    <s v="Multiple"/>
    <s v="Yuba Community College District"/>
    <s v="General Obligation Bond"/>
    <n v="190000000"/>
    <s v="College, University Facility"/>
    <n v="56.7"/>
    <n v="43.3"/>
    <s v="Pass"/>
    <n v="1"/>
    <s v=""/>
    <n v="2006"/>
    <x v="0"/>
    <m/>
  </r>
  <r>
    <s v="Multiple"/>
    <s v="San Joaquin Delta Community College District"/>
    <s v="General Obligation Bond"/>
    <n v="250000000"/>
    <s v="College, University Facility"/>
    <n v="56.8"/>
    <n v="43.2"/>
    <s v="Pass"/>
    <n v="1"/>
    <s v=""/>
    <n v="2004"/>
    <x v="1"/>
    <m/>
  </r>
  <r>
    <s v="Multiple"/>
    <s v="Gavilan Joint Community College District"/>
    <s v="General Obligation Bond"/>
    <n v="108000000"/>
    <s v="College, University Facility"/>
    <n v="56.8"/>
    <n v="43.3"/>
    <s v="Pass"/>
    <n v="1"/>
    <s v=""/>
    <n v="2004"/>
    <x v="1"/>
    <m/>
  </r>
  <r>
    <s v="Multiple"/>
    <s v="Cutler-Orosi Joint Unified School District"/>
    <s v="PLF Debt"/>
    <s v="Parcel Tax: Levy a Tax of $97/Parcel Annually"/>
    <s v="Recreation and Sports Facilities"/>
    <n v="56.9"/>
    <n v="43.1"/>
    <s v="Fail"/>
    <s v=""/>
    <n v="1"/>
    <n v="2010"/>
    <x v="1"/>
    <m/>
  </r>
  <r>
    <s v="Multiple"/>
    <s v="Aromas-San Juan Unified School District"/>
    <s v="General Obligation Bond"/>
    <n v="4200000"/>
    <s v="K-12 School Facility"/>
    <n v="56.95"/>
    <n v="43.05"/>
    <s v="Pass"/>
    <n v="1"/>
    <s v=""/>
    <n v="2020"/>
    <x v="1"/>
    <m/>
  </r>
  <r>
    <s v="Multiple"/>
    <s v="North County Joint Union School District"/>
    <s v="General Obligation Bond"/>
    <n v="3350000"/>
    <s v="K-12 School Facility"/>
    <n v="57"/>
    <n v="43"/>
    <s v="Pass"/>
    <n v="1"/>
    <s v=""/>
    <n v="2006"/>
    <x v="1"/>
    <m/>
  </r>
  <r>
    <s v="Multiple"/>
    <s v="Grant Joint Union High School District"/>
    <s v="General Obligation Bond"/>
    <n v="74000000"/>
    <s v="K-12 School Facility"/>
    <n v="57"/>
    <n v="43"/>
    <s v="Pass"/>
    <n v="1"/>
    <s v=""/>
    <n v="2002"/>
    <x v="1"/>
    <m/>
  </r>
  <r>
    <s v="Multiple"/>
    <s v="Victor Valley Community College District"/>
    <s v="General Obligation Bond"/>
    <n v="297500000"/>
    <s v="College, University Facility"/>
    <n v="57"/>
    <n v="43"/>
    <s v="Pass"/>
    <n v="1"/>
    <s v=""/>
    <n v="2008"/>
    <x v="0"/>
    <m/>
  </r>
  <r>
    <s v="Multiple"/>
    <s v="Fall River Joint Unified School District"/>
    <s v="General Obligation Bond"/>
    <n v="4400000"/>
    <s v="K-12 School Facility"/>
    <n v="57.1"/>
    <n v="42.9"/>
    <s v="Pass"/>
    <n v="1"/>
    <s v=""/>
    <n v="2004"/>
    <x v="0"/>
    <m/>
  </r>
  <r>
    <s v="Multiple"/>
    <s v="Santa Maria Joint Union High School District"/>
    <s v="General Obligation Bond"/>
    <n v="114000000"/>
    <s v="K-12 School Facility"/>
    <n v="57.29"/>
    <n v="42.71"/>
    <s v="Pass"/>
    <n v="1"/>
    <s v=""/>
    <n v="2016"/>
    <x v="0"/>
    <m/>
  </r>
  <r>
    <s v="Multiple"/>
    <s v="Marysville Joint Unified School District"/>
    <s v="General Obligation Bond"/>
    <n v="37000000"/>
    <s v="K-12 School Facility"/>
    <n v="57.3"/>
    <n v="42.7"/>
    <s v="Pass"/>
    <n v="1"/>
    <s v=""/>
    <n v="2006"/>
    <x v="1"/>
    <m/>
  </r>
  <r>
    <s v="Multiple"/>
    <s v="Roseville Joint Union High School District"/>
    <s v="General Obligation Bond"/>
    <n v="79000001"/>
    <s v="K-12 School Facility"/>
    <n v="57.3"/>
    <n v="42.7"/>
    <s v="Pass"/>
    <n v="1"/>
    <s v=""/>
    <n v="2004"/>
    <x v="0"/>
    <m/>
  </r>
  <r>
    <s v="Multiple"/>
    <s v="Shasta-Tehama-Trinity Joint Community College District"/>
    <s v="General Obligation Bond"/>
    <n v="34000000"/>
    <s v="College, University Facility"/>
    <n v="57.4"/>
    <n v="42.6"/>
    <s v="Pass"/>
    <n v="1"/>
    <s v=""/>
    <n v="2005"/>
    <x v="2"/>
    <m/>
  </r>
  <r>
    <s v="Multiple"/>
    <s v="Cabrillo Community College District"/>
    <s v="General Obligation Bond"/>
    <n v="310000000"/>
    <s v="College, University Facility"/>
    <n v="57.46"/>
    <n v="42.54"/>
    <s v="Pass"/>
    <n v="1"/>
    <s v=""/>
    <n v="2016"/>
    <x v="1"/>
    <m/>
  </r>
  <r>
    <s v="Multiple"/>
    <s v="Pierce Joint Unified School District"/>
    <s v="General Obligation Bond"/>
    <n v="6000000"/>
    <s v="K-12 School Facility"/>
    <n v="57.5"/>
    <n v="42.5"/>
    <s v="Pass"/>
    <n v="1"/>
    <s v=""/>
    <n v="2002"/>
    <x v="1"/>
    <m/>
  </r>
  <r>
    <s v="Multiple"/>
    <s v="Allan Hancock Joint Community College District"/>
    <s v="General Obligation Bond"/>
    <n v="180000000"/>
    <s v="College, University Facility"/>
    <n v="57.5"/>
    <n v="42.5"/>
    <s v="Pass"/>
    <n v="1"/>
    <s v=""/>
    <n v="2006"/>
    <x v="1"/>
    <m/>
  </r>
  <r>
    <s v="Multiple"/>
    <s v="Paso Robles Joint Unified School District"/>
    <s v="General Obligation Bond"/>
    <n v="95000000"/>
    <s v="K-12 School Facility"/>
    <n v="57.57"/>
    <n v="42.43"/>
    <s v="Pass"/>
    <n v="1"/>
    <s v=""/>
    <n v="2016"/>
    <x v="0"/>
    <m/>
  </r>
  <r>
    <s v="Multiple"/>
    <s v="Tahoe-Truckee Unified School District"/>
    <s v="General Obligation Bond"/>
    <n v="30450000"/>
    <s v="K-12 School Facility"/>
    <n v="57.6"/>
    <n v="42.4"/>
    <s v="Pass"/>
    <n v="1"/>
    <s v=""/>
    <n v="2002"/>
    <x v="0"/>
    <m/>
  </r>
  <r>
    <s v="Multiple"/>
    <s v="North Orange County Community College District"/>
    <s v="General Obligation Bond"/>
    <n v="239000000"/>
    <s v="College, University Facility"/>
    <n v="57.6"/>
    <n v="42.4"/>
    <s v="Pass"/>
    <n v="1"/>
    <s v=""/>
    <n v="2002"/>
    <x v="1"/>
    <m/>
  </r>
  <r>
    <s v="Multiple"/>
    <s v="Fullerton Joint Union High School District"/>
    <s v="General Obligation Bond"/>
    <n v="175000000"/>
    <s v="K-12 School Facility"/>
    <n v="57.7"/>
    <n v="42.3"/>
    <s v="Pass"/>
    <n v="1"/>
    <s v=""/>
    <n v="2014"/>
    <x v="0"/>
    <m/>
  </r>
  <r>
    <s v="Multiple"/>
    <s v="West Hills Community College District"/>
    <s v="General Obligation Bond"/>
    <n v="20000000"/>
    <s v="College, University Facility"/>
    <n v="57.8"/>
    <n v="42.2"/>
    <s v="Pass"/>
    <n v="1"/>
    <s v=""/>
    <n v="2014"/>
    <x v="0"/>
    <m/>
  </r>
  <r>
    <s v="Multiple"/>
    <s v="Traver Joint Elementary School District"/>
    <s v="General Obligation Bond"/>
    <n v="750000"/>
    <s v="K-12 School Facility"/>
    <n v="58"/>
    <n v="42"/>
    <s v="Pass"/>
    <n v="1"/>
    <s v=""/>
    <n v="1988"/>
    <x v="0"/>
    <m/>
  </r>
  <r>
    <s v="Multiple"/>
    <s v="Leggett Valley Unified School District"/>
    <s v="General Obligation Bond"/>
    <n v="1750000"/>
    <s v="K-12 School Facility"/>
    <n v="58.1"/>
    <n v="41.9"/>
    <s v="Fail"/>
    <s v=""/>
    <n v="1"/>
    <n v="2008"/>
    <x v="1"/>
    <m/>
  </r>
  <r>
    <s v="Multiple"/>
    <s v="El Tejon Unified School District"/>
    <s v="General Obligation Bond"/>
    <n v="16000000"/>
    <s v="K-12 School Facility"/>
    <n v="58.19"/>
    <n v="41.81"/>
    <s v="Pass"/>
    <n v="1"/>
    <s v=""/>
    <n v="2018"/>
    <x v="1"/>
    <m/>
  </r>
  <r>
    <s v="Multiple"/>
    <s v="Santa Maria Joint Union High School District"/>
    <s v="General Obligation Bond"/>
    <n v="79000000"/>
    <s v="K-12 School Facility"/>
    <n v="58.2"/>
    <n v="41.8"/>
    <s v="Pass"/>
    <n v="1"/>
    <s v=""/>
    <n v="2004"/>
    <x v="0"/>
    <m/>
  </r>
  <r>
    <s v="Multiple"/>
    <s v="Paso Robles Joint Union High School District"/>
    <s v="PLF Debt"/>
    <s v="Authorizes Additional Uses of Existing Tax"/>
    <s v="K-12 School Facility"/>
    <n v="58.2"/>
    <n v="41.8"/>
    <s v="Pass"/>
    <n v="1"/>
    <s v=""/>
    <n v="1990"/>
    <x v="0"/>
    <m/>
  </r>
  <r>
    <s v="Multiple"/>
    <s v="Rialto"/>
    <s v="PLF Debt"/>
    <s v="Utility User Tax: Extend existing 8% utility user tax with exemptions for low-income households and individuals 65 years old or older."/>
    <s v="Other Purpose"/>
    <n v="58.22"/>
    <n v="41.78"/>
    <s v="Pass"/>
    <n v="1"/>
    <s v=""/>
    <n v="2018"/>
    <x v="1"/>
    <m/>
  </r>
  <r>
    <s v="Multiple"/>
    <s v="Kingsburg Joint Union High School District"/>
    <s v="General Obligation Bond"/>
    <n v="9900000"/>
    <s v="K-12 School Facility"/>
    <n v="58.3"/>
    <n v="41.7"/>
    <s v="Pass"/>
    <n v="1"/>
    <s v=""/>
    <n v="2006"/>
    <x v="1"/>
    <m/>
  </r>
  <r>
    <s v="Multiple"/>
    <s v="Galt Joint Union High School District"/>
    <s v="General Obligation Bond"/>
    <n v="29200000"/>
    <s v="K-12 School Facility"/>
    <n v="58.3"/>
    <n v="41.7"/>
    <s v="Fail"/>
    <s v=""/>
    <n v="1"/>
    <n v="2005"/>
    <x v="3"/>
    <m/>
  </r>
  <r>
    <s v="Multiple"/>
    <s v="Aromas-San Juan Unified School District"/>
    <s v="General Obligation Bond"/>
    <n v="30500000"/>
    <s v="K-12 School Facility"/>
    <n v="58.35"/>
    <n v="41.65"/>
    <s v="Pass"/>
    <n v="1"/>
    <s v=""/>
    <n v="2020"/>
    <x v="0"/>
    <m/>
  </r>
  <r>
    <s v="Multiple"/>
    <s v="Aromas-San Juan Unified School District"/>
    <s v="General Obligation Bond"/>
    <n v="9700000"/>
    <s v="K-12 School Facility"/>
    <n v="58.5"/>
    <n v="41.5"/>
    <s v="Pass"/>
    <n v="1"/>
    <s v=""/>
    <n v="2010"/>
    <x v="0"/>
    <m/>
  </r>
  <r>
    <s v="Multiple"/>
    <s v="Paso Robles Joint Unified School District"/>
    <s v="General Obligation Bond"/>
    <n v="20000000"/>
    <s v="K-12 School Facility"/>
    <n v="58.5"/>
    <n v="41.5"/>
    <s v="Pass"/>
    <n v="1"/>
    <s v=""/>
    <n v="2006"/>
    <x v="0"/>
    <m/>
  </r>
  <r>
    <s v="Multiple"/>
    <s v="Shasta-Tehama-Trinity Joint Community College District"/>
    <s v="General Obligation Bond"/>
    <n v="34000000"/>
    <s v="College, University Facility"/>
    <n v="58.65"/>
    <n v="41.35"/>
    <s v="Fail"/>
    <s v=""/>
    <n v="1"/>
    <n v="2001"/>
    <x v="2"/>
    <m/>
  </r>
  <r>
    <s v="Multiple"/>
    <s v="West Hills Community College District"/>
    <s v="General Obligation Bond"/>
    <n v="12655000"/>
    <s v="College, University Facility"/>
    <n v="58.8"/>
    <n v="41.2"/>
    <s v="Pass"/>
    <n v="1"/>
    <s v=""/>
    <n v="2012"/>
    <x v="0"/>
    <m/>
  </r>
  <r>
    <s v="Multiple"/>
    <s v="Sulphur Springs Union Elementary School District"/>
    <s v="General Obligation Bond"/>
    <n v="72000000"/>
    <s v="K-12 School Facility"/>
    <n v="58.9"/>
    <n v="41.1"/>
    <s v="Pass"/>
    <n v="1"/>
    <s v=""/>
    <n v="2012"/>
    <x v="1"/>
    <m/>
  </r>
  <r>
    <s v="Multiple"/>
    <s v="Los Altos"/>
    <s v="PLF Debt"/>
    <s v="Transient Occupancy Tax: Increase tax from 11% to 14%."/>
    <s v="Other Purpose"/>
    <n v="58.94"/>
    <n v="41.06"/>
    <s v="Pass"/>
    <n v="1"/>
    <s v=""/>
    <n v="2018"/>
    <x v="0"/>
    <m/>
  </r>
  <r>
    <s v="Multiple"/>
    <s v="Galt Joint Union High School District"/>
    <s v="General Obligation Bond"/>
    <n v="30000000"/>
    <s v="K-12 School Facility"/>
    <n v="59"/>
    <n v="41"/>
    <s v="Fail"/>
    <s v=""/>
    <n v="1"/>
    <n v="1998"/>
    <x v="1"/>
    <m/>
  </r>
  <r>
    <s v="Multiple"/>
    <s v="Kern Community College District"/>
    <s v="General Obligation Bond"/>
    <n v="180000000"/>
    <s v="College, University Facility"/>
    <n v="59.1"/>
    <n v="40.9"/>
    <s v="Pass"/>
    <n v="1"/>
    <s v=""/>
    <n v="2002"/>
    <x v="0"/>
    <m/>
  </r>
  <r>
    <s v="Multiple"/>
    <s v="Paso Robles Joint Union High School District"/>
    <s v="General Obligation Bond"/>
    <n v="65000000"/>
    <s v="K-12 School Facility"/>
    <n v="59.2"/>
    <n v="40.799999999999997"/>
    <s v="Fail"/>
    <s v=""/>
    <n v="1"/>
    <n v="1998"/>
    <x v="1"/>
    <m/>
  </r>
  <r>
    <s v="Multiple"/>
    <s v="Shasta-Tehama-Trinity Joint Community College District"/>
    <s v="General Obligation Bond"/>
    <n v="34000000"/>
    <s v="College, University Facility"/>
    <n v="59.2"/>
    <n v="40.799999999999997"/>
    <s v="Pass"/>
    <n v="1"/>
    <s v=""/>
    <n v="2002"/>
    <x v="1"/>
    <m/>
  </r>
  <r>
    <s v="Multiple"/>
    <s v="College of the Sequoias Community College District"/>
    <s v="General Obligation Bond"/>
    <n v="22000000"/>
    <s v="College, University Facility"/>
    <n v="59.3"/>
    <n v="40.700000000000003"/>
    <s v="Pass"/>
    <n v="1"/>
    <s v=""/>
    <n v="2006"/>
    <x v="0"/>
    <m/>
  </r>
  <r>
    <s v="Multiple"/>
    <s v="Elverta Joint Elementary School District"/>
    <s v="General Obligation Bond"/>
    <n v="10500000"/>
    <s v="K-12 School Facility"/>
    <n v="59.5"/>
    <n v="40.5"/>
    <s v="Pass"/>
    <n v="1"/>
    <s v=""/>
    <n v="2002"/>
    <x v="0"/>
    <m/>
  </r>
  <r>
    <s v="Multiple"/>
    <s v="Santa Maria-Bonita School District"/>
    <s v="General Obligation Bond"/>
    <n v="33000000"/>
    <s v="K-12 School Facility"/>
    <n v="59.6"/>
    <n v="40.4"/>
    <s v="Fail"/>
    <s v=""/>
    <n v="1"/>
    <n v="1998"/>
    <x v="0"/>
    <m/>
  </r>
  <r>
    <s v="Multiple"/>
    <s v="Palo Verde Community College District"/>
    <s v="General Obligation Bond"/>
    <n v="12500000"/>
    <s v="College, University Facility"/>
    <n v="59.6"/>
    <n v="40.4"/>
    <s v="Pass"/>
    <n v="1"/>
    <s v=""/>
    <n v="2014"/>
    <x v="0"/>
    <m/>
  </r>
  <r>
    <s v="Multiple"/>
    <s v="Sierra College - Nevada Campus"/>
    <s v="General Obligation Bond"/>
    <n v="44400000"/>
    <s v="College, University Facility"/>
    <n v="59.7"/>
    <n v="40.299999999999997"/>
    <s v="Pass"/>
    <n v="1"/>
    <s v=""/>
    <n v="2004"/>
    <x v="0"/>
    <m/>
  </r>
  <r>
    <s v="Multiple"/>
    <s v="West Valley-Mission Community College District"/>
    <s v="General Obligation Bond"/>
    <n v="350000000"/>
    <s v="College, University Facility"/>
    <n v="59.8"/>
    <n v="40.200000000000003"/>
    <s v="Pass"/>
    <n v="1"/>
    <s v=""/>
    <n v="2012"/>
    <x v="1"/>
    <m/>
  </r>
  <r>
    <s v="Multiple"/>
    <s v="Gavilan Joint Community College District"/>
    <s v="General Obligation Bond"/>
    <n v="248000000"/>
    <s v="College, University Facility"/>
    <n v="59.89"/>
    <n v="40.11"/>
    <s v="Pass"/>
    <n v="1"/>
    <s v=""/>
    <n v="2018"/>
    <x v="0"/>
    <m/>
  </r>
  <r>
    <s v="Multiple"/>
    <s v="Winters Joint Unified School District"/>
    <s v="General Obligation Bond"/>
    <n v="19000000"/>
    <s v="K-12 School Facility"/>
    <n v="59.99"/>
    <n v="40.01"/>
    <s v="Pass"/>
    <n v="1"/>
    <s v=""/>
    <n v="2020"/>
    <x v="0"/>
    <m/>
  </r>
  <r>
    <s v="Multiple"/>
    <s v="Paso Robles Joint Unified School District"/>
    <s v="General Obligation Bond"/>
    <n v="20000000"/>
    <s v="K-12 School Facility"/>
    <n v="60"/>
    <n v="40"/>
    <s v="Pass"/>
    <n v="1"/>
    <s v=""/>
    <n v="2006"/>
    <x v="1"/>
    <m/>
  </r>
  <r>
    <s v="Multiple"/>
    <s v="West Valley-Mission Community College District"/>
    <s v="General Obligation Bond"/>
    <n v="235000000"/>
    <s v="College, University Facility"/>
    <n v="60"/>
    <n v="40"/>
    <s v="Pass"/>
    <n v="1"/>
    <s v=""/>
    <n v="2004"/>
    <x v="0"/>
    <m/>
  </r>
  <r>
    <s v="Multiple"/>
    <s v="Yuba Community College District"/>
    <s v="General Obligation Bond"/>
    <n v="33565000"/>
    <s v="College, University Facility"/>
    <n v="60.23"/>
    <n v="39.770000000000003"/>
    <s v="Pass"/>
    <n v="1"/>
    <s v=""/>
    <n v="2016"/>
    <x v="0"/>
    <m/>
  </r>
  <r>
    <s v="Multiple"/>
    <s v="Tahoe-Truckee Unified School District"/>
    <s v="General Obligation Bond"/>
    <n v="62000000"/>
    <s v="K-12 School Facility"/>
    <n v="60.3"/>
    <n v="39.700000000000003"/>
    <s v="Pass"/>
    <n v="1"/>
    <s v=""/>
    <n v="2014"/>
    <x v="0"/>
    <m/>
  </r>
  <r>
    <s v="Multiple"/>
    <s v="Fullerton Joint Union High School District"/>
    <s v="General Obligation Bond"/>
    <n v="67940000"/>
    <s v="K-12 School Facility"/>
    <n v="60.3"/>
    <n v="39.700000000000003"/>
    <s v="Pass"/>
    <n v="1"/>
    <s v=""/>
    <n v="2002"/>
    <x v="1"/>
    <m/>
  </r>
  <r>
    <s v="Multiple"/>
    <s v="West Valley-Mission Community College District"/>
    <s v="General Obligation Bond"/>
    <n v="698000000"/>
    <s v="College, University Facility"/>
    <n v="60.34"/>
    <n v="39.659999999999997"/>
    <s v="Pass"/>
    <n v="1"/>
    <s v=""/>
    <n v="2018"/>
    <x v="0"/>
    <m/>
  </r>
  <r>
    <s v="Multiple"/>
    <s v="Cutler-Orosi Joint Unified School District"/>
    <s v="PLF Debt"/>
    <s v="Parcel Tax: Levy Tax of $100 Per Parcel for 10 Yrs"/>
    <s v="K-12 School Facility"/>
    <n v="60.4"/>
    <n v="39.6"/>
    <s v="Fail"/>
    <s v=""/>
    <n v="1"/>
    <n v="2006"/>
    <x v="0"/>
    <m/>
  </r>
  <r>
    <s v="Multiple"/>
    <s v="Hanford Joint Union High School District"/>
    <s v="General Obligation Bond"/>
    <n v="33500000"/>
    <s v="K-12 School Facility"/>
    <n v="60.4"/>
    <n v="39.700000000000003"/>
    <s v="Pass"/>
    <n v="1"/>
    <s v=""/>
    <n v="2004"/>
    <x v="0"/>
    <m/>
  </r>
  <r>
    <s v="Multiple"/>
    <s v="Loma Prieta Joint Union Elementary School District"/>
    <s v="PLF Debt"/>
    <s v="Parcel Tax: $150 per parcel for 9 years at a rate of 3.5% compounded."/>
    <s v="K-12 School Facility"/>
    <n v="60.59"/>
    <n v="39.409999999999997"/>
    <s v="Fail"/>
    <s v=""/>
    <n v="1"/>
    <n v="2001"/>
    <x v="2"/>
    <m/>
  </r>
  <r>
    <s v="Multiple"/>
    <s v="Las Virgenes Unified School District"/>
    <s v="General Obligation Bond"/>
    <n v="128000000"/>
    <s v="K-12 School Facility"/>
    <n v="61"/>
    <n v="39"/>
    <s v="Pass"/>
    <n v="1"/>
    <s v=""/>
    <n v="2006"/>
    <x v="1"/>
    <m/>
  </r>
  <r>
    <s v="Multiple"/>
    <s v="Pajaro Valley Unified School District"/>
    <s v="General Obligation Bond"/>
    <n v="75000000"/>
    <s v="K-12 School Facility"/>
    <n v="61"/>
    <n v="39"/>
    <s v="Fail"/>
    <s v=""/>
    <n v="1"/>
    <n v="1998"/>
    <x v="1"/>
    <m/>
  </r>
  <r>
    <s v="Multiple"/>
    <s v="Napa Valley Community College District"/>
    <s v="General Obligation Bond"/>
    <n v="133800000"/>
    <s v="College, University Facility"/>
    <n v="61.1"/>
    <n v="38.9"/>
    <s v="Pass"/>
    <n v="1"/>
    <s v=""/>
    <n v="2002"/>
    <x v="0"/>
    <m/>
  </r>
  <r>
    <s v="Multiple"/>
    <s v="Pajaro Valley Unified School District"/>
    <s v="General Obligation Bond"/>
    <n v="67500000"/>
    <s v="K-12 School Facility"/>
    <n v="61.2"/>
    <n v="38.799999999999997"/>
    <s v="Fail"/>
    <s v=""/>
    <n v="1"/>
    <n v="1998"/>
    <x v="0"/>
    <m/>
  </r>
  <r>
    <s v="Multiple"/>
    <s v="Galt Joint Union High School District"/>
    <s v="General Obligation Bond"/>
    <n v="30000000"/>
    <s v="K-12 School Facility"/>
    <n v="61.3"/>
    <n v="38.700000000000003"/>
    <s v="Fail"/>
    <s v=""/>
    <n v="1"/>
    <n v="1998"/>
    <x v="0"/>
    <m/>
  </r>
  <r>
    <s v="Multiple"/>
    <s v="College of the Sequoias Community College District"/>
    <s v="General Obligation Bond"/>
    <n v="49200000"/>
    <s v="College, University Facility"/>
    <n v="61.3"/>
    <n v="38.700000000000003"/>
    <s v="Fail"/>
    <s v=""/>
    <n v="1"/>
    <n v="2000"/>
    <x v="0"/>
    <m/>
  </r>
  <r>
    <s v="Multiple"/>
    <s v="Woodland Joint Unified School District"/>
    <s v="General Obligation Bond"/>
    <n v="44205000"/>
    <s v="K-12 School Facility"/>
    <n v="61.47"/>
    <n v="38.53"/>
    <s v="Pass"/>
    <n v="1"/>
    <s v=""/>
    <n v="2020"/>
    <x v="0"/>
    <m/>
  </r>
  <r>
    <s v="Multiple"/>
    <s v="San Francisco Bay Area Rapid Transit District"/>
    <s v="General Obligation Bond"/>
    <n v="1050000000"/>
    <s v="Seismic Safety, Improvements, Repairs"/>
    <n v="61.6"/>
    <n v="38.4"/>
    <s v="Fail"/>
    <s v=""/>
    <n v="1"/>
    <n v="2002"/>
    <x v="0"/>
    <m/>
  </r>
  <r>
    <s v="Multiple"/>
    <s v="East Bay Regional Park District"/>
    <s v="PLF Debt"/>
    <s v="Parcel Tax of $8.28 to $12"/>
    <s v="Recreation and Sports Facilities"/>
    <n v="61.6"/>
    <n v="38.4"/>
    <s v="Fail"/>
    <s v=""/>
    <n v="1"/>
    <n v="2002"/>
    <x v="1"/>
    <m/>
  </r>
  <r>
    <s v="Multiple"/>
    <s v="Roseville Joint Union High School District"/>
    <s v="General Obligation Bond"/>
    <n v="96000000"/>
    <s v="K-12 School Facility"/>
    <n v="61.72"/>
    <n v="38.28"/>
    <s v="Pass"/>
    <n v="1"/>
    <s v=""/>
    <n v="2016"/>
    <x v="0"/>
    <m/>
  </r>
  <r>
    <s v="Multiple"/>
    <s v="Sierra Sands Unified School District"/>
    <s v="General Obligation Bond"/>
    <n v="50500000"/>
    <s v="K-12 School Facility"/>
    <n v="61.8"/>
    <n v="38.200000000000003"/>
    <s v="Pass"/>
    <n v="1"/>
    <s v=""/>
    <n v="2006"/>
    <x v="1"/>
    <m/>
  </r>
  <r>
    <s v="Multiple"/>
    <s v="Beaumont Unified School District"/>
    <s v="General Obligation Bond"/>
    <n v="125000000"/>
    <s v="K-12 School Facility"/>
    <n v="62"/>
    <n v="38"/>
    <s v="Pass"/>
    <n v="1"/>
    <s v=""/>
    <n v="2008"/>
    <x v="0"/>
    <m/>
  </r>
  <r>
    <s v="Multiple"/>
    <s v="Patterson Joint Unified School District"/>
    <s v="General Obligation Bond"/>
    <n v="33852058"/>
    <s v="K-12 School Facility"/>
    <n v="62.02"/>
    <n v="37.979999999999997"/>
    <s v="Pass"/>
    <n v="1"/>
    <s v=""/>
    <n v="2018"/>
    <x v="1"/>
    <m/>
  </r>
  <r>
    <s v="Multiple"/>
    <s v="Santa Maria-Bonita School District"/>
    <s v="General Obligation Bond"/>
    <n v="45000000"/>
    <s v="K-12 School Facility"/>
    <n v="62.1"/>
    <n v="37.9"/>
    <s v="Pass"/>
    <n v="1"/>
    <s v=""/>
    <n v="2014"/>
    <x v="0"/>
    <m/>
  </r>
  <r>
    <s v="Multiple"/>
    <s v="Southern Humboldt Joint Unified School District"/>
    <s v="PLF Debt"/>
    <s v="Parcel Tax: $75 parcel tax."/>
    <s v="K-12 School Facility"/>
    <n v="62.1"/>
    <n v="37.9"/>
    <s v="Pass"/>
    <n v="1"/>
    <s v=""/>
    <n v="2003"/>
    <x v="2"/>
    <m/>
  </r>
  <r>
    <s v="Multiple"/>
    <s v="Berkeley Community Facilities District No 2"/>
    <s v="Limited Tax Obligation Bond (Special Tax Bonds)"/>
    <s v="$22,500,000 GO Bond for Pools; Levy Special Tax Not to Exceed $0.0258/Sq Ft of Building Area to Finance; Not to Exceed $0.0126 to Maintain Pools and Operate Aquatics Programs"/>
    <s v="Other Purpose"/>
    <n v="62.2"/>
    <n v="37.799999999999997"/>
    <s v="Fail"/>
    <s v=""/>
    <n v="1"/>
    <n v="2010"/>
    <x v="1"/>
    <m/>
  </r>
  <r>
    <s v="Multiple"/>
    <s v="Marysville Joint Unified School District"/>
    <s v="General Obligation Bond"/>
    <n v="47000000"/>
    <s v="K-12 School Facility"/>
    <n v="62.4"/>
    <n v="37.6"/>
    <s v="Pass"/>
    <n v="1"/>
    <s v=""/>
    <n v="2008"/>
    <x v="0"/>
    <m/>
  </r>
  <r>
    <s v="Multiple"/>
    <s v="Bass Lake Joint Union Elementary School District"/>
    <s v="General Obligation Bond"/>
    <n v="15000000"/>
    <s v="K-12 School Facility"/>
    <n v="62.4"/>
    <n v="37.6"/>
    <s v="Pass"/>
    <n v="1"/>
    <s v=""/>
    <n v="2006"/>
    <x v="1"/>
    <m/>
  </r>
  <r>
    <s v="Multiple"/>
    <s v="Mendocino-Lake Community College District"/>
    <s v="General Obligation Bond"/>
    <n v="67500000"/>
    <s v="College, University Facility"/>
    <n v="62.4"/>
    <n v="37.6"/>
    <s v="Pass"/>
    <n v="1"/>
    <s v=""/>
    <n v="2006"/>
    <x v="0"/>
    <m/>
  </r>
  <r>
    <s v="Multiple"/>
    <s v="Aromas-San Juan Unified School District"/>
    <s v="General Obligation Bond"/>
    <n v="11200000"/>
    <s v="K-12 School Facility"/>
    <n v="62.5"/>
    <n v="37.5"/>
    <s v="Pass"/>
    <n v="1"/>
    <s v=""/>
    <n v="2002"/>
    <x v="1"/>
    <m/>
  </r>
  <r>
    <s v="Multiple"/>
    <s v="Chabot-Las Positas Community College District"/>
    <s v="PLF Debt"/>
    <s v="Parcel Tax: Levy Annual Tax of $28/Parcel for 6 Years"/>
    <s v="College, University Facility"/>
    <n v="62.5"/>
    <n v="37.5"/>
    <s v="Fail"/>
    <s v=""/>
    <n v="1"/>
    <n v="2012"/>
    <x v="0"/>
    <m/>
  </r>
  <r>
    <s v="Multiple"/>
    <s v="Galt Joint Union High School District"/>
    <s v="General Obligation Bond"/>
    <n v="23000000"/>
    <s v="K-12 School Facility"/>
    <n v="62.6"/>
    <n v="37.4"/>
    <s v="Fail"/>
    <s v=""/>
    <n v="1"/>
    <n v="1998"/>
    <x v="0"/>
    <m/>
  </r>
  <r>
    <s v="Multiple"/>
    <s v="Shoreline Unified School District"/>
    <s v="PLF Debt"/>
    <s v="$120 Per Parcel for 4 Yrs"/>
    <s v="K-12 School Facility"/>
    <n v="62.6"/>
    <n v="37.4"/>
    <s v="Fail"/>
    <s v=""/>
    <n v="1"/>
    <n v="1996"/>
    <x v="0"/>
    <m/>
  </r>
  <r>
    <s v="Multiple"/>
    <s v="Kings Canyon Joint Unified School District"/>
    <s v="General Obligation Bond"/>
    <n v="40000000"/>
    <s v="K-12 School Facility"/>
    <n v="62.7"/>
    <n v="37.299999999999997"/>
    <s v="Pass"/>
    <n v="1"/>
    <s v=""/>
    <n v="2012"/>
    <x v="0"/>
    <m/>
  </r>
  <r>
    <s v="Multiple"/>
    <s v="Grant Joint Union High School District"/>
    <s v="General Obligation Bond"/>
    <n v="230000000"/>
    <s v="K-12 School Facility"/>
    <n v="62.7"/>
    <n v="37.4"/>
    <s v="Pass"/>
    <n v="1"/>
    <s v=""/>
    <n v="2006"/>
    <x v="1"/>
    <m/>
  </r>
  <r>
    <s v="Multiple"/>
    <s v="San Bernardino Community College District"/>
    <s v="General Obligation Bond"/>
    <n v="190000000"/>
    <s v="College, University Facility"/>
    <n v="62.8"/>
    <n v="37.200000000000003"/>
    <s v="Pass"/>
    <n v="1"/>
    <s v=""/>
    <n v="2002"/>
    <x v="0"/>
    <m/>
  </r>
  <r>
    <s v="Multiple"/>
    <s v="Princeton Joint Unified School District"/>
    <s v="General Obligation Bond"/>
    <n v="2750000"/>
    <s v="K-12 School Facility"/>
    <n v="62.98"/>
    <n v="37.020000000000003"/>
    <s v="Pass"/>
    <n v="1"/>
    <s v=""/>
    <n v="2014"/>
    <x v="1"/>
    <m/>
  </r>
  <r>
    <s v="Multiple"/>
    <s v="San Bernardino Community College District"/>
    <s v="General Obligation Bond"/>
    <n v="470000000"/>
    <s v="College, University Facility"/>
    <n v="63"/>
    <n v="37"/>
    <s v="Pass"/>
    <n v="1"/>
    <s v=""/>
    <n v="2018"/>
    <x v="0"/>
    <m/>
  </r>
  <r>
    <s v="Multiple"/>
    <s v="State of California"/>
    <s v="General Obligation Bond"/>
    <n v="2000000000"/>
    <s v="Other Housing"/>
    <n v="63.4"/>
    <n v="36.6"/>
    <s v="Pass"/>
    <n v="1"/>
    <s v=""/>
    <n v="2018"/>
    <x v="0"/>
    <m/>
  </r>
  <r>
    <s v="Multiple"/>
    <s v="East Bay Regional Park District"/>
    <s v="PLF Debt"/>
    <s v="$9.50 Per Sq Ft for Residential/$8.10 Per Multi-Family"/>
    <s v="Parks, Open Space"/>
    <n v="63.5"/>
    <n v="36.5"/>
    <s v="Fail"/>
    <s v=""/>
    <n v="1"/>
    <n v="1998"/>
    <x v="0"/>
    <m/>
  </r>
  <r>
    <s v="Multiple"/>
    <s v="Solano Community College District"/>
    <s v="General Obligation Bond"/>
    <n v="348000000"/>
    <s v="College, University Facility"/>
    <n v="63.5"/>
    <n v="36.5"/>
    <s v="Pass"/>
    <n v="1"/>
    <s v=""/>
    <n v="2012"/>
    <x v="0"/>
    <m/>
  </r>
  <r>
    <s v="Multiple"/>
    <s v="River Delta Unified School District"/>
    <s v="General Obligation Bond"/>
    <n v="45700000"/>
    <s v="K-12 School Facility"/>
    <n v="63.58"/>
    <n v="36.42"/>
    <s v="Pass"/>
    <n v="1"/>
    <s v=""/>
    <n v="2020"/>
    <x v="0"/>
    <m/>
  </r>
  <r>
    <s v="Multiple"/>
    <s v="Coalinga-Huron Joint Unified School District"/>
    <s v="General Obligation Bond"/>
    <n v="16100000"/>
    <s v="K-12 School Facility"/>
    <n v="63.8"/>
    <n v="36.200000000000003"/>
    <s v="Pass"/>
    <n v="1"/>
    <s v=""/>
    <n v="2010"/>
    <x v="0"/>
    <m/>
  </r>
  <r>
    <s v="Multiple"/>
    <s v="Hanford Joint Union High School District"/>
    <s v="General Obligation Bond"/>
    <n v="33000000"/>
    <s v="K-12 School Facility"/>
    <n v="63.83"/>
    <n v="36.17"/>
    <s v="Pass"/>
    <n v="1"/>
    <s v=""/>
    <n v="2016"/>
    <x v="0"/>
    <m/>
  </r>
  <r>
    <s v="Multiple"/>
    <s v="San Benito High School District"/>
    <s v="General Obligation Bond"/>
    <n v="60000000"/>
    <s v="K-12 School Facility"/>
    <n v="63.85"/>
    <n v="36.15"/>
    <s v="Pass"/>
    <n v="1"/>
    <s v=""/>
    <n v="2016"/>
    <x v="0"/>
    <m/>
  </r>
  <r>
    <s v="Multiple"/>
    <s v="West Hills Community College District"/>
    <s v="General Obligation Bond"/>
    <n v="31000000"/>
    <s v="College, University Facility"/>
    <n v="63.9"/>
    <n v="36.1"/>
    <s v="Pass"/>
    <n v="1"/>
    <s v=""/>
    <n v="2008"/>
    <x v="0"/>
    <m/>
  </r>
  <r>
    <s v="Multiple"/>
    <s v="Los Gatos-Saratoga Joint Union High School District"/>
    <s v="General Obligation Bond"/>
    <n v="99000000"/>
    <s v="K-12 School Facility"/>
    <n v="63.99"/>
    <n v="36.01"/>
    <s v="Pass"/>
    <n v="1"/>
    <s v=""/>
    <n v="2014"/>
    <x v="1"/>
    <m/>
  </r>
  <r>
    <s v="Multiple"/>
    <s v="Redwoods Community College District"/>
    <s v="General Obligation Bond"/>
    <n v="40000000"/>
    <s v="College, University Facility"/>
    <n v="64"/>
    <n v="36"/>
    <s v="Pass"/>
    <n v="1"/>
    <s v=""/>
    <n v="2004"/>
    <x v="0"/>
    <m/>
  </r>
  <r>
    <s v="Multiple"/>
    <s v="Galt Joint Union High School District"/>
    <s v="General Obligation Bond"/>
    <n v="36000000"/>
    <s v="K-12 School Facility"/>
    <n v="64.02"/>
    <n v="35.979999999999997"/>
    <s v="Pass"/>
    <n v="1"/>
    <s v=""/>
    <n v="2016"/>
    <x v="0"/>
    <m/>
  </r>
  <r>
    <s v="Multiple"/>
    <s v="Southern Humboldt Joint Unified School District"/>
    <s v="General Obligation Bond"/>
    <n v="25200000"/>
    <s v="K-12 School Facility"/>
    <n v="64.099999999999994"/>
    <n v="35.9"/>
    <s v="Pass"/>
    <n v="1"/>
    <s v=""/>
    <n v="2010"/>
    <x v="1"/>
    <m/>
  </r>
  <r>
    <s v="Multiple"/>
    <s v="Alameda-Contra Costa Transit District"/>
    <s v="PLF Debt"/>
    <s v="$8.50 Per Parcel for 6 Yrs"/>
    <s v="Public transit (OLD)"/>
    <n v="64.5"/>
    <n v="35.5"/>
    <s v="Fail"/>
    <s v=""/>
    <n v="1"/>
    <n v="1996"/>
    <x v="0"/>
    <m/>
  </r>
  <r>
    <s v="Multiple"/>
    <s v="Winters Joint Unified School District"/>
    <s v="General Obligation Bond"/>
    <n v="2830000"/>
    <s v="K-12 School Facility"/>
    <n v="64.5"/>
    <n v="35.5"/>
    <s v="Fail"/>
    <s v=""/>
    <n v="1"/>
    <n v="1994"/>
    <x v="0"/>
    <m/>
  </r>
  <r>
    <s v="Multiple"/>
    <s v="Loma Prieta Joint Union Elementary School District"/>
    <s v="PLF Debt"/>
    <s v="Parcel Tax: Continue Existing Tax of $150 for 4 Yrs from 7/1/2004 to 6/30/2008"/>
    <s v="K-12 School Facility"/>
    <n v="64.5"/>
    <n v="35.6"/>
    <s v="Pass"/>
    <n v="1"/>
    <s v=""/>
    <n v="2004"/>
    <x v="1"/>
    <m/>
  </r>
  <r>
    <s v="Multiple"/>
    <s v="Chabot-Las Positas Community College District"/>
    <s v="General Obligation Bond"/>
    <n v="950000000"/>
    <s v="College, University Facility"/>
    <n v="64.510000000000005"/>
    <n v="35.49"/>
    <s v="Pass"/>
    <n v="1"/>
    <s v=""/>
    <n v="2016"/>
    <x v="1"/>
    <m/>
  </r>
  <r>
    <s v="Multiple"/>
    <s v="Cutler-Orosi Joint Unified School District"/>
    <s v="General Obligation Bond"/>
    <n v="6400000"/>
    <s v="K-12 School Facility"/>
    <n v="64.599999999999994"/>
    <n v="35.4"/>
    <s v="Pass"/>
    <n v="1"/>
    <s v=""/>
    <n v="2004"/>
    <x v="1"/>
    <m/>
  </r>
  <r>
    <s v="Multiple"/>
    <s v="Petaluma Joint Union High School District"/>
    <s v="General Obligation Bond"/>
    <n v="68000000"/>
    <s v="K-12 School Facility"/>
    <n v="64.88"/>
    <n v="35.119999999999997"/>
    <s v="Pass"/>
    <n v="1"/>
    <s v=""/>
    <n v="2014"/>
    <x v="1"/>
    <m/>
  </r>
  <r>
    <s v="Multiple"/>
    <s v="Kingsburg Elementary Charter School District"/>
    <s v="General Obligation Bond"/>
    <n v="7500000"/>
    <s v="K-12 School Facility"/>
    <n v="64.900000000000006"/>
    <n v="35.1"/>
    <s v="Pass"/>
    <n v="1"/>
    <s v=""/>
    <n v="2004"/>
    <x v="1"/>
    <m/>
  </r>
  <r>
    <s v="Multiple"/>
    <s v="River Delta Unified School District"/>
    <s v="General Obligation Bond"/>
    <n v="14600000"/>
    <s v="K-12 School Facility"/>
    <n v="64.95"/>
    <n v="35.049999999999997"/>
    <s v="Pass"/>
    <n v="1"/>
    <s v=""/>
    <n v="2020"/>
    <x v="0"/>
    <m/>
  </r>
  <r>
    <s v="Multiple"/>
    <s v="Coalinga-Huron Joint Unified School District"/>
    <s v="General Obligation Bond"/>
    <n v="39000000"/>
    <s v="K-12 School Facility"/>
    <n v="64.97"/>
    <n v="35.03"/>
    <s v="Pass"/>
    <n v="1"/>
    <s v=""/>
    <n v="2016"/>
    <x v="0"/>
    <m/>
  </r>
  <r>
    <s v="Multiple"/>
    <s v="Southern Humboldt Joint Unified School District"/>
    <s v="General Obligation Bond"/>
    <n v="10000000"/>
    <s v="K-12 School Facility"/>
    <n v="65"/>
    <n v="35"/>
    <s v="Pass"/>
    <n v="1"/>
    <s v=""/>
    <n v="2014"/>
    <x v="0"/>
    <m/>
  </r>
  <r>
    <s v="Multiple"/>
    <s v="Kern Community College District"/>
    <s v="General Obligation Bond"/>
    <n v="502821000"/>
    <s v="College, University Facility"/>
    <n v="65.150000000000006"/>
    <n v="34.85"/>
    <s v="Pass"/>
    <n v="1"/>
    <s v=""/>
    <n v="2016"/>
    <x v="0"/>
    <m/>
  </r>
  <r>
    <s v="Multiple"/>
    <s v="Calistoga Joint Unified School District"/>
    <s v="General Obligation Bond"/>
    <n v="42000000"/>
    <s v="K-12 School Facility"/>
    <n v="65.2"/>
    <n v="34.799999999999997"/>
    <s v="Pass"/>
    <n v="1"/>
    <s v=""/>
    <n v="2010"/>
    <x v="0"/>
    <m/>
  </r>
  <r>
    <s v="Multiple"/>
    <s v="Kings Canyon Joint Unified School District"/>
    <s v="General Obligation Bond"/>
    <n v="18000000"/>
    <s v="K-12 School Facility"/>
    <n v="65.3"/>
    <n v="34.700000000000003"/>
    <s v="Pass"/>
    <n v="1"/>
    <s v=""/>
    <n v="2002"/>
    <x v="1"/>
    <m/>
  </r>
  <r>
    <s v="Multiple"/>
    <s v="Loma Prieta Joint Union Elementary School District"/>
    <s v="PLF Debt"/>
    <s v="Parcel Tax: $164 per parcel per year for seven years, thereby generating an estimated $328,000 per year"/>
    <s v="K-12 School Facility"/>
    <n v="65.67"/>
    <n v="34.33"/>
    <s v="Fail"/>
    <s v=""/>
    <n v="1"/>
    <n v="2020"/>
    <x v="0"/>
    <m/>
  </r>
  <r>
    <s v="Multiple"/>
    <s v="West Hills Community College District"/>
    <s v="General Obligation Bond"/>
    <n v="11600000"/>
    <s v="College, University Facility"/>
    <n v="65.7"/>
    <n v="34.299999999999997"/>
    <s v="Pass"/>
    <n v="1"/>
    <s v=""/>
    <n v="2008"/>
    <x v="0"/>
    <m/>
  </r>
  <r>
    <s v="Multiple"/>
    <s v="Hartnell Community College District"/>
    <s v="General Obligation Bond"/>
    <n v="131000000"/>
    <s v="College, University Facility"/>
    <n v="65.7"/>
    <n v="34.299999999999997"/>
    <s v="Pass"/>
    <n v="1"/>
    <s v=""/>
    <n v="2002"/>
    <x v="0"/>
    <m/>
  </r>
  <r>
    <s v="Multiple"/>
    <s v="Butte-Glenn Community College District"/>
    <s v="General Obligation Bond"/>
    <n v="84900000"/>
    <s v="College, University Facility"/>
    <n v="65.8"/>
    <n v="34.200000000000003"/>
    <s v="Pass"/>
    <n v="1"/>
    <s v=""/>
    <n v="2002"/>
    <x v="1"/>
    <m/>
  </r>
  <r>
    <s v="Multiple"/>
    <s v="College of the Sequoias Community College District"/>
    <s v="General Obligation Bond"/>
    <n v="49200000"/>
    <s v="College, University Facility"/>
    <n v="65.8"/>
    <n v="34.200000000000003"/>
    <s v="Fail"/>
    <s v=""/>
    <n v="1"/>
    <n v="2000"/>
    <x v="1"/>
    <m/>
  </r>
  <r>
    <s v="Multiple"/>
    <s v="Sacramento"/>
    <s v="PLF Debt"/>
    <s v="Marijuana Cultivation Tax: Increasing tax from 4% to 5%."/>
    <s v="Other Purpose"/>
    <n v="65.86"/>
    <n v="34.14"/>
    <s v="Fail"/>
    <s v=""/>
    <n v="1"/>
    <n v="2016"/>
    <x v="1"/>
    <m/>
  </r>
  <r>
    <s v="Multiple"/>
    <s v="State Center Community College District"/>
    <s v="General Obligation Bond"/>
    <n v="485000000"/>
    <s v="College, University Facility"/>
    <n v="65.95"/>
    <n v="34.049999999999997"/>
    <s v="Pass"/>
    <n v="1"/>
    <s v=""/>
    <n v="2016"/>
    <x v="1"/>
    <m/>
  </r>
  <r>
    <s v="Multiple"/>
    <s v="Kings Canyon Joint Unified School District"/>
    <s v="General Obligation Bond"/>
    <n v="10000000"/>
    <s v="K-12 School Facility"/>
    <n v="65.97"/>
    <n v="34.03"/>
    <s v="Pass"/>
    <n v="1"/>
    <s v=""/>
    <n v="2016"/>
    <x v="1"/>
    <m/>
  </r>
  <r>
    <s v="Multiple"/>
    <s v="Kingsburg Elementary Charter School District"/>
    <s v="General Obligation Bond"/>
    <n v="10000000"/>
    <s v="K-12 School Facility"/>
    <n v="65.97"/>
    <n v="34.03"/>
    <s v="Pass"/>
    <n v="1"/>
    <s v=""/>
    <n v="2016"/>
    <x v="1"/>
    <m/>
  </r>
  <r>
    <s v="Multiple"/>
    <s v="Kingsburg Joint Union High School District"/>
    <s v="General Obligation Bond"/>
    <n v="7000000"/>
    <s v="K-12 School Facility"/>
    <n v="66"/>
    <n v="34"/>
    <s v="Fail"/>
    <s v=""/>
    <n v="1"/>
    <n v="2005"/>
    <x v="3"/>
    <m/>
  </r>
  <r>
    <s v="Multiple"/>
    <s v="East Bay Regional Park District"/>
    <s v="Special Assessment Bond"/>
    <s v="$9.50 Per Sq Ft for Residential/$8.10 Per Multi-Family"/>
    <s v="Parks, Open Space"/>
    <n v="66.099999999999994"/>
    <n v="33.9"/>
    <s v="Fail"/>
    <s v=""/>
    <n v="1"/>
    <n v="1998"/>
    <x v="0"/>
    <m/>
  </r>
  <r>
    <s v="Multiple"/>
    <s v="San Bernardino Community College District"/>
    <s v="General Obligation Bond"/>
    <n v="500000000"/>
    <s v="College, University Facility"/>
    <n v="66.099999999999994"/>
    <n v="33.9"/>
    <s v="Pass"/>
    <n v="1"/>
    <s v=""/>
    <n v="2008"/>
    <x v="1"/>
    <m/>
  </r>
  <r>
    <s v="Multiple"/>
    <s v="College of the Sequoias Community College District"/>
    <s v="General Obligation Bond"/>
    <n v="28000000"/>
    <s v="College, University Facility"/>
    <n v="66.099999999999994"/>
    <n v="34"/>
    <s v="Pass"/>
    <n v="1"/>
    <s v=""/>
    <n v="2008"/>
    <x v="0"/>
    <m/>
  </r>
  <r>
    <s v="Multiple"/>
    <s v="Southern Cascades Community Service District"/>
    <s v="PLF Debt"/>
    <s v="Parcel Tax: $65 per year/ per parcel"/>
    <s v="Fire, Police Protection/Emergency Medical"/>
    <n v="66.13"/>
    <n v="33.869999999999997"/>
    <s v="Fail"/>
    <s v=""/>
    <n v="1"/>
    <n v="2015"/>
    <x v="2"/>
    <m/>
  </r>
  <r>
    <s v="Multiple"/>
    <s v="Winters Joint Unified School District"/>
    <s v="General Obligation Bond"/>
    <n v="20000000"/>
    <s v="K-12 School Facility"/>
    <n v="66.16"/>
    <n v="33.840000000000003"/>
    <s v="Pass"/>
    <n v="1"/>
    <s v=""/>
    <n v="2018"/>
    <x v="0"/>
    <m/>
  </r>
  <r>
    <s v="Multiple"/>
    <s v="Alameda-Contra Costa Transit District"/>
    <s v="PLF Debt"/>
    <s v="$8.50 Per Parcel for 6 Yrs"/>
    <s v="Public transit (OLD)"/>
    <n v="66.2"/>
    <n v="33.799999999999997"/>
    <s v="Fail"/>
    <s v=""/>
    <n v="1"/>
    <n v="1996"/>
    <x v="0"/>
    <m/>
  </r>
  <r>
    <s v="Multiple"/>
    <s v="West Hills Community College District"/>
    <s v="General Obligation Bond"/>
    <n v="19000000"/>
    <s v="College, University Facility"/>
    <n v="66.2"/>
    <n v="33.799999999999997"/>
    <s v="Fail"/>
    <s v=""/>
    <n v="1"/>
    <n v="1998"/>
    <x v="1"/>
    <m/>
  </r>
  <r>
    <s v="Multiple"/>
    <s v="Coachella Valley Unified School District"/>
    <s v="General Obligation Bond"/>
    <n v="41000000"/>
    <s v="K-12 School Facility"/>
    <n v="66.3"/>
    <n v="33.700000000000003"/>
    <s v="Pass"/>
    <n v="1"/>
    <s v=""/>
    <n v="2012"/>
    <x v="0"/>
    <m/>
  </r>
  <r>
    <s v="Multiple"/>
    <s v="Patterson Joint Unified School District"/>
    <s v="General Obligation Bond"/>
    <n v="50000000"/>
    <s v="K-12 School Facility"/>
    <n v="66.400000000000006"/>
    <n v="33.6"/>
    <s v="Pass"/>
    <n v="1"/>
    <s v=""/>
    <n v="2008"/>
    <x v="0"/>
    <m/>
  </r>
  <r>
    <s v="Multiple"/>
    <s v="Pajaro Valley Unified School District"/>
    <s v="General Obligation Bond"/>
    <n v="58250000"/>
    <s v="K-12 School Facility"/>
    <n v="66.5"/>
    <n v="33.5"/>
    <s v="Pass"/>
    <n v="1"/>
    <s v=""/>
    <n v="2002"/>
    <x v="0"/>
    <m/>
  </r>
  <r>
    <s v="Multiple"/>
    <s v="Loma Prieta Joint Union School District"/>
    <s v="General Obligation Bond"/>
    <n v="10600000"/>
    <s v="K-12 School Facility"/>
    <n v="66.56"/>
    <n v="33.44"/>
    <s v="Pass"/>
    <n v="1"/>
    <s v=""/>
    <n v="2018"/>
    <x v="1"/>
    <m/>
  </r>
  <r>
    <s v="Multiple"/>
    <s v="Dinuba Unified School District"/>
    <s v="General Obligation Bond"/>
    <n v="37000000"/>
    <s v="K-12 School Facility"/>
    <n v="66.7"/>
    <n v="33.299999999999997"/>
    <s v="Pass"/>
    <n v="1"/>
    <s v=""/>
    <n v="2006"/>
    <x v="0"/>
    <m/>
  </r>
  <r>
    <s v="Multiple"/>
    <s v="Liberty Elementary School District"/>
    <s v="General Obligation Bond"/>
    <n v="1920000"/>
    <s v="K-12 School Facility"/>
    <n v="66.7"/>
    <n v="33.299999999999997"/>
    <s v="Pass"/>
    <n v="1"/>
    <s v=""/>
    <n v="2004"/>
    <x v="0"/>
    <m/>
  </r>
  <r>
    <s v="Multiple"/>
    <s v="Palo Verde Community College District"/>
    <s v="General Obligation Bond"/>
    <n v="6000000"/>
    <s v="College, University Facility"/>
    <n v="66.7"/>
    <n v="33.299999999999997"/>
    <s v="Pass"/>
    <n v="1"/>
    <s v=""/>
    <n v="2005"/>
    <x v="2"/>
    <m/>
  </r>
  <r>
    <s v="Multiple"/>
    <s v="Shoreline Unified School District"/>
    <s v="General Obligation Bond"/>
    <n v="19500000"/>
    <s v="K-12 School Facility"/>
    <n v="66.709999999999994"/>
    <n v="33.29"/>
    <s v="Pass"/>
    <n v="1"/>
    <s v=""/>
    <n v="2018"/>
    <x v="0"/>
    <m/>
  </r>
  <r>
    <s v="Multiple"/>
    <s v="Loma Prieta Joint Union Elementary School District"/>
    <s v="General Obligation Bond"/>
    <n v="4965000"/>
    <s v="K-12 School Facility"/>
    <n v="66.8"/>
    <n v="33.200000000000003"/>
    <s v="Pass"/>
    <n v="1"/>
    <s v=""/>
    <n v="2002"/>
    <x v="1"/>
    <m/>
  </r>
  <r>
    <s v="Multiple"/>
    <s v="West Hills Community College District"/>
    <s v="General Obligation Bond"/>
    <n v="11800000"/>
    <s v="College, University Facility"/>
    <n v="66.8"/>
    <n v="33.200000000000003"/>
    <s v="Pass"/>
    <n v="1"/>
    <s v=""/>
    <n v="2008"/>
    <x v="1"/>
    <m/>
  </r>
  <r>
    <s v="Multiple"/>
    <s v="Butte-Glenn Community College District"/>
    <s v="General Obligation Bond"/>
    <n v="190000000"/>
    <s v="College, University Facility"/>
    <n v="67"/>
    <n v="33"/>
    <s v="Pass"/>
    <n v="1"/>
    <s v=""/>
    <n v="2016"/>
    <x v="0"/>
    <m/>
  </r>
  <r>
    <s v="Multiple"/>
    <s v="Dos Palos-Oro Loma Joint Unified School District"/>
    <s v="General Obligation Bond"/>
    <n v="4400000"/>
    <s v="K-12 School Facility"/>
    <n v="67.400000000000006"/>
    <n v="32.6"/>
    <s v="Pass"/>
    <n v="1"/>
    <s v=""/>
    <n v="2002"/>
    <x v="0"/>
    <m/>
  </r>
  <r>
    <s v="Multiple"/>
    <s v="Rowland Unified School District"/>
    <s v="General Obligation Bond"/>
    <n v="158800000"/>
    <s v="K-12 School Facility"/>
    <n v="67.5"/>
    <n v="32.5"/>
    <s v="Pass"/>
    <n v="1"/>
    <s v=""/>
    <n v="2012"/>
    <x v="0"/>
    <m/>
  </r>
  <r>
    <s v="Multiple"/>
    <s v="East Bay Regional Park District"/>
    <s v="PLF Debt"/>
    <s v="Parcel Tax: $8.28 to $12.00, Effective 7/1/2005 Through 6/30/2020"/>
    <s v="Parks, Open Space"/>
    <n v="67.599999999999994"/>
    <n v="32.4"/>
    <s v="Pass"/>
    <n v="1"/>
    <s v=""/>
    <n v="2004"/>
    <x v="0"/>
    <m/>
  </r>
  <r>
    <s v="Multiple"/>
    <s v="East Nicolaus Joint Union High School District"/>
    <s v="General Obligation Bond"/>
    <n v="4000000"/>
    <s v="K-12 School Facility"/>
    <n v="67.599999999999994"/>
    <n v="32.4"/>
    <s v="Pass"/>
    <n v="1"/>
    <s v=""/>
    <n v="2014"/>
    <x v="0"/>
    <m/>
  </r>
  <r>
    <s v="Multiple"/>
    <s v="Merced Community College District"/>
    <s v="General Obligation Bond"/>
    <n v="11930000"/>
    <s v="College, University Facility"/>
    <n v="67.7"/>
    <n v="32.299999999999997"/>
    <s v="Pass"/>
    <n v="1"/>
    <s v=""/>
    <n v="2002"/>
    <x v="0"/>
    <m/>
  </r>
  <r>
    <s v="Multiple"/>
    <s v="East Bay Regional Park District"/>
    <s v="Special Assessment Bond"/>
    <s v="Continue $19.70 Per Residential Unit"/>
    <s v="Parks, Open Space"/>
    <n v="67.8"/>
    <n v="32.200000000000003"/>
    <s v="Pass"/>
    <n v="1"/>
    <s v=""/>
    <n v="1996"/>
    <x v="0"/>
    <m/>
  </r>
  <r>
    <s v="Multiple"/>
    <s v="West Hills Community College District"/>
    <s v="General Obligation Bond"/>
    <n v="19000000"/>
    <s v="College, University Facility"/>
    <n v="67.8"/>
    <n v="32.200000000000003"/>
    <s v="Pass"/>
    <n v="1"/>
    <s v=""/>
    <n v="1998"/>
    <x v="0"/>
    <m/>
  </r>
  <r>
    <s v="Multiple"/>
    <s v="Petaluma Joint Union High School District"/>
    <s v="PLF Debt"/>
    <s v="Parcel Tax: $50 Annually for 4 Yrs Beginning 7/1/2005"/>
    <s v="K-12 School Facility"/>
    <n v="67.8"/>
    <n v="32.299999999999997"/>
    <s v="Pass"/>
    <n v="1"/>
    <s v=""/>
    <n v="2004"/>
    <x v="0"/>
    <m/>
  </r>
  <r>
    <s v="Multiple"/>
    <s v="Santa Maria Joint Union High School District"/>
    <s v="General Obligation Bond"/>
    <n v="30000000"/>
    <s v="K-12 School Facility"/>
    <n v="67.900000000000006"/>
    <n v="32.1"/>
    <s v="Pass"/>
    <n v="1"/>
    <s v=""/>
    <n v="2000"/>
    <x v="0"/>
    <m/>
  </r>
  <r>
    <s v="Multiple"/>
    <s v="Midpeninsula Regional Open Space District"/>
    <s v="General Obligation Bond"/>
    <n v="300000000"/>
    <s v="Parks, Open Space"/>
    <n v="67.959999999999994"/>
    <n v="32.04"/>
    <s v="Pass"/>
    <n v="1"/>
    <s v=""/>
    <n v="2014"/>
    <x v="1"/>
    <m/>
  </r>
  <r>
    <s v="Multiple"/>
    <s v="East Bay Regional Park District"/>
    <s v="General Obligation Bond"/>
    <n v="225000000"/>
    <s v="Parks, Open Space"/>
    <n v="68"/>
    <n v="32"/>
    <s v="Pass"/>
    <n v="1"/>
    <s v=""/>
    <n v="1988"/>
    <x v="0"/>
    <m/>
  </r>
  <r>
    <s v="Multiple"/>
    <s v="Sierra College - Tahoe-Truckee Campus"/>
    <s v="General Obligation Bond"/>
    <n v="35000000"/>
    <s v="College, University Facility"/>
    <n v="68"/>
    <n v="32"/>
    <s v="Pass"/>
    <n v="1"/>
    <s v=""/>
    <n v="2004"/>
    <x v="0"/>
    <m/>
  </r>
  <r>
    <s v="Multiple"/>
    <s v="Alameda-Contra Costa Transit District"/>
    <s v="PLF Debt"/>
    <s v="Parcel Tax: Impose Tax of $24 for 5 Yrs"/>
    <s v="Public Transit"/>
    <n v="68.2"/>
    <n v="31.8"/>
    <s v="Pass"/>
    <n v="1"/>
    <s v=""/>
    <n v="2002"/>
    <x v="0"/>
    <m/>
  </r>
  <r>
    <s v="Multiple"/>
    <s v="Kingsburg Joint Union High School District"/>
    <s v="General Obligation Bond"/>
    <n v="10000000"/>
    <s v="K-12 School Facility"/>
    <n v="68.2"/>
    <n v="31.8"/>
    <s v="Pass"/>
    <n v="1"/>
    <s v=""/>
    <n v="1998"/>
    <x v="1"/>
    <m/>
  </r>
  <r>
    <s v="Multiple"/>
    <s v="San Francisco Bay Area Rapid Transit District"/>
    <s v="General Obligation Bond"/>
    <n v="980000000"/>
    <s v="Seismic Safety, Improvements, Repairs"/>
    <n v="68.7"/>
    <n v="31.3"/>
    <s v="Pass"/>
    <n v="1"/>
    <s v=""/>
    <n v="2004"/>
    <x v="0"/>
    <m/>
  </r>
  <r>
    <s v="Multiple"/>
    <s v="Tahoe-Truckee Unified School District"/>
    <s v="PLF Debt"/>
    <s v="Parcel Tax: add $37 to pre-existing parcel tax for the next 7 years."/>
    <s v="Other, Multiple Educational Uses (Equipment, etc.)"/>
    <n v="68.7"/>
    <n v="31.3"/>
    <s v="Pass"/>
    <n v="1"/>
    <s v=""/>
    <n v="2011"/>
    <x v="2"/>
    <m/>
  </r>
  <r>
    <s v="Multiple"/>
    <s v="Hartnell Community College District"/>
    <s v="General Obligation Bond"/>
    <n v="167000000"/>
    <s v="College, University Facility"/>
    <n v="68.739999999999995"/>
    <n v="31.26"/>
    <s v="Pass"/>
    <n v="1"/>
    <s v=""/>
    <n v="2016"/>
    <x v="0"/>
    <m/>
  </r>
  <r>
    <s v="Multiple"/>
    <s v="Pajaro Valley Unified School District"/>
    <s v="General Obligation Bond"/>
    <n v="150000000"/>
    <s v="K-12 School Facility"/>
    <n v="68.900000000000006"/>
    <n v="31.1"/>
    <s v="Pass"/>
    <n v="1"/>
    <s v=""/>
    <n v="2012"/>
    <x v="0"/>
    <m/>
  </r>
  <r>
    <s v="Multiple"/>
    <s v="Desert Community College District (Riverside &amp; Imperial Co)"/>
    <s v="General Obligation Bond"/>
    <n v="346500000"/>
    <s v="College, University Facility"/>
    <n v="68.900000000000006"/>
    <n v="31.1"/>
    <s v="Pass"/>
    <n v="1"/>
    <s v=""/>
    <n v="2004"/>
    <x v="1"/>
    <m/>
  </r>
  <r>
    <s v="Multiple"/>
    <s v="Cutler-Orosi Joint Unified School District"/>
    <s v="General Obligation Bond"/>
    <n v="16000000"/>
    <s v="K-12 School Facility"/>
    <n v="68.94"/>
    <n v="31.06"/>
    <s v="Pass"/>
    <n v="1"/>
    <s v=""/>
    <n v="2016"/>
    <x v="1"/>
    <m/>
  </r>
  <r>
    <s v="Multiple"/>
    <s v="Palo Alto"/>
    <s v="PLF Debt"/>
    <s v="Transient Occupancy Tax: Increase tax 1.5%."/>
    <s v="Other Purpose"/>
    <n v="68.959999999999994"/>
    <n v="31.04"/>
    <s v="Pass"/>
    <n v="1"/>
    <s v=""/>
    <n v="2018"/>
    <x v="0"/>
    <m/>
  </r>
  <r>
    <s v="Multiple"/>
    <s v="Peninsula Corridor Joint Powers Board"/>
    <s v="PLF Debt"/>
    <s v="Sales Tax:  additional 0.125% for 30 years generating an estimated $100 million per year, thereby increasing the total sales tax rate from 8.5% to 8.625%"/>
    <s v="Public Transit"/>
    <n v="69.09"/>
    <n v="30.91"/>
    <s v="Pass"/>
    <n v="1"/>
    <s v=""/>
    <n v="2020"/>
    <x v="0"/>
    <m/>
  </r>
  <r>
    <s v="Multiple"/>
    <s v="Traver Joint Elementary School District"/>
    <s v="General Obligation Bond"/>
    <n v="700000"/>
    <s v="K-12 School Facility"/>
    <n v="69.2"/>
    <n v="30.8"/>
    <s v="Pass"/>
    <n v="1"/>
    <s v=""/>
    <n v="2004"/>
    <x v="1"/>
    <m/>
  </r>
  <r>
    <s v="Multiple"/>
    <s v="Tahoe-Truckee Unified School District"/>
    <s v="PLF Debt"/>
    <s v="Parcel Tax: Continue $98 per taxable parcel per year for 7 years."/>
    <s v="K-12 School Facility"/>
    <n v="69.2"/>
    <n v="30.9"/>
    <s v="Pass"/>
    <n v="1"/>
    <s v=""/>
    <n v="2005"/>
    <x v="2"/>
    <m/>
  </r>
  <r>
    <s v="Multiple"/>
    <s v="Pierce Joint Unified School District"/>
    <s v="General Obligation Bond"/>
    <n v="15000000"/>
    <s v="K-12 School Facility"/>
    <n v="69.209999999999994"/>
    <n v="30.79"/>
    <s v="Pass"/>
    <n v="1"/>
    <s v=""/>
    <n v="2016"/>
    <x v="0"/>
    <m/>
  </r>
  <r>
    <s v="Multiple"/>
    <s v="Oakdale Joint Unified School District"/>
    <s v="General Obligation Bond"/>
    <n v="20000000"/>
    <s v="K-12 School Facility"/>
    <n v="69.5"/>
    <n v="30.5"/>
    <s v="Pass"/>
    <n v="1"/>
    <s v=""/>
    <n v="2002"/>
    <x v="0"/>
    <m/>
  </r>
  <r>
    <s v="Multiple"/>
    <s v="Sierra Joint Community College District"/>
    <s v="General Obligation Bond"/>
    <n v="35000001"/>
    <s v="College, University Facility"/>
    <n v="69.7"/>
    <n v="30.3"/>
    <s v="Pass"/>
    <n v="1"/>
    <s v=""/>
    <n v="2004"/>
    <x v="0"/>
    <m/>
  </r>
  <r>
    <s v="Multiple"/>
    <s v="Liberty Elementary School District"/>
    <s v="General Obligation Bond"/>
    <n v="1200000"/>
    <s v="K-12 School Facility"/>
    <n v="69.8"/>
    <n v="30.2"/>
    <s v="Pass"/>
    <n v="1"/>
    <s v=""/>
    <n v="2000"/>
    <x v="0"/>
    <m/>
  </r>
  <r>
    <s v="Multiple"/>
    <s v="Antelope Valley Community College District"/>
    <s v="General Obligation Bond"/>
    <n v="139000000"/>
    <s v="College, University Facility"/>
    <n v="69.900000000000006"/>
    <n v="30.1"/>
    <s v="Pass"/>
    <n v="1"/>
    <s v=""/>
    <n v="2004"/>
    <x v="0"/>
    <m/>
  </r>
  <r>
    <s v="Multiple"/>
    <s v="Antelope Valley Community College District"/>
    <s v="General Obligation Bond"/>
    <n v="350000000"/>
    <s v="College, University Facility"/>
    <n v="70.17"/>
    <n v="29.83"/>
    <s v="Pass"/>
    <n v="1"/>
    <s v=""/>
    <n v="2016"/>
    <x v="0"/>
    <m/>
  </r>
  <r>
    <s v="Multiple"/>
    <s v="Rowland Unified School District"/>
    <s v="General Obligation Bond"/>
    <n v="118000000"/>
    <s v="K-12 School Facility"/>
    <n v="70.400000000000006"/>
    <n v="29.6"/>
    <s v="Pass"/>
    <n v="1"/>
    <s v=""/>
    <n v="2006"/>
    <x v="1"/>
    <m/>
  </r>
  <r>
    <s v="Multiple"/>
    <s v="San Francisco Bay Area Rapid Transit District"/>
    <s v="General Obligation Bond"/>
    <n v="3500000000"/>
    <s v="Public Transit"/>
    <n v="70.53"/>
    <n v="29.47"/>
    <s v="Pass"/>
    <n v="1"/>
    <s v=""/>
    <n v="2016"/>
    <x v="0"/>
    <m/>
  </r>
  <r>
    <s v="Multiple"/>
    <s v="San Francisco Bay Restoration Authority"/>
    <s v="PLF Debt"/>
    <s v="Parcel Tax: $12 per year per parcel for 20 years."/>
    <s v="Other Purpose"/>
    <n v="70.58"/>
    <n v="29.42"/>
    <s v="Pass"/>
    <n v="1"/>
    <s v=""/>
    <n v="2016"/>
    <x v="1"/>
    <m/>
  </r>
  <r>
    <s v="Multiple"/>
    <s v="Galt Joint Union High School District"/>
    <s v="General Obligation Bond"/>
    <n v="29200000"/>
    <s v="K-12 School Facility"/>
    <n v="71"/>
    <n v="29"/>
    <s v="Pass"/>
    <n v="1"/>
    <s v=""/>
    <n v="2005"/>
    <x v="3"/>
    <m/>
  </r>
  <r>
    <s v="Multiple"/>
    <s v="Tahoe-Truckee Unified School District"/>
    <s v="PLF Debt"/>
    <s v="Parcel Tax: $80 per parcel/per year for 4 years."/>
    <s v="K-12 School Facility"/>
    <n v="71.2"/>
    <n v="28.8"/>
    <s v="Pass"/>
    <n v="1"/>
    <s v=""/>
    <n v="2001"/>
    <x v="2"/>
    <m/>
  </r>
  <r>
    <s v="Multiple"/>
    <s v="Winters Joint Unified School District"/>
    <s v="General Obligation Bond"/>
    <n v="15000000"/>
    <s v="K-12 School Facility"/>
    <n v="71.33"/>
    <n v="28.67"/>
    <s v="Pass"/>
    <n v="1"/>
    <s v=""/>
    <n v="2014"/>
    <x v="1"/>
    <m/>
  </r>
  <r>
    <s v="Multiple"/>
    <s v="Winters Joint Unified School District"/>
    <s v="General Obligation Bond"/>
    <n v="17000000"/>
    <s v="K-12 School Facility"/>
    <n v="71.36"/>
    <n v="28.64"/>
    <s v="Pass"/>
    <n v="1"/>
    <s v=""/>
    <n v="2016"/>
    <x v="0"/>
    <m/>
  </r>
  <r>
    <s v="Multiple"/>
    <s v="Dinuba Unified School District"/>
    <s v="General Obligation Bond"/>
    <n v="14915000"/>
    <s v="K-12 School Facility"/>
    <n v="71.5"/>
    <n v="28.5"/>
    <s v="Pass"/>
    <n v="1"/>
    <s v=""/>
    <n v="2002"/>
    <x v="0"/>
    <m/>
  </r>
  <r>
    <s v="Multiple"/>
    <s v="Shoreline Unified School District"/>
    <s v="General Obligation Bond"/>
    <n v="9290000"/>
    <s v="K-12 School Facility"/>
    <n v="71.599999999999994"/>
    <n v="28.4"/>
    <s v="Pass"/>
    <n v="1"/>
    <s v=""/>
    <n v="2009"/>
    <x v="2"/>
    <m/>
  </r>
  <r>
    <s v="Multiple"/>
    <s v="Patterson Joint Unified School District"/>
    <s v="General Obligation Bond"/>
    <n v="19500000"/>
    <s v="K-12 School Facility"/>
    <n v="71.7"/>
    <n v="28.3"/>
    <s v="Pass"/>
    <n v="1"/>
    <s v=""/>
    <n v="2001"/>
    <x v="2"/>
    <m/>
  </r>
  <r>
    <s v="Multiple"/>
    <s v="Las Virgenes Unified School District"/>
    <s v="PLF Debt"/>
    <s v="Parcel Tax: $98 Per Parcel for 4 Yrs"/>
    <s v="K-12 School Facility"/>
    <n v="71.8"/>
    <n v="28.2"/>
    <s v="Pass"/>
    <n v="1"/>
    <s v=""/>
    <n v="2004"/>
    <x v="1"/>
    <m/>
  </r>
  <r>
    <s v="Multiple"/>
    <s v="Linns Valley-Poso Flat Union Elementary School District"/>
    <s v="General Obligation Bond"/>
    <n v="340000"/>
    <s v="K-12 School Facility"/>
    <n v="71.8"/>
    <n v="28.2"/>
    <s v="Pass"/>
    <n v="1"/>
    <s v=""/>
    <n v="2002"/>
    <x v="0"/>
    <m/>
  </r>
  <r>
    <s v="Multiple"/>
    <s v="Beaumont Unified School District"/>
    <s v="General Obligation Bond"/>
    <n v="16000000"/>
    <s v="K-12 School Facility"/>
    <n v="71.8"/>
    <n v="28.2"/>
    <s v="Pass"/>
    <n v="1"/>
    <s v=""/>
    <n v="1998"/>
    <x v="0"/>
    <m/>
  </r>
  <r>
    <s v="Multiple"/>
    <s v="Alameda-Contra Costa Transit District"/>
    <s v="PLF Debt"/>
    <s v="Parcel Tax: Increase Existing Parcel Tax by $4/Parcel, Per Month for 10 Yrs"/>
    <s v="Public transit (OLD)"/>
    <n v="71.900000000000006"/>
    <n v="28.1"/>
    <s v="Pass"/>
    <n v="1"/>
    <s v=""/>
    <n v="2008"/>
    <x v="0"/>
    <m/>
  </r>
  <r>
    <s v="Multiple"/>
    <s v="East Bay Regional Park District"/>
    <s v="General Obligation Bond"/>
    <n v="500000000"/>
    <s v="Parks, Open Space"/>
    <n v="71.900000000000006"/>
    <n v="28.1"/>
    <s v="Pass"/>
    <n v="1"/>
    <s v=""/>
    <n v="2008"/>
    <x v="0"/>
    <m/>
  </r>
  <r>
    <s v="Multiple"/>
    <s v="Los Gatos-Saratoga Joint Union High School District"/>
    <s v="PLF Debt"/>
    <s v="Parcel Tax: $49 parcel tax for six years."/>
    <s v="Other, Multiple Educational Uses (Equipment, etc.)"/>
    <n v="71.900000000000006"/>
    <n v="28.1"/>
    <s v="Pass"/>
    <n v="1"/>
    <s v=""/>
    <n v="2011"/>
    <x v="2"/>
    <m/>
  </r>
  <r>
    <s v="Multiple"/>
    <s v="College of the Sequoias Community College District"/>
    <s v="General Obligation Bond"/>
    <n v="60000000"/>
    <s v="College, University Facility"/>
    <n v="71.900000000000006"/>
    <n v="28.2"/>
    <s v="Pass"/>
    <n v="1"/>
    <s v=""/>
    <n v="2008"/>
    <x v="0"/>
    <m/>
  </r>
  <r>
    <s v="Multiple"/>
    <s v="Shoreline Unified School District"/>
    <s v="PLF Debt"/>
    <s v="Parcel Tax: Extend existing $80 per year per unit."/>
    <s v="Other Purpose"/>
    <n v="72"/>
    <n v="28"/>
    <s v="Pass"/>
    <n v="1"/>
    <s v=""/>
    <n v="1988"/>
    <x v="0"/>
    <m/>
  </r>
  <r>
    <s v="Multiple"/>
    <s v="Metropolitan Transportation Commission"/>
    <s v="PLF Debt"/>
    <s v="$1 bridge toll"/>
    <s v="Other Purpose"/>
    <n v="72"/>
    <n v="28"/>
    <s v="Pass"/>
    <n v="1"/>
    <s v=""/>
    <n v="1988"/>
    <x v="0"/>
    <m/>
  </r>
  <r>
    <s v="Multiple"/>
    <s v="Valley Home Joint School District"/>
    <s v="General Obligation Bond"/>
    <n v="1400000"/>
    <s v="K-12 School Facility"/>
    <n v="72.099999999999994"/>
    <n v="27.9"/>
    <s v="Pass"/>
    <n v="1"/>
    <s v=""/>
    <n v="2004"/>
    <x v="1"/>
    <m/>
  </r>
  <r>
    <s v="Multiple"/>
    <s v="Mayers Memorial Hospital District"/>
    <s v="General Obligation Bond"/>
    <n v="14000000"/>
    <s v="Health Care Facilities"/>
    <n v="72.099999999999994"/>
    <n v="27.9"/>
    <s v="Pass"/>
    <n v="1"/>
    <s v=""/>
    <n v="2010"/>
    <x v="0"/>
    <m/>
  </r>
  <r>
    <s v="Multiple"/>
    <s v="Alameda-Contra Costa Transit District"/>
    <s v="PLF Debt"/>
    <s v="Parcel Tax: $48/Yr Per Parcel of Taxable Land for 10 Yrs,Effective 7/1/05 Through 6/30/15"/>
    <s v="Public Transit"/>
    <n v="72.5"/>
    <n v="27.5"/>
    <s v="Pass"/>
    <n v="1"/>
    <s v=""/>
    <n v="2004"/>
    <x v="0"/>
    <m/>
  </r>
  <r>
    <s v="Multiple"/>
    <s v="Desert Community College District (Riverside &amp; Imperial Co)"/>
    <s v="General Obligation Bond"/>
    <n v="577860000"/>
    <s v="College, University Facility"/>
    <n v="72.66"/>
    <n v="27.34"/>
    <s v="Pass"/>
    <n v="1"/>
    <s v=""/>
    <n v="2016"/>
    <x v="0"/>
    <m/>
  </r>
  <r>
    <s v="Multiple"/>
    <s v="River Delta Unified School District"/>
    <s v="General Obligation Bond"/>
    <n v="14000000"/>
    <s v="K-12 School Facility"/>
    <n v="72.7"/>
    <n v="27.3"/>
    <s v="Pass"/>
    <n v="1"/>
    <s v=""/>
    <n v="2004"/>
    <x v="0"/>
    <m/>
  </r>
  <r>
    <s v="Multiple"/>
    <s v="Shoreline Unified School District"/>
    <s v="PLF Debt"/>
    <s v="$120 Per Parcel for 4 Yrs"/>
    <s v="K-12 School Facility"/>
    <n v="72.900000000000006"/>
    <n v="27.1"/>
    <s v="Pass"/>
    <n v="1"/>
    <s v=""/>
    <n v="1996"/>
    <x v="0"/>
    <m/>
  </r>
  <r>
    <s v="Multiple"/>
    <s v="Delano Joint Union High School District"/>
    <s v="General Obligation Bond"/>
    <n v="55000000"/>
    <s v="K-12 School Facility"/>
    <n v="73"/>
    <n v="27"/>
    <s v="Pass"/>
    <n v="1"/>
    <s v=""/>
    <n v="2005"/>
    <x v="3"/>
    <m/>
  </r>
  <r>
    <s v="Multiple"/>
    <s v="Shoreline Unified School District"/>
    <s v="PLF Debt"/>
    <s v="Parcel Tax: Extend Existing Annual Tax of $184.70 Per Parcel, Increasing Annually at 2%, for No More Than 8Yrs"/>
    <s v="K-12 School Facility"/>
    <n v="73.099999999999994"/>
    <n v="27"/>
    <s v="Pass"/>
    <n v="1"/>
    <s v=""/>
    <n v="2012"/>
    <x v="0"/>
    <m/>
  </r>
  <r>
    <s v="Multiple"/>
    <s v="Colton Joint Unified School District"/>
    <s v="General Obligation Bond"/>
    <n v="225000000"/>
    <s v="K-12 School Facility"/>
    <n v="73.5"/>
    <n v="26.5"/>
    <s v="Pass"/>
    <n v="1"/>
    <s v=""/>
    <n v="2008"/>
    <x v="0"/>
    <m/>
  </r>
  <r>
    <s v="Multiple"/>
    <s v="Loma Prieta Joint Union Elementary School District"/>
    <s v="PLF Debt"/>
    <s v="Parcel Tax: Continue Existing Parcel Tax of $150 Per Parcel for 4 Yrs (7/1/2008 to 6/30/2012)"/>
    <s v="K-12 School Facility"/>
    <n v="74.099999999999994"/>
    <n v="26"/>
    <s v="Pass"/>
    <n v="1"/>
    <s v=""/>
    <n v="2008"/>
    <x v="1"/>
    <m/>
  </r>
  <r>
    <s v="Multiple"/>
    <s v="Shoreline Unified School District"/>
    <s v="PLF Debt"/>
    <s v="Parcel Tax: Impose a $151.82 Per Year Parcel Tax toIncrease Annually at 4% for No More than 6 Years."/>
    <s v="K-12 School Facility"/>
    <n v="74.2"/>
    <n v="25.8"/>
    <s v="Pass"/>
    <n v="1"/>
    <s v=""/>
    <n v="2006"/>
    <x v="0"/>
    <m/>
  </r>
  <r>
    <s v="Multiple"/>
    <s v="Cabrillo Community College District"/>
    <s v="General Obligation Bond"/>
    <n v="85000000"/>
    <s v="College, University Facility"/>
    <n v="74.2"/>
    <n v="25.8"/>
    <s v="Pass"/>
    <n v="1"/>
    <s v=""/>
    <n v="1998"/>
    <x v="1"/>
    <m/>
  </r>
  <r>
    <s v="Multiple"/>
    <s v="Colton Joint Unified School District"/>
    <s v="General Obligation Bond"/>
    <n v="102000000"/>
    <s v="K-12 School Facility"/>
    <n v="75"/>
    <n v="25"/>
    <s v="Pass"/>
    <n v="1"/>
    <s v=""/>
    <n v="2001"/>
    <x v="2"/>
    <m/>
  </r>
  <r>
    <s v="Multiple"/>
    <s v="Southern Humboldt Community Healthcare District"/>
    <s v="PLF Debt"/>
    <s v="Parcel Tax: Renew tax at the current rate of $125 on all qualified parcels for 10 yrs beginning July 1, 2018."/>
    <s v="Other, Multiple Health Care Purposes (Equipment, etc.)"/>
    <n v="75.239999999999995"/>
    <n v="24.76"/>
    <s v="Pass"/>
    <n v="1"/>
    <s v=""/>
    <n v="2018"/>
    <x v="1"/>
    <m/>
  </r>
  <r>
    <s v="Multiple"/>
    <s v="Traver Joint Elementary School District"/>
    <s v="General Obligation Bond"/>
    <n v="700000"/>
    <s v="K-12 School Facility"/>
    <n v="75.8"/>
    <n v="24.2"/>
    <s v="Pass"/>
    <n v="1"/>
    <s v=""/>
    <n v="2004"/>
    <x v="0"/>
    <m/>
  </r>
  <r>
    <s v="Multiple"/>
    <s v="Loma Prieta Joint Union Elementary School District"/>
    <s v="PLF Debt"/>
    <s v="Parcel Tax: Authorized annual school parcel tax of $164 per parcel for 7 years."/>
    <s v="K-12 School Facility"/>
    <n v="76.02"/>
    <n v="23.98"/>
    <s v="Pass"/>
    <n v="1"/>
    <s v=""/>
    <n v="2013"/>
    <x v="2"/>
    <m/>
  </r>
  <r>
    <s v="Multiple"/>
    <s v="Petaluma Joint Union High School District"/>
    <s v="PLF Debt"/>
    <s v="Parcel Tax: Extend $50 annual parcel tax."/>
    <s v="K-12 School Facility"/>
    <n v="76.099999999999994"/>
    <n v="23.9"/>
    <s v="Pass"/>
    <n v="1"/>
    <s v=""/>
    <n v="2007"/>
    <x v="2"/>
    <m/>
  </r>
  <r>
    <s v="Multiple"/>
    <s v="Los Gatos-Saratoga Joint Union High School District"/>
    <s v="General Obligation Bond"/>
    <n v="79000000"/>
    <s v="K-12 School Facility"/>
    <n v="76.400000000000006"/>
    <n v="23.6"/>
    <s v="Pass"/>
    <n v="1"/>
    <s v=""/>
    <n v="1998"/>
    <x v="1"/>
    <m/>
  </r>
  <r>
    <s v="Multiple"/>
    <s v="Las Virgenes Unified School District"/>
    <s v="PLF Debt"/>
    <s v="Parcel Tax: $98 per parcel for 12 years."/>
    <s v="K-12 School Facility"/>
    <n v="76.45"/>
    <n v="23.55"/>
    <s v="Pass"/>
    <n v="1"/>
    <s v=""/>
    <n v="2015"/>
    <x v="2"/>
    <m/>
  </r>
  <r>
    <s v="Multiple"/>
    <s v="Las Virgenes Unified School District"/>
    <s v="PLF Debt"/>
    <s v="Parcel Tax: Extend $98 per year per parcel for 8 years."/>
    <s v="K-12 School Facility"/>
    <n v="76.7"/>
    <n v="23.3"/>
    <s v="Pass"/>
    <n v="1"/>
    <s v=""/>
    <n v="2007"/>
    <x v="2"/>
    <m/>
  </r>
  <r>
    <s v="Multiple"/>
    <s v="Corte Madera"/>
    <s v="PLF Debt"/>
    <s v="Sales Tax: Eliminate parcel tax of $98/residential unit or per 1,000 commercial square feet AND extend existing $0.005 at a rate of $0.0075 until ended by voters."/>
    <s v="Other Capital Improvements, Public Works"/>
    <n v="76.98"/>
    <n v="23.02"/>
    <s v="Pass"/>
    <n v="1"/>
    <s v=""/>
    <n v="2018"/>
    <x v="1"/>
    <m/>
  </r>
  <r>
    <s v="Multiple"/>
    <s v="Coachella Valley Unified School District"/>
    <s v="General Obligation Bond"/>
    <n v="250000000"/>
    <s v="K-12 School Facility"/>
    <n v="77.599999999999994"/>
    <n v="22.4"/>
    <s v="Pass"/>
    <n v="1"/>
    <s v=""/>
    <n v="2005"/>
    <x v="2"/>
    <m/>
  </r>
  <r>
    <s v="Multiple"/>
    <s v="Delano Joint Union High School District"/>
    <s v="General Obligation Bond"/>
    <n v="27000000"/>
    <s v="K-12 School Facility"/>
    <n v="77.7"/>
    <n v="22.3"/>
    <s v="Pass"/>
    <n v="1"/>
    <s v=""/>
    <n v="1998"/>
    <x v="0"/>
    <m/>
  </r>
  <r>
    <s v="Multiple"/>
    <s v="Corte Madera"/>
    <s v="PLF Debt"/>
    <s v="Parcel Tax: Continue existing tax of $75/residence/1,000 sq. ft. of floor area for nonresidential uses."/>
    <s v="Fire, Police Protection/Emergency Medical"/>
    <n v="78.08"/>
    <n v="21.92"/>
    <s v="Pass"/>
    <n v="1"/>
    <s v=""/>
    <n v="2018"/>
    <x v="0"/>
    <m/>
  </r>
  <r>
    <s v="Multiple"/>
    <s v="Tahoe-Truckee Unified School District"/>
    <s v="PLF Debt"/>
    <s v="Parcel Tax: Renew tax and increase rate from $135/parcel to $148/parcel for 9 yrs."/>
    <s v="K-12 School Facility"/>
    <n v="78.36"/>
    <n v="21.64"/>
    <s v="Pass"/>
    <n v="1"/>
    <s v=""/>
    <n v="2018"/>
    <x v="0"/>
    <m/>
  </r>
  <r>
    <s v="Multiple"/>
    <s v="River Delta Unified School District"/>
    <s v="General Obligation Bond"/>
    <n v="9000000"/>
    <s v="K-12 School Facility"/>
    <n v="78.400000000000006"/>
    <n v="21.6"/>
    <s v="Pass"/>
    <n v="1"/>
    <s v=""/>
    <n v="2004"/>
    <x v="0"/>
    <m/>
  </r>
  <r>
    <s v="Multiple"/>
    <s v="Shoreline Unified School District"/>
    <s v="PLF Debt"/>
    <s v="Parcel Tax: renewing an existing parcel tax of $212 per parcel for eight years, thereby generating an estimated $1 million per year"/>
    <s v="K-12 School Facility"/>
    <n v="78.650000000000006"/>
    <n v="21.35"/>
    <s v="Pass"/>
    <n v="1"/>
    <s v=""/>
    <n v="2020"/>
    <x v="0"/>
    <m/>
  </r>
  <r>
    <s v="Multiple"/>
    <s v="East Bay Regional Park District"/>
    <s v="Special Assessment Bond"/>
    <s v="$5.44 Per Res Parcel (Continue)"/>
    <s v="Parks, Open Space"/>
    <n v="79"/>
    <n v="21"/>
    <s v="Pass"/>
    <n v="1"/>
    <s v=""/>
    <n v="1996"/>
    <x v="0"/>
    <m/>
  </r>
  <r>
    <s v="Multiple"/>
    <s v="South County Ambulance Zone"/>
    <s v="PLF Debt"/>
    <s v="Parcel Tax: Levy an Additional $20/Yr (from $50 to $70) for 5 Yrs to Keep Ambulance Services in the Southern Part of the County from Being Downgraded"/>
    <s v="Hospital"/>
    <n v="79"/>
    <n v="21.1"/>
    <s v="Pass"/>
    <n v="1"/>
    <s v=""/>
    <n v="2008"/>
    <x v="1"/>
    <m/>
  </r>
  <r>
    <s v="Multiple"/>
    <s v="Sacramento"/>
    <s v="PLF Debt"/>
    <s v="Parcel Tax: Extend city's library parcel tax for 10 years at an initial rate of $31.53 per parcel and remove cap."/>
    <s v="Other Purpose"/>
    <n v="79.12"/>
    <n v="20.88"/>
    <s v="Pass"/>
    <n v="1"/>
    <s v=""/>
    <n v="2016"/>
    <x v="1"/>
    <m/>
  </r>
  <r>
    <s v="Multiple"/>
    <s v="Shoreline Unified School District"/>
    <s v="General Obligation Bond"/>
    <n v="7000000"/>
    <s v="K-12 School Facility"/>
    <n v="80.8"/>
    <n v="19.2"/>
    <s v="Pass"/>
    <n v="1"/>
    <s v=""/>
    <n v="2000"/>
    <x v="0"/>
    <m/>
  </r>
  <r>
    <s v="Multiple"/>
    <s v="Shoreline Unified School District"/>
    <s v="PLF Debt"/>
    <s v="Renew Annual $120 Parcel Tax"/>
    <s v="K-12 School Facility"/>
    <n v="81.099999999999994"/>
    <n v="18.899999999999999"/>
    <s v="Pass"/>
    <n v="1"/>
    <s v=""/>
    <n v="2000"/>
    <x v="0"/>
    <m/>
  </r>
  <r>
    <s v="Multiple"/>
    <s v="East Bay Regional Park District"/>
    <s v="PLF Debt"/>
    <s v="Parcel Tax: Extend an existing tax of $12/yr. ($1/mo) per single-family parcel and $8.28/yr. ($0.69/mo) for multi-family units expiring in 20 yrs."/>
    <s v="Fire, Police Protection/Emergency Medical"/>
    <n v="81.16"/>
    <n v="18.84"/>
    <s v="Pass"/>
    <n v="1"/>
    <s v=""/>
    <n v="2018"/>
    <x v="0"/>
    <m/>
  </r>
  <r>
    <s v="Multiple"/>
    <s v="Alameda-Contra Costa Transit District"/>
    <s v="PLF Debt"/>
    <s v="Parcel Tax: Extend the district's parcel tax of $96 per parcel for 20 years."/>
    <s v="Public Transit"/>
    <n v="82.11"/>
    <n v="17.89"/>
    <s v="Pass"/>
    <n v="1"/>
    <s v=""/>
    <n v="2016"/>
    <x v="0"/>
    <m/>
  </r>
  <r>
    <s v="Multiple"/>
    <s v="Roseville Joint Union High School District"/>
    <s v="General Obligation Bond"/>
    <n v="115000000"/>
    <s v="K-12 School Facility"/>
    <n v="91.7"/>
    <n v="8.3000000000000007"/>
    <s v="Pass"/>
    <n v="1"/>
    <s v=""/>
    <n v="2007"/>
    <x v="2"/>
    <m/>
  </r>
  <r>
    <s v="Napa"/>
    <s v="Yountville"/>
    <s v="PLF Debt"/>
    <s v="Cannabis Tax: authorizing a marijuana business to exist in Yountville for retail, delivery and on-site consumption and establishing regulations, fees, permits, operation conditions and a 3% tax on gross receipts, generating an estimated $30,000 - $100,000 per year"/>
    <s v="Other Purpose"/>
    <n v="33.33"/>
    <n v="66.67"/>
    <s v="Fail"/>
    <s v=""/>
    <n v="1"/>
    <n v="2020"/>
    <x v="0"/>
    <m/>
  </r>
  <r>
    <s v="Napa"/>
    <s v="St Helena"/>
    <s v="Sales Tax Revenue Bond"/>
    <s v="Sales Tax: Increase Sales Tax by 0.5% for 5 Yrs"/>
    <s v="Special Tax Fees/Levy"/>
    <n v="39.4"/>
    <n v="60.6"/>
    <s v="Fail"/>
    <s v=""/>
    <n v="1"/>
    <n v="2010"/>
    <x v="0"/>
    <m/>
  </r>
  <r>
    <s v="Napa"/>
    <s v="Pope Valley Union Elementary School District"/>
    <s v="General Obligation Bond"/>
    <n v="1070000"/>
    <s v="K-12 School Facility"/>
    <n v="39.5"/>
    <n v="60.5"/>
    <s v="Fail"/>
    <s v=""/>
    <n v="1"/>
    <n v="1998"/>
    <x v="1"/>
    <m/>
  </r>
  <r>
    <s v="Napa"/>
    <s v="Napa County"/>
    <s v="PLF Debt"/>
    <s v="Sales Tax: Increase by 0.25%"/>
    <s v="Other Purpose"/>
    <n v="45.47"/>
    <n v="58.49"/>
    <s v="Fail"/>
    <s v=""/>
    <n v="1"/>
    <n v="2016"/>
    <x v="1"/>
    <m/>
  </r>
  <r>
    <s v="Napa"/>
    <s v="St Helena Unified School District"/>
    <s v="General Obligation Bond"/>
    <n v="9750000"/>
    <s v="K-12 School Facility"/>
    <n v="51.4"/>
    <n v="48.6"/>
    <s v="Fail"/>
    <s v=""/>
    <n v="1"/>
    <n v="1994"/>
    <x v="0"/>
    <m/>
  </r>
  <r>
    <s v="Napa"/>
    <s v="Napa County"/>
    <s v="Sales Tax Revenue Bond"/>
    <s v="Sales Tax: 1/2% Sales Tax for 30 Yrs Beginning 1/1/2007"/>
    <s v="Public Transit"/>
    <n v="52.7"/>
    <n v="47.4"/>
    <s v="Fail"/>
    <s v=""/>
    <n v="1"/>
    <n v="2006"/>
    <x v="1"/>
    <m/>
  </r>
  <r>
    <s v="Napa"/>
    <s v="Napa Valley Unified School District"/>
    <s v="General Obligation Bond"/>
    <n v="269000000"/>
    <s v="K-12 School Facility"/>
    <n v="55.99"/>
    <n v="44.01"/>
    <s v="Pass"/>
    <n v="1"/>
    <s v=""/>
    <n v="2016"/>
    <x v="1"/>
    <m/>
  </r>
  <r>
    <s v="Napa"/>
    <s v="Napa"/>
    <s v="PLF Debt"/>
    <s v="Transient Occupancy Tax: Increase TOT to 10.5%"/>
    <s v="Other Purpose"/>
    <n v="56"/>
    <n v="44"/>
    <s v="Pass"/>
    <n v="1"/>
    <s v=""/>
    <n v="1988"/>
    <x v="0"/>
    <m/>
  </r>
  <r>
    <s v="Napa"/>
    <s v="Pope Valley Union Elementary School District"/>
    <s v="General Obligation Bond"/>
    <n v="4000000"/>
    <s v="K-12 School Facility"/>
    <n v="59.11"/>
    <n v="40.89"/>
    <s v="Pass"/>
    <n v="1"/>
    <s v=""/>
    <n v="2016"/>
    <x v="1"/>
    <m/>
  </r>
  <r>
    <s v="Napa"/>
    <s v="Napa Valley Unified School District"/>
    <s v="General Obligation Bond"/>
    <n v="95000000"/>
    <s v="K-12 School Facility"/>
    <n v="59.4"/>
    <n v="40.6"/>
    <s v="Pass"/>
    <n v="1"/>
    <s v=""/>
    <n v="2002"/>
    <x v="0"/>
    <m/>
  </r>
  <r>
    <s v="Napa"/>
    <s v="St Helena Unified School District"/>
    <s v="General Obligation Bond"/>
    <n v="30000000"/>
    <s v="K-12 School Facility"/>
    <n v="59.6"/>
    <n v="40.4"/>
    <s v="Pass"/>
    <n v="1"/>
    <s v=""/>
    <n v="2012"/>
    <x v="0"/>
    <m/>
  </r>
  <r>
    <s v="Napa"/>
    <s v="Napa Valley Unified School District"/>
    <s v="General Obligation Bond"/>
    <n v="183000000"/>
    <s v="K-12 School Facility"/>
    <n v="60.7"/>
    <n v="39.299999999999997"/>
    <s v="Pass"/>
    <n v="1"/>
    <s v=""/>
    <n v="2006"/>
    <x v="0"/>
    <m/>
  </r>
  <r>
    <s v="Napa"/>
    <s v="St Helena Unified School District"/>
    <s v="General Obligation Bond"/>
    <n v="30000000"/>
    <s v="K-12 School Facility"/>
    <n v="60.8"/>
    <n v="39.200000000000003"/>
    <s v="Pass"/>
    <n v="1"/>
    <s v=""/>
    <n v="2010"/>
    <x v="0"/>
    <m/>
  </r>
  <r>
    <s v="Napa"/>
    <s v="Napa County"/>
    <s v="PLF Debt"/>
    <s v="TOT: Increase by 1.5% from 10.5% to 12.5%"/>
    <s v="Special Tax Fees/Levy"/>
    <n v="61.9"/>
    <n v="38.200000000000003"/>
    <s v="Pass"/>
    <n v="1"/>
    <s v=""/>
    <n v="2004"/>
    <x v="0"/>
    <m/>
  </r>
  <r>
    <s v="Napa"/>
    <s v="Napa County"/>
    <s v="PLF Debt"/>
    <s v="Sales Tax: 0.25%, thereby increasing the sales tax from 7.75% to 8%"/>
    <s v="Parks, Open Space"/>
    <n v="63.08"/>
    <n v="36.92"/>
    <s v="Fail"/>
    <s v=""/>
    <n v="1"/>
    <n v="2020"/>
    <x v="1"/>
    <m/>
  </r>
  <r>
    <s v="Napa"/>
    <s v="Napa County"/>
    <s v="PLF Debt"/>
    <s v="TOT: Increase Tax from 10.5% to 12%"/>
    <s v="Special Tax Fees/Levy"/>
    <n v="63.7"/>
    <n v="36.299999999999997"/>
    <s v="Fail"/>
    <s v=""/>
    <n v="1"/>
    <n v="2000"/>
    <x v="0"/>
    <m/>
  </r>
  <r>
    <s v="Napa"/>
    <s v="Napa County"/>
    <s v="PLF Debt"/>
    <s v="TOT: Increase Tax from 10.5% to 12%"/>
    <s v="Other Capital Improvements, Public Works"/>
    <n v="64.599999999999994"/>
    <n v="35.4"/>
    <s v="Fail"/>
    <s v=""/>
    <n v="1"/>
    <n v="2000"/>
    <x v="1"/>
    <m/>
  </r>
  <r>
    <s v="Napa"/>
    <s v="Napa County"/>
    <s v="PLF Debt"/>
    <s v="Sales Tax: Impose 0.25% tax for watershed and natural area preservation, wildfire risk reduction, and park maintenence."/>
    <s v="Parks, Open Space"/>
    <n v="64.7"/>
    <n v="35.299999999999997"/>
    <s v="Fail"/>
    <s v=""/>
    <n v="1"/>
    <n v="2016"/>
    <x v="0"/>
    <m/>
  </r>
  <r>
    <s v="Napa"/>
    <s v="American Canyon"/>
    <s v="PLF Debt"/>
    <s v="Transient Occupancy Tax: Increase tax rate from 12% to 13%."/>
    <s v="Other Housing"/>
    <n v="66.41"/>
    <n v="33.590000000000003"/>
    <s v="Fail"/>
    <s v=""/>
    <n v="1"/>
    <n v="2018"/>
    <x v="0"/>
    <m/>
  </r>
  <r>
    <s v="Napa"/>
    <s v="Napa County"/>
    <s v="PLF Debt"/>
    <s v="Transient Occupancy Tax: Increase tax rate from 12% to 13%."/>
    <s v="Other Purpose"/>
    <n v="67.53"/>
    <n v="32.47"/>
    <s v="Pass"/>
    <n v="1"/>
    <s v=""/>
    <n v="2018"/>
    <x v="0"/>
    <m/>
  </r>
  <r>
    <s v="Napa"/>
    <s v="Yountville"/>
    <s v="PLF Debt"/>
    <s v="Transient Occupancy Tax: Increase TOT from 10% to 12%."/>
    <s v="Other Purpose"/>
    <n v="68.099999999999994"/>
    <n v="31.9"/>
    <s v="Pass"/>
    <n v="1"/>
    <s v=""/>
    <n v="2003"/>
    <x v="2"/>
    <m/>
  </r>
  <r>
    <s v="Napa"/>
    <s v="St Helena"/>
    <s v="PLF Debt"/>
    <s v="Sales Tax: Impose 0.5% tax for general city services."/>
    <s v="Other Purpose"/>
    <n v="69.37"/>
    <n v="30.63"/>
    <s v="Pass"/>
    <n v="1"/>
    <s v=""/>
    <n v="2016"/>
    <x v="0"/>
    <m/>
  </r>
  <r>
    <s v="Napa"/>
    <s v="Howell Mountain Elementary School District"/>
    <s v="General Obligation Bond"/>
    <n v="2900000"/>
    <s v="K-12 School Facility"/>
    <n v="70.599999999999994"/>
    <n v="29.4"/>
    <s v="Pass"/>
    <n v="1"/>
    <s v=""/>
    <n v="2005"/>
    <x v="3"/>
    <m/>
  </r>
  <r>
    <s v="Napa"/>
    <s v="Napa"/>
    <s v="PLF Debt"/>
    <s v="Transient Occupancy Tax: Increase tax rate from 12% to 13%."/>
    <s v="Other Housing"/>
    <n v="72.069999999999993"/>
    <n v="27.93"/>
    <s v="Pass"/>
    <n v="1"/>
    <s v=""/>
    <n v="2018"/>
    <x v="0"/>
    <m/>
  </r>
  <r>
    <s v="Napa"/>
    <s v="Yountville"/>
    <s v="PLF Debt"/>
    <s v="Transient Occupancy Tax: Increase tax rate from 12% to 13%."/>
    <s v="Other Housing"/>
    <n v="74.239999999999995"/>
    <n v="25.76"/>
    <s v="Pass"/>
    <n v="1"/>
    <s v=""/>
    <n v="2018"/>
    <x v="0"/>
    <m/>
  </r>
  <r>
    <s v="Napa"/>
    <s v="Napa County"/>
    <s v="Sales Tax Revenue Bond"/>
    <s v="Sales Tax: Increase Tax by 1/2› for 25 Yrs"/>
    <s v="Street Construction and Improvements"/>
    <n v="74.8"/>
    <n v="25.2"/>
    <s v="Pass"/>
    <n v="1"/>
    <s v=""/>
    <n v="2012"/>
    <x v="0"/>
    <m/>
  </r>
  <r>
    <s v="Napa"/>
    <s v="American Canyon"/>
    <s v="PLF Debt"/>
    <s v="Business Tax: Impose a $2 Cover Charge at American Canyon Card Rooms"/>
    <s v="Special Tax Fees/Levy"/>
    <n v="75"/>
    <n v="25"/>
    <s v="Pass"/>
    <n v="1"/>
    <s v=""/>
    <n v="2010"/>
    <x v="0"/>
    <m/>
  </r>
  <r>
    <s v="Napa"/>
    <s v="Calistoga"/>
    <s v="PLF Debt"/>
    <s v="Tranient Occupancy Tax: Continue to levy tax at 1%."/>
    <s v="Other Housing"/>
    <n v="76.150000000000006"/>
    <n v="23.85"/>
    <s v="Pass"/>
    <n v="1"/>
    <s v=""/>
    <n v="2018"/>
    <x v="0"/>
    <m/>
  </r>
  <r>
    <s v="Napa"/>
    <s v="American Canyon"/>
    <s v="PLF Debt"/>
    <s v="Transient Occupancy Tax: Increase Tax from 10% to 12%."/>
    <s v="Special Tax Fees/Levy"/>
    <n v="78.3"/>
    <n v="21.7"/>
    <s v="Pass"/>
    <n v="1"/>
    <s v=""/>
    <n v="2010"/>
    <x v="0"/>
    <m/>
  </r>
  <r>
    <s v="Napa"/>
    <s v="St Helena"/>
    <s v="PLF Debt"/>
    <s v="Transient Occupancy Tax: Increase  tax rate from 12% to 13%."/>
    <s v="Other Housing"/>
    <n v="80.83"/>
    <n v="19.170000000000002"/>
    <s v="Pass"/>
    <n v="1"/>
    <s v=""/>
    <n v="2018"/>
    <x v="0"/>
    <m/>
  </r>
  <r>
    <s v="Napa"/>
    <s v="Los Carneros Water District"/>
    <s v="PLF Debt"/>
    <s v="N/A"/>
    <m/>
    <n v="86.9"/>
    <n v="13.1"/>
    <s v="Pass"/>
    <n v="1"/>
    <s v=""/>
    <n v="1990"/>
    <x v="0"/>
    <m/>
  </r>
  <r>
    <s v="Nevada"/>
    <s v="Nisenan Recreation &amp; Park District"/>
    <s v="PLF Debt"/>
    <s v="Parcel Tax: $25 Fee"/>
    <s v="Special Tax Fees/Levy"/>
    <n v="19.8"/>
    <n v="80.2"/>
    <s v="Fail"/>
    <s v=""/>
    <n v="1"/>
    <n v="2004"/>
    <x v="0"/>
    <m/>
  </r>
  <r>
    <s v="Nevada"/>
    <s v="North Lake Tahoe Recreation Community Facilities"/>
    <s v="General Obligation Bond"/>
    <s v="$22,230,000 of 30-Year Bonds/Levy aSpecial Tax to Escalate Annually at 2%"/>
    <s v="Recreation and Sports Facilities"/>
    <n v="34.799999999999997"/>
    <n v="65.2"/>
    <s v="Fail"/>
    <s v=""/>
    <n v="1"/>
    <n v="2005"/>
    <x v="3"/>
    <m/>
  </r>
  <r>
    <s v="Nevada"/>
    <s v="San Juan Ridge Recreation and Park District"/>
    <s v="PLF Debt"/>
    <s v="Parcel Tax: $25 Fee"/>
    <s v="Special Tax Fees/Levy"/>
    <n v="36"/>
    <n v="64.099999999999994"/>
    <s v="Fail"/>
    <s v=""/>
    <n v="1"/>
    <n v="2004"/>
    <x v="0"/>
    <m/>
  </r>
  <r>
    <s v="Nevada"/>
    <s v="Pleasant Ridge Union School District"/>
    <s v="PLF Debt"/>
    <s v="Parcel Tax: Levy Tax of $92 Per Parcel"/>
    <s v="K-12 School Facility"/>
    <n v="38.1"/>
    <n v="61.9"/>
    <s v="Fail"/>
    <s v=""/>
    <n v="1"/>
    <n v="2012"/>
    <x v="0"/>
    <m/>
  </r>
  <r>
    <s v="Nevada"/>
    <s v="Penn Valley Fire Protection District"/>
    <s v="General Obligation Bond"/>
    <n v="16000000"/>
    <s v="K-12 School Facility"/>
    <n v="41.48"/>
    <n v="58.52"/>
    <s v="Fail"/>
    <s v=""/>
    <n v="1"/>
    <n v="2020"/>
    <x v="1"/>
    <m/>
  </r>
  <r>
    <s v="Nevada"/>
    <s v="Penn Valley Fire Protection District"/>
    <s v="PLF Debt"/>
    <s v="Parcel Tax: $90 residental, $45 unimproved, $45 1000 square feet comm/indus per year"/>
    <s v="Other Purpose"/>
    <n v="46.4"/>
    <n v="53.6"/>
    <s v="Fail"/>
    <s v=""/>
    <n v="1"/>
    <n v="1990"/>
    <x v="0"/>
    <m/>
  </r>
  <r>
    <s v="Nevada"/>
    <s v="Truckee-Donner Recreation and Park District"/>
    <s v="Special Assessment Bond"/>
    <s v="Advisory"/>
    <s v="Multiple Capital Improvements, Public Works"/>
    <n v="47.1"/>
    <n v="52.9"/>
    <s v="Fail"/>
    <s v=""/>
    <n v="1"/>
    <n v="1994"/>
    <x v="0"/>
    <m/>
  </r>
  <r>
    <s v="Nevada"/>
    <s v="Nevada City"/>
    <s v="PLF Debt"/>
    <s v="$16-$24 Parcel Property/$100-$500Comm/Indus"/>
    <s v="Fire, Police Protection/Emergency Medical"/>
    <n v="53.8"/>
    <n v="46.2"/>
    <s v="Fail"/>
    <s v=""/>
    <n v="1"/>
    <n v="2000"/>
    <x v="1"/>
    <m/>
  </r>
  <r>
    <s v="Nevada"/>
    <s v="Byers Lane Community Service District"/>
    <s v="PLF Debt"/>
    <s v="Parcel Tax: $300 per parcel to replace an existing parcel tax, thereby generating an estimated $19,200 per year"/>
    <s v="Street Construction and Improvements"/>
    <n v="55"/>
    <n v="45"/>
    <s v="Fail"/>
    <s v=""/>
    <n v="1"/>
    <n v="2020"/>
    <x v="0"/>
    <m/>
  </r>
  <r>
    <s v="Nevada"/>
    <s v="Higgins Fire Protection District"/>
    <s v="PLF Debt"/>
    <s v="Parcel Tax: Increase to $75 Per Parcel"/>
    <s v="Fire, Police Protection/Emergency Medical"/>
    <n v="55.2"/>
    <n v="44.8"/>
    <s v="Fail"/>
    <s v=""/>
    <n v="1"/>
    <n v="2002"/>
    <x v="0"/>
    <m/>
  </r>
  <r>
    <s v="Nevada"/>
    <s v="Beyers Lane Community Service District"/>
    <s v="PLF Debt"/>
    <s v="$250 Per Parcel for 4 Yrs"/>
    <s v="Multiple Capital Improvements, Public Works"/>
    <n v="55.6"/>
    <n v="44.4"/>
    <s v="Fail"/>
    <s v=""/>
    <n v="1"/>
    <n v="1996"/>
    <x v="0"/>
    <m/>
  </r>
  <r>
    <s v="Nevada"/>
    <s v="Nevada Joint Union High School District"/>
    <s v="General Obligation Bond"/>
    <n v="47000000"/>
    <s v="K-12 School Facility"/>
    <n v="56.04"/>
    <n v="43.96"/>
    <s v="Pass"/>
    <n v="1"/>
    <s v=""/>
    <n v="2016"/>
    <x v="0"/>
    <m/>
  </r>
  <r>
    <s v="Nevada"/>
    <s v="Rough &amp; Ready Fire Protection District"/>
    <s v="PLF Debt"/>
    <s v="Parcel Tax: Increase to $85 Per Parcel"/>
    <s v="Fire, Police Protection/Emergency Medical"/>
    <n v="56.3"/>
    <n v="43.7"/>
    <s v="Fail"/>
    <s v=""/>
    <n v="1"/>
    <n v="2002"/>
    <x v="0"/>
    <m/>
  </r>
  <r>
    <s v="Nevada"/>
    <s v="Nevada County Consolidated Fire District"/>
    <s v="Special Assessment Bond"/>
    <s v="$30 Sq Ft for Residential/$50 Commercial"/>
    <s v="Hospital"/>
    <n v="56.8"/>
    <n v="43.2"/>
    <s v="Pass"/>
    <n v="1"/>
    <s v=""/>
    <n v="1996"/>
    <x v="0"/>
    <m/>
  </r>
  <r>
    <s v="Nevada"/>
    <s v="Grass Valley"/>
    <s v="Sales Tax Revenue Bond"/>
    <s v="Sales Tax: Impose a 1/2› Sales Tax for 20 Yrs"/>
    <s v="Street Construction and Improvements"/>
    <n v="57.4"/>
    <n v="42.6"/>
    <s v="Fail"/>
    <s v=""/>
    <n v="1"/>
    <n v="2006"/>
    <x v="0"/>
    <m/>
  </r>
  <r>
    <s v="Nevada"/>
    <s v="Truckee-Donner Recreation and Park District"/>
    <s v="General Obligation Bond"/>
    <n v="8520000"/>
    <s v="Recreation and Sports Facilities"/>
    <n v="57.5"/>
    <n v="42.5"/>
    <s v="Fail"/>
    <s v=""/>
    <n v="1"/>
    <n v="2012"/>
    <x v="0"/>
    <m/>
  </r>
  <r>
    <s v="Nevada"/>
    <s v="Higgins Fire Protection District"/>
    <s v="PLF Debt"/>
    <s v="Parcel Tax: replacing the district's existing annual parcel tax of $25 with a parcel tax of $240"/>
    <s v="Fire, Police Protection/Emergency Medical"/>
    <n v="58.29"/>
    <n v="41.71"/>
    <s v="Fail"/>
    <s v=""/>
    <n v="1"/>
    <n v="2020"/>
    <x v="1"/>
    <m/>
  </r>
  <r>
    <s v="Nevada"/>
    <s v="Higgins Fire Protection District"/>
    <s v="PLF Debt"/>
    <s v="Parcel Tax: $25 per year/ per parcel."/>
    <s v="Fire, Police Protection/Emergency Medical"/>
    <n v="59.16"/>
    <n v="40.840000000000003"/>
    <s v="Fail"/>
    <s v=""/>
    <n v="1"/>
    <n v="2015"/>
    <x v="2"/>
    <m/>
  </r>
  <r>
    <s v="Nevada"/>
    <s v="Penn Valley Fire Protection District"/>
    <s v="PLF Debt"/>
    <s v="Repeal Earlier Tax and Adopt $96 Per Parcel"/>
    <s v="Fire, Police Protection/Emergency Medical"/>
    <n v="59.2"/>
    <n v="40.799999999999997"/>
    <s v="Fail"/>
    <s v=""/>
    <n v="1"/>
    <n v="2000"/>
    <x v="0"/>
    <m/>
  </r>
  <r>
    <s v="Nevada"/>
    <s v="Mystic Mines Community Services District"/>
    <s v="PLF Debt"/>
    <s v="Parcel Tax: Levy an $80 Tax on Each Parcel within the District"/>
    <s v="Bridges and Highways"/>
    <n v="59.4"/>
    <n v="40.6"/>
    <s v="Fail"/>
    <s v=""/>
    <n v="1"/>
    <n v="2012"/>
    <x v="1"/>
    <m/>
  </r>
  <r>
    <s v="Nevada"/>
    <s v="Grass Valley"/>
    <s v="PLF Debt"/>
    <s v="Cannabis Tax: 8% of gross receipts for retail businesses, 6% of gross receipts for other businesses, and $7 per square foot for commercial growth, generating an estimated $250,000 per year"/>
    <s v="Other Purpose"/>
    <n v="60.03"/>
    <n v="39.97"/>
    <s v="Pass"/>
    <n v="1"/>
    <s v=""/>
    <n v="2020"/>
    <x v="0"/>
    <m/>
  </r>
  <r>
    <s v="Nevada"/>
    <s v="Grass Valley"/>
    <s v="PLF Debt"/>
    <s v="Sales Tax: Increase rate under Measure N (2012) from $0.005 to $0.01, repealing expiration date of 2023."/>
    <s v="Other Purpose"/>
    <n v="60.31"/>
    <n v="39.69"/>
    <s v="Pass"/>
    <n v="1"/>
    <s v=""/>
    <n v="2018"/>
    <x v="1"/>
    <m/>
  </r>
  <r>
    <s v="Nevada"/>
    <s v="Higgins Fire Protection District"/>
    <s v="PLF Debt"/>
    <s v="Parcel Tax: Increase Parcel Tax to $125 on Each Parcel within the District"/>
    <s v="Fire, Police Protection/Emergency Medical"/>
    <n v="61.1"/>
    <n v="38.9"/>
    <s v="Fail"/>
    <s v=""/>
    <n v="1"/>
    <n v="2012"/>
    <x v="1"/>
    <m/>
  </r>
  <r>
    <s v="Nevada"/>
    <s v="Nevada Joint Union High School District"/>
    <s v="General Obligation Bond"/>
    <n v="15000000"/>
    <s v="K-12 School Facility"/>
    <n v="61.4"/>
    <n v="38.6"/>
    <s v="Pass"/>
    <n v="1"/>
    <s v=""/>
    <n v="2002"/>
    <x v="1"/>
    <m/>
  </r>
  <r>
    <s v="Nevada"/>
    <s v="Ophir Hill Fire Protection District"/>
    <s v="PLF Debt"/>
    <s v="Parcel Tax: Impose Tax of $65"/>
    <s v="Fire, Police Protection/Emergency Medical"/>
    <n v="62"/>
    <n v="38"/>
    <s v="Fail"/>
    <s v=""/>
    <n v="1"/>
    <n v="2002"/>
    <x v="0"/>
    <m/>
  </r>
  <r>
    <s v="Nevada"/>
    <s v="Nevada County Consolidated Fire District"/>
    <s v="PLF Debt"/>
    <s v="Parcel Tax: Increase to $50 Per Parcel"/>
    <s v="Fire, Police Protection/Emergency Medical"/>
    <n v="62.4"/>
    <n v="37.6"/>
    <s v="Fail"/>
    <s v=""/>
    <n v="1"/>
    <n v="2002"/>
    <x v="0"/>
    <m/>
  </r>
  <r>
    <s v="Nevada"/>
    <s v="Penn Valley Fire Protection District"/>
    <s v="PLF Debt"/>
    <s v="Not available"/>
    <s v="Fire, Police Protection/Emergency Medical"/>
    <n v="63.2"/>
    <n v="36.799999999999997"/>
    <s v="Pass"/>
    <n v="1"/>
    <s v=""/>
    <n v="1994"/>
    <x v="0"/>
    <m/>
  </r>
  <r>
    <s v="Nevada"/>
    <s v="Grass Valley School District"/>
    <s v="General Obligation Bond"/>
    <n v="18800000"/>
    <s v="K-12 School Facility"/>
    <n v="63.25"/>
    <n v="36.75"/>
    <s v="Pass"/>
    <n v="1"/>
    <s v=""/>
    <n v="2018"/>
    <x v="1"/>
    <m/>
  </r>
  <r>
    <s v="Nevada"/>
    <s v="North Lake Tahoe"/>
    <s v="PLF Debt"/>
    <s v="TOT: Increase from 8% to 10%"/>
    <s v="Special Tax Fees/Levy"/>
    <n v="63.4"/>
    <n v="36.6"/>
    <s v="Pass"/>
    <n v="1"/>
    <s v=""/>
    <n v="2002"/>
    <x v="1"/>
    <m/>
  </r>
  <r>
    <s v="Nevada"/>
    <s v="Forty-Niner Fire Protection District"/>
    <s v="PLF Debt"/>
    <s v="Parcel Tax: Increase to $113 Per Parcel"/>
    <s v="Fire, Police Protection/Emergency Medical"/>
    <n v="63.6"/>
    <n v="36.4"/>
    <s v="Fail"/>
    <s v=""/>
    <n v="1"/>
    <n v="2002"/>
    <x v="0"/>
    <m/>
  </r>
  <r>
    <s v="Nevada"/>
    <s v="Penn Valley Fire Protection District"/>
    <s v="PLF Debt"/>
    <s v="Residential &amp; Agricultural $96 Per Parcel/Comm/Indus $5.75 Per 100 Sq Ft/Unimprov Parcels $48"/>
    <s v="Fire, Police Protection/Emergency Medical"/>
    <n v="63.7"/>
    <n v="36.299999999999997"/>
    <s v="Fail"/>
    <s v=""/>
    <n v="1"/>
    <n v="2000"/>
    <x v="1"/>
    <m/>
  </r>
  <r>
    <s v="Nevada"/>
    <s v="Penn Valley Fire Protection District"/>
    <s v="PLF Debt"/>
    <s v="Parcel Tax: 95/Parcel $75 Per Living Unit"/>
    <s v="Fire, Police Protection/Emergency Medical"/>
    <n v="64.599999999999994"/>
    <n v="35.4"/>
    <s v="Fail"/>
    <s v=""/>
    <n v="1"/>
    <n v="2004"/>
    <x v="0"/>
    <m/>
  </r>
  <r>
    <s v="Nevada"/>
    <s v="Higgins Fire Protection District"/>
    <s v="PLF Debt"/>
    <s v="Parcel Tax: Special property tax imposed on taxable real property for 10 years for reopening closed District fire stations and/or funding emergency medical services."/>
    <s v="Fire, Police Protection/Emergency Medical"/>
    <n v="65.569999999999993"/>
    <n v="34.43"/>
    <s v="Fail"/>
    <s v=""/>
    <n v="1"/>
    <n v="2013"/>
    <x v="2"/>
    <m/>
  </r>
  <r>
    <s v="Nevada"/>
    <s v="Grass Valley"/>
    <s v="Sales Tax Revenue Bond"/>
    <s v="Sales Tax: Impose a 1/2› Tax for 10 Yrs"/>
    <s v="Special Tax Fees/Levy"/>
    <n v="66.5"/>
    <n v="33.6"/>
    <s v="Pass"/>
    <n v="1"/>
    <s v=""/>
    <n v="2012"/>
    <x v="0"/>
    <m/>
  </r>
  <r>
    <s v="Nevada"/>
    <s v="Nevada County"/>
    <s v="Sales Tax Revenue Bond"/>
    <s v="Sales Tax: Impose .125% Tax"/>
    <s v="Public Building"/>
    <n v="69.400000000000006"/>
    <n v="30.6"/>
    <s v="Pass"/>
    <n v="1"/>
    <s v=""/>
    <n v="1998"/>
    <x v="1"/>
    <m/>
  </r>
  <r>
    <s v="Nevada"/>
    <s v="West Gateway Regional Recreation and Park District"/>
    <s v="PLF Debt"/>
    <s v="Raise Parcel Tax from $7.95 to $12.95"/>
    <s v="Parks, Open Space"/>
    <n v="69.900000000000006"/>
    <n v="30.1"/>
    <s v="Pass"/>
    <n v="1"/>
    <s v=""/>
    <n v="1996"/>
    <x v="0"/>
    <m/>
  </r>
  <r>
    <s v="Nevada"/>
    <s v="Nevada County"/>
    <s v="PLF Debt"/>
    <s v="Sales Tax: Increase tax from 0.125% to 0.25% for 15 years for library services."/>
    <s v="Other Purpose"/>
    <n v="70.77"/>
    <n v="29.23"/>
    <s v="Pass"/>
    <n v="1"/>
    <s v=""/>
    <n v="2016"/>
    <x v="0"/>
    <m/>
  </r>
  <r>
    <s v="Nevada"/>
    <s v="Oak Tree Community Park &amp; Recreation District"/>
    <s v="PLF Debt"/>
    <s v="Parcel Tax: If Voters Approve Formation of the Oak Tree Community Park and Recreation District (Measure A), Levy Annual Tax of $27 Per Improved Parcel and $14 Per Unimproved Parcel"/>
    <s v="Recreation and Sports Facilities"/>
    <n v="71"/>
    <n v="29"/>
    <s v="Pass"/>
    <n v="1"/>
    <s v=""/>
    <n v="2010"/>
    <x v="0"/>
    <m/>
  </r>
  <r>
    <s v="Nevada"/>
    <s v="Nevada City"/>
    <s v="PLF Debt"/>
    <s v="Parcel Tax: Increase to $24 Per Parcel"/>
    <s v="Fire, Police Protection/Emergency Medical"/>
    <n v="71.400000000000006"/>
    <n v="28.6"/>
    <s v="Pass"/>
    <n v="1"/>
    <s v=""/>
    <n v="2002"/>
    <x v="0"/>
    <m/>
  </r>
  <r>
    <s v="Nevada"/>
    <s v="Nevada City"/>
    <s v="Sales Tax Revenue Bond"/>
    <s v="Sales Tax: Impose a 3/8› Tax for 5 Yrs"/>
    <s v="Special Tax Fees/Levy"/>
    <n v="74.900000000000006"/>
    <n v="25.1"/>
    <s v="Pass"/>
    <n v="1"/>
    <s v=""/>
    <n v="2012"/>
    <x v="0"/>
    <m/>
  </r>
  <r>
    <s v="Nevada"/>
    <s v="Nevada County"/>
    <s v="PLF Debt"/>
    <s v="Marijuana Tax: Impose tax of $10/sq. ft. or $8/oz. for cultivation businesses and/or up to 10% gross receipts for all businesses in unincorporated Nevada County."/>
    <s v="Other Purpose"/>
    <n v="75.39"/>
    <n v="24.61"/>
    <s v="Pass"/>
    <n v="1"/>
    <s v=""/>
    <n v="2018"/>
    <x v="0"/>
    <m/>
  </r>
  <r>
    <s v="Nevada"/>
    <s v="Truckee"/>
    <s v="Sales Tax Revenue Bond"/>
    <s v="Sales Tax: Increase tax by 0.25 percent to fund the maintenance, construction and upkeep of trails and natural, open-space areas."/>
    <s v="Parks, Open Space"/>
    <n v="76.11"/>
    <n v="23.89"/>
    <s v="Pass"/>
    <n v="1"/>
    <s v=""/>
    <n v="2014"/>
    <x v="1"/>
    <m/>
  </r>
  <r>
    <s v="Nevada"/>
    <s v="Nevada County"/>
    <s v="Sales Tax Revenue Bond"/>
    <s v="Sales Tax: Continue 1/8% Tax for 15 Yrs"/>
    <s v="Public Building"/>
    <n v="76.599999999999994"/>
    <n v="23.4"/>
    <s v="Pass"/>
    <n v="1"/>
    <s v=""/>
    <n v="2002"/>
    <x v="0"/>
    <m/>
  </r>
  <r>
    <s v="Nevada"/>
    <s v="Truckee Fire Protection District (CSCDA)"/>
    <s v="PLF Debt"/>
    <s v="Parcel Tax: $179 per parcel for eight years, providing $3,700,000 annually"/>
    <s v="Fire, Police Protection/Emergency Medical"/>
    <n v="78.900000000000006"/>
    <n v="21.1"/>
    <s v="Pass"/>
    <n v="1"/>
    <s v=""/>
    <n v="2021"/>
    <x v="2"/>
    <m/>
  </r>
  <r>
    <s v="Nevada"/>
    <s v="North San Juan Volunteer Fire Department"/>
    <s v="PLF Debt"/>
    <s v="Parcel Tax: Impose a parcel tax of $61.50 per year per single-family residential unit commencing with the 2014/15 tax year."/>
    <s v="Fire, Police Protection/Emergency Medical"/>
    <n v="79.53"/>
    <n v="20.47"/>
    <s v="Pass"/>
    <n v="1"/>
    <s v=""/>
    <n v="2014"/>
    <x v="1"/>
    <m/>
  </r>
  <r>
    <s v="Nevada"/>
    <s v="Nevada City"/>
    <s v="Sales Tax Revenue Bond"/>
    <s v="Sales Tax: Increase Tax by 1/2›"/>
    <s v="Street Construction and Improvements"/>
    <n v="80.8"/>
    <n v="19.2"/>
    <s v="Pass"/>
    <n v="1"/>
    <s v=""/>
    <n v="2006"/>
    <x v="0"/>
    <m/>
  </r>
  <r>
    <s v="Nevada"/>
    <s v="Nevada City"/>
    <s v="PLF Debt"/>
    <s v="Sales Tax: Impose 0.375% tax for police and fire safety services."/>
    <s v="Public Safety"/>
    <n v="82.42"/>
    <n v="17.579999999999998"/>
    <s v="Pass"/>
    <n v="1"/>
    <s v=""/>
    <n v="2016"/>
    <x v="0"/>
    <m/>
  </r>
  <r>
    <s v="Nevada"/>
    <s v="Truckee"/>
    <s v="PLF Debt"/>
    <s v="Transient Occupancy Tax: increase of 2% for 20 years generating an estimated $700,000 per year"/>
    <s v="Other Purpose"/>
    <n v="84.49"/>
    <n v="15.51"/>
    <s v="Pass"/>
    <n v="1"/>
    <s v=""/>
    <n v="2020"/>
    <x v="0"/>
    <m/>
  </r>
  <r>
    <s v="Nevada"/>
    <s v="Mystic Mines Community Services District"/>
    <s v="PLF Debt"/>
    <s v="Parcel Tax: Impose annual tax of $200/parcel through 2021-2022 &amp; $250/parcel after 2022 for road maintenance and improvement."/>
    <s v="Street Construction and Improvements"/>
    <n v="84.52"/>
    <n v="15.48"/>
    <s v="Pass"/>
    <n v="1"/>
    <s v=""/>
    <n v="2017"/>
    <x v="2"/>
    <m/>
  </r>
  <r>
    <s v="Nevada"/>
    <s v="Truckee"/>
    <s v="Sales Tax Revenue Bond"/>
    <s v="Sales Tax: Extend 1/2› Tax for a Period Not to Exceed 20 Yrs"/>
    <s v="Special Tax Fees/Levy"/>
    <n v="84.6"/>
    <n v="15.4"/>
    <s v="Pass"/>
    <n v="1"/>
    <s v=""/>
    <n v="2008"/>
    <x v="0"/>
    <m/>
  </r>
  <r>
    <s v="Nevada"/>
    <s v="Nevada City"/>
    <s v="PLF Debt"/>
    <s v="Marijuana Tax: Impose rates of $7/canopy sq. ft. for cultivation (adjustable for inflation), 8% of gross receipts for retail marijuana businesses, and 6% for all other cannabis businesses."/>
    <s v="Other Purpose"/>
    <n v="84.94"/>
    <n v="15.06"/>
    <s v="Pass"/>
    <n v="1"/>
    <s v=""/>
    <n v="2018"/>
    <x v="1"/>
    <m/>
  </r>
  <r>
    <s v="Nevada"/>
    <s v="Beyers Lane Community Service District"/>
    <s v="PLF Debt"/>
    <s v="$100 Per Parcel"/>
    <s v="Multiple Capital Improvements, Public Works"/>
    <n v="85.2"/>
    <n v="14.8"/>
    <s v="Pass"/>
    <n v="1"/>
    <s v=""/>
    <n v="2000"/>
    <x v="0"/>
    <m/>
  </r>
  <r>
    <s v="Nevada"/>
    <s v="Nevada City"/>
    <s v="PLF Debt"/>
    <s v="Sales Tax: extending the 0.5% sales tax generating an estimated $550,000 per year"/>
    <s v="Street Construction and Improvements"/>
    <n v="87.89"/>
    <n v="12.11"/>
    <s v="Pass"/>
    <n v="1"/>
    <s v=""/>
    <n v="2020"/>
    <x v="0"/>
    <m/>
  </r>
  <r>
    <s v="Orange"/>
    <s v="Irvine"/>
    <s v="PLF Debt"/>
    <s v="Utility Users Tax: Repeal 1.5% Tax"/>
    <s v="Special Tax Fees/Levy"/>
    <n v="30.5"/>
    <n v="69.5"/>
    <s v="Fail"/>
    <s v=""/>
    <n v="1"/>
    <n v="2002"/>
    <x v="0"/>
    <m/>
  </r>
  <r>
    <s v="Orange"/>
    <s v="Stanton"/>
    <s v="PLF Debt"/>
    <s v="Sales Tax: Repeal tax which reduces the rate from 9% to 8%."/>
    <s v="Other Purpose"/>
    <n v="31.74"/>
    <n v="68.260000000000005"/>
    <s v="Fail"/>
    <s v=""/>
    <n v="1"/>
    <n v="2016"/>
    <x v="0"/>
    <m/>
  </r>
  <r>
    <s v="Orange"/>
    <s v="Huntington Beach"/>
    <s v="PLF Debt"/>
    <s v="Utility Users Tax: Partial Repeal of Exemption"/>
    <s v="Special Tax Fees/Levy"/>
    <n v="34.4"/>
    <n v="65.599999999999994"/>
    <s v="Fail"/>
    <s v=""/>
    <n v="1"/>
    <n v="2002"/>
    <x v="1"/>
    <m/>
  </r>
  <r>
    <s v="Orange"/>
    <s v="Anaheim"/>
    <s v="PLF Debt"/>
    <s v="Sale of Revenue Bond without Voter Approval"/>
    <s v="Other Purpose"/>
    <n v="34.4"/>
    <n v="65.599999999999994"/>
    <s v="Fail"/>
    <s v=""/>
    <n v="1"/>
    <n v="1990"/>
    <x v="0"/>
    <m/>
  </r>
  <r>
    <s v="Orange"/>
    <s v="Orange"/>
    <s v="PLF Debt"/>
    <s v="Transient Occupancy Tax: Increase TOT from 8% to 10%."/>
    <s v="Other Purpose"/>
    <n v="35.299999999999997"/>
    <n v="64.7"/>
    <s v="Fail"/>
    <s v=""/>
    <n v="1"/>
    <n v="1990"/>
    <x v="0"/>
    <m/>
  </r>
  <r>
    <s v="Orange"/>
    <s v="Westminster"/>
    <s v="PLF Debt"/>
    <s v="Business License Tax"/>
    <s v="Other Purpose"/>
    <n v="36.6"/>
    <n v="63.4"/>
    <s v="Fail"/>
    <s v=""/>
    <n v="1"/>
    <n v="1990"/>
    <x v="0"/>
    <m/>
  </r>
  <r>
    <s v="Orange"/>
    <s v="Placentia"/>
    <s v="PLF Debt"/>
    <s v="Utility Users Tax: Increase to 5%"/>
    <s v="Special Tax Fees/Levy"/>
    <n v="37.200000000000003"/>
    <n v="62.8"/>
    <s v="Fail"/>
    <s v=""/>
    <n v="1"/>
    <n v="2002"/>
    <x v="0"/>
    <m/>
  </r>
  <r>
    <s v="Orange"/>
    <s v="Saddleback Valley Unified School District"/>
    <s v="General Obligation Bond"/>
    <n v="495000000"/>
    <s v="K-12 School Facility"/>
    <n v="37.53"/>
    <n v="62.47"/>
    <s v="Fail"/>
    <s v=""/>
    <n v="1"/>
    <n v="2020"/>
    <x v="1"/>
    <m/>
  </r>
  <r>
    <s v="Orange"/>
    <s v="Fountain Valley"/>
    <s v="PLF Debt"/>
    <s v="Business Tax: Increase from $50/Yr to $75/Yr for Small Businesses"/>
    <s v="Special Tax Fees/Levy"/>
    <n v="38.4"/>
    <n v="61.6"/>
    <s v="Fail"/>
    <s v=""/>
    <n v="1"/>
    <n v="2004"/>
    <x v="0"/>
    <m/>
  </r>
  <r>
    <s v="Orange"/>
    <s v="Fountain Valley"/>
    <s v="PLF Debt"/>
    <s v="Transient Occupancy Tax: Increase tax from 9% to 10%."/>
    <s v="Special Tax Fees/Levy"/>
    <n v="39.5"/>
    <n v="60.5"/>
    <s v="Fail"/>
    <s v=""/>
    <n v="1"/>
    <n v="2014"/>
    <x v="0"/>
    <m/>
  </r>
  <r>
    <s v="Orange"/>
    <s v="Garden Grove"/>
    <s v="PLF Debt"/>
    <s v="TOT from 10% to 13%"/>
    <s v="Special Tax Fees/Levy"/>
    <n v="40.299999999999997"/>
    <n v="59.7"/>
    <s v="Fail"/>
    <s v=""/>
    <n v="1"/>
    <n v="2000"/>
    <x v="1"/>
    <m/>
  </r>
  <r>
    <s v="Orange"/>
    <s v="Brea"/>
    <s v="PLF Debt"/>
    <s v="Business Tax: $30 Per Year to $70 for Small Businesses Over 2 Yrs"/>
    <s v="Special Tax Fees/Levy"/>
    <n v="40.5"/>
    <n v="59.5"/>
    <s v="Fail"/>
    <s v=""/>
    <n v="1"/>
    <n v="2004"/>
    <x v="0"/>
    <m/>
  </r>
  <r>
    <s v="Orange"/>
    <s v="Mission Viejo"/>
    <s v="PLF Debt"/>
    <s v="TOT: Increase from 8% to 10%"/>
    <s v="Special Tax Fees/Levy"/>
    <n v="40.799999999999997"/>
    <n v="59.2"/>
    <s v="Fail"/>
    <s v=""/>
    <n v="1"/>
    <n v="2004"/>
    <x v="0"/>
    <m/>
  </r>
  <r>
    <s v="Orange"/>
    <s v="La Palma"/>
    <s v="PLF Debt"/>
    <s v="Repeal Code Denying Lease-Back Financing/Muni Corp"/>
    <s v="Other Purpose"/>
    <n v="42.1"/>
    <n v="57.9"/>
    <s v="Fail"/>
    <s v=""/>
    <n v="1"/>
    <n v="1990"/>
    <x v="0"/>
    <m/>
  </r>
  <r>
    <s v="Orange"/>
    <s v="Fullerton"/>
    <s v="PLF Debt"/>
    <s v="Sales Tax: additional 1.25% generating an estimated $25 million per year, thereby increasing the total sales tax rate from 7.75% to 9%"/>
    <s v="Other Purpose"/>
    <n v="42.84"/>
    <n v="57.16"/>
    <s v="Fail"/>
    <s v=""/>
    <n v="1"/>
    <n v="2020"/>
    <x v="0"/>
    <m/>
  </r>
  <r>
    <s v="Orange"/>
    <s v="Capistrano Unified School District"/>
    <s v="General Obligation Bond"/>
    <n v="120000000"/>
    <s v="K-12 School Facility"/>
    <n v="44.46"/>
    <n v="55.84"/>
    <s v="Fail"/>
    <s v=""/>
    <n v="1"/>
    <n v="2020"/>
    <x v="1"/>
    <m/>
  </r>
  <r>
    <s v="Orange"/>
    <s v="Stanton"/>
    <s v="PLF Debt"/>
    <s v="Utility Users Tax: Increase Utility Users Tax to 7.5%"/>
    <s v="Special Tax Fees/Levy"/>
    <n v="44.8"/>
    <n v="55.2"/>
    <s v="Fail"/>
    <s v=""/>
    <n v="1"/>
    <n v="2012"/>
    <x v="1"/>
    <m/>
  </r>
  <r>
    <s v="Orange"/>
    <s v="Laguna Beach"/>
    <s v="PLF Debt"/>
    <s v="Parcel Tax: Levy Annual Tax of $120 Per Parcel"/>
    <s v="Parks, Open Space"/>
    <n v="44.8"/>
    <n v="55.2"/>
    <s v="Fail"/>
    <s v=""/>
    <n v="1"/>
    <n v="2012"/>
    <x v="0"/>
    <m/>
  </r>
  <r>
    <s v="Orange"/>
    <s v="Garden Grove"/>
    <s v="PLF Debt"/>
    <s v="Increase TOT from 10% to 12%"/>
    <s v="Special Tax Fees/Levy"/>
    <n v="44.9"/>
    <n v="55.1"/>
    <s v="Fail"/>
    <s v=""/>
    <n v="1"/>
    <n v="2000"/>
    <x v="0"/>
    <m/>
  </r>
  <r>
    <s v="Orange"/>
    <s v="San Clemente"/>
    <s v="PLF Debt"/>
    <s v="Transient Occupancy Tax: Increase tax from 10% to 12.5%; expand scope of tax to include additional short-term rentals; and allow the city council to alter tax law as long as changes do not increase or extend tax."/>
    <s v="Other Purpose"/>
    <n v="45.3"/>
    <n v="54.7"/>
    <s v="Fail"/>
    <s v=""/>
    <n v="1"/>
    <n v="2018"/>
    <x v="0"/>
    <m/>
  </r>
  <r>
    <s v="Orange"/>
    <s v="Capistrano Unified School District"/>
    <s v="General Obligation Bond"/>
    <n v="889000000"/>
    <s v="K-12 School Facility"/>
    <n v="45.47"/>
    <n v="54.53"/>
    <s v="Fail"/>
    <s v=""/>
    <n v="1"/>
    <n v="2016"/>
    <x v="0"/>
    <m/>
  </r>
  <r>
    <s v="Orange"/>
    <s v="Capistrano Unified School District"/>
    <s v="General Obligation Bond"/>
    <n v="300000000"/>
    <s v="K-12 School Facility"/>
    <n v="45.77"/>
    <n v="54.23"/>
    <s v="Fail"/>
    <s v=""/>
    <n v="1"/>
    <n v="2020"/>
    <x v="1"/>
    <m/>
  </r>
  <r>
    <s v="Orange"/>
    <s v="Huntington Beach"/>
    <s v="PLF Debt"/>
    <s v="Expand Utility Tax"/>
    <s v="Special Tax Fees/Levy"/>
    <n v="45.9"/>
    <n v="54.1"/>
    <s v="Fail"/>
    <s v=""/>
    <n v="1"/>
    <n v="2000"/>
    <x v="0"/>
    <m/>
  </r>
  <r>
    <s v="Orange"/>
    <s v="Brea Olinda Unified School District"/>
    <s v="General Obligation Bond"/>
    <n v="123000000"/>
    <s v="K-12 School Facility"/>
    <n v="46.01"/>
    <n v="53.99"/>
    <s v="Fail"/>
    <s v=""/>
    <n v="1"/>
    <n v="2020"/>
    <x v="1"/>
    <m/>
  </r>
  <r>
    <s v="Orange"/>
    <s v="Laguna Beach"/>
    <s v="PLF Debt"/>
    <s v="Sales Tax: Impose a 1% tax for 25 years to fund emergency response services and fire safety measures, including moving overhead wires underground on Laguna Canyon Road and evacuation routes."/>
    <s v="Fire, Police Protection/Emergency Medical"/>
    <n v="46.2"/>
    <n v="53.8"/>
    <s v="Fail"/>
    <s v=""/>
    <n v="1"/>
    <n v="2018"/>
    <x v="0"/>
    <m/>
  </r>
  <r>
    <s v="Orange"/>
    <s v="Huntington Beach"/>
    <s v="Special Assessment Bond"/>
    <s v="$24 Sq Ft Single Family/$10 Multi-Family/$5 Commercial for 10 Yrs (Advisory)"/>
    <s v="Recreation and Sports Facilities"/>
    <n v="46.4"/>
    <n v="53.6"/>
    <s v="Fail"/>
    <s v=""/>
    <n v="1"/>
    <n v="1996"/>
    <x v="0"/>
    <m/>
  </r>
  <r>
    <s v="Orange"/>
    <s v="La Habra"/>
    <s v="PLF Debt"/>
    <s v="Transient Occupancy Tax: Impose a 10% Tax"/>
    <s v="Special Tax Fees/Levy"/>
    <n v="46.7"/>
    <n v="53.3"/>
    <s v="Fail"/>
    <s v=""/>
    <n v="1"/>
    <n v="2006"/>
    <x v="0"/>
    <m/>
  </r>
  <r>
    <s v="Orange"/>
    <s v="Orange"/>
    <s v="PLF Debt"/>
    <s v="Transient Occupancy Tax: Increase TOT to 10%."/>
    <s v="Other Purpose"/>
    <n v="47"/>
    <n v="53"/>
    <s v="Fail"/>
    <s v=""/>
    <n v="1"/>
    <n v="1988"/>
    <x v="0"/>
    <m/>
  </r>
  <r>
    <s v="Orange"/>
    <s v="La Habra"/>
    <s v="Sales Tax Revenue Bond"/>
    <s v="Sales Tax: Reduce the Tax from 6% to 4.5% on All Utilities, Maintain a 4.5% Rate on Electricity, Effective 7/1/2006. Also Extend the 4.5% Tax Rate for All Utilities Beyond the Current Termination Date 12/31/2007."/>
    <s v="Special Tax Fees/Levy"/>
    <n v="47.4"/>
    <n v="52.6"/>
    <s v="Fail"/>
    <s v=""/>
    <n v="1"/>
    <n v="2005"/>
    <x v="3"/>
    <m/>
  </r>
  <r>
    <s v="Orange"/>
    <s v="Brea Olinda Unified School District"/>
    <s v="General Obligation Bond"/>
    <n v="54000000"/>
    <s v="K-12 School Facility"/>
    <n v="48.4"/>
    <n v="51.6"/>
    <s v="Fail"/>
    <s v=""/>
    <n v="1"/>
    <n v="2012"/>
    <x v="1"/>
    <m/>
  </r>
  <r>
    <s v="Orange"/>
    <s v="Fullerton School District"/>
    <s v="General Obligation Bond"/>
    <n v="198000000"/>
    <s v="K-12 School Facility"/>
    <n v="48.41"/>
    <n v="51.59"/>
    <s v="Fail"/>
    <s v=""/>
    <n v="1"/>
    <n v="2020"/>
    <x v="6"/>
    <m/>
  </r>
  <r>
    <s v="Orange"/>
    <s v="Orange Unified School District"/>
    <s v="General Obligation Bond"/>
    <n v="200000000"/>
    <s v="K-12 School Facility"/>
    <n v="48.9"/>
    <n v="51.1"/>
    <s v="Fail"/>
    <s v=""/>
    <n v="1"/>
    <n v="2004"/>
    <x v="1"/>
    <m/>
  </r>
  <r>
    <s v="Orange"/>
    <s v="Brea Olinda Unified School District"/>
    <s v="General Obligation Bond"/>
    <n v="148000000"/>
    <s v="K-12 School Facility"/>
    <n v="49.41"/>
    <n v="50.59"/>
    <s v="Fail"/>
    <s v=""/>
    <n v="1"/>
    <n v="2016"/>
    <x v="0"/>
    <m/>
  </r>
  <r>
    <s v="Orange"/>
    <s v="Seal Beach"/>
    <s v="PLF Debt"/>
    <s v="TOT: Increase to 12%"/>
    <s v="Special Tax Fees/Levy"/>
    <n v="49.6"/>
    <n v="50.4"/>
    <s v="Fail"/>
    <s v=""/>
    <n v="1"/>
    <n v="2002"/>
    <x v="0"/>
    <m/>
  </r>
  <r>
    <s v="Orange"/>
    <s v="Placentia Library District"/>
    <s v="PLF Debt"/>
    <s v="$29 Sq Ft for Residential/$24 Apt Unit"/>
    <s v="Public Building"/>
    <n v="49.6"/>
    <n v="50.4"/>
    <s v="Fail"/>
    <s v=""/>
    <n v="1"/>
    <n v="1996"/>
    <x v="0"/>
    <m/>
  </r>
  <r>
    <s v="Orange"/>
    <s v="Anaheim Public Utilities"/>
    <s v="PLF Debt"/>
    <s v="Utility User's Tax: Continue 4% tax."/>
    <s v="Special Tax Fees/Levy"/>
    <n v="49.9"/>
    <n v="50.1"/>
    <s v="Fail"/>
    <s v=""/>
    <n v="1"/>
    <n v="2014"/>
    <x v="0"/>
    <m/>
  </r>
  <r>
    <s v="Orange"/>
    <s v="San Clemente"/>
    <s v="PLF Debt"/>
    <s v="Transient Occupancy Tax: Increase tax rate from 10% to 13%."/>
    <s v="Other Purpose"/>
    <n v="49.99"/>
    <n v="50.01"/>
    <s v="Fail"/>
    <s v=""/>
    <n v="1"/>
    <n v="2016"/>
    <x v="0"/>
    <m/>
  </r>
  <r>
    <s v="Orange"/>
    <s v="La Habra"/>
    <s v="PLF Debt"/>
    <s v="Utility Users Tax: Continuation"/>
    <s v="Special Tax Fees/Levy"/>
    <n v="50.7"/>
    <n v="49.3"/>
    <s v="Pass"/>
    <n v="1"/>
    <s v=""/>
    <n v="2002"/>
    <x v="1"/>
    <m/>
  </r>
  <r>
    <s v="Orange"/>
    <s v="Los Alamitos"/>
    <s v="PLF Debt"/>
    <s v="Sales Tax: additional 1.5% generating an estimated $4.1 million per year, thereby increasing the total sales tax rate from 7.75% to 9.25%"/>
    <s v="Other Purpose"/>
    <n v="50.95"/>
    <n v="49.05"/>
    <s v="Pass"/>
    <n v="1"/>
    <s v=""/>
    <n v="2020"/>
    <x v="0"/>
    <m/>
  </r>
  <r>
    <s v="Orange"/>
    <s v="Fountain Valley School District"/>
    <s v="General Obligation Bond"/>
    <n v="23500000"/>
    <s v="K-12 School Facility"/>
    <n v="51.2"/>
    <n v="48.8"/>
    <s v="Fail"/>
    <s v=""/>
    <n v="1"/>
    <n v="2012"/>
    <x v="0"/>
    <m/>
  </r>
  <r>
    <s v="Orange"/>
    <s v="Buena Park School District"/>
    <s v="PLF Debt"/>
    <s v="Parcel Tax: Levy an Annual Parcel Tax of $0.0375 Per Sq. Ft. of Building Space Per Each Assessor's Parcel for 4 Yrs"/>
    <s v="K-12 School Facility"/>
    <n v="51.7"/>
    <n v="48.3"/>
    <s v="Fail"/>
    <s v=""/>
    <n v="1"/>
    <n v="2010"/>
    <x v="1"/>
    <m/>
  </r>
  <r>
    <s v="Orange"/>
    <s v="Rancho Santiago Community College District"/>
    <s v="General Obligation Bond"/>
    <n v="496000000"/>
    <s v="College, University Facility"/>
    <n v="51.83"/>
    <n v="48.17"/>
    <s v="Fail"/>
    <s v=""/>
    <n v="1"/>
    <n v="2020"/>
    <x v="1"/>
    <m/>
  </r>
  <r>
    <s v="Orange"/>
    <s v="Costa Mesa"/>
    <s v="PLF Debt"/>
    <s v="Transient Occupancy Tax: Increase Tax from 6% to 8%"/>
    <s v="Special Tax Fees/Levy"/>
    <n v="52.2"/>
    <n v="47.8"/>
    <s v="Pass"/>
    <n v="1"/>
    <s v=""/>
    <n v="2010"/>
    <x v="0"/>
    <m/>
  </r>
  <r>
    <s v="Orange"/>
    <s v="Anaheim Union High School District"/>
    <s v="General Obligation Bond"/>
    <n v="398000000"/>
    <s v="K-12 School Facility"/>
    <n v="52.31"/>
    <n v="47.69"/>
    <s v="Fail"/>
    <s v=""/>
    <n v="1"/>
    <n v="2020"/>
    <x v="1"/>
    <m/>
  </r>
  <r>
    <s v="Orange"/>
    <s v="Costa Mesa"/>
    <s v="PLF Debt"/>
    <s v="Increase TOT from 6% to 8%"/>
    <s v="Special Tax Fees/Levy"/>
    <n v="52.5"/>
    <n v="47.5"/>
    <s v="Fail"/>
    <s v=""/>
    <n v="1"/>
    <n v="2000"/>
    <x v="0"/>
    <m/>
  </r>
  <r>
    <s v="Orange"/>
    <s v="Tustin"/>
    <s v="PLF Debt"/>
    <s v="Transient Occupancy Tax: Increase tax from 6% to 10%."/>
    <s v="Special Tax Fees/Levy"/>
    <n v="52.9"/>
    <n v="47.1"/>
    <s v="Pass"/>
    <n v="1"/>
    <s v=""/>
    <n v="2014"/>
    <x v="0"/>
    <m/>
  </r>
  <r>
    <s v="Orange"/>
    <s v="Rancho Santiago Community College District"/>
    <s v="General Obligation Bond"/>
    <n v="393000000"/>
    <s v="College, University Facility"/>
    <n v="53.2"/>
    <n v="46.8"/>
    <s v="Fail"/>
    <s v=""/>
    <n v="1"/>
    <n v="2006"/>
    <x v="0"/>
    <m/>
  </r>
  <r>
    <s v="Orange"/>
    <s v="Tustin Unified School District"/>
    <s v="General Obligation Bond"/>
    <n v="215000000"/>
    <s v="K-12 School Facility"/>
    <n v="53.71"/>
    <n v="46.29"/>
    <s v="Fail"/>
    <s v=""/>
    <n v="1"/>
    <n v="2020"/>
    <x v="1"/>
    <m/>
  </r>
  <r>
    <s v="Orange"/>
    <s v="Orange Unified School District"/>
    <s v="General Obligation Bond"/>
    <n v="196000000"/>
    <s v="K-12 School Facility"/>
    <n v="54.3"/>
    <n v="45.7"/>
    <s v="Fail"/>
    <s v=""/>
    <n v="1"/>
    <n v="2004"/>
    <x v="0"/>
    <m/>
  </r>
  <r>
    <s v="Orange"/>
    <s v="Orange Unified School District"/>
    <s v="General Obligation Bond"/>
    <n v="296000000"/>
    <s v="K-12 School Facility"/>
    <n v="54.6"/>
    <n v="45.4"/>
    <s v="Fail"/>
    <s v=""/>
    <n v="1"/>
    <n v="2014"/>
    <x v="0"/>
    <m/>
  </r>
  <r>
    <s v="Orange"/>
    <s v="La Habra"/>
    <s v="Sales Tax Revenue Bond"/>
    <s v="Sales Tax: Increase Tax by 1/2› for 20 Yrs"/>
    <s v="Special Tax Fees/Levy"/>
    <n v="54.8"/>
    <n v="45.2"/>
    <s v="Pass"/>
    <n v="1"/>
    <s v=""/>
    <n v="2008"/>
    <x v="0"/>
    <m/>
  </r>
  <r>
    <s v="Orange"/>
    <s v="Orange County Local Transportation Authority"/>
    <s v="PLF Debt"/>
    <s v="1/2 of 1%"/>
    <s v="Public Transit"/>
    <n v="54.8"/>
    <n v="45.2"/>
    <s v="Pass"/>
    <n v="1"/>
    <s v=""/>
    <n v="1990"/>
    <x v="0"/>
    <m/>
  </r>
  <r>
    <s v="Orange"/>
    <s v="Orange County Local Transportation Authority"/>
    <s v="PLF Debt"/>
    <s v="Sales Tax: Increase sales tax by 1/2 of 1%."/>
    <s v="Public Transit"/>
    <n v="54.8"/>
    <n v="45.2"/>
    <s v="Pass"/>
    <n v="1"/>
    <s v=""/>
    <n v="1990"/>
    <x v="0"/>
    <m/>
  </r>
  <r>
    <s v="Orange"/>
    <s v="Buena Park"/>
    <s v="PLF Debt"/>
    <s v="Parcel Tax: $30 per year on single family parcels."/>
    <s v="Fire, Police Protection/Emergency Medical"/>
    <n v="55.45"/>
    <n v="44.55"/>
    <s v="Fail"/>
    <s v=""/>
    <n v="1"/>
    <n v="2001"/>
    <x v="2"/>
    <m/>
  </r>
  <r>
    <s v="Orange"/>
    <s v="Garden Grove"/>
    <s v="PLF Debt"/>
    <s v="TOT: Increase to 13%"/>
    <s v="Special Tax Fees/Levy"/>
    <n v="55.6"/>
    <n v="44.4"/>
    <s v="Pass"/>
    <n v="1"/>
    <s v=""/>
    <n v="2002"/>
    <x v="0"/>
    <m/>
  </r>
  <r>
    <s v="Orange"/>
    <s v="Newport-Mesa Unified School District"/>
    <s v="General Obligation Bond"/>
    <n v="282000000"/>
    <s v="K-12 School Facility"/>
    <n v="56.1"/>
    <n v="43.9"/>
    <s v="Pass"/>
    <n v="1"/>
    <s v=""/>
    <n v="2005"/>
    <x v="3"/>
    <m/>
  </r>
  <r>
    <s v="Orange"/>
    <s v="Placentia-Yorba Linda Unified School District"/>
    <s v="General Obligation Bond"/>
    <n v="200000000"/>
    <s v="K-12 School Facility"/>
    <n v="56.9"/>
    <n v="43.1"/>
    <s v="Pass"/>
    <n v="1"/>
    <s v=""/>
    <n v="2008"/>
    <x v="1"/>
    <m/>
  </r>
  <r>
    <s v="Orange"/>
    <s v="Anaheim"/>
    <s v="General Obligation Bond"/>
    <n v="30000000"/>
    <s v="Street Construction and Improvements"/>
    <n v="57"/>
    <n v="43"/>
    <s v="Fail"/>
    <s v=""/>
    <n v="1"/>
    <n v="1988"/>
    <x v="0"/>
    <m/>
  </r>
  <r>
    <s v="Orange"/>
    <s v="Santa Ana"/>
    <s v="PLF Debt"/>
    <s v="TOT/Hotel Vistor Tax (HVT): Increase from 9% to 11%"/>
    <s v="Special Tax Fees/Levy"/>
    <n v="57.2"/>
    <n v="42.8"/>
    <s v="Pass"/>
    <n v="1"/>
    <s v=""/>
    <n v="2004"/>
    <x v="0"/>
    <m/>
  </r>
  <r>
    <s v="Orange"/>
    <s v="Coast Community College District"/>
    <s v="General Obligation Bond"/>
    <n v="698000000"/>
    <s v="College, University Facility"/>
    <n v="57.2"/>
    <n v="42.8"/>
    <s v="Pass"/>
    <n v="1"/>
    <s v=""/>
    <n v="2012"/>
    <x v="0"/>
    <m/>
  </r>
  <r>
    <s v="Orange"/>
    <s v="Santa Ana"/>
    <s v="PLF Debt"/>
    <s v="Sales Tax: Impose tax of 1.5% for 10 yrs. (through 2029), reducing the rate to 1% for an additional 10 yrs. (through 2039)."/>
    <s v="Other Purpose"/>
    <n v="57.3"/>
    <n v="42.3"/>
    <s v="Pass"/>
    <n v="1"/>
    <s v=""/>
    <n v="2018"/>
    <x v="0"/>
    <m/>
  </r>
  <r>
    <s v="Orange"/>
    <s v="Huntington Beach Union High School District"/>
    <s v="General Obligation Bond"/>
    <n v="238000000"/>
    <s v="K-12 School Facility"/>
    <n v="58.1"/>
    <n v="41.9"/>
    <s v="Pass"/>
    <n v="1"/>
    <s v=""/>
    <n v="2004"/>
    <x v="1"/>
    <m/>
  </r>
  <r>
    <s v="Orange"/>
    <s v="Tustin Unified School District"/>
    <s v="General Obligation Bond"/>
    <n v="95000000"/>
    <s v="K-12 School Facility"/>
    <n v="58.5"/>
    <n v="41.5"/>
    <s v="Pass"/>
    <n v="1"/>
    <s v=""/>
    <n v="2008"/>
    <x v="0"/>
    <m/>
  </r>
  <r>
    <s v="Orange"/>
    <s v="Seal Beach"/>
    <s v="PLF Debt"/>
    <s v="Sales Tax: Impose 1% tax."/>
    <s v="Other Purpose"/>
    <n v="58.6"/>
    <n v="41.1"/>
    <s v="Pass"/>
    <n v="1"/>
    <s v=""/>
    <n v="2018"/>
    <x v="0"/>
    <m/>
  </r>
  <r>
    <s v="Orange"/>
    <s v="Los Alamitos Unified School District"/>
    <s v="General Obligation Bond"/>
    <n v="97000000"/>
    <s v="K-12 School Facility"/>
    <n v="58.7"/>
    <n v="41.3"/>
    <s v="Pass"/>
    <n v="1"/>
    <s v=""/>
    <n v="2018"/>
    <x v="0"/>
    <m/>
  </r>
  <r>
    <s v="Orange"/>
    <s v="Anaheim Union High School District"/>
    <s v="General Obligation Bond"/>
    <n v="249000000"/>
    <s v="K-12 School Facility"/>
    <n v="59.1"/>
    <n v="40.9"/>
    <s v="Pass"/>
    <n v="1"/>
    <s v=""/>
    <n v="2014"/>
    <x v="0"/>
    <m/>
  </r>
  <r>
    <s v="Orange"/>
    <s v="Saddleback Valley Unified School District"/>
    <s v="General Obligation Bond"/>
    <n v="180000000"/>
    <s v="K-12 School Facility"/>
    <n v="59.2"/>
    <n v="40.799999999999997"/>
    <s v="Pass"/>
    <n v="1"/>
    <s v=""/>
    <n v="2004"/>
    <x v="1"/>
    <m/>
  </r>
  <r>
    <s v="Orange"/>
    <s v="Savanna Elementary School District"/>
    <s v="General Obligation Bond"/>
    <n v="28750000"/>
    <s v="K-12 School Facility"/>
    <n v="59.4"/>
    <n v="40.6"/>
    <s v="Pass"/>
    <n v="1"/>
    <s v=""/>
    <n v="2012"/>
    <x v="1"/>
    <m/>
  </r>
  <r>
    <s v="Orange"/>
    <s v="Fountain Valley"/>
    <s v="PLF Debt"/>
    <s v="Sales Tax:  Establish additional 1% percent sales tax to fund city services, increasing the total rate to 9%."/>
    <s v="Other Purpose"/>
    <n v="59.84"/>
    <n v="40.159999999999997"/>
    <s v="Pass"/>
    <n v="1"/>
    <s v=""/>
    <n v="2016"/>
    <x v="0"/>
    <m/>
  </r>
  <r>
    <s v="Orange"/>
    <s v="Irvine"/>
    <s v="General Obligation Bond"/>
    <n v="319000000"/>
    <s v="K-12 School Facility"/>
    <n v="60.2"/>
    <n v="39.799999999999997"/>
    <s v="Pass"/>
    <n v="1"/>
    <s v=""/>
    <n v="2016"/>
    <x v="1"/>
    <m/>
  </r>
  <r>
    <s v="Orange"/>
    <s v="La Palma"/>
    <s v="PLF Debt"/>
    <s v="Sales Tax:  Establish additional 1% percent sales tax to fund city services, increasing the total rate to 9%."/>
    <s v="Other Purpose"/>
    <n v="60.34"/>
    <n v="39.659999999999997"/>
    <s v="Pass"/>
    <n v="1"/>
    <s v=""/>
    <n v="2016"/>
    <x v="0"/>
    <m/>
  </r>
  <r>
    <s v="Orange"/>
    <s v="Westminster"/>
    <s v="PLF Debt"/>
    <s v="Sales Tax: Impose 1% tax increasing rate from 8% to 9%."/>
    <s v="Other Purpose"/>
    <n v="60.59"/>
    <n v="39.409999999999997"/>
    <s v="Pass"/>
    <n v="1"/>
    <s v=""/>
    <n v="2016"/>
    <x v="0"/>
    <m/>
  </r>
  <r>
    <s v="Orange"/>
    <s v="Huntington Beach City School District"/>
    <s v="General Obligation Bond"/>
    <n v="30000000"/>
    <s v="K-12 School Facility"/>
    <n v="60.8"/>
    <n v="39.200000000000003"/>
    <s v="Pass"/>
    <n v="1"/>
    <s v=""/>
    <n v="2002"/>
    <x v="1"/>
    <m/>
  </r>
  <r>
    <s v="Orange"/>
    <s v="La Habra City School District"/>
    <s v="General Obligation Bond"/>
    <n v="31000000"/>
    <s v="K-12 School Facility"/>
    <n v="61.2"/>
    <n v="38.799999999999997"/>
    <s v="Pass"/>
    <n v="1"/>
    <s v=""/>
    <n v="2012"/>
    <x v="0"/>
    <m/>
  </r>
  <r>
    <s v="Orange"/>
    <s v="Placentia"/>
    <s v="PLF Debt"/>
    <s v="Utility Users Tax: Update the Utility Users Tax Ordinance Due to Significant Advances in Technology Since Its Adoption in 1970. The Rate is 3.5% and Will Not Change if the Measure is Passed"/>
    <s v="Special Tax Fees/Levy"/>
    <n v="61.4"/>
    <n v="38.6"/>
    <s v="Pass"/>
    <n v="1"/>
    <s v=""/>
    <n v="2010"/>
    <x v="0"/>
    <m/>
  </r>
  <r>
    <s v="Orange"/>
    <s v="Tustin"/>
    <s v="PLF Debt"/>
    <s v="Transient Occupancy Tax: Increase tax from 10% to 13%."/>
    <s v="Other Purpose"/>
    <n v="61.4"/>
    <n v="38.6"/>
    <s v="Pass"/>
    <n v="1"/>
    <s v=""/>
    <n v="2018"/>
    <x v="0"/>
    <m/>
  </r>
  <r>
    <s v="Orange"/>
    <s v="Fullerton School District"/>
    <s v="General Obligation Bond"/>
    <n v="49700000"/>
    <s v="K-12 School Facility"/>
    <n v="61.5"/>
    <n v="38.5"/>
    <s v="Pass"/>
    <n v="1"/>
    <s v=""/>
    <n v="2002"/>
    <x v="1"/>
    <m/>
  </r>
  <r>
    <s v="Orange"/>
    <s v="Anaheim Union High School District"/>
    <s v="General Obligation Bond"/>
    <n v="132000000"/>
    <s v="K-12 School Facility"/>
    <n v="62.2"/>
    <n v="37.799999999999997"/>
    <s v="Pass"/>
    <n v="1"/>
    <s v=""/>
    <n v="2002"/>
    <x v="1"/>
    <m/>
  </r>
  <r>
    <s v="Orange"/>
    <s v="Huntington Beach City School District"/>
    <s v="General Obligation Bond"/>
    <n v="25000000"/>
    <s v="K-12 School Facility"/>
    <n v="62.43"/>
    <n v="37.57"/>
    <s v="Fail"/>
    <s v=""/>
    <n v="1"/>
    <n v="2001"/>
    <x v="2"/>
    <m/>
  </r>
  <r>
    <s v="Orange"/>
    <s v="Orange Unified School District"/>
    <s v="General Obligation Bond"/>
    <n v="288000000"/>
    <s v="K-12 School Facility"/>
    <n v="62.47"/>
    <n v="37.53"/>
    <s v="Pass"/>
    <n v="1"/>
    <s v=""/>
    <n v="2016"/>
    <x v="0"/>
    <m/>
  </r>
  <r>
    <s v="Orange"/>
    <s v="Placentia"/>
    <s v="PLF Debt"/>
    <s v="Sales Tax: Impose a 1% general sales tax."/>
    <s v="Other Purpose"/>
    <n v="63"/>
    <n v="37"/>
    <s v="Pass"/>
    <n v="1"/>
    <s v=""/>
    <n v="2018"/>
    <x v="0"/>
    <m/>
  </r>
  <r>
    <s v="Orange"/>
    <s v="Westminster School District"/>
    <s v="General Obligation Bond"/>
    <n v="130000000"/>
    <s v="K-12 School Facility"/>
    <n v="63"/>
    <n v="37"/>
    <s v="Pass"/>
    <n v="1"/>
    <s v=""/>
    <n v="2008"/>
    <x v="0"/>
    <m/>
  </r>
  <r>
    <s v="Orange"/>
    <s v="Anaheim Elementary School District"/>
    <s v="General Obligation Bond"/>
    <n v="111000000"/>
    <s v="K-12 School Facility"/>
    <n v="63.2"/>
    <n v="36.799999999999997"/>
    <s v="Pass"/>
    <n v="1"/>
    <s v=""/>
    <n v="2002"/>
    <x v="1"/>
    <m/>
  </r>
  <r>
    <s v="Orange"/>
    <s v="Cypress"/>
    <s v="General Obligation Bond"/>
    <n v="10000000"/>
    <s v="Flood Control, Storm Drainage"/>
    <n v="63.5"/>
    <n v="36.5"/>
    <s v="Fail"/>
    <s v=""/>
    <n v="1"/>
    <n v="1996"/>
    <x v="0"/>
    <m/>
  </r>
  <r>
    <s v="Orange"/>
    <s v="Stanton"/>
    <s v="PLF Debt"/>
    <s v="Transient Occupancy Tax: Increase existing tax from 8% to 12%."/>
    <s v="Other Purpose"/>
    <n v="63.63"/>
    <n v="36.369999999999997"/>
    <s v="Pass"/>
    <n v="1"/>
    <s v=""/>
    <n v="2019"/>
    <x v="2"/>
    <m/>
  </r>
  <r>
    <s v="Orange"/>
    <s v="Huntington Beach City School District"/>
    <s v="General Obligation Bond"/>
    <n v="159850000"/>
    <s v="K-12 School Facility"/>
    <n v="63.63"/>
    <n v="36.369999999999997"/>
    <s v="Pass"/>
    <n v="1"/>
    <s v=""/>
    <n v="2016"/>
    <x v="0"/>
    <m/>
  </r>
  <r>
    <s v="Orange"/>
    <s v="Garden Grove Unified School District (Orange Co)"/>
    <s v="General Obligation Bond"/>
    <n v="250000000"/>
    <s v="K-12 School Facility"/>
    <n v="63.8"/>
    <n v="36.200000000000003"/>
    <s v="Pass"/>
    <n v="1"/>
    <s v=""/>
    <n v="2010"/>
    <x v="1"/>
    <m/>
  </r>
  <r>
    <s v="Orange"/>
    <s v="Anaheim Elementary School District"/>
    <s v="General Obligation Bond"/>
    <n v="169300000"/>
    <s v="K-12 School Facility"/>
    <n v="63.9"/>
    <n v="36.1"/>
    <s v="Pass"/>
    <n v="1"/>
    <s v=""/>
    <n v="2010"/>
    <x v="0"/>
    <m/>
  </r>
  <r>
    <s v="Orange"/>
    <s v="Rancho Santiago Community College District"/>
    <s v="General Obligation Bond"/>
    <n v="337000000"/>
    <s v="College, University Facility"/>
    <n v="64.099999999999994"/>
    <n v="35.9"/>
    <s v="Pass"/>
    <n v="1"/>
    <s v=""/>
    <n v="2002"/>
    <x v="0"/>
    <m/>
  </r>
  <r>
    <s v="Orange"/>
    <s v="Fountain Valley School District"/>
    <s v="General Obligation Bond"/>
    <n v="63000000"/>
    <s v="K-12 School Facility"/>
    <n v="64.23"/>
    <n v="35.770000000000003"/>
    <s v="Pass"/>
    <n v="1"/>
    <s v=""/>
    <n v="2016"/>
    <x v="0"/>
    <m/>
  </r>
  <r>
    <s v="Orange"/>
    <s v="Garden Grove"/>
    <s v="PLF Debt"/>
    <s v="Reduce Bus License Tax by 15%"/>
    <s v="Special Tax Fees/Levy"/>
    <n v="64.5"/>
    <n v="35.5"/>
    <s v="Pass"/>
    <n v="1"/>
    <s v=""/>
    <n v="1996"/>
    <x v="0"/>
    <m/>
  </r>
  <r>
    <s v="Orange"/>
    <s v="Garden Grove"/>
    <s v="PLF Debt"/>
    <s v="Sales Tax: Impose a 1% tax to fund general municipal purposes."/>
    <s v="Other Purpose"/>
    <n v="64.5"/>
    <n v="35.5"/>
    <s v="Pass"/>
    <n v="1"/>
    <s v=""/>
    <n v="2018"/>
    <x v="0"/>
    <m/>
  </r>
  <r>
    <s v="Orange"/>
    <s v="Rossmoor Community Services District"/>
    <s v="PLF Debt"/>
    <s v="$15 Per Parcel for 6 Yrs"/>
    <s v="Other Capital Improvements, Public Works"/>
    <n v="64.599999999999994"/>
    <n v="35.4"/>
    <s v="Fail"/>
    <s v=""/>
    <n v="1"/>
    <n v="1994"/>
    <x v="0"/>
    <m/>
  </r>
  <r>
    <s v="Orange"/>
    <s v="Seal Beach"/>
    <s v="General Obligation Bond"/>
    <n v="1950000"/>
    <s v="Parks, Open Space"/>
    <n v="65"/>
    <n v="35"/>
    <s v="Fail"/>
    <s v=""/>
    <n v="1"/>
    <n v="1986"/>
    <x v="0"/>
    <m/>
  </r>
  <r>
    <s v="Orange"/>
    <s v="Costa Mesa"/>
    <s v="PLF Debt"/>
    <s v="Cannabis Tax: 4%-7% gross receipts tax on retail marijuana businesses generating an estimated $3 million per year"/>
    <s v="Other Purpose"/>
    <n v="65.17"/>
    <n v="34.83"/>
    <s v="Pass"/>
    <n v="1"/>
    <s v=""/>
    <n v="2020"/>
    <x v="0"/>
    <m/>
  </r>
  <r>
    <s v="Orange"/>
    <s v="Coast Community College District"/>
    <s v="General Obligation Bond"/>
    <n v="370000000"/>
    <s v="College, University Facility"/>
    <n v="65.2"/>
    <n v="34.799999999999997"/>
    <s v="Pass"/>
    <n v="1"/>
    <s v=""/>
    <n v="2002"/>
    <x v="0"/>
    <m/>
  </r>
  <r>
    <s v="Orange"/>
    <s v="Los Alamitos Unified School District"/>
    <s v="General Obligation Bond"/>
    <n v="126000000"/>
    <s v="K-12 School Facility"/>
    <n v="65.400000000000006"/>
    <n v="34.6"/>
    <s v="Pass"/>
    <n v="1"/>
    <s v=""/>
    <n v="2008"/>
    <x v="0"/>
    <m/>
  </r>
  <r>
    <s v="Orange"/>
    <s v="Magnolia School District"/>
    <s v="General Obligation Bond"/>
    <n v="16300000"/>
    <s v="K-12 School Facility"/>
    <n v="65.7"/>
    <n v="34.299999999999997"/>
    <s v="Pass"/>
    <n v="1"/>
    <s v=""/>
    <n v="2010"/>
    <x v="0"/>
    <m/>
  </r>
  <r>
    <s v="Orange"/>
    <s v="Buena Park"/>
    <s v="PLF Debt"/>
    <s v="Parcel Tax: Impose Tax of $19"/>
    <s v="Public Safety"/>
    <n v="65.900000000000006"/>
    <n v="34.1"/>
    <s v="Fail"/>
    <s v=""/>
    <n v="1"/>
    <n v="2002"/>
    <x v="0"/>
    <m/>
  </r>
  <r>
    <s v="Orange"/>
    <s v="Placentia-Yorba Linda Unified School District"/>
    <s v="General Obligation Bond"/>
    <n v="102000000"/>
    <s v="K-12 School Facility"/>
    <n v="66"/>
    <n v="34"/>
    <s v="Pass"/>
    <n v="1"/>
    <s v=""/>
    <n v="2002"/>
    <x v="1"/>
    <m/>
  </r>
  <r>
    <s v="Orange"/>
    <s v="Anaheim"/>
    <s v="General Obligation Bond"/>
    <n v="20000000"/>
    <s v="Flood Control, Storm Drainage"/>
    <n v="66"/>
    <n v="34"/>
    <s v="Fail"/>
    <s v=""/>
    <n v="1"/>
    <n v="1988"/>
    <x v="0"/>
    <m/>
  </r>
  <r>
    <s v="Orange"/>
    <s v="La Palma"/>
    <s v="PLF Debt"/>
    <s v="Utility Users Tax: Continuation"/>
    <s v="Special Tax Fees/Levy"/>
    <n v="66.2"/>
    <n v="33.799999999999997"/>
    <s v="Pass"/>
    <n v="1"/>
    <s v=""/>
    <n v="2002"/>
    <x v="1"/>
    <m/>
  </r>
  <r>
    <s v="Orange"/>
    <s v="Garden Grove"/>
    <s v="PLF Debt"/>
    <s v="Transient Occupancy Tax: Increase Tax Rate from 13% to 14.5%"/>
    <s v="Special Tax Fees/Levy"/>
    <n v="66.5"/>
    <n v="33.5"/>
    <s v="Pass"/>
    <n v="1"/>
    <s v=""/>
    <n v="2012"/>
    <x v="0"/>
    <m/>
  </r>
  <r>
    <s v="Orange"/>
    <s v="Stanton"/>
    <s v="PLF Debt"/>
    <s v="Cannabis Tax: Impose tax on  future cannabis or hemp businesses to at the following rates: $12/sq. ft. used for cultivation, 6% of all retail sales, and 4% on all other cannabis or hemp businesses."/>
    <s v="Other Purpose"/>
    <n v="66.7"/>
    <n v="33.299999999999997"/>
    <s v="Pass"/>
    <n v="1"/>
    <s v=""/>
    <n v="2019"/>
    <x v="2"/>
    <m/>
  </r>
  <r>
    <s v="Orange"/>
    <s v="Buena Park School District"/>
    <s v="General Obligation Bond"/>
    <n v="71000000"/>
    <s v="K-12 School Facility"/>
    <n v="66.900000000000006"/>
    <n v="33.1"/>
    <s v="Pass"/>
    <n v="1"/>
    <s v=""/>
    <n v="2014"/>
    <x v="1"/>
    <m/>
  </r>
  <r>
    <s v="Orange"/>
    <s v="Centralia Elementary School District"/>
    <s v="General Obligation Bond"/>
    <n v="17500000"/>
    <s v="K-12 School Facility"/>
    <n v="67.099999999999994"/>
    <n v="32.9"/>
    <s v="Pass"/>
    <n v="1"/>
    <s v=""/>
    <n v="2002"/>
    <x v="0"/>
    <m/>
  </r>
  <r>
    <s v="Orange"/>
    <s v="Orange County"/>
    <s v="PLF Debt"/>
    <s v="Safe &amp; Healthy Communities Initiative"/>
    <s v="Multiple Capital Improvements, Public Works"/>
    <n v="67.3"/>
    <n v="32.700000000000003"/>
    <s v="Pass"/>
    <n v="1"/>
    <s v=""/>
    <n v="2000"/>
    <x v="1"/>
    <m/>
  </r>
  <r>
    <s v="Orange"/>
    <s v="La Habra"/>
    <s v="PLF Debt"/>
    <s v="Cannabis Tax: authorizes permits for up to four marijuana delivery businesses and a gross receipts tax of up to 6% on commercial marijuana businesses generating an estimated $1-2 million per year"/>
    <s v="Other Purpose"/>
    <n v="67.459999999999994"/>
    <n v="32.54"/>
    <s v="Pass"/>
    <n v="1"/>
    <s v=""/>
    <n v="2020"/>
    <x v="0"/>
    <m/>
  </r>
  <r>
    <s v="Orange"/>
    <s v="Los Alamitos"/>
    <s v="PLF Debt"/>
    <s v="Utility Users Tax: Continue 6% Tax"/>
    <s v="Special Tax Fees/Levy"/>
    <n v="67.599999999999994"/>
    <n v="32.4"/>
    <s v="Pass"/>
    <n v="1"/>
    <s v=""/>
    <n v="2002"/>
    <x v="0"/>
    <m/>
  </r>
  <r>
    <s v="Orange"/>
    <s v="Rossmoor Community Services District"/>
    <s v="PLF Debt"/>
    <s v="$24 Per Parcel for 20 Yrs"/>
    <s v="Other Capital Improvements, Public Works"/>
    <n v="68"/>
    <n v="32"/>
    <s v="Pass"/>
    <n v="1"/>
    <s v=""/>
    <n v="1996"/>
    <x v="0"/>
    <m/>
  </r>
  <r>
    <s v="Orange"/>
    <s v="Huntington Beach"/>
    <s v="PLF Debt"/>
    <s v="Utility Users Tax: Reduce the Telephone and Video User Tax Rate from 5% to 4.9%"/>
    <s v="Special Tax Fees/Levy"/>
    <n v="68.599999999999994"/>
    <n v="31.4"/>
    <s v="Pass"/>
    <n v="1"/>
    <s v=""/>
    <n v="2010"/>
    <x v="0"/>
    <m/>
  </r>
  <r>
    <s v="Orange"/>
    <s v="Santa Ana Unified School District"/>
    <s v="General Obligation Bond"/>
    <n v="200000000"/>
    <s v="K-12 School Facility"/>
    <n v="68.8"/>
    <n v="31.2"/>
    <s v="Pass"/>
    <n v="1"/>
    <s v=""/>
    <n v="2008"/>
    <x v="1"/>
    <m/>
  </r>
  <r>
    <s v="Orange"/>
    <s v="Cypress Elementary School District"/>
    <s v="General Obligation Bond"/>
    <n v="53600000"/>
    <s v="K-12 School Facility"/>
    <n v="69.2"/>
    <n v="30.8"/>
    <s v="Pass"/>
    <n v="1"/>
    <s v=""/>
    <n v="2008"/>
    <x v="0"/>
    <m/>
  </r>
  <r>
    <s v="Orange"/>
    <s v="Orange County"/>
    <s v="Sales Tax Revenue Bond"/>
    <s v="Sales Tax: Continue the Existing 1% Retail Transaction and Use Tax for 30 Yrs from the Expiration of the Current Measure M on 4/1/2011"/>
    <s v="Street Construction and Improvements"/>
    <n v="69.7"/>
    <n v="30.3"/>
    <s v="Pass"/>
    <n v="1"/>
    <s v=""/>
    <n v="2006"/>
    <x v="0"/>
    <m/>
  </r>
  <r>
    <s v="Orange"/>
    <s v="Stanton"/>
    <s v="PLF Debt"/>
    <s v="Utility User Tax: Continue utility user tax of 5%."/>
    <s v="Other Purpose"/>
    <n v="69.900000000000006"/>
    <n v="30.1"/>
    <s v="Pass"/>
    <n v="1"/>
    <s v=""/>
    <n v="2001"/>
    <x v="2"/>
    <m/>
  </r>
  <r>
    <s v="Orange"/>
    <s v="Westminster School District"/>
    <s v="General Obligation Bond"/>
    <n v="76000000"/>
    <s v="K-12 School Facility"/>
    <n v="70.11"/>
    <n v="29.89"/>
    <s v="Pass"/>
    <n v="1"/>
    <s v=""/>
    <n v="2016"/>
    <x v="0"/>
    <m/>
  </r>
  <r>
    <s v="Orange"/>
    <s v="Santa Ana"/>
    <s v="PLF Debt"/>
    <s v="Marijuana Tax: Impose tax on marijuana businesses at rates of $.25 to $35 for gross square footage and up to 10% for cultivating, manufacturing, distributing, selling, or testing."/>
    <s v="Other Purpose"/>
    <n v="70.599999999999994"/>
    <n v="29.4"/>
    <s v="Pass"/>
    <n v="1"/>
    <s v=""/>
    <n v="2018"/>
    <x v="0"/>
    <m/>
  </r>
  <r>
    <s v="Orange"/>
    <s v="Santa Ana Unified School District"/>
    <s v="General Obligation Bond"/>
    <n v="232000000"/>
    <s v="K-12 School Facility"/>
    <n v="70.599999999999994"/>
    <n v="29.4"/>
    <s v="Pass"/>
    <n v="1"/>
    <s v=""/>
    <n v="2018"/>
    <x v="0"/>
    <m/>
  </r>
  <r>
    <s v="Orange"/>
    <s v="Los Alamitos"/>
    <s v="PLF Debt"/>
    <s v="Utility Users Tax: Reduce the Existing Telecommunications Tax Rate from 6% to 5%"/>
    <s v="Special Tax Fees/Levy"/>
    <n v="70.7"/>
    <n v="29.3"/>
    <s v="Pass"/>
    <n v="1"/>
    <s v=""/>
    <n v="2012"/>
    <x v="0"/>
    <m/>
  </r>
  <r>
    <s v="Orange"/>
    <s v="Lake Forest Fire Protection District"/>
    <s v="PLF Debt"/>
    <s v="Parcel Tax: $100 Per Parcel Per Year"/>
    <s v="Public Safety"/>
    <n v="70.7"/>
    <n v="29.3"/>
    <s v="Pass"/>
    <n v="1"/>
    <s v=""/>
    <n v="2006"/>
    <x v="0"/>
    <m/>
  </r>
  <r>
    <s v="Orange"/>
    <s v="Centralia Elementary School District"/>
    <s v="General Obligation Bond"/>
    <n v="49000000"/>
    <s v="K-12 School Facility"/>
    <n v="71.73"/>
    <n v="28.27"/>
    <s v="Pass"/>
    <n v="1"/>
    <s v=""/>
    <n v="2016"/>
    <x v="0"/>
    <m/>
  </r>
  <r>
    <s v="Orange"/>
    <s v="Ocean View School District (Orange Co)"/>
    <s v="General Obligation Bond"/>
    <n v="13200000"/>
    <s v="K-12 School Facility"/>
    <n v="72.099999999999994"/>
    <n v="27.9"/>
    <s v="Pass"/>
    <n v="1"/>
    <s v=""/>
    <n v="2006"/>
    <x v="0"/>
    <m/>
  </r>
  <r>
    <s v="Orange"/>
    <s v="Savanna School District"/>
    <s v="General Obligation Bond"/>
    <n v="24935000"/>
    <s v="K-12 School Facility"/>
    <n v="72.5"/>
    <n v="27.5"/>
    <s v="Pass"/>
    <n v="1"/>
    <s v=""/>
    <n v="2008"/>
    <x v="0"/>
    <m/>
  </r>
  <r>
    <s v="Orange"/>
    <s v="Rancho Santiago Community College District"/>
    <s v="General Obligation Bond"/>
    <n v="198000000"/>
    <s v="College, University Facility"/>
    <n v="72.599999999999994"/>
    <n v="27.4"/>
    <s v="Pass"/>
    <n v="1"/>
    <s v=""/>
    <n v="2012"/>
    <x v="0"/>
    <m/>
  </r>
  <r>
    <s v="Orange"/>
    <s v="Los Alamitos"/>
    <s v="PLF Debt"/>
    <s v="Business License CPI Adjustment"/>
    <s v="Special Tax Fees/Levy"/>
    <n v="72.900000000000006"/>
    <n v="27.1"/>
    <s v="Pass"/>
    <n v="1"/>
    <s v=""/>
    <n v="1996"/>
    <x v="0"/>
    <m/>
  </r>
  <r>
    <s v="Orange"/>
    <s v="Magnolia School District"/>
    <s v="General Obligation Bond"/>
    <n v="9700000"/>
    <s v="K-12 School Facility"/>
    <n v="73.8"/>
    <n v="26.2"/>
    <s v="Pass"/>
    <n v="1"/>
    <s v=""/>
    <n v="2000"/>
    <x v="1"/>
    <m/>
  </r>
  <r>
    <s v="Orange"/>
    <s v="Anaheim"/>
    <s v="PLF Debt"/>
    <s v="Raise TOT from 13% to 15%"/>
    <s v="Special Tax Fees/Levy"/>
    <n v="74"/>
    <n v="26"/>
    <s v="Pass"/>
    <n v="1"/>
    <s v=""/>
    <n v="1996"/>
    <x v="0"/>
    <m/>
  </r>
  <r>
    <s v="Orange"/>
    <s v="Buena Park School District"/>
    <s v="General Obligation Bond"/>
    <n v="13800000"/>
    <s v="K-12 School Facility"/>
    <n v="74.7"/>
    <n v="25.3"/>
    <s v="Pass"/>
    <n v="1"/>
    <s v=""/>
    <n v="1998"/>
    <x v="0"/>
    <m/>
  </r>
  <r>
    <s v="Orange"/>
    <s v="Santa Ana"/>
    <s v="PLF Debt"/>
    <s v="Utility Users Tax: Modernize the City’s UUT as it relates to telecommunications, reduce tax from 6% to 5 1/2% and eliminate exemptions."/>
    <s v="Special Tax Fees/Levy"/>
    <n v="75.7"/>
    <n v="24.3"/>
    <s v="Pass"/>
    <n v="1"/>
    <s v=""/>
    <n v="2014"/>
    <x v="0"/>
    <m/>
  </r>
  <r>
    <s v="Orange"/>
    <s v="Garden Grove Unified School District (Orange Co)"/>
    <s v="General Obligation Bond"/>
    <n v="311000000"/>
    <s v="K-12 School Facility"/>
    <n v="76.33"/>
    <n v="23.67"/>
    <s v="Pass"/>
    <n v="1"/>
    <s v=""/>
    <n v="2016"/>
    <x v="0"/>
    <m/>
  </r>
  <r>
    <s v="Orange"/>
    <s v="Anaheim Elementary School District"/>
    <s v="General Obligation Bond"/>
    <n v="318000000"/>
    <s v="K-12 School Facility"/>
    <n v="76.48"/>
    <n v="23.52"/>
    <s v="Pass"/>
    <n v="1"/>
    <s v=""/>
    <n v="2016"/>
    <x v="0"/>
    <m/>
  </r>
  <r>
    <s v="Orange"/>
    <s v="Westminster"/>
    <s v="PLF Debt"/>
    <s v=".1% of Gross Receipts"/>
    <s v="Special Tax Fees/Levy"/>
    <n v="77.2"/>
    <n v="22.8"/>
    <s v="Pass"/>
    <n v="1"/>
    <s v=""/>
    <n v="1998"/>
    <x v="0"/>
    <m/>
  </r>
  <r>
    <s v="Orange"/>
    <s v="Three Arch Bay Community Services District"/>
    <s v="PLF Debt"/>
    <s v="$150 Residential and Commercial/$100 Vacant for 5 Yrs"/>
    <s v="Public Safety"/>
    <n v="77.7"/>
    <n v="22.3"/>
    <s v="Pass"/>
    <n v="1"/>
    <s v=""/>
    <n v="1998"/>
    <x v="1"/>
    <m/>
  </r>
  <r>
    <s v="Orange"/>
    <s v="Laguna Beach"/>
    <s v="PLF Debt"/>
    <s v="Transient Occupancy Tax: Increase tax rate from 10% to 12%."/>
    <s v="Other Purpose"/>
    <n v="78.72"/>
    <n v="21.28"/>
    <s v="Pass"/>
    <n v="1"/>
    <s v=""/>
    <n v="2016"/>
    <x v="0"/>
    <m/>
  </r>
  <r>
    <s v="Orange"/>
    <s v="Laguna Beach"/>
    <s v="General Obligation Bond"/>
    <n v="20000000"/>
    <s v="Parks, Open Space"/>
    <n v="79.599999999999994"/>
    <n v="20.399999999999999"/>
    <s v="Pass"/>
    <n v="1"/>
    <s v=""/>
    <n v="1990"/>
    <x v="0"/>
    <m/>
  </r>
  <r>
    <s v="Orange"/>
    <s v="Seal Beach"/>
    <s v="PLF Debt"/>
    <s v="Utility Users Tax: Modernize the City’s UUT as it relates to telecommunications; reduce tax from 11% to 10%."/>
    <s v="Special Tax Fees/Levy"/>
    <n v="80.2"/>
    <n v="19.8"/>
    <s v="Pass"/>
    <n v="1"/>
    <s v=""/>
    <n v="2014"/>
    <x v="0"/>
    <m/>
  </r>
  <r>
    <s v="Orange"/>
    <s v="Laguna Beach Unified School District"/>
    <s v="General Obligation Bond"/>
    <n v="39000000"/>
    <s v="K-12 School Facility"/>
    <n v="80.36"/>
    <n v="19.64"/>
    <s v="Pass"/>
    <n v="1"/>
    <s v=""/>
    <n v="2001"/>
    <x v="2"/>
    <m/>
  </r>
  <r>
    <s v="Orange"/>
    <s v="Three Arch Bay Community Services District"/>
    <s v="PLF Debt"/>
    <s v="Parcel Tax: $200 per parcel; $130 per vacant parcel."/>
    <s v="Multiple Capital Improvements, Public Works"/>
    <n v="82.7"/>
    <n v="17.3"/>
    <s v="Pass"/>
    <n v="1"/>
    <s v=""/>
    <n v="2003"/>
    <x v="2"/>
    <m/>
  </r>
  <r>
    <s v="Orange"/>
    <s v="La Palma"/>
    <s v="PLF Debt"/>
    <s v="Utility Users Tax: Reduce the  Rate from the Currently Allowed Reduction of Up to 1% to a New Reduction of Up to 4.75%"/>
    <s v="Special Tax Fees/Levy"/>
    <n v="91.8"/>
    <n v="8.1999999999999993"/>
    <s v="Pass"/>
    <n v="1"/>
    <s v=""/>
    <n v="2010"/>
    <x v="0"/>
    <m/>
  </r>
  <r>
    <s v="Placer"/>
    <s v="Lincoln"/>
    <s v="PLF Debt"/>
    <s v="$59 Per Dwelling"/>
    <s v="Public Building"/>
    <n v="14.4"/>
    <n v="85.6"/>
    <s v="Fail"/>
    <s v=""/>
    <n v="1"/>
    <n v="1996"/>
    <x v="0"/>
    <m/>
  </r>
  <r>
    <s v="Placer"/>
    <s v="Placer County (CSA  28 Zone 120)"/>
    <s v="PLF Debt"/>
    <s v="Parcel Tax: $134 Per Parcel for 4 Yrs"/>
    <s v="Parks, Open Space"/>
    <n v="27"/>
    <n v="73"/>
    <s v="Fail"/>
    <s v=""/>
    <n v="1"/>
    <n v="1996"/>
    <x v="0"/>
    <m/>
  </r>
  <r>
    <s v="Placer"/>
    <s v="Placer County"/>
    <s v="Sales Tax Revenue Bond"/>
    <s v="Sales Tax: Increase Tax from 7.25% to 7.5%"/>
    <s v="Special Tax Fees/Levy"/>
    <n v="27.4"/>
    <n v="72.599999999999994"/>
    <s v="Fail"/>
    <s v=""/>
    <n v="1"/>
    <n v="2000"/>
    <x v="0"/>
    <m/>
  </r>
  <r>
    <s v="Placer"/>
    <s v="Placer County"/>
    <s v="PLF Debt"/>
    <s v="Increase TOT from 8% to 10%"/>
    <s v="Special Tax Fees/Levy"/>
    <n v="32"/>
    <n v="68"/>
    <s v="Fail"/>
    <s v=""/>
    <n v="1"/>
    <n v="1998"/>
    <x v="0"/>
    <m/>
  </r>
  <r>
    <s v="Placer"/>
    <s v="Placer Hills Fire Protection District"/>
    <s v="Special Assessment Bond"/>
    <s v="Adjust Existing Tax Annually to CPI Change (Advisory)"/>
    <s v="Fire, Police Protection/Emergency Medical"/>
    <n v="33"/>
    <n v="67"/>
    <s v="Fail"/>
    <s v=""/>
    <n v="1"/>
    <n v="1994"/>
    <x v="0"/>
    <m/>
  </r>
  <r>
    <s v="Placer"/>
    <s v="Lincoln"/>
    <s v="PLF Debt"/>
    <s v="Utility Users Tax: Impose Tax of 3.75% to Expire In 4 Yrs"/>
    <s v="Special Tax Fees/Levy"/>
    <n v="33.4"/>
    <n v="66.599999999999994"/>
    <s v="Fail"/>
    <s v=""/>
    <n v="1"/>
    <n v="2010"/>
    <x v="0"/>
    <m/>
  </r>
  <r>
    <s v="Placer"/>
    <s v="Western Placer Unified School District"/>
    <s v="General Obligation Bond"/>
    <n v="29000000"/>
    <s v="K-12 School Facility"/>
    <n v="33.76"/>
    <n v="66.239999999999995"/>
    <s v="Fail"/>
    <s v=""/>
    <n v="1"/>
    <n v="2020"/>
    <x v="1"/>
    <m/>
  </r>
  <r>
    <s v="Placer"/>
    <s v="Placer County"/>
    <s v="PLF Debt"/>
    <s v="$65 Single-Family/ $97.50 Multi-Family/ $130 Commercial (Advisory)"/>
    <s v="Fire, Police Protection/Emergency Medical"/>
    <n v="33.799999999999997"/>
    <n v="66.2"/>
    <s v="Fail"/>
    <s v=""/>
    <n v="1"/>
    <n v="1994"/>
    <x v="0"/>
    <m/>
  </r>
  <r>
    <s v="Placer"/>
    <s v="Tahoe City Public Utility District CFD No 1996-1"/>
    <s v="PLF Debt"/>
    <s v="$15 Per Parcel/$1,400,000 Bonds"/>
    <s v="Multiple Capital Improvements, Public Works"/>
    <n v="33.9"/>
    <n v="66.099999999999994"/>
    <s v="Fail"/>
    <s v=""/>
    <n v="1"/>
    <n v="1996"/>
    <x v="0"/>
    <m/>
  </r>
  <r>
    <s v="Placer"/>
    <s v="Placer County"/>
    <s v="PLF Debt"/>
    <s v="TOT: Raise Tax from 8% to10%"/>
    <s v="Special Tax Fees/Levy"/>
    <n v="35.4"/>
    <n v="64.599999999999994"/>
    <s v="Fail"/>
    <s v=""/>
    <n v="1"/>
    <n v="1996"/>
    <x v="0"/>
    <m/>
  </r>
  <r>
    <s v="Placer"/>
    <s v="Tahoe City Cemetery District"/>
    <s v="PLF Debt"/>
    <s v="Parcel Tax: $.0125 Per $100 Per Taxable Real Property"/>
    <s v="Other Purpose"/>
    <n v="36.6"/>
    <n v="63.4"/>
    <s v="Fail"/>
    <s v=""/>
    <n v="1"/>
    <n v="2004"/>
    <x v="0"/>
    <m/>
  </r>
  <r>
    <s v="Placer"/>
    <s v="Lincoln"/>
    <s v="PLF Debt"/>
    <s v="General tax residental commerical and industry"/>
    <s v="Other Purpose"/>
    <n v="39"/>
    <n v="61"/>
    <s v="Fail"/>
    <s v=""/>
    <n v="1"/>
    <n v="1988"/>
    <x v="0"/>
    <m/>
  </r>
  <r>
    <s v="Placer"/>
    <s v="Lincoln"/>
    <s v="PLF Debt"/>
    <s v="10% Transient Occupancy Tax"/>
    <s v="Special Tax Fees/Levy"/>
    <n v="39.1"/>
    <n v="60.9"/>
    <s v="Fail"/>
    <s v=""/>
    <n v="1"/>
    <n v="1996"/>
    <x v="0"/>
    <m/>
  </r>
  <r>
    <s v="Placer"/>
    <s v="Auburn"/>
    <s v="PLF Debt"/>
    <s v="Transient Occupancy Tax: Applying tax to home-sharing units (ex: AirBnB, VRBO, and Homeaway) and increase tax from 8% to 10%."/>
    <s v="Other Purpose"/>
    <n v="40.049999999999997"/>
    <n v="59.95"/>
    <s v="Fail"/>
    <s v=""/>
    <n v="1"/>
    <n v="2016"/>
    <x v="0"/>
    <m/>
  </r>
  <r>
    <s v="Placer"/>
    <s v="Western Placer Unified School District"/>
    <s v="General Obligation Bond"/>
    <n v="60000000"/>
    <s v="K-12 School Facility"/>
    <n v="41.24"/>
    <n v="58.76"/>
    <s v="Fail"/>
    <s v=""/>
    <n v="1"/>
    <n v="2018"/>
    <x v="0"/>
    <m/>
  </r>
  <r>
    <s v="Placer"/>
    <s v="Placer County Fire Protection District"/>
    <s v="PLF Debt"/>
    <s v="Parcel Tax: Increase Parcel Tax by $40 Per Unit for Residential Development, $20 for Mobilehome Units and by $0.046 Per Sq Ft for Commercial/Industrial Development"/>
    <s v="Fire, Police Protection/Emergency Medical"/>
    <n v="41.3"/>
    <n v="58.7"/>
    <s v="Fail"/>
    <s v=""/>
    <n v="1"/>
    <n v="2012"/>
    <x v="1"/>
    <m/>
  </r>
  <r>
    <s v="Placer"/>
    <s v="Penryn Elementary School District"/>
    <s v="General Obligation Bond"/>
    <n v="3000000"/>
    <s v="K-12 School Facility"/>
    <n v="41.5"/>
    <n v="58.5"/>
    <s v="Fail"/>
    <s v=""/>
    <n v="1"/>
    <n v="2002"/>
    <x v="1"/>
    <m/>
  </r>
  <r>
    <s v="Placer"/>
    <s v="Lincoln"/>
    <s v="PLF Debt"/>
    <s v="New construction and building permit"/>
    <s v="Other Purpose"/>
    <n v="42"/>
    <n v="58"/>
    <s v="Fail"/>
    <s v=""/>
    <n v="1"/>
    <n v="1988"/>
    <x v="0"/>
    <m/>
  </r>
  <r>
    <s v="Placer"/>
    <s v="Eureka Union School District"/>
    <s v="General Obligation Bond"/>
    <n v="49000000"/>
    <s v="K-12 School Facility"/>
    <n v="43.63"/>
    <n v="56.37"/>
    <s v="Fail"/>
    <s v=""/>
    <n v="1"/>
    <n v="2020"/>
    <x v="1"/>
    <m/>
  </r>
  <r>
    <s v="Placer"/>
    <s v="Western Placer Unified School District"/>
    <s v="General Obligation Bond"/>
    <n v="163000000"/>
    <s v="K-12 School Facility"/>
    <n v="44.6"/>
    <n v="55.4"/>
    <s v="Fail"/>
    <s v=""/>
    <n v="1"/>
    <n v="2010"/>
    <x v="0"/>
    <m/>
  </r>
  <r>
    <s v="Placer"/>
    <s v="Auburn"/>
    <s v="PLF Debt"/>
    <s v="Sales Tax: additional 1% for 7 years generating an estimated $2.56 million per year, thereby increasing the total sales tax rate from 7.25% to 8.25%"/>
    <s v="Fire, Police Protection/Emergency Medical"/>
    <n v="45.19"/>
    <n v="54.81"/>
    <s v="Fail"/>
    <s v=""/>
    <n v="1"/>
    <n v="2020"/>
    <x v="0"/>
    <m/>
  </r>
  <r>
    <s v="Placer"/>
    <s v="Colfax Elementary School District"/>
    <s v="General Obligation Bond"/>
    <n v="4700000"/>
    <s v="K-12 School Facility"/>
    <n v="45.41"/>
    <n v="54.59"/>
    <s v="Fail"/>
    <s v=""/>
    <n v="1"/>
    <n v="2020"/>
    <x v="1"/>
    <m/>
  </r>
  <r>
    <s v="Placer"/>
    <s v="Auburn"/>
    <s v="PLF Debt"/>
    <s v="Raise TOT from 8% to10%"/>
    <s v="Special Tax Fees/Levy"/>
    <n v="46"/>
    <n v="54"/>
    <s v="Fail"/>
    <s v=""/>
    <n v="1"/>
    <n v="1996"/>
    <x v="0"/>
    <m/>
  </r>
  <r>
    <s v="Placer"/>
    <s v="Loomis"/>
    <s v="PLF Debt"/>
    <s v="TOT: Increase from 8% to10%"/>
    <s v="Special Tax Fees/Levy"/>
    <n v="46.3"/>
    <n v="53.7"/>
    <s v="Fail"/>
    <s v=""/>
    <n v="1"/>
    <n v="1996"/>
    <x v="0"/>
    <m/>
  </r>
  <r>
    <s v="Placer"/>
    <s v="Roseville"/>
    <s v="PLF Debt"/>
    <s v="TOT: Raise Tax from 6% to10%"/>
    <s v="Special Tax Fees/Levy"/>
    <n v="46.6"/>
    <n v="53.4"/>
    <s v="Fail"/>
    <s v=""/>
    <n v="1"/>
    <n v="1998"/>
    <x v="0"/>
    <m/>
  </r>
  <r>
    <s v="Placer"/>
    <s v="Placer County"/>
    <s v="PLF Debt"/>
    <s v="$15 Per Parcel (Max)"/>
    <s v="Other Purpose"/>
    <n v="47.1"/>
    <n v="52.9"/>
    <s v="Fail"/>
    <s v=""/>
    <n v="1"/>
    <n v="1998"/>
    <x v="0"/>
    <m/>
  </r>
  <r>
    <s v="Placer"/>
    <s v="Rocklin"/>
    <s v="PLF Debt"/>
    <s v="TOT: Raise from 8% to10%"/>
    <s v="Special Tax Fees/Levy"/>
    <n v="47.2"/>
    <n v="52.8"/>
    <s v="Fail"/>
    <s v=""/>
    <n v="1"/>
    <n v="1996"/>
    <x v="0"/>
    <m/>
  </r>
  <r>
    <s v="Placer"/>
    <s v="Placer County"/>
    <s v="PLF Debt"/>
    <s v="$15 Per Parcel (Max)"/>
    <s v="Other Purpose"/>
    <n v="47.3"/>
    <n v="52.7"/>
    <s v="Fail"/>
    <s v=""/>
    <n v="1"/>
    <n v="1998"/>
    <x v="0"/>
    <m/>
  </r>
  <r>
    <s v="Placer"/>
    <s v="Roseville"/>
    <s v="PLF Debt"/>
    <s v="TOT: Raise Tax from 6% to10%"/>
    <s v="Special Tax Fees/Levy"/>
    <n v="49.8"/>
    <n v="50.2"/>
    <s v="Fail"/>
    <s v=""/>
    <n v="1"/>
    <n v="1996"/>
    <x v="0"/>
    <m/>
  </r>
  <r>
    <s v="Placer"/>
    <s v="Placer Union High School District"/>
    <s v="General Obligation Bond"/>
    <n v="135000000"/>
    <s v="K-12 School Facility"/>
    <n v="50.85"/>
    <n v="49.15"/>
    <s v="Fail"/>
    <s v=""/>
    <n v="1"/>
    <n v="2016"/>
    <x v="1"/>
    <m/>
  </r>
  <r>
    <s v="Placer"/>
    <s v="Penryn Fire Protection Distirct"/>
    <s v="PLF Debt"/>
    <s v="Parcel Tax: Increase to $200 Per Parcel"/>
    <s v="Fire, Police Protection/Emergency Medical"/>
    <n v="50.9"/>
    <n v="49.1"/>
    <s v="Fail"/>
    <s v=""/>
    <n v="1"/>
    <n v="2002"/>
    <x v="0"/>
    <m/>
  </r>
  <r>
    <s v="Placer"/>
    <s v="Placer Consolidated Fire Protection District"/>
    <s v="PLF Debt"/>
    <s v="Parcel Tax: $55 Per Year Per Parcel; $84 For Duplexes; $128 for Triplexes; $170 for Fourplexes"/>
    <s v="Fire, Police Protection/Emergency Medical"/>
    <n v="51"/>
    <n v="49"/>
    <s v="Fail"/>
    <s v=""/>
    <n v="1"/>
    <n v="2004"/>
    <x v="0"/>
    <m/>
  </r>
  <r>
    <s v="Placer"/>
    <s v="Placer County"/>
    <s v="PLF Debt"/>
    <s v="$15 Per Parcel (Max)"/>
    <s v="Other Purpose"/>
    <n v="51.4"/>
    <n v="48.6"/>
    <s v="Fail"/>
    <s v=""/>
    <n v="1"/>
    <n v="1998"/>
    <x v="0"/>
    <m/>
  </r>
  <r>
    <s v="Placer"/>
    <s v="Loomis Unified School District"/>
    <s v="General Obligation Bond"/>
    <n v="17700000"/>
    <s v="K-12 School Facility"/>
    <n v="52.6"/>
    <n v="47.4"/>
    <s v="Fail"/>
    <s v=""/>
    <n v="1"/>
    <n v="2008"/>
    <x v="1"/>
    <m/>
  </r>
  <r>
    <s v="Placer"/>
    <s v="Loomis Union School District"/>
    <s v="General Obligation Bond"/>
    <n v="19500000"/>
    <s v="K-12 School Facility"/>
    <n v="53"/>
    <n v="47"/>
    <s v="Fail"/>
    <s v=""/>
    <n v="1"/>
    <n v="2006"/>
    <x v="0"/>
    <m/>
  </r>
  <r>
    <s v="Placer"/>
    <s v="Placer Union High School District"/>
    <s v="General Obligation Bond"/>
    <n v="98000000"/>
    <s v="K-12 School Facility"/>
    <n v="53.33"/>
    <n v="46.67"/>
    <s v="Fail"/>
    <s v=""/>
    <n v="1"/>
    <n v="2016"/>
    <x v="0"/>
    <m/>
  </r>
  <r>
    <s v="Placer"/>
    <s v="Colfax Elementary School District"/>
    <s v="General Obligation Bond"/>
    <n v="2500000"/>
    <s v="K-12 School Facility"/>
    <n v="53.6"/>
    <n v="46.4"/>
    <s v="Fail"/>
    <s v=""/>
    <n v="1"/>
    <n v="2008"/>
    <x v="0"/>
    <m/>
  </r>
  <r>
    <s v="Placer"/>
    <s v="Placer Hills Fire Protection District"/>
    <s v="PLF Debt"/>
    <s v="Parcel Tax: Levy a Parcel Tax of an Estimated $79 Per Home"/>
    <s v="Fire, Police Protection/Emergency Medical"/>
    <n v="53.6"/>
    <n v="46.4"/>
    <s v="Fail"/>
    <s v=""/>
    <n v="1"/>
    <n v="2012"/>
    <x v="1"/>
    <m/>
  </r>
  <r>
    <s v="Placer"/>
    <s v="Alta-Dutch Flat Union School District"/>
    <s v="PLF Debt"/>
    <s v="Parcel Tax: Levy Tax of $45/Parcel for 4 Years Beginning 7/1/2009"/>
    <s v="K-12 School Facility"/>
    <n v="54.1"/>
    <n v="46"/>
    <s v="Fail"/>
    <s v=""/>
    <n v="1"/>
    <n v="2008"/>
    <x v="0"/>
    <m/>
  </r>
  <r>
    <s v="Placer"/>
    <s v="Auburn Union School District"/>
    <s v="PLF Debt"/>
    <s v="Parcel Tax: Will be $59 Per Parcel Every Year for 5 Yrs"/>
    <s v="K-12 School Facility"/>
    <n v="54.8"/>
    <n v="45.2"/>
    <s v="Fail"/>
    <s v=""/>
    <n v="1"/>
    <n v="2010"/>
    <x v="0"/>
    <m/>
  </r>
  <r>
    <s v="Placer"/>
    <s v="Placer County"/>
    <s v="PLF Debt"/>
    <s v="$15 Per Parcel (Max)"/>
    <s v="Other Purpose"/>
    <n v="55.3"/>
    <n v="44.7"/>
    <s v="Fail"/>
    <s v=""/>
    <n v="1"/>
    <n v="1998"/>
    <x v="0"/>
    <m/>
  </r>
  <r>
    <s v="Placer"/>
    <s v="Placer Union High School District"/>
    <s v="General Obligation Bond"/>
    <n v="40300000"/>
    <s v="K-12 School Facility"/>
    <n v="56.08"/>
    <n v="43.92"/>
    <s v="Pass"/>
    <n v="1"/>
    <s v=""/>
    <n v="2018"/>
    <x v="0"/>
    <m/>
  </r>
  <r>
    <s v="Placer"/>
    <s v="Penryn Fire Protection Distirct"/>
    <s v="PLF Debt"/>
    <s v="Parcel Tax: $50 Per Residential Parcel; $40 Per Mobile Parcel; $.04 Per Sq Ft for Commercial Parcel"/>
    <s v="Fire, Police Protection/Emergency Medical"/>
    <n v="57.3"/>
    <n v="42.7"/>
    <s v="Fail"/>
    <s v=""/>
    <n v="1"/>
    <n v="2004"/>
    <x v="0"/>
    <m/>
  </r>
  <r>
    <s v="Placer"/>
    <s v="Alta-Dutch Flat Union School District"/>
    <s v="PLF Debt"/>
    <s v="Parcel Tax: Impose $52 Per Year Per Taxable Parcel for 4 Yrs Beginning 7/1/2007"/>
    <s v="K-12 School Facility"/>
    <n v="58.9"/>
    <n v="41.1"/>
    <s v="Fail"/>
    <s v=""/>
    <n v="1"/>
    <n v="2006"/>
    <x v="0"/>
    <m/>
  </r>
  <r>
    <s v="Placer"/>
    <s v="Rocklin"/>
    <s v="PLF Debt"/>
    <s v="Parcel Tax: $10-$45 Per Parcel for 15 Yrs"/>
    <s v="Recreation and Sports Facilities"/>
    <n v="59.2"/>
    <n v="40.799999999999997"/>
    <s v="Fail"/>
    <s v=""/>
    <n v="1"/>
    <n v="2008"/>
    <x v="1"/>
    <m/>
  </r>
  <r>
    <s v="Placer"/>
    <s v="Placer County Mosquito Abatement District"/>
    <s v="PLF Debt"/>
    <s v="$12.55 Per Parcel"/>
    <s v="Other Purpose"/>
    <n v="59.5"/>
    <n v="40.5"/>
    <s v="Fail"/>
    <s v=""/>
    <n v="1"/>
    <n v="1996"/>
    <x v="0"/>
    <m/>
  </r>
  <r>
    <s v="Placer"/>
    <s v="Loomis"/>
    <s v="PLF Debt"/>
    <s v="Sales Tax: Enact additional 0.25% tax for 10 years for general city services."/>
    <s v="Other Purpose"/>
    <n v="59.59"/>
    <n v="40.409999999999997"/>
    <s v="Pass"/>
    <n v="1"/>
    <s v=""/>
    <n v="2016"/>
    <x v="0"/>
    <m/>
  </r>
  <r>
    <s v="Placer"/>
    <s v="Lincoln"/>
    <s v="PLF Debt"/>
    <s v="New 10% Motel Tax"/>
    <s v="Special Tax Fees/Levy"/>
    <n v="59.9"/>
    <n v="40.1"/>
    <s v="Pass"/>
    <n v="1"/>
    <s v=""/>
    <n v="1998"/>
    <x v="0"/>
    <m/>
  </r>
  <r>
    <s v="Placer"/>
    <s v="Newcastle Fire Protection District"/>
    <s v="PLF Debt"/>
    <s v="Parcel Tax: Reduce Tax from $146.46 Per Taxable Parcel to $30 Per Parcel"/>
    <s v="Fire, Police Protection/Emergency Medical"/>
    <n v="60.3"/>
    <n v="39.700000000000003"/>
    <s v="Fail"/>
    <s v=""/>
    <n v="1"/>
    <n v="2012"/>
    <x v="0"/>
    <m/>
  </r>
  <r>
    <s v="Placer"/>
    <s v="Placer County"/>
    <s v="PLF Debt"/>
    <s v="$15 Per Parcel (Max)"/>
    <s v="Other Purpose"/>
    <n v="60.6"/>
    <n v="39.4"/>
    <s v="Fail"/>
    <s v=""/>
    <n v="1"/>
    <n v="1998"/>
    <x v="0"/>
    <m/>
  </r>
  <r>
    <s v="Placer"/>
    <s v="Placer County (CSA 28 Ben 150)"/>
    <s v="PLF Debt"/>
    <s v="$65 Per Parcel"/>
    <s v="Fire, Police Protection/Emergency Medical"/>
    <n v="60.6"/>
    <n v="39.4"/>
    <s v="Fail"/>
    <s v=""/>
    <n v="1"/>
    <n v="1998"/>
    <x v="0"/>
    <m/>
  </r>
  <r>
    <s v="Placer"/>
    <s v="Placer Union High School District"/>
    <s v="General Obligation Bond"/>
    <n v="42100000"/>
    <s v="K-12 School Facility"/>
    <n v="60.73"/>
    <n v="39.270000000000003"/>
    <s v="Pass"/>
    <n v="1"/>
    <s v=""/>
    <n v="2018"/>
    <x v="0"/>
    <m/>
  </r>
  <r>
    <s v="Placer"/>
    <s v="Northstar Community Services District"/>
    <s v="PLF Debt"/>
    <s v="Parcel Tax: Levy a $209.03 Parcel Tax, Beginning 7/1/2009"/>
    <s v="Special Tax Fees/Levy"/>
    <n v="61.3"/>
    <n v="38.700000000000003"/>
    <s v="Fail"/>
    <s v=""/>
    <n v="1"/>
    <n v="2008"/>
    <x v="1"/>
    <m/>
  </r>
  <r>
    <s v="Placer"/>
    <s v="Roseville City School District"/>
    <s v="General Obligation Bond"/>
    <n v="29117071"/>
    <s v="K-12 School Facility"/>
    <n v="61.3"/>
    <n v="38.700000000000003"/>
    <s v="Pass"/>
    <n v="1"/>
    <s v=""/>
    <n v="2002"/>
    <x v="0"/>
    <m/>
  </r>
  <r>
    <s v="Placer"/>
    <s v="Western Placer Unified School District"/>
    <s v="General Obligation Bond"/>
    <n v="60000000"/>
    <s v="K-12 School Facility"/>
    <n v="61.7"/>
    <n v="38.299999999999997"/>
    <s v="Pass"/>
    <n v="1"/>
    <s v=""/>
    <n v="2014"/>
    <x v="0"/>
    <m/>
  </r>
  <r>
    <s v="Placer"/>
    <s v="Placer County (CSA 28 Ben 149)"/>
    <s v="PLF Debt"/>
    <s v="$65 Per Parcel"/>
    <s v="Fire, Police Protection/Emergency Medical"/>
    <n v="61.7"/>
    <n v="38.299999999999997"/>
    <s v="Fail"/>
    <s v=""/>
    <n v="1"/>
    <n v="1998"/>
    <x v="0"/>
    <m/>
  </r>
  <r>
    <s v="Placer"/>
    <s v="Foresthill Fire Protection District"/>
    <s v="PLF Debt"/>
    <s v="Parcel Tax:  Impose annual tax of $180/parcel to maintain emergency response and fire protection."/>
    <s v="Fire, Police Protection/Emergency Medical"/>
    <n v="61.8"/>
    <n v="38.200000000000003"/>
    <s v="Pass"/>
    <n v="1"/>
    <s v=""/>
    <n v="2017"/>
    <x v="2"/>
    <m/>
  </r>
  <r>
    <s v="Placer"/>
    <s v="Auburn Union School District"/>
    <s v="General Obligation Bond"/>
    <n v="13750000"/>
    <s v="K-12 School Facility"/>
    <n v="62.1"/>
    <n v="37.9"/>
    <s v="Fail"/>
    <s v=""/>
    <n v="1"/>
    <n v="1998"/>
    <x v="0"/>
    <m/>
  </r>
  <r>
    <s v="Placer"/>
    <s v="Colfax"/>
    <s v="PLF Debt"/>
    <s v="Marijuana Tax: Impose tax on marijuana businesses at annual rates not to exceed 10/canopy sq. ft. for cultivation (adjustable for inflation), 6% of gross receipts for retail cannabis businesses, and 4% for all other cannabis businesses."/>
    <s v="Other Purpose"/>
    <n v="62.19"/>
    <n v="37.81"/>
    <s v="Pass"/>
    <n v="1"/>
    <s v=""/>
    <n v="2018"/>
    <x v="0"/>
    <m/>
  </r>
  <r>
    <s v="Placer"/>
    <s v="Roseville"/>
    <s v="PLF Debt"/>
    <s v="Sales Tax: Impose a half cent for general government purposes."/>
    <s v="Other Purpose"/>
    <n v="62.44"/>
    <n v="37.56"/>
    <s v="Pass"/>
    <n v="1"/>
    <s v=""/>
    <n v="2018"/>
    <x v="0"/>
    <m/>
  </r>
  <r>
    <s v="Placer"/>
    <s v="Alta-Dutch Flat Union School District"/>
    <s v="PLF Debt"/>
    <s v="Parcel Tax: $52 Per Year Per Parcel for 4 Yrs Beginning 7/1/2005"/>
    <s v="K-12 School Facility"/>
    <n v="63.3"/>
    <n v="36.700000000000003"/>
    <s v="Fail"/>
    <s v=""/>
    <n v="1"/>
    <n v="2006"/>
    <x v="1"/>
    <m/>
  </r>
  <r>
    <s v="Placer"/>
    <s v="Placer County"/>
    <s v="PLF Debt"/>
    <s v="$15 Per Parcel (Max)"/>
    <s v="Other Purpose"/>
    <n v="63.6"/>
    <n v="36.4"/>
    <s v="Fail"/>
    <s v=""/>
    <n v="1"/>
    <n v="1998"/>
    <x v="0"/>
    <m/>
  </r>
  <r>
    <s v="Placer"/>
    <s v="Placer County"/>
    <s v="PLF Debt"/>
    <s v="Sales Tax: Establish additional 0.5% tax, limited to 30 years, for highway/road modifications/maintenance."/>
    <s v="Street Construction and Improvements"/>
    <n v="63.8"/>
    <n v="36.200000000000003"/>
    <s v="Fail"/>
    <s v=""/>
    <n v="1"/>
    <n v="2016"/>
    <x v="0"/>
    <m/>
  </r>
  <r>
    <s v="Placer"/>
    <s v="Colfax"/>
    <s v="PLF Debt"/>
    <s v="Marijuana Tax: Repeal the ban on medical marijuana dispensaries, establish a 15% tax on marijuana/marijuana products for reducing sewer charges."/>
    <s v="Wastewater Collection, Treatment"/>
    <n v="63.85"/>
    <n v="36.15"/>
    <s v="Fail"/>
    <s v=""/>
    <n v="1"/>
    <n v="2016"/>
    <x v="0"/>
    <m/>
  </r>
  <r>
    <s v="Placer"/>
    <s v="Newcastle Fire Protection District"/>
    <s v="Special Assessment Bond"/>
    <s v="Increase Tax on Business to $.010/Sq Ft"/>
    <s v="Fire, Police Protection/Emergency Medical"/>
    <n v="64.8"/>
    <n v="35.200000000000003"/>
    <s v="Fail"/>
    <s v=""/>
    <n v="1"/>
    <n v="2000"/>
    <x v="0"/>
    <m/>
  </r>
  <r>
    <s v="Placer"/>
    <s v="Foresthill Fire Protection District"/>
    <s v="PLF Debt"/>
    <s v="Parcel Tax: Levy annual tax of $240.37/parcel, with an annual adjustment equal to the increase in the CPI-West Region."/>
    <s v="Fire, Police Protection/Emergency Medical"/>
    <n v="65.72"/>
    <n v="34.28"/>
    <s v="Fail"/>
    <s v=""/>
    <n v="1"/>
    <n v="2018"/>
    <x v="0"/>
    <m/>
  </r>
  <r>
    <s v="Placer"/>
    <s v="Placer County"/>
    <s v="PLF Debt"/>
    <s v="$15 Per Parcel (Max)"/>
    <s v="Other Purpose"/>
    <n v="66"/>
    <n v="34"/>
    <s v="Fail"/>
    <s v=""/>
    <n v="1"/>
    <n v="1998"/>
    <x v="0"/>
    <m/>
  </r>
  <r>
    <s v="Placer"/>
    <s v="Newcastle Fire Protection District"/>
    <s v="PLF Debt"/>
    <s v="Parcel Tax: Increase to 10›/Sq Ft"/>
    <s v="Fire, Police Protection/Emergency Medical"/>
    <n v="66.2"/>
    <n v="33.799999999999997"/>
    <s v="Fail"/>
    <s v=""/>
    <n v="1"/>
    <n v="2002"/>
    <x v="0"/>
    <m/>
  </r>
  <r>
    <s v="Placer"/>
    <s v="Newcastle Fire Protection District"/>
    <s v="PLF Debt"/>
    <s v="Parcel Tax: $.10 Per Sq Ft for Commercial Maximum of $600; $.05 Per Sq Ft for Non-Rentable Portion of Hotel (No Max)"/>
    <s v="Fire, Police Protection/Emergency Medical"/>
    <n v="66.400000000000006"/>
    <n v="33.6"/>
    <s v="Fail"/>
    <s v=""/>
    <n v="1"/>
    <n v="2004"/>
    <x v="0"/>
    <m/>
  </r>
  <r>
    <s v="Placer"/>
    <s v="Lincoln"/>
    <s v="PLF Debt"/>
    <s v="Repeal 5% Utility Tax (Advisory)"/>
    <s v="Special Tax Fees/Levy"/>
    <n v="67"/>
    <n v="33"/>
    <s v="Pass"/>
    <n v="1"/>
    <s v=""/>
    <n v="1994"/>
    <x v="0"/>
    <m/>
  </r>
  <r>
    <s v="Placer"/>
    <s v="Placer County"/>
    <s v="PLF Debt"/>
    <s v="$15 Per Parcel (Max)"/>
    <s v="Other Purpose"/>
    <n v="67.099999999999994"/>
    <n v="32.9"/>
    <s v="Pass"/>
    <n v="1"/>
    <s v=""/>
    <n v="1998"/>
    <x v="0"/>
    <m/>
  </r>
  <r>
    <s v="Placer"/>
    <s v="Rocklin Unified School District"/>
    <s v="General Obligation Bond"/>
    <n v="52000000"/>
    <s v="K-12 School Facility"/>
    <n v="67.599999999999994"/>
    <n v="32.4"/>
    <s v="Pass"/>
    <n v="1"/>
    <s v=""/>
    <n v="2002"/>
    <x v="1"/>
    <m/>
  </r>
  <r>
    <s v="Placer"/>
    <s v="Foresthill Fire Protection District"/>
    <s v="PLF Debt"/>
    <s v="Parcel Tax: Levy annual tax of $240.38/parcel to fund emergency medical response and fire protection through December 2034."/>
    <s v="Fire, Police Protection/Emergency Medical"/>
    <n v="68.319999999999993"/>
    <n v="31.68"/>
    <s v="Pass"/>
    <n v="1"/>
    <s v=""/>
    <n v="2019"/>
    <x v="2"/>
    <m/>
  </r>
  <r>
    <s v="Placer"/>
    <s v="Loomis Union School District"/>
    <s v="General Obligation Bond"/>
    <n v="9300000"/>
    <s v="K-12 School Facility"/>
    <n v="69.599999999999994"/>
    <n v="30.4"/>
    <s v="Pass"/>
    <n v="1"/>
    <s v=""/>
    <n v="1998"/>
    <x v="1"/>
    <m/>
  </r>
  <r>
    <s v="Placer"/>
    <s v="Placer Hills Fire Protection District"/>
    <s v="Special Assessment Bond"/>
    <s v="Increase $45 Sq Ft Dwelling by CPI"/>
    <s v="Hospital"/>
    <n v="71.7"/>
    <n v="28.3"/>
    <s v="Pass"/>
    <n v="1"/>
    <s v=""/>
    <n v="1996"/>
    <x v="0"/>
    <m/>
  </r>
  <r>
    <s v="Placer"/>
    <s v="Placer County"/>
    <s v="PLF Debt"/>
    <s v="Direct Motor Vehicle Fee to CO"/>
    <s v="Public Transit"/>
    <n v="73.5"/>
    <n v="26.5"/>
    <s v="Pass"/>
    <n v="1"/>
    <s v=""/>
    <n v="1990"/>
    <x v="0"/>
    <m/>
  </r>
  <r>
    <s v="Placer"/>
    <s v="Foresthill Fire Protection District"/>
    <s v="PLF Debt"/>
    <s v="Parcel Tax: $96 Per Parcel; $384 Per Commercial/Industrial Parcel"/>
    <s v="Fire, Police Protection/Emergency Medical"/>
    <n v="78.099999999999994"/>
    <n v="21.9"/>
    <s v="Pass"/>
    <n v="1"/>
    <s v=""/>
    <n v="2004"/>
    <x v="0"/>
    <m/>
  </r>
  <r>
    <s v="Placer"/>
    <s v="Rocklin"/>
    <s v="PLF Debt"/>
    <s v="Parcel Tax: Levy tax of $10 to $30/yr. for 10 yrs. through 6/30/2029."/>
    <s v="Parks, Open Space"/>
    <n v="78.25"/>
    <n v="21.75"/>
    <s v="Pass"/>
    <n v="1"/>
    <s v=""/>
    <n v="2018"/>
    <x v="0"/>
    <m/>
  </r>
  <r>
    <s v="Placer"/>
    <s v="Northstar Community Services District"/>
    <s v="PLF Debt"/>
    <s v="$280 Per Parcel"/>
    <s v="Street Construction and Improvements"/>
    <n v="78.7"/>
    <n v="21.3"/>
    <s v="Pass"/>
    <n v="1"/>
    <s v=""/>
    <n v="1998"/>
    <x v="1"/>
    <m/>
  </r>
  <r>
    <s v="Placer"/>
    <s v="Placer Hills Fire Protection District"/>
    <s v="PLF Debt"/>
    <s v="Parcel Tax: Levy annual tax of $185/parcel to fund paramedic and fire response, firefighter staffing, and emergency response equipment."/>
    <s v="Fire, Police Protection/Emergency Medical"/>
    <n v="79.459999999999994"/>
    <n v="20.54"/>
    <s v="Pass"/>
    <n v="1"/>
    <s v=""/>
    <n v="2019"/>
    <x v="2"/>
    <m/>
  </r>
  <r>
    <s v="Placer"/>
    <s v="Penryn Fire Protection Distirct"/>
    <s v="PLF Debt"/>
    <s v="Parcel Tax: Impose annual tax of $240/residential unit, $75/vacant parcel, and $0.10/commercial building sq. ft."/>
    <s v="Fire, Police Protection/Emergency Medical"/>
    <n v="79.510000000000005"/>
    <n v="20.49"/>
    <s v="Pass"/>
    <n v="1"/>
    <s v=""/>
    <n v="2017"/>
    <x v="2"/>
    <m/>
  </r>
  <r>
    <s v="Placer"/>
    <s v="Rocklin"/>
    <s v="PLF Debt"/>
    <s v="Parcel Tax: $30 a year for single family homes; $20 a year for apartments/condos; $10 a year for mobile homes."/>
    <s v="Parks, Open Space"/>
    <n v="82.7"/>
    <n v="17.3"/>
    <s v="Pass"/>
    <n v="1"/>
    <s v=""/>
    <n v="2009"/>
    <x v="2"/>
    <m/>
  </r>
  <r>
    <s v="Placer"/>
    <s v="Placer County"/>
    <s v="PLF Debt"/>
    <s v="Transient Occupancy Tax: Extend Tax of 2% for North Lake Tahoe for 10 Yrs"/>
    <s v="Special Tax Fees/Levy"/>
    <n v="84.6"/>
    <n v="15.4"/>
    <s v="Pass"/>
    <n v="1"/>
    <s v=""/>
    <n v="2012"/>
    <x v="1"/>
    <m/>
  </r>
  <r>
    <s v="Placer"/>
    <s v="Northstar Community Services District"/>
    <s v="PLF Debt"/>
    <s v="Parcel Tax: up to $219 per parcel per year for 10 years, providing $450,000 annually"/>
    <s v="Fire, Police Protection/Emergency Medical"/>
    <n v="87.2"/>
    <n v="12.8"/>
    <s v="Pass"/>
    <n v="1"/>
    <s v=""/>
    <n v="2021"/>
    <x v="2"/>
    <m/>
  </r>
  <r>
    <s v="Plumas"/>
    <s v="Eastern Plumas Health Care District"/>
    <s v="PLF Debt"/>
    <s v="Parcel Tax: $75 per year/per improved parcel; $50 per year/per unimproved parcel."/>
    <s v="Other, Multiple Health Care Purposes (Equipment, etc.)"/>
    <n v="24.1"/>
    <n v="75.599999999999994"/>
    <s v="Fail"/>
    <s v=""/>
    <n v="1"/>
    <n v="2001"/>
    <x v="2"/>
    <m/>
  </r>
  <r>
    <s v="Plumas"/>
    <s v="Portola"/>
    <s v="PLF Debt"/>
    <s v="Parcel Tax: Repeal existing special fire protection tax &amp; establish new annual parcel tax to fund fire protection and emergency response services."/>
    <s v="Fire, Police Protection/Emergency Medical"/>
    <n v="35.53"/>
    <n v="64.47"/>
    <s v="Fail"/>
    <s v=""/>
    <n v="1"/>
    <n v="2017"/>
    <x v="2"/>
    <m/>
  </r>
  <r>
    <s v="Plumas"/>
    <s v="Plumas County"/>
    <s v="Sales Tax Revenue Bond"/>
    <s v="Sales Tax: Impose a 1/4› Sales Tax, Increasing the Rate from 7.25% to 7.5%"/>
    <s v="Special Tax Fees/Levy"/>
    <n v="35.9"/>
    <n v="64.099999999999994"/>
    <s v="Fail"/>
    <s v=""/>
    <n v="1"/>
    <n v="2012"/>
    <x v="0"/>
    <m/>
  </r>
  <r>
    <s v="Plumas"/>
    <s v="Peninsula Fire Protection District"/>
    <s v="PLF Debt"/>
    <s v="Sales Tax: Levy tax of $280 per year on each unimproved parcels and $295 per year on each improved parcel of real property for 3 years."/>
    <s v="Fire, Police Protection/Emergency Medical"/>
    <n v="37.07"/>
    <n v="62.93"/>
    <s v="Fail"/>
    <s v=""/>
    <n v="1"/>
    <n v="2013"/>
    <x v="2"/>
    <m/>
  </r>
  <r>
    <s v="Plumas"/>
    <s v="Plumas County"/>
    <s v="PLF Debt"/>
    <s v="Transient Occupancy Tax: Increase Tax from 9% to 11%"/>
    <s v="Special Tax Fees/Levy"/>
    <n v="40.799999999999997"/>
    <n v="59.2"/>
    <s v="Fail"/>
    <s v=""/>
    <n v="1"/>
    <n v="2012"/>
    <x v="0"/>
    <m/>
  </r>
  <r>
    <s v="Plumas"/>
    <s v="Almanor Recreation and Park District"/>
    <s v="PLF Debt"/>
    <s v="Parcel Tax: $90 per year for each parcel of improved land and $23 per year for each parcel of unimproved land."/>
    <s v="Parks, Open Space"/>
    <n v="41.7"/>
    <n v="58.3"/>
    <s v="Fail"/>
    <s v=""/>
    <n v="1"/>
    <n v="2007"/>
    <x v="2"/>
    <m/>
  </r>
  <r>
    <s v="Plumas"/>
    <s v="Quincy Lighting District"/>
    <s v="PLF Debt"/>
    <s v="Parcel Tax: Levy annual tax of $31.34/parcel for 1 year &amp; $18.56/parcel each year following 7/1/2019 to fund street lighting maintenance and improvement and to increase the district's appropriations limit (Gann override) for 4 years to allow the tax revenue to be spent."/>
    <s v="Other Purpose"/>
    <n v="45.22"/>
    <n v="54.78"/>
    <s v="Fail"/>
    <s v=""/>
    <n v="1"/>
    <n v="2017"/>
    <x v="2"/>
    <m/>
  </r>
  <r>
    <s v="Plumas"/>
    <s v="Sierra Valley Fire Protection District"/>
    <s v="PLF Debt"/>
    <s v="Parcel Tax: $60 per parcel with a primary residence and $100 per parcel with a commercial structure annually."/>
    <s v="Fire, Police Protection/Emergency Medical"/>
    <n v="45.7"/>
    <n v="54.3"/>
    <s v="Fail"/>
    <s v=""/>
    <n v="1"/>
    <n v="2007"/>
    <x v="2"/>
    <m/>
  </r>
  <r>
    <s v="Plumas"/>
    <s v="Eastern Plumas Rural Fire Protection District"/>
    <s v="PLF Debt"/>
    <s v="Parcel Tax: Levy annual tax of $65/parcel, adjusted according to the consumer price index."/>
    <s v="Fire, Police Protection/Emergency Medical"/>
    <n v="46.97"/>
    <n v="53.03"/>
    <s v="Fail"/>
    <s v=""/>
    <n v="1"/>
    <n v="2017"/>
    <x v="2"/>
    <m/>
  </r>
  <r>
    <s v="Plumas"/>
    <s v="Crescent Mills Lighting District"/>
    <s v="PLF Debt"/>
    <s v="Parcel Tax: Levy annual tax of $45.95/parcel for 1 year &amp; $40.49/parcel each year following 6/30/2019 to fund street lighting maintenance and improvement and to increase the district's appropriations limit (Gann override) for 4 years to allow the tax revenue to be spent."/>
    <s v="Other Purpose"/>
    <n v="48.15"/>
    <n v="51.85"/>
    <s v="Fail"/>
    <s v=""/>
    <n v="1"/>
    <n v="2017"/>
    <x v="2"/>
    <m/>
  </r>
  <r>
    <s v="Plumas"/>
    <s v="Sierra Valley Fire Protection District"/>
    <s v="PLF Debt"/>
    <s v="Parcel Tax: $100 Per Year on Each Legal Parcel with a Primary Residence and $200/Yr on Each Legal Parcel with a Commercial Structure, Under Certain Conditions"/>
    <s v="Fire, Police Protection/Emergency Medical"/>
    <n v="51.1"/>
    <n v="48.9"/>
    <s v="Fail"/>
    <s v=""/>
    <n v="1"/>
    <n v="2005"/>
    <x v="3"/>
    <m/>
  </r>
  <r>
    <s v="Plumas"/>
    <s v="Seneca Healthcare District"/>
    <s v="PLF Debt"/>
    <s v="$120/Yr Improved Parcel, $60 Unimproved Parcel"/>
    <s v="Health Care Facilities"/>
    <n v="56.2"/>
    <n v="43.8"/>
    <s v="Fail"/>
    <s v=""/>
    <n v="1"/>
    <n v="2000"/>
    <x v="0"/>
    <m/>
  </r>
  <r>
    <s v="Plumas"/>
    <s v="Plumas Unified School District"/>
    <s v="General Obligation Bond"/>
    <n v="50000000"/>
    <s v="K-12 School Facility"/>
    <n v="57.08"/>
    <n v="42.92"/>
    <s v="Pass"/>
    <n v="1"/>
    <s v=""/>
    <n v="2016"/>
    <x v="0"/>
    <m/>
  </r>
  <r>
    <s v="Plumas"/>
    <s v="Rim of the World Recreation and Park District"/>
    <s v="PLF Debt"/>
    <s v="Special Tax: Increase special tax by $15 bringing total to $25 for each parcel annually."/>
    <s v="Recreation and Sports Facilities"/>
    <n v="57.99"/>
    <n v="42.01"/>
    <s v="Fail"/>
    <s v=""/>
    <n v="1"/>
    <n v="2007"/>
    <x v="2"/>
    <m/>
  </r>
  <r>
    <s v="Plumas"/>
    <s v="Seneca Healthcare District"/>
    <s v="PLF Debt"/>
    <s v="Parcel Tax: $75 per year/per improved parcel; $50 per year/per unimproved parcel for 3 years."/>
    <s v="Fire, Police Protection/Emergency Medical"/>
    <n v="62.1"/>
    <n v="35.799999999999997"/>
    <s v="Fail"/>
    <s v=""/>
    <n v="1"/>
    <n v="2001"/>
    <x v="2"/>
    <m/>
  </r>
  <r>
    <s v="Plumas"/>
    <s v="Hamilton Branch Fire Protetion District"/>
    <s v="PLF Debt"/>
    <s v="Parcel Tax: increase by $175 per parcel by replacing the existing rate of $108 per parcel with a rate of $283 per parcel"/>
    <s v="Fire, Police Protection/Emergency Medical"/>
    <n v="63.36"/>
    <n v="36.64"/>
    <s v="Fail"/>
    <s v=""/>
    <n v="1"/>
    <n v="2020"/>
    <x v="2"/>
    <m/>
  </r>
  <r>
    <s v="Plumas"/>
    <s v="Indian Valley Hospital District"/>
    <s v="PLF Debt"/>
    <s v="Parcel Tax: $75 per year/per parcel for 4 years."/>
    <s v="Fire, Police Protection/Emergency Medical"/>
    <n v="65.099999999999994"/>
    <n v="33.700000000000003"/>
    <s v="Fail"/>
    <s v=""/>
    <n v="1"/>
    <n v="2001"/>
    <x v="2"/>
    <m/>
  </r>
  <r>
    <s v="Plumas"/>
    <s v="West Almanor Community Services District"/>
    <s v="PLF Debt"/>
    <s v="Parcel Tax: Increase from $90 a year to $200 a year."/>
    <s v="Fire, Police Protection/Emergency Medical"/>
    <n v="65.59"/>
    <n v="34.409999999999997"/>
    <s v="Fail"/>
    <s v=""/>
    <n v="1"/>
    <n v="2011"/>
    <x v="2"/>
    <m/>
  </r>
  <r>
    <s v="Plumas"/>
    <s v="Plumas Unified School District"/>
    <s v="General Obligation Bond"/>
    <n v="15000000"/>
    <s v="K-12 School Facility"/>
    <n v="67.3"/>
    <n v="32.700000000000003"/>
    <s v="Pass"/>
    <n v="1"/>
    <s v=""/>
    <n v="2002"/>
    <x v="0"/>
    <m/>
  </r>
  <r>
    <s v="Plumas"/>
    <s v="Hamilton Branch Fire Protetion District"/>
    <s v="PLF Debt"/>
    <s v="Parcel Tax: increase annual parcel tax by $175 per parcel from $108 to $283"/>
    <s v="Fire, Police Protection/Emergency Medical"/>
    <n v="72.27"/>
    <n v="27.73"/>
    <s v="Pass"/>
    <n v="1"/>
    <s v=""/>
    <n v="2021"/>
    <x v="2"/>
    <m/>
  </r>
  <r>
    <s v="Plumas"/>
    <s v="Peninsula Fire Protection District"/>
    <s v="PLF Debt"/>
    <s v="Special Tax: $182 per year for each unimproved parcel and $197 for each improved parcel for 3 years."/>
    <s v="Fire, Police Protection/Emergency Medical"/>
    <n v="74.2"/>
    <n v="25.8"/>
    <s v="Pass"/>
    <n v="1"/>
    <s v=""/>
    <n v="2007"/>
    <x v="2"/>
    <m/>
  </r>
  <r>
    <s v="Plumas"/>
    <s v="West Almanor Community Services District"/>
    <s v="PLF Debt"/>
    <s v="Parcel Tax: Levy and increase parcel tax to $90 to each condominium unit and majority of parcels for next 10 years."/>
    <s v="Fire, Police Protection/Emergency Medical"/>
    <n v="75.900000000000006"/>
    <n v="19.5"/>
    <s v="Pass"/>
    <n v="1"/>
    <s v=""/>
    <n v="2001"/>
    <x v="2"/>
    <m/>
  </r>
  <r>
    <s v="Plumas"/>
    <s v="Hamilton Branch Fire Protetion District"/>
    <s v="PLF Debt"/>
    <s v="Parcel Tax: $108.00 per year per parcel tax."/>
    <s v="Fire, Police Protection/Emergency Medical"/>
    <n v="76.5"/>
    <n v="23.5"/>
    <s v="Pass"/>
    <n v="1"/>
    <s v=""/>
    <n v="2007"/>
    <x v="2"/>
    <m/>
  </r>
  <r>
    <s v="Plumas"/>
    <s v="Quincy Fire Protection District"/>
    <s v="PLF Debt"/>
    <s v="Parcel Tax: Levy parcel tax of $98.50 per year for four years."/>
    <s v="Fire, Police Protection/Emergency Medical"/>
    <n v="78.02"/>
    <n v="21.98"/>
    <s v="Pass"/>
    <n v="1"/>
    <s v=""/>
    <n v="2013"/>
    <x v="2"/>
    <m/>
  </r>
  <r>
    <s v="Plumas"/>
    <s v="Quincy Fire Protection District"/>
    <s v="PLF Debt"/>
    <s v="Parcel Tax:  Impose tax of $98.50/parcel within the district to fund fire services, emergency medical services, and emergency hazardous material responses."/>
    <s v="Public Safety"/>
    <n v="79.900000000000006"/>
    <n v="20.100000000000001"/>
    <s v="Pass"/>
    <n v="1"/>
    <s v=""/>
    <n v="2018"/>
    <x v="2"/>
    <m/>
  </r>
  <r>
    <s v="Plumas"/>
    <s v="Whitehawk Ranch Community Service District"/>
    <s v="PLF Debt"/>
    <s v="Parcel Tax: Increase parcel tax to $200 per year/ per parcel."/>
    <s v="Recreation and Sports Facilities"/>
    <n v="80.489999999999995"/>
    <n v="19.510000000000002"/>
    <s v="Pass"/>
    <n v="1"/>
    <s v=""/>
    <n v="2015"/>
    <x v="2"/>
    <m/>
  </r>
  <r>
    <s v="Plumas"/>
    <s v="Peninsula Fire Protection District"/>
    <s v="PLF Debt"/>
    <s v="Parcel Tax: Renew annual parcel tax of $280/unimproved parcel &amp; $295/improved parcel indefinitely to eliminate the tax from expiring on 6/30/2017."/>
    <s v="Fire, Police Protection/Emergency Medical"/>
    <n v="80.819999999999993"/>
    <n v="19.18"/>
    <s v="Pass"/>
    <n v="1"/>
    <s v=""/>
    <n v="2017"/>
    <x v="2"/>
    <m/>
  </r>
  <r>
    <s v="Plumas"/>
    <s v="Long Valley Community Services District"/>
    <s v="PLF Debt"/>
    <s v="Parcel Tax: $170 for each taxable parcel of real property increasing annually by an amount not to exceed 2%, with the annual proceeds estimated to be $39,780"/>
    <s v="Fire, Police Protection/Emergency Medical"/>
    <n v="82.17"/>
    <n v="17.829999999999998"/>
    <s v="Pass"/>
    <n v="1"/>
    <s v=""/>
    <n v="2021"/>
    <x v="2"/>
    <m/>
  </r>
  <r>
    <s v="Plumas"/>
    <s v="Clio"/>
    <s v="PLF Debt"/>
    <s v="Parcel Tax: $95.24 per parcel."/>
    <s v="Other, Multiple Health Care Purposes (Equipment, etc.)"/>
    <n v="82.95"/>
    <n v="17.05"/>
    <s v="Pass"/>
    <n v="1"/>
    <s v=""/>
    <n v="2013"/>
    <x v="2"/>
    <m/>
  </r>
  <r>
    <s v="Plumas"/>
    <s v="West Almanor Community Services District"/>
    <s v="PLF Debt"/>
    <s v="Parcel Tax: Extend existing tax of $198/yr. (previously $195) for 4 yrs. with funds dedicated to emergency medical and hazardous material response and fire protection services."/>
    <s v="Fire, Police Protection/Emergency Medical"/>
    <n v="86.3"/>
    <n v="13.7"/>
    <s v="Pass"/>
    <n v="1"/>
    <s v=""/>
    <n v="2019"/>
    <x v="2"/>
    <m/>
  </r>
  <r>
    <s v="Plumas"/>
    <s v="Prattville/Almanor Fire Protection District"/>
    <s v="PLF Debt"/>
    <s v="Parcel Tax: $75.00 per year parcel tax for 10 years."/>
    <s v="Fire, Police Protection/Emergency Medical"/>
    <n v="86.96"/>
    <n v="13.04"/>
    <s v="Pass"/>
    <n v="1"/>
    <s v=""/>
    <n v="2011"/>
    <x v="2"/>
    <m/>
  </r>
  <r>
    <s v="Riverside"/>
    <s v="Palo Verde Cemetery Financing Authority"/>
    <s v="PLF Debt"/>
    <s v="Parcel Tax: Levy an Annual Property Tax of $100 Per Parcel"/>
    <s v="Other Purpose"/>
    <n v="14.3"/>
    <n v="85.7"/>
    <s v="Fail"/>
    <s v=""/>
    <n v="1"/>
    <n v="2008"/>
    <x v="1"/>
    <m/>
  </r>
  <r>
    <s v="Riverside"/>
    <s v="Palm Springs"/>
    <s v="PLF Debt"/>
    <s v="Utility Users Tax: 3% Increase for No Longer Than 3 Yrs"/>
    <s v="Special Tax Fees/Levy"/>
    <n v="25.3"/>
    <n v="74.7"/>
    <s v="Fail"/>
    <s v=""/>
    <n v="1"/>
    <n v="2004"/>
    <x v="0"/>
    <m/>
  </r>
  <r>
    <s v="Riverside"/>
    <s v="Indian Wells"/>
    <s v="PLF Debt"/>
    <s v="Parcel Tax: Levy Tax of $171 Per Taxable Parcel Beginning 7/1/2013"/>
    <s v="Other Capital Improvements, Public Works"/>
    <n v="25.5"/>
    <n v="74.5"/>
    <s v="Fail"/>
    <s v=""/>
    <n v="1"/>
    <n v="2012"/>
    <x v="0"/>
    <m/>
  </r>
  <r>
    <s v="Riverside"/>
    <s v="Coachella"/>
    <s v="PLF Debt"/>
    <s v="Sales Tax: Increase sales tax on goods and services by 0.5%."/>
    <s v="Other Purpose"/>
    <n v="26.53"/>
    <n v="73.47"/>
    <s v="Fail"/>
    <s v=""/>
    <n v="1"/>
    <n v="2011"/>
    <x v="2"/>
    <m/>
  </r>
  <r>
    <s v="Riverside"/>
    <s v="Palm Springs"/>
    <s v="PLF Debt"/>
    <s v="Transient Occupancy Tax: Change Tax to 10-12.5% Variable"/>
    <s v="Special Tax Fees/Levy"/>
    <n v="26.7"/>
    <n v="73.3"/>
    <s v="Fail"/>
    <s v=""/>
    <n v="1"/>
    <n v="2002"/>
    <x v="0"/>
    <m/>
  </r>
  <r>
    <s v="Riverside"/>
    <s v="Wildomar"/>
    <s v="Special Assessment Bond"/>
    <s v="Dissolve AD 68-4632"/>
    <s v="Special Tax Fees/Levy"/>
    <n v="27.1"/>
    <n v="72.900000000000006"/>
    <s v="Fail"/>
    <s v=""/>
    <n v="1"/>
    <n v="2000"/>
    <x v="1"/>
    <m/>
  </r>
  <r>
    <s v="Riverside"/>
    <s v="Desert Hot Springs"/>
    <s v="PLF Debt"/>
    <s v="$160 Single-Family Residential"/>
    <s v="Special Tax Fees/Levy"/>
    <n v="31.5"/>
    <n v="68.5"/>
    <s v="Fail"/>
    <s v=""/>
    <n v="1"/>
    <n v="1996"/>
    <x v="0"/>
    <m/>
  </r>
  <r>
    <s v="Riverside"/>
    <s v="Moreno Valley"/>
    <s v="PLF Debt"/>
    <s v="Transient Occupancy Tax: Increase Tax Rate from 8% to 11%"/>
    <s v="Special Tax Fees/Levy"/>
    <n v="31.9"/>
    <n v="68.099999999999994"/>
    <s v="Fail"/>
    <s v=""/>
    <n v="1"/>
    <n v="2010"/>
    <x v="0"/>
    <m/>
  </r>
  <r>
    <s v="Riverside"/>
    <s v="Cathedral City"/>
    <s v="PLF Debt"/>
    <s v="Utility Users Tax: Impose 4% Tax for 4 Yrs"/>
    <s v="Special Tax Fees/Levy"/>
    <n v="33.299999999999997"/>
    <n v="66.7"/>
    <s v="Fail"/>
    <s v=""/>
    <n v="1"/>
    <n v="2002"/>
    <x v="0"/>
    <m/>
  </r>
  <r>
    <s v="Riverside"/>
    <s v="Cathedral City"/>
    <s v="Sales Tax Revenue Bond"/>
    <s v="Sales Tax: Impose 3/4% Sales Tax"/>
    <s v="Special Tax Fees/Levy"/>
    <n v="33.9"/>
    <n v="66.099999999999994"/>
    <s v="Fail"/>
    <s v=""/>
    <n v="1"/>
    <n v="2006"/>
    <x v="0"/>
    <m/>
  </r>
  <r>
    <s v="Riverside"/>
    <s v="Indio"/>
    <s v="PLF Debt"/>
    <s v="TOT: Increase from 10%-12%"/>
    <s v="Special Tax Fees/Levy"/>
    <n v="35.700000000000003"/>
    <n v="64.400000000000006"/>
    <s v="Fail"/>
    <s v=""/>
    <n v="1"/>
    <n v="2004"/>
    <x v="0"/>
    <m/>
  </r>
  <r>
    <s v="Riverside"/>
    <s v="Lake Elsinore"/>
    <s v="PLF Debt"/>
    <s v="Transient Occupancy Tax: Impose Tax Rate of 12% on Hotels and Campgrounds"/>
    <s v="Special Tax Fees/Levy"/>
    <n v="36.200000000000003"/>
    <n v="63.8"/>
    <s v="Fail"/>
    <s v=""/>
    <n v="1"/>
    <n v="2010"/>
    <x v="0"/>
    <m/>
  </r>
  <r>
    <s v="Riverside"/>
    <s v="Blythe"/>
    <s v="Sales Tax Revenue Bond"/>
    <s v="Sales Tax: Increase sales tax by 1/2% for 5 years."/>
    <s v="Special Tax Fees/Levy"/>
    <n v="36.200000000000003"/>
    <n v="63.9"/>
    <s v="Fail"/>
    <s v=""/>
    <n v="1"/>
    <n v="2014"/>
    <x v="0"/>
    <m/>
  </r>
  <r>
    <s v="Riverside"/>
    <s v="Menifee"/>
    <s v="PLF Debt"/>
    <s v="Sales Tax: repeal a 1% sales tax that generates an estimated $10 million per year, thereby reducing the total sales tax rate from 8.75% to 7.75%"/>
    <s v="Other Purpose"/>
    <n v="36.35"/>
    <n v="63.65"/>
    <s v="Fail"/>
    <s v=""/>
    <n v="1"/>
    <n v="2020"/>
    <x v="0"/>
    <m/>
  </r>
  <r>
    <s v="Riverside"/>
    <s v="Riverside"/>
    <s v="PLF Debt"/>
    <s v="$72 Single-Family/$30 Mobilehome/$60 Unimproved"/>
    <s v="Other Capital Improvements, Public Works"/>
    <n v="37"/>
    <n v="63"/>
    <s v="Fail"/>
    <s v=""/>
    <n v="1"/>
    <n v="1994"/>
    <x v="0"/>
    <m/>
  </r>
  <r>
    <s v="Riverside"/>
    <s v="Hemet"/>
    <s v="PLF Debt"/>
    <s v="Marijuana Tax: Impose tax on cannabis businesses of $10/sq. ft. of space used for commercial cannabis activity."/>
    <s v="Other Purpose"/>
    <n v="37.159999999999997"/>
    <n v="62.84"/>
    <s v="Fail"/>
    <s v=""/>
    <n v="1"/>
    <n v="2018"/>
    <x v="0"/>
    <m/>
  </r>
  <r>
    <s v="Riverside"/>
    <s v="Canyon Lake"/>
    <s v="PLF Debt"/>
    <s v="Parcel Tax: Levy $204/year on improved parcels and $96/year on unimproved parcels for 5 years."/>
    <s v="Fire, Police Protection/Emergency Medical"/>
    <n v="37.880000000000003"/>
    <n v="62.12"/>
    <s v="Fail"/>
    <s v=""/>
    <n v="1"/>
    <n v="2011"/>
    <x v="2"/>
    <m/>
  </r>
  <r>
    <s v="Riverside"/>
    <s v="Palm Springs"/>
    <s v="PLF Debt"/>
    <s v="Utility User tax: Increase UUT by 3%."/>
    <s v="Other Purpose"/>
    <n v="39"/>
    <n v="61"/>
    <s v="Fail"/>
    <s v=""/>
    <n v="1"/>
    <n v="1988"/>
    <x v="0"/>
    <m/>
  </r>
  <r>
    <s v="Riverside"/>
    <s v="Coachella Fire Protection District"/>
    <s v="PLF Debt"/>
    <s v="$52 Per Parcel (Max Tax)"/>
    <s v="Fire, Police Protection/Emergency Medical"/>
    <n v="40"/>
    <n v="60"/>
    <s v="Fail"/>
    <s v=""/>
    <n v="1"/>
    <n v="1998"/>
    <x v="1"/>
    <m/>
  </r>
  <r>
    <s v="Riverside"/>
    <s v="Idyllwild Fire Protection District"/>
    <s v="PLF Debt"/>
    <s v="Stand by Charge: Increase stand by charge not to exceed $130.00 per unit."/>
    <s v="Fire, Police Protection/Emergency Medical"/>
    <n v="40.31"/>
    <n v="59.69"/>
    <s v="Fail"/>
    <s v=""/>
    <n v="1"/>
    <n v="2011"/>
    <x v="2"/>
    <m/>
  </r>
  <r>
    <s v="Riverside"/>
    <s v="Palm Springs"/>
    <s v="PLF Debt"/>
    <s v="Utility Users Tax: Repeal 5% Tax"/>
    <s v="Special Tax Fees/Levy"/>
    <n v="41.2"/>
    <n v="58.8"/>
    <s v="Fail"/>
    <s v=""/>
    <n v="1"/>
    <n v="2002"/>
    <x v="0"/>
    <m/>
  </r>
  <r>
    <s v="Riverside"/>
    <s v="Morena Valley Community Services District"/>
    <s v="PLF Debt"/>
    <s v="Increase Zone Parcel Fee by $8"/>
    <s v="Recreation and Sports Facilities"/>
    <n v="41.4"/>
    <n v="58.6"/>
    <s v="Fail"/>
    <s v=""/>
    <n v="1"/>
    <n v="1998"/>
    <x v="0"/>
    <m/>
  </r>
  <r>
    <s v="Riverside"/>
    <s v="Hemet"/>
    <s v="PLF Debt"/>
    <s v="Transient Occupancy Tax: Increase TOT to 8%."/>
    <s v="Other Purpose"/>
    <n v="42"/>
    <n v="58"/>
    <s v="Fail"/>
    <s v=""/>
    <n v="1"/>
    <n v="1988"/>
    <x v="0"/>
    <m/>
  </r>
  <r>
    <s v="Riverside"/>
    <s v="Banning"/>
    <s v="PLF Debt"/>
    <s v="Transient Occupancy Tax: Increase TOT from 6% to 10%."/>
    <s v="Other Purpose"/>
    <n v="42.8"/>
    <n v="57.2"/>
    <s v="Fail"/>
    <s v=""/>
    <n v="1"/>
    <n v="1990"/>
    <x v="0"/>
    <m/>
  </r>
  <r>
    <s v="Riverside"/>
    <s v="Perris"/>
    <s v="PLF Debt"/>
    <s v="Property Tax: Charge $135.88 to every owner of single- family home and owners of nonresidential parcels would pay a maximum of $543 for every four-acre area."/>
    <s v="Other Purpose"/>
    <n v="42.87"/>
    <n v="57.13"/>
    <s v="Fail"/>
    <s v=""/>
    <n v="1"/>
    <n v="2009"/>
    <x v="2"/>
    <m/>
  </r>
  <r>
    <s v="Riverside"/>
    <s v="Palm Desert"/>
    <s v="PLF Debt"/>
    <s v="Transient Occupancy Tax: Increase tax from 9% to 11%."/>
    <s v="Special Tax Fees/Levy"/>
    <n v="42.9"/>
    <n v="57.1"/>
    <s v="Fail"/>
    <s v=""/>
    <n v="1"/>
    <n v="2014"/>
    <x v="0"/>
    <m/>
  </r>
  <r>
    <s v="Riverside"/>
    <s v="Jurupa Unified School District"/>
    <s v="General Obligation Bond"/>
    <n v="14250000"/>
    <s v="K-12 School Facility"/>
    <n v="43"/>
    <n v="57"/>
    <s v="Fail"/>
    <s v=""/>
    <n v="1"/>
    <n v="1990"/>
    <x v="0"/>
    <m/>
  </r>
  <r>
    <s v="Riverside"/>
    <s v="Beaumont-Cherry Valley Recreation Park District"/>
    <s v="General Obligation Bond"/>
    <n v="6000000"/>
    <s v="Parks, Open Space"/>
    <n v="43.1"/>
    <n v="56.9"/>
    <s v="Fail"/>
    <s v=""/>
    <n v="1"/>
    <n v="1990"/>
    <x v="0"/>
    <m/>
  </r>
  <r>
    <s v="Riverside"/>
    <s v="Desert Hot Springs"/>
    <s v="PLF Debt"/>
    <s v="$260 Sq Ft for Residential/$120+$.10 Sq Ft Commercial"/>
    <s v="Hospital"/>
    <n v="43.6"/>
    <n v="56.4"/>
    <s v="Fail"/>
    <s v=""/>
    <n v="1"/>
    <n v="1996"/>
    <x v="0"/>
    <m/>
  </r>
  <r>
    <s v="Riverside"/>
    <s v="Indio"/>
    <s v="General Obligation Bond"/>
    <n v="55000000"/>
    <s v="Street Construction and Improvements"/>
    <n v="43.7"/>
    <n v="56.3"/>
    <s v="Fail"/>
    <s v=""/>
    <n v="1"/>
    <n v="1998"/>
    <x v="0"/>
    <m/>
  </r>
  <r>
    <s v="Riverside"/>
    <s v="Hemet Unified School District Idylwild CFD"/>
    <s v="PLF Debt"/>
    <s v="$45 Per Parcel/$3,500,000 Bonds"/>
    <s v="K-12 School Facility"/>
    <n v="43.9"/>
    <n v="56.1"/>
    <s v="Fail"/>
    <s v=""/>
    <n v="1"/>
    <n v="1996"/>
    <x v="0"/>
    <m/>
  </r>
  <r>
    <s v="Riverside"/>
    <s v="Jurupa Area Recreation and Park District"/>
    <s v="PLF Debt"/>
    <s v="Parcel Tax: $30"/>
    <s v="Parks, Open Space"/>
    <n v="43.93"/>
    <n v="56.07"/>
    <s v="Fail"/>
    <s v=""/>
    <n v="1"/>
    <n v="2020"/>
    <x v="1"/>
    <m/>
  </r>
  <r>
    <s v="Riverside"/>
    <s v="Wildomar"/>
    <s v="PLF Debt"/>
    <s v="Parcel Tax: Levy a $28 per year parcel tax."/>
    <s v="Parks, Open Space"/>
    <n v="43.94"/>
    <n v="56.06"/>
    <s v="Fail"/>
    <s v=""/>
    <n v="1"/>
    <n v="2011"/>
    <x v="2"/>
    <m/>
  </r>
  <r>
    <s v="Riverside"/>
    <s v="Desert Hot Springs"/>
    <s v="Sales Tax Revenue Bond"/>
    <s v="Sales Tax: Increase sales tax by 1%."/>
    <s v="Special Tax Fees/Levy"/>
    <n v="44"/>
    <n v="56"/>
    <s v="Fail"/>
    <s v=""/>
    <n v="1"/>
    <n v="2014"/>
    <x v="0"/>
    <m/>
  </r>
  <r>
    <s v="Riverside"/>
    <s v="Moreno Valley"/>
    <s v="PLF Debt"/>
    <s v="Parcel Tax: $20 per year/per parcel."/>
    <s v="Public Building"/>
    <n v="44.37"/>
    <n v="55.63"/>
    <s v="Fail"/>
    <s v=""/>
    <n v="1"/>
    <n v="2001"/>
    <x v="2"/>
    <m/>
  </r>
  <r>
    <s v="Riverside"/>
    <s v="Hemet"/>
    <s v="PLF Debt"/>
    <s v="Utility Users Tax: Establish 5% Tax"/>
    <s v="Special Tax Fees/Levy"/>
    <n v="44.8"/>
    <n v="55.2"/>
    <s v="Fail"/>
    <s v=""/>
    <n v="1"/>
    <n v="2008"/>
    <x v="0"/>
    <m/>
  </r>
  <r>
    <s v="Riverside"/>
    <s v="Blythe"/>
    <s v="PLF Debt"/>
    <s v="Medical Cannabis Business Charge/Tax: Charge each medical cannabis business a maximum of $10,000/yr. for each business license issued and tax each medical cannabis business at the maximum rate of 15› for each $1 of proceeds collected and at a maximum monthly rate of $10/sq. ft. of cannabis cultivated."/>
    <s v="Special Tax Fees/Levy"/>
    <n v="45.3"/>
    <n v="54.7"/>
    <s v="Fail"/>
    <s v=""/>
    <n v="1"/>
    <n v="2014"/>
    <x v="0"/>
    <m/>
  </r>
  <r>
    <s v="Riverside"/>
    <s v="Coachella"/>
    <s v="PLF Debt"/>
    <s v="Utility Users Tax: Levy a 5% utility user tax."/>
    <s v="Other Purpose"/>
    <n v="45.34"/>
    <n v="54.66"/>
    <s v="Fail"/>
    <s v=""/>
    <n v="1"/>
    <n v="2009"/>
    <x v="2"/>
    <m/>
  </r>
  <r>
    <s v="Riverside"/>
    <s v="Blythe"/>
    <s v="PLF Debt"/>
    <s v="Transient Occupancy Tax: Increase tax by 3% to 13% for 5 years."/>
    <s v="Special Tax Fees/Levy"/>
    <n v="45.6"/>
    <n v="54.4"/>
    <s v="Fail"/>
    <s v=""/>
    <n v="1"/>
    <n v="2014"/>
    <x v="0"/>
    <m/>
  </r>
  <r>
    <s v="Riverside"/>
    <s v="Banning"/>
    <s v="PLF Debt"/>
    <s v="Parcel Tax: Various Amounts"/>
    <s v="Public Safety"/>
    <n v="45.8"/>
    <n v="54.2"/>
    <s v="Fail"/>
    <s v=""/>
    <n v="1"/>
    <n v="2004"/>
    <x v="1"/>
    <m/>
  </r>
  <r>
    <s v="Riverside"/>
    <s v="Indio"/>
    <s v="PLF Debt"/>
    <s v="Transient Occupancy Tax: Increase TOT to 10%"/>
    <s v="Other Purpose"/>
    <n v="46"/>
    <n v="54"/>
    <s v="Fail"/>
    <s v=""/>
    <n v="1"/>
    <n v="1988"/>
    <x v="0"/>
    <m/>
  </r>
  <r>
    <s v="Riverside"/>
    <s v="Jurupa Unified School District"/>
    <s v="General Obligation Bond"/>
    <n v="192000000"/>
    <s v="K-12 School Facility"/>
    <n v="46.04"/>
    <n v="53.96"/>
    <s v="Fail"/>
    <s v=""/>
    <n v="1"/>
    <n v="2020"/>
    <x v="1"/>
    <m/>
  </r>
  <r>
    <s v="Riverside"/>
    <s v="Moreno Valley"/>
    <s v="PLF Debt"/>
    <s v="Utility Users Tax: Repeal 6% Tax"/>
    <s v="Special Tax Fees/Levy"/>
    <n v="46.4"/>
    <n v="53.6"/>
    <s v="Fail"/>
    <s v=""/>
    <n v="1"/>
    <n v="2002"/>
    <x v="0"/>
    <m/>
  </r>
  <r>
    <s v="Riverside"/>
    <s v="Riverside Community College District"/>
    <s v="General Obligation Bond"/>
    <n v="715000000"/>
    <s v="College, University Facility"/>
    <n v="46.64"/>
    <n v="53.36"/>
    <s v="Fail"/>
    <s v=""/>
    <n v="1"/>
    <n v="2020"/>
    <x v="1"/>
    <m/>
  </r>
  <r>
    <s v="Riverside"/>
    <s v="Blythe"/>
    <s v="PLF Debt"/>
    <s v="Transient Occupancy Tax: Increase TOT from 10% to 13%."/>
    <s v="Other Purpose"/>
    <n v="47.06"/>
    <n v="52.94"/>
    <s v="Fail"/>
    <s v=""/>
    <n v="1"/>
    <n v="2009"/>
    <x v="2"/>
    <m/>
  </r>
  <r>
    <s v="Riverside"/>
    <s v="San Jacinto"/>
    <s v="PLF Debt"/>
    <s v="Utility Users Tax: Establish 6.5% tax for 10 years."/>
    <s v="Special Tax Fees/Levy"/>
    <n v="47.7"/>
    <n v="52.3"/>
    <s v="Fail"/>
    <s v=""/>
    <n v="1"/>
    <n v="2014"/>
    <x v="0"/>
    <m/>
  </r>
  <r>
    <s v="Riverside"/>
    <s v="Desert Hot Springs"/>
    <s v="PLF Debt"/>
    <s v="Continue 3% Utility Users Tax"/>
    <s v="Special Tax Fees/Levy"/>
    <n v="48.1"/>
    <n v="51.9"/>
    <s v="Fail"/>
    <s v=""/>
    <n v="1"/>
    <n v="1998"/>
    <x v="0"/>
    <m/>
  </r>
  <r>
    <s v="Riverside"/>
    <s v="Jurupa Valley"/>
    <s v="PLF Debt"/>
    <s v="Cannabis Tax: replaces existing regulations on marijuana businesses and increases taxes on marijuana businesses - impose gross receipts taxes at 6% for retailers, 2% for distributors, 2.5% for manufacturing, and 1% for testing laboratories and a tax on indoor cultivation businesses at a rate of $10 per square foot"/>
    <s v="Other Purpose"/>
    <n v="48.52"/>
    <n v="51.48"/>
    <s v="Fail"/>
    <s v=""/>
    <n v="1"/>
    <n v="2020"/>
    <x v="0"/>
    <m/>
  </r>
  <r>
    <s v="Riverside"/>
    <s v="Canyon Lake"/>
    <s v="PLF Debt"/>
    <s v="Special Tax: Levy special tax of $204 per parcel with annual increases of up to 7% for a maximum of 5 years."/>
    <s v="Fire, Police Protection/Emergency Medical"/>
    <n v="49.55"/>
    <n v="50.45"/>
    <s v="Fail"/>
    <s v=""/>
    <n v="1"/>
    <n v="2013"/>
    <x v="2"/>
    <m/>
  </r>
  <r>
    <s v="Riverside"/>
    <s v="Riverside County CSA No 152D"/>
    <s v="PLF Debt"/>
    <s v="Parcel Tax: $41.31 per parcel."/>
    <s v="Fire, Police Protection/Emergency Medical"/>
    <n v="49.7"/>
    <n v="50.3"/>
    <s v="Fail"/>
    <s v=""/>
    <n v="1"/>
    <n v="2003"/>
    <x v="2"/>
    <m/>
  </r>
  <r>
    <s v="Riverside"/>
    <s v="Coachella"/>
    <s v="Sales Tax Revenue Bond"/>
    <s v="Sales Tax: Establish 1% tax."/>
    <s v="Special Tax Fees/Levy"/>
    <n v="50.7"/>
    <n v="49.3"/>
    <s v="Pass"/>
    <n v="1"/>
    <s v=""/>
    <n v="2014"/>
    <x v="0"/>
    <m/>
  </r>
  <r>
    <s v="Riverside"/>
    <s v="Canyon Lake"/>
    <s v="PLF Debt"/>
    <s v="Utility Users Tax: Establish 3.95% tax for 6 years."/>
    <s v="Special Tax Fees/Levy"/>
    <n v="50.8"/>
    <n v="49.2"/>
    <s v="Pass"/>
    <n v="1"/>
    <s v=""/>
    <n v="2014"/>
    <x v="0"/>
    <m/>
  </r>
  <r>
    <s v="Riverside"/>
    <s v="Temecula"/>
    <s v="PLF Debt"/>
    <s v="Sales Tax: Impose 1% tax for general city services."/>
    <s v="Other Purpose"/>
    <n v="51"/>
    <n v="49"/>
    <s v="Pass"/>
    <n v="1"/>
    <s v=""/>
    <n v="2016"/>
    <x v="0"/>
    <m/>
  </r>
  <r>
    <s v="Riverside"/>
    <s v="Riverside County CSA No 152D"/>
    <s v="PLF Debt"/>
    <s v="Parcel Tax: $54.99 per parcel."/>
    <s v="Fire, Police Protection/Emergency Medical"/>
    <n v="51.2"/>
    <n v="48.8"/>
    <s v="Fail"/>
    <s v=""/>
    <n v="1"/>
    <n v="2003"/>
    <x v="2"/>
    <m/>
  </r>
  <r>
    <s v="Riverside"/>
    <s v="Corona"/>
    <s v="PLF Debt"/>
    <s v="Sales Tax: additional 1% generating an estimated $30 million per year, thereby increasing the total sales tax rate from 7.75% to 8.75%"/>
    <s v="Other Purpose"/>
    <n v="51.39"/>
    <n v="48.61"/>
    <s v="Pass"/>
    <n v="1"/>
    <s v=""/>
    <n v="2020"/>
    <x v="0"/>
    <m/>
  </r>
  <r>
    <s v="Riverside"/>
    <s v="San Jacinto"/>
    <s v="PLF Debt"/>
    <s v="Transient Occupancy Tax: Increase tax from 8% to 12%."/>
    <s v="Other Purpose"/>
    <n v="51.43"/>
    <n v="48.57"/>
    <s v="Pass"/>
    <n v="1"/>
    <s v=""/>
    <n v="2016"/>
    <x v="0"/>
    <m/>
  </r>
  <r>
    <s v="Riverside"/>
    <s v="Jurupa Unified School District"/>
    <s v="General Obligation Bond"/>
    <n v="125000000"/>
    <s v="K-12 School Facility"/>
    <n v="52"/>
    <n v="48"/>
    <s v="Fail"/>
    <s v=""/>
    <n v="1"/>
    <n v="2012"/>
    <x v="1"/>
    <m/>
  </r>
  <r>
    <s v="Riverside"/>
    <s v="Coachella"/>
    <s v="PLF Debt"/>
    <s v="$60 Single-Family for 3Yrs"/>
    <s v="Fire, Police Protection/Emergency Medical"/>
    <n v="52.3"/>
    <n v="47.7"/>
    <s v="Fail"/>
    <s v=""/>
    <n v="1"/>
    <n v="1994"/>
    <x v="0"/>
    <m/>
  </r>
  <r>
    <s v="Riverside"/>
    <s v="Hemet"/>
    <s v="PLF Debt"/>
    <s v="Marijuana Tax: Impose tax on cannabis businesses at the maximum rates of 25% of gross revenues or $30/sq. ft. of cultivation space."/>
    <s v="Other Purpose"/>
    <n v="52.35"/>
    <n v="47.65"/>
    <s v="Pass"/>
    <n v="1"/>
    <s v=""/>
    <n v="2018"/>
    <x v="0"/>
    <m/>
  </r>
  <r>
    <s v="Riverside"/>
    <s v="Moreno Valley"/>
    <s v="PLF Debt"/>
    <s v="Utility Users Tax: Continue 6% Tax"/>
    <s v="Special Tax Fees/Levy"/>
    <n v="52.4"/>
    <n v="47.6"/>
    <s v="Pass"/>
    <n v="1"/>
    <s v=""/>
    <n v="1996"/>
    <x v="0"/>
    <m/>
  </r>
  <r>
    <s v="Riverside"/>
    <s v="Cathedral City"/>
    <s v="PLF Debt"/>
    <s v="TOT: Increase from 10%-11% on 1/1/2005; Increase from 11%-11.5% on 1/1/2006; Increase from 11.5%-12% on 1/1/2007"/>
    <s v="Special Tax Fees/Levy"/>
    <n v="52.5"/>
    <n v="47.5"/>
    <s v="Pass"/>
    <n v="1"/>
    <s v=""/>
    <n v="2004"/>
    <x v="0"/>
    <m/>
  </r>
  <r>
    <s v="Riverside"/>
    <s v="Murrieta"/>
    <s v="PLF Debt"/>
    <s v="Sales Tax: Impose $0.01 tax for general government purposes."/>
    <s v="Other Purpose"/>
    <n v="52.56"/>
    <n v="47.44"/>
    <s v="Pass"/>
    <n v="1"/>
    <s v=""/>
    <n v="2018"/>
    <x v="0"/>
    <m/>
  </r>
  <r>
    <s v="Riverside"/>
    <s v="Mt San Jacinto Community College District"/>
    <s v="General Obligation Bond"/>
    <n v="47000000"/>
    <s v="College, University Facility"/>
    <n v="52.6"/>
    <n v="47.4"/>
    <s v="Fail"/>
    <s v=""/>
    <n v="1"/>
    <n v="2010"/>
    <x v="0"/>
    <m/>
  </r>
  <r>
    <s v="Riverside"/>
    <s v="Moreno Valley"/>
    <s v="PLF Debt"/>
    <s v="Continue Bus License Tax"/>
    <s v="Special Tax Fees/Levy"/>
    <n v="52.8"/>
    <n v="47.2"/>
    <s v="Pass"/>
    <n v="1"/>
    <s v=""/>
    <n v="1996"/>
    <x v="0"/>
    <m/>
  </r>
  <r>
    <s v="Riverside"/>
    <s v="Murrieta"/>
    <s v="PLF Debt"/>
    <s v="$94.19 Per Equivalent Dwelling Unit"/>
    <s v="Public Safety"/>
    <n v="52.9"/>
    <n v="47.1"/>
    <s v="Fail"/>
    <s v=""/>
    <n v="1"/>
    <n v="1998"/>
    <x v="0"/>
    <m/>
  </r>
  <r>
    <s v="Riverside"/>
    <s v="Banning Unified School District"/>
    <s v="General Obligation Bond"/>
    <n v="63000000"/>
    <s v="K-12 School Facility"/>
    <n v="53"/>
    <n v="47"/>
    <s v="Fail"/>
    <s v=""/>
    <n v="1"/>
    <n v="2006"/>
    <x v="1"/>
    <m/>
  </r>
  <r>
    <s v="Riverside"/>
    <s v="Banning"/>
    <s v="PLF Debt"/>
    <s v="General Mining Tax: Establishing tax of 80› per ton upon excavating and processing rock material."/>
    <s v="Special Tax Fees/Levy"/>
    <n v="53.1"/>
    <n v="46.9"/>
    <s v="Pass"/>
    <n v="1"/>
    <s v=""/>
    <n v="2014"/>
    <x v="0"/>
    <m/>
  </r>
  <r>
    <s v="Riverside"/>
    <s v="Hemet Unified School District"/>
    <s v="General Obligation Bond"/>
    <n v="149000000"/>
    <s v="K-12 School Facility"/>
    <n v="53.1"/>
    <n v="46.9"/>
    <s v="Fail"/>
    <s v=""/>
    <n v="1"/>
    <n v="2006"/>
    <x v="1"/>
    <m/>
  </r>
  <r>
    <s v="Riverside"/>
    <s v="Indio"/>
    <s v="PLF Debt"/>
    <s v="Utility Users Tax: Increase Tax Rate from 3% to 6%"/>
    <s v="Special Tax Fees/Levy"/>
    <n v="53.5"/>
    <n v="46.5"/>
    <s v="Pass"/>
    <n v="1"/>
    <s v=""/>
    <n v="2010"/>
    <x v="0"/>
    <m/>
  </r>
  <r>
    <s v="Riverside"/>
    <s v="Perris Union High School District"/>
    <s v="General Obligation Bond"/>
    <n v="38000000"/>
    <s v="K-12 School Facility"/>
    <n v="53.5"/>
    <n v="46.5"/>
    <s v="Fail"/>
    <s v=""/>
    <n v="1"/>
    <n v="2004"/>
    <x v="1"/>
    <m/>
  </r>
  <r>
    <s v="Riverside"/>
    <s v="Romoland School District"/>
    <s v="General Obligation Bond"/>
    <n v="39000000"/>
    <s v="K-12 School Facility"/>
    <n v="53.55"/>
    <n v="46.45"/>
    <s v="Fail"/>
    <s v=""/>
    <n v="1"/>
    <n v="2020"/>
    <x v="0"/>
    <m/>
  </r>
  <r>
    <s v="Riverside"/>
    <s v="Moreno Valley"/>
    <s v="PLF Debt"/>
    <s v="Sales Tax: 1¢ sales tax, generating approximately $20,000,000 annually"/>
    <s v="Other Purpose"/>
    <n v="53.87"/>
    <n v="46.13"/>
    <s v="Pass"/>
    <n v="1"/>
    <s v=""/>
    <n v="2021"/>
    <x v="2"/>
    <m/>
  </r>
  <r>
    <s v="Riverside"/>
    <s v="Jurupa Valley"/>
    <s v="PLF Debt"/>
    <s v="Marijuana Tax: Impose annual tax on marijuana businesses up to $25/sq. ft. of space used for retail cannabis sales and up to $3/sq. ft. for space used for other commercial cannabis activity."/>
    <s v="Other Purpose"/>
    <n v="53.9"/>
    <n v="46.1"/>
    <s v="Pass"/>
    <n v="1"/>
    <s v=""/>
    <n v="2018"/>
    <x v="0"/>
    <m/>
  </r>
  <r>
    <s v="Riverside"/>
    <s v="Norco"/>
    <s v="PLF Debt"/>
    <s v="Transient Occupancy Tax: Increase TOT from 8% to 11%."/>
    <s v="Other Purpose"/>
    <n v="54.53"/>
    <n v="45.47"/>
    <s v="Pass"/>
    <n v="1"/>
    <s v=""/>
    <n v="2009"/>
    <x v="2"/>
    <m/>
  </r>
  <r>
    <s v="Riverside"/>
    <s v="Mt San Jacinto Community College District"/>
    <s v="General Obligation Bond"/>
    <n v="720000000"/>
    <s v="College, University Facility"/>
    <n v="54.6"/>
    <n v="45.4"/>
    <s v="Fail"/>
    <s v=""/>
    <n v="1"/>
    <n v="2006"/>
    <x v="1"/>
    <m/>
  </r>
  <r>
    <s v="Riverside"/>
    <s v="La Quinta"/>
    <s v="PLF Debt"/>
    <s v="Sales Tax: Impose 1% for 20 years for general city services."/>
    <s v="Other Purpose"/>
    <n v="54.73"/>
    <n v="45.27"/>
    <s v="Pass"/>
    <n v="1"/>
    <s v=""/>
    <n v="2016"/>
    <x v="0"/>
    <m/>
  </r>
  <r>
    <s v="Riverside"/>
    <s v="Nuview Union School District"/>
    <s v="General Obligation Bond"/>
    <n v="6000000"/>
    <s v="K-12 School Facility"/>
    <n v="55.6"/>
    <n v="44.4"/>
    <s v="Fail"/>
    <s v=""/>
    <n v="1"/>
    <n v="2003"/>
    <x v="2"/>
    <m/>
  </r>
  <r>
    <s v="Riverside"/>
    <s v="Salton Community Services District"/>
    <s v="PLF Debt"/>
    <s v="Parcel Tax: Impose tax of $10 for unimproved property and $75 for improved property per taxable parcel to help fund the fire department for 10 yrs."/>
    <s v="Fire, Police Protection/Emergency Medical"/>
    <n v="55.88"/>
    <n v="44.12"/>
    <s v="Fail"/>
    <s v=""/>
    <n v="1"/>
    <n v="2019"/>
    <x v="2"/>
    <m/>
  </r>
  <r>
    <s v="Riverside"/>
    <s v="Perris Union High School District"/>
    <s v="General Obligation Bond"/>
    <n v="148000000"/>
    <s v="K-12 School Facility"/>
    <n v="55.89"/>
    <n v="44.11"/>
    <s v="Fail"/>
    <s v=""/>
    <n v="1"/>
    <n v="2018"/>
    <x v="0"/>
    <m/>
  </r>
  <r>
    <s v="Riverside"/>
    <s v="Palm Springs"/>
    <s v="PLF Debt"/>
    <s v="Extend existing business license tax"/>
    <s v="Other Purpose"/>
    <n v="56"/>
    <n v="44"/>
    <s v="Pass"/>
    <n v="1"/>
    <s v=""/>
    <n v="1988"/>
    <x v="0"/>
    <m/>
  </r>
  <r>
    <s v="Riverside"/>
    <s v="Nuview Union School District"/>
    <s v="General Obligation Bond"/>
    <n v="39600000"/>
    <s v="K-12 School Facility"/>
    <n v="56.4"/>
    <n v="43.6"/>
    <s v="Pass"/>
    <n v="1"/>
    <s v=""/>
    <n v="2006"/>
    <x v="1"/>
    <m/>
  </r>
  <r>
    <s v="Riverside"/>
    <s v="Palm Springs"/>
    <s v="PLF Debt"/>
    <s v="Sales Tax:  Levy additional tax of 0.5% (1/2-cent) for general city services."/>
    <s v="Other Purpose"/>
    <n v="56.43"/>
    <n v="43.57"/>
    <s v="Pass"/>
    <n v="1"/>
    <s v=""/>
    <n v="2017"/>
    <x v="2"/>
    <m/>
  </r>
  <r>
    <s v="Riverside"/>
    <s v="Norco"/>
    <s v="PLF Debt"/>
    <s v="Sales Tax: Impose $0.01 tax for general government purposes."/>
    <s v="Other Purpose"/>
    <n v="56.55"/>
    <n v="43.45"/>
    <s v="Pass"/>
    <n v="1"/>
    <s v=""/>
    <n v="2018"/>
    <x v="0"/>
    <m/>
  </r>
  <r>
    <s v="Riverside"/>
    <s v="Menifee Union School District"/>
    <s v="General Obligation Bond"/>
    <n v="31460000"/>
    <s v="K-12 School Facility"/>
    <n v="56.7"/>
    <n v="43.3"/>
    <s v="Pass"/>
    <n v="1"/>
    <s v=""/>
    <n v="2008"/>
    <x v="1"/>
    <m/>
  </r>
  <r>
    <s v="Riverside"/>
    <s v="Idyllwild Fire Protection District"/>
    <s v="PLF Debt"/>
    <s v="Parcel Tax: Impose tax of $130/parcel with annual increases up to 3% for cost of living adjustments."/>
    <s v="Fire, Police Protection/Emergency Medical"/>
    <n v="56.74"/>
    <n v="43.26"/>
    <s v="Fail"/>
    <s v=""/>
    <n v="1"/>
    <n v="2016"/>
    <x v="0"/>
    <m/>
  </r>
  <r>
    <s v="Riverside"/>
    <s v="Corona-Norco Unified School District"/>
    <s v="General Obligation Bond"/>
    <n v="396000000"/>
    <s v="K-12 School Facility"/>
    <n v="57"/>
    <n v="43"/>
    <s v="Pass"/>
    <n v="1"/>
    <s v=""/>
    <n v="2014"/>
    <x v="0"/>
    <m/>
  </r>
  <r>
    <s v="Riverside"/>
    <s v="Cathedral City"/>
    <s v="Sales Tax Revenue Bond"/>
    <s v="Sales Tax: Adopt a 1› Sales Tax to Expire In 5 Yrs"/>
    <s v="Special Tax Fees/Levy"/>
    <n v="57.2"/>
    <n v="42.8"/>
    <s v="Pass"/>
    <n v="1"/>
    <s v=""/>
    <n v="2010"/>
    <x v="1"/>
    <m/>
  </r>
  <r>
    <s v="Riverside"/>
    <s v="Murrieta Valley Unified School District"/>
    <s v="General Obligation Bond"/>
    <n v="120000000"/>
    <s v="College, University Facility"/>
    <n v="57.4"/>
    <n v="42.6"/>
    <s v="Pass"/>
    <n v="1"/>
    <s v=""/>
    <n v="2006"/>
    <x v="1"/>
    <m/>
  </r>
  <r>
    <s v="Riverside"/>
    <s v="Palm Springs"/>
    <s v="PLF Debt"/>
    <s v="Sales Tax: Increase sales tax by 1%."/>
    <s v="Other Purpose"/>
    <n v="57.48"/>
    <n v="42.52"/>
    <s v="Pass"/>
    <n v="1"/>
    <s v=""/>
    <n v="2011"/>
    <x v="2"/>
    <m/>
  </r>
  <r>
    <s v="Riverside"/>
    <s v="Perris Union High School District"/>
    <s v="General Obligation Bond"/>
    <n v="46000000"/>
    <s v="K-12 School Facility"/>
    <n v="57.9"/>
    <n v="42.1"/>
    <s v="Pass"/>
    <n v="1"/>
    <s v=""/>
    <n v="2004"/>
    <x v="0"/>
    <m/>
  </r>
  <r>
    <s v="Riverside"/>
    <s v="Banning Unified School District"/>
    <s v="General Obligation Bond"/>
    <n v="63000000"/>
    <s v="K-12 School Facility"/>
    <n v="58"/>
    <n v="42"/>
    <s v="Pass"/>
    <n v="1"/>
    <s v=""/>
    <n v="2006"/>
    <x v="0"/>
    <m/>
  </r>
  <r>
    <s v="Riverside"/>
    <s v="Murrieta Valley Unified School District"/>
    <s v="General Obligation Bond"/>
    <n v="98000000"/>
    <s v="K-12 School Facility"/>
    <n v="58"/>
    <n v="42.1"/>
    <s v="Pass"/>
    <n v="1"/>
    <s v=""/>
    <n v="2014"/>
    <x v="0"/>
    <m/>
  </r>
  <r>
    <s v="Riverside"/>
    <s v="Hemet Unified School District"/>
    <s v="General Obligation Bond"/>
    <n v="149000000"/>
    <s v="K-12 School Facility"/>
    <n v="58.2"/>
    <n v="41.8"/>
    <s v="Pass"/>
    <n v="1"/>
    <s v=""/>
    <n v="2006"/>
    <x v="0"/>
    <m/>
  </r>
  <r>
    <s v="Riverside"/>
    <s v="Coachella"/>
    <s v="PLF Debt"/>
    <s v="Utility Users Tax: Establish a 5% Tax on Telecommunications, Electricity, Gas, Water, Sewer, and Garbage Services"/>
    <s v="Special Tax Fees/Levy"/>
    <n v="58.3"/>
    <n v="41.7"/>
    <s v="Pass"/>
    <n v="1"/>
    <s v=""/>
    <n v="2010"/>
    <x v="1"/>
    <m/>
  </r>
  <r>
    <s v="Riverside"/>
    <s v="Coachella Fire Protection District"/>
    <s v="PLF Debt"/>
    <s v="$52.66 Single-Family/ $35.50 Multi-Family for 2 Yrs"/>
    <s v="Fire, Police Protection/Emergency Medical"/>
    <n v="58.5"/>
    <n v="41.5"/>
    <s v="Pass"/>
    <n v="1"/>
    <s v=""/>
    <n v="1994"/>
    <x v="0"/>
    <m/>
  </r>
  <r>
    <s v="Riverside"/>
    <s v="Wildomar"/>
    <s v="PLF Debt"/>
    <s v="Sales Tax: Impose $.01 tax for general government purposes."/>
    <s v="Other Purpose"/>
    <n v="58.67"/>
    <n v="41.33"/>
    <s v="Pass"/>
    <n v="1"/>
    <s v=""/>
    <n v="2018"/>
    <x v="0"/>
    <m/>
  </r>
  <r>
    <s v="Riverside"/>
    <s v="Mt San Jacinto Community College District"/>
    <s v="General Obligation Bond"/>
    <n v="295000000"/>
    <s v="College, University Facility"/>
    <n v="58.8"/>
    <n v="41.2"/>
    <s v="Pass"/>
    <n v="1"/>
    <s v=""/>
    <n v="2014"/>
    <x v="0"/>
    <m/>
  </r>
  <r>
    <s v="Riverside"/>
    <s v="Indian Wells"/>
    <s v="PLF Debt"/>
    <s v="Transient Occupancy Tax: Increase tax from 11.25% to 12.25% to fund the operations, maintenance, and improvement of the Indian Wells Golf Resort."/>
    <s v="K-12 School Facility"/>
    <n v="58.82"/>
    <n v="41.18"/>
    <s v="Fail"/>
    <s v=""/>
    <n v="1"/>
    <n v="2016"/>
    <x v="0"/>
    <m/>
  </r>
  <r>
    <s v="Riverside"/>
    <s v="Menifee Union School District"/>
    <s v="General Obligation Bond"/>
    <n v="14500000"/>
    <s v="K-12 School Facility"/>
    <n v="59.2"/>
    <n v="40.799999999999997"/>
    <s v="Pass"/>
    <n v="1"/>
    <s v=""/>
    <n v="2002"/>
    <x v="0"/>
    <m/>
  </r>
  <r>
    <s v="Riverside"/>
    <s v="Hemet Unified School District"/>
    <s v="General Obligation Bond"/>
    <n v="37500000"/>
    <s v="K-12 School Facility"/>
    <n v="59.4"/>
    <n v="40.6"/>
    <s v="Fail"/>
    <s v=""/>
    <n v="1"/>
    <n v="1998"/>
    <x v="1"/>
    <m/>
  </r>
  <r>
    <s v="Riverside"/>
    <s v="Riverside"/>
    <s v="PLF Debt"/>
    <s v="Sales Tax: Impose 1% tax for 20 years for general city services."/>
    <s v="Other Purpose"/>
    <n v="59.64"/>
    <n v="40.36"/>
    <s v="Pass"/>
    <n v="1"/>
    <s v=""/>
    <n v="2016"/>
    <x v="0"/>
    <m/>
  </r>
  <r>
    <s v="Riverside"/>
    <s v="Riverside Community College District"/>
    <s v="General Obligation Bond"/>
    <n v="350000000"/>
    <s v="College, University Facility"/>
    <n v="60.6"/>
    <n v="39.4"/>
    <s v="Pass"/>
    <n v="1"/>
    <s v=""/>
    <n v="2004"/>
    <x v="1"/>
    <m/>
  </r>
  <r>
    <s v="Riverside"/>
    <s v="Jurupa Unified School District"/>
    <s v="General Obligation Bond"/>
    <n v="144000000"/>
    <s v="K-12 School Facility"/>
    <n v="60.8"/>
    <n v="39.200000000000003"/>
    <s v="Pass"/>
    <n v="1"/>
    <s v=""/>
    <n v="2014"/>
    <x v="0"/>
    <m/>
  </r>
  <r>
    <s v="Riverside"/>
    <s v="Hemet"/>
    <s v="PLF Debt"/>
    <s v="Sales Tax: Impose 1% tax for 10 years for general city services."/>
    <s v="Other Purpose"/>
    <n v="61.02"/>
    <n v="38.979999999999997"/>
    <s v="Pass"/>
    <n v="1"/>
    <s v=""/>
    <n v="2016"/>
    <x v="0"/>
    <m/>
  </r>
  <r>
    <s v="Riverside"/>
    <s v="Banning"/>
    <s v="PLF Debt"/>
    <s v="Marijuana Tax: Impose tax on marijuana businesses for cultivation at $15/sq. ft. of canopy space, potentially increasing to $25/sq. ft., and up to 10% of gross receipts of cannabis manufacturing and testing laboratory facilities."/>
    <s v="Other Purpose"/>
    <n v="61.29"/>
    <n v="38.71"/>
    <s v="Pass"/>
    <n v="1"/>
    <s v=""/>
    <n v="2018"/>
    <x v="0"/>
    <m/>
  </r>
  <r>
    <s v="Riverside"/>
    <s v="Hemet Unified School District"/>
    <s v="General Obligation Bond"/>
    <n v="37500000"/>
    <s v="K-12 School Facility"/>
    <n v="61.4"/>
    <n v="38.6"/>
    <s v="Fail"/>
    <s v=""/>
    <n v="1"/>
    <n v="1998"/>
    <x v="0"/>
    <m/>
  </r>
  <r>
    <s v="Riverside"/>
    <s v="Desert Hot Springs"/>
    <s v="PLF Debt"/>
    <s v="Parcel Tax: Increase existing parcel tax on vacant land to $372.68 per parcel."/>
    <s v="Fire, Police Protection/Emergency Medical"/>
    <n v="61.48"/>
    <n v="38.520000000000003"/>
    <s v="Fail"/>
    <s v=""/>
    <n v="1"/>
    <n v="2014"/>
    <x v="1"/>
    <m/>
  </r>
  <r>
    <s v="Riverside"/>
    <s v="Val Verde Unified School District"/>
    <s v="General Obligation Bond"/>
    <n v="192000000"/>
    <s v="K-12 School Facility"/>
    <n v="61.55"/>
    <n v="38.450000000000003"/>
    <s v="Pass"/>
    <n v="1"/>
    <s v=""/>
    <n v="2020"/>
    <x v="1"/>
    <m/>
  </r>
  <r>
    <s v="Riverside"/>
    <s v="Menifee Union School District"/>
    <s v="General Obligation Bond"/>
    <n v="135000000"/>
    <s v="K-12 School Facility"/>
    <n v="61.64"/>
    <n v="38.36"/>
    <s v="Pass"/>
    <n v="1"/>
    <s v=""/>
    <n v="2016"/>
    <x v="0"/>
    <m/>
  </r>
  <r>
    <s v="Riverside"/>
    <s v="Corona-Norco Unified School District"/>
    <s v="General Obligation Bond"/>
    <n v="250000000"/>
    <s v="K-12 School Facility"/>
    <n v="61.7"/>
    <n v="38.299999999999997"/>
    <s v="Pass"/>
    <n v="1"/>
    <s v=""/>
    <n v="2006"/>
    <x v="0"/>
    <m/>
  </r>
  <r>
    <s v="Riverside"/>
    <s v="Perris Union High School District"/>
    <s v="General Obligation Bond"/>
    <n v="153420000"/>
    <s v="K-12 School Facility"/>
    <n v="61.8"/>
    <n v="38.200000000000003"/>
    <s v="Pass"/>
    <n v="1"/>
    <s v=""/>
    <n v="2012"/>
    <x v="0"/>
    <m/>
  </r>
  <r>
    <s v="Riverside"/>
    <s v="Banning"/>
    <s v="PLF Debt"/>
    <s v="Marijuana Tax: Impose tax on marijuana businesses of 10% of gross receipts of cannabis sales, potentially increasing to 15%."/>
    <s v="Other Purpose"/>
    <n v="61.9"/>
    <n v="38.1"/>
    <s v="Pass"/>
    <n v="1"/>
    <s v=""/>
    <n v="2018"/>
    <x v="0"/>
    <m/>
  </r>
  <r>
    <s v="Riverside"/>
    <s v="Val Verde Unified School District"/>
    <s v="General Obligation Bond"/>
    <n v="178000000"/>
    <s v="K-12 School Facility"/>
    <n v="61.9"/>
    <n v="38.1"/>
    <s v="Pass"/>
    <n v="1"/>
    <s v=""/>
    <n v="2012"/>
    <x v="1"/>
    <m/>
  </r>
  <r>
    <s v="Riverside"/>
    <s v="Alvord Unified School District"/>
    <s v="General Obligation Bond"/>
    <n v="196000000"/>
    <s v="K-12 School Facility"/>
    <n v="62"/>
    <n v="38"/>
    <s v="Pass"/>
    <n v="1"/>
    <s v=""/>
    <n v="2007"/>
    <x v="2"/>
    <m/>
  </r>
  <r>
    <s v="Riverside"/>
    <s v="Palm Springs Unified School District"/>
    <s v="General Obligation Bond"/>
    <n v="516000000"/>
    <s v="K-12 School Facility"/>
    <n v="62.2"/>
    <n v="37.799999999999997"/>
    <s v="Pass"/>
    <n v="1"/>
    <s v=""/>
    <n v="2008"/>
    <x v="1"/>
    <m/>
  </r>
  <r>
    <s v="Riverside"/>
    <s v="Palo Verde Unified School District"/>
    <s v="General Obligation Bond"/>
    <n v="24800000"/>
    <s v="K-12 School Facility"/>
    <n v="62.29"/>
    <n v="37.71"/>
    <s v="Pass"/>
    <n v="1"/>
    <s v=""/>
    <n v="2018"/>
    <x v="0"/>
    <m/>
  </r>
  <r>
    <s v="Riverside"/>
    <s v="Perris"/>
    <s v="PLF Debt"/>
    <s v="Parcel Tax: Annual $49/Year (Residential); $79/Year (Retail)"/>
    <s v="Fire, Police Protection/Emergency Medical"/>
    <n v="62.7"/>
    <n v="37.299999999999997"/>
    <s v="Fail"/>
    <s v=""/>
    <n v="1"/>
    <n v="2004"/>
    <x v="0"/>
    <m/>
  </r>
  <r>
    <s v="Riverside"/>
    <s v="Riverside County"/>
    <s v="General Obligation Bond"/>
    <s v="Increase Bonded Indebtedness from $500 Million Approved In 2002 (Measure A) to $975 Million"/>
    <s v="Bridges and Highways"/>
    <n v="62.7"/>
    <n v="37.299999999999997"/>
    <s v="Pass"/>
    <n v="1"/>
    <s v=""/>
    <n v="2010"/>
    <x v="0"/>
    <m/>
  </r>
  <r>
    <s v="Riverside"/>
    <s v="Hemet Unified School District"/>
    <s v="General Obligation Bond"/>
    <n v="60000000"/>
    <s v="K-12 School Facility"/>
    <n v="62.8"/>
    <n v="37.200000000000003"/>
    <s v="Pass"/>
    <n v="1"/>
    <s v=""/>
    <n v="2002"/>
    <x v="1"/>
    <m/>
  </r>
  <r>
    <s v="Riverside"/>
    <s v="Palm Desert"/>
    <s v="PLF Debt"/>
    <s v="Transient Occupancy Tax: Increase TOT to 8%."/>
    <s v="Other Purpose"/>
    <n v="63"/>
    <n v="37"/>
    <s v="Pass"/>
    <n v="1"/>
    <s v=""/>
    <n v="1988"/>
    <x v="0"/>
    <m/>
  </r>
  <r>
    <s v="Riverside"/>
    <s v="Hemet"/>
    <s v="PLF Debt"/>
    <s v="Sales tax: Impose 1% sales tax for 10 years."/>
    <s v="Fire, Police Protection/Emergency Medical"/>
    <n v="63.1"/>
    <n v="36.9"/>
    <s v="Fail"/>
    <s v=""/>
    <n v="1"/>
    <n v="2016"/>
    <x v="1"/>
    <m/>
  </r>
  <r>
    <s v="Riverside"/>
    <s v="Nuview Union School District"/>
    <s v="General Obligation Bond"/>
    <n v="6000000"/>
    <s v="K-12 School Facility"/>
    <n v="63.5"/>
    <n v="36.5"/>
    <s v="Pass"/>
    <n v="1"/>
    <s v=""/>
    <n v="2002"/>
    <x v="0"/>
    <m/>
  </r>
  <r>
    <s v="Riverside"/>
    <s v="Alvord Unified School District"/>
    <s v="General Obligation Bond"/>
    <n v="79000000"/>
    <s v="K-12 School Facility"/>
    <n v="63.6"/>
    <n v="36.4"/>
    <s v="Pass"/>
    <n v="1"/>
    <s v=""/>
    <n v="2012"/>
    <x v="0"/>
    <m/>
  </r>
  <r>
    <s v="Riverside"/>
    <s v="Hemet Unified School District"/>
    <s v="General Obligation Bond"/>
    <n v="150000000"/>
    <s v="K-12 School Facility"/>
    <n v="63.85"/>
    <n v="36.15"/>
    <s v="Pass"/>
    <n v="1"/>
    <s v=""/>
    <n v="2018"/>
    <x v="0"/>
    <m/>
  </r>
  <r>
    <s v="Riverside"/>
    <s v="Lake Elsinore"/>
    <s v="PLF Debt"/>
    <s v="Sales Tax: additional 1% generating an estimated $10 million per year, thereby increasing the total sales tax rate from 7.75% to 8.75%"/>
    <s v="Other Purpose"/>
    <n v="63.96"/>
    <n v="36.04"/>
    <s v="Pass"/>
    <n v="1"/>
    <s v=""/>
    <n v="2020"/>
    <x v="0"/>
    <m/>
  </r>
  <r>
    <s v="Riverside"/>
    <s v="Rancho Mirage"/>
    <s v="PLF Debt"/>
    <s v="Transient Occupancy Tax: Increase TOT to 9%."/>
    <s v="Other Purpose"/>
    <n v="64"/>
    <n v="36"/>
    <s v="Pass"/>
    <n v="1"/>
    <s v=""/>
    <n v="1988"/>
    <x v="0"/>
    <m/>
  </r>
  <r>
    <s v="Riverside"/>
    <s v="La Quinta"/>
    <s v="PLF Debt"/>
    <s v="Transient Occupany Tax: Increase TOT to 9%."/>
    <s v="Other Purpose"/>
    <n v="64"/>
    <n v="36"/>
    <s v="Pass"/>
    <n v="1"/>
    <s v=""/>
    <n v="1988"/>
    <x v="0"/>
    <m/>
  </r>
  <r>
    <s v="Riverside"/>
    <s v="Temecula Valley Unified School District"/>
    <s v="General Obligation Bond"/>
    <n v="165000000"/>
    <s v="K-12 School Facility"/>
    <n v="64"/>
    <n v="36"/>
    <s v="Pass"/>
    <n v="1"/>
    <s v=""/>
    <n v="2012"/>
    <x v="0"/>
    <m/>
  </r>
  <r>
    <s v="Riverside"/>
    <s v="Moreno Valley Unified School District"/>
    <s v="General Obligation Bond"/>
    <n v="398000000"/>
    <s v="K-12 School Facility"/>
    <n v="64.099999999999994"/>
    <n v="35.9"/>
    <s v="Pass"/>
    <n v="1"/>
    <s v=""/>
    <n v="2014"/>
    <x v="0"/>
    <m/>
  </r>
  <r>
    <s v="Riverside"/>
    <s v="Palo Verde Health Care District"/>
    <s v="PLF Debt"/>
    <s v="Parcel Tax: Levy an Annual Property Tax of $32 Per Parcel with All Revenues Going for Emergency and Health Care Services and Facilities"/>
    <s v="Health Care Facilities"/>
    <n v="64.099999999999994"/>
    <n v="35.9"/>
    <s v="Pass"/>
    <n v="1"/>
    <s v=""/>
    <n v="2005"/>
    <x v="3"/>
    <m/>
  </r>
  <r>
    <s v="Riverside"/>
    <s v="Jurupa Unified School District"/>
    <s v="General Obligation Bond"/>
    <n v="58000000"/>
    <s v="K-12 School Facility"/>
    <n v="64.599999999999994"/>
    <n v="35.4"/>
    <s v="Fail"/>
    <s v=""/>
    <n v="1"/>
    <n v="2001"/>
    <x v="2"/>
    <m/>
  </r>
  <r>
    <s v="Riverside"/>
    <s v="Indian Wells"/>
    <s v="PLF Debt"/>
    <s v="Admissions Tax Ranging from 3% to 7%"/>
    <s v="Special Tax Fees/Levy"/>
    <n v="65.099999999999994"/>
    <n v="34.9"/>
    <s v="Pass"/>
    <n v="1"/>
    <s v=""/>
    <n v="2000"/>
    <x v="0"/>
    <m/>
  </r>
  <r>
    <s v="Riverside"/>
    <s v="Indian Wells"/>
    <s v="PLF Debt"/>
    <s v="Transient Occupancy Tax: Increase TOT from 9.25% to 11.25%"/>
    <s v="Other Purpose"/>
    <n v="65.319999999999993"/>
    <n v="34.68"/>
    <s v="Pass"/>
    <n v="1"/>
    <s v=""/>
    <n v="2011"/>
    <x v="2"/>
    <m/>
  </r>
  <r>
    <s v="Riverside"/>
    <s v="Nuview Union School District"/>
    <s v="General Obligation Bond"/>
    <n v="4000000"/>
    <s v="K-12 School Facility"/>
    <n v="65.5"/>
    <n v="34.5"/>
    <s v="Pass"/>
    <n v="1"/>
    <s v=""/>
    <n v="2012"/>
    <x v="0"/>
    <m/>
  </r>
  <r>
    <s v="Riverside"/>
    <s v="Desert Hot Springs"/>
    <s v="PLF Debt"/>
    <s v="Transient Occupancy Tax: Increase TOT from 10% to 12%."/>
    <s v="Other Purpose"/>
    <n v="65.72"/>
    <n v="34.28"/>
    <s v="Pass"/>
    <n v="1"/>
    <s v=""/>
    <n v="2007"/>
    <x v="2"/>
    <m/>
  </r>
  <r>
    <s v="Riverside"/>
    <s v="Murrieta Valley Unified School District"/>
    <s v="General Obligation Bond"/>
    <n v="30000000"/>
    <s v="K-12 School Facility"/>
    <n v="65.8"/>
    <n v="34.200000000000003"/>
    <s v="Fail"/>
    <s v=""/>
    <n v="1"/>
    <n v="1996"/>
    <x v="0"/>
    <m/>
  </r>
  <r>
    <s v="Riverside"/>
    <s v="Riverside"/>
    <s v="PLF Debt"/>
    <s v="Transient Occupancy Tax: Increase the Tax from 11% to 13% (Increase to Occur in Stages: an Increase to 12% in July 2012 and to 13% in July 2014)"/>
    <s v="Special Tax Fees/Levy"/>
    <n v="66"/>
    <n v="34"/>
    <s v="Pass"/>
    <n v="1"/>
    <s v=""/>
    <n v="2010"/>
    <x v="0"/>
    <m/>
  </r>
  <r>
    <s v="Riverside"/>
    <s v="La Quinta"/>
    <s v="PLF Debt"/>
    <s v="Parcel Tax: Impose Tax of $85"/>
    <s v="Fire, Police Protection/Emergency Medical"/>
    <n v="66.2"/>
    <n v="33.799999999999997"/>
    <s v="Fail"/>
    <s v=""/>
    <n v="1"/>
    <n v="2002"/>
    <x v="0"/>
    <m/>
  </r>
  <r>
    <s v="Riverside"/>
    <s v="Banning Unified School District"/>
    <s v="General Obligation Bond"/>
    <n v="25500000"/>
    <s v="K-12 School Facility"/>
    <n v="66.22"/>
    <n v="33.78"/>
    <s v="Pass"/>
    <n v="1"/>
    <s v=""/>
    <n v="2016"/>
    <x v="0"/>
    <m/>
  </r>
  <r>
    <s v="Riverside"/>
    <s v="Palm Springs"/>
    <s v="PLF Debt"/>
    <s v="General Tax: Levy tax of 15 cent per $1.00 on cannabis or marijuana collectives."/>
    <s v="Other Purpose"/>
    <n v="66.28"/>
    <n v="33.72"/>
    <s v="Pass"/>
    <n v="1"/>
    <s v=""/>
    <n v="2013"/>
    <x v="2"/>
    <m/>
  </r>
  <r>
    <s v="Riverside"/>
    <s v="Perris Elementary School District"/>
    <s v="General Obligation Bond"/>
    <n v="40000000"/>
    <s v="K-12 School Facility"/>
    <n v="66.34"/>
    <n v="33.659999999999997"/>
    <s v="Pass"/>
    <n v="1"/>
    <s v=""/>
    <n v="2014"/>
    <x v="1"/>
    <m/>
  </r>
  <r>
    <s v="Riverside"/>
    <s v="Cathedral City"/>
    <s v="Sales Tax Revenue Bond"/>
    <s v="Sales Tax: Continue 1› sales tax with no rate increase."/>
    <s v="Special Tax Fees/Levy"/>
    <n v="66.38"/>
    <n v="33.619999999999997"/>
    <s v="Pass"/>
    <n v="1"/>
    <s v=""/>
    <n v="2014"/>
    <x v="1"/>
    <m/>
  </r>
  <r>
    <s v="Riverside"/>
    <s v="La Quinta"/>
    <s v="PLF Debt"/>
    <s v="Parcel Tax of Minimum $85"/>
    <s v="Health Care Facilities"/>
    <n v="66.5"/>
    <n v="33.5"/>
    <s v="Fail"/>
    <s v=""/>
    <n v="1"/>
    <n v="2002"/>
    <x v="1"/>
    <m/>
  </r>
  <r>
    <s v="Riverside"/>
    <s v="Lake Elsinore Unified School District"/>
    <s v="General Obligation Bond"/>
    <n v="105000000"/>
    <s v="K-12 School Facility"/>
    <n v="66.739999999999995"/>
    <n v="33.26"/>
    <s v="Pass"/>
    <n v="1"/>
    <s v=""/>
    <n v="2016"/>
    <x v="0"/>
    <m/>
  </r>
  <r>
    <s v="Riverside"/>
    <s v="Beaumont"/>
    <s v="PLF Debt"/>
    <s v="Utility User Tax: Extend UUT of 3% for 2 years."/>
    <s v="Other Purpose"/>
    <n v="67"/>
    <n v="33"/>
    <s v="Pass"/>
    <n v="1"/>
    <s v=""/>
    <n v="1988"/>
    <x v="0"/>
    <m/>
  </r>
  <r>
    <s v="Riverside"/>
    <s v="San Jacinto Unified School District"/>
    <s v="General Obligation Bond"/>
    <n v="150000000"/>
    <s v="K-12 School Facility"/>
    <n v="67"/>
    <n v="33"/>
    <s v="Pass"/>
    <n v="1"/>
    <s v=""/>
    <n v="2006"/>
    <x v="0"/>
    <m/>
  </r>
  <r>
    <s v="Riverside"/>
    <s v="Moreno Valley Unified School District"/>
    <s v="General Obligation Bond"/>
    <n v="50000000"/>
    <s v="K-12 School Facility"/>
    <n v="67.3"/>
    <n v="32.700000000000003"/>
    <s v="Pass"/>
    <n v="1"/>
    <s v=""/>
    <n v="2004"/>
    <x v="1"/>
    <m/>
  </r>
  <r>
    <s v="Riverside"/>
    <s v="Desert Hot Springs"/>
    <s v="PLF Debt"/>
    <s v="Utility User Tax: 5% utility user tax."/>
    <s v="Other Purpose"/>
    <n v="67.599999999999994"/>
    <n v="32.4"/>
    <s v="Pass"/>
    <n v="1"/>
    <s v=""/>
    <n v="2003"/>
    <x v="2"/>
    <m/>
  </r>
  <r>
    <s v="Riverside"/>
    <s v="San Jacinto"/>
    <s v="PLF Debt"/>
    <s v="Marijuana Tax: Impose tax to $50/sq. ft. of cultivation space, 15% on gross receipts upon the legalization of marijuana."/>
    <s v="Other Purpose"/>
    <n v="67.69"/>
    <n v="32.31"/>
    <s v="Pass"/>
    <n v="1"/>
    <s v=""/>
    <n v="2016"/>
    <x v="0"/>
    <m/>
  </r>
  <r>
    <s v="Riverside"/>
    <s v="Desert Hot Springs"/>
    <s v="PLF Debt"/>
    <s v="Medical Marijuana Cultivation Tax: Impose annual tax of $25/sq. ft. for the first 3,000 sq. ft. and then $10/sq. ft. for remaining space utilized in connection with the cultivation of marijuana for medical or casual recreation use."/>
    <s v="Special Tax Fees/Levy"/>
    <n v="67.8"/>
    <n v="32.200000000000003"/>
    <s v="Pass"/>
    <n v="1"/>
    <s v=""/>
    <n v="2014"/>
    <x v="0"/>
    <m/>
  </r>
  <r>
    <s v="Riverside"/>
    <s v="Banning Unified School District"/>
    <s v="General Obligation Bond"/>
    <n v="12000000"/>
    <s v="K-12 School Facility"/>
    <n v="67.8"/>
    <n v="32.200000000000003"/>
    <s v="Pass"/>
    <n v="1"/>
    <s v=""/>
    <n v="2002"/>
    <x v="0"/>
    <m/>
  </r>
  <r>
    <s v="Riverside"/>
    <s v="San Jacinto Unified School District"/>
    <s v="General Obligation Bond"/>
    <n v="6500000"/>
    <s v="K-12 School Facility"/>
    <n v="67.900000000000006"/>
    <n v="32.1"/>
    <s v="Pass"/>
    <n v="1"/>
    <s v=""/>
    <n v="1996"/>
    <x v="0"/>
    <m/>
  </r>
  <r>
    <s v="Riverside"/>
    <s v="Menifee"/>
    <s v="PLF Debt"/>
    <s v="Sales Tax: Impose 1% tax for general city services."/>
    <s v="Other Purpose"/>
    <n v="68.260000000000005"/>
    <n v="31.74"/>
    <s v="Pass"/>
    <n v="1"/>
    <s v=""/>
    <n v="2016"/>
    <x v="0"/>
    <m/>
  </r>
  <r>
    <s v="Riverside"/>
    <s v="Cathedral City"/>
    <s v="PLF Debt"/>
    <s v="Utility Users Tax: Levy 3% Tax"/>
    <s v="Special Tax Fees/Levy"/>
    <n v="68.3"/>
    <n v="31.7"/>
    <s v="Pass"/>
    <n v="1"/>
    <s v=""/>
    <n v="2008"/>
    <x v="0"/>
    <m/>
  </r>
  <r>
    <s v="Riverside"/>
    <s v="Riverside Unified School District"/>
    <s v="General Obligation Bond"/>
    <n v="175000000"/>
    <s v="K-12 School Facility"/>
    <n v="68.3"/>
    <n v="31.7"/>
    <s v="Pass"/>
    <n v="1"/>
    <s v=""/>
    <n v="2001"/>
    <x v="2"/>
    <m/>
  </r>
  <r>
    <s v="Riverside"/>
    <s v="Banning"/>
    <s v="PLF Debt"/>
    <s v="Cannabis Tax: up to 10% on marijuana distribution facilities to provide an estimated $20,289-$405,790 per year"/>
    <s v="Other Purpose"/>
    <n v="68.569999999999993"/>
    <n v="31.43"/>
    <s v="Pass"/>
    <n v="1"/>
    <s v=""/>
    <n v="2020"/>
    <x v="0"/>
    <m/>
  </r>
  <r>
    <s v="Riverside"/>
    <s v="Wildomar"/>
    <s v="PLF Debt"/>
    <s v="Parcel Tax: Levy Annual Tax of $28 Per Parcel"/>
    <s v="Parks, Open Space"/>
    <n v="68.599999999999994"/>
    <n v="31.4"/>
    <s v="Pass"/>
    <n v="1"/>
    <s v=""/>
    <n v="2012"/>
    <x v="0"/>
    <m/>
  </r>
  <r>
    <s v="Riverside"/>
    <s v="Perris Elementary School District"/>
    <s v="General Obligation Bond"/>
    <n v="25000000"/>
    <s v="K-12 School Facility"/>
    <n v="68.7"/>
    <n v="31.3"/>
    <s v="Pass"/>
    <n v="1"/>
    <s v=""/>
    <n v="2006"/>
    <x v="0"/>
    <m/>
  </r>
  <r>
    <s v="Riverside"/>
    <s v="Val Verde Unified School District"/>
    <s v="General Obligation Bond"/>
    <n v="43440000"/>
    <s v="K-12 School Facility"/>
    <n v="69.099999999999994"/>
    <n v="30.9"/>
    <s v="Pass"/>
    <n v="1"/>
    <s v=""/>
    <n v="2008"/>
    <x v="1"/>
    <m/>
  </r>
  <r>
    <s v="Riverside"/>
    <s v="Riverside County"/>
    <s v="Sales Tax Revenue Bond"/>
    <s v="Sales Tax: Continue the 1/2% Tax for 30 Yrs"/>
    <s v="Public Transit"/>
    <n v="69.2"/>
    <n v="30.8"/>
    <s v="Pass"/>
    <n v="1"/>
    <s v=""/>
    <n v="2002"/>
    <x v="0"/>
    <m/>
  </r>
  <r>
    <s v="Riverside"/>
    <s v="Hemet Unified School District"/>
    <s v="General Obligation Bond"/>
    <n v="49000000"/>
    <s v="K-12 School Facility"/>
    <n v="69.3"/>
    <n v="30.7"/>
    <s v="Pass"/>
    <n v="1"/>
    <s v=""/>
    <n v="2012"/>
    <x v="0"/>
    <m/>
  </r>
  <r>
    <s v="Riverside"/>
    <s v="San Jacinto"/>
    <s v="PLF Debt"/>
    <s v="Sales Tax: additional 1% generating an estimated $3.2 million per year, thereby increasing the total sales tax rate from 7.75% to 8.75%"/>
    <s v="Other Purpose"/>
    <n v="69.459999999999994"/>
    <n v="30.54"/>
    <s v="Pass"/>
    <n v="1"/>
    <s v=""/>
    <n v="2020"/>
    <x v="0"/>
    <m/>
  </r>
  <r>
    <s v="Riverside"/>
    <s v="Desert Sands Unified School District"/>
    <s v="General Obligation Bond"/>
    <n v="225000000"/>
    <s v="K-12 School Facility"/>
    <n v="69.5"/>
    <n v="30.5"/>
    <s v="Pass"/>
    <n v="1"/>
    <s v=""/>
    <n v="2014"/>
    <x v="0"/>
    <m/>
  </r>
  <r>
    <s v="Riverside"/>
    <s v="Perris"/>
    <s v="PLF Debt"/>
    <s v="Marijuana Tax: Impose $25/sq. ft. tax on marijuana cultivators and 10% tax on revenue for medical marijuana dispensaries, effective if ban of medical marijuana is lifted."/>
    <s v="Other Purpose"/>
    <n v="69.88"/>
    <n v="30.12"/>
    <s v="Pass"/>
    <n v="1"/>
    <s v=""/>
    <n v="2016"/>
    <x v="0"/>
    <m/>
  </r>
  <r>
    <s v="Riverside"/>
    <s v="Palm Springs"/>
    <s v="PLF Debt"/>
    <s v="Utility Users Tax: Extend the utility user tax to more services, lower the rate of taxation from 5% to 4.5%, replaced city $1.13 per month emergency response flat fee with a tax at same cost."/>
    <s v="Other Purpose"/>
    <n v="70.19"/>
    <n v="29.81"/>
    <s v="Pass"/>
    <n v="1"/>
    <s v=""/>
    <n v="2009"/>
    <x v="2"/>
    <m/>
  </r>
  <r>
    <s v="Riverside"/>
    <s v="Riverside Unified School District"/>
    <s v="General Obligation Bond"/>
    <n v="392000000"/>
    <s v="K-12 School Facility"/>
    <n v="70.44"/>
    <n v="29.56"/>
    <s v="Pass"/>
    <n v="1"/>
    <s v=""/>
    <n v="2016"/>
    <x v="0"/>
    <m/>
  </r>
  <r>
    <s v="Riverside"/>
    <s v="Murrieta Valley Unified School District"/>
    <s v="General Obligation Bond"/>
    <n v="40400000"/>
    <s v="K-12 School Facility"/>
    <n v="70.5"/>
    <n v="29.5"/>
    <s v="Pass"/>
    <n v="1"/>
    <s v=""/>
    <n v="2002"/>
    <x v="0"/>
    <m/>
  </r>
  <r>
    <s v="Riverside"/>
    <s v="Blythe"/>
    <s v="PLF Debt"/>
    <s v="Sales Tax: additional 1% sales tax, thereby increasing the total sales tax rate in the city from 7.75% to 8.75% and generating an estimated $1.144 million per year in general fund revenue"/>
    <s v="Other Purpose"/>
    <n v="70.87"/>
    <n v="29.13"/>
    <s v="Pass"/>
    <n v="1"/>
    <s v=""/>
    <n v="2020"/>
    <x v="2"/>
    <m/>
  </r>
  <r>
    <s v="Riverside"/>
    <s v="Riverside"/>
    <s v="General Obligation Bond"/>
    <n v="20000000"/>
    <s v="Fire, Police Protection/Emergency Medical"/>
    <n v="70.87"/>
    <n v="29.13"/>
    <s v="Pass"/>
    <n v="1"/>
    <s v=""/>
    <n v="2003"/>
    <x v="2"/>
    <m/>
  </r>
  <r>
    <s v="Riverside"/>
    <s v="Indio"/>
    <s v="PLF Debt"/>
    <s v="Sales Tax: extend 1¢ sales tax, raising approximately $12,000,000 annually"/>
    <s v="Other Purpose"/>
    <n v="71.41"/>
    <n v="28.59"/>
    <s v="Pass"/>
    <n v="1"/>
    <s v=""/>
    <n v="2021"/>
    <x v="2"/>
    <m/>
  </r>
  <r>
    <s v="Riverside"/>
    <s v="Perris"/>
    <s v="PLF Debt"/>
    <s v="Marijuana Tax: Impose tax of 10 cents for each $1 of proceeds from commercial marijuana distribution and manufacturing operations."/>
    <s v="Other Purpose"/>
    <n v="71.64"/>
    <n v="28.36"/>
    <s v="Pass"/>
    <n v="1"/>
    <s v=""/>
    <n v="2018"/>
    <x v="0"/>
    <m/>
  </r>
  <r>
    <s v="Riverside"/>
    <s v="Cathedral City"/>
    <s v="PLF Debt"/>
    <s v="Marijuana Tax: Tax each marijuana collectives and dispensaries at a rate of 15› for each $1 of proceeds."/>
    <s v="Special Tax Fees/Levy"/>
    <n v="71.7"/>
    <n v="28.3"/>
    <s v="Pass"/>
    <n v="1"/>
    <s v=""/>
    <n v="2014"/>
    <x v="0"/>
    <m/>
  </r>
  <r>
    <s v="Riverside"/>
    <s v="Moreno Valley"/>
    <s v="PLF Debt"/>
    <s v="Transient Occupancy Tax: Increase tax rate from 8% to 13%."/>
    <s v="Other Purpose"/>
    <n v="71.89"/>
    <n v="28.11"/>
    <s v="Pass"/>
    <n v="1"/>
    <s v=""/>
    <n v="2016"/>
    <x v="0"/>
    <m/>
  </r>
  <r>
    <s v="Riverside"/>
    <s v="Desert Hot Springs"/>
    <s v="PLF Debt"/>
    <s v="Medical Marijuana Tax: Impose monthly 10% tax on sales proceeds of marijuana for medical or casual use."/>
    <s v="Special Tax Fees/Levy"/>
    <n v="72.2"/>
    <n v="27.8"/>
    <s v="Pass"/>
    <n v="1"/>
    <s v=""/>
    <n v="2014"/>
    <x v="0"/>
    <m/>
  </r>
  <r>
    <s v="Riverside"/>
    <s v="Palo Verde Unified School District"/>
    <s v="General Obligation Bond"/>
    <n v="10000000"/>
    <s v="K-12 School Facility"/>
    <n v="72.5"/>
    <n v="27.5"/>
    <s v="Pass"/>
    <n v="1"/>
    <s v=""/>
    <n v="1998"/>
    <x v="1"/>
    <m/>
  </r>
  <r>
    <s v="Riverside"/>
    <s v="Palm Springs Unified School District"/>
    <s v="General Obligation Bond"/>
    <n v="122000000"/>
    <s v="K-12 School Facility"/>
    <n v="72.7"/>
    <n v="27.3"/>
    <s v="Pass"/>
    <n v="1"/>
    <s v=""/>
    <n v="2004"/>
    <x v="0"/>
    <m/>
  </r>
  <r>
    <s v="Riverside"/>
    <s v="San Jacinto Unified School District"/>
    <s v="General Obligation Bond"/>
    <n v="44900000"/>
    <s v="K-12 School Facility"/>
    <n v="72.92"/>
    <n v="27.08"/>
    <s v="Pass"/>
    <n v="1"/>
    <s v=""/>
    <n v="2016"/>
    <x v="0"/>
    <m/>
  </r>
  <r>
    <s v="Riverside"/>
    <s v="Indian Wells"/>
    <s v="PLF Debt"/>
    <s v="Transient Occupancy Tax: Increase tax from 11.25 to 12.25%."/>
    <s v="Other Purpose"/>
    <n v="73.099999999999994"/>
    <n v="26.9"/>
    <s v="Pass"/>
    <n v="1"/>
    <s v=""/>
    <n v="2018"/>
    <x v="0"/>
    <m/>
  </r>
  <r>
    <s v="Riverside"/>
    <s v="Palm Springs Unified School District"/>
    <s v="General Obligation Bond"/>
    <n v="75000000"/>
    <s v="K-12 School Facility"/>
    <n v="73.099999999999994"/>
    <n v="26.9"/>
    <s v="Pass"/>
    <n v="1"/>
    <s v=""/>
    <n v="2000"/>
    <x v="0"/>
    <m/>
  </r>
  <r>
    <s v="Riverside"/>
    <s v="Indio"/>
    <s v="PLF Debt"/>
    <s v="Sales Tax: Impose 1% for 20 years for general city services."/>
    <s v="Other Purpose"/>
    <n v="73.319999999999993"/>
    <n v="26.68"/>
    <s v="Pass"/>
    <n v="1"/>
    <s v=""/>
    <n v="2016"/>
    <x v="0"/>
    <m/>
  </r>
  <r>
    <s v="Riverside"/>
    <s v="Palm Desert"/>
    <s v="PLF Debt"/>
    <s v="Transient Occupancy Tax: Increase tax from 9% to 11%."/>
    <s v="Other Purpose"/>
    <n v="74"/>
    <n v="26"/>
    <s v="Pass"/>
    <n v="1"/>
    <s v=""/>
    <n v="2016"/>
    <x v="0"/>
    <m/>
  </r>
  <r>
    <s v="Riverside"/>
    <s v="Moreno Valley"/>
    <s v="PLF Debt"/>
    <s v="Marijuana Tax: Impose tax on marijuana businesses not to exceed 8% of gross receipts and $15/sq. ft. for cultivation."/>
    <s v="Other Purpose"/>
    <n v="74.099999999999994"/>
    <n v="25.9"/>
    <s v="Pass"/>
    <n v="1"/>
    <s v=""/>
    <n v="2018"/>
    <x v="0"/>
    <m/>
  </r>
  <r>
    <s v="Riverside"/>
    <s v="Palm Springs"/>
    <s v="PLF Debt"/>
    <s v="Transient Occupancy Tax: Increase TOT tax by 1%."/>
    <s v="Other Purpose"/>
    <n v="74.44"/>
    <n v="25.56"/>
    <s v="Pass"/>
    <n v="1"/>
    <s v=""/>
    <n v="2003"/>
    <x v="2"/>
    <m/>
  </r>
  <r>
    <s v="Riverside"/>
    <s v="Desert Hot Springs"/>
    <s v="PLF Debt"/>
    <s v="Utility Users Tax: Increase Rate, Which Will Sunset After 11 Yrs, from 5% to 7%"/>
    <s v="Fire, Police Protection/Emergency Medical"/>
    <n v="74.599999999999994"/>
    <n v="25.4"/>
    <s v="Pass"/>
    <n v="1"/>
    <s v=""/>
    <n v="2009"/>
    <x v="2"/>
    <m/>
  </r>
  <r>
    <s v="Riverside"/>
    <s v="Banning"/>
    <s v="PLF Debt"/>
    <s v="Transient Occupancy Tax: Increase TOT from 6% to 12%."/>
    <s v="Other Purpose"/>
    <n v="75.14"/>
    <n v="24.86"/>
    <s v="Pass"/>
    <n v="1"/>
    <s v=""/>
    <n v="2009"/>
    <x v="2"/>
    <m/>
  </r>
  <r>
    <s v="Riverside"/>
    <s v="Desert Hot Springs"/>
    <s v="PLF Debt"/>
    <s v="Parcel Tax:  Levy annual tax of $103/single-family parcel, $19.14/vacant residential unit, $267.60/acre for vacant commercial parcels, $5.42/acre for vacant industrial parcels, and $22.50/acre for vacant hotel parcels. The measure was designed to replace the city's expiring parcel tax."/>
    <s v="Public Safety"/>
    <n v="75.180000000000007"/>
    <n v="24.82"/>
    <s v="Pass"/>
    <n v="1"/>
    <s v=""/>
    <n v="2017"/>
    <x v="2"/>
    <m/>
  </r>
  <r>
    <s v="Riverside"/>
    <s v="Palm Springs Unified School District"/>
    <s v="General Obligation Bond"/>
    <n v="216460000"/>
    <s v="K-12 School Facility"/>
    <n v="75.47"/>
    <n v="24.53"/>
    <s v="Pass"/>
    <n v="1"/>
    <s v=""/>
    <n v="2016"/>
    <x v="0"/>
    <m/>
  </r>
  <r>
    <s v="Riverside"/>
    <s v="Desert Hot Springs"/>
    <s v="PLF Debt"/>
    <s v="Utility User Tax:  Renew existing special UUT of 7% on telecommunications, water, sewer, electric, gas, and cable utilities services."/>
    <s v="Public Safety"/>
    <n v="75.98"/>
    <n v="24.02"/>
    <s v="Pass"/>
    <n v="1"/>
    <s v=""/>
    <n v="2017"/>
    <x v="2"/>
    <m/>
  </r>
  <r>
    <s v="Riverside"/>
    <s v="Cathedral City"/>
    <s v="PLF Debt"/>
    <s v="Marijuana Tax: Amend tax to $25/sq. ft. of cultivation space, $1/gram of cannabis concentrate and per unit of cannabis-infused product and apply the tax to recreational marijuana and medical marijuana upon the legalization of recreational marijuana."/>
    <s v="Other Purpose"/>
    <n v="76.260000000000005"/>
    <n v="23.74"/>
    <s v="Pass"/>
    <n v="1"/>
    <s v=""/>
    <n v="2016"/>
    <x v="0"/>
    <m/>
  </r>
  <r>
    <s v="Riverside"/>
    <s v="Palm Desert"/>
    <s v="PLF Debt"/>
    <s v="Marijuana Tax: Impose tax on marijuana businesses for cultivation at $20/sq. ft., up to 3% of gross receipts for cannabis manufacturing, and up to 15% of gross receipts for retail sales and delivery."/>
    <s v="Other Purpose"/>
    <n v="76.56"/>
    <n v="23.44"/>
    <s v="Pass"/>
    <n v="1"/>
    <s v=""/>
    <n v="2018"/>
    <x v="0"/>
    <m/>
  </r>
  <r>
    <s v="Riverside"/>
    <s v="Canyon Lake"/>
    <s v="PLF Debt"/>
    <s v="Utility Users Tax: Continue existing 3.95% tax for general government purposes."/>
    <s v="Other Purpose"/>
    <n v="76.86"/>
    <n v="23.14"/>
    <s v="Pass"/>
    <n v="1"/>
    <s v=""/>
    <n v="2018"/>
    <x v="0"/>
    <m/>
  </r>
  <r>
    <s v="Riverside"/>
    <s v="Palm Springs"/>
    <s v="PLF Debt"/>
    <s v="Marijuana Tax: Update existing gross tax receipts on medical marijuana collectives to all marijuana businesses, apart from cultivation businesses, up to $10/sq. ft."/>
    <s v="Other Purpose"/>
    <n v="78.38"/>
    <n v="21.62"/>
    <s v="Pass"/>
    <n v="1"/>
    <s v=""/>
    <n v="2017"/>
    <x v="2"/>
    <m/>
  </r>
  <r>
    <s v="Riverside"/>
    <s v="La Quinta"/>
    <s v="PLF Debt"/>
    <s v="Transient Occupancy Tax: Validate and Continue Current Tax of 10%"/>
    <s v="Special Tax Fees/Levy"/>
    <n v="78.8"/>
    <n v="21.2"/>
    <s v="Pass"/>
    <n v="1"/>
    <s v=""/>
    <n v="2006"/>
    <x v="0"/>
    <m/>
  </r>
  <r>
    <s v="Riverside"/>
    <s v="Riverside County Transportation Commission"/>
    <s v="PLF Debt"/>
    <s v="Sales Tax: Increase 1/2 of 1%."/>
    <s v="Other Purpose"/>
    <n v="79"/>
    <n v="21"/>
    <s v="Pass"/>
    <n v="1"/>
    <s v=""/>
    <n v="1988"/>
    <x v="0"/>
    <m/>
  </r>
  <r>
    <s v="Riverside"/>
    <s v="Moreno Valley"/>
    <s v="PLF Debt"/>
    <s v="Utility Users Tax: Establish 5.75% Tax"/>
    <s v="Special Tax Fees/Levy"/>
    <n v="79.2"/>
    <n v="20.8"/>
    <s v="Pass"/>
    <n v="1"/>
    <s v=""/>
    <n v="2008"/>
    <x v="0"/>
    <m/>
  </r>
  <r>
    <s v="Riverside"/>
    <s v="Indio"/>
    <s v="PLF Debt"/>
    <s v="Transient Occupancy Tax: Establish tax at 13%."/>
    <s v="Special Tax Fees/Levy"/>
    <n v="79.5"/>
    <n v="20.5"/>
    <s v="Pass"/>
    <n v="1"/>
    <s v=""/>
    <n v="2014"/>
    <x v="0"/>
    <m/>
  </r>
  <r>
    <s v="Riverside"/>
    <s v="Desert Sands Unified School District"/>
    <s v="General Obligation Bond"/>
    <n v="450000000"/>
    <s v="K-12 School Facility"/>
    <n v="80.7"/>
    <n v="19.3"/>
    <s v="Pass"/>
    <n v="1"/>
    <s v=""/>
    <n v="2001"/>
    <x v="2"/>
    <m/>
  </r>
  <r>
    <s v="Riverside"/>
    <s v="Coachella"/>
    <s v="PLF Debt"/>
    <s v="Marijuana Tax: Impose tax of $15/sq. ft. on cultivation and manufacturing facilities, 6% of revenue on marijuana sales and apply tax to medical and recreational marijuana."/>
    <s v="Other Purpose"/>
    <n v="81.97"/>
    <n v="18.03"/>
    <s v="Pass"/>
    <n v="1"/>
    <s v=""/>
    <n v="2016"/>
    <x v="0"/>
    <m/>
  </r>
  <r>
    <s v="Riverside"/>
    <s v="Indian Wells"/>
    <s v="PLF Debt"/>
    <s v="Admissions Tax: Increase the Maximum Allowable Admission Tax from the Current 5% to 10%. The Admission Tax Would Remain 5% for Calendar Year 2006"/>
    <s v="Special Tax Fees/Levy"/>
    <n v="82"/>
    <n v="18"/>
    <s v="Pass"/>
    <n v="1"/>
    <s v=""/>
    <n v="2005"/>
    <x v="3"/>
    <m/>
  </r>
  <r>
    <s v="Riverside"/>
    <s v="Indian Wells"/>
    <s v="PLF Debt"/>
    <s v="Transient Occupancy Tax: Impose a 9.25% Tax on Condominium Hotel Guests"/>
    <s v="Special Tax Fees/Levy"/>
    <n v="82.1"/>
    <n v="17.899999999999999"/>
    <s v="Pass"/>
    <n v="1"/>
    <s v=""/>
    <n v="2006"/>
    <x v="0"/>
    <m/>
  </r>
  <r>
    <s v="Riverside"/>
    <s v="Desert Hot Springs"/>
    <s v="PLF Debt"/>
    <s v="Parcel Tax: Renew the Existing Annual Public Safety Parcel Tax Rates for 10 Yrs"/>
    <s v="Fire, Police Protection/Emergency Medical"/>
    <n v="82.7"/>
    <n v="17.3"/>
    <s v="Pass"/>
    <n v="1"/>
    <s v=""/>
    <n v="2010"/>
    <x v="1"/>
    <m/>
  </r>
  <r>
    <s v="Riverside"/>
    <s v="Banning"/>
    <s v="PLF Debt"/>
    <s v="Transaction Occupancy Tax: Continue existing TOT of 12%."/>
    <s v="Special Tax Fees/Levy"/>
    <n v="82.85"/>
    <n v="17.149999999999999"/>
    <s v="Pass"/>
    <n v="1"/>
    <s v=""/>
    <n v="2014"/>
    <x v="1"/>
    <m/>
  </r>
  <r>
    <s v="Riverside"/>
    <s v="Blythe"/>
    <s v="PLF Debt"/>
    <s v="Marijuana Tax: Impose tax up to $3/sq. ft. of cultivation, up to 2% of gross receipts, and a $5,000 annual business license fee on commercial marijuana businesses."/>
    <s v="Other Purpose"/>
    <n v="84.07"/>
    <n v="15.93"/>
    <s v="Pass"/>
    <n v="1"/>
    <s v=""/>
    <n v="2018"/>
    <x v="1"/>
    <m/>
  </r>
  <r>
    <s v="Riverside"/>
    <s v="Riverside"/>
    <s v="PLF Debt"/>
    <s v="Parcel Tax: Extend existing $19 library parcel tax for 10 years."/>
    <s v="Public Building"/>
    <n v="85.03"/>
    <n v="14.97"/>
    <s v="Pass"/>
    <n v="1"/>
    <s v=""/>
    <n v="2011"/>
    <x v="2"/>
    <m/>
  </r>
  <r>
    <s v="Riverside"/>
    <s v="Rancho Mirage"/>
    <s v="PLF Debt"/>
    <s v="Transient Occupancy Tax: Continues the TOT."/>
    <s v="Other Purpose"/>
    <n v="93.1"/>
    <n v="6.9"/>
    <s v="Pass"/>
    <n v="1"/>
    <s v=""/>
    <n v="2003"/>
    <x v="2"/>
    <m/>
  </r>
  <r>
    <s v="Sacramento"/>
    <s v="Sacramento County"/>
    <s v="Sales Tax Revenue Bond"/>
    <s v="Sales Tax: Impose a 1/4% Sales Tax for 15 Yrs"/>
    <s v="Special Tax Fees/Levy"/>
    <n v="19.600000000000001"/>
    <n v="80.400000000000006"/>
    <s v="Fail"/>
    <s v=""/>
    <n v="1"/>
    <n v="2006"/>
    <x v="0"/>
    <m/>
  </r>
  <r>
    <s v="Sacramento"/>
    <s v="Sacramento County"/>
    <s v="PLF Debt"/>
    <s v="1/2 of 1%"/>
    <s v="Fire, Police Protection/Emergency Medical"/>
    <n v="26.8"/>
    <n v="73.2"/>
    <s v="Fail"/>
    <s v=""/>
    <n v="1"/>
    <n v="1994"/>
    <x v="0"/>
    <m/>
  </r>
  <r>
    <s v="Sacramento"/>
    <s v="Arcohe Union Elementary School District (CSCRPA)"/>
    <s v="General Obligation Bond"/>
    <n v="3900000"/>
    <s v="K-12 School Facility"/>
    <n v="29"/>
    <n v="71"/>
    <s v="Fail"/>
    <s v=""/>
    <n v="1"/>
    <n v="2010"/>
    <x v="1"/>
    <m/>
  </r>
  <r>
    <s v="Sacramento"/>
    <s v="Folsom"/>
    <s v="PLF Debt"/>
    <s v="Sales Tax: Impose 1/2% tax for 10 yrs."/>
    <s v="Other Purpose"/>
    <n v="29.49"/>
    <n v="70.510000000000005"/>
    <s v="Fail"/>
    <s v=""/>
    <n v="1"/>
    <n v="2018"/>
    <x v="0"/>
    <m/>
  </r>
  <r>
    <s v="Sacramento"/>
    <s v="Sacramento County"/>
    <s v="PLF Debt"/>
    <s v="Sales Tax: Impose .25% Tax for 6 Yrs"/>
    <s v="Special Tax Fees/Levy"/>
    <n v="31.9"/>
    <n v="68.099999999999994"/>
    <s v="Fail"/>
    <s v=""/>
    <n v="1"/>
    <n v="1998"/>
    <x v="0"/>
    <m/>
  </r>
  <r>
    <s v="Sacramento"/>
    <s v="Galt"/>
    <s v="PLF Debt"/>
    <s v="$63.28 Sq Ft for Residential for 5 Yrs"/>
    <s v="Hospital"/>
    <n v="35.4"/>
    <n v="64.599999999999994"/>
    <s v="Fail"/>
    <s v=""/>
    <n v="1"/>
    <n v="1996"/>
    <x v="0"/>
    <m/>
  </r>
  <r>
    <s v="Sacramento"/>
    <s v="Sacramento County"/>
    <s v="PLF Debt"/>
    <s v="Transient Occupancy Tax: Increase TOT from 10% to 11%"/>
    <s v="Other Purpose"/>
    <n v="39.9"/>
    <n v="60.1"/>
    <s v="Fail"/>
    <s v=""/>
    <n v="1"/>
    <n v="1990"/>
    <x v="0"/>
    <m/>
  </r>
  <r>
    <s v="Sacramento"/>
    <s v="Citrus Heights"/>
    <s v="PLF Debt"/>
    <s v="Utility Users Tax: Increase the Current Rate by 1.75% for 10 Yrs"/>
    <s v="Fire, Police Protection/Emergency Medical"/>
    <n v="44.1"/>
    <n v="55.9"/>
    <s v="Fail"/>
    <s v=""/>
    <n v="1"/>
    <n v="2012"/>
    <x v="0"/>
    <m/>
  </r>
  <r>
    <s v="Sacramento"/>
    <s v="Folsom"/>
    <s v="General Obligation Bond"/>
    <n v="8250000"/>
    <s v="Recreation and Sports Facilities"/>
    <n v="44.4"/>
    <n v="55.6"/>
    <s v="Fail"/>
    <s v=""/>
    <n v="1"/>
    <n v="1996"/>
    <x v="0"/>
    <m/>
  </r>
  <r>
    <s v="Sacramento"/>
    <s v="Sacramento"/>
    <s v="PLF Debt"/>
    <s v="Utility Users Tax: Reduce to 2.5% Over 4 Yrs"/>
    <s v="Special Tax Fees/Levy"/>
    <n v="46.2"/>
    <n v="53.8"/>
    <s v="Fail"/>
    <s v=""/>
    <n v="1"/>
    <n v="2002"/>
    <x v="0"/>
    <m/>
  </r>
  <r>
    <s v="Sacramento"/>
    <s v="Arden Manor Recreation and Park District"/>
    <s v="PLF Debt"/>
    <s v="Parcel Tax: $84 per parcel for residential units, $504 per acre commercial and professional property, $42 per acre undeveloped property zone for single-family use, $252 per acre undeveloped property zone for multi-family use and non-residential."/>
    <s v="Other Capital Improvements, Public Works"/>
    <n v="46.29"/>
    <n v="53.71"/>
    <s v="Fail"/>
    <s v=""/>
    <n v="1"/>
    <n v="2015"/>
    <x v="2"/>
    <m/>
  </r>
  <r>
    <s v="Sacramento"/>
    <s v="Citrus Heights"/>
    <s v="PLF Debt"/>
    <s v="Sales Tax: additional 1%, generating $12,000,000 annually, thereby increasing the total sales tax rate from 7.75% to 8.75%"/>
    <s v="Other Purpose"/>
    <n v="47.55"/>
    <n v="52.45"/>
    <s v="Fail"/>
    <s v=""/>
    <n v="1"/>
    <n v="2020"/>
    <x v="0"/>
    <m/>
  </r>
  <r>
    <s v="Sacramento"/>
    <s v="Sacramento County Regional Park &amp; Open Space District"/>
    <s v="PLF Debt"/>
    <s v="$10 Per Resident"/>
    <s v="Special Tax Fees/Levy"/>
    <n v="47.8"/>
    <n v="52.2"/>
    <s v="Fail"/>
    <s v=""/>
    <n v="1"/>
    <n v="1994"/>
    <x v="0"/>
    <m/>
  </r>
  <r>
    <s v="Sacramento"/>
    <s v="Folsom"/>
    <s v="General Obligation Bond"/>
    <n v="9000000"/>
    <s v="Parks, Open Space"/>
    <n v="48.3"/>
    <n v="51.7"/>
    <s v="Fail"/>
    <s v=""/>
    <n v="1"/>
    <n v="1996"/>
    <x v="0"/>
    <m/>
  </r>
  <r>
    <s v="Sacramento"/>
    <s v="Sacramento CFD No 2015-01"/>
    <s v="PLF Debt"/>
    <s v="Parcel Tax: Not Available"/>
    <s v="Public Transit"/>
    <n v="49.25"/>
    <n v="50.75"/>
    <s v="Fail"/>
    <s v=""/>
    <n v="1"/>
    <n v="2015"/>
    <x v="2"/>
    <m/>
  </r>
  <r>
    <s v="Sacramento"/>
    <s v="Los Rios Community College District"/>
    <s v="General Obligation Bond"/>
    <n v="650000000"/>
    <s v="College, University Facility"/>
    <n v="51.86"/>
    <n v="48.14"/>
    <s v="Fail"/>
    <s v=""/>
    <n v="1"/>
    <n v="2020"/>
    <x v="1"/>
    <m/>
  </r>
  <r>
    <s v="Sacramento"/>
    <s v="Isleton"/>
    <s v="PLF Debt"/>
    <s v="$100 Business Tax"/>
    <s v="Special Tax Fees/Levy"/>
    <n v="52.4"/>
    <n v="47.6"/>
    <s v="Pass"/>
    <n v="1"/>
    <s v=""/>
    <n v="1996"/>
    <x v="0"/>
    <m/>
  </r>
  <r>
    <s v="Sacramento"/>
    <s v="Sacramento County"/>
    <s v="PLF Debt"/>
    <s v="Utility Users Tax: Continue 2.5% Tax"/>
    <s v="Special Tax Fees/Levy"/>
    <n v="52.7"/>
    <n v="47.3"/>
    <s v="Pass"/>
    <n v="1"/>
    <s v=""/>
    <n v="2002"/>
    <x v="0"/>
    <m/>
  </r>
  <r>
    <s v="Sacramento"/>
    <s v="Rancho Cordova"/>
    <s v="PLF Debt"/>
    <s v="Sales Tax: additional 0.5%, raising $8,000,000 annually, thereby increasing the total sales tax rate from 8.25% to 8.75%"/>
    <s v="Other Purpose"/>
    <n v="52.76"/>
    <n v="47.24"/>
    <s v="Pass"/>
    <n v="1"/>
    <s v=""/>
    <n v="2020"/>
    <x v="0"/>
    <m/>
  </r>
  <r>
    <s v="Sacramento"/>
    <s v="Sacramento County"/>
    <s v="PLF Debt"/>
    <s v="Tax Unincorporated"/>
    <s v="Fire, Police Protection/Emergency Medical"/>
    <n v="54"/>
    <n v="46"/>
    <s v="Fail"/>
    <s v=""/>
    <n v="1"/>
    <n v="1988"/>
    <x v="0"/>
    <m/>
  </r>
  <r>
    <s v="Sacramento"/>
    <s v="Arden Manor Recreation and Park District"/>
    <s v="Special Assessment Bond"/>
    <s v="$27 Equivalent Dwelling Unit"/>
    <s v="Parks, Open Space"/>
    <n v="54.2"/>
    <n v="45.8"/>
    <s v="Pass"/>
    <n v="1"/>
    <s v=""/>
    <n v="1996"/>
    <x v="0"/>
    <m/>
  </r>
  <r>
    <s v="Sacramento"/>
    <s v="Sacramento County"/>
    <s v="PLF Debt"/>
    <s v="Utility Users Tax: Impose 11% Tax"/>
    <s v="Special Tax Fees/Levy"/>
    <n v="54.4"/>
    <n v="45.6"/>
    <s v="Pass"/>
    <n v="1"/>
    <s v=""/>
    <n v="1998"/>
    <x v="1"/>
    <m/>
  </r>
  <r>
    <s v="Sacramento"/>
    <s v="Rancho Cordova"/>
    <s v="PLF Debt"/>
    <s v="Utility Users Tax: Continue the City of Rancho Cordova's Existing 2.5% Tax Rate on Telecommunication and Video Services"/>
    <s v="Special Tax Fees/Levy"/>
    <n v="55"/>
    <n v="45"/>
    <s v="Pass"/>
    <n v="1"/>
    <s v=""/>
    <n v="2010"/>
    <x v="0"/>
    <m/>
  </r>
  <r>
    <s v="Sacramento"/>
    <s v="Rancho Cordova"/>
    <s v="PLF Debt"/>
    <s v="Utility Users Tax: Continue 2.5% Tax"/>
    <s v="Fire, Police Protection/Emergency Medical"/>
    <n v="55.1"/>
    <n v="44.9"/>
    <s v="Fail"/>
    <s v=""/>
    <n v="1"/>
    <n v="2009"/>
    <x v="2"/>
    <m/>
  </r>
  <r>
    <s v="Sacramento"/>
    <s v="Rancho Cordova"/>
    <s v="PLF Debt"/>
    <s v="Cannabis Tax: Tax Individuals Cultivating Cannabis for Personal Use In an Amount Not to Exceed the Following: 1) for Indoor Cultivation, from $600 to $900/Yr for Each Sq Ft of Area Cultivated; and 2) for Outdoor Cultivation, from $600 to $900/Yr for Each 12.5 Sq Ft of Area Cultivated"/>
    <s v="Special Tax Fees/Levy"/>
    <n v="55.8"/>
    <n v="44.2"/>
    <s v="Pass"/>
    <n v="1"/>
    <s v=""/>
    <n v="2010"/>
    <x v="0"/>
    <m/>
  </r>
  <r>
    <s v="Sacramento"/>
    <s v="Sacramento"/>
    <s v="PLF Debt"/>
    <s v="Sales Tax: Impose $.01 tax for general government purposes."/>
    <s v="Other Purpose"/>
    <n v="56.57"/>
    <n v="43.43"/>
    <s v="Pass"/>
    <n v="1"/>
    <s v=""/>
    <n v="2018"/>
    <x v="0"/>
    <m/>
  </r>
  <r>
    <s v="Sacramento"/>
    <s v="Fulton-El Camino Recreation and Park District"/>
    <s v="General Obligation Bond"/>
    <n v="2750000"/>
    <s v="Parks, Open Space"/>
    <n v="57"/>
    <n v="43"/>
    <s v="Fail"/>
    <s v=""/>
    <n v="1"/>
    <n v="1988"/>
    <x v="0"/>
    <m/>
  </r>
  <r>
    <s v="Sacramento"/>
    <s v="Sacramento Transportation Authority"/>
    <s v="PLF Debt"/>
    <s v="Sales Tax: Increase 1/2 of 1%."/>
    <s v="Other Purpose"/>
    <n v="57"/>
    <n v="43"/>
    <s v="Pass"/>
    <n v="1"/>
    <s v=""/>
    <n v="1988"/>
    <x v="0"/>
    <m/>
  </r>
  <r>
    <s v="Sacramento"/>
    <s v="Natomas Unified School District"/>
    <s v="PLF Debt"/>
    <s v="Parcel Tax: $96 Per Parcel Per Year"/>
    <s v="K-12 School Facility"/>
    <n v="57"/>
    <n v="43"/>
    <s v="Fail"/>
    <s v=""/>
    <n v="1"/>
    <n v="2006"/>
    <x v="1"/>
    <m/>
  </r>
  <r>
    <s v="Sacramento"/>
    <s v="Los Rios Community College District"/>
    <s v="General Obligation Bond"/>
    <n v="475000000"/>
    <s v="College, University Facility"/>
    <n v="58.1"/>
    <n v="41.9"/>
    <s v="Pass"/>
    <n v="1"/>
    <s v=""/>
    <n v="2008"/>
    <x v="0"/>
    <m/>
  </r>
  <r>
    <s v="Sacramento"/>
    <s v="Sacramento County"/>
    <s v="PLF Debt"/>
    <s v="$22 Sq Ft Parcel for10 Yrs"/>
    <s v="Public Building"/>
    <n v="58.5"/>
    <n v="41.5"/>
    <s v="Fail"/>
    <s v=""/>
    <n v="1"/>
    <n v="1996"/>
    <x v="0"/>
    <m/>
  </r>
  <r>
    <s v="Sacramento"/>
    <s v="Cosumnes Community Services District"/>
    <s v="PLF Debt"/>
    <s v="Parcel Tax: Increase parcel tax to $250 per year/ per parcel."/>
    <s v="Street Construction and Improvements"/>
    <n v="58.76"/>
    <n v="41.24"/>
    <s v="Fail"/>
    <s v=""/>
    <n v="1"/>
    <n v="2015"/>
    <x v="2"/>
    <m/>
  </r>
  <r>
    <s v="Sacramento"/>
    <s v="Galt"/>
    <s v="PLF Debt"/>
    <s v="$22 Parcel Tax in Unincorporated Areas"/>
    <s v="Public Building"/>
    <n v="58.9"/>
    <n v="41.1"/>
    <s v="Fail"/>
    <s v=""/>
    <n v="1"/>
    <n v="2000"/>
    <x v="0"/>
    <m/>
  </r>
  <r>
    <s v="Sacramento"/>
    <s v="Isleton"/>
    <s v="Sales Tax Revenue Bond"/>
    <s v="Sales Tax: Impose 1/2› for 5 years."/>
    <s v="Public Safety"/>
    <n v="59.6"/>
    <n v="40.4"/>
    <s v="Fail"/>
    <s v=""/>
    <n v="1"/>
    <n v="2014"/>
    <x v="0"/>
    <m/>
  </r>
  <r>
    <s v="Sacramento"/>
    <s v="San Juan Unified School District"/>
    <s v="General Obligation Bond"/>
    <n v="350000000"/>
    <s v="K-12 School Facility"/>
    <n v="60.2"/>
    <n v="39.799999999999997"/>
    <s v="Pass"/>
    <n v="1"/>
    <s v=""/>
    <n v="2012"/>
    <x v="0"/>
    <m/>
  </r>
  <r>
    <s v="Sacramento"/>
    <s v="Los Rios Community College District"/>
    <s v="General Obligation Bond"/>
    <n v="265000000"/>
    <s v="College, University Facility"/>
    <n v="60.9"/>
    <n v="39.1"/>
    <s v="Pass"/>
    <n v="1"/>
    <s v=""/>
    <n v="2002"/>
    <x v="1"/>
    <m/>
  </r>
  <r>
    <s v="Sacramento"/>
    <s v="Center Joint Unified School District"/>
    <s v="General Obligation Bond"/>
    <n v="500000000"/>
    <s v="K-12 School Facility"/>
    <n v="61.4"/>
    <n v="38.6"/>
    <s v="Pass"/>
    <n v="1"/>
    <s v=""/>
    <n v="2008"/>
    <x v="0"/>
    <m/>
  </r>
  <r>
    <s v="Sacramento"/>
    <s v="Rancho Cordova"/>
    <s v="Sales Tax Revenue Bond"/>
    <s v="Sales Tax: Enact a 1/2› tax."/>
    <s v="Special Tax Fees/Levy"/>
    <n v="61.5"/>
    <n v="38.6"/>
    <s v="Pass"/>
    <n v="1"/>
    <s v=""/>
    <n v="2014"/>
    <x v="0"/>
    <m/>
  </r>
  <r>
    <s v="Sacramento"/>
    <s v="Sacramento County"/>
    <s v="PLF Debt"/>
    <s v="TOT: Continue 12%Tax"/>
    <s v="Special Tax Fees/Levy"/>
    <n v="61.8"/>
    <n v="38.200000000000003"/>
    <s v="Pass"/>
    <n v="1"/>
    <s v=""/>
    <n v="2002"/>
    <x v="0"/>
    <m/>
  </r>
  <r>
    <s v="Sacramento"/>
    <s v="Isleton"/>
    <s v="PLF Debt"/>
    <s v="Business Tax: Impose a 1/10% tax on business revenues."/>
    <s v="Special Tax Fees/Levy"/>
    <n v="62"/>
    <n v="38"/>
    <s v="Pass"/>
    <n v="1"/>
    <s v=""/>
    <n v="2014"/>
    <x v="0"/>
    <m/>
  </r>
  <r>
    <s v="Sacramento"/>
    <s v="Natomas Unified School District"/>
    <s v="General Obligation Bond"/>
    <n v="145500000"/>
    <s v="K-12 School Facility"/>
    <n v="62"/>
    <n v="38"/>
    <s v="Pass"/>
    <n v="1"/>
    <s v=""/>
    <n v="2006"/>
    <x v="1"/>
    <m/>
  </r>
  <r>
    <s v="Sacramento"/>
    <s v="Rio Linda Union Elementary School District"/>
    <s v="General Obligation Bond"/>
    <n v="38000000"/>
    <s v="K-12 School Facility"/>
    <n v="62.1"/>
    <n v="37.9"/>
    <s v="Pass"/>
    <n v="1"/>
    <s v=""/>
    <n v="2006"/>
    <x v="0"/>
    <m/>
  </r>
  <r>
    <s v="Sacramento"/>
    <s v="Folsom-Cordova Unified School District"/>
    <s v="General Obligation Bond"/>
    <n v="750000000"/>
    <s v="K-12 School Facility"/>
    <n v="62.4"/>
    <n v="37.6"/>
    <s v="Fail"/>
    <s v=""/>
    <n v="1"/>
    <n v="2006"/>
    <x v="0"/>
    <m/>
  </r>
  <r>
    <s v="Sacramento"/>
    <s v="Sacramento City Unified School District"/>
    <s v="General Obligation Bond"/>
    <n v="750000000"/>
    <s v="K-12 School Facility"/>
    <n v="62.46"/>
    <n v="37.54"/>
    <s v="Pass"/>
    <n v="1"/>
    <s v=""/>
    <n v="2020"/>
    <x v="1"/>
    <m/>
  </r>
  <r>
    <s v="Sacramento"/>
    <s v="Los Rios Community College District"/>
    <s v="General Obligation Bond"/>
    <n v="215000000"/>
    <s v="College, University Facility"/>
    <n v="62.5"/>
    <n v="37.5"/>
    <s v="Fail"/>
    <s v=""/>
    <n v="1"/>
    <n v="2000"/>
    <x v="0"/>
    <m/>
  </r>
  <r>
    <s v="Sacramento"/>
    <s v="Isleton"/>
    <s v="PLF Debt"/>
    <s v="Sales Tax: increase from 0.5% to 0.75%, thereby increasing the total sales tax rate from 8.75% to 9.0%"/>
    <s v="Fire, Police Protection/Emergency Medical"/>
    <n v="62.63"/>
    <n v="37.369999999999997"/>
    <s v="Fail"/>
    <s v=""/>
    <n v="1"/>
    <n v="2020"/>
    <x v="1"/>
    <m/>
  </r>
  <r>
    <s v="Sacramento"/>
    <s v="Sacramento"/>
    <s v="Special Assessment Bond"/>
    <s v="$22 Per Parcel for 10 Yrs (Confirm)"/>
    <s v="Public Building"/>
    <n v="62.8"/>
    <n v="37.200000000000003"/>
    <s v="Pass"/>
    <n v="1"/>
    <s v=""/>
    <n v="1996"/>
    <x v="0"/>
    <m/>
  </r>
  <r>
    <s v="Sacramento"/>
    <s v="Isleton"/>
    <s v="PLF Debt"/>
    <s v="$1 Short-term Comm Parking"/>
    <s v="Special Tax Fees/Levy"/>
    <n v="63.6"/>
    <n v="36.4"/>
    <s v="Pass"/>
    <n v="1"/>
    <s v=""/>
    <n v="1996"/>
    <x v="0"/>
    <m/>
  </r>
  <r>
    <s v="Sacramento"/>
    <s v="Sacramento"/>
    <s v="Sales Tax Revenue Bond"/>
    <s v="Sales Tax: Enact a 1/2› Sales Tax for 6 Yrs"/>
    <s v="Special Tax Fees/Levy"/>
    <n v="64.099999999999994"/>
    <n v="35.9"/>
    <s v="Pass"/>
    <n v="1"/>
    <s v=""/>
    <n v="2012"/>
    <x v="0"/>
    <m/>
  </r>
  <r>
    <s v="Sacramento"/>
    <s v="Sacramento"/>
    <s v="PLF Debt"/>
    <s v="Utility Users Tax: Reduce Tax from 7.5% to 7.0%"/>
    <s v="Special Tax Fees/Levy"/>
    <n v="64.900000000000006"/>
    <n v="35.1"/>
    <s v="Pass"/>
    <n v="1"/>
    <s v=""/>
    <n v="2008"/>
    <x v="0"/>
    <m/>
  </r>
  <r>
    <s v="Sacramento"/>
    <s v="Folsom"/>
    <s v="PLF Debt"/>
    <s v="Transient Occupancy Tax: Extend existing TOT of 8%"/>
    <s v="Other Purpose"/>
    <n v="65"/>
    <n v="35"/>
    <s v="Pass"/>
    <n v="1"/>
    <s v=""/>
    <n v="1988"/>
    <x v="0"/>
    <m/>
  </r>
  <r>
    <s v="Sacramento"/>
    <s v="Elk Grove Unified School District"/>
    <s v="General Obligation Bond"/>
    <n v="476000000"/>
    <s v="K-12 School Facility"/>
    <n v="65.17"/>
    <n v="34.83"/>
    <s v="Pass"/>
    <n v="1"/>
    <s v=""/>
    <n v="2016"/>
    <x v="0"/>
    <m/>
  </r>
  <r>
    <s v="Sacramento"/>
    <s v="Los Rios Community College District"/>
    <s v="General Obligation Bond"/>
    <n v="215000000"/>
    <s v="College, University Facility"/>
    <n v="65.3"/>
    <n v="34.700000000000003"/>
    <s v="Fail"/>
    <s v=""/>
    <n v="1"/>
    <n v="2000"/>
    <x v="1"/>
    <m/>
  </r>
  <r>
    <s v="Sacramento"/>
    <s v="Rio Linda Union Elementary School District"/>
    <s v="General Obligation Bond"/>
    <n v="15400000"/>
    <s v="K-12 School Facility"/>
    <n v="65.5"/>
    <n v="34.5"/>
    <s v="Pass"/>
    <n v="1"/>
    <s v=""/>
    <n v="2002"/>
    <x v="0"/>
    <m/>
  </r>
  <r>
    <s v="Sacramento"/>
    <s v="Sacramento County"/>
    <s v="PLF Debt"/>
    <s v="Sales Tax: Increase tax by an additional 0.5% for transportation projects."/>
    <s v="Public Transit"/>
    <n v="65.709999999999994"/>
    <n v="34.29"/>
    <s v="Fail"/>
    <s v=""/>
    <n v="1"/>
    <n v="2016"/>
    <x v="0"/>
    <m/>
  </r>
  <r>
    <s v="Sacramento"/>
    <s v="Arden Manor Recreation and Park District"/>
    <s v="PLF Debt"/>
    <s v="Parcel Tax: Implement tax for 20 years of $75/ single-family residential unit and varying rates for other parcel types."/>
    <s v="Parks, Open Space"/>
    <n v="65.709999999999994"/>
    <n v="34.29"/>
    <s v="Fail"/>
    <s v=""/>
    <n v="1"/>
    <n v="2016"/>
    <x v="0"/>
    <m/>
  </r>
  <r>
    <s v="Sacramento"/>
    <s v="San Juan Unified School District"/>
    <s v="General Obligation Bond"/>
    <n v="350000000"/>
    <s v="K-12 School Facility"/>
    <n v="65.8"/>
    <n v="34.200000000000003"/>
    <s v="Pass"/>
    <n v="1"/>
    <s v=""/>
    <n v="2002"/>
    <x v="0"/>
    <m/>
  </r>
  <r>
    <s v="Sacramento"/>
    <s v="American River Fire Protection District"/>
    <s v="PLF Debt"/>
    <s v="Annual Rate Not to Exceed $100 Per Parcel"/>
    <s v="Fire, Police Protection/Emergency Medical"/>
    <n v="65.8"/>
    <n v="34.200000000000003"/>
    <s v="Fail"/>
    <s v=""/>
    <n v="1"/>
    <n v="2000"/>
    <x v="1"/>
    <m/>
  </r>
  <r>
    <s v="Sacramento"/>
    <s v="Sacramento County"/>
    <s v="PLF Debt"/>
    <s v="$22 Parcel Tax in Unincorporated Areas"/>
    <s v="Public Building"/>
    <n v="66"/>
    <n v="34"/>
    <s v="Fail"/>
    <s v=""/>
    <n v="1"/>
    <n v="2000"/>
    <x v="0"/>
    <m/>
  </r>
  <r>
    <s v="Sacramento"/>
    <s v="Galt Joint Union Elementary School District"/>
    <s v="General Obligation Bond"/>
    <n v="19700000"/>
    <s v="K-12 School Facility"/>
    <n v="66.05"/>
    <n v="33.950000000000003"/>
    <s v="Pass"/>
    <n v="1"/>
    <s v=""/>
    <n v="2016"/>
    <x v="0"/>
    <m/>
  </r>
  <r>
    <s v="Sacramento"/>
    <s v="Sacramento City Unified School District"/>
    <s v="PLF Debt"/>
    <s v="Parcel Tax: Implement tax for 6 years of $75/parcel for tutoring and training for teachers."/>
    <s v="K-12 School Facility"/>
    <n v="66.17"/>
    <n v="33.83"/>
    <s v="Fail"/>
    <s v=""/>
    <n v="1"/>
    <n v="2016"/>
    <x v="0"/>
    <m/>
  </r>
  <r>
    <s v="Sacramento"/>
    <s v="Sacramento City Unified School District"/>
    <s v="General Obligation Bond"/>
    <n v="225000000"/>
    <s v="K-12 School Facility"/>
    <n v="66.400000000000006"/>
    <n v="33.6"/>
    <s v="Fail"/>
    <s v=""/>
    <n v="1"/>
    <n v="1996"/>
    <x v="0"/>
    <m/>
  </r>
  <r>
    <s v="Sacramento"/>
    <s v="Isleton"/>
    <s v="PLF Debt"/>
    <s v="Sales Tax: additional 0.5%, generating between $83,726.06 and $106,858.02 annually, beginning April 1, 2022 for five years"/>
    <s v="Other Purpose"/>
    <n v="66.67"/>
    <n v="33.33"/>
    <s v="Pass"/>
    <n v="1"/>
    <s v=""/>
    <n v="2020"/>
    <x v="0"/>
    <m/>
  </r>
  <r>
    <s v="Sacramento"/>
    <s v="Sacramento City Unified School District"/>
    <s v="General Obligation Bond"/>
    <n v="225000000"/>
    <s v="K-12 School Facility"/>
    <n v="67.2"/>
    <n v="32.799999999999997"/>
    <s v="Pass"/>
    <n v="1"/>
    <s v=""/>
    <n v="2002"/>
    <x v="0"/>
    <m/>
  </r>
  <r>
    <s v="Sacramento"/>
    <s v="Sacramento City Unified School District"/>
    <s v="General Obligation Bond"/>
    <n v="68000000"/>
    <s v="K-12 School Facility"/>
    <n v="67.900000000000006"/>
    <n v="32.1"/>
    <s v="Pass"/>
    <n v="1"/>
    <s v=""/>
    <n v="2012"/>
    <x v="0"/>
    <m/>
  </r>
  <r>
    <s v="Sacramento"/>
    <s v="Galt"/>
    <s v="Sales Tax Revenue Bond"/>
    <s v="Sales Tax: Increase Tax by 1/2›."/>
    <s v="Prisons, Jails, Correctional Facilities"/>
    <n v="68"/>
    <n v="32"/>
    <s v="Pass"/>
    <n v="1"/>
    <s v=""/>
    <n v="2008"/>
    <x v="0"/>
    <m/>
  </r>
  <r>
    <s v="Sacramento"/>
    <s v="Natomas Unified School District"/>
    <s v="General Obligation Bond"/>
    <n v="172000000"/>
    <s v="K-12 School Facility"/>
    <n v="68.150000000000006"/>
    <n v="31.85"/>
    <s v="Pass"/>
    <n v="1"/>
    <s v=""/>
    <n v="2018"/>
    <x v="0"/>
    <m/>
  </r>
  <r>
    <s v="Sacramento"/>
    <s v="Rancho Cordova"/>
    <s v="PLF Debt"/>
    <s v="Business Tax: If Legalized, Tax Cannabis Businesses Ranging from $120 to $150 Per $1,000 of Gross Receipts or$100/Sq Ft of Space for Non-Profit Organizations"/>
    <s v="Special Tax Fees/Levy"/>
    <n v="68.2"/>
    <n v="31.8"/>
    <s v="Pass"/>
    <n v="1"/>
    <s v=""/>
    <n v="2010"/>
    <x v="0"/>
    <m/>
  </r>
  <r>
    <s v="Sacramento"/>
    <s v="Robla School District"/>
    <s v="General Obligation Bond"/>
    <n v="46200000"/>
    <s v="K-12 School Facility"/>
    <n v="68.349999999999994"/>
    <n v="31.65"/>
    <s v="Pass"/>
    <n v="1"/>
    <s v=""/>
    <n v="2018"/>
    <x v="0"/>
    <m/>
  </r>
  <r>
    <s v="Sacramento"/>
    <s v="Isleton"/>
    <s v="PLF Debt"/>
    <s v="TOT: Increase from 7% to10%"/>
    <s v="Special Tax Fees/Levy"/>
    <n v="68.5"/>
    <n v="31.5"/>
    <s v="Pass"/>
    <n v="1"/>
    <s v=""/>
    <n v="1996"/>
    <x v="0"/>
    <m/>
  </r>
  <r>
    <s v="Sacramento"/>
    <s v="Folsom-Cordova Unified School District"/>
    <s v="General Obligation Bond"/>
    <n v="49000000"/>
    <s v="K-12 School Facility"/>
    <n v="68.599999999999994"/>
    <n v="31.4"/>
    <s v="Pass"/>
    <n v="1"/>
    <s v=""/>
    <n v="2002"/>
    <x v="1"/>
    <m/>
  </r>
  <r>
    <s v="Sacramento"/>
    <s v="Isleton"/>
    <s v="PLF Debt"/>
    <s v="$22 Parcel Tax in Unincorporated Areas"/>
    <s v="Public Building"/>
    <n v="68.7"/>
    <n v="31.3"/>
    <s v="Pass"/>
    <n v="1"/>
    <s v=""/>
    <n v="2000"/>
    <x v="0"/>
    <m/>
  </r>
  <r>
    <s v="Sacramento"/>
    <s v="Folsom-Cordova Unified School District"/>
    <s v="General Obligation Bond"/>
    <n v="195000000"/>
    <s v="K-12 School Facility"/>
    <n v="68.900000000000006"/>
    <n v="31.1"/>
    <s v="Pass"/>
    <n v="1"/>
    <s v=""/>
    <n v="2014"/>
    <x v="0"/>
    <m/>
  </r>
  <r>
    <s v="Sacramento"/>
    <s v="Fair Oaks Recreation and Park District"/>
    <s v="General Obligation Bond"/>
    <n v="26900000"/>
    <s v="Parks, Open Space"/>
    <n v="68.94"/>
    <n v="31.06"/>
    <s v="Pass"/>
    <n v="1"/>
    <s v=""/>
    <n v="2018"/>
    <x v="0"/>
    <m/>
  </r>
  <r>
    <s v="Sacramento"/>
    <s v="Isleton"/>
    <s v="PLF Debt"/>
    <s v="$150 Weapon License"/>
    <s v="Special Tax Fees/Levy"/>
    <n v="69.099999999999994"/>
    <n v="30.9"/>
    <s v="Pass"/>
    <n v="1"/>
    <s v=""/>
    <n v="1996"/>
    <x v="0"/>
    <m/>
  </r>
  <r>
    <s v="Sacramento"/>
    <s v="Folsom-Cordova Unified School District"/>
    <s v="General Obligation Bond"/>
    <n v="125000000"/>
    <s v="K-12 School Facility"/>
    <n v="69.2"/>
    <n v="30.8"/>
    <s v="Pass"/>
    <n v="1"/>
    <s v=""/>
    <n v="2006"/>
    <x v="0"/>
    <m/>
  </r>
  <r>
    <s v="Sacramento"/>
    <s v="North Sacramento School District"/>
    <s v="General Obligation Bond"/>
    <n v="17500000"/>
    <s v="K-12 School Facility"/>
    <n v="69.3"/>
    <n v="30.7"/>
    <s v="Pass"/>
    <n v="1"/>
    <s v=""/>
    <n v="2006"/>
    <x v="1"/>
    <m/>
  </r>
  <r>
    <s v="Sacramento"/>
    <s v="Isleton"/>
    <s v="PLF Debt"/>
    <s v="Sales Tax: Increase tax by an additional 0.5% for general city services."/>
    <s v="Other Purpose"/>
    <n v="69.319999999999993"/>
    <n v="30.68"/>
    <s v="Pass"/>
    <n v="1"/>
    <s v=""/>
    <n v="2016"/>
    <x v="0"/>
    <m/>
  </r>
  <r>
    <s v="Sacramento"/>
    <s v="San Juan Unified School District"/>
    <s v="General Obligation Bond"/>
    <n v="750000000"/>
    <s v="K-12 School Facility"/>
    <n v="69.45"/>
    <n v="30.55"/>
    <s v="Pass"/>
    <n v="1"/>
    <s v=""/>
    <n v="2016"/>
    <x v="0"/>
    <m/>
  </r>
  <r>
    <s v="Sacramento"/>
    <s v="Sacramento City Unified School District"/>
    <s v="General Obligation Bond"/>
    <n v="346000000"/>
    <s v="K-12 School Facility"/>
    <n v="70.2"/>
    <n v="29.8"/>
    <s v="Pass"/>
    <n v="1"/>
    <s v=""/>
    <n v="2012"/>
    <x v="0"/>
    <m/>
  </r>
  <r>
    <s v="Sacramento"/>
    <s v="Galt Joint Union Elementary School District"/>
    <s v="General Obligation Bond"/>
    <n v="9240000"/>
    <s v="K-12 School Facility"/>
    <n v="70.599999999999994"/>
    <n v="29.4"/>
    <s v="Pass"/>
    <n v="1"/>
    <s v=""/>
    <n v="2001"/>
    <x v="2"/>
    <m/>
  </r>
  <r>
    <s v="Sacramento"/>
    <s v="American River Fire Protection District"/>
    <s v="PLF Debt"/>
    <s v="$100 Parcel Tax"/>
    <s v="Fire, Police Protection/Emergency Medical"/>
    <n v="70.7"/>
    <n v="29.3"/>
    <s v="Pass"/>
    <n v="1"/>
    <s v=""/>
    <n v="2000"/>
    <x v="0"/>
    <m/>
  </r>
  <r>
    <s v="Sacramento"/>
    <s v="Cordova Recreation and Park District CFD No. 2016-1"/>
    <s v="PLF Debt"/>
    <s v="Parcel Tax: Implement tax of $48.64/single-family residential unit and other rates varying according to parcel type."/>
    <s v="Parks, Open Space"/>
    <n v="71.23"/>
    <n v="28.77"/>
    <s v="Pass"/>
    <n v="1"/>
    <s v=""/>
    <n v="2016"/>
    <x v="0"/>
    <m/>
  </r>
  <r>
    <s v="Sacramento"/>
    <s v="Folsom-Cordova Unified School District"/>
    <s v="General Obligation Bond"/>
    <n v="68000000"/>
    <s v="K-12 School Facility"/>
    <n v="71.5"/>
    <n v="28.5"/>
    <s v="Pass"/>
    <n v="1"/>
    <s v=""/>
    <n v="2012"/>
    <x v="0"/>
    <m/>
  </r>
  <r>
    <s v="Sacramento"/>
    <s v="Sacramento"/>
    <s v="PLF Debt"/>
    <s v="Business Tax: If Legalized, Tax Businesses for the Commercial Production and Sale of Marijuana 4% and 10%, Respectively"/>
    <s v="Special Tax Fees/Levy"/>
    <n v="71.7"/>
    <n v="28.3"/>
    <s v="Pass"/>
    <n v="1"/>
    <s v=""/>
    <n v="2010"/>
    <x v="0"/>
    <m/>
  </r>
  <r>
    <s v="Sacramento"/>
    <s v="Sacramento"/>
    <s v="Special Assessment Bond"/>
    <s v="Continue $10.89 Per Sq Ft/$7.41 MFR Per Unit"/>
    <s v="Parks, Open Space"/>
    <n v="71.8"/>
    <n v="28.2"/>
    <s v="Pass"/>
    <n v="1"/>
    <s v=""/>
    <n v="1996"/>
    <x v="0"/>
    <m/>
  </r>
  <r>
    <s v="Sacramento"/>
    <s v="Natomas Unified School District"/>
    <s v="General Obligation Bond"/>
    <n v="129000000"/>
    <s v="K-12 School Facility"/>
    <n v="72.099999999999994"/>
    <n v="27.9"/>
    <s v="Pass"/>
    <n v="1"/>
    <s v=""/>
    <n v="2014"/>
    <x v="0"/>
    <m/>
  </r>
  <r>
    <s v="Sacramento"/>
    <s v="San Juan Unified School District"/>
    <s v="General Obligation Bond"/>
    <n v="157000000"/>
    <s v="K-12 School Facility"/>
    <n v="72.099999999999994"/>
    <n v="27.9"/>
    <s v="Pass"/>
    <n v="1"/>
    <s v=""/>
    <n v="1998"/>
    <x v="0"/>
    <m/>
  </r>
  <r>
    <s v="Sacramento"/>
    <s v="Isleton"/>
    <s v="PLF Debt"/>
    <s v="Sales Tax: Increase sales tax by 1/2 % for 5 years."/>
    <s v="Fire, Police Protection/Emergency Medical"/>
    <n v="72.290000000000006"/>
    <n v="27.71"/>
    <s v="Pass"/>
    <n v="1"/>
    <s v=""/>
    <n v="2016"/>
    <x v="1"/>
    <m/>
  </r>
  <r>
    <s v="Sacramento"/>
    <s v="Natomas Unified School District"/>
    <s v="General Obligation Bond"/>
    <n v="45880000"/>
    <s v="K-12 School Facility"/>
    <n v="72.400000000000006"/>
    <n v="27.6"/>
    <s v="Pass"/>
    <n v="1"/>
    <s v=""/>
    <n v="2002"/>
    <x v="0"/>
    <m/>
  </r>
  <r>
    <s v="Sacramento"/>
    <s v="Robla School District"/>
    <s v="General Obligation Bond"/>
    <n v="29800000"/>
    <s v="K-12 School Facility"/>
    <n v="72.7"/>
    <n v="27.3"/>
    <s v="Pass"/>
    <n v="1"/>
    <s v=""/>
    <n v="2014"/>
    <x v="0"/>
    <m/>
  </r>
  <r>
    <s v="Sacramento"/>
    <s v="Isleton"/>
    <s v="PLF Debt"/>
    <s v="Sales Tax: 1/2 percent transactions and use tax for a period of 5 years commencing on April 1, 2022, that is projected to provide $83,726.06 and $106,858.02 of revenue annually"/>
    <s v="Fire, Police Protection/Emergency Medical"/>
    <n v="72.95"/>
    <n v="27.05"/>
    <s v="Pass"/>
    <n v="1"/>
    <s v=""/>
    <n v="2021"/>
    <x v="2"/>
    <m/>
  </r>
  <r>
    <s v="Sacramento"/>
    <s v="Folsom-Cordova Unified School District"/>
    <s v="General Obligation Bond"/>
    <n v="53000000"/>
    <s v="K-12 School Facility"/>
    <n v="73"/>
    <n v="27"/>
    <s v="Pass"/>
    <n v="1"/>
    <s v=""/>
    <n v="2002"/>
    <x v="1"/>
    <m/>
  </r>
  <r>
    <s v="Sacramento"/>
    <s v="Sacramento"/>
    <s v="PLF Debt"/>
    <s v="Parcel Tax: Impose $12 per yr single family residential parcel tax for 12 yrs."/>
    <s v="Public Building"/>
    <n v="73.02"/>
    <n v="26.98"/>
    <s v="Pass"/>
    <n v="1"/>
    <s v=""/>
    <n v="2014"/>
    <x v="1"/>
    <m/>
  </r>
  <r>
    <s v="Sacramento"/>
    <s v="Elk Grove"/>
    <s v="PLF Debt"/>
    <s v="Utility Users Tax: Reduce Existing Tax of 2.5% to 2.25%"/>
    <s v="Special Tax Fees/Levy"/>
    <n v="76.599999999999994"/>
    <n v="23.4"/>
    <s v="Pass"/>
    <n v="1"/>
    <s v=""/>
    <n v="2010"/>
    <x v="0"/>
    <m/>
  </r>
  <r>
    <s v="Sacramento"/>
    <s v="Rancho Murieta Community Services District"/>
    <s v="PLF Debt"/>
    <s v="$4.73-19.62 Per Lot Res/$.011-$.175 Per Sq Ft Non-Res/$2.48-16.59 Undev (Monthly)"/>
    <s v="Public Safety"/>
    <n v="76.599999999999994"/>
    <n v="23.4"/>
    <s v="Pass"/>
    <n v="1"/>
    <s v=""/>
    <n v="1998"/>
    <x v="1"/>
    <m/>
  </r>
  <r>
    <s v="Sacramento"/>
    <s v="River Delta Fire Protection District"/>
    <s v="PLF Debt"/>
    <s v="Parcel Tax: Levy an annual tax of $85/residential unit indefinitely."/>
    <s v="Fire, Police Protection/Emergency Medical"/>
    <n v="77.3"/>
    <n v="22.7"/>
    <s v="Pass"/>
    <n v="1"/>
    <s v=""/>
    <n v="2017"/>
    <x v="2"/>
    <m/>
  </r>
  <r>
    <s v="Sacramento"/>
    <s v="Isleton"/>
    <s v="PLF Debt"/>
    <s v="$76 App/$125 1st Table/$60 Additional"/>
    <s v="Special Tax Fees/Levy"/>
    <n v="78.3"/>
    <n v="21.7"/>
    <s v="Pass"/>
    <n v="1"/>
    <s v=""/>
    <n v="1996"/>
    <x v="0"/>
    <m/>
  </r>
  <r>
    <s v="Sacramento"/>
    <s v="Rancho Murieta Community Services District"/>
    <s v="PLF Debt"/>
    <s v="$2.30-$3.45 Per Residential Lot/$0-$18.36 Per Acre Non-Res (Monthly)"/>
    <s v="Flood Control, Storm Drainage"/>
    <n v="79.400000000000006"/>
    <n v="20.6"/>
    <s v="Pass"/>
    <n v="1"/>
    <s v=""/>
    <n v="1998"/>
    <x v="1"/>
    <m/>
  </r>
  <r>
    <s v="Sacramento"/>
    <s v="Rancho Cordova"/>
    <s v="PLF Debt"/>
    <s v="Cardroom Tax: Impose Annual Tax of 2% Beginning  1/1/2014; then Each Year thereafter, a Tax of 3% for Revenues Up to $5,000,000, and a Tax of 4% for Revenues Over $5,000,000"/>
    <s v="Special Tax Fees/Levy"/>
    <n v="79.900000000000006"/>
    <n v="20.100000000000001"/>
    <s v="Pass"/>
    <n v="1"/>
    <s v=""/>
    <n v="2012"/>
    <x v="0"/>
    <m/>
  </r>
  <r>
    <s v="Sacramento"/>
    <s v="Folsom-Cordova Unified School District"/>
    <s v="General Obligation Bond"/>
    <n v="750000000"/>
    <s v="K-12 School Facility"/>
    <n v="81.099999999999994"/>
    <n v="18.899999999999999"/>
    <s v="Pass"/>
    <n v="1"/>
    <s v=""/>
    <n v="2007"/>
    <x v="2"/>
    <m/>
  </r>
  <r>
    <s v="San Benito"/>
    <s v="Hollister"/>
    <s v="PLF Debt"/>
    <s v="Transient Occupancy Tax: Increase tax to 12%."/>
    <s v="Special Tax Fees/Levy"/>
    <n v="32.200000000000003"/>
    <n v="67.8"/>
    <s v="Fail"/>
    <s v=""/>
    <n v="1"/>
    <n v="2014"/>
    <x v="0"/>
    <m/>
  </r>
  <r>
    <s v="San Benito"/>
    <s v="Hollister"/>
    <s v="PLF Debt"/>
    <s v="2% Utility Users Tax for 4 Yrs (Continue)"/>
    <s v="Special Tax Fees/Levy"/>
    <n v="33"/>
    <n v="67"/>
    <s v="Fail"/>
    <s v=""/>
    <n v="1"/>
    <n v="1996"/>
    <x v="0"/>
    <m/>
  </r>
  <r>
    <s v="San Benito"/>
    <s v="San Benito County"/>
    <s v="PLF Debt"/>
    <s v="$.05 Per Ton Mining Business Tax"/>
    <s v="Special Tax Fees/Levy"/>
    <n v="39"/>
    <n v="61"/>
    <s v="Fail"/>
    <s v=""/>
    <n v="1"/>
    <n v="1996"/>
    <x v="0"/>
    <m/>
  </r>
  <r>
    <s v="San Benito"/>
    <s v="San Benito County"/>
    <s v="PLF Debt"/>
    <s v="Transient Occupancy Tax: Increase tax from 8% to 12%."/>
    <s v="Special Tax Fees/Levy"/>
    <n v="39.200000000000003"/>
    <n v="60.9"/>
    <s v="Fail"/>
    <s v=""/>
    <n v="1"/>
    <n v="2014"/>
    <x v="0"/>
    <m/>
  </r>
  <r>
    <s v="San Benito"/>
    <s v="Hollister"/>
    <s v="Sales Tax Revenue Bond"/>
    <s v="Sales Tax: Impose a 1› Sales Tax"/>
    <s v="Special Tax Fees/Levy"/>
    <n v="47.8"/>
    <n v="52.2"/>
    <s v="Fail"/>
    <s v=""/>
    <n v="1"/>
    <n v="2006"/>
    <x v="0"/>
    <m/>
  </r>
  <r>
    <s v="San Benito"/>
    <s v="San Juan Bautista"/>
    <s v="PLF Debt"/>
    <s v="Sales Tax: Raise local sales tax from 8% to 8.5%."/>
    <s v="Other Purpose"/>
    <n v="48.14"/>
    <n v="50.9"/>
    <s v="Fail"/>
    <s v=""/>
    <n v="1"/>
    <n v="2007"/>
    <x v="2"/>
    <m/>
  </r>
  <r>
    <s v="San Benito"/>
    <s v="San Benito County"/>
    <s v="PLF Debt"/>
    <s v="Sales Tax: Increase 1/2 of 1%."/>
    <s v="Other Purpose"/>
    <n v="49"/>
    <n v="51"/>
    <s v="Fail"/>
    <s v=""/>
    <n v="1"/>
    <n v="1988"/>
    <x v="0"/>
    <m/>
  </r>
  <r>
    <s v="San Benito"/>
    <s v="San Benito County Criminal Justice Facilities Authority"/>
    <s v="PLF Debt"/>
    <s v="Transient Occupancy Tax: Increase TOT by 1/2 of 1%."/>
    <s v="Prisons, Jails, Correctional Facilities"/>
    <n v="49.9"/>
    <n v="50.1"/>
    <s v="Fail"/>
    <s v=""/>
    <n v="1"/>
    <n v="1990"/>
    <x v="0"/>
    <m/>
  </r>
  <r>
    <s v="San Benito"/>
    <s v="San Juan Bautista"/>
    <s v="PLF Debt"/>
    <s v="Transactions and Use Tax: Increase Sales Tax 1/2% to 8 1/2%"/>
    <s v="Special Tax Fees/Levy"/>
    <n v="50.2"/>
    <n v="49.8"/>
    <s v="Pass"/>
    <n v="1"/>
    <s v=""/>
    <n v="2008"/>
    <x v="1"/>
    <m/>
  </r>
  <r>
    <s v="San Benito"/>
    <s v="San Juan Bautista"/>
    <s v="PLF Debt"/>
    <s v="Transient Occupancy Tax: Increase TOT to 10%."/>
    <s v="Other Purpose"/>
    <n v="51"/>
    <n v="49"/>
    <s v="Pass"/>
    <n v="1"/>
    <s v=""/>
    <n v="1988"/>
    <x v="0"/>
    <m/>
  </r>
  <r>
    <s v="San Benito"/>
    <s v="Hollister School District"/>
    <s v="PLF Debt"/>
    <s v="Parcel Tax: Levy parcel tax of $96 per parcel."/>
    <s v="Other, Multiple Educational Uses (Equipment, etc.)"/>
    <n v="51.27"/>
    <n v="48.73"/>
    <s v="Fail"/>
    <s v=""/>
    <n v="1"/>
    <n v="2011"/>
    <x v="2"/>
    <m/>
  </r>
  <r>
    <s v="San Benito"/>
    <s v="San Benito County"/>
    <s v="PLF Debt"/>
    <s v="Business Tax: Enact tax at the following rates: $118/business in addition to $.10/ton of mineral depletion for mining businesses, and either $30 or $118 per business in addition to between $.66 and $7.80 per employee depending on the type of business."/>
    <s v="Other Purpose"/>
    <n v="51.98"/>
    <n v="48.02"/>
    <s v="Pass"/>
    <n v="1"/>
    <s v=""/>
    <n v="2018"/>
    <x v="0"/>
    <m/>
  </r>
  <r>
    <s v="San Benito"/>
    <s v="San Benito County"/>
    <s v="Sales Tax Revenue Bond"/>
    <s v="Sales Tax: Impose .125% Tax"/>
    <s v="Public Building"/>
    <n v="55.1"/>
    <n v="44.9"/>
    <s v="Fail"/>
    <s v=""/>
    <n v="1"/>
    <n v="1998"/>
    <x v="1"/>
    <m/>
  </r>
  <r>
    <s v="San Benito"/>
    <s v="San Benito County"/>
    <s v="Sales Tax Revenue Bond"/>
    <s v="Sales Tax: .5% Tax for 10 Yrs"/>
    <s v="Bridges and Highways"/>
    <n v="56.4"/>
    <n v="43.6"/>
    <s v="Fail"/>
    <s v=""/>
    <n v="1"/>
    <n v="1998"/>
    <x v="0"/>
    <m/>
  </r>
  <r>
    <s v="San Benito"/>
    <s v="Hollister"/>
    <s v="Sales Tax Revenue Bond"/>
    <s v="Sales Tax: Extend a 1› Tax for 5 Yrs"/>
    <s v="Special Tax Fees/Levy"/>
    <n v="57.8"/>
    <n v="42.2"/>
    <s v="Pass"/>
    <n v="1"/>
    <s v=""/>
    <n v="2012"/>
    <x v="0"/>
    <m/>
  </r>
  <r>
    <s v="San Benito"/>
    <s v="San Benito County"/>
    <s v="PLF Debt"/>
    <s v="Sales Tax: Impose an additional sales tax of 1/2% for 30 years for road repair/maintenance, relieve congestion, improve traffic flow, bicycle/pedestrian safety, transit for youth/seniors/disabled."/>
    <s v="Other Purpose"/>
    <n v="59.77"/>
    <n v="40.229999999999997"/>
    <s v="Fail"/>
    <s v=""/>
    <n v="1"/>
    <n v="2016"/>
    <x v="1"/>
    <m/>
  </r>
  <r>
    <s v="San Benito"/>
    <s v="San Juan Bautista"/>
    <s v="Sales Tax Revenue Bond"/>
    <s v="Sales Tax: .75%"/>
    <s v="Fire, Police Protection/Emergency Medical"/>
    <n v="62.5"/>
    <n v="37.5"/>
    <s v="Fail"/>
    <s v=""/>
    <n v="1"/>
    <n v="2004"/>
    <x v="1"/>
    <m/>
  </r>
  <r>
    <s v="San Benito"/>
    <s v="San Benito County"/>
    <s v="PLF Debt"/>
    <s v="Abandoned Vehicle Abatement Tax: Renew tax of $1 per vehicle and an additional $2 for certain commercial vehicles for 10 yrs."/>
    <s v="Other Capital Improvements, Public Works"/>
    <n v="63.24"/>
    <n v="36.76"/>
    <s v="Fail"/>
    <s v=""/>
    <n v="1"/>
    <n v="2014"/>
    <x v="1"/>
    <m/>
  </r>
  <r>
    <s v="San Benito"/>
    <s v="Hollister School District"/>
    <s v="General Obligation Bond"/>
    <n v="28500000"/>
    <s v="K-12 School Facility"/>
    <n v="63.4"/>
    <n v="36.6"/>
    <s v="Pass"/>
    <n v="1"/>
    <s v=""/>
    <n v="2014"/>
    <x v="0"/>
    <m/>
  </r>
  <r>
    <s v="San Benito"/>
    <s v="Hollister School District"/>
    <s v="General Obligation Bond"/>
    <n v="36000000"/>
    <s v="K-12 School Facility"/>
    <n v="65.02"/>
    <n v="34.979999999999997"/>
    <s v="Pass"/>
    <n v="1"/>
    <s v=""/>
    <n v="2016"/>
    <x v="0"/>
    <m/>
  </r>
  <r>
    <s v="San Benito"/>
    <s v="San Juan Bautista"/>
    <s v="PLF Debt"/>
    <s v="Marijuana Tax: Impose tax at the following rates: $3-$12/sq. ft.; between .5% and 8% for distributors; between 2% and 8% for manufacturers; between 3% and 10% for retailers; between 1% and 5% for testing laboratories; and between 2% and 8% for microbusinesses."/>
    <s v="Other Purpose"/>
    <n v="65.39"/>
    <n v="34.61"/>
    <s v="Pass"/>
    <n v="1"/>
    <s v=""/>
    <n v="2018"/>
    <x v="0"/>
    <m/>
  </r>
  <r>
    <s v="San Benito"/>
    <s v="Hollister"/>
    <s v="PLF Debt"/>
    <s v="Sales Tax: Increase sales tax by $0.01 for five years."/>
    <s v="Other Purpose"/>
    <n v="66"/>
    <n v="34"/>
    <s v="Pass"/>
    <n v="1"/>
    <s v=""/>
    <n v="2007"/>
    <x v="2"/>
    <m/>
  </r>
  <r>
    <s v="San Benito"/>
    <s v="San Benito County"/>
    <s v="PLF Debt"/>
    <s v="Abandoned Vehicle Abatement Tax: Renew tax of $1 per vehicle and an additional $2 for certain commercial vehicles for 10 yrs."/>
    <s v="Other Capital Improvements, Public Works"/>
    <n v="66.099999999999994"/>
    <n v="33.9"/>
    <s v="Fail"/>
    <s v=""/>
    <n v="1"/>
    <n v="2014"/>
    <x v="0"/>
    <m/>
  </r>
  <r>
    <s v="San Benito"/>
    <s v="San Juan Bautista"/>
    <s v="PLF Debt"/>
    <s v="Transient Occupancy Tax: Increase 2%"/>
    <s v="Parking"/>
    <n v="69.5"/>
    <n v="30.5"/>
    <s v="Pass"/>
    <n v="1"/>
    <s v=""/>
    <n v="2004"/>
    <x v="1"/>
    <m/>
  </r>
  <r>
    <s v="San Benito"/>
    <s v="San Benito County"/>
    <s v="PLF Debt"/>
    <s v="Sales Tax: Increase tax by 1% to 8.25% for roads and transportation."/>
    <s v="Multiple Capital Improvements, Public Works"/>
    <n v="69.77"/>
    <n v="30.23"/>
    <s v="Pass"/>
    <n v="1"/>
    <s v=""/>
    <n v="2018"/>
    <x v="0"/>
    <m/>
  </r>
  <r>
    <s v="San Benito"/>
    <s v="Hollister"/>
    <s v="PLF Debt"/>
    <s v="Sales Tax: Extend 1% tax for 20 years for general city services."/>
    <s v="Other Purpose"/>
    <n v="78.88"/>
    <n v="21.12"/>
    <s v="Pass"/>
    <n v="1"/>
    <s v=""/>
    <n v="2016"/>
    <x v="0"/>
    <m/>
  </r>
  <r>
    <s v="San Bernardino"/>
    <s v="Hesperia"/>
    <s v="PLF Debt"/>
    <s v="Parcel Tax: Levy $85 per parcel per year on property owners for 5 years."/>
    <s v="Fire, Police Protection/Emergency Medical"/>
    <n v="19.260000000000002"/>
    <n v="80.739999999999995"/>
    <s v="Fail"/>
    <s v=""/>
    <n v="1"/>
    <n v="2011"/>
    <x v="2"/>
    <m/>
  </r>
  <r>
    <s v="San Bernardino"/>
    <s v="Big Bear Lake"/>
    <s v="PLF Debt"/>
    <s v="$15 Per Parcel"/>
    <s v="Fire, Police Protection/Emergency Medical"/>
    <n v="21.7"/>
    <n v="78.3"/>
    <s v="Fail"/>
    <s v=""/>
    <n v="1"/>
    <n v="1998"/>
    <x v="0"/>
    <m/>
  </r>
  <r>
    <s v="San Bernardino"/>
    <s v="Rancho Cucamongs CFD No 1"/>
    <s v="PLF Debt"/>
    <s v="Parcel Tax: $44.50-$89 per unit/ per year for residential property, $44-$712 per unit/ per year for non-residential property, $89-$178 per unit/per year for sale of residential property."/>
    <s v="Parks, Open Space"/>
    <n v="22.03"/>
    <n v="77.97"/>
    <s v="Fail"/>
    <s v=""/>
    <n v="1"/>
    <n v="2015"/>
    <x v="2"/>
    <m/>
  </r>
  <r>
    <s v="San Bernardino"/>
    <s v="San Bernardino County CSA 70 Cedar Glen"/>
    <s v="PLF Debt"/>
    <s v="$66 for Water Services"/>
    <s v="Special Tax Fees/Levy"/>
    <n v="25.8"/>
    <n v="74.2"/>
    <s v="Fail"/>
    <s v=""/>
    <n v="1"/>
    <n v="2000"/>
    <x v="0"/>
    <m/>
  </r>
  <r>
    <s v="San Bernardino"/>
    <s v="Rialto"/>
    <s v="PLF Debt"/>
    <s v="Special Tax: Restore the Rate of the Special Tax Imposed in 1958 to Fund City Contributions to the Public Employee Retirement System for City Employees"/>
    <s v="Other Purpose"/>
    <n v="26"/>
    <n v="74"/>
    <s v="Fail"/>
    <s v=""/>
    <n v="1"/>
    <n v="2010"/>
    <x v="1"/>
    <m/>
  </r>
  <r>
    <s v="San Bernardino"/>
    <s v="Montclair"/>
    <s v="PLF Debt"/>
    <s v="Utility Users Tax: Repeal 4.74% Tax"/>
    <s v="Special Tax Fees/Levy"/>
    <n v="26.4"/>
    <n v="73.599999999999994"/>
    <s v="Fail"/>
    <s v=""/>
    <n v="1"/>
    <n v="1998"/>
    <x v="1"/>
    <m/>
  </r>
  <r>
    <s v="San Bernardino"/>
    <s v="Victorville"/>
    <s v="PLF Debt"/>
    <s v="$86.29 Sq Ft for Residential/$47.26 Multi-Family/$.052 Per Sq Ft Comm/$17.28 Per Vacant Acre"/>
    <s v="Public Safety"/>
    <n v="26.4"/>
    <n v="73.599999999999994"/>
    <s v="Fail"/>
    <s v=""/>
    <n v="1"/>
    <n v="1998"/>
    <x v="1"/>
    <m/>
  </r>
  <r>
    <s v="San Bernardino"/>
    <s v="Hesperia Unified School District"/>
    <s v="PLF Debt"/>
    <s v="Parcel Tax: $2.74 per month with an annual increase of 2%."/>
    <s v="K-12 School Facility"/>
    <n v="26.9"/>
    <n v="73.099999999999994"/>
    <s v="Fail"/>
    <s v=""/>
    <n v="1"/>
    <n v="2001"/>
    <x v="2"/>
    <m/>
  </r>
  <r>
    <s v="San Bernardino"/>
    <s v="Upland"/>
    <s v="PLF Debt"/>
    <s v="Impose a 4.25% Utility Users Tax"/>
    <s v="Special Tax Fees/Levy"/>
    <n v="28.3"/>
    <n v="71.7"/>
    <s v="Fail"/>
    <s v=""/>
    <n v="1"/>
    <n v="2000"/>
    <x v="0"/>
    <m/>
  </r>
  <r>
    <s v="San Bernardino"/>
    <s v="Hesperia Unified School District"/>
    <s v="General Obligation Bond"/>
    <n v="5000000"/>
    <s v="K-12 School Facility"/>
    <n v="31.5"/>
    <n v="68.5"/>
    <s v="Fail"/>
    <s v=""/>
    <n v="1"/>
    <n v="2001"/>
    <x v="2"/>
    <m/>
  </r>
  <r>
    <s v="San Bernardino"/>
    <s v="Apple Valley"/>
    <s v="PLF Debt"/>
    <s v="Sales Tax: additional 1% generating an estimated $7 million per year, thereby increasing the total sales tax rate from 7.75% to 8.75%"/>
    <s v="Other Purpose"/>
    <n v="33.74"/>
    <n v="66.260000000000005"/>
    <s v="Fail"/>
    <s v=""/>
    <n v="1"/>
    <n v="2020"/>
    <x v="0"/>
    <m/>
  </r>
  <r>
    <s v="San Bernardino"/>
    <s v="Redlands"/>
    <s v="PLF Debt"/>
    <s v="Utility User Tax: Increase utility user tax by 2.5%"/>
    <s v="Other Purpose"/>
    <n v="33.9"/>
    <n v="66.099999999999994"/>
    <s v="Fail"/>
    <s v=""/>
    <n v="1"/>
    <n v="1990"/>
    <x v="0"/>
    <m/>
  </r>
  <r>
    <s v="San Bernardino"/>
    <s v="Lucerne Valley Unified School District"/>
    <s v="General Obligation Bond"/>
    <n v="7950000"/>
    <s v="K-12 School Facility"/>
    <n v="33.9"/>
    <n v="66.099999999999994"/>
    <s v="Fail"/>
    <s v=""/>
    <n v="1"/>
    <n v="2010"/>
    <x v="1"/>
    <m/>
  </r>
  <r>
    <s v="San Bernardino"/>
    <s v="Yucca Valley"/>
    <s v="PLF Debt"/>
    <s v="TOT: Increase to 9%"/>
    <s v="Special Tax Fees/Levy"/>
    <n v="34.4"/>
    <n v="65.599999999999994"/>
    <s v="Fail"/>
    <s v=""/>
    <n v="1"/>
    <n v="2002"/>
    <x v="0"/>
    <m/>
  </r>
  <r>
    <s v="San Bernardino"/>
    <s v="Adelanto"/>
    <s v="PLF Debt"/>
    <s v="Business Tax: Adopt tax up to 0.05% of revenue."/>
    <s v="Other Purpose"/>
    <n v="34.4"/>
    <n v="65.599999999999994"/>
    <s v="Fail"/>
    <s v=""/>
    <n v="1"/>
    <n v="2016"/>
    <x v="0"/>
    <m/>
  </r>
  <r>
    <s v="San Bernardino"/>
    <s v="Hesperia Unified School District"/>
    <s v="General Obligation Bond"/>
    <n v="35000000"/>
    <s v="K-12 School Facility"/>
    <n v="35.9"/>
    <n v="64.099999999999994"/>
    <s v="Fail"/>
    <s v=""/>
    <n v="1"/>
    <n v="2001"/>
    <x v="2"/>
    <m/>
  </r>
  <r>
    <s v="San Bernardino"/>
    <s v="Yucaipa"/>
    <s v="PLF Debt"/>
    <s v="Sales Tax: increase by 0.5%, increasing the total rate to 8.25%"/>
    <s v="Other Purpose"/>
    <n v="35.96"/>
    <n v="64.040000000000006"/>
    <s v="Fail"/>
    <s v=""/>
    <n v="1"/>
    <n v="2020"/>
    <x v="1"/>
    <m/>
  </r>
  <r>
    <s v="San Bernardino"/>
    <s v="Needles"/>
    <s v="PLF Debt"/>
    <s v="Transient Occupancy Tax: Increase tax from 10% to 12%."/>
    <s v="Special Tax Fees/Levy"/>
    <n v="36.5"/>
    <n v="63.5"/>
    <s v="Fail"/>
    <s v=""/>
    <n v="1"/>
    <n v="2014"/>
    <x v="0"/>
    <m/>
  </r>
  <r>
    <s v="San Bernardino"/>
    <s v="Adelanto"/>
    <s v="PLF Debt"/>
    <s v="Utility Users Tax: Impose 7.95% tax for 7 years."/>
    <s v="Special Tax Fees/Levy"/>
    <n v="36.799999999999997"/>
    <n v="63.2"/>
    <s v="Fail"/>
    <s v=""/>
    <n v="1"/>
    <n v="2014"/>
    <x v="0"/>
    <m/>
  </r>
  <r>
    <s v="San Bernardino"/>
    <s v="Hesperia Unified School District"/>
    <s v="General Obligation Bond"/>
    <n v="207000000"/>
    <s v="K-12 School Facility"/>
    <n v="38.6"/>
    <n v="61.4"/>
    <s v="Fail"/>
    <s v=""/>
    <n v="1"/>
    <n v="2014"/>
    <x v="0"/>
    <m/>
  </r>
  <r>
    <s v="San Bernardino"/>
    <s v="Grand Terrace"/>
    <s v="PLF Debt"/>
    <s v="Utility Users Tax: 5% utility tax for 6 years."/>
    <s v="Street Construction and Improvements"/>
    <n v="39.42"/>
    <n v="60.58"/>
    <s v="Fail"/>
    <s v=""/>
    <n v="1"/>
    <n v="2013"/>
    <x v="2"/>
    <m/>
  </r>
  <r>
    <s v="San Bernardino"/>
    <s v="Morongo Valley Community Services District"/>
    <s v="PLF Debt"/>
    <s v="Parcel Tax: Replace the district's 3% benefit assessment property tax with an annual $350 parcel tax beginning 2016-2017 to continue indefinitely."/>
    <s v="Fire, Police Protection/Emergency Medical"/>
    <n v="39.5"/>
    <n v="60.5"/>
    <s v="Fail"/>
    <s v=""/>
    <n v="1"/>
    <n v="2016"/>
    <x v="1"/>
    <m/>
  </r>
  <r>
    <s v="San Bernardino"/>
    <s v="Adelanto"/>
    <s v="Special Assessment Bond"/>
    <s v="$50 Single-Family/Apartments $25-75/Businesses $100-$500 Per Year for 10 Yrs"/>
    <s v="Recreation and Sports Facilities"/>
    <n v="39.9"/>
    <n v="60.1"/>
    <s v="Fail"/>
    <s v=""/>
    <n v="1"/>
    <n v="2000"/>
    <x v="1"/>
    <m/>
  </r>
  <r>
    <s v="San Bernardino"/>
    <s v="Baker Valley Unified School District"/>
    <s v="General Obligation Bond"/>
    <n v="3200000"/>
    <s v="K-12 School Facility"/>
    <n v="40.200000000000003"/>
    <n v="59.8"/>
    <s v="Fail"/>
    <s v=""/>
    <n v="1"/>
    <n v="2010"/>
    <x v="0"/>
    <m/>
  </r>
  <r>
    <s v="San Bernardino"/>
    <s v="Morongo Unified School District"/>
    <s v="General Obligation Bond"/>
    <n v="55600000"/>
    <s v="K-12 School Facility"/>
    <n v="40.42"/>
    <n v="59.58"/>
    <s v="Fail"/>
    <s v=""/>
    <n v="1"/>
    <n v="2020"/>
    <x v="1"/>
    <m/>
  </r>
  <r>
    <s v="San Bernardino"/>
    <s v="Adelanto"/>
    <s v="PLF Debt"/>
    <s v="Continue Bus License Fees"/>
    <s v="Special Tax Fees/Levy"/>
    <n v="40.700000000000003"/>
    <n v="59.3"/>
    <s v="Fail"/>
    <s v=""/>
    <n v="1"/>
    <n v="1998"/>
    <x v="0"/>
    <m/>
  </r>
  <r>
    <s v="San Bernardino"/>
    <s v="Big Bear Fire Authority CFD No 2019-1"/>
    <s v="PLF Debt"/>
    <s v="Parcel Tax: $0.06 per square foot per parcel and other certain rates for other types of land as described by the ordinance"/>
    <s v="Fire, Police Protection/Emergency Medical"/>
    <n v="41.55"/>
    <n v="58.45"/>
    <s v="Fail"/>
    <s v=""/>
    <n v="1"/>
    <n v="2020"/>
    <x v="1"/>
    <m/>
  </r>
  <r>
    <s v="San Bernardino"/>
    <s v="Montclair"/>
    <s v="PLF Debt"/>
    <s v="Utility Users Tax: Repeal 4.74% Tax"/>
    <s v="Special Tax Fees/Levy"/>
    <n v="42.2"/>
    <n v="57.8"/>
    <s v="Fail"/>
    <s v=""/>
    <n v="1"/>
    <n v="1998"/>
    <x v="0"/>
    <m/>
  </r>
  <r>
    <s v="San Bernardino"/>
    <s v="Redlands"/>
    <s v="PLF Debt"/>
    <s v="Increasing Special Tax"/>
    <s v="Special Tax Fees/Levy"/>
    <n v="42.7"/>
    <n v="57.3"/>
    <s v="Fail"/>
    <s v=""/>
    <n v="1"/>
    <n v="2000"/>
    <x v="0"/>
    <m/>
  </r>
  <r>
    <s v="San Bernardino"/>
    <s v="Colton"/>
    <s v="PLF Debt"/>
    <s v="Transient Occupancy Tax: Increase tax from 10% to 12.5% for athletic/recreational fields and facilities."/>
    <s v="Recreation and Sports Facilities"/>
    <n v="43.56"/>
    <n v="56.44"/>
    <s v="Fail"/>
    <s v=""/>
    <n v="1"/>
    <n v="2016"/>
    <x v="0"/>
    <m/>
  </r>
  <r>
    <s v="San Bernardino"/>
    <s v="San Bernardino County CSA 70 Cedar Glen"/>
    <s v="PLF Debt"/>
    <s v="Parcel Tax: Up to $26 per year"/>
    <s v="Flood Control, Storm Drainage"/>
    <n v="43.6"/>
    <n v="56.4"/>
    <s v="Fail"/>
    <s v=""/>
    <n v="1"/>
    <n v="1990"/>
    <x v="0"/>
    <m/>
  </r>
  <r>
    <s v="San Bernardino"/>
    <s v="Big Bear Lake"/>
    <s v="PLF Debt"/>
    <s v="$15 Per Yr"/>
    <s v="Other Capital Improvements, Public Works"/>
    <n v="44.6"/>
    <n v="55.4"/>
    <s v="Fail"/>
    <s v=""/>
    <n v="1"/>
    <n v="1994"/>
    <x v="0"/>
    <m/>
  </r>
  <r>
    <s v="San Bernardino"/>
    <s v="Running Springs Water District"/>
    <s v="PLF Debt"/>
    <s v="Parcel Tax: Increase tax on improved parcels from $65 to $146/unit beginning in 2017."/>
    <s v="Public Safety"/>
    <n v="45.07"/>
    <n v="54.93"/>
    <s v="Fail"/>
    <s v=""/>
    <n v="1"/>
    <n v="2016"/>
    <x v="0"/>
    <m/>
  </r>
  <r>
    <s v="San Bernardino"/>
    <s v="Rim of the World"/>
    <s v="PLF Debt"/>
    <s v="Parcel Tax of $10"/>
    <s v="Special Tax Fees/Levy"/>
    <n v="45.2"/>
    <n v="54.8"/>
    <s v="Fail"/>
    <s v=""/>
    <n v="1"/>
    <n v="2002"/>
    <x v="1"/>
    <m/>
  </r>
  <r>
    <s v="San Bernardino"/>
    <s v="Running Springs Water District"/>
    <s v="PLF Debt"/>
    <s v="Parcel Tax: Up to $158 per parcel/per year by 2018."/>
    <s v="Fire, Police Protection/Emergency Medical"/>
    <n v="45.62"/>
    <n v="54.38"/>
    <s v="Fail"/>
    <s v=""/>
    <n v="1"/>
    <n v="2015"/>
    <x v="2"/>
    <m/>
  </r>
  <r>
    <s v="San Bernardino"/>
    <s v="Adelanto"/>
    <s v="PLF Debt"/>
    <s v="Parcel Tax of $25"/>
    <s v="Recreation and Sports Facilities"/>
    <n v="46"/>
    <n v="54"/>
    <s v="Fail"/>
    <s v=""/>
    <n v="1"/>
    <n v="2002"/>
    <x v="1"/>
    <m/>
  </r>
  <r>
    <s v="San Bernardino"/>
    <s v="Ontario"/>
    <s v="PLF Debt"/>
    <s v="Transient Occupancy Tax: Incraese TOT to 10%"/>
    <s v="Other Purpose"/>
    <n v="46"/>
    <n v="54"/>
    <s v="Fail"/>
    <s v=""/>
    <n v="1"/>
    <n v="1988"/>
    <x v="0"/>
    <m/>
  </r>
  <r>
    <s v="San Bernardino"/>
    <s v="Redlands"/>
    <s v="Sales Tax Revenue Bond"/>
    <s v="Sales Tax: Establish a 1/2› Sales Tax to Expire In 10 Yrs"/>
    <s v="Special Tax Fees/Levy"/>
    <n v="46.1"/>
    <n v="53.9"/>
    <s v="Fail"/>
    <s v=""/>
    <n v="1"/>
    <n v="2010"/>
    <x v="0"/>
    <m/>
  </r>
  <r>
    <s v="San Bernardino"/>
    <s v="Loma Linda"/>
    <s v="PLF Debt"/>
    <s v="Utility Users Tax: Impose .75% Tax"/>
    <s v="Street Construction and Improvements"/>
    <n v="47"/>
    <n v="53"/>
    <s v="Fail"/>
    <s v=""/>
    <n v="1"/>
    <n v="1996"/>
    <x v="0"/>
    <m/>
  </r>
  <r>
    <s v="San Bernardino"/>
    <s v="Rialto"/>
    <s v="PLF Debt"/>
    <s v="Business Tax: Impose Tax on Businesses that Produce Petroleum Products"/>
    <s v="Special Tax Fees/Levy"/>
    <n v="47.2"/>
    <n v="52.8"/>
    <s v="Fail"/>
    <s v=""/>
    <n v="1"/>
    <n v="2012"/>
    <x v="0"/>
    <m/>
  </r>
  <r>
    <s v="San Bernardino"/>
    <s v="Bighorn-Desert View Water Agency"/>
    <s v="PLF Debt"/>
    <s v="Parcel Tax: $13.6811Per Acre"/>
    <s v="Water Supply, Storage, Distribution"/>
    <n v="47.8"/>
    <n v="52.2"/>
    <s v="Fail"/>
    <s v=""/>
    <n v="1"/>
    <n v="2004"/>
    <x v="1"/>
    <m/>
  </r>
  <r>
    <s v="San Bernardino"/>
    <s v="Fontana"/>
    <s v="PLF Debt"/>
    <s v="Utility Users Tax: Continue 5% Tax"/>
    <s v="Special Tax Fees/Levy"/>
    <n v="47.8"/>
    <n v="52.2"/>
    <s v="Fail"/>
    <s v=""/>
    <n v="1"/>
    <n v="1998"/>
    <x v="0"/>
    <m/>
  </r>
  <r>
    <s v="San Bernardino"/>
    <s v="Rim of the World Unified School District"/>
    <s v="General Obligation Bond"/>
    <n v="51500000"/>
    <s v="K-12 School Facility"/>
    <n v="47.83"/>
    <n v="52.17"/>
    <s v="Fail"/>
    <s v=""/>
    <n v="1"/>
    <n v="2020"/>
    <x v="1"/>
    <m/>
  </r>
  <r>
    <s v="San Bernardino"/>
    <s v="Fontana Unified School District"/>
    <s v="PLF Debt"/>
    <s v="Parcel Tax: Levy a $96 annual parcel tax for four years."/>
    <s v="Other, Multiple Educational Uses (Equipment, etc.)"/>
    <n v="47.91"/>
    <n v="52.09"/>
    <s v="Fail"/>
    <s v=""/>
    <n v="1"/>
    <n v="2011"/>
    <x v="2"/>
    <m/>
  </r>
  <r>
    <s v="San Bernardino"/>
    <s v="San Bernardino County Fire Protection District"/>
    <s v="PLF Debt"/>
    <s v="Parcel Tax: repeal parcel tax of $157.26 per parcel, resulting in approximately $41.5 million less in revenue per year"/>
    <s v="Fire, Police Protection/Emergency Medical"/>
    <n v="47.97"/>
    <n v="52.03"/>
    <s v="Fail"/>
    <s v=""/>
    <n v="1"/>
    <n v="2020"/>
    <x v="0"/>
    <m/>
  </r>
  <r>
    <s v="San Bernardino"/>
    <s v="Ontario"/>
    <s v="PLF Debt"/>
    <s v="Transient Occupancy Tax: Increase the Rate from 11.75% to 12.75%"/>
    <s v="Special Tax Fees/Levy"/>
    <n v="48.1"/>
    <n v="51.9"/>
    <s v="Fail"/>
    <s v=""/>
    <n v="1"/>
    <n v="2010"/>
    <x v="0"/>
    <m/>
  </r>
  <r>
    <s v="San Bernardino"/>
    <s v="Yucca Valley"/>
    <s v="Sales Tax Revenue Bond"/>
    <s v="Sales Tax: Impose a 1› Sales Tax"/>
    <s v="Special Tax Fees/Levy"/>
    <n v="48.3"/>
    <n v="51.7"/>
    <s v="Fail"/>
    <s v=""/>
    <n v="1"/>
    <n v="2012"/>
    <x v="0"/>
    <m/>
  </r>
  <r>
    <s v="San Bernardino"/>
    <s v="Redlands"/>
    <s v="PLF Debt"/>
    <s v="3% Ticket Tax/$.25 Free Pass"/>
    <s v="Recreation and Sports Facilities"/>
    <n v="49.1"/>
    <n v="50.9"/>
    <s v="Fail"/>
    <s v=""/>
    <n v="1"/>
    <n v="1996"/>
    <x v="0"/>
    <m/>
  </r>
  <r>
    <s v="San Bernardino"/>
    <s v="Upland Unified School District"/>
    <s v="General Obligation Bond"/>
    <n v="20000000"/>
    <s v="K-12 School Facility"/>
    <n v="49.5"/>
    <n v="50.5"/>
    <s v="Fail"/>
    <s v=""/>
    <n v="1"/>
    <n v="2002"/>
    <x v="0"/>
    <m/>
  </r>
  <r>
    <s v="San Bernardino"/>
    <s v="Loma Linda"/>
    <s v="PLF Debt"/>
    <s v="Utility Users Tax: 1.25% Tax"/>
    <s v="Hospital"/>
    <n v="49.6"/>
    <n v="50.4"/>
    <s v="Fail"/>
    <s v=""/>
    <n v="1"/>
    <n v="1996"/>
    <x v="0"/>
    <m/>
  </r>
  <r>
    <s v="San Bernardino"/>
    <s v="Morongo Valley Community Services District"/>
    <s v="PLF Debt"/>
    <s v="Parcel Tax: Impose Tax of $113.82"/>
    <s v="Fire, Police Protection/Emergency Medical"/>
    <n v="49.7"/>
    <n v="50.3"/>
    <s v="Fail"/>
    <s v=""/>
    <n v="1"/>
    <n v="2002"/>
    <x v="0"/>
    <m/>
  </r>
  <r>
    <s v="San Bernardino"/>
    <s v="Mountain View School District"/>
    <s v="General Obligation Bond"/>
    <n v="33000000"/>
    <s v="K-12 School Facility"/>
    <n v="49.79"/>
    <n v="50.21"/>
    <s v="Fail"/>
    <s v=""/>
    <n v="1"/>
    <n v="2020"/>
    <x v="1"/>
    <m/>
  </r>
  <r>
    <s v="San Bernardino"/>
    <s v="Victor Elementary School District"/>
    <s v="General Obligation Bond"/>
    <n v="48000000"/>
    <s v="K-12 School Facility"/>
    <n v="49.87"/>
    <n v="50.13"/>
    <s v="Fail"/>
    <s v=""/>
    <n v="1"/>
    <n v="2020"/>
    <x v="1"/>
    <m/>
  </r>
  <r>
    <s v="San Bernardino"/>
    <s v="Rialto"/>
    <s v="PLF Debt"/>
    <s v="Utility User Tax: Levy a 8% utility user tax."/>
    <s v="Other Purpose"/>
    <n v="50.1"/>
    <n v="49.9"/>
    <s v="Pass"/>
    <n v="1"/>
    <s v=""/>
    <n v="2003"/>
    <x v="2"/>
    <m/>
  </r>
  <r>
    <s v="San Bernardino"/>
    <s v="Victorville"/>
    <s v="PLF Debt"/>
    <s v="Sales Tax: additional 1% generating an estimated $15 million per year, thereby increasing the total sales tax rate from 7.75% to 8.75%"/>
    <s v="Other Purpose"/>
    <n v="50.22"/>
    <n v="49.78"/>
    <s v="Pass"/>
    <n v="1"/>
    <s v=""/>
    <n v="2020"/>
    <x v="0"/>
    <m/>
  </r>
  <r>
    <s v="San Bernardino"/>
    <s v="Redlands Landscape and Street Light District 1"/>
    <s v="Special Assessment Bond"/>
    <s v="$6 Lndscp/$5.47+ UOB Light"/>
    <s v="Multiple Capital Improvements, Public Works"/>
    <n v="50.5"/>
    <n v="49.5"/>
    <s v="Pass"/>
    <n v="1"/>
    <s v=""/>
    <n v="1996"/>
    <x v="0"/>
    <m/>
  </r>
  <r>
    <s v="San Bernardino"/>
    <s v="Arrowbear Park County Water District"/>
    <s v="PLF Debt"/>
    <s v="Parcel Tax: Levy Tax of $45/Parcel Per Year for a Max of 30 Yrs"/>
    <s v="Fire, Police Protection/Emergency Medical"/>
    <n v="50.6"/>
    <n v="49.4"/>
    <s v="Fail"/>
    <s v=""/>
    <n v="1"/>
    <n v="2008"/>
    <x v="0"/>
    <m/>
  </r>
  <r>
    <s v="San Bernardino"/>
    <s v="Rialto"/>
    <s v="PLF Debt"/>
    <s v="Business License Tax: Establish annual $1/cu. ft. tax on wholesale liquid fuel storage facilities."/>
    <s v="Special Tax Fees/Levy"/>
    <n v="51.2"/>
    <n v="48.8"/>
    <s v="Pass"/>
    <n v="1"/>
    <s v=""/>
    <n v="2014"/>
    <x v="0"/>
    <m/>
  </r>
  <r>
    <s v="San Bernardino"/>
    <s v="Needles"/>
    <s v="PLF Debt"/>
    <s v="Utility Users Tax: Impose Tax Up to 2.5% and Reduce the &quot;Franchise Fee&quot; from 7.5% to 5%"/>
    <s v="Special Tax Fees/Levy"/>
    <n v="51.6"/>
    <n v="48.4"/>
    <s v="Pass"/>
    <n v="1"/>
    <s v=""/>
    <n v="2012"/>
    <x v="0"/>
    <m/>
  </r>
  <r>
    <s v="San Bernardino"/>
    <s v="San Bernardino County CSA 38"/>
    <s v="PLF Debt"/>
    <s v="$15 Improved Parcel/Per Yr"/>
    <s v="Other Capital Improvements, Public Works"/>
    <n v="52"/>
    <n v="48"/>
    <s v="Fail"/>
    <s v=""/>
    <n v="1"/>
    <n v="1994"/>
    <x v="0"/>
    <m/>
  </r>
  <r>
    <s v="San Bernardino"/>
    <s v="San Bernardino"/>
    <s v="PLF Debt"/>
    <s v="Parcel Tax: $20 per parcel/per year for single family residence and per residential unit in a condominium project; $13 per residential unit/per parcel for all other residentially-used or designated parcels; $50 per parcel of non-residentially-used or designated property in the city for 10 years."/>
    <s v="Fire, Police Protection/Emergency Medical"/>
    <n v="52"/>
    <n v="48"/>
    <s v="Fail"/>
    <s v=""/>
    <n v="1"/>
    <n v="2003"/>
    <x v="2"/>
    <m/>
  </r>
  <r>
    <s v="San Bernardino"/>
    <s v="Rim of the World Unified School District"/>
    <s v="General Obligation Bond"/>
    <n v="41000000"/>
    <s v="K-12 School Facility"/>
    <n v="52.1"/>
    <n v="47.9"/>
    <s v="Fail"/>
    <s v=""/>
    <n v="1"/>
    <n v="2000"/>
    <x v="0"/>
    <m/>
  </r>
  <r>
    <s v="San Bernardino"/>
    <s v="Hesperia Fire Protection District"/>
    <s v="PLF Debt"/>
    <s v="Special Tax: $9.00 per acre of vacant property the 1st year then increase by $4 a year for a maximum rate of $21 per acre; $20 per residential dwelling unit for the 1st year then increase by $6 each year to a maximum of $38; $130 base rate for commercial property for the 1st year then increase by $6 a year to a maximum of $148."/>
    <s v="Fire, Police Protection/Emergency Medical"/>
    <n v="52.1"/>
    <n v="47.9"/>
    <s v="Fail"/>
    <s v=""/>
    <n v="1"/>
    <n v="2001"/>
    <x v="2"/>
    <m/>
  </r>
  <r>
    <s v="San Bernardino"/>
    <s v="Adelanto"/>
    <s v="PLF Debt"/>
    <s v="Parcel Tax: Impose Assessment of $25"/>
    <s v="Recreation and Sports Facilities"/>
    <n v="53"/>
    <n v="47"/>
    <s v="Fail"/>
    <s v=""/>
    <n v="1"/>
    <n v="2002"/>
    <x v="0"/>
    <m/>
  </r>
  <r>
    <s v="San Bernardino"/>
    <s v="Central School District"/>
    <s v="General Obligation Bond"/>
    <n v="25000000"/>
    <s v="K-12 School Facility"/>
    <n v="53.1"/>
    <n v="46.9"/>
    <s v="Fail"/>
    <s v=""/>
    <n v="1"/>
    <n v="2003"/>
    <x v="2"/>
    <m/>
  </r>
  <r>
    <s v="San Bernardino"/>
    <s v="Hesperia"/>
    <s v="PLF Debt"/>
    <s v="Transient Occupancy Tax: Increasing Tax from 7% to 10%"/>
    <s v="Special Tax Fees/Levy"/>
    <n v="53.5"/>
    <n v="46.5"/>
    <s v="Pass"/>
    <n v="1"/>
    <s v=""/>
    <n v="2006"/>
    <x v="0"/>
    <m/>
  </r>
  <r>
    <s v="San Bernardino"/>
    <s v="Needles Unified School District"/>
    <s v="General Obligation Bond"/>
    <n v="7500000"/>
    <s v="K-12 School Facility"/>
    <n v="53.5"/>
    <n v="46.5"/>
    <s v="Fail"/>
    <s v=""/>
    <n v="1"/>
    <n v="2006"/>
    <x v="1"/>
    <m/>
  </r>
  <r>
    <s v="San Bernardino"/>
    <s v="Chino Unified School District"/>
    <s v="General Obligation Bond"/>
    <n v="85000000"/>
    <s v="K-12 School Facility"/>
    <n v="53.6"/>
    <n v="46.4"/>
    <s v="Fail"/>
    <s v=""/>
    <n v="1"/>
    <n v="1996"/>
    <x v="0"/>
    <m/>
  </r>
  <r>
    <s v="San Bernardino"/>
    <s v="Colton"/>
    <s v="PLF Debt"/>
    <s v="Utility Users Tax: 4% for Residential, 6% for Commercial/Industrial"/>
    <s v="Special Tax Fees/Levy"/>
    <n v="54"/>
    <n v="46"/>
    <s v="Pass"/>
    <n v="1"/>
    <s v=""/>
    <n v="2004"/>
    <x v="1"/>
    <m/>
  </r>
  <r>
    <s v="San Bernardino"/>
    <s v="Twentynine Palms Water District"/>
    <s v="PLF Debt"/>
    <s v="Special Tax: Increased to $80 Plus Yrly Increases of 2%"/>
    <s v="Fire, Police Protection/Emergency Medical"/>
    <n v="54.1"/>
    <n v="45.9"/>
    <s v="Fail"/>
    <s v=""/>
    <n v="1"/>
    <n v="2004"/>
    <x v="1"/>
    <m/>
  </r>
  <r>
    <s v="San Bernardino"/>
    <s v="Morongo Unified School District"/>
    <s v="General Obligation Bond"/>
    <n v="62000000"/>
    <s v="K-12 School Facility"/>
    <n v="54.9"/>
    <n v="45.1"/>
    <s v="Fail"/>
    <s v=""/>
    <n v="1"/>
    <n v="2018"/>
    <x v="0"/>
    <m/>
  </r>
  <r>
    <s v="San Bernardino"/>
    <s v="Alta Loma School District"/>
    <s v="General Obligation Bond"/>
    <n v="58000000"/>
    <s v="K-12 School Facility"/>
    <n v="55.03"/>
    <n v="44.97"/>
    <s v="Pass"/>
    <n v="1"/>
    <s v=""/>
    <n v="2016"/>
    <x v="0"/>
    <m/>
  </r>
  <r>
    <s v="San Bernardino"/>
    <s v="Lucerne Valley Unified School District"/>
    <s v="General Obligation Bond"/>
    <n v="3000000"/>
    <s v="K-12 School Facility"/>
    <n v="55.2"/>
    <n v="44.8"/>
    <s v="Fail"/>
    <s v=""/>
    <n v="1"/>
    <n v="2000"/>
    <x v="0"/>
    <m/>
  </r>
  <r>
    <s v="San Bernardino"/>
    <s v="Chino Hills"/>
    <s v="PLF Debt"/>
    <s v="TOT: Establish 10% Tax"/>
    <s v="Special Tax Fees/Levy"/>
    <n v="55.5"/>
    <n v="44.5"/>
    <s v="Pass"/>
    <n v="1"/>
    <s v=""/>
    <n v="2000"/>
    <x v="0"/>
    <m/>
  </r>
  <r>
    <s v="San Bernardino"/>
    <s v="San Bernardino"/>
    <s v="PLF Debt"/>
    <s v="Parcel Tax: $20 Per Parcel - One Single Family Residence &amp; Per Condominium Residential Unit; $13 Per Residential Unit Per Parcel for All Other Residentially-Used or Designated Parcels; $50 Per Parcel of Non-Residentially Used or Designated Property in the City"/>
    <s v="Public Building"/>
    <n v="55.5"/>
    <n v="44.5"/>
    <s v="Fail"/>
    <s v=""/>
    <n v="1"/>
    <n v="2005"/>
    <x v="3"/>
    <m/>
  </r>
  <r>
    <s v="San Bernardino"/>
    <s v="Barstow"/>
    <s v="PLF Debt"/>
    <s v="Cannabis Tax: 15% on cannabis businesses gross receipts and on property used for cultivation"/>
    <s v="Other Purpose"/>
    <n v="55.58"/>
    <n v="44.42"/>
    <s v="Fail"/>
    <s v=""/>
    <n v="1"/>
    <n v="2020"/>
    <x v="1"/>
    <m/>
  </r>
  <r>
    <s v="San Bernardino"/>
    <s v="Highland"/>
    <s v="PLF Debt"/>
    <s v="$.06 Per Ton of Aggregate"/>
    <s v="Special Tax Fees/Levy"/>
    <n v="55.6"/>
    <n v="44.4"/>
    <s v="Pass"/>
    <n v="1"/>
    <s v=""/>
    <n v="1998"/>
    <x v="0"/>
    <m/>
  </r>
  <r>
    <s v="San Bernardino"/>
    <s v="Chino Valley Unified School District"/>
    <s v="General Obligation Bond"/>
    <n v="750000000"/>
    <s v="K-12 School Facility"/>
    <n v="55.99"/>
    <n v="44.01"/>
    <s v="Pass"/>
    <n v="1"/>
    <s v=""/>
    <n v="2016"/>
    <x v="0"/>
    <m/>
  </r>
  <r>
    <s v="San Bernardino"/>
    <s v="Morongo Valley Community Services District"/>
    <s v="PLF Debt"/>
    <s v="Parcel Tax: $49.50 Per Year Per Parcel"/>
    <s v="Special Tax Fees/Levy"/>
    <n v="56.2"/>
    <n v="43.8"/>
    <s v="Pass"/>
    <n v="1"/>
    <s v=""/>
    <n v="2004"/>
    <x v="1"/>
    <m/>
  </r>
  <r>
    <s v="San Bernardino"/>
    <s v="San Bernardino"/>
    <s v="PLF Debt"/>
    <s v="Sales Tax: additional 1%—to replace an existing tax of 0.25%—generating an estimated $40 million per year"/>
    <s v="Other Purpose"/>
    <n v="56.74"/>
    <n v="43.26"/>
    <s v="Pass"/>
    <n v="1"/>
    <s v=""/>
    <n v="2020"/>
    <x v="0"/>
    <m/>
  </r>
  <r>
    <s v="San Bernardino"/>
    <s v="Barstow Unified School District"/>
    <s v="General Obligation Bond"/>
    <n v="14000000"/>
    <s v="K-12 School Facility"/>
    <n v="56.8"/>
    <n v="43.2"/>
    <s v="Pass"/>
    <n v="1"/>
    <s v=""/>
    <n v="2001"/>
    <x v="2"/>
    <m/>
  </r>
  <r>
    <s v="San Bernardino"/>
    <s v="Twentynine Palms"/>
    <s v="PLF Debt"/>
    <s v="Increase Transient Occupancy Tax from 7% to 9%"/>
    <s v="Special Tax Fees/Levy"/>
    <n v="56.9"/>
    <n v="43.1"/>
    <s v="Fail"/>
    <s v=""/>
    <n v="1"/>
    <n v="1998"/>
    <x v="0"/>
    <m/>
  </r>
  <r>
    <s v="San Bernardino"/>
    <s v="Morongo Unified School District"/>
    <s v="General Obligation Bond"/>
    <n v="48150000"/>
    <s v="K-12 School Facility"/>
    <n v="56.9"/>
    <n v="43.1"/>
    <s v="Pass"/>
    <n v="1"/>
    <s v=""/>
    <n v="2005"/>
    <x v="3"/>
    <m/>
  </r>
  <r>
    <s v="San Bernardino"/>
    <s v="Barstow"/>
    <s v="Sales Tax Revenue Bond"/>
    <s v="Sales Tax: Enact a 3/4› Tax"/>
    <s v="Fire, Police Protection/Emergency Medical"/>
    <n v="57"/>
    <n v="43"/>
    <s v="Fail"/>
    <s v=""/>
    <n v="1"/>
    <n v="2008"/>
    <x v="0"/>
    <m/>
  </r>
  <r>
    <s v="San Bernardino"/>
    <s v="Redlands"/>
    <s v="PLF Debt"/>
    <s v="Sales Tax: additional 1% generating an estimated $10.7 million per year, thereby increasing the total sales tax rate from 7.75% to 8.75%"/>
    <s v="Other Purpose"/>
    <n v="57.35"/>
    <n v="42.65"/>
    <s v="Pass"/>
    <n v="1"/>
    <s v=""/>
    <n v="2020"/>
    <x v="0"/>
    <m/>
  </r>
  <r>
    <s v="San Bernardino"/>
    <s v="San Bernardino County"/>
    <s v="PLF Debt"/>
    <s v="Parcel Tax: ranging from $40 to $200 per parcel"/>
    <s v="Hospital"/>
    <n v="57.6"/>
    <n v="42.4"/>
    <s v="Fail"/>
    <s v=""/>
    <n v="1"/>
    <n v="2020"/>
    <x v="1"/>
    <m/>
  </r>
  <r>
    <s v="San Bernardino"/>
    <s v="Montclair"/>
    <s v="PLF Debt"/>
    <s v="Extend existing admission tax of 6%."/>
    <s v="Other Purpose"/>
    <n v="58"/>
    <n v="42"/>
    <s v="Pass"/>
    <n v="1"/>
    <s v=""/>
    <n v="1988"/>
    <x v="0"/>
    <m/>
  </r>
  <r>
    <s v="San Bernardino"/>
    <s v="Chaffey Community College District"/>
    <s v="General Obligation Bond"/>
    <n v="230000000"/>
    <s v="College, University Facility"/>
    <n v="58"/>
    <n v="42"/>
    <s v="Pass"/>
    <n v="1"/>
    <s v=""/>
    <n v="2002"/>
    <x v="1"/>
    <m/>
  </r>
  <r>
    <s v="San Bernardino"/>
    <s v="Apple Valley Unified School District"/>
    <s v="General Obligation Bond"/>
    <n v="36000000"/>
    <s v="K-12 School Facility"/>
    <n v="58.6"/>
    <n v="41.4"/>
    <s v="Pass"/>
    <n v="1"/>
    <s v=""/>
    <n v="2004"/>
    <x v="1"/>
    <m/>
  </r>
  <r>
    <s v="San Bernardino"/>
    <s v="Redlands"/>
    <s v="PLF Debt"/>
    <s v="Transient Occupancy Tax: Increase TOT to 9%."/>
    <s v="Other Purpose"/>
    <n v="59"/>
    <n v="41"/>
    <s v="Fail"/>
    <s v=""/>
    <n v="1"/>
    <n v="1988"/>
    <x v="0"/>
    <m/>
  </r>
  <r>
    <s v="San Bernardino"/>
    <s v="Chaffey Community College District"/>
    <s v="General Obligation Bond"/>
    <n v="700000000"/>
    <s v="College, University Facility"/>
    <n v="59.01"/>
    <n v="40.99"/>
    <s v="Pass"/>
    <n v="1"/>
    <s v=""/>
    <n v="2018"/>
    <x v="0"/>
    <m/>
  </r>
  <r>
    <s v="San Bernardino"/>
    <s v="Needles"/>
    <s v="Sales Tax Revenue Bond"/>
    <s v="Sales Tax: Tax to Be Increased by 1/4 of 1%, Automatically Expiring In 10 Yrs"/>
    <s v="Special Tax Fees/Levy"/>
    <n v="59.2"/>
    <n v="40.799999999999997"/>
    <s v="Fail"/>
    <s v=""/>
    <n v="1"/>
    <n v="2006"/>
    <x v="0"/>
    <m/>
  </r>
  <r>
    <s v="San Bernardino"/>
    <s v="Barstow"/>
    <s v="PLF Debt"/>
    <s v="Sales Tax: Increase tax by 1%."/>
    <s v="Other Purpose"/>
    <n v="59.22"/>
    <n v="40.78"/>
    <s v="Pass"/>
    <n v="1"/>
    <s v=""/>
    <n v="2018"/>
    <x v="0"/>
    <m/>
  </r>
  <r>
    <s v="San Bernardino"/>
    <s v="San Bernardino County CSA 68 (Valley of the Moon)"/>
    <s v="PLF Debt"/>
    <s v="Parcel Tax: Levy a $125 per parcel per year with a 2.5% cost of living increase."/>
    <s v="Street Construction and Improvements"/>
    <n v="59.32"/>
    <n v="40.68"/>
    <s v="Fail"/>
    <s v=""/>
    <n v="1"/>
    <n v="2013"/>
    <x v="2"/>
    <m/>
  </r>
  <r>
    <s v="San Bernardino"/>
    <s v="Apple Valley Fire Protection District"/>
    <s v="PLF Debt"/>
    <s v="Parcel Tax: Continue current fire suppression special tax until 6/30/2034, while upwardly adjusting its rate on dwelling units and other properties by $1.99/month."/>
    <s v="Fire, Police Protection/Emergency Medical"/>
    <n v="59.38"/>
    <n v="40.619999999999997"/>
    <s v="Fail"/>
    <s v=""/>
    <n v="1"/>
    <n v="2014"/>
    <x v="1"/>
    <m/>
  </r>
  <r>
    <s v="San Bernardino"/>
    <s v="Needles Unified School District"/>
    <s v="General Obligation Bond"/>
    <n v="10900000"/>
    <s v="K-12 School Facility"/>
    <n v="59.4"/>
    <n v="40.6"/>
    <s v="Pass"/>
    <n v="1"/>
    <s v=""/>
    <n v="2008"/>
    <x v="1"/>
    <m/>
  </r>
  <r>
    <s v="San Bernardino"/>
    <s v="Upland"/>
    <s v="PLF Debt"/>
    <s v="Eliminate Storm Utility Fee"/>
    <s v="Flood Control, Storm Drainage"/>
    <n v="59.5"/>
    <n v="40.5"/>
    <s v="Pass"/>
    <n v="1"/>
    <s v=""/>
    <n v="1998"/>
    <x v="0"/>
    <m/>
  </r>
  <r>
    <s v="San Bernardino"/>
    <s v="Big Bear Lake"/>
    <s v="PLF Debt"/>
    <s v="Transient Occupancy Tax: Increase Tax from 6% to 7% Beginning 1/1/2009, and 7% to 8% Beginning 1/1/2010"/>
    <s v="Special Tax Fees/Levy"/>
    <n v="59.8"/>
    <n v="40.200000000000003"/>
    <s v="Pass"/>
    <n v="1"/>
    <s v=""/>
    <n v="2008"/>
    <x v="0"/>
    <m/>
  </r>
  <r>
    <s v="San Bernardino"/>
    <s v="San Bernardino County"/>
    <s v="General Obligation Bond"/>
    <n v="160000000"/>
    <s v="Prisons, Jails, Correctional Facilities"/>
    <n v="60"/>
    <n v="40"/>
    <s v="Fail"/>
    <s v=""/>
    <n v="1"/>
    <n v="1986"/>
    <x v="0"/>
    <m/>
  </r>
  <r>
    <s v="San Bernardino"/>
    <s v="Big Bear Lake"/>
    <s v="Sales Tax Revenue Bond"/>
    <s v="Sales Tax: Increase by 1/2› for 10 Yrs"/>
    <s v="Street Construction and Improvements"/>
    <n v="60.1"/>
    <n v="39.9"/>
    <s v="Fail"/>
    <s v=""/>
    <n v="1"/>
    <n v="2006"/>
    <x v="1"/>
    <m/>
  </r>
  <r>
    <s v="San Bernardino"/>
    <s v="Upland Unified School District"/>
    <s v="General Obligation Bond"/>
    <n v="103000000"/>
    <s v="K-12 School Facility"/>
    <n v="60.3"/>
    <n v="39.700000000000003"/>
    <s v="Pass"/>
    <n v="1"/>
    <s v=""/>
    <n v="2008"/>
    <x v="1"/>
    <m/>
  </r>
  <r>
    <s v="San Bernardino"/>
    <s v="Victorville"/>
    <s v="PLF Debt"/>
    <s v="Transient Occupancy Tax: Increase Tax from 7% to 10%"/>
    <s v="Special Tax Fees/Levy"/>
    <n v="61.4"/>
    <n v="38.6"/>
    <s v="Pass"/>
    <n v="1"/>
    <s v=""/>
    <n v="2008"/>
    <x v="0"/>
    <m/>
  </r>
  <r>
    <s v="San Bernardino"/>
    <s v="San Bernardino City Unified School District"/>
    <s v="General Obligation Bond"/>
    <n v="140000000"/>
    <s v="K-12 School Facility"/>
    <n v="61.4"/>
    <n v="38.6"/>
    <s v="Pass"/>
    <n v="1"/>
    <s v=""/>
    <n v="2004"/>
    <x v="1"/>
    <m/>
  </r>
  <r>
    <s v="San Bernardino"/>
    <s v="Rim of the World Unified School District"/>
    <s v="General Obligation Bond"/>
    <n v="23340000"/>
    <s v="K-12 School Facility"/>
    <n v="61.6"/>
    <n v="38.4"/>
    <s v="Pass"/>
    <n v="1"/>
    <s v=""/>
    <n v="2008"/>
    <x v="0"/>
    <m/>
  </r>
  <r>
    <s v="San Bernardino"/>
    <s v="Victorville"/>
    <s v="PLF Debt"/>
    <s v="Sales Tax: Levy additional tax of 0.5% (1/2-cent) for fire and police services."/>
    <s v="Fire, Police Protection/Emergency Medical"/>
    <n v="61.68"/>
    <n v="38.32"/>
    <s v="Fail"/>
    <s v=""/>
    <n v="1"/>
    <n v="2017"/>
    <x v="2"/>
    <m/>
  </r>
  <r>
    <s v="San Bernardino"/>
    <s v="Chino Valley Unified School District"/>
    <s v="General Obligation Bond"/>
    <n v="150000000"/>
    <s v="K-12 School Facility"/>
    <n v="61.8"/>
    <n v="38.200000000000003"/>
    <s v="Pass"/>
    <n v="1"/>
    <s v=""/>
    <n v="2002"/>
    <x v="1"/>
    <m/>
  </r>
  <r>
    <s v="San Bernardino"/>
    <s v="Montclair"/>
    <s v="PLF Debt"/>
    <s v="$2 Per Month for Paramedic Program"/>
    <s v="Hospital"/>
    <n v="61.8"/>
    <n v="38.200000000000003"/>
    <s v="Fail"/>
    <s v=""/>
    <n v="1"/>
    <n v="2000"/>
    <x v="1"/>
    <m/>
  </r>
  <r>
    <s v="San Bernardino"/>
    <s v="Hesperia Fire Protection District"/>
    <s v="PLF Debt"/>
    <s v="Parcel Tax: Impose Tax of $20"/>
    <s v="Fire, Police Protection/Emergency Medical"/>
    <n v="62.1"/>
    <n v="37.9"/>
    <s v="Fail"/>
    <s v=""/>
    <n v="1"/>
    <n v="2002"/>
    <x v="0"/>
    <m/>
  </r>
  <r>
    <s v="San Bernardino"/>
    <s v="Barstow"/>
    <s v="PLF Debt"/>
    <s v="TOT: Increase to 12.5%"/>
    <s v="Special Tax Fees/Levy"/>
    <n v="62.3"/>
    <n v="37.700000000000003"/>
    <s v="Pass"/>
    <n v="1"/>
    <s v=""/>
    <n v="2002"/>
    <x v="0"/>
    <m/>
  </r>
  <r>
    <s v="San Bernardino"/>
    <s v="Needles"/>
    <s v="PLF Debt"/>
    <s v="Transactions and UseTax: Increase Sales Tax by 1/2%, Automatically Expiring In 5 Yrs"/>
    <s v="Hospital"/>
    <n v="62.4"/>
    <n v="37.6"/>
    <s v="Fail"/>
    <s v=""/>
    <n v="1"/>
    <n v="2008"/>
    <x v="1"/>
    <m/>
  </r>
  <r>
    <s v="San Bernardino"/>
    <s v="Victor Valley Elementary School District"/>
    <s v="General Obligation Bond"/>
    <n v="14000000"/>
    <s v="K-12 School Facility"/>
    <n v="62.5"/>
    <n v="37.5"/>
    <s v="Fail"/>
    <s v=""/>
    <n v="1"/>
    <n v="1994"/>
    <x v="0"/>
    <m/>
  </r>
  <r>
    <s v="San Bernardino"/>
    <s v="Big River Community Service District"/>
    <s v="PLF Debt"/>
    <s v="$0-$36 Plus CPI Per Landowner"/>
    <s v="Multiple Capital Improvements, Public Works"/>
    <n v="62.8"/>
    <n v="37.200000000000003"/>
    <s v="Fail"/>
    <s v=""/>
    <n v="1"/>
    <n v="1998"/>
    <x v="1"/>
    <m/>
  </r>
  <r>
    <s v="San Bernardino"/>
    <s v="Rialto"/>
    <s v="PLF Debt"/>
    <s v="Utility Tax: Extend utility user tax for 5 years."/>
    <s v="Other Capital Improvements, Public Works"/>
    <n v="62.85"/>
    <n v="37.15"/>
    <s v="Pass"/>
    <n v="1"/>
    <s v=""/>
    <n v="2013"/>
    <x v="2"/>
    <m/>
  </r>
  <r>
    <s v="San Bernardino"/>
    <s v="Rialto"/>
    <s v="General Obligation Bond"/>
    <n v="10000000"/>
    <s v="Public Building"/>
    <n v="63"/>
    <n v="37"/>
    <s v="Fail"/>
    <s v=""/>
    <n v="1"/>
    <n v="1990"/>
    <x v="0"/>
    <m/>
  </r>
  <r>
    <s v="San Bernardino"/>
    <s v="San Bernardino"/>
    <s v="PLF Debt"/>
    <s v="TOT: Continue to Collect Tax"/>
    <s v="Special Tax Fees/Levy"/>
    <n v="63.4"/>
    <n v="36.6"/>
    <s v="Pass"/>
    <n v="1"/>
    <s v=""/>
    <n v="2002"/>
    <x v="0"/>
    <m/>
  </r>
  <r>
    <s v="San Bernardino"/>
    <s v="Rialto"/>
    <s v="PLF Debt"/>
    <s v="Utility User Tax: Keep user utility tax at 8% but expand utility user taxes to cover wireless telecommunications."/>
    <s v="Other Purpose"/>
    <n v="63.6"/>
    <n v="36.340000000000003"/>
    <s v="Pass"/>
    <n v="1"/>
    <s v=""/>
    <n v="2007"/>
    <x v="2"/>
    <m/>
  </r>
  <r>
    <s v="San Bernardino"/>
    <s v="Chaffey Joint Union High School District"/>
    <s v="General Obligation Bond"/>
    <n v="848000000"/>
    <s v="K-12 School Facility"/>
    <n v="63.6"/>
    <n v="36.4"/>
    <s v="Pass"/>
    <n v="1"/>
    <s v=""/>
    <n v="2012"/>
    <x v="0"/>
    <m/>
  </r>
  <r>
    <s v="San Bernardino"/>
    <s v="Victor Elementary School District"/>
    <s v="General Obligation Bond"/>
    <n v="30000000"/>
    <s v="K-12 School Facility"/>
    <n v="63.6"/>
    <n v="36.4"/>
    <s v="Pass"/>
    <n v="1"/>
    <s v=""/>
    <n v="2001"/>
    <x v="2"/>
    <m/>
  </r>
  <r>
    <s v="San Bernardino"/>
    <s v="Bear Valley Unified School District"/>
    <s v="General Obligation Bond"/>
    <n v="25000000"/>
    <s v="K-12 School Facility"/>
    <n v="63.9"/>
    <n v="36.1"/>
    <s v="Pass"/>
    <n v="1"/>
    <s v=""/>
    <n v="2002"/>
    <x v="0"/>
    <m/>
  </r>
  <r>
    <s v="San Bernardino"/>
    <s v="Montclair"/>
    <s v="Sales Tax Revenue Bond"/>
    <s v="Sales Tax: 0.25% Rate Increase"/>
    <s v="Special Tax Fees/Levy"/>
    <n v="64"/>
    <n v="36"/>
    <s v="Pass"/>
    <n v="1"/>
    <s v=""/>
    <n v="2004"/>
    <x v="0"/>
    <m/>
  </r>
  <r>
    <s v="San Bernardino"/>
    <s v="Morongo Valley Community Services District"/>
    <s v="PLF Debt"/>
    <s v="Parcel Tax: Levy a $49.50 parcel tax."/>
    <s v="Fire, Police Protection/Emergency Medical"/>
    <n v="64"/>
    <n v="36"/>
    <s v="Fail"/>
    <s v=""/>
    <n v="1"/>
    <n v="2003"/>
    <x v="2"/>
    <m/>
  </r>
  <r>
    <s v="San Bernardino"/>
    <s v="San Bernardino County CSA 70 Cedar Glen"/>
    <s v="PLF Debt"/>
    <s v="Approve Issuance of $5,900,000"/>
    <s v="Parks, Open Space"/>
    <n v="64.099999999999994"/>
    <n v="35.9"/>
    <s v="Fail"/>
    <s v=""/>
    <n v="1"/>
    <n v="1990"/>
    <x v="0"/>
    <m/>
  </r>
  <r>
    <s v="San Bernardino"/>
    <s v="Rialto Unified School District"/>
    <s v="General Obligation Bond"/>
    <n v="39895000"/>
    <s v="K-12 School Facility"/>
    <n v="64.099999999999994"/>
    <n v="35.9"/>
    <s v="Fail"/>
    <s v=""/>
    <n v="1"/>
    <n v="1990"/>
    <x v="0"/>
    <m/>
  </r>
  <r>
    <s v="San Bernardino"/>
    <s v="Central School District"/>
    <s v="General Obligation Bond"/>
    <n v="49000000"/>
    <s v="K-12 School Facility"/>
    <n v="64.599999999999994"/>
    <n v="35.4"/>
    <s v="Fail"/>
    <s v=""/>
    <n v="1"/>
    <n v="2006"/>
    <x v="0"/>
    <m/>
  </r>
  <r>
    <s v="San Bernardino"/>
    <s v="San Bernardino"/>
    <s v="PLF Debt"/>
    <s v="Marijuana Tax: Impose marijuana business tax up to $10/sq. ft. for cultivators and up to 6% of gross receipts on other businesses operating."/>
    <s v="Other Purpose"/>
    <n v="64.8"/>
    <n v="35.200000000000003"/>
    <s v="Pass"/>
    <n v="1"/>
    <s v=""/>
    <n v="2018"/>
    <x v="0"/>
    <m/>
  </r>
  <r>
    <s v="San Bernardino"/>
    <s v="Chino Hills"/>
    <s v="PLF Debt"/>
    <s v="Transient Occupancy Tax: increase from 10% to 12% generating an estimated $260,000 per year"/>
    <s v="Other Purpose"/>
    <n v="64.92"/>
    <n v="35.08"/>
    <s v="Pass"/>
    <n v="1"/>
    <s v=""/>
    <n v="2020"/>
    <x v="0"/>
    <m/>
  </r>
  <r>
    <s v="San Bernardino"/>
    <s v="Redlands Unified School District"/>
    <s v="General Obligation Bond"/>
    <n v="37000000"/>
    <s v="K-12 School Facility"/>
    <n v="65"/>
    <n v="35"/>
    <s v="Fail"/>
    <s v=""/>
    <n v="1"/>
    <n v="1988"/>
    <x v="0"/>
    <m/>
  </r>
  <r>
    <s v="San Bernardino"/>
    <s v="Etiwanda School District"/>
    <s v="General Obligation Bond"/>
    <n v="137000000"/>
    <s v="K-12 School Facility"/>
    <n v="65.180000000000007"/>
    <n v="34.82"/>
    <s v="Pass"/>
    <n v="1"/>
    <s v=""/>
    <n v="2016"/>
    <x v="0"/>
    <m/>
  </r>
  <r>
    <s v="San Bernardino"/>
    <s v="Redlands Unified School District"/>
    <s v="General Obligation Bond"/>
    <n v="38500000"/>
    <s v="K-12 School Facility"/>
    <n v="65.2"/>
    <n v="34.799999999999997"/>
    <s v="Fail"/>
    <s v=""/>
    <n v="1"/>
    <n v="1990"/>
    <x v="0"/>
    <m/>
  </r>
  <r>
    <s v="San Bernardino"/>
    <s v="Bear Valley Community Healthcare District"/>
    <s v="General Obligation Bond"/>
    <n v="11500000"/>
    <s v="Hospital"/>
    <n v="65.2"/>
    <n v="34.799999999999997"/>
    <s v="Fail"/>
    <s v=""/>
    <n v="1"/>
    <n v="2008"/>
    <x v="1"/>
    <m/>
  </r>
  <r>
    <s v="San Bernardino"/>
    <s v="Barstow"/>
    <s v="PLF Debt"/>
    <s v="Sales Tax: Levy additional tax of 0.5% (1/2-cent) for fire protection and paramedic services."/>
    <s v="Fire, Police Protection/Emergency Medical"/>
    <n v="65.239999999999995"/>
    <n v="34.76"/>
    <s v="Fail"/>
    <s v=""/>
    <n v="1"/>
    <n v="2017"/>
    <x v="2"/>
    <m/>
  </r>
  <r>
    <s v="San Bernardino"/>
    <s v="Fontana Unified School District"/>
    <s v="General Obligation Bond"/>
    <n v="275000000"/>
    <s v="K-12 School Facility"/>
    <n v="65.5"/>
    <n v="34.5"/>
    <s v="Pass"/>
    <n v="1"/>
    <s v=""/>
    <n v="2006"/>
    <x v="1"/>
    <m/>
  </r>
  <r>
    <s v="San Bernardino"/>
    <s v="Adelanto"/>
    <s v="PLF Debt"/>
    <s v="Parcel Tax: $50 - $600 per acre on vacant parcels, thereby generating an estimated $6.2 million per year"/>
    <s v="Multiple Capital Improvements, Public Works"/>
    <n v="65.73"/>
    <n v="34.270000000000003"/>
    <s v="Fail"/>
    <s v=""/>
    <n v="1"/>
    <n v="2020"/>
    <x v="0"/>
    <m/>
  </r>
  <r>
    <s v="San Bernardino"/>
    <s v="Redlands Unified School District"/>
    <s v="General Obligation Bond"/>
    <n v="65500000"/>
    <s v="K-12 School Facility"/>
    <n v="66.400000000000006"/>
    <n v="33.6"/>
    <s v="Pass"/>
    <n v="1"/>
    <s v=""/>
    <n v="2008"/>
    <x v="1"/>
    <m/>
  </r>
  <r>
    <s v="San Bernardino"/>
    <s v="Bear Valley Community Healthcare District"/>
    <s v="PLF Debt"/>
    <s v="$20 Unimproved/$45 Improved for 5 Yrs"/>
    <s v="Special Tax Fees/Levy"/>
    <n v="66.8"/>
    <n v="33.200000000000003"/>
    <s v="Pass"/>
    <n v="1"/>
    <s v=""/>
    <n v="1994"/>
    <x v="0"/>
    <m/>
  </r>
  <r>
    <s v="San Bernardino"/>
    <s v="San Bernardino"/>
    <s v="Sales Tax Revenue Bond"/>
    <s v="Sales Tax: Impose a 1/4› Sales Tax"/>
    <s v="Special Tax Fees/Levy"/>
    <n v="67.099999999999994"/>
    <n v="32.9"/>
    <s v="Pass"/>
    <n v="1"/>
    <s v=""/>
    <n v="2006"/>
    <x v="0"/>
    <m/>
  </r>
  <r>
    <s v="San Bernardino"/>
    <s v="Central School District"/>
    <s v="General Obligation Bond"/>
    <n v="35000000"/>
    <s v="K-12 School Facility"/>
    <n v="67.099999999999994"/>
    <n v="32.9"/>
    <s v="Pass"/>
    <n v="1"/>
    <s v=""/>
    <n v="2014"/>
    <x v="0"/>
    <m/>
  </r>
  <r>
    <s v="San Bernardino"/>
    <s v="Victor Elementary School District"/>
    <s v="General Obligation Bond"/>
    <n v="150000000"/>
    <s v="K-12 School Facility"/>
    <n v="67.3"/>
    <n v="32.700000000000003"/>
    <s v="Pass"/>
    <n v="1"/>
    <s v=""/>
    <n v="2008"/>
    <x v="0"/>
    <m/>
  </r>
  <r>
    <s v="San Bernardino"/>
    <s v="Ontario-Montclair School District"/>
    <s v="General Obligation Bond"/>
    <n v="59655000"/>
    <s v="K-12 School Facility"/>
    <n v="67.3"/>
    <n v="32.700000000000003"/>
    <s v="Pass"/>
    <n v="1"/>
    <s v=""/>
    <n v="2002"/>
    <x v="0"/>
    <m/>
  </r>
  <r>
    <s v="San Bernardino"/>
    <s v="Barstow Unified School District"/>
    <s v="General Obligation Bond"/>
    <n v="39000000"/>
    <s v="K-12 School Facility"/>
    <n v="67.540000000000006"/>
    <n v="32.46"/>
    <s v="Pass"/>
    <n v="1"/>
    <s v=""/>
    <n v="2016"/>
    <x v="0"/>
    <m/>
  </r>
  <r>
    <s v="San Bernardino"/>
    <s v="Adelanto"/>
    <s v="PLF Debt"/>
    <s v="Marijuana Tax: Adopt a commercial marijuana activity excise tax of up to 5% of revenue."/>
    <s v="Other Purpose"/>
    <n v="67.739999999999995"/>
    <n v="32.26"/>
    <s v="Pass"/>
    <n v="1"/>
    <s v=""/>
    <n v="2016"/>
    <x v="0"/>
    <m/>
  </r>
  <r>
    <s v="San Bernardino"/>
    <s v="Victor Valley Union High School District"/>
    <s v="General Obligation Bond"/>
    <n v="500000000"/>
    <s v="K-12 School Facility"/>
    <n v="67.900000000000006"/>
    <n v="32.1"/>
    <s v="Pass"/>
    <n v="1"/>
    <s v=""/>
    <n v="2008"/>
    <x v="0"/>
    <m/>
  </r>
  <r>
    <s v="San Bernardino"/>
    <s v="Helendale School District"/>
    <s v="General Obligation Bond"/>
    <n v="20000000"/>
    <s v="K-12 School Facility"/>
    <n v="68.099999999999994"/>
    <n v="31.9"/>
    <s v="Pass"/>
    <n v="1"/>
    <s v=""/>
    <n v="2008"/>
    <x v="0"/>
    <m/>
  </r>
  <r>
    <s v="San Bernardino"/>
    <s v="Victor Valley Union High School District"/>
    <s v="General Obligation Bond"/>
    <n v="23750000"/>
    <s v="K-12 School Facility"/>
    <n v="68.8"/>
    <n v="31.2"/>
    <s v="Pass"/>
    <n v="1"/>
    <s v=""/>
    <n v="1994"/>
    <x v="0"/>
    <m/>
  </r>
  <r>
    <s v="San Bernardino"/>
    <s v="Montclair"/>
    <s v="PLF Debt"/>
    <s v="Sales Tax: additional sales tax of 1% generating an estimated $7 million per year"/>
    <s v="Other Purpose"/>
    <n v="68.84"/>
    <n v="31.16"/>
    <s v="Pass"/>
    <n v="1"/>
    <s v=""/>
    <n v="2020"/>
    <x v="0"/>
    <m/>
  </r>
  <r>
    <s v="San Bernardino"/>
    <s v="Colton"/>
    <s v="PLF Debt"/>
    <s v="Marijuana Tax: Impose tax on marijuana businesses up to $25/sq. ft. of space utilized for cannabis cultivation/processing, and up to 10% of gross receipts from the sale of marijuana and related products."/>
    <s v="Other Purpose"/>
    <n v="69.349999999999994"/>
    <n v="30.65"/>
    <s v="Pass"/>
    <n v="1"/>
    <s v=""/>
    <n v="2018"/>
    <x v="0"/>
    <m/>
  </r>
  <r>
    <s v="San Bernardino"/>
    <s v="Mountain View School District"/>
    <s v="General Obligation Bond"/>
    <n v="56000000"/>
    <s v="K-12 School Facility"/>
    <n v="69.47"/>
    <n v="30.53"/>
    <s v="Pass"/>
    <n v="1"/>
    <s v=""/>
    <n v="2020"/>
    <x v="1"/>
    <m/>
  </r>
  <r>
    <s v="San Bernardino"/>
    <s v="Rialto Unified School District"/>
    <s v="General Obligation Bond"/>
    <n v="98000000"/>
    <s v="K-12 School Facility"/>
    <n v="69.5"/>
    <n v="30.5"/>
    <s v="Pass"/>
    <n v="1"/>
    <s v=""/>
    <n v="2010"/>
    <x v="0"/>
    <m/>
  </r>
  <r>
    <s v="San Bernardino"/>
    <s v="San Bernardino Mountains Community Hospital District"/>
    <s v="PLF Debt"/>
    <s v="Parcel Tax: Extend existing parcel tax of $80 per home; $40 for a vacant lot; $200 for a business."/>
    <s v="Hospital"/>
    <n v="69.87"/>
    <n v="30.13"/>
    <s v="Pass"/>
    <n v="1"/>
    <s v=""/>
    <n v="2009"/>
    <x v="2"/>
    <m/>
  </r>
  <r>
    <s v="San Bernardino"/>
    <s v="Redlands Unified School District"/>
    <s v="General Obligation Bond"/>
    <n v="60000000"/>
    <s v="K-12 School Facility"/>
    <n v="70.099999999999994"/>
    <n v="29.9"/>
    <s v="Pass"/>
    <n v="1"/>
    <s v=""/>
    <n v="2002"/>
    <x v="0"/>
    <m/>
  </r>
  <r>
    <s v="San Bernardino"/>
    <s v="Redlands"/>
    <s v="PLF Debt"/>
    <s v="Business License Tax: Increase for warehouse and distribution centers to $0.035 sq. ft.; annual adjustments not to extend $0.05 sq. ft."/>
    <s v="Other Purpose"/>
    <n v="70.5"/>
    <n v="29.5"/>
    <s v="Pass"/>
    <n v="1"/>
    <s v=""/>
    <n v="2007"/>
    <x v="2"/>
    <m/>
  </r>
  <r>
    <s v="San Bernardino"/>
    <s v="Central School District"/>
    <s v="General Obligation Bond"/>
    <n v="31000000"/>
    <s v="K-12 School Facility"/>
    <n v="71.099999999999994"/>
    <n v="28.9"/>
    <s v="Pass"/>
    <n v="1"/>
    <s v=""/>
    <n v="2008"/>
    <x v="0"/>
    <m/>
  </r>
  <r>
    <s v="San Bernardino"/>
    <s v="San Bernardino City Unified School District"/>
    <s v="General Obligation Bond"/>
    <n v="250000000"/>
    <s v="K-12 School Facility"/>
    <n v="71.400000000000006"/>
    <n v="28.6"/>
    <s v="Pass"/>
    <n v="1"/>
    <s v=""/>
    <n v="2012"/>
    <x v="0"/>
    <m/>
  </r>
  <r>
    <s v="San Bernardino"/>
    <s v="Adelanto"/>
    <s v="PLF Debt"/>
    <s v="Marijuana Tax: Impose tax on marijuana businesses up to $5/sq. ft. of space utilized for cannabis cultivation and nurseries, and up to 5% of gross receipts from the sale, delivery, manufacturing, processing, testing and distribution of marijuana and related products."/>
    <s v="Other Purpose"/>
    <n v="71.44"/>
    <n v="28.56"/>
    <s v="Pass"/>
    <n v="1"/>
    <s v=""/>
    <n v="2018"/>
    <x v="0"/>
    <m/>
  </r>
  <r>
    <s v="San Bernardino"/>
    <s v="Hesperia"/>
    <s v="PLF Debt"/>
    <s v="Marijuana Tax: Impose a permanent tax of 1% to 6% of revenues on all commercial cannabis businesses, excepting cultivation, and a tax up to $15/sq. ft. of space used for commercial cannabis cultivation per fiscal year."/>
    <s v="Other Purpose"/>
    <n v="71.44"/>
    <n v="28.56"/>
    <s v="Pass"/>
    <n v="1"/>
    <s v=""/>
    <n v="2018"/>
    <x v="0"/>
    <m/>
  </r>
  <r>
    <s v="San Bernardino"/>
    <s v="Copper Mountain Community College District"/>
    <s v="General Obligation Bond"/>
    <n v="19720000"/>
    <s v="College, University Facility"/>
    <n v="71.7"/>
    <n v="28.3"/>
    <s v="Pass"/>
    <n v="1"/>
    <s v=""/>
    <n v="2004"/>
    <x v="0"/>
    <m/>
  </r>
  <r>
    <s v="San Bernardino"/>
    <s v="Yucca Valley"/>
    <s v="PLF Debt"/>
    <s v="Sales Tax: Enact additional 0.5% sales tax for 10 years increasing total tax rate to 8.5%."/>
    <s v="Other Purpose"/>
    <n v="72.459999999999994"/>
    <n v="27.54"/>
    <s v="Pass"/>
    <n v="1"/>
    <s v=""/>
    <n v="2016"/>
    <x v="0"/>
    <m/>
  </r>
  <r>
    <s v="San Bernardino"/>
    <s v="Yucaipa"/>
    <s v="PLF Debt"/>
    <s v="Special Tax: Increase of Various Amounts"/>
    <s v="Hospital"/>
    <n v="73.099999999999994"/>
    <n v="26.9"/>
    <s v="Pass"/>
    <n v="1"/>
    <s v=""/>
    <n v="2004"/>
    <x v="1"/>
    <m/>
  </r>
  <r>
    <s v="San Bernardino"/>
    <s v="Fontana Unified School District"/>
    <s v="General Obligation Bond"/>
    <n v="3900000"/>
    <s v="K-12 School Facility"/>
    <n v="73.900000000000006"/>
    <n v="26.2"/>
    <s v="Pass"/>
    <n v="1"/>
    <s v=""/>
    <n v="2006"/>
    <x v="0"/>
    <m/>
  </r>
  <r>
    <s v="San Bernardino"/>
    <s v="Mountain Community Medical Services District"/>
    <s v="PLF Debt"/>
    <s v="Parcel Tax: Impose Parcel Tax of $118 Per Parcel"/>
    <s v="Hospital"/>
    <n v="74.900000000000006"/>
    <n v="25.1"/>
    <s v="Pass"/>
    <n v="1"/>
    <s v=""/>
    <n v="2006"/>
    <x v="0"/>
    <m/>
  </r>
  <r>
    <s v="San Bernardino"/>
    <s v="County Service Area 68 Zone A"/>
    <s v="PLF Debt"/>
    <s v="Parcel Tax:  Enact annual tax of $147/parcel for first 5 years, which would decrease to $117/parcel in the 6th year."/>
    <s v="Street Construction and Improvements"/>
    <n v="75.31"/>
    <n v="24.69"/>
    <s v="Pass"/>
    <n v="1"/>
    <s v=""/>
    <n v="2017"/>
    <x v="2"/>
    <m/>
  </r>
  <r>
    <s v="San Bernardino"/>
    <s v="Big River Community Service District"/>
    <s v="PLF Debt"/>
    <s v="$36 Per Parcel (Max)"/>
    <s v="Parks, Open Space"/>
    <n v="76.2"/>
    <n v="23.8"/>
    <s v="Pass"/>
    <n v="1"/>
    <s v=""/>
    <n v="1998"/>
    <x v="0"/>
    <m/>
  </r>
  <r>
    <s v="San Bernardino"/>
    <s v="Mountain View School District (San Bernardino Co)"/>
    <s v="General Obligation Bond"/>
    <n v="17000000"/>
    <s v="K-12 School Facility"/>
    <n v="76.3"/>
    <n v="23.7"/>
    <s v="Pass"/>
    <n v="1"/>
    <s v=""/>
    <n v="2001"/>
    <x v="2"/>
    <m/>
  </r>
  <r>
    <s v="San Bernardino"/>
    <s v="Baker Community Services District"/>
    <s v="Sales Tax Revenue Bond"/>
    <s v="Increase Sales Tax by 0.5%"/>
    <s v="Special Tax Fees/Levy"/>
    <n v="76.5"/>
    <n v="23.5"/>
    <s v="Pass"/>
    <n v="1"/>
    <s v=""/>
    <n v="2000"/>
    <x v="0"/>
    <m/>
  </r>
  <r>
    <s v="San Bernardino"/>
    <s v="Apple Valley Fire Protection District"/>
    <s v="PLF Debt"/>
    <s v="Parcel Tax: Continue and increase tax for 20 years of $126.90/residential unit and varying rates for vacant and commercial properties."/>
    <s v="Fire, Police Protection/Emergency Medical"/>
    <n v="77.45"/>
    <n v="22.55"/>
    <s v="Pass"/>
    <n v="1"/>
    <s v=""/>
    <n v="2016"/>
    <x v="0"/>
    <m/>
  </r>
  <r>
    <s v="San Bernardino"/>
    <s v="Ontario-Montclair School District"/>
    <s v="General Obligation Bond"/>
    <n v="150000000"/>
    <s v="K-12 School Facility"/>
    <n v="78.19"/>
    <n v="21.81"/>
    <s v="Pass"/>
    <n v="1"/>
    <s v=""/>
    <n v="2016"/>
    <x v="0"/>
    <m/>
  </r>
  <r>
    <s v="San Bernardino"/>
    <s v="San Bernardino County"/>
    <s v="Sales Tax Revenue Bond"/>
    <s v="Transportation Tax: 1/2% Continuation of Existing Tax"/>
    <s v="Public Transit"/>
    <n v="80"/>
    <n v="20"/>
    <s v="Pass"/>
    <n v="1"/>
    <s v=""/>
    <n v="2004"/>
    <x v="0"/>
    <m/>
  </r>
  <r>
    <s v="San Bernardino"/>
    <s v="San Bernardino"/>
    <s v="PLF Debt"/>
    <s v="Utility Users Tax: Reduce Tax from 7.83% to 7.75%"/>
    <s v="Special Tax Fees/Levy"/>
    <n v="80.099999999999994"/>
    <n v="19.899999999999999"/>
    <s v="Pass"/>
    <n v="1"/>
    <s v=""/>
    <n v="2008"/>
    <x v="1"/>
    <m/>
  </r>
  <r>
    <s v="San Bernardino"/>
    <s v="Bear Valley Community Healthcare District"/>
    <s v="PLF Debt"/>
    <s v="Parcel Tax: Extend expiring parcel tax ($20 for un improved parcels, $45 for improved) for 10 yrs."/>
    <s v="Hospital"/>
    <n v="80.56"/>
    <n v="19.440000000000001"/>
    <s v="Pass"/>
    <n v="1"/>
    <s v=""/>
    <n v="2014"/>
    <x v="1"/>
    <m/>
  </r>
  <r>
    <s v="San Bernardino"/>
    <s v="Needles"/>
    <s v="PLF Debt"/>
    <s v="Business Tax: Impose Tax Rate Up to 10% of Gross Receipts on Marijuana Businesses"/>
    <s v="Special Tax Fees/Levy"/>
    <n v="81.099999999999994"/>
    <n v="18.899999999999999"/>
    <s v="Pass"/>
    <n v="1"/>
    <s v=""/>
    <n v="2012"/>
    <x v="0"/>
    <m/>
  </r>
  <r>
    <s v="San Bernardino"/>
    <s v="Yucca Valley"/>
    <s v="PLF Debt"/>
    <s v="Sales Tax: Enact additional 0.5% sales tax for 10 years increasing total tax rate to 8.5% for sewer utility services."/>
    <s v="Wastewater Collection, Treatment"/>
    <n v="81.239999999999995"/>
    <n v="18.760000000000002"/>
    <s v="Pass"/>
    <n v="1"/>
    <s v=""/>
    <n v="2016"/>
    <x v="0"/>
    <m/>
  </r>
  <r>
    <s v="San Bernardino"/>
    <s v="Needles Unified School District"/>
    <s v="General Obligation Bond"/>
    <n v="6819604"/>
    <s v="K-12 School Facility"/>
    <n v="82.6"/>
    <n v="17.399999999999999"/>
    <s v="Pass"/>
    <n v="1"/>
    <s v=""/>
    <n v="1998"/>
    <x v="1"/>
    <m/>
  </r>
  <r>
    <s v="San Bernardino"/>
    <s v="Yucca Valley Airport District"/>
    <s v="PLF Debt"/>
    <s v="Parcel Tax: Levy a parcel tax of $0.02 per square foot on all improved and unimproved property."/>
    <s v="Public Transit"/>
    <n v="83.33"/>
    <n v="16.670000000000002"/>
    <s v="Pass"/>
    <n v="1"/>
    <s v=""/>
    <n v="2013"/>
    <x v="2"/>
    <m/>
  </r>
  <r>
    <s v="San Bernardino"/>
    <s v="Mountain View School Facilities Improvement District No 2"/>
    <s v="General Obligation Bond"/>
    <n v="171000000"/>
    <s v="K-12 School Facility"/>
    <n v="88.89"/>
    <n v="11.11"/>
    <s v="Pass"/>
    <n v="1"/>
    <s v=""/>
    <n v="2015"/>
    <x v="2"/>
    <m/>
  </r>
  <r>
    <s v="San Bernardino"/>
    <s v="San Bernardino County CSA 70 Cedar Glen"/>
    <s v="PLF Debt"/>
    <s v="Parcel Tax: $84 for 10 years."/>
    <s v="Water Supply, Storage, Distribution"/>
    <n v="90.1"/>
    <n v="9.9"/>
    <s v="Pass"/>
    <n v="1"/>
    <s v=""/>
    <n v="2009"/>
    <x v="2"/>
    <m/>
  </r>
  <r>
    <s v="San Bernardino"/>
    <s v="Hesperia Unified School District"/>
    <s v="General Obligation Bond"/>
    <n v="2750000"/>
    <s v="K-12 School Facility"/>
    <n v="94.12"/>
    <n v="5.88"/>
    <s v="Pass"/>
    <n v="1"/>
    <s v=""/>
    <n v="2013"/>
    <x v="2"/>
    <m/>
  </r>
  <r>
    <s v="San Bernardino"/>
    <s v="Fontana"/>
    <s v="PLF Debt"/>
    <s v="Special Tax: Decrease tax rate from $1,239.91 to $500.01 with annual increase of 2%."/>
    <s v="Other Purpose"/>
    <n v="98.4"/>
    <n v="1.6"/>
    <s v="Pass"/>
    <n v="1"/>
    <s v=""/>
    <n v="2001"/>
    <x v="2"/>
    <m/>
  </r>
  <r>
    <s v="San Diego"/>
    <s v="Vista"/>
    <s v="PLF Debt"/>
    <s v="3.5% Utility Users Tax"/>
    <s v="Public Safety"/>
    <n v="18"/>
    <n v="82"/>
    <s v="Fail"/>
    <s v=""/>
    <n v="1"/>
    <n v="1994"/>
    <x v="0"/>
    <m/>
  </r>
  <r>
    <s v="San Diego"/>
    <s v="Valley Center Fire Protection District CFD No 98-1"/>
    <s v="PLF Debt"/>
    <s v="$24.87 Per Benefit Unit"/>
    <s v="Fire, Police Protection/Emergency Medical"/>
    <n v="21.4"/>
    <n v="78.599999999999994"/>
    <s v="Fail"/>
    <s v=""/>
    <n v="1"/>
    <n v="1998"/>
    <x v="0"/>
    <m/>
  </r>
  <r>
    <s v="San Diego"/>
    <s v="Del Mar"/>
    <s v="PLF Debt"/>
    <s v="Real Property Transfer Tax: Not to Exceed $6 Per $1,000 of Value on Sales and Transfers of Real Property"/>
    <s v="Special Tax Fees/Levy"/>
    <n v="24.7"/>
    <n v="75.3"/>
    <s v="Fail"/>
    <s v=""/>
    <n v="1"/>
    <n v="2004"/>
    <x v="0"/>
    <m/>
  </r>
  <r>
    <s v="San Diego"/>
    <s v="Rainbow Municipal Water District"/>
    <s v="Revenue Bond"/>
    <n v="40900000"/>
    <s v="Water Supply, Storage, Distribution"/>
    <n v="28.1"/>
    <n v="71.900000000000006"/>
    <s v="Fail"/>
    <s v=""/>
    <n v="1"/>
    <n v="2004"/>
    <x v="1"/>
    <m/>
  </r>
  <r>
    <s v="San Diego"/>
    <s v="Chula Vista"/>
    <s v="PLF Debt"/>
    <s v="Sales Tax: Add one cent sales tax on purchases for 10 years."/>
    <s v="Other Purpose"/>
    <n v="32.5"/>
    <n v="67.5"/>
    <s v="Fail"/>
    <s v=""/>
    <n v="1"/>
    <n v="2009"/>
    <x v="2"/>
    <m/>
  </r>
  <r>
    <s v="San Diego"/>
    <s v="Dehesa School District"/>
    <s v="General Obligation Bond"/>
    <n v="3100000"/>
    <s v="K-12 School Facility"/>
    <n v="37.67"/>
    <n v="62.33"/>
    <s v="Fail"/>
    <s v=""/>
    <n v="1"/>
    <n v="2020"/>
    <x v="0"/>
    <m/>
  </r>
  <r>
    <s v="San Diego"/>
    <s v="San Diego"/>
    <s v="Sales Tax Revenue Bond"/>
    <s v="Sales Tax: Impose a Temporary 1/2› Sales Tax for Up to 5 Yrs"/>
    <s v="Special Tax Fees/Levy"/>
    <n v="38.1"/>
    <n v="61.9"/>
    <s v="Fail"/>
    <s v=""/>
    <n v="1"/>
    <n v="2010"/>
    <x v="0"/>
    <m/>
  </r>
  <r>
    <s v="San Diego"/>
    <s v="Campo Fire Prevention District CSA 112"/>
    <s v="PLF Debt"/>
    <s v="Parcel Tax: Various Amounts"/>
    <s v="Fire, Police Protection/Emergency Medical"/>
    <n v="38.1"/>
    <n v="61.9"/>
    <s v="Fail"/>
    <s v=""/>
    <n v="1"/>
    <n v="2004"/>
    <x v="1"/>
    <m/>
  </r>
  <r>
    <s v="San Diego"/>
    <s v="Solana Beach"/>
    <s v="PLF Debt"/>
    <s v="Cannabis Tax:  citizen initiative to repeal the city's existing prohibitions on marijuana businesses and cultivation; permit two marijuana retail businesses located in non-residential zones; allow recreational and medical marijuana cultivation as permitted by state law; enact a tax on recreational marijuana sales of up to 1.25%; and establish other regulations including on the operation of marijuana businesses, personal and commercial cultivation, and application fees"/>
    <s v="Other Purpose"/>
    <n v="38.229999999999997"/>
    <n v="61.77"/>
    <s v="Fail"/>
    <s v=""/>
    <n v="1"/>
    <n v="2020"/>
    <x v="0"/>
    <m/>
  </r>
  <r>
    <s v="San Diego"/>
    <s v="Lakeside Fire Protection District"/>
    <s v="PLF Debt"/>
    <s v="Parcel Tax:  replace a $10 annual charge with an annual parcel tax of $25 per benefit unit ($100 per single-family parcel or farm parcel, $50 per acre for unimproved property, $75 per multi-family dwelling, $250 per commercial parcel, and $500 per industrial parcel) with 2% annual adjustments to generate an estimated $2.8 million in revenue per year"/>
    <s v="Fire, Police Protection/Emergency Medical"/>
    <n v="39.68"/>
    <n v="60.32"/>
    <s v="Fail"/>
    <s v=""/>
    <n v="1"/>
    <n v="2020"/>
    <x v="0"/>
    <m/>
  </r>
  <r>
    <s v="San Diego"/>
    <s v="Lakeside Union School District"/>
    <s v="General Obligation Bond"/>
    <n v="33000000"/>
    <s v="K-12 School Facility"/>
    <n v="41.56"/>
    <n v="58.44"/>
    <s v="Fail"/>
    <s v=""/>
    <n v="1"/>
    <n v="2020"/>
    <x v="1"/>
    <m/>
  </r>
  <r>
    <s v="San Diego"/>
    <s v="San Diego"/>
    <s v="PLF Debt"/>
    <s v="TOT: Increase from 10.5% to 13%"/>
    <s v="Special Tax Fees/Levy"/>
    <n v="41.6"/>
    <n v="58.4"/>
    <s v="Fail"/>
    <s v=""/>
    <n v="1"/>
    <n v="2004"/>
    <x v="0"/>
    <m/>
  </r>
  <r>
    <s v="San Diego"/>
    <s v="Coronado Unified School District"/>
    <s v="General Obligation Bond"/>
    <n v="29000000"/>
    <s v="K-12 School Facility"/>
    <n v="42.01"/>
    <n v="57.99"/>
    <s v="Fail"/>
    <s v=""/>
    <n v="1"/>
    <n v="2014"/>
    <x v="1"/>
    <m/>
  </r>
  <r>
    <s v="San Diego"/>
    <s v="Bonsall Unified School District"/>
    <s v="General Obligation Bond"/>
    <n v="38000000"/>
    <s v="K-12 School Facility"/>
    <n v="42.51"/>
    <n v="57.49"/>
    <s v="Fail"/>
    <s v=""/>
    <n v="1"/>
    <n v="2018"/>
    <x v="0"/>
    <m/>
  </r>
  <r>
    <s v="San Diego"/>
    <s v="Lemon Grove"/>
    <s v="PLF Debt"/>
    <s v="Sales Tax: 0.75%, raising the total sales tax in the city to 8.5%"/>
    <s v="Other Purpose"/>
    <n v="42.54"/>
    <n v="57.46"/>
    <s v="Fail"/>
    <s v=""/>
    <n v="1"/>
    <n v="2020"/>
    <x v="1"/>
    <m/>
  </r>
  <r>
    <s v="San Diego"/>
    <s v="National City"/>
    <s v="Sales Tax Revenue Bond"/>
    <s v="Sales Tax: Repeal Existing 1% Tax"/>
    <s v="Special Tax Fees/Levy"/>
    <n v="42.7"/>
    <n v="57.3"/>
    <s v="Fail"/>
    <s v=""/>
    <n v="1"/>
    <n v="2008"/>
    <x v="0"/>
    <m/>
  </r>
  <r>
    <s v="San Diego"/>
    <s v="Alpine Union School District"/>
    <s v="General Obligation Bond"/>
    <n v="11995000"/>
    <s v="K-12 School Facility"/>
    <n v="42.7"/>
    <n v="57.3"/>
    <s v="Fail"/>
    <s v=""/>
    <n v="1"/>
    <n v="2012"/>
    <x v="1"/>
    <m/>
  </r>
  <r>
    <s v="San Diego"/>
    <s v="Boulevard Fire Protection District CSA 111"/>
    <s v="PLF Debt"/>
    <s v="Parcel Tax: $50 Per Residential, Commercial, Recreational, Agricultural"/>
    <s v="Fire, Police Protection/Emergency Medical"/>
    <n v="43.2"/>
    <n v="56.8"/>
    <s v="Fail"/>
    <s v=""/>
    <n v="1"/>
    <n v="2004"/>
    <x v="1"/>
    <m/>
  </r>
  <r>
    <s v="San Diego"/>
    <s v="National City"/>
    <s v="Sales Tax Revenue Bond"/>
    <s v="Sales Tax: 1% Use and Transaction Fee"/>
    <s v="Special Tax Fees/Levy"/>
    <n v="43.2"/>
    <n v="56.9"/>
    <s v="Fail"/>
    <s v=""/>
    <n v="1"/>
    <n v="2005"/>
    <x v="3"/>
    <m/>
  </r>
  <r>
    <s v="San Diego"/>
    <s v="Del Mar"/>
    <s v="PLF Debt"/>
    <s v="Transient Occupancy Tax: Impose Tax on Guests of Short-term Rentals (30 Days or Less)"/>
    <s v="Special Tax Fees/Levy"/>
    <n v="43.4"/>
    <n v="56.6"/>
    <s v="Fail"/>
    <s v=""/>
    <n v="1"/>
    <n v="2010"/>
    <x v="1"/>
    <m/>
  </r>
  <r>
    <s v="San Diego"/>
    <s v="Solana Beach"/>
    <s v="PLF Debt"/>
    <s v="Business Tax: Adopt an Ordinance to Implement a Business Tax"/>
    <s v="Special Tax Fees/Levy"/>
    <n v="43.5"/>
    <n v="56.5"/>
    <s v="Fail"/>
    <s v=""/>
    <n v="1"/>
    <n v="2010"/>
    <x v="1"/>
    <m/>
  </r>
  <r>
    <s v="San Diego"/>
    <s v="Chula Vista"/>
    <s v="PLF Debt"/>
    <s v="Utility Users Tax: Modernize the City's 1978 Telephone Users Tax to Revise the Method for Calculating and Collecting the Tax to Reflect Technological and Legal Changes. The Rate Will Not Change"/>
    <s v="Special Tax Fees/Levy"/>
    <n v="43.7"/>
    <n v="56.3"/>
    <s v="Fail"/>
    <s v=""/>
    <n v="1"/>
    <n v="2010"/>
    <x v="0"/>
    <m/>
  </r>
  <r>
    <s v="San Diego"/>
    <s v="Del Mar"/>
    <s v="Sales Tax Revenue Bond"/>
    <s v="Sales Tax: Impose a 2-1/2% Sales Tax on Medical Marijuana Sales, Which Would Be Reduced to 1% if a Statewide Tax is Imposed on Such Transactions"/>
    <s v="Special Tax Fees/Levy"/>
    <n v="44"/>
    <n v="56"/>
    <s v="Fail"/>
    <s v=""/>
    <n v="1"/>
    <n v="2012"/>
    <x v="0"/>
    <m/>
  </r>
  <r>
    <s v="San Diego"/>
    <s v="Rancho Santa Fe School District"/>
    <s v="General Obligation Bond"/>
    <n v="46000000"/>
    <s v="K-12 School Facility"/>
    <n v="44.2"/>
    <n v="55.8"/>
    <s v="Fail"/>
    <s v=""/>
    <n v="1"/>
    <n v="2002"/>
    <x v="0"/>
    <m/>
  </r>
  <r>
    <s v="San Diego"/>
    <s v="Alpine Union School District"/>
    <s v="General Obligation Bond"/>
    <n v="26000000"/>
    <s v="K-12 School Facility"/>
    <n v="44.6"/>
    <n v="55.4"/>
    <s v="Fail"/>
    <s v=""/>
    <n v="1"/>
    <n v="2002"/>
    <x v="0"/>
    <m/>
  </r>
  <r>
    <s v="San Diego"/>
    <s v="Santee"/>
    <s v="PLF Debt"/>
    <s v="Increase TOT from 6% to 15%"/>
    <s v="Special Tax Fees/Levy"/>
    <n v="44.7"/>
    <n v="55.3"/>
    <s v="Fail"/>
    <s v=""/>
    <n v="1"/>
    <n v="2000"/>
    <x v="0"/>
    <m/>
  </r>
  <r>
    <s v="San Diego"/>
    <s v="Alpine Union School District"/>
    <s v="General Obligation Bond"/>
    <n v="12000000"/>
    <s v="K-12 School Facility"/>
    <n v="45.4"/>
    <n v="54.6"/>
    <s v="Fail"/>
    <s v=""/>
    <n v="1"/>
    <n v="2002"/>
    <x v="0"/>
    <m/>
  </r>
  <r>
    <s v="San Diego"/>
    <s v="Mountain Empire Unified School District"/>
    <s v="General Obligation Bond"/>
    <n v="30800000"/>
    <s v="K-12 School Facility"/>
    <n v="45.4"/>
    <n v="54.7"/>
    <s v="Fail"/>
    <s v=""/>
    <n v="1"/>
    <n v="2012"/>
    <x v="0"/>
    <m/>
  </r>
  <r>
    <s v="San Diego"/>
    <s v="Sweetwater Union High School District CFD No 4"/>
    <s v="PLF Debt"/>
    <s v="Business Tax: Increase annual tax rate of $37 per business plus $24 per full time employee to $43 per business plus $28 per full-time employee."/>
    <s v="Other Purpose"/>
    <n v="45.8"/>
    <n v="54.2"/>
    <s v="Fail"/>
    <s v=""/>
    <n v="1"/>
    <n v="2009"/>
    <x v="2"/>
    <m/>
  </r>
  <r>
    <s v="San Diego"/>
    <s v="Cajon Valley Union School District"/>
    <s v="General Obligation Bond"/>
    <n v="220000000"/>
    <s v="K-12 School Facility"/>
    <n v="45.91"/>
    <n v="54.09"/>
    <s v="Fail"/>
    <s v=""/>
    <n v="1"/>
    <n v="2020"/>
    <x v="1"/>
    <m/>
  </r>
  <r>
    <s v="San Diego"/>
    <s v="Julian Cuyamaca Fire Protection District"/>
    <s v="PLF Debt"/>
    <s v="Parcel Tax: Impose tax from $197 to $500 on parcels with an existing structure and from $9.50 to $43 on vacant parcels."/>
    <s v="Fire, Police Protection/Emergency Medical"/>
    <n v="46.1"/>
    <n v="53.9"/>
    <s v="Fail"/>
    <s v=""/>
    <n v="1"/>
    <n v="2014"/>
    <x v="0"/>
    <m/>
  </r>
  <r>
    <s v="San Diego"/>
    <s v="Ramona Unified School District"/>
    <s v="General Obligation Bond"/>
    <n v="40000000"/>
    <s v="K-12 School Facility"/>
    <n v="46.7"/>
    <n v="53.3"/>
    <s v="Fail"/>
    <s v=""/>
    <n v="1"/>
    <n v="2014"/>
    <x v="0"/>
    <m/>
  </r>
  <r>
    <s v="San Diego"/>
    <s v="Cajon Valley Union School District"/>
    <s v="General Obligation Bond"/>
    <n v="20000000"/>
    <s v="K-12 School Facility"/>
    <n v="49.1"/>
    <n v="50.9"/>
    <s v="Fail"/>
    <s v=""/>
    <n v="1"/>
    <n v="2014"/>
    <x v="0"/>
    <m/>
  </r>
  <r>
    <s v="San Diego"/>
    <s v="Ramona Unified School District"/>
    <s v="General Obligation Bond"/>
    <n v="25000000"/>
    <s v="K-12 School Facility"/>
    <n v="49.5"/>
    <n v="50.5"/>
    <s v="Fail"/>
    <s v=""/>
    <n v="1"/>
    <n v="2002"/>
    <x v="1"/>
    <m/>
  </r>
  <r>
    <s v="San Diego"/>
    <s v="San Diego Open Space Park Facilities Dist No 1"/>
    <s v="PLF Debt"/>
    <s v="Approve Issuance of $100,000,000"/>
    <s v="Parks, Open Space"/>
    <n v="49.7"/>
    <n v="50.3"/>
    <s v="Fail"/>
    <s v=""/>
    <n v="1"/>
    <n v="1990"/>
    <x v="0"/>
    <m/>
  </r>
  <r>
    <s v="San Diego"/>
    <s v="Poway Unified School District"/>
    <s v="General Obligation Bond"/>
    <n v="448000000"/>
    <s v="K-12 School Facility"/>
    <n v="50.35"/>
    <n v="49.65"/>
    <s v="Fail"/>
    <s v=""/>
    <n v="1"/>
    <n v="2020"/>
    <x v="1"/>
    <m/>
  </r>
  <r>
    <s v="San Diego"/>
    <s v="Ramona Unified School District"/>
    <s v="General Obligation Bond"/>
    <n v="66000000"/>
    <s v="K-12 School Facility"/>
    <n v="50.6"/>
    <n v="49.4"/>
    <s v="Fail"/>
    <s v=""/>
    <n v="1"/>
    <n v="2012"/>
    <x v="0"/>
    <m/>
  </r>
  <r>
    <s v="San Diego"/>
    <s v="Bonsall Unified School District"/>
    <s v="General Obligation Bond"/>
    <n v="58000000"/>
    <s v="K-12 School Facility"/>
    <n v="50.63"/>
    <n v="49.37"/>
    <s v="Fail"/>
    <s v=""/>
    <n v="1"/>
    <n v="2016"/>
    <x v="0"/>
    <m/>
  </r>
  <r>
    <s v="San Diego"/>
    <s v="San Diego Unified School District"/>
    <s v="PLF Debt"/>
    <s v="Parcel Tax: Levy an Annual Emergency Parcel Tax of $98 Per Single Family Residence and Taxes on Other Types of Parcels to Expire in 5 Yrs"/>
    <s v="K-12 School Facility"/>
    <n v="50.8"/>
    <n v="49.2"/>
    <s v="Fail"/>
    <s v=""/>
    <n v="1"/>
    <n v="2010"/>
    <x v="0"/>
    <m/>
  </r>
  <r>
    <s v="San Diego"/>
    <s v="Rancho Santa Fe School District"/>
    <s v="General Obligation Bond"/>
    <n v="44500000"/>
    <s v="K-12 School Facility"/>
    <n v="51.5"/>
    <n v="48.5"/>
    <s v="Fail"/>
    <s v=""/>
    <n v="1"/>
    <n v="2006"/>
    <x v="1"/>
    <m/>
  </r>
  <r>
    <s v="San Diego"/>
    <s v="El Cajon"/>
    <s v="Sales Tax Revenue Bond"/>
    <s v="Sales Tax: IncreaseTax by 1/2 of 1›, Effective No Sooner Than 4/1/2009, to Expire In 20 Yrs"/>
    <s v="Special Tax Fees/Levy"/>
    <n v="51.8"/>
    <n v="48.2"/>
    <s v="Pass"/>
    <n v="1"/>
    <s v=""/>
    <n v="2008"/>
    <x v="0"/>
    <m/>
  </r>
  <r>
    <s v="San Diego"/>
    <s v="Chula Vista"/>
    <s v="PLF Debt"/>
    <s v="Sales Tax: Impose a half-cent (0.5%) sales tax on retail sales to fund general city purposes."/>
    <s v="Other Purpose"/>
    <n v="52.56"/>
    <n v="47.44"/>
    <s v="Pass"/>
    <n v="1"/>
    <s v=""/>
    <n v="2018"/>
    <x v="1"/>
    <m/>
  </r>
  <r>
    <s v="San Diego"/>
    <s v="Vista"/>
    <s v="PLF Debt"/>
    <s v="Marijuana Tax: Impose tax on marijuana cultivation at $14/sq. ft.;  gross receipts of marijuana businesses at rates not exceeding 8% on manufacturing and distribution; 10% on medicinal retail; 12% on adult-use retail; and 3.5% on testing."/>
    <s v="Other Purpose"/>
    <n v="52.64"/>
    <n v="47.36"/>
    <s v="Pass"/>
    <n v="1"/>
    <s v=""/>
    <n v="2018"/>
    <x v="0"/>
    <m/>
  </r>
  <r>
    <s v="San Diego"/>
    <s v="Deer Springs Fire Protection District"/>
    <s v="PLF Debt"/>
    <s v="Parcel Tax: $33 residental/ $200 community building/ $6.66-$9.99 per acre"/>
    <s v="Flood Control, Storm Drainage"/>
    <n v="52.8"/>
    <n v="47.2"/>
    <s v="Fail"/>
    <s v=""/>
    <n v="1"/>
    <n v="1990"/>
    <x v="0"/>
    <m/>
  </r>
  <r>
    <s v="San Diego"/>
    <s v="San Diego County CSA 135"/>
    <s v="PLF Debt"/>
    <s v="$4.13 Sq Ft for Residential/$2.36 Mobilehome Max Tax"/>
    <s v="Recreation and Sports Facilities"/>
    <n v="53.1"/>
    <n v="46.9"/>
    <s v="Fail"/>
    <s v=""/>
    <n v="1"/>
    <n v="1998"/>
    <x v="1"/>
    <m/>
  </r>
  <r>
    <s v="San Diego"/>
    <s v="Cajon Valley Union School District"/>
    <s v="General Obligation Bond"/>
    <n v="125000000"/>
    <s v="K-12 School Facility"/>
    <n v="53.27"/>
    <n v="46.73"/>
    <s v="Fail"/>
    <s v=""/>
    <n v="1"/>
    <n v="2020"/>
    <x v="0"/>
    <m/>
  </r>
  <r>
    <s v="San Diego"/>
    <s v="Vista"/>
    <s v="PLF Debt"/>
    <s v="$4.83 Sq Ft for Residential/$2.76 Mobilehome Max Tax (Adj for CPI)"/>
    <s v="Recreation and Sports Facilities"/>
    <n v="53.3"/>
    <n v="46.7"/>
    <s v="Fail"/>
    <s v=""/>
    <n v="1"/>
    <n v="1998"/>
    <x v="1"/>
    <m/>
  </r>
  <r>
    <s v="San Diego"/>
    <s v="Vallecitos School District"/>
    <s v="General Obligation Bond"/>
    <n v="2000000"/>
    <s v="K-12 School Facility"/>
    <n v="53.5"/>
    <n v="46.5"/>
    <s v="Fail"/>
    <s v=""/>
    <n v="1"/>
    <n v="2014"/>
    <x v="0"/>
    <m/>
  </r>
  <r>
    <s v="San Diego"/>
    <s v="La Mesa"/>
    <s v="PLF Debt"/>
    <s v="Transient Occupancy Tax: Increase TOT from 8% to 10%."/>
    <s v="Other Purpose"/>
    <n v="53.6"/>
    <n v="46.4"/>
    <s v="Pass"/>
    <n v="1"/>
    <s v=""/>
    <n v="1990"/>
    <x v="0"/>
    <m/>
  </r>
  <r>
    <s v="San Diego"/>
    <s v="Oceanside Unified School District"/>
    <s v="General Obligation Bond"/>
    <n v="18755000"/>
    <s v="K-12 School Facility"/>
    <n v="53.6"/>
    <n v="46.4"/>
    <s v="Fail"/>
    <s v=""/>
    <n v="1"/>
    <n v="1994"/>
    <x v="0"/>
    <m/>
  </r>
  <r>
    <s v="San Diego"/>
    <s v="Escondido Union School District"/>
    <s v="General Obligation Bond"/>
    <n v="205000000"/>
    <s v="K-12 School Facility"/>
    <n v="53.73"/>
    <n v="46.27"/>
    <s v="Fail"/>
    <s v=""/>
    <n v="1"/>
    <n v="2020"/>
    <x v="1"/>
    <m/>
  </r>
  <r>
    <s v="San Diego"/>
    <s v="Grossmont-Cuyamaca Community College District"/>
    <s v="General Obligation Bond"/>
    <n v="348000000"/>
    <s v="College, University Facility"/>
    <n v="53.8"/>
    <n v="46.2"/>
    <s v="Fail"/>
    <s v=""/>
    <n v="1"/>
    <n v="2016"/>
    <x v="0"/>
    <m/>
  </r>
  <r>
    <s v="San Diego"/>
    <s v="Julian Cuyamaca Fire Protection District"/>
    <s v="PLF Debt"/>
    <s v="Parcel Tax: Repeal the current Benefit Fee and replace it with a new annual Benefit Fee, subject to an annual cost-of-living increase."/>
    <s v="Fire, Police Protection/Emergency Medical"/>
    <n v="53.86"/>
    <n v="46.14"/>
    <s v="Fail"/>
    <s v=""/>
    <n v="1"/>
    <n v="2018"/>
    <x v="0"/>
    <m/>
  </r>
  <r>
    <s v="San Diego"/>
    <s v="Fallbrook Union Elementary School District"/>
    <s v="General Obligation Bond"/>
    <n v="32000000"/>
    <s v="K-12 School Facility"/>
    <n v="53.9"/>
    <n v="46.1"/>
    <s v="Fail"/>
    <s v=""/>
    <n v="1"/>
    <n v="2002"/>
    <x v="1"/>
    <m/>
  </r>
  <r>
    <s v="San Diego"/>
    <s v="Vista"/>
    <s v="Sales Tax Revenue Bond"/>
    <s v="Sales Tax: Impose a 1/2% Sales Tax"/>
    <s v="Special Tax Fees/Levy"/>
    <n v="54"/>
    <n v="46"/>
    <s v="Pass"/>
    <n v="1"/>
    <s v=""/>
    <n v="2006"/>
    <x v="0"/>
    <m/>
  </r>
  <r>
    <s v="San Diego"/>
    <s v="Poway"/>
    <s v="PLF Debt"/>
    <s v="TOT: Increase to 10%"/>
    <s v="Special Tax Fees/Levy"/>
    <n v="54.3"/>
    <n v="45.7"/>
    <s v="Pass"/>
    <n v="1"/>
    <s v=""/>
    <n v="2002"/>
    <x v="0"/>
    <m/>
  </r>
  <r>
    <s v="San Diego"/>
    <s v="Del Mar Union School District"/>
    <s v="General Obligation Bond"/>
    <n v="76800000"/>
    <s v="K-12 School Facility"/>
    <n v="54.3"/>
    <n v="45.7"/>
    <s v="Fail"/>
    <s v=""/>
    <n v="1"/>
    <n v="2012"/>
    <x v="0"/>
    <m/>
  </r>
  <r>
    <s v="San Diego"/>
    <s v="Mountain Empire Unified School District"/>
    <s v="General Obligation Bond"/>
    <n v="30800000"/>
    <s v="K-12 School Facility"/>
    <n v="54.3"/>
    <n v="45.7"/>
    <s v="Fail"/>
    <s v=""/>
    <n v="1"/>
    <n v="2012"/>
    <x v="1"/>
    <m/>
  </r>
  <r>
    <s v="San Diego"/>
    <s v="Fallbrook Union High School District"/>
    <s v="General Obligation Bond"/>
    <n v="35000000"/>
    <s v="K-12 School Facility"/>
    <n v="54.5"/>
    <n v="45.5"/>
    <s v="Fail"/>
    <s v=""/>
    <n v="1"/>
    <n v="1990"/>
    <x v="0"/>
    <m/>
  </r>
  <r>
    <s v="San Diego"/>
    <s v="Santee School District"/>
    <s v="PLF Debt"/>
    <s v="Parcel Tax: $60 Per Residential &amp; $400 Per Commercial Parcel for 5 Yrs."/>
    <s v="K-12 School Facility"/>
    <n v="54.8"/>
    <n v="45.2"/>
    <s v="Fail"/>
    <s v=""/>
    <n v="1"/>
    <n v="2004"/>
    <x v="1"/>
    <m/>
  </r>
  <r>
    <s v="San Diego"/>
    <s v="Miracosta Community College District"/>
    <s v="General Obligation Bond"/>
    <n v="497000000"/>
    <s v="College, University Facility"/>
    <n v="54.8"/>
    <n v="45.2"/>
    <s v="Fail"/>
    <s v=""/>
    <n v="1"/>
    <n v="2012"/>
    <x v="0"/>
    <m/>
  </r>
  <r>
    <s v="San Diego"/>
    <s v="Rincon Ranch Community Services District"/>
    <s v="PLF Debt"/>
    <s v="Parcel Tax: Levy tax $5.20/acre plus $150/parcel for road maintenance."/>
    <s v="Street Construction and Improvements"/>
    <n v="55"/>
    <n v="45"/>
    <s v="Fail"/>
    <s v=""/>
    <n v="1"/>
    <n v="2016"/>
    <x v="0"/>
    <m/>
  </r>
  <r>
    <s v="San Diego"/>
    <s v="Fallbrook Union Elementary School District"/>
    <s v="General Obligation Bond"/>
    <n v="20000000"/>
    <s v="K-12 School Facility"/>
    <n v="55.24"/>
    <n v="44.76"/>
    <s v="Fail"/>
    <s v=""/>
    <n v="1"/>
    <n v="2001"/>
    <x v="2"/>
    <m/>
  </r>
  <r>
    <s v="San Diego"/>
    <s v="Mountain Empire Unified School District"/>
    <s v="General Obligation Bond"/>
    <n v="15000000"/>
    <s v="K-12 School Facility"/>
    <n v="55.39"/>
    <n v="44.61"/>
    <s v="Pass"/>
    <n v="1"/>
    <s v=""/>
    <n v="2018"/>
    <x v="0"/>
    <m/>
  </r>
  <r>
    <s v="San Diego"/>
    <s v="Descanso Community Rural Fire Protection District"/>
    <s v="PLF Debt"/>
    <s v="Parcel Tax: $50 single family/ $75 apt/ $100 comm indus"/>
    <s v="Other Purpose"/>
    <n v="55.4"/>
    <n v="44.6"/>
    <s v="Pass"/>
    <n v="1"/>
    <s v=""/>
    <n v="1990"/>
    <x v="0"/>
    <m/>
  </r>
  <r>
    <s v="San Diego"/>
    <s v="Chula Vista Elementary School District"/>
    <s v="General Obligation Bond"/>
    <n v="300000000"/>
    <s v="K-12 School Facility"/>
    <n v="55.42"/>
    <n v="44.58"/>
    <s v="Pass"/>
    <n v="1"/>
    <s v=""/>
    <n v="2020"/>
    <x v="1"/>
    <m/>
  </r>
  <r>
    <s v="San Diego"/>
    <s v="La Mesa"/>
    <s v="Sales Tax Revenue Bond"/>
    <s v="Sales Tax: Increase Tax by 3/4% Effective 4/1/2009"/>
    <s v="Special Tax Fees/Levy"/>
    <n v="55.5"/>
    <n v="44.5"/>
    <s v="Pass"/>
    <n v="1"/>
    <s v=""/>
    <n v="2008"/>
    <x v="0"/>
    <m/>
  </r>
  <r>
    <s v="San Diego"/>
    <s v="San Dieguito Union High School District"/>
    <s v="General Obligation Bond"/>
    <n v="449000000"/>
    <s v="K-12 School Facility"/>
    <n v="55.5"/>
    <n v="44.5"/>
    <s v="Pass"/>
    <n v="1"/>
    <s v=""/>
    <n v="2012"/>
    <x v="0"/>
    <m/>
  </r>
  <r>
    <s v="San Diego"/>
    <s v="Oceanside"/>
    <s v="PLF Debt"/>
    <s v="Sales Tax: Impose tax of one-half of percent (.5%) for 7 yrs."/>
    <s v="Other Purpose"/>
    <n v="55.68"/>
    <n v="44.32"/>
    <s v="Pass"/>
    <n v="1"/>
    <s v=""/>
    <n v="2018"/>
    <x v="0"/>
    <m/>
  </r>
  <r>
    <s v="San Diego"/>
    <s v="San Diego County CSA 135"/>
    <s v="PLF Debt"/>
    <s v="$17.50 Sq Ft for Residential/$10 Mobilehome Max Tax"/>
    <s v="Recreation and Sports Facilities"/>
    <n v="55.7"/>
    <n v="44.3"/>
    <s v="Fail"/>
    <s v=""/>
    <n v="1"/>
    <n v="1998"/>
    <x v="1"/>
    <m/>
  </r>
  <r>
    <s v="San Diego"/>
    <s v="Dehesa School District"/>
    <s v="General Obligation Bond"/>
    <n v="3000000"/>
    <s v="K-12 School Facility"/>
    <n v="55.9"/>
    <n v="44.1"/>
    <s v="Pass"/>
    <n v="1"/>
    <s v=""/>
    <n v="2012"/>
    <x v="0"/>
    <m/>
  </r>
  <r>
    <s v="San Diego"/>
    <s v="Pine Valley Fire Protection District"/>
    <s v="PLF Debt"/>
    <s v="$80 Parcel Tax"/>
    <s v="Fire, Police Protection/Emergency Medical"/>
    <n v="55.9"/>
    <n v="44.1"/>
    <s v="Fail"/>
    <s v=""/>
    <n v="1"/>
    <n v="2000"/>
    <x v="0"/>
    <m/>
  </r>
  <r>
    <s v="San Diego"/>
    <s v="San Diego County CSA 135"/>
    <s v="PLF Debt"/>
    <s v="$6.16 Sq Ft for Residential/$3.52 Mobilehome Max Tax"/>
    <s v="Recreation and Sports Facilities"/>
    <n v="56.2"/>
    <n v="43.8"/>
    <s v="Fail"/>
    <s v=""/>
    <n v="1"/>
    <n v="1998"/>
    <x v="1"/>
    <m/>
  </r>
  <r>
    <s v="San Diego"/>
    <s v="San Diego County Rural Fire Protection District"/>
    <s v="PLF Debt"/>
    <s v="$10 Per Unit (Max)"/>
    <s v="Fire, Police Protection/Emergency Medical"/>
    <n v="56.3"/>
    <n v="43.7"/>
    <s v="Fail"/>
    <s v=""/>
    <n v="1"/>
    <n v="1998"/>
    <x v="0"/>
    <m/>
  </r>
  <r>
    <s v="San Diego"/>
    <s v="Encinitas"/>
    <s v="PLF Debt"/>
    <s v="Transient Occupancy Tax: a Tax of 8% on Short-term Rental Units (for 30 Days or Less) Effective 1/1/2009"/>
    <s v="Special Tax Fees/Levy"/>
    <n v="56.4"/>
    <n v="43.6"/>
    <s v="Pass"/>
    <n v="1"/>
    <s v=""/>
    <n v="2008"/>
    <x v="1"/>
    <m/>
  </r>
  <r>
    <s v="San Diego"/>
    <s v="Borrego Springs Fire Protection District"/>
    <s v="PLF Debt"/>
    <s v="Parcel Tax: Increase tax maximum rate to $225/yr. for single-family residences and in other amounts for other property."/>
    <s v="Fire, Police Protection/Emergency Medical"/>
    <n v="56.47"/>
    <n v="43.53"/>
    <s v="Fail"/>
    <s v=""/>
    <n v="1"/>
    <n v="2018"/>
    <x v="0"/>
    <m/>
  </r>
  <r>
    <s v="San Diego"/>
    <s v="Valley Center Fire Protection District"/>
    <s v="PLF Debt"/>
    <s v="Parcel Tax: $0.06 per residential sq. ft., $0.18 per commercial and industrial sq. ft., and $49 per unimproved parcel, thereby generating an estimated $820,000 per year"/>
    <s v="Fire, Police Protection/Emergency Medical"/>
    <n v="56.56"/>
    <n v="43.44"/>
    <s v="Fail"/>
    <s v=""/>
    <n v="1"/>
    <n v="2020"/>
    <x v="0"/>
    <m/>
  </r>
  <r>
    <s v="San Diego"/>
    <s v="Escondido"/>
    <s v="PLF Debt"/>
    <s v="10% TOT (Continue)"/>
    <s v="Special Tax Fees/Levy"/>
    <n v="56.6"/>
    <n v="43.4"/>
    <s v="Pass"/>
    <n v="1"/>
    <s v=""/>
    <n v="1996"/>
    <x v="0"/>
    <m/>
  </r>
  <r>
    <s v="San Diego"/>
    <s v="Grossmont Union High School District"/>
    <s v="General Obligation Bond"/>
    <n v="417000000"/>
    <s v="K-12 School Facility"/>
    <n v="56.7"/>
    <n v="43.4"/>
    <s v="Pass"/>
    <n v="1"/>
    <s v=""/>
    <n v="2008"/>
    <x v="0"/>
    <m/>
  </r>
  <r>
    <s v="San Diego"/>
    <s v="Santee"/>
    <s v="PLF Debt"/>
    <s v="Transient Occupancy Tax: Increase Tax from 6% to 10%"/>
    <s v="Special Tax Fees/Levy"/>
    <n v="56.8"/>
    <n v="43.2"/>
    <s v="Pass"/>
    <n v="1"/>
    <s v=""/>
    <n v="2012"/>
    <x v="0"/>
    <m/>
  </r>
  <r>
    <s v="San Diego"/>
    <s v="San Diego County CSA 135"/>
    <s v="PLF Debt"/>
    <s v="$4.97 Sq Ft for Residential/$2.84 Mobilehome Max Tax"/>
    <s v="Recreation and Sports Facilities"/>
    <n v="56.8"/>
    <n v="43.2"/>
    <s v="Fail"/>
    <s v=""/>
    <n v="1"/>
    <n v="1998"/>
    <x v="1"/>
    <m/>
  </r>
  <r>
    <s v="San Diego"/>
    <s v="Vista"/>
    <s v="PLF Debt"/>
    <s v="Transient Occupancy Tax: Increase TOT from 8% to 10%."/>
    <s v="Other Purpose"/>
    <n v="57"/>
    <n v="43"/>
    <s v="Pass"/>
    <n v="1"/>
    <s v=""/>
    <n v="1990"/>
    <x v="0"/>
    <m/>
  </r>
  <r>
    <s v="San Diego"/>
    <s v="National City"/>
    <s v="General Obligation Bond"/>
    <n v="6500000"/>
    <s v="Other Purpose"/>
    <n v="57"/>
    <n v="43"/>
    <s v="Fail"/>
    <s v=""/>
    <n v="1"/>
    <n v="1986"/>
    <x v="0"/>
    <m/>
  </r>
  <r>
    <s v="San Diego"/>
    <s v="Grossmont Union High School District"/>
    <s v="General Obligation Bond"/>
    <n v="75000000"/>
    <s v="K-12 School Facility"/>
    <n v="57"/>
    <n v="43"/>
    <s v="Fail"/>
    <s v=""/>
    <n v="1"/>
    <n v="1994"/>
    <x v="0"/>
    <m/>
  </r>
  <r>
    <s v="San Diego"/>
    <s v="Escondido Union School District"/>
    <s v="General Obligation Bond"/>
    <n v="182100000"/>
    <s v="K-12 School Facility"/>
    <n v="57"/>
    <n v="43.1"/>
    <s v="Pass"/>
    <n v="1"/>
    <s v=""/>
    <n v="2014"/>
    <x v="0"/>
    <m/>
  </r>
  <r>
    <s v="San Diego"/>
    <s v="Cajon Valley Union School District"/>
    <s v="General Obligation Bond"/>
    <n v="20000000"/>
    <s v="K-12 School Facility"/>
    <n v="57.16"/>
    <n v="42.84"/>
    <s v="Pass"/>
    <n v="1"/>
    <s v=""/>
    <n v="2016"/>
    <x v="0"/>
    <m/>
  </r>
  <r>
    <s v="San Diego"/>
    <s v="Pine Center Parks and Recreation District"/>
    <s v="PLF Debt"/>
    <s v="Parcel Tax: Not to Exceed $19 Per Assessor's Parcel Per Unit Per Year"/>
    <s v="Recreation and Sports Facilities"/>
    <n v="57.3"/>
    <n v="42.7"/>
    <s v="Fail"/>
    <s v=""/>
    <n v="1"/>
    <n v="2004"/>
    <x v="0"/>
    <m/>
  </r>
  <r>
    <s v="San Diego"/>
    <s v="Poway Unified School District"/>
    <s v="General Obligation Bond"/>
    <n v="198000000"/>
    <s v="K-12 School Facility"/>
    <n v="57.4"/>
    <n v="42.6"/>
    <s v="Pass"/>
    <n v="1"/>
    <s v=""/>
    <n v="2002"/>
    <x v="0"/>
    <m/>
  </r>
  <r>
    <s v="San Diego"/>
    <s v="San Diego"/>
    <s v="General Obligation Bond"/>
    <n v="900000000"/>
    <s v="Other Housing"/>
    <n v="57.55"/>
    <n v="42.45"/>
    <s v="Fail"/>
    <s v=""/>
    <n v="1"/>
    <n v="2020"/>
    <x v="0"/>
    <m/>
  </r>
  <r>
    <s v="San Diego"/>
    <s v="Fallbrook Union Elementary School District"/>
    <s v="General Obligation Bond"/>
    <n v="32000000"/>
    <s v="K-12 School Facility"/>
    <n v="57.7"/>
    <n v="42.3"/>
    <s v="Pass"/>
    <n v="1"/>
    <s v=""/>
    <n v="2002"/>
    <x v="0"/>
    <m/>
  </r>
  <r>
    <s v="San Diego"/>
    <s v="Palomar Community College District"/>
    <s v="General Obligation Bond"/>
    <n v="694000000"/>
    <s v="College, University Facility"/>
    <n v="57.9"/>
    <n v="42.1"/>
    <s v="Pass"/>
    <n v="1"/>
    <s v=""/>
    <n v="2006"/>
    <x v="0"/>
    <m/>
  </r>
  <r>
    <s v="San Diego"/>
    <s v="Valley Center Fire Protection District"/>
    <s v="PLF Debt"/>
    <s v="Parcel Tax: Levy annual tax of $180/parcel for fire protection/emergency medical services; reduce fire/9-1-1 response times; recruit/retain qualified firefighters/paramedics and personnel, provide living wages; replace aging, lifesaving equipment; build a fire station."/>
    <s v="Fire, Police Protection/Emergency Medical"/>
    <n v="58.09"/>
    <n v="41.91"/>
    <s v="Fail"/>
    <s v=""/>
    <n v="1"/>
    <n v="2018"/>
    <x v="0"/>
    <m/>
  </r>
  <r>
    <s v="San Diego"/>
    <s v="Cajon Valley Union School District"/>
    <s v="General Obligation Bond"/>
    <n v="88400000"/>
    <s v="K-12 School Facility"/>
    <n v="58.2"/>
    <n v="41.8"/>
    <s v="Pass"/>
    <n v="1"/>
    <s v=""/>
    <n v="2012"/>
    <x v="0"/>
    <m/>
  </r>
  <r>
    <s v="San Diego"/>
    <s v="Escondido Union School District"/>
    <s v="General Obligation Bond"/>
    <n v="46300000"/>
    <s v="K-12 School Facility"/>
    <n v="58.2"/>
    <n v="41.8"/>
    <s v="Pass"/>
    <n v="1"/>
    <s v=""/>
    <n v="2002"/>
    <x v="1"/>
    <m/>
  </r>
  <r>
    <s v="San Diego"/>
    <s v="Grossmont-Cuyamaca Community College District"/>
    <s v="General Obligation Bond"/>
    <n v="398000000"/>
    <s v="College, University Facility"/>
    <n v="58.2"/>
    <n v="41.8"/>
    <s v="Pass"/>
    <n v="1"/>
    <s v=""/>
    <n v="2012"/>
    <x v="0"/>
    <m/>
  </r>
  <r>
    <s v="San Diego"/>
    <s v="Boulevard Fire Protection District CSA 111"/>
    <s v="PLF Debt"/>
    <s v="Parcel Tax: ImposeTax of $25"/>
    <s v="Fire, Police Protection/Emergency Medical"/>
    <n v="58.3"/>
    <n v="41.7"/>
    <s v="Fail"/>
    <s v=""/>
    <n v="1"/>
    <n v="2002"/>
    <x v="0"/>
    <m/>
  </r>
  <r>
    <s v="San Diego"/>
    <s v="San Diego County"/>
    <s v="PLF Debt"/>
    <s v="Sales Tax: Adopt 0.5% tax for transportation repairs, public transit expansion, and open space preservation, increasing total tax rate to 8.5%."/>
    <s v="Other Purpose"/>
    <n v="58.37"/>
    <n v="41.63"/>
    <s v="Fail"/>
    <s v=""/>
    <n v="1"/>
    <n v="2016"/>
    <x v="0"/>
    <m/>
  </r>
  <r>
    <s v="San Diego"/>
    <s v="Dehesa School District"/>
    <s v="General Obligation Bond"/>
    <n v="5500000"/>
    <s v="K-12 School Facility"/>
    <n v="58.4"/>
    <n v="41.6"/>
    <s v="Pass"/>
    <n v="1"/>
    <s v=""/>
    <n v="2010"/>
    <x v="0"/>
    <m/>
  </r>
  <r>
    <s v="San Diego"/>
    <s v="Santee School District"/>
    <s v="General Obligation Bond"/>
    <n v="60000000"/>
    <s v="K-12 School Facility"/>
    <n v="58.5"/>
    <n v="41.5"/>
    <s v="Pass"/>
    <n v="1"/>
    <s v=""/>
    <n v="2006"/>
    <x v="0"/>
    <m/>
  </r>
  <r>
    <s v="San Diego"/>
    <s v="San Diego County CSA 135"/>
    <s v="PLF Debt"/>
    <s v="$7.21 Sq Ft for Residential/$4.12 Mobilehome Max Tax"/>
    <s v="Recreation and Sports Facilities"/>
    <n v="58.6"/>
    <n v="41.4"/>
    <s v="Fail"/>
    <s v=""/>
    <n v="1"/>
    <n v="1998"/>
    <x v="1"/>
    <m/>
  </r>
  <r>
    <s v="San Diego"/>
    <s v="Lakeside Union Elementary School District"/>
    <s v="General Obligation Bond"/>
    <n v="31000000"/>
    <s v="K-12 School Facility"/>
    <n v="58.6"/>
    <n v="41.4"/>
    <s v="Pass"/>
    <n v="1"/>
    <s v=""/>
    <n v="2014"/>
    <x v="0"/>
    <m/>
  </r>
  <r>
    <s v="San Diego"/>
    <s v="National City"/>
    <s v="Sales Tax Revenue Bond"/>
    <s v="Sales Tax: Impose a 1% Tax for Up to 10 Yrs"/>
    <s v="Special Tax Fees/Levy"/>
    <n v="59"/>
    <n v="41"/>
    <s v="Pass"/>
    <n v="1"/>
    <s v=""/>
    <n v="2006"/>
    <x v="1"/>
    <m/>
  </r>
  <r>
    <s v="San Diego"/>
    <s v="Escondido Union High School District"/>
    <s v="General Obligation Bond"/>
    <n v="98000000"/>
    <s v="K-12 School Facility"/>
    <n v="59"/>
    <n v="41"/>
    <s v="Pass"/>
    <n v="1"/>
    <s v=""/>
    <n v="2008"/>
    <x v="0"/>
    <m/>
  </r>
  <r>
    <s v="San Diego"/>
    <s v="San Diego County"/>
    <s v="Sales Tax Revenue Bond"/>
    <s v="$.0025 Sales Tax for 5 Yrs"/>
    <s v="Public Building"/>
    <n v="59.1"/>
    <n v="40.9"/>
    <s v="Fail"/>
    <s v=""/>
    <n v="1"/>
    <n v="1996"/>
    <x v="0"/>
    <m/>
  </r>
  <r>
    <s v="San Diego"/>
    <s v="Potrero Community Rural Fire Protection District"/>
    <s v="PLF Debt"/>
    <s v="Parcel Tax: $50 single family/ $75 apt/ $100 comm indus"/>
    <s v="Other Purpose"/>
    <n v="59.5"/>
    <n v="40.5"/>
    <s v="Pass"/>
    <n v="1"/>
    <s v=""/>
    <n v="1990"/>
    <x v="0"/>
    <m/>
  </r>
  <r>
    <s v="San Diego"/>
    <s v="Grossmont Union High School District"/>
    <s v="General Obligation Bond"/>
    <n v="128000000"/>
    <s v="K-12 School Facility"/>
    <n v="60"/>
    <n v="40"/>
    <s v="Pass"/>
    <n v="1"/>
    <s v=""/>
    <n v="2016"/>
    <x v="0"/>
    <m/>
  </r>
  <r>
    <s v="San Diego"/>
    <s v="Vista Unified School District"/>
    <s v="General Obligation Bond"/>
    <n v="63000000"/>
    <s v="K-12 School Facility"/>
    <n v="60"/>
    <n v="40"/>
    <s v="Fail"/>
    <s v=""/>
    <n v="1"/>
    <n v="1988"/>
    <x v="0"/>
    <m/>
  </r>
  <r>
    <s v="San Diego"/>
    <s v="Coronado"/>
    <s v="PLF Debt"/>
    <s v="Transient Occupancy Tax: Increase Tax from 8% to 10%"/>
    <s v="Special Tax Fees/Levy"/>
    <n v="60.1"/>
    <n v="39.9"/>
    <s v="Pass"/>
    <n v="1"/>
    <s v=""/>
    <n v="2012"/>
    <x v="0"/>
    <m/>
  </r>
  <r>
    <s v="San Diego"/>
    <s v="Grossmont-Cuyamaca Community College District"/>
    <s v="General Obligation Bond"/>
    <n v="207000000"/>
    <s v="College, University Facility"/>
    <n v="60.2"/>
    <n v="39.799999999999997"/>
    <s v="Pass"/>
    <n v="1"/>
    <s v=""/>
    <n v="2002"/>
    <x v="0"/>
    <m/>
  </r>
  <r>
    <s v="San Diego"/>
    <s v="Julian Union High School District"/>
    <s v="General Obligation Bond"/>
    <n v="2100000"/>
    <s v="K-12 School Facility"/>
    <n v="60.4"/>
    <n v="39.6"/>
    <s v="Pass"/>
    <n v="1"/>
    <s v=""/>
    <n v="2010"/>
    <x v="0"/>
    <m/>
  </r>
  <r>
    <s v="San Diego"/>
    <s v="Rincon Ranch Community Services District"/>
    <s v="PLF Debt"/>
    <s v="Parcel Tax: Levy a special tax override on taxable real property for repair and resurface of roads maintained by the District; tax not to exceed $6.92/acre, plus $199.50/parcel of land per year."/>
    <s v="Street Construction and Improvements"/>
    <n v="60.53"/>
    <n v="39.47"/>
    <s v="Fail"/>
    <s v=""/>
    <n v="1"/>
    <n v="2018"/>
    <x v="0"/>
    <m/>
  </r>
  <r>
    <s v="San Diego"/>
    <s v="Rincon Ranch Community Services District"/>
    <s v="PLF Debt"/>
    <s v="Parcel Tax: $6 per acre plus $170 per parcel"/>
    <s v="Street Construction and Improvements"/>
    <n v="60.55"/>
    <n v="39.450000000000003"/>
    <s v="Fail"/>
    <s v=""/>
    <n v="1"/>
    <n v="2020"/>
    <x v="0"/>
    <m/>
  </r>
  <r>
    <s v="San Diego"/>
    <s v="Lake San Marcos Community Services District"/>
    <s v="PLF Debt"/>
    <s v="Form District/Levy Tax"/>
    <s v="Public Safety"/>
    <n v="60.6"/>
    <n v="39.4"/>
    <s v="Fail"/>
    <s v=""/>
    <n v="1"/>
    <n v="1994"/>
    <x v="0"/>
    <m/>
  </r>
  <r>
    <s v="San Diego"/>
    <s v="Santee School District"/>
    <s v="General Obligation Bond"/>
    <n v="15370000"/>
    <s v="K-12 School Facility"/>
    <n v="60.66"/>
    <n v="39.340000000000003"/>
    <s v="Pass"/>
    <n v="1"/>
    <s v=""/>
    <n v="2018"/>
    <x v="0"/>
    <m/>
  </r>
  <r>
    <s v="San Diego"/>
    <s v="Santee School District"/>
    <s v="PLF Debt"/>
    <s v="Parcel Tax: $60 Per Year Per Residential Parcel; $400 Per Yr Per Non-Residential Parcel"/>
    <s v="K-12 School Facility"/>
    <n v="60.7"/>
    <n v="39.299999999999997"/>
    <s v="Fail"/>
    <s v=""/>
    <n v="1"/>
    <n v="2004"/>
    <x v="0"/>
    <m/>
  </r>
  <r>
    <s v="San Diego"/>
    <s v="San Diego County Rural Fire Protection District"/>
    <s v="PLF Debt"/>
    <s v="Parcel Tax: Impose Tax of $101"/>
    <s v="Fire, Police Protection/Emergency Medical"/>
    <n v="61"/>
    <n v="39"/>
    <s v="Fail"/>
    <s v=""/>
    <n v="1"/>
    <n v="2002"/>
    <x v="0"/>
    <m/>
  </r>
  <r>
    <s v="San Diego"/>
    <s v="Del Mar Union School District"/>
    <s v="General Obligation Bond"/>
    <n v="186000000"/>
    <s v="K-12 School Facility"/>
    <n v="61.14"/>
    <n v="38.86"/>
    <s v="Pass"/>
    <n v="1"/>
    <s v=""/>
    <n v="2018"/>
    <x v="0"/>
    <m/>
  </r>
  <r>
    <s v="San Diego"/>
    <s v="Oceanside Unified School District"/>
    <s v="General Obligation Bond"/>
    <n v="160000000"/>
    <s v="K-12 School Facility"/>
    <n v="61.18"/>
    <n v="38.82"/>
    <s v="Pass"/>
    <n v="1"/>
    <s v=""/>
    <n v="2020"/>
    <x v="0"/>
    <m/>
  </r>
  <r>
    <s v="San Diego"/>
    <s v="Valley Center Parks and Recreation District"/>
    <s v="PLF Debt"/>
    <s v="Parcel Tax: Impose Tax of $14"/>
    <s v="Recreation and Sports Facilities"/>
    <n v="61.3"/>
    <n v="38.700000000000003"/>
    <s v="Fail"/>
    <s v=""/>
    <n v="1"/>
    <n v="2002"/>
    <x v="0"/>
    <m/>
  </r>
  <r>
    <s v="San Diego"/>
    <s v="Encinitas Union School District"/>
    <s v="General Obligation Bond"/>
    <n v="44200000"/>
    <s v="K-12 School Facility"/>
    <n v="61.6"/>
    <n v="38.4"/>
    <s v="Pass"/>
    <n v="1"/>
    <s v=""/>
    <n v="2010"/>
    <x v="0"/>
    <m/>
  </r>
  <r>
    <s v="San Diego"/>
    <s v="Campo Fire Prevention District CSA 112"/>
    <s v="PLF Debt"/>
    <s v="Parcel Tax: Impose Tax of $50"/>
    <s v="Fire, Police Protection/Emergency Medical"/>
    <n v="61.7"/>
    <n v="38.299999999999997"/>
    <s v="Fail"/>
    <s v=""/>
    <n v="1"/>
    <n v="2002"/>
    <x v="0"/>
    <m/>
  </r>
  <r>
    <s v="San Diego"/>
    <s v="Oceanside"/>
    <s v="PLF Debt"/>
    <s v="Cannabis Tax: not to exceed 6% of gross revenues for Cannabis Retailers, Manufacturers and Distributors and not to exceed 3.5% of gross revenues for Cannabis Cultivators to generate approximately $1,900,000 annually"/>
    <s v="Other Purpose"/>
    <n v="61.78"/>
    <n v="38.22"/>
    <s v="Pass"/>
    <n v="1"/>
    <s v=""/>
    <n v="2020"/>
    <x v="0"/>
    <m/>
  </r>
  <r>
    <s v="San Diego"/>
    <s v="San Diego"/>
    <s v="PLF Debt"/>
    <s v="Transient Occupancy Tax: Increase by 2.5%"/>
    <s v="Multiple Capital Improvements, Public Works"/>
    <n v="61.8"/>
    <n v="38.200000000000003"/>
    <s v="Fail"/>
    <s v=""/>
    <n v="1"/>
    <n v="2004"/>
    <x v="1"/>
    <m/>
  </r>
  <r>
    <s v="San Diego"/>
    <s v="San Diego Unified School District"/>
    <s v="General Obligation Bond"/>
    <n v="2800000000"/>
    <s v="K-12 School Facility"/>
    <n v="61.8"/>
    <n v="38.200000000000003"/>
    <s v="Pass"/>
    <n v="1"/>
    <s v=""/>
    <n v="2012"/>
    <x v="0"/>
    <m/>
  </r>
  <r>
    <s v="San Diego"/>
    <s v="Pine Valley Fire Protection District"/>
    <s v="PLF Debt"/>
    <s v="Parcel Tax: Not to Exceed $200 Per Residential Parcel and $300 Per Non-Residential Parcel"/>
    <s v="Fire, Police Protection/Emergency Medical"/>
    <n v="61.8"/>
    <n v="38.200000000000003"/>
    <s v="Fail"/>
    <s v=""/>
    <n v="1"/>
    <n v="2004"/>
    <x v="0"/>
    <m/>
  </r>
  <r>
    <s v="San Diego"/>
    <s v="Solana Beach"/>
    <s v="PLF Debt"/>
    <s v="Parcel Tax: Increase to $25 Per Parcel"/>
    <s v="Fire, Police Protection/Emergency Medical"/>
    <n v="61.9"/>
    <n v="38.1"/>
    <s v="Fail"/>
    <s v=""/>
    <n v="1"/>
    <n v="2002"/>
    <x v="0"/>
    <m/>
  </r>
  <r>
    <s v="San Diego"/>
    <s v="Carlsbad"/>
    <s v="PLF Debt"/>
    <s v="Transient Occupancy Tax: Increase TOT to 10%."/>
    <s v="Recreation and Sports Facilities"/>
    <n v="62"/>
    <n v="38"/>
    <s v="Fail"/>
    <s v=""/>
    <n v="1"/>
    <n v="1988"/>
    <x v="0"/>
    <m/>
  </r>
  <r>
    <s v="San Diego"/>
    <s v="Grossmont Union High School District"/>
    <s v="General Obligation Bond"/>
    <n v="274000000"/>
    <s v="K-12 School Facility"/>
    <n v="62"/>
    <n v="38"/>
    <s v="Pass"/>
    <n v="1"/>
    <s v=""/>
    <n v="2004"/>
    <x v="1"/>
    <m/>
  </r>
  <r>
    <s v="San Diego"/>
    <s v="San Diego Unified Port District"/>
    <s v="Certificate of Participation/Leases"/>
    <n v="210000000"/>
    <s v="Convention Center"/>
    <n v="62"/>
    <n v="38"/>
    <s v="Pass"/>
    <n v="1"/>
    <s v=""/>
    <n v="1998"/>
    <x v="1"/>
    <m/>
  </r>
  <r>
    <s v="San Diego"/>
    <s v="Miracosta Community College District"/>
    <s v="General Obligation Bond"/>
    <n v="455000000"/>
    <s v="College, University Facility"/>
    <n v="62.39"/>
    <n v="37.61"/>
    <s v="Pass"/>
    <n v="1"/>
    <s v=""/>
    <n v="2016"/>
    <x v="0"/>
    <m/>
  </r>
  <r>
    <s v="San Diego"/>
    <s v="Del Mar"/>
    <s v="PLF Debt"/>
    <s v="Transient Occupancy Tax: Adopt an Ordinance to Increase Rate Up to 13%"/>
    <s v="Special Tax Fees/Levy"/>
    <n v="62.4"/>
    <n v="37.6"/>
    <s v="Pass"/>
    <n v="1"/>
    <s v=""/>
    <n v="2008"/>
    <x v="0"/>
    <m/>
  </r>
  <r>
    <s v="San Diego"/>
    <s v="Carlsbad Unified School District"/>
    <s v="General Obligation Bond"/>
    <n v="265000000"/>
    <s v="K-12 School Facility"/>
    <n v="62.51"/>
    <n v="37.49"/>
    <s v="Pass"/>
    <n v="1"/>
    <s v=""/>
    <n v="2018"/>
    <x v="0"/>
    <m/>
  </r>
  <r>
    <s v="San Diego"/>
    <s v="Poway Unified School District"/>
    <s v="General Obligation Bond"/>
    <n v="156000000"/>
    <s v="K-12 School Facility"/>
    <n v="62.9"/>
    <n v="37.1"/>
    <s v="Fail"/>
    <s v=""/>
    <n v="1"/>
    <n v="2000"/>
    <x v="0"/>
    <m/>
  </r>
  <r>
    <s v="San Diego"/>
    <s v="San Diego Community College District"/>
    <s v="General Obligation Bond"/>
    <n v="870000000"/>
    <s v="College, University Facility"/>
    <n v="63"/>
    <n v="37"/>
    <s v="Pass"/>
    <n v="1"/>
    <s v=""/>
    <n v="2006"/>
    <x v="0"/>
    <m/>
  </r>
  <r>
    <s v="San Diego"/>
    <s v="Lemon Grove"/>
    <s v="General Obligation Bond"/>
    <n v="3400000"/>
    <s v="Public Building"/>
    <n v="63.1"/>
    <n v="36.9"/>
    <s v="Fail"/>
    <s v=""/>
    <n v="1"/>
    <n v="2004"/>
    <x v="0"/>
    <m/>
  </r>
  <r>
    <s v="San Diego"/>
    <s v="South Bay Union School District (San Diego Co)"/>
    <s v="General Obligation Bond"/>
    <n v="1500000"/>
    <s v="K-12 School Facility"/>
    <n v="63.2"/>
    <n v="36.799999999999997"/>
    <s v="Fail"/>
    <s v=""/>
    <n v="1"/>
    <n v="1998"/>
    <x v="1"/>
    <m/>
  </r>
  <r>
    <s v="San Diego"/>
    <s v="Rancho Santa Fe School District"/>
    <s v="General Obligation Bond"/>
    <n v="4800000"/>
    <s v="K-12 School Facility"/>
    <n v="63.3"/>
    <n v="36.700000000000003"/>
    <s v="Pass"/>
    <n v="1"/>
    <s v=""/>
    <n v="2004"/>
    <x v="1"/>
    <m/>
  </r>
  <r>
    <s v="San Diego"/>
    <s v="La Mesa Spring Valley School District"/>
    <s v="General Obligation Bond"/>
    <n v="136000000"/>
    <s v="K-12 School Facility"/>
    <n v="63.33"/>
    <n v="36.67"/>
    <s v="Pass"/>
    <n v="1"/>
    <s v=""/>
    <n v="2020"/>
    <x v="0"/>
    <m/>
  </r>
  <r>
    <s v="San Diego"/>
    <s v="San Marcos Unified School District"/>
    <s v="General Obligation Bond"/>
    <n v="287000000"/>
    <s v="K-12 School Facility"/>
    <n v="63.4"/>
    <n v="36.6"/>
    <s v="Pass"/>
    <n v="1"/>
    <s v=""/>
    <n v="2010"/>
    <x v="0"/>
    <m/>
  </r>
  <r>
    <s v="San Diego"/>
    <s v="San Diego County"/>
    <s v="PLF Debt"/>
    <s v="Parcel Tax: Levy from $52/Parcel Per Year to $1,000/Year Beginning 2009-2010 for 30 Yrs"/>
    <s v="Fire, Police Protection/Emergency Medical"/>
    <n v="63.6"/>
    <n v="36.4"/>
    <s v="Fail"/>
    <s v=""/>
    <n v="1"/>
    <n v="2008"/>
    <x v="0"/>
    <m/>
  </r>
  <r>
    <s v="San Diego"/>
    <s v="Grossmont Union High School District"/>
    <s v="General Obligation Bond"/>
    <n v="199000000"/>
    <s v="K-12 School Facility"/>
    <n v="63.8"/>
    <n v="36.200000000000003"/>
    <s v="Fail"/>
    <s v=""/>
    <n v="1"/>
    <n v="2002"/>
    <x v="0"/>
    <m/>
  </r>
  <r>
    <s v="San Diego"/>
    <s v="Poway Unified School Facilities Improvement District 2007-1"/>
    <s v="General Obligation Bond"/>
    <n v="179000000"/>
    <s v="K-12 School Facility"/>
    <n v="63.9"/>
    <n v="36.1"/>
    <s v="Pass"/>
    <n v="1"/>
    <s v=""/>
    <n v="2008"/>
    <x v="1"/>
    <m/>
  </r>
  <r>
    <s v="San Diego"/>
    <s v="Carlsbad"/>
    <s v="General Obligation Bond"/>
    <n v="5950000"/>
    <s v="Parks, Open Space"/>
    <n v="64"/>
    <n v="36"/>
    <s v="Fail"/>
    <s v=""/>
    <n v="1"/>
    <n v="1986"/>
    <x v="0"/>
    <m/>
  </r>
  <r>
    <s v="San Diego"/>
    <s v="Cajon Valley Union School District"/>
    <s v="General Obligation Bond"/>
    <n v="156500000"/>
    <s v="K-12 School Facility"/>
    <n v="64.099999999999994"/>
    <n v="35.9"/>
    <s v="Pass"/>
    <n v="1"/>
    <s v=""/>
    <n v="2008"/>
    <x v="1"/>
    <m/>
  </r>
  <r>
    <s v="San Diego"/>
    <s v="San Diego County CSA 112"/>
    <s v="PLF Debt"/>
    <s v="$65 Per Single Dwelling &amp; Multi-Family Unit"/>
    <s v="Fire, Police Protection/Emergency Medical"/>
    <n v="64.2"/>
    <n v="35.799999999999997"/>
    <s v="Fail"/>
    <s v=""/>
    <n v="1"/>
    <n v="1998"/>
    <x v="0"/>
    <m/>
  </r>
  <r>
    <s v="San Diego"/>
    <s v="Vista Unified School District"/>
    <s v="General Obligation Bond"/>
    <n v="247000000"/>
    <s v="K-12 School Facility"/>
    <n v="64.209999999999994"/>
    <n v="35.79"/>
    <s v="Pass"/>
    <n v="1"/>
    <s v=""/>
    <n v="2018"/>
    <x v="0"/>
    <m/>
  </r>
  <r>
    <s v="San Diego"/>
    <s v="Rincon Ranch Community Services District"/>
    <s v="PLF Debt"/>
    <s v="Parcel Tax: Levy an annual special tax override not to exceed $5.20/acre, plus $150/parcel with a provision for an annual increase not to exceed the annual engineering news record for the prior year."/>
    <s v="Street Construction and Improvements"/>
    <n v="64.3"/>
    <n v="35.700000000000003"/>
    <s v="Fail"/>
    <s v=""/>
    <n v="1"/>
    <n v="2014"/>
    <x v="0"/>
    <m/>
  </r>
  <r>
    <s v="San Diego"/>
    <s v="Chula Vista"/>
    <s v="PLF Debt"/>
    <s v="Marijuana Tax: Impose a business license tax of at least 5% up to 15%, of gross receipts on marijuana businesses, and at least $5/sq. ft., and up to $25/sq. ft. of space dedicated to marijuana cultivation."/>
    <s v="Other Purpose"/>
    <n v="64.319999999999993"/>
    <n v="35.68"/>
    <s v="Pass"/>
    <n v="1"/>
    <s v=""/>
    <n v="2018"/>
    <x v="0"/>
    <m/>
  </r>
  <r>
    <s v="San Diego"/>
    <s v="Lakeside Union Elementary School District"/>
    <s v="General Obligation Bond"/>
    <n v="79550000"/>
    <s v="K-12 School Facility"/>
    <n v="64.599999999999994"/>
    <n v="35.4"/>
    <s v="Pass"/>
    <n v="1"/>
    <s v=""/>
    <n v="2008"/>
    <x v="0"/>
    <m/>
  </r>
  <r>
    <s v="San Diego"/>
    <s v="Fallbrook Union High School District"/>
    <s v="General Obligation Bond"/>
    <n v="45000000"/>
    <s v="K-12 School Facility"/>
    <n v="64.73"/>
    <n v="35.270000000000003"/>
    <s v="Pass"/>
    <n v="1"/>
    <s v=""/>
    <n v="2016"/>
    <x v="0"/>
    <m/>
  </r>
  <r>
    <s v="San Diego"/>
    <s v="Tri-City Healthcare District"/>
    <s v="General Obligation Bond"/>
    <n v="596000000"/>
    <s v="Health Care Facilities"/>
    <n v="64.8"/>
    <n v="35.200000000000003"/>
    <s v="Fail"/>
    <s v=""/>
    <n v="1"/>
    <n v="2006"/>
    <x v="0"/>
    <m/>
  </r>
  <r>
    <s v="San Diego"/>
    <s v="East County Fire Protection District (CSCDA)"/>
    <s v="PLF Debt"/>
    <s v="$60 Per Parcel (Max)"/>
    <s v="Fire, Police Protection/Emergency Medical"/>
    <n v="64.900000000000006"/>
    <n v="35.1"/>
    <s v="Fail"/>
    <s v=""/>
    <n v="1"/>
    <n v="1998"/>
    <x v="0"/>
    <m/>
  </r>
  <r>
    <s v="San Diego"/>
    <s v="Encinitas"/>
    <s v="PLF Debt"/>
    <s v="Transient Occupancy Tax: A Tax of 2% on Short-term Rental Units (for 30 Days or Less) Effective 1/1/2009"/>
    <s v="Other Capital Improvements, Public Works"/>
    <n v="65"/>
    <n v="35"/>
    <s v="Fail"/>
    <s v=""/>
    <n v="1"/>
    <n v="2008"/>
    <x v="1"/>
    <m/>
  </r>
  <r>
    <s v="San Diego"/>
    <s v="San Diego Unified School District"/>
    <s v="General Obligation Bond"/>
    <n v="3500000"/>
    <s v="K-12 School Facility"/>
    <n v="65.08"/>
    <n v="34.92"/>
    <s v="Pass"/>
    <n v="1"/>
    <s v=""/>
    <n v="2018"/>
    <x v="0"/>
    <m/>
  </r>
  <r>
    <s v="San Diego"/>
    <s v="San Diego"/>
    <s v="PLF Debt"/>
    <s v="Transient Occupancy Tax: increase the tax levied on overnight lodging guests with a tiered range from 1.25% to 3.25%"/>
    <s v="Other Purpose"/>
    <n v="65.239999999999995"/>
    <n v="34.76"/>
    <s v="Fail"/>
    <s v=""/>
    <n v="1"/>
    <n v="2020"/>
    <x v="1"/>
    <m/>
  </r>
  <r>
    <s v="San Diego"/>
    <s v="National City"/>
    <s v="General Obligation Bond"/>
    <n v="12330000"/>
    <s v="Public Safety"/>
    <n v="65.3"/>
    <n v="34.700000000000003"/>
    <s v="Fail"/>
    <s v=""/>
    <n v="1"/>
    <n v="2004"/>
    <x v="0"/>
    <m/>
  </r>
  <r>
    <s v="San Diego"/>
    <s v="Bonsall Union School District"/>
    <s v="General Obligation Bond"/>
    <n v="17000000"/>
    <s v="K-12 School Facility"/>
    <n v="65.599999999999994"/>
    <n v="34.4"/>
    <s v="Pass"/>
    <n v="1"/>
    <s v=""/>
    <n v="2005"/>
    <x v="3"/>
    <m/>
  </r>
  <r>
    <s v="San Diego"/>
    <s v="San Diego County Service Area 111"/>
    <s v="PLF Debt"/>
    <s v="$75 Special Tax"/>
    <s v="Fire, Police Protection/Emergency Medical"/>
    <n v="65.599999999999994"/>
    <n v="34.4"/>
    <s v="Fail"/>
    <s v=""/>
    <n v="1"/>
    <n v="2000"/>
    <x v="0"/>
    <m/>
  </r>
  <r>
    <s v="San Diego"/>
    <s v="East County Fire Protection District (CSCDA)"/>
    <s v="PLF Debt"/>
    <s v="Tax Based on Property Class and Use"/>
    <s v="Fire, Police Protection/Emergency Medical"/>
    <n v="65.599999999999994"/>
    <n v="34.4"/>
    <s v="Fail"/>
    <s v=""/>
    <n v="1"/>
    <n v="1998"/>
    <x v="1"/>
    <m/>
  </r>
  <r>
    <s v="San Diego"/>
    <s v="Solana Beach School District"/>
    <s v="General Obligation Bond"/>
    <n v="105000000"/>
    <s v="K-12 School Facility"/>
    <n v="65.75"/>
    <n v="34.25"/>
    <s v="Pass"/>
    <n v="1"/>
    <s v=""/>
    <n v="2016"/>
    <x v="0"/>
    <m/>
  </r>
  <r>
    <s v="San Diego"/>
    <s v="Cajon Valley Union School District"/>
    <s v="General Obligation Bond"/>
    <n v="75000000"/>
    <s v="K-12 School Facility"/>
    <n v="65.900000000000006"/>
    <n v="34.1"/>
    <s v="Fail"/>
    <s v=""/>
    <n v="1"/>
    <n v="2000"/>
    <x v="1"/>
    <m/>
  </r>
  <r>
    <s v="San Diego"/>
    <s v="Tri-City Healthcare District"/>
    <s v="General Obligation Bond"/>
    <n v="596000000"/>
    <s v="Hospital"/>
    <n v="65.900000000000006"/>
    <n v="34.1"/>
    <s v="Fail"/>
    <s v=""/>
    <n v="1"/>
    <n v="2006"/>
    <x v="1"/>
    <m/>
  </r>
  <r>
    <s v="San Diego"/>
    <s v="Cardiff School District"/>
    <s v="General Obligation Bond"/>
    <n v="22000000"/>
    <s v="K-12 School Facility"/>
    <n v="65.94"/>
    <n v="34.06"/>
    <s v="Pass"/>
    <n v="1"/>
    <s v=""/>
    <n v="2016"/>
    <x v="0"/>
    <m/>
  </r>
  <r>
    <s v="San Diego"/>
    <s v="San Diego County Service Area 112"/>
    <s v="PLF Debt"/>
    <s v="$65 Special Tax"/>
    <s v="Fire, Police Protection/Emergency Medical"/>
    <n v="66"/>
    <n v="34"/>
    <s v="Fail"/>
    <s v=""/>
    <n v="1"/>
    <n v="2000"/>
    <x v="0"/>
    <m/>
  </r>
  <r>
    <s v="San Diego"/>
    <s v="San Diego County Rural Fire Protection District"/>
    <s v="PLF Debt"/>
    <s v="Parcel Tax: Impose Tax of $100"/>
    <s v="Fire, Police Protection/Emergency Medical"/>
    <n v="66.2"/>
    <n v="33.799999999999997"/>
    <s v="Fail"/>
    <s v=""/>
    <n v="1"/>
    <n v="2002"/>
    <x v="0"/>
    <m/>
  </r>
  <r>
    <s v="San Diego"/>
    <s v="Del Mar"/>
    <s v="PLF Debt"/>
    <s v="Sales Tax: Impose 1% tax increasing total tax to 8.5%."/>
    <s v="Other Purpose"/>
    <n v="66.540000000000006"/>
    <n v="33.46"/>
    <s v="Pass"/>
    <n v="1"/>
    <s v=""/>
    <n v="2016"/>
    <x v="0"/>
    <m/>
  </r>
  <r>
    <s v="San Diego"/>
    <s v="Rincon Ranch Community Services District"/>
    <s v="PLF Debt"/>
    <s v="Parcel Tax: Establish An Annual Special Tax for 10 Yrs on All Taxable Property within the Rincon Ranch Community Services District"/>
    <s v="Street Construction and Improvements"/>
    <n v="66.7"/>
    <n v="33.299999999999997"/>
    <s v="Pass"/>
    <n v="1"/>
    <s v=""/>
    <n v="2006"/>
    <x v="0"/>
    <m/>
  </r>
  <r>
    <s v="San Diego"/>
    <s v="San Diego County"/>
    <s v="Sales Tax Revenue Bond"/>
    <s v="Extend 1/2% Sales Tax for 40 Add'l Yrs Beginning 3/1/08"/>
    <s v="Public Transit"/>
    <n v="67"/>
    <n v="33"/>
    <s v="Pass"/>
    <n v="1"/>
    <s v=""/>
    <n v="2004"/>
    <x v="0"/>
    <m/>
  </r>
  <r>
    <s v="San Diego"/>
    <s v="Vista Unified School District"/>
    <s v="General Obligation Bond"/>
    <n v="139800000"/>
    <s v="K-12 School Facility"/>
    <n v="67.2"/>
    <n v="32.799999999999997"/>
    <s v="Pass"/>
    <n v="1"/>
    <s v=""/>
    <n v="2002"/>
    <x v="1"/>
    <m/>
  </r>
  <r>
    <s v="San Diego"/>
    <s v="Valley Center Fire Protection District"/>
    <s v="PLF Debt"/>
    <s v="$3 Per Unit Tax"/>
    <s v="Fire, Police Protection/Emergency Medical"/>
    <n v="67.400000000000006"/>
    <n v="32.6"/>
    <s v="Pass"/>
    <n v="1"/>
    <s v=""/>
    <n v="2000"/>
    <x v="0"/>
    <m/>
  </r>
  <r>
    <s v="San Diego"/>
    <s v="Sweetwater Union High School District"/>
    <s v="General Obligation Bond"/>
    <n v="644000000"/>
    <s v="K-12 School Facility"/>
    <n v="67.5"/>
    <n v="32.5"/>
    <s v="Pass"/>
    <n v="1"/>
    <s v=""/>
    <n v="2006"/>
    <x v="0"/>
    <m/>
  </r>
  <r>
    <s v="San Diego"/>
    <s v="Escondido"/>
    <s v="General Obligation Bond"/>
    <n v="84350000"/>
    <s v="Fire, Police Protection/Emergency Medical"/>
    <n v="67.599999999999994"/>
    <n v="32.4"/>
    <s v="Pass"/>
    <n v="1"/>
    <s v=""/>
    <n v="2004"/>
    <x v="0"/>
    <m/>
  </r>
  <r>
    <s v="San Diego"/>
    <s v="Chula Vista Elementary School District"/>
    <s v="General Obligation Bond"/>
    <n v="150000000"/>
    <s v="K-12 School Facility"/>
    <n v="67.75"/>
    <n v="32.25"/>
    <s v="Pass"/>
    <n v="1"/>
    <s v=""/>
    <n v="2018"/>
    <x v="0"/>
    <m/>
  </r>
  <r>
    <s v="San Diego"/>
    <s v="Solana Beach"/>
    <s v="PLF Debt"/>
    <s v="Transient Occupancy Tax: Increase from 10% to 13% Over a Three-Year Period; 2/3 of the Increased Tax Revenue to Be Allocated to Sand Replenishment/Retention and Coastal Access Capital Projects, and 1/3 of the Increased Tax Revenue to Be Allocated to Coastal Area Business/Visitor Assistance and Enhancements"/>
    <s v="Other Capital Improvements, Public Works"/>
    <n v="68.400000000000006"/>
    <n v="31.6"/>
    <s v="Pass"/>
    <n v="1"/>
    <s v=""/>
    <n v="2006"/>
    <x v="1"/>
    <m/>
  </r>
  <r>
    <s v="San Diego"/>
    <s v="San Diego County Service Area 109"/>
    <s v="PLF Debt"/>
    <s v="$25 Special Tax"/>
    <s v="Fire, Police Protection/Emergency Medical"/>
    <n v="68.400000000000006"/>
    <n v="31.6"/>
    <s v="Pass"/>
    <n v="1"/>
    <s v=""/>
    <n v="2000"/>
    <x v="0"/>
    <m/>
  </r>
  <r>
    <s v="San Diego"/>
    <s v="Chula Vista"/>
    <s v="PLF Debt"/>
    <s v="Sales Tax: Impose 0.5% tax for 10 years increasing total tax to 8.5%."/>
    <s v="Other Purpose"/>
    <n v="68.430000000000007"/>
    <n v="31.57"/>
    <s v="Pass"/>
    <n v="1"/>
    <s v=""/>
    <n v="2016"/>
    <x v="0"/>
    <m/>
  </r>
  <r>
    <s v="San Diego"/>
    <s v="National City"/>
    <s v="Sales Tax Revenue Bond"/>
    <s v="Sales Tax: Continue existing 1› tax for 20 years."/>
    <s v="Special Tax Fees/Levy"/>
    <n v="68.599999999999994"/>
    <n v="31.4"/>
    <s v="Pass"/>
    <n v="1"/>
    <s v=""/>
    <n v="2014"/>
    <x v="0"/>
    <m/>
  </r>
  <r>
    <s v="San Diego"/>
    <s v="San Diego County CSA 135"/>
    <s v="PLF Debt"/>
    <s v="$7.84 Sq Ft for Residential/$4.48 Mobilehome Max Tax"/>
    <s v="Recreation and Sports Facilities"/>
    <n v="68.599999999999994"/>
    <n v="31.4"/>
    <s v="Pass"/>
    <n v="1"/>
    <s v=""/>
    <n v="1998"/>
    <x v="1"/>
    <m/>
  </r>
  <r>
    <s v="San Diego"/>
    <s v="San Diego Community College District"/>
    <s v="General Obligation Bond"/>
    <n v="685000000"/>
    <s v="College, University Facility"/>
    <n v="68.599999999999994"/>
    <n v="31.4"/>
    <s v="Pass"/>
    <n v="1"/>
    <s v=""/>
    <n v="2002"/>
    <x v="0"/>
    <m/>
  </r>
  <r>
    <s v="San Diego"/>
    <s v="San Diego"/>
    <s v="PLF Debt"/>
    <s v="Marijuana Tax: Impose tax, from 5% to 15%, on the gross receipts of non-medical marijuana businesses."/>
    <s v="Other Purpose"/>
    <n v="68.680000000000007"/>
    <n v="31.32"/>
    <s v="Pass"/>
    <n v="1"/>
    <s v=""/>
    <n v="2016"/>
    <x v="0"/>
    <m/>
  </r>
  <r>
    <s v="San Diego"/>
    <s v="Encinitas"/>
    <s v="PLF Debt"/>
    <s v="2% TOT Surcharge"/>
    <s v="Parks, Open Space"/>
    <n v="68.7"/>
    <n v="31.3"/>
    <s v="Pass"/>
    <n v="1"/>
    <s v=""/>
    <n v="1998"/>
    <x v="0"/>
    <m/>
  </r>
  <r>
    <s v="San Diego"/>
    <s v="San Diego Unified School District"/>
    <s v="General Obligation Bond"/>
    <n v="2100000000"/>
    <s v="K-12 School Facility"/>
    <n v="68.7"/>
    <n v="31.3"/>
    <s v="Pass"/>
    <n v="1"/>
    <s v=""/>
    <n v="2008"/>
    <x v="0"/>
    <m/>
  </r>
  <r>
    <s v="San Diego"/>
    <s v="Cajon Valley Union School District"/>
    <s v="General Obligation Bond"/>
    <n v="75000000"/>
    <s v="K-12 School Facility"/>
    <n v="68.7"/>
    <n v="31.3"/>
    <s v="Pass"/>
    <n v="1"/>
    <s v=""/>
    <n v="2000"/>
    <x v="0"/>
    <m/>
  </r>
  <r>
    <s v="San Diego"/>
    <s v="Chula Vista Elementary School District"/>
    <s v="General Obligation Bond"/>
    <n v="90000000"/>
    <s v="K-12 School Facility"/>
    <n v="68.8"/>
    <n v="31.2"/>
    <s v="Pass"/>
    <n v="1"/>
    <s v=""/>
    <n v="2012"/>
    <x v="0"/>
    <m/>
  </r>
  <r>
    <s v="San Diego"/>
    <s v="San Ysidro School District"/>
    <s v="General Obligation Bond"/>
    <n v="55500000"/>
    <s v="K-12 School Facility"/>
    <n v="68.900000000000006"/>
    <n v="31.1"/>
    <s v="Pass"/>
    <n v="1"/>
    <s v=""/>
    <n v="2020"/>
    <x v="1"/>
    <m/>
  </r>
  <r>
    <s v="San Diego"/>
    <s v="El Cajon"/>
    <s v="Sales Tax Revenue Bond"/>
    <s v="Sales Tax: 1/2› for 10 Yrs; Beginning 4/1/2005"/>
    <s v="Fire, Police Protection/Emergency Medical"/>
    <n v="68.900000000000006"/>
    <n v="31.1"/>
    <s v="Pass"/>
    <n v="1"/>
    <s v=""/>
    <n v="2004"/>
    <x v="0"/>
    <m/>
  </r>
  <r>
    <s v="San Diego"/>
    <s v="Carlsbad Unified School District"/>
    <s v="General Obligation Bond"/>
    <n v="198000000"/>
    <s v="K-12 School Facility"/>
    <n v="69.099999999999994"/>
    <n v="30.9"/>
    <s v="Pass"/>
    <n v="1"/>
    <s v=""/>
    <n v="2006"/>
    <x v="0"/>
    <m/>
  </r>
  <r>
    <s v="San Diego"/>
    <s v="Sweetwater Union High School District"/>
    <s v="General Obligation Bond"/>
    <n v="403000000"/>
    <s v="K-12 School Facility"/>
    <n v="69.150000000000006"/>
    <n v="30.85"/>
    <s v="Pass"/>
    <n v="1"/>
    <s v=""/>
    <n v="2018"/>
    <x v="0"/>
    <m/>
  </r>
  <r>
    <s v="San Diego"/>
    <s v="San Diego County CSA 135"/>
    <s v="PLF Debt"/>
    <s v="$5.68 Sq Ft for Residential/$3.24 Mobilehome Max Tax"/>
    <s v="Recreation and Sports Facilities"/>
    <n v="69.2"/>
    <n v="30.8"/>
    <s v="Pass"/>
    <n v="1"/>
    <s v=""/>
    <n v="1998"/>
    <x v="1"/>
    <m/>
  </r>
  <r>
    <s v="San Diego"/>
    <s v="La Mesa-Spring Valley"/>
    <s v="General Obligation Bond"/>
    <n v="44000000"/>
    <s v="K-12 School Facility"/>
    <n v="69.5"/>
    <n v="30.5"/>
    <s v="Pass"/>
    <n v="1"/>
    <s v=""/>
    <n v="2002"/>
    <x v="1"/>
    <m/>
  </r>
  <r>
    <s v="San Diego"/>
    <s v="Oceanside Unified School District"/>
    <s v="General Obligation Bond"/>
    <n v="125000000"/>
    <s v="K-12 School Facility"/>
    <n v="69.5"/>
    <n v="30.5"/>
    <s v="Pass"/>
    <n v="1"/>
    <s v=""/>
    <n v="2000"/>
    <x v="1"/>
    <m/>
  </r>
  <r>
    <s v="San Diego"/>
    <s v="Palomar Pomerado Health"/>
    <s v="General Obligation Bond"/>
    <n v="496000000"/>
    <s v="Hospital"/>
    <n v="69.8"/>
    <n v="30.2"/>
    <s v="Pass"/>
    <n v="1"/>
    <s v=""/>
    <n v="2004"/>
    <x v="0"/>
    <m/>
  </r>
  <r>
    <s v="San Diego"/>
    <s v="Southwestern Community College District"/>
    <s v="General Obligation Bond"/>
    <n v="187000000"/>
    <s v="College, University Facility"/>
    <n v="69.900000000000006"/>
    <n v="30.1"/>
    <s v="Pass"/>
    <n v="1"/>
    <s v=""/>
    <n v="2000"/>
    <x v="0"/>
    <m/>
  </r>
  <r>
    <s v="San Diego"/>
    <s v="Encinitas"/>
    <s v="PLF Debt"/>
    <s v="Transient Occupancy Tax: Levy 2% Tax on Short-term Vacation Rental Units (Less Than 30 Days)"/>
    <s v="Other Capital Improvements, Public Works"/>
    <n v="70"/>
    <n v="30"/>
    <s v="Pass"/>
    <n v="1"/>
    <s v=""/>
    <n v="2008"/>
    <x v="0"/>
    <m/>
  </r>
  <r>
    <s v="San Diego"/>
    <s v="San Ysidro School District"/>
    <s v="General Obligation Bond"/>
    <n v="52985000"/>
    <s v="K-12 School Facility"/>
    <n v="70.09"/>
    <n v="29.91"/>
    <s v="Pass"/>
    <n v="1"/>
    <s v=""/>
    <n v="2020"/>
    <x v="1"/>
    <m/>
  </r>
  <r>
    <s v="San Diego"/>
    <s v="Imperial Beach"/>
    <s v="PLF Debt"/>
    <s v="Sales Tax: additional 1%, thereby increasing the total sales tax rate from 7.75% to 8.75%"/>
    <s v="Other Purpose"/>
    <n v="70.22"/>
    <n v="29.78"/>
    <s v="Pass"/>
    <n v="1"/>
    <s v=""/>
    <n v="2020"/>
    <x v="0"/>
    <m/>
  </r>
  <r>
    <s v="San Diego"/>
    <s v="Mountain Empire Unified School District"/>
    <s v="General Obligation Bond"/>
    <n v="3200000"/>
    <s v="K-12 School Facility"/>
    <n v="70.3"/>
    <n v="29.7"/>
    <s v="Pass"/>
    <n v="1"/>
    <s v=""/>
    <n v="1998"/>
    <x v="1"/>
    <m/>
  </r>
  <r>
    <s v="San Diego"/>
    <s v="South Bay Union School District (San Diego Co)"/>
    <s v="General Obligation Bond"/>
    <n v="1500000"/>
    <s v="K-12 School Facility"/>
    <n v="70.400000000000006"/>
    <n v="29.6"/>
    <s v="Pass"/>
    <n v="1"/>
    <s v=""/>
    <n v="1998"/>
    <x v="0"/>
    <m/>
  </r>
  <r>
    <s v="San Diego"/>
    <s v="Southwestern Community College District"/>
    <s v="General Obligation Bond"/>
    <n v="400000000"/>
    <s v="College, University Facility"/>
    <n v="70.459999999999994"/>
    <n v="29.54"/>
    <s v="Pass"/>
    <n v="1"/>
    <s v=""/>
    <n v="2016"/>
    <x v="0"/>
    <m/>
  </r>
  <r>
    <s v="San Diego"/>
    <s v="National City"/>
    <s v="General Obligation Bond"/>
    <n v="6000000"/>
    <s v="Public Building"/>
    <n v="70.7"/>
    <n v="29.3"/>
    <s v="Pass"/>
    <n v="1"/>
    <s v=""/>
    <n v="2002"/>
    <x v="1"/>
    <m/>
  </r>
  <r>
    <s v="San Diego"/>
    <s v="Rancho Santa Fe School District"/>
    <s v="General Obligation Bond"/>
    <n v="34000000"/>
    <s v="K-12 School Facility"/>
    <n v="70.900000000000006"/>
    <n v="29.1"/>
    <s v="Pass"/>
    <n v="1"/>
    <s v=""/>
    <n v="2008"/>
    <x v="1"/>
    <m/>
  </r>
  <r>
    <s v="San Diego"/>
    <s v="Oceanside Unified School District"/>
    <s v="General Obligation Bond"/>
    <n v="195000000"/>
    <s v="K-12 School Facility"/>
    <n v="71.3"/>
    <n v="28.7"/>
    <s v="Pass"/>
    <n v="1"/>
    <s v=""/>
    <n v="2008"/>
    <x v="1"/>
    <m/>
  </r>
  <r>
    <s v="San Diego"/>
    <s v="Southwestern Community College District"/>
    <s v="General Obligation Bond"/>
    <n v="389000000"/>
    <s v="College, University Facility"/>
    <n v="71.400000000000006"/>
    <n v="28.6"/>
    <s v="Pass"/>
    <n v="1"/>
    <s v=""/>
    <n v="2008"/>
    <x v="0"/>
    <m/>
  </r>
  <r>
    <s v="San Diego"/>
    <s v="East County Fire Protection District (CSCDA)"/>
    <s v="PLF Debt"/>
    <s v="Parcel Tax: Impose Tax of $49"/>
    <s v="Fire, Police Protection/Emergency Medical"/>
    <n v="71.5"/>
    <n v="28.5"/>
    <s v="Pass"/>
    <n v="1"/>
    <s v=""/>
    <n v="2002"/>
    <x v="0"/>
    <m/>
  </r>
  <r>
    <s v="San Diego"/>
    <s v="Coronado"/>
    <s v="PLF Debt"/>
    <s v="8% TOT (Continue)"/>
    <s v="Special Tax Fees/Levy"/>
    <n v="71.599999999999994"/>
    <n v="28.4"/>
    <s v="Pass"/>
    <n v="1"/>
    <s v=""/>
    <n v="1996"/>
    <x v="0"/>
    <m/>
  </r>
  <r>
    <s v="San Diego"/>
    <s v="Lemon Grove"/>
    <s v="PLF Debt"/>
    <s v="Cannabis Tax:  annual rates not to exceed 8% of gross receipts for retail cannabis businesses, and 4% for all other cannabis businesses; which is estimated to generate $560,000 to $1,120,000 annually"/>
    <s v="Other Purpose"/>
    <n v="71.89"/>
    <n v="28.11"/>
    <s v="Pass"/>
    <n v="1"/>
    <s v=""/>
    <n v="2020"/>
    <x v="0"/>
    <m/>
  </r>
  <r>
    <s v="San Diego"/>
    <s v="Lemon Grove School District"/>
    <s v="General Obligation Bond"/>
    <n v="10000000"/>
    <s v="K-12 School Facility"/>
    <n v="71.900000000000006"/>
    <n v="28.1"/>
    <s v="Pass"/>
    <n v="1"/>
    <s v=""/>
    <n v="2014"/>
    <x v="0"/>
    <m/>
  </r>
  <r>
    <s v="San Diego"/>
    <s v="Del Mar"/>
    <s v="General Obligation Bond"/>
    <n v="2000000"/>
    <s v="Fire, Police Protection/Emergency Medical"/>
    <n v="72"/>
    <n v="28"/>
    <s v="Pass"/>
    <n v="1"/>
    <s v=""/>
    <n v="1998"/>
    <x v="0"/>
    <m/>
  </r>
  <r>
    <s v="San Diego"/>
    <s v="Alpine Fire Protection District"/>
    <s v="PLF Debt"/>
    <s v="Special Tax: $15 per unit per year."/>
    <s v="Fire, Police Protection/Emergency Medical"/>
    <n v="72.099999999999994"/>
    <n v="27.9"/>
    <s v="Pass"/>
    <n v="1"/>
    <s v=""/>
    <n v="2001"/>
    <x v="2"/>
    <m/>
  </r>
  <r>
    <s v="San Diego"/>
    <s v="Sweetwater Union High School District"/>
    <s v="General Obligation Bond"/>
    <n v="89354000"/>
    <s v="K-12 School Facility"/>
    <n v="72.400000000000006"/>
    <n v="27.6"/>
    <s v="Pass"/>
    <n v="1"/>
    <s v=""/>
    <n v="2000"/>
    <x v="0"/>
    <m/>
  </r>
  <r>
    <s v="San Diego"/>
    <s v="Palomar Mountain Volunteer Fire Department"/>
    <s v="PLF Debt"/>
    <s v="Parcel Tax: Various Amounts"/>
    <s v="Fire, Police Protection/Emergency Medical"/>
    <n v="72.7"/>
    <n v="27.3"/>
    <s v="Pass"/>
    <n v="1"/>
    <s v=""/>
    <n v="2004"/>
    <x v="1"/>
    <m/>
  </r>
  <r>
    <s v="San Diego"/>
    <s v="Lemon Grove School District"/>
    <s v="General Obligation Bond"/>
    <n v="28000000"/>
    <s v="K-12 School Facility"/>
    <n v="72.900000000000006"/>
    <n v="27.2"/>
    <s v="Pass"/>
    <n v="1"/>
    <s v=""/>
    <n v="2008"/>
    <x v="0"/>
    <m/>
  </r>
  <r>
    <s v="San Diego"/>
    <s v="La Mesa"/>
    <s v="PLF Debt"/>
    <s v="Marijuana Tax: Impose a marijuana business tax at annual rates not to exceed $10/sq. ft. of canopy space for cultivation and 6% of gross receipts for all other businesses."/>
    <s v="Other Purpose"/>
    <n v="73.260000000000005"/>
    <n v="26.74"/>
    <s v="Pass"/>
    <n v="1"/>
    <s v=""/>
    <n v="2018"/>
    <x v="0"/>
    <m/>
  </r>
  <r>
    <s v="San Diego"/>
    <s v="Julian Cuyamaca Fire Protection District"/>
    <s v="Special Assessment Bond"/>
    <s v="Benefit (Parcel) Tax: Impose an Annual Special Benefit Tax of $50 on Residential Property and $5 on Vacant Property within the Julian Cuyamaca Fire Protection District for the Construction of a New Station and Future Maintenance of the Entire District?s Real Property"/>
    <s v="Public Safety"/>
    <n v="73.599999999999994"/>
    <n v="26.4"/>
    <s v="Pass"/>
    <n v="1"/>
    <s v=""/>
    <n v="2006"/>
    <x v="0"/>
    <m/>
  </r>
  <r>
    <s v="San Diego"/>
    <s v="San Diego County CSA 135"/>
    <s v="PLF Debt"/>
    <s v="$15.75 Sq Ft/$9 Mobilehome Maximum Tax"/>
    <s v="Recreation and Sports Facilities"/>
    <n v="74"/>
    <n v="26"/>
    <s v="Pass"/>
    <n v="1"/>
    <s v=""/>
    <n v="1998"/>
    <x v="1"/>
    <m/>
  </r>
  <r>
    <s v="San Diego"/>
    <s v="Permanent Road Division Zone No. 117"/>
    <s v="PLF Debt"/>
    <s v="Parcel Tax: Levying tax up to $1,400/parcel for the first 10 years, and up to $500/parcel thereafter, to provide road maintenance services."/>
    <s v="Street Construction and Improvements"/>
    <n v="74.03"/>
    <n v="25.97"/>
    <s v="Pass"/>
    <n v="1"/>
    <s v=""/>
    <n v="2017"/>
    <x v="2"/>
    <m/>
  </r>
  <r>
    <s v="San Diego"/>
    <s v="Otay Mesa Enhanced Infrastructure Financing District"/>
    <s v="Tax Allocation Bond"/>
    <n v="230000000"/>
    <s v="Multiple Capital Improvements, Public Works"/>
    <n v="75.23"/>
    <n v="24.77"/>
    <s v="Pass"/>
    <n v="1"/>
    <s v=""/>
    <n v="2018"/>
    <x v="0"/>
    <m/>
  </r>
  <r>
    <s v="San Diego"/>
    <s v="San Pasqual Union School District"/>
    <s v="General Obligation Bond"/>
    <n v="1720000"/>
    <s v="K-12 School Facility"/>
    <n v="75.3"/>
    <n v="24.7"/>
    <s v="Pass"/>
    <n v="1"/>
    <s v=""/>
    <n v="1998"/>
    <x v="0"/>
    <m/>
  </r>
  <r>
    <s v="San Diego"/>
    <s v="Chula Vista Elementary School District"/>
    <s v="General Obligation Bond"/>
    <n v="95000000"/>
    <s v="K-12 School Facility"/>
    <n v="75.599999999999994"/>
    <n v="24.4"/>
    <s v="Pass"/>
    <n v="1"/>
    <s v=""/>
    <n v="1998"/>
    <x v="0"/>
    <m/>
  </r>
  <r>
    <s v="San Diego"/>
    <s v="South Bay Union School District (San Diego Co)"/>
    <s v="General Obligation Bond"/>
    <n v="26000000"/>
    <s v="K-12 School Facility"/>
    <n v="75.900000000000006"/>
    <n v="24.1"/>
    <s v="Pass"/>
    <n v="1"/>
    <s v=""/>
    <n v="2012"/>
    <x v="0"/>
    <m/>
  </r>
  <r>
    <s v="San Diego"/>
    <s v="Deerhorn Valley Community Rural Fire Protection District"/>
    <s v="PLF Debt"/>
    <s v="Parcel Tax:  $66 single family/ $120 comm"/>
    <s v="Other Purpose"/>
    <n v="76.400000000000006"/>
    <n v="23.6"/>
    <s v="Pass"/>
    <n v="1"/>
    <s v=""/>
    <n v="1990"/>
    <x v="0"/>
    <m/>
  </r>
  <r>
    <s v="San Diego"/>
    <s v="South Bay Union School District (San Diego Co)"/>
    <s v="General Obligation Bond"/>
    <n v="59400000"/>
    <s v="K-12 School Facility"/>
    <n v="76.400000000000006"/>
    <n v="23.6"/>
    <s v="Pass"/>
    <n v="1"/>
    <s v=""/>
    <n v="2008"/>
    <x v="0"/>
    <m/>
  </r>
  <r>
    <s v="San Diego"/>
    <s v="Coronado Unified School District"/>
    <s v="General Obligation Bond"/>
    <n v="17000000"/>
    <s v="K-12 School Facility"/>
    <n v="76.400000000000006"/>
    <n v="23.6"/>
    <s v="Pass"/>
    <n v="1"/>
    <s v=""/>
    <n v="1998"/>
    <x v="0"/>
    <m/>
  </r>
  <r>
    <s v="San Diego"/>
    <s v="La Mesa"/>
    <s v="General Obligation Bond"/>
    <n v="25000000"/>
    <s v="Public Safety"/>
    <n v="76.7"/>
    <n v="23.3"/>
    <s v="Pass"/>
    <n v="1"/>
    <s v=""/>
    <n v="2004"/>
    <x v="1"/>
    <m/>
  </r>
  <r>
    <s v="San Diego"/>
    <s v="Lakeside Union School District"/>
    <s v="General Obligation Bond"/>
    <n v="22500000"/>
    <s v="K-12 School Facility"/>
    <n v="76.900000000000006"/>
    <n v="23.1"/>
    <s v="Pass"/>
    <n v="1"/>
    <s v=""/>
    <n v="2008"/>
    <x v="0"/>
    <m/>
  </r>
  <r>
    <s v="San Diego"/>
    <s v="Grossmont Healthcare District"/>
    <s v="General Obligation Bond"/>
    <n v="247000000"/>
    <s v="Hospital"/>
    <n v="77.7"/>
    <n v="22.3"/>
    <s v="Pass"/>
    <n v="1"/>
    <s v=""/>
    <n v="2006"/>
    <x v="1"/>
    <m/>
  </r>
  <r>
    <s v="San Diego"/>
    <s v="San Diego Unified School District"/>
    <s v="General Obligation Bond"/>
    <n v="1510000000"/>
    <s v="K-12 School Facility"/>
    <n v="78.5"/>
    <n v="21.5"/>
    <s v="Pass"/>
    <n v="1"/>
    <s v=""/>
    <n v="1998"/>
    <x v="0"/>
    <m/>
  </r>
  <r>
    <s v="San Diego"/>
    <s v="National School District"/>
    <s v="General Obligation Bond"/>
    <n v="26100000"/>
    <s v="K-12 School Facility"/>
    <n v="78.599999999999994"/>
    <n v="21.4"/>
    <s v="Pass"/>
    <n v="1"/>
    <s v=""/>
    <n v="2014"/>
    <x v="0"/>
    <m/>
  </r>
  <r>
    <s v="San Diego"/>
    <s v="Borrego Springs Fire Protection District"/>
    <s v="PLF Debt"/>
    <s v="Parcel Tax: Not to Exceed $75 Per Residential Parcel and $150 Per Non-Residential Parcel"/>
    <s v="Fire, Police Protection/Emergency Medical"/>
    <n v="79"/>
    <n v="21"/>
    <s v="Pass"/>
    <n v="1"/>
    <s v=""/>
    <n v="2004"/>
    <x v="0"/>
    <m/>
  </r>
  <r>
    <s v="San Diego"/>
    <s v="Cardiff School District"/>
    <s v="General Obligation Bond"/>
    <n v="11000000"/>
    <s v="K-12 School Facility"/>
    <n v="80.900000000000006"/>
    <n v="19.100000000000001"/>
    <s v="Pass"/>
    <n v="1"/>
    <s v=""/>
    <n v="2000"/>
    <x v="1"/>
    <m/>
  </r>
  <r>
    <s v="San Diego"/>
    <s v="Lemon Grove School District"/>
    <s v="General Obligation Bond"/>
    <n v="12000000"/>
    <s v="K-12 School Facility"/>
    <n v="81.5"/>
    <n v="18.5"/>
    <s v="Pass"/>
    <n v="1"/>
    <s v=""/>
    <n v="1998"/>
    <x v="0"/>
    <m/>
  </r>
  <r>
    <s v="San Diego"/>
    <s v="Del Mar"/>
    <s v="PLF Debt"/>
    <s v="TOT: Increase to 10.5%"/>
    <s v="Special Tax Fees/Levy"/>
    <n v="82.1"/>
    <n v="17.899999999999999"/>
    <s v="Pass"/>
    <n v="1"/>
    <s v=""/>
    <n v="2002"/>
    <x v="0"/>
    <m/>
  </r>
  <r>
    <s v="San Diego"/>
    <s v="National School District"/>
    <s v="General Obligation Bond"/>
    <n v="30000000"/>
    <s v="K-12 School Facility"/>
    <n v="83.15"/>
    <n v="16.850000000000001"/>
    <s v="Pass"/>
    <n v="1"/>
    <s v=""/>
    <n v="2016"/>
    <x v="0"/>
    <m/>
  </r>
  <r>
    <s v="San Diego"/>
    <s v="San Diego County"/>
    <s v="PLF Debt"/>
    <s v="Parcel Tax: Repeal 1985 tax rate of $30/residential parcels, $75/vacant parcels, $150/agricultural parcels, $180/residential parcels (more than five acres), and $195 for commercial, industrial, institutional, or recreational parcels for fire/emergency medical services."/>
    <s v="Fire, Police Protection/Emergency Medical"/>
    <n v="83.66"/>
    <n v="16.34"/>
    <s v="Pass"/>
    <n v="1"/>
    <s v=""/>
    <n v="2018"/>
    <x v="1"/>
    <m/>
  </r>
  <r>
    <s v="San Francisco"/>
    <s v="San Francisco City &amp; County"/>
    <s v="PLF Debt"/>
    <s v="Hotel Tax: Collect 15% of Money Raised from 6%&quot;Surcharge&quot; Tax"/>
    <s v="Other Capital Improvements, Public Works"/>
    <n v="25.3"/>
    <n v="74.7"/>
    <s v="Fail"/>
    <s v=""/>
    <n v="1"/>
    <n v="2004"/>
    <x v="0"/>
    <m/>
  </r>
  <r>
    <s v="San Francisco"/>
    <s v="San Francisco City &amp; County"/>
    <s v="PLF Debt"/>
    <s v="Parking Tax: Increase Parking Tax from 25% to 35% and Apply to Valet Parking Services"/>
    <s v="Special Tax Fees/Levy"/>
    <n v="32.799999999999997"/>
    <n v="67.2"/>
    <s v="Fail"/>
    <s v=""/>
    <n v="1"/>
    <n v="2006"/>
    <x v="0"/>
    <m/>
  </r>
  <r>
    <s v="San Francisco"/>
    <s v="San Francisco City &amp; County"/>
    <s v="PLF Debt"/>
    <s v="Sales Tax: Increase tax an additional 0.75% for 25 years increasing total tax of 9.25%."/>
    <s v="Other Purpose"/>
    <n v="34.82"/>
    <n v="65.180000000000007"/>
    <s v="Fail"/>
    <s v=""/>
    <n v="1"/>
    <n v="2016"/>
    <x v="0"/>
    <m/>
  </r>
  <r>
    <s v="San Francisco"/>
    <s v="San Francisco City &amp; County"/>
    <s v="PLF Debt"/>
    <s v="Business Tax Revision"/>
    <s v="Special Tax Fees/Levy"/>
    <n v="36.299999999999997"/>
    <n v="63.7"/>
    <s v="Fail"/>
    <s v=""/>
    <n v="1"/>
    <n v="2000"/>
    <x v="0"/>
    <m/>
  </r>
  <r>
    <s v="San Francisco"/>
    <s v="San Francisco City &amp; County"/>
    <s v="PLF Debt"/>
    <s v="Transient Occupancy Tax: Retain Tax Rate at 14%, Confirm That Hotel Room Renters Are Taxed, and Define &quot;Permanent Resident&quot; So That Only an Individual Could Qualify for the &quot;Permanent Resident&quot;"/>
    <s v="Special Tax Fees/Levy"/>
    <n v="38.5"/>
    <n v="61.5"/>
    <s v="Fail"/>
    <s v=""/>
    <n v="1"/>
    <n v="2010"/>
    <x v="0"/>
    <m/>
  </r>
  <r>
    <s v="San Francisco"/>
    <s v="San Francisco City &amp; County"/>
    <s v="PLF Debt"/>
    <s v="Sale of Revenue Bond without Voter Approval"/>
    <s v="Other Purpose"/>
    <n v="39.4"/>
    <n v="60.3"/>
    <s v="Fail"/>
    <s v=""/>
    <n v="1"/>
    <n v="1990"/>
    <x v="0"/>
    <m/>
  </r>
  <r>
    <s v="San Francisco"/>
    <s v="San Francisco City &amp; County"/>
    <s v="General Obligation Bond"/>
    <n v="73800000"/>
    <s v="Prisons, Jails, Correctional Facilities"/>
    <n v="39.4"/>
    <n v="60.6"/>
    <s v="Fail"/>
    <s v=""/>
    <n v="1"/>
    <n v="1990"/>
    <x v="0"/>
    <m/>
  </r>
  <r>
    <s v="San Francisco"/>
    <s v="San Francisco City &amp; County"/>
    <s v="Sales Tax Revenue Bond"/>
    <s v="Sales Tax: Increase of .25% from 2.5% to2.75%"/>
    <s v="Special Tax Fees/Levy"/>
    <n v="42"/>
    <n v="58.1"/>
    <s v="Fail"/>
    <s v=""/>
    <n v="1"/>
    <n v="2004"/>
    <x v="0"/>
    <m/>
  </r>
  <r>
    <s v="San Francisco"/>
    <s v="San Francisco City &amp; County"/>
    <s v="PLF Debt"/>
    <s v="Gross Receipts Tax: Create a Four Year 0.1% Tax on GrossReceipts from Buisnesses, Effective 2005 Through 12/31/2008"/>
    <s v="Special Tax Fees/Levy"/>
    <n v="45.4"/>
    <n v="54.6"/>
    <s v="Fail"/>
    <s v=""/>
    <n v="1"/>
    <n v="2004"/>
    <x v="0"/>
    <m/>
  </r>
  <r>
    <s v="San Francisco"/>
    <s v="San Francisco City &amp; County"/>
    <s v="PLF Debt"/>
    <s v="Transient Occupancy Tax: Increase the Tax Rate from 14% to 16% for the Next 2 Yrs"/>
    <s v="Special Tax Fees/Levy"/>
    <n v="45.5"/>
    <n v="54.5"/>
    <s v="Fail"/>
    <s v=""/>
    <n v="1"/>
    <n v="2010"/>
    <x v="0"/>
    <m/>
  </r>
  <r>
    <s v="San Francisco"/>
    <s v="San Francisco City &amp; County"/>
    <s v="PLF Debt"/>
    <s v="Property Transfer Tax: Impose additional tax between 14% and 24% on the total sale price of certain multi-unit residential properties sold within 5 years of purchase or transfer."/>
    <s v="Special Tax Fees/Levy"/>
    <n v="46.1"/>
    <n v="53.9"/>
    <s v="Fail"/>
    <s v=""/>
    <n v="1"/>
    <n v="2014"/>
    <x v="0"/>
    <m/>
  </r>
  <r>
    <s v="San Francisco"/>
    <s v="San Francisco City &amp; County"/>
    <s v="PLF Debt"/>
    <s v="Sales Tax: Increase sales tax by 0.5% for 10 years."/>
    <s v="Public Safety"/>
    <n v="46.13"/>
    <n v="53.87"/>
    <s v="Fail"/>
    <s v=""/>
    <n v="1"/>
    <n v="2011"/>
    <x v="2"/>
    <m/>
  </r>
  <r>
    <s v="San Francisco"/>
    <s v="San Francisco City &amp; County"/>
    <s v="Revenue Bond"/>
    <n v="1628000000"/>
    <s v="Water Supply, Storage, Distribution"/>
    <n v="53.3"/>
    <n v="46.7"/>
    <s v="Pass"/>
    <n v="1"/>
    <s v=""/>
    <n v="2002"/>
    <x v="0"/>
    <m/>
  </r>
  <r>
    <s v="San Francisco"/>
    <s v="San Francisco City &amp; County"/>
    <s v="General Obligation Bond"/>
    <n v="195600000"/>
    <s v="Prisons, Jails, Correctional Facilities"/>
    <n v="54"/>
    <n v="46"/>
    <s v="Fail"/>
    <s v=""/>
    <n v="1"/>
    <n v="1994"/>
    <x v="0"/>
    <m/>
  </r>
  <r>
    <s v="San Francisco"/>
    <s v="San Francisco City &amp; County"/>
    <s v="General Obligation Bond"/>
    <n v="122755000"/>
    <s v="Seismic Safety, Improvements, Repairs"/>
    <n v="55"/>
    <n v="45"/>
    <s v="Fail"/>
    <s v=""/>
    <n v="1"/>
    <n v="2002"/>
    <x v="0"/>
    <m/>
  </r>
  <r>
    <s v="San Francisco"/>
    <s v="San Francisco City &amp; County"/>
    <s v="PLF Debt"/>
    <s v="Property Tax: Increase Tax to $7.50 Per $500 of Value"/>
    <s v="Special Tax Fees/Levy"/>
    <n v="55.3"/>
    <n v="44.7"/>
    <s v="Pass"/>
    <n v="1"/>
    <s v=""/>
    <n v="2002"/>
    <x v="0"/>
    <m/>
  </r>
  <r>
    <s v="San Francisco"/>
    <s v="San Francisco City &amp; County"/>
    <s v="PLF Debt"/>
    <s v="Sugar-Sweetened Beverages Tax: Impose 2›/oz. tax on distributors of sugar-sweetened beverages."/>
    <s v="Health Care Facilities"/>
    <n v="55.6"/>
    <n v="44.4"/>
    <s v="Fail"/>
    <s v=""/>
    <n v="1"/>
    <n v="2014"/>
    <x v="0"/>
    <m/>
  </r>
  <r>
    <s v="San Francisco"/>
    <s v="San Francisco City &amp; County"/>
    <s v="General Obligation Bond"/>
    <n v="250000000"/>
    <s v="Multifamily Housing"/>
    <n v="55.7"/>
    <n v="44.3"/>
    <s v="Fail"/>
    <s v=""/>
    <n v="1"/>
    <n v="2002"/>
    <x v="0"/>
    <m/>
  </r>
  <r>
    <s v="San Francisco"/>
    <s v="San Francisco City &amp; County"/>
    <s v="General Obligation Bond"/>
    <n v="208000000"/>
    <s v="Street Construction and Improvements"/>
    <n v="56.2"/>
    <n v="43.8"/>
    <s v="Fail"/>
    <s v=""/>
    <n v="1"/>
    <n v="2005"/>
    <x v="3"/>
    <m/>
  </r>
  <r>
    <s v="San Francisco"/>
    <s v="San Francisco City &amp; County"/>
    <s v="General Obligation Bond"/>
    <n v="60000000"/>
    <s v="K-12 School Facility"/>
    <n v="57.3"/>
    <n v="42.7"/>
    <s v="Fail"/>
    <s v=""/>
    <n v="1"/>
    <n v="2004"/>
    <x v="0"/>
    <m/>
  </r>
  <r>
    <s v="San Francisco"/>
    <s v="San Francisco City &amp; County"/>
    <s v="PLF Debt"/>
    <s v="Real Estate Transfer Tax: an increase to the transfer tax rate on real estate sales and leases of 35 years or more, to 5.5% on transactions of $10 million to $25 million and to 6% on transactions of $25 million or more, generating an estimated $196 million per year"/>
    <s v="Other Purpose"/>
    <n v="57.55"/>
    <n v="42.45"/>
    <s v="Pass"/>
    <n v="1"/>
    <s v=""/>
    <n v="2020"/>
    <x v="0"/>
    <m/>
  </r>
  <r>
    <s v="San Francisco"/>
    <s v="San Francisco City &amp; County"/>
    <s v="PLF Debt"/>
    <s v="Property Transfer Tax: Increase Tax Rate to 2.0% for Sales and Long-Term Leases of Real Property Valued at $5 Million to $10 Million and to 2.5% If Property Is Valued at $10 Million or More"/>
    <s v="Special Tax Fees/Levy"/>
    <n v="58.5"/>
    <n v="41.5"/>
    <s v="Pass"/>
    <n v="1"/>
    <s v=""/>
    <n v="2010"/>
    <x v="0"/>
    <m/>
  </r>
  <r>
    <s v="San Francisco"/>
    <s v="San Francisco City &amp; County"/>
    <s v="General Obligation Bond"/>
    <n v="73800000"/>
    <s v="Prisons, Jails, Correctional Facilities"/>
    <n v="58.6"/>
    <n v="41.4"/>
    <s v="Fail"/>
    <s v=""/>
    <n v="1"/>
    <n v="1990"/>
    <x v="0"/>
    <m/>
  </r>
  <r>
    <s v="San Francisco"/>
    <s v="San Francisco City &amp; County"/>
    <s v="PLF Debt"/>
    <s v="Vehicle Registration Fee: Authorize a $10 Fee on the Registration of Vehicles"/>
    <s v="Street Construction and Improvements"/>
    <n v="58.8"/>
    <n v="41.2"/>
    <s v="Pass"/>
    <n v="1"/>
    <s v=""/>
    <n v="2010"/>
    <x v="0"/>
    <m/>
  </r>
  <r>
    <s v="San Francisco"/>
    <s v="San Francisco City &amp; County"/>
    <s v="PLF Debt"/>
    <s v="Soda/Sugary Beverage Tax: Impose tax on all soda and sugary beverages at a rate of 1 cent per ounce."/>
    <s v="Other Purpose"/>
    <n v="61.88"/>
    <n v="38.119999999999997"/>
    <s v="Pass"/>
    <n v="1"/>
    <s v=""/>
    <n v="2016"/>
    <x v="0"/>
    <m/>
  </r>
  <r>
    <s v="San Francisco"/>
    <s v="San Francisco City &amp; County"/>
    <s v="PLF Debt"/>
    <s v="Real Estate Transfer Tax: Increase tax on house/property sales from 2% to 2.25% for properties sold between $5 million through $10 million; from 2.5% to 2.75% for properties sold between $10 million through $25 million; from 2.5% to 3% for properties sold for $25 million or more."/>
    <s v="Other Purpose"/>
    <n v="61.94"/>
    <n v="38.06"/>
    <s v="Pass"/>
    <n v="1"/>
    <s v=""/>
    <n v="2016"/>
    <x v="0"/>
    <m/>
  </r>
  <r>
    <s v="San Francisco"/>
    <s v="San Francisco City &amp; County"/>
    <s v="Public Lease Revenue Bond"/>
    <s v="Public Lease Revenue Bond: $140,000,000"/>
    <s v="Other Purpose"/>
    <n v="62"/>
    <n v="38"/>
    <s v="Pass"/>
    <n v="1"/>
    <s v=""/>
    <n v="1986"/>
    <x v="0"/>
    <m/>
  </r>
  <r>
    <s v="San Francisco"/>
    <s v="San Francisco City &amp; County"/>
    <s v="General Obligation Bond"/>
    <n v="46150000"/>
    <s v="Seismic Safety, Improvements, Repairs"/>
    <n v="63.2"/>
    <n v="36.799999999999997"/>
    <s v="Fail"/>
    <s v=""/>
    <n v="1"/>
    <n v="2010"/>
    <x v="0"/>
    <m/>
  </r>
  <r>
    <s v="San Francisco"/>
    <s v="San Francisco City &amp; County"/>
    <s v="General Obligation Bond"/>
    <n v="146075000"/>
    <s v="Special Tax Fees/Levy"/>
    <n v="63.6"/>
    <n v="36.4"/>
    <s v="Fail"/>
    <s v=""/>
    <n v="1"/>
    <n v="1994"/>
    <x v="0"/>
    <m/>
  </r>
  <r>
    <s v="San Francisco"/>
    <s v="San Francisco Community College District"/>
    <s v="General Obligation Bond"/>
    <n v="246300000"/>
    <s v="College, University Facility"/>
    <n v="63.9"/>
    <n v="36.1"/>
    <s v="Pass"/>
    <n v="1"/>
    <s v=""/>
    <n v="2005"/>
    <x v="3"/>
    <m/>
  </r>
  <r>
    <s v="San Francisco"/>
    <s v="San Francisco City &amp; County"/>
    <s v="General Obligation Bond"/>
    <n v="200000000"/>
    <s v="Multifamily Housing"/>
    <n v="64.099999999999994"/>
    <n v="35.9"/>
    <s v="Fail"/>
    <s v=""/>
    <n v="1"/>
    <n v="2004"/>
    <x v="0"/>
    <m/>
  </r>
  <r>
    <s v="San Francisco"/>
    <s v="San Francisco City &amp; County"/>
    <s v="General Obligation Bond"/>
    <n v="89900000"/>
    <s v="Public Building"/>
    <n v="64.400000000000006"/>
    <n v="35.6"/>
    <s v="Fail"/>
    <s v=""/>
    <n v="1"/>
    <n v="1998"/>
    <x v="1"/>
    <m/>
  </r>
  <r>
    <s v="San Francisco"/>
    <s v="San Francisco City &amp; County"/>
    <s v="General Obligation Bond"/>
    <n v="38350000"/>
    <s v="Seismic Safety, Improvements, Repairs"/>
    <n v="64.599999999999994"/>
    <n v="35.4"/>
    <s v="Fail"/>
    <s v=""/>
    <n v="1"/>
    <n v="1994"/>
    <x v="0"/>
    <m/>
  </r>
  <r>
    <s v="San Francisco"/>
    <s v="San Francisco City &amp; County"/>
    <s v="PLF Debt"/>
    <s v="Business Tax: additional 0.1%-0.6% of gross receipts or 0.4%-2.4% of payroll expenses for businesses in which the highest-paid managerial employee earns more than 100 times the median compensation of employees, generating an estimated $60-140 million per year"/>
    <s v="Other Purpose"/>
    <n v="65.06"/>
    <n v="34.94"/>
    <s v="Pass"/>
    <n v="1"/>
    <s v=""/>
    <n v="2020"/>
    <x v="0"/>
    <m/>
  </r>
  <r>
    <s v="San Francisco"/>
    <s v="San Francisco City &amp; County"/>
    <s v="PLF Debt"/>
    <s v="Business Tax: Impose additional business taxes of .175% to .69% of gross receipts over $50 million and another tax of 1.5% on certain administrative offices' payroll expense for homeless people and prevent homelessness."/>
    <s v="Other Purpose"/>
    <n v="65.67"/>
    <n v="34.33"/>
    <s v="Pass"/>
    <n v="1"/>
    <s v=""/>
    <n v="2018"/>
    <x v="0"/>
    <m/>
  </r>
  <r>
    <s v="San Francisco"/>
    <s v="San Francisco City &amp; County"/>
    <s v="PLF Debt"/>
    <s v="Utility Users Tax: Replace the Emergency Response Fee with an Access Line Tax at the Same Rates, with the Same Exemptions, and Revise the Telephone Users Tax"/>
    <s v="Hospital"/>
    <n v="66.7"/>
    <n v="33.299999999999997"/>
    <s v="Pass"/>
    <n v="1"/>
    <s v=""/>
    <n v="2008"/>
    <x v="0"/>
    <m/>
  </r>
  <r>
    <s v="San Francisco"/>
    <s v="San Francisco City &amp; County"/>
    <s v="PLF Debt"/>
    <s v="Transportation Tax:  Enact tax on ride-share companies at a rate of 1.5% of total fares on shared rides and rides in zero-emission vehicles; 3.25% on private rides, to improve and maintain Muni services and improve pedestrian and bicycle infrastructure."/>
    <s v="Other Purpose"/>
    <n v="67.650000000000006"/>
    <n v="32.35"/>
    <s v="Pass"/>
    <n v="1"/>
    <s v=""/>
    <n v="2019"/>
    <x v="2"/>
    <m/>
  </r>
  <r>
    <s v="San Francisco"/>
    <s v="San Francisco City &amp; County"/>
    <s v="General Obligation Bond"/>
    <n v="248000000"/>
    <s v="Street Construction and Improvements"/>
    <n v="68.02"/>
    <n v="31.98"/>
    <s v="Pass"/>
    <n v="1"/>
    <s v=""/>
    <n v="2011"/>
    <x v="2"/>
    <m/>
  </r>
  <r>
    <s v="San Francisco"/>
    <s v="San Francisco City &amp; County"/>
    <s v="PLF Debt"/>
    <s v="Real Estate Tax: Increase Transfer Tax on Sales of Real Estate Worth More Than $5 Million to 1.5% and Reduce the Tax by Up to 1/3 on Sales of Residences Where the Seller Installed Solar Energy Systems or Made Seismic Safety Improvements"/>
    <s v="Special Tax Fees/Levy"/>
    <n v="68.599999999999994"/>
    <n v="31.4"/>
    <s v="Pass"/>
    <n v="1"/>
    <s v=""/>
    <n v="2008"/>
    <x v="0"/>
    <m/>
  </r>
  <r>
    <s v="San Francisco"/>
    <s v="San Francisco City &amp; County"/>
    <s v="PLF Debt"/>
    <s v="Parcel Tax: Levy a  Parcel Tax of $198 Per Parcel of Taxable Property in the City Beginning 7/1/2008 Until 7/1/2028"/>
    <s v="K-12 School Facility"/>
    <n v="69"/>
    <n v="31"/>
    <s v="Pass"/>
    <n v="1"/>
    <s v=""/>
    <n v="2008"/>
    <x v="1"/>
    <m/>
  </r>
  <r>
    <s v="San Francisco"/>
    <s v="San Francisco City &amp; County"/>
    <s v="General Obligation Bond"/>
    <n v="16500000"/>
    <s v="Prisons, Jails, Correctional Facilities"/>
    <n v="69.3"/>
    <n v="30.7"/>
    <s v="Pass"/>
    <n v="1"/>
    <s v=""/>
    <n v="1990"/>
    <x v="0"/>
    <m/>
  </r>
  <r>
    <s v="San Francisco"/>
    <s v="San Francisco City &amp; County"/>
    <s v="PLF Debt"/>
    <s v="Parcel Tax: Levy of An Annual Parcel Tax Not to Exceed $32.20 Per Parcel for Single Family Residential and Nonresidential Parcels and $16.10 Per Dwelling Unit for Mixed Use and Multi-Family Residential Parcels"/>
    <s v="K-12 School Facility"/>
    <n v="70"/>
    <n v="30"/>
    <s v="Pass"/>
    <n v="1"/>
    <s v=""/>
    <n v="2010"/>
    <x v="1"/>
    <m/>
  </r>
  <r>
    <s v="San Francisco"/>
    <s v="San Francisco City &amp; County"/>
    <s v="PLF Debt"/>
    <s v="Parcel Tax: vacant property tax on ground floor commercial space in certain commercial districts, rates of between $250 and $1,000 per street-facing foot, starting January 1, 2021 and without any expiration date"/>
    <s v="Other Purpose"/>
    <n v="70.09"/>
    <n v="29.91"/>
    <s v="Pass"/>
    <n v="1"/>
    <s v=""/>
    <n v="2020"/>
    <x v="1"/>
    <m/>
  </r>
  <r>
    <s v="San Francisco"/>
    <s v="San Francisco Unified School District"/>
    <s v="General Obligation Bond"/>
    <n v="295000000"/>
    <s v="K-12 School Facility"/>
    <n v="70.599999999999994"/>
    <n v="29.4"/>
    <s v="Pass"/>
    <n v="1"/>
    <s v=""/>
    <n v="2003"/>
    <x v="2"/>
    <m/>
  </r>
  <r>
    <s v="San Francisco"/>
    <s v="San Francisco City &amp; County"/>
    <s v="General Obligation Bond"/>
    <n v="487500000"/>
    <s v="Other Housing"/>
    <n v="70.63"/>
    <n v="29.37"/>
    <s v="Pass"/>
    <n v="1"/>
    <s v=""/>
    <n v="2020"/>
    <x v="0"/>
    <m/>
  </r>
  <r>
    <s v="San Francisco"/>
    <s v="San Francisco City &amp; County"/>
    <s v="General Obligation Bond"/>
    <n v="41730000"/>
    <s v="Public Building"/>
    <n v="70.8"/>
    <n v="29.2"/>
    <s v="Pass"/>
    <n v="1"/>
    <s v=""/>
    <n v="1994"/>
    <x v="0"/>
    <m/>
  </r>
  <r>
    <s v="San Francisco"/>
    <s v="San Francisco City &amp; County"/>
    <s v="PLF Debt"/>
    <s v="Gross Receipts Tax: Create Tax Designed to Eliminate/Reduce Tax on Payroll Costs and Increase Business Registration Fees."/>
    <s v="Special Tax Fees/Levy"/>
    <n v="70.8"/>
    <n v="29.3"/>
    <s v="Pass"/>
    <n v="1"/>
    <s v=""/>
    <n v="2012"/>
    <x v="0"/>
    <m/>
  </r>
  <r>
    <s v="San Francisco"/>
    <s v="San Francisco Unified School District"/>
    <s v="General Obligation Bond"/>
    <n v="531000000"/>
    <s v="K-12 School Facility"/>
    <n v="71.099999999999994"/>
    <n v="28.9"/>
    <s v="Pass"/>
    <n v="1"/>
    <s v=""/>
    <n v="2011"/>
    <x v="2"/>
    <m/>
  </r>
  <r>
    <s v="San Francisco"/>
    <s v="San Francisco City &amp; County"/>
    <s v="General Obligation Bond"/>
    <n v="600000000"/>
    <s v="Multifamily Housing"/>
    <n v="71.16"/>
    <n v="28.84"/>
    <s v="Pass"/>
    <n v="1"/>
    <s v=""/>
    <n v="2019"/>
    <x v="2"/>
    <m/>
  </r>
  <r>
    <s v="San Francisco"/>
    <s v="San Francisco City &amp; County"/>
    <s v="General Obligation Bond"/>
    <n v="185000000"/>
    <s v="Recreation and Sports Facilities"/>
    <n v="71.3"/>
    <n v="28.7"/>
    <s v="Pass"/>
    <n v="1"/>
    <s v=""/>
    <n v="2008"/>
    <x v="1"/>
    <m/>
  </r>
  <r>
    <s v="San Francisco"/>
    <s v="San Francisco City &amp; County"/>
    <s v="General Obligation Bond"/>
    <n v="500000000"/>
    <s v="Street Construction and Improvements"/>
    <n v="71.900000000000006"/>
    <n v="28.1"/>
    <s v="Pass"/>
    <n v="1"/>
    <s v=""/>
    <n v="2014"/>
    <x v="0"/>
    <m/>
  </r>
  <r>
    <s v="San Francisco"/>
    <s v="San Francisco City &amp; County"/>
    <s v="General Obligation Bond"/>
    <n v="195000000"/>
    <s v="Parks, Open Space"/>
    <n v="72.099999999999994"/>
    <n v="27.9"/>
    <s v="Pass"/>
    <n v="1"/>
    <s v=""/>
    <n v="2012"/>
    <x v="0"/>
    <m/>
  </r>
  <r>
    <s v="San Francisco"/>
    <s v="San Francisco Community College District"/>
    <s v="General Obligation Bond"/>
    <n v="195000000"/>
    <s v="College, University Facility"/>
    <n v="72.14"/>
    <n v="27.86"/>
    <s v="Pass"/>
    <n v="1"/>
    <s v=""/>
    <n v="2001"/>
    <x v="2"/>
    <m/>
  </r>
  <r>
    <s v="San Francisco"/>
    <s v="San Francisco City &amp; County"/>
    <s v="PLF Debt"/>
    <s v="$.25-$.75 Stadium Admission Tax"/>
    <s v="Special Tax Fees/Levy"/>
    <n v="72.3"/>
    <n v="27.7"/>
    <s v="Pass"/>
    <n v="1"/>
    <s v=""/>
    <n v="1998"/>
    <x v="0"/>
    <m/>
  </r>
  <r>
    <s v="San Francisco"/>
    <s v="San Francisco Community College District"/>
    <s v="General Obligation Bond"/>
    <n v="845000000"/>
    <s v="College, University Facility"/>
    <n v="72.39"/>
    <n v="27.61"/>
    <s v="Pass"/>
    <n v="1"/>
    <s v=""/>
    <n v="2020"/>
    <x v="1"/>
    <m/>
  </r>
  <r>
    <s v="San Francisco"/>
    <s v="San Francisco City &amp; County"/>
    <s v="Revenue Bond"/>
    <n v="100000000"/>
    <s v="Power Generation/Transmission"/>
    <n v="72.58"/>
    <n v="27.42"/>
    <s v="Pass"/>
    <n v="1"/>
    <s v=""/>
    <n v="2001"/>
    <x v="2"/>
    <m/>
  </r>
  <r>
    <s v="San Francisco"/>
    <s v="San Francisco Community College District"/>
    <s v="PLF Debt"/>
    <s v="Parcel Tax: Levy Annual Tax of $79/Parcel for 8 Yrs"/>
    <s v="College, University Facility"/>
    <n v="72.900000000000006"/>
    <n v="27.1"/>
    <s v="Pass"/>
    <n v="1"/>
    <s v=""/>
    <n v="2012"/>
    <x v="0"/>
    <m/>
  </r>
  <r>
    <s v="San Francisco"/>
    <s v="San Francisco Unified School District"/>
    <s v="General Obligation Bond"/>
    <n v="450000000"/>
    <s v="K-12 School Facility"/>
    <n v="73.900000000000006"/>
    <n v="26.2"/>
    <s v="Pass"/>
    <n v="1"/>
    <s v=""/>
    <n v="2006"/>
    <x v="0"/>
    <m/>
  </r>
  <r>
    <s v="San Francisco"/>
    <s v="San Francisco City &amp; County"/>
    <s v="General Obligation Bond"/>
    <n v="310000000"/>
    <s v="Other Housing"/>
    <n v="73.91"/>
    <n v="26.09"/>
    <s v="Pass"/>
    <n v="1"/>
    <s v=""/>
    <n v="2015"/>
    <x v="2"/>
    <m/>
  </r>
  <r>
    <s v="San Francisco"/>
    <s v="San Francisco City &amp; County"/>
    <s v="Other Bond"/>
    <s v="Allows refunding of revenue bonds without voter approval"/>
    <s v="Other Purpose"/>
    <n v="74"/>
    <n v="26"/>
    <s v="Pass"/>
    <n v="1"/>
    <s v=""/>
    <n v="1986"/>
    <x v="0"/>
    <m/>
  </r>
  <r>
    <s v="San Francisco"/>
    <s v="San Francisco City &amp; County"/>
    <s v="PLF Debt"/>
    <s v="Payroll Tax: Levy the City's Payroll Expense Tax to Certain Partnerships and Other Businesses and Expand the Payroll Expense Tax Exemption for Small Businesses with Annual Payroll Expenses of $250,000 or Less"/>
    <s v="Special Tax Fees/Levy"/>
    <n v="74.2"/>
    <n v="25.8"/>
    <s v="Pass"/>
    <n v="1"/>
    <s v=""/>
    <n v="2008"/>
    <x v="0"/>
    <m/>
  </r>
  <r>
    <s v="San Francisco"/>
    <s v="San Francisco City &amp; County"/>
    <s v="General Obligation Bond"/>
    <n v="105865000"/>
    <s v="Public Building"/>
    <n v="74.400000000000006"/>
    <n v="25.6"/>
    <s v="Pass"/>
    <n v="1"/>
    <s v=""/>
    <n v="2000"/>
    <x v="0"/>
    <m/>
  </r>
  <r>
    <s v="San Francisco"/>
    <s v="San Francisco Unified School District"/>
    <s v="PLF Debt"/>
    <s v="Parcel Tax: $288 per parcel, adjusted for inflation each year, to replace an existing parcel tax, thereby generating an estimated $48.1 million per year for 17 years"/>
    <s v="K-12 School Facility"/>
    <n v="74.430000000000007"/>
    <n v="25.57"/>
    <s v="Pass"/>
    <n v="1"/>
    <s v=""/>
    <n v="2020"/>
    <x v="0"/>
    <m/>
  </r>
  <r>
    <s v="San Francisco"/>
    <s v="San Francisco City &amp; County"/>
    <s v="PLF Debt"/>
    <s v="Property Tax: Extend property tax of 2.5 cents for every $100 collected for 15 years for library funding."/>
    <s v="Other Purpose"/>
    <n v="74.5"/>
    <n v="25.5"/>
    <s v="Pass"/>
    <n v="1"/>
    <s v=""/>
    <n v="2007"/>
    <x v="2"/>
    <m/>
  </r>
  <r>
    <s v="San Francisco"/>
    <s v="San Francisco City &amp; County"/>
    <s v="PLF Debt"/>
    <s v="Sales Tax: Continue 0.5 cent sales tax."/>
    <s v="Public Transit"/>
    <n v="74.790000000000006"/>
    <n v="25.21"/>
    <s v="Pass"/>
    <n v="1"/>
    <s v=""/>
    <n v="2003"/>
    <x v="2"/>
    <m/>
  </r>
  <r>
    <s v="San Francisco"/>
    <s v="San Francisco City &amp; County"/>
    <s v="General Obligation Bond"/>
    <n v="109500000"/>
    <s v="Public Building"/>
    <n v="76"/>
    <n v="24"/>
    <s v="Pass"/>
    <n v="1"/>
    <s v=""/>
    <n v="1988"/>
    <x v="0"/>
    <m/>
  </r>
  <r>
    <s v="San Francisco"/>
    <s v="San Francisco City &amp; County"/>
    <s v="General Obligation Bond"/>
    <n v="260700000"/>
    <s v="Other Housing"/>
    <n v="76.010000000000005"/>
    <n v="23.99"/>
    <s v="Pass"/>
    <n v="1"/>
    <s v=""/>
    <n v="2016"/>
    <x v="0"/>
    <m/>
  </r>
  <r>
    <s v="San Francisco"/>
    <s v="San Francisco City &amp; County"/>
    <s v="General Obligation Bond"/>
    <n v="110000000"/>
    <s v="Recreation and Sports Facilities"/>
    <n v="78.7"/>
    <n v="21.3"/>
    <s v="Pass"/>
    <n v="1"/>
    <s v=""/>
    <n v="2000"/>
    <x v="1"/>
    <m/>
  </r>
  <r>
    <s v="San Francisco"/>
    <s v="San Francisco City &amp; County"/>
    <s v="General Obligation Bond"/>
    <n v="400000000"/>
    <s v="Seismic Safety, Improvements, Repairs"/>
    <n v="79.040000000000006"/>
    <n v="20.96"/>
    <s v="Pass"/>
    <n v="1"/>
    <s v=""/>
    <n v="2014"/>
    <x v="1"/>
    <m/>
  </r>
  <r>
    <s v="San Francisco"/>
    <s v="San Francisco Unified School District"/>
    <s v="General Obligation Bond"/>
    <n v="744250000"/>
    <s v="K-12 School Facility"/>
    <n v="79.12"/>
    <n v="20.88"/>
    <s v="Pass"/>
    <n v="1"/>
    <s v=""/>
    <n v="2016"/>
    <x v="0"/>
    <m/>
  </r>
  <r>
    <s v="San Francisco"/>
    <s v="San Francisco City &amp; County"/>
    <s v="General Obligation Bond"/>
    <n v="350000000"/>
    <s v="Fire, Police Protection/Emergency Medical"/>
    <n v="79.260000000000005"/>
    <n v="20.74"/>
    <s v="Pass"/>
    <n v="1"/>
    <s v=""/>
    <n v="2016"/>
    <x v="1"/>
    <m/>
  </r>
  <r>
    <s v="San Francisco"/>
    <s v="San Francisco City &amp; County"/>
    <s v="General Obligation Bond"/>
    <n v="412300000"/>
    <s v="Seismic Safety, Improvements, Repairs"/>
    <n v="79.400000000000006"/>
    <n v="20.6"/>
    <s v="Pass"/>
    <n v="1"/>
    <s v=""/>
    <n v="2010"/>
    <x v="1"/>
    <m/>
  </r>
  <r>
    <s v="San Francisco"/>
    <s v="San Francisco Community College District"/>
    <s v="PLF Debt"/>
    <s v="Parcel Tax: Renew tax for $15 years of $99/parcel."/>
    <s v="College, University Facility"/>
    <n v="79.849999999999994"/>
    <n v="20.149999999999999"/>
    <s v="Pass"/>
    <n v="1"/>
    <s v=""/>
    <n v="2016"/>
    <x v="0"/>
    <m/>
  </r>
  <r>
    <s v="San Francisco"/>
    <s v="San Francisco City &amp; County"/>
    <s v="General Obligation Bond"/>
    <n v="425000000"/>
    <s v="Multiple Capital Improvements, Public Works"/>
    <n v="82.7"/>
    <n v="17.3"/>
    <s v="Pass"/>
    <n v="1"/>
    <s v=""/>
    <n v="2018"/>
    <x v="0"/>
    <m/>
  </r>
  <r>
    <s v="San Francisco"/>
    <s v="San Francisco City &amp; County"/>
    <s v="General Obligation Bond"/>
    <n v="628500000"/>
    <s v="Fire, Police Protection/Emergency Medical"/>
    <n v="82.84"/>
    <n v="17.16"/>
    <s v="Pass"/>
    <n v="1"/>
    <s v=""/>
    <n v="2020"/>
    <x v="1"/>
    <m/>
  </r>
  <r>
    <s v="San Francisco"/>
    <s v="San Francisco City &amp; County"/>
    <s v="PLF Debt"/>
    <s v="2% Hotel Tax Surcharge"/>
    <s v="Special Tax Fees/Levy"/>
    <n v="83.6"/>
    <n v="16.399999999999999"/>
    <s v="Pass"/>
    <n v="1"/>
    <s v=""/>
    <n v="1998"/>
    <x v="0"/>
    <m/>
  </r>
  <r>
    <s v="San Francisco"/>
    <s v="San Francisco General Hospital and Trauma Center"/>
    <s v="General Obligation Bond"/>
    <n v="887400000"/>
    <s v="Hospital"/>
    <n v="83.8"/>
    <n v="16.2"/>
    <s v="Pass"/>
    <n v="1"/>
    <s v=""/>
    <n v="2008"/>
    <x v="0"/>
    <m/>
  </r>
  <r>
    <s v="San Francisco"/>
    <s v="San Francisco City &amp; County"/>
    <s v="General Obligation Bond"/>
    <n v="46200000"/>
    <s v="Fire, Police Protection/Emergency Medical"/>
    <n v="89"/>
    <n v="11"/>
    <s v="Pass"/>
    <n v="1"/>
    <s v=""/>
    <n v="1986"/>
    <x v="0"/>
    <m/>
  </r>
  <r>
    <s v="San Joaquin"/>
    <s v="Manteca"/>
    <s v="Sales Tax Revenue Bond"/>
    <s v="Sales Tax: .25% Transactions and Use (Sales) Tax Ordinance"/>
    <s v="Special Tax Fees/Levy"/>
    <n v="22"/>
    <n v="78"/>
    <s v="Fail"/>
    <s v=""/>
    <n v="1"/>
    <n v="2004"/>
    <x v="0"/>
    <m/>
  </r>
  <r>
    <s v="San Joaquin"/>
    <s v="North San Joaquin Water Conservation District"/>
    <s v="PLF Debt"/>
    <s v="Groundwater Charge: Impose and Collect Groundwater Charge Beginning in the Fiscal Year Following the Adoption of his Measure, and In Future Years"/>
    <s v="Multiple Capital Improvements, Public Works"/>
    <n v="32.799999999999997"/>
    <n v="67.2"/>
    <s v="Fail"/>
    <s v=""/>
    <n v="1"/>
    <n v="2010"/>
    <x v="1"/>
    <m/>
  </r>
  <r>
    <s v="San Joaquin"/>
    <s v="Stockton"/>
    <s v="PLF Debt"/>
    <s v="Utility Users Tax: Reduce to 2%"/>
    <s v="Special Tax Fees/Levy"/>
    <n v="37.200000000000003"/>
    <n v="62.8"/>
    <s v="Fail"/>
    <s v=""/>
    <n v="1"/>
    <n v="2002"/>
    <x v="0"/>
    <m/>
  </r>
  <r>
    <s v="San Joaquin"/>
    <s v="Lodi"/>
    <s v="PLF Debt"/>
    <s v="TOT: Increase to 10%"/>
    <s v="Special Tax Fees/Levy"/>
    <n v="39.4"/>
    <n v="60.6"/>
    <s v="Fail"/>
    <s v=""/>
    <n v="1"/>
    <n v="2002"/>
    <x v="0"/>
    <m/>
  </r>
  <r>
    <s v="San Joaquin"/>
    <s v="Lodi"/>
    <s v="Sales Tax Revenue Bond"/>
    <s v="Sales Tax: Effective 4/1/2007, Establish a 10 Year 1/4› Sales Tax."/>
    <s v="Special Tax Fees/Levy"/>
    <n v="43.9"/>
    <n v="56.1"/>
    <s v="Fail"/>
    <s v=""/>
    <n v="1"/>
    <n v="2006"/>
    <x v="0"/>
    <m/>
  </r>
  <r>
    <s v="San Joaquin"/>
    <s v="Stockton"/>
    <s v="PLF Debt"/>
    <s v="Utility Users Tax: Reduce from 8% to 6%"/>
    <s v="Special Tax Fees/Levy"/>
    <n v="44.4"/>
    <n v="55.6"/>
    <s v="Fail"/>
    <s v=""/>
    <n v="1"/>
    <n v="2002"/>
    <x v="1"/>
    <m/>
  </r>
  <r>
    <s v="San Joaquin"/>
    <s v="Linden Unified School District"/>
    <s v="General Obligation Bond"/>
    <n v="31200000"/>
    <s v="K-12 School Facility"/>
    <n v="44.73"/>
    <n v="55.27"/>
    <s v="Fail"/>
    <s v=""/>
    <n v="1"/>
    <n v="2018"/>
    <x v="0"/>
    <m/>
  </r>
  <r>
    <s v="San Joaquin"/>
    <s v="Clements Rural Fire Protection District"/>
    <s v="PLF Debt"/>
    <s v="Parcel Tax: $10 per year for unstable lots, $25 per year for vacant residential lots, $50 per year / per parcel for miscellaneous city property."/>
    <s v="Fire, Police Protection/Emergency Medical"/>
    <n v="45.13"/>
    <n v="54.87"/>
    <s v="Fail"/>
    <s v=""/>
    <n v="1"/>
    <n v="2015"/>
    <x v="2"/>
    <m/>
  </r>
  <r>
    <s v="San Joaquin"/>
    <s v="Lockeford Recreation and Park Services District"/>
    <s v="PLF Debt"/>
    <s v="Parcel Tax: Impose tax of $30/residential property, commercial property, or unimproved land for recreation and park services."/>
    <s v="Other Purpose"/>
    <n v="46.35"/>
    <n v="53.65"/>
    <s v="Fail"/>
    <s v=""/>
    <n v="1"/>
    <n v="2016"/>
    <x v="0"/>
    <m/>
  </r>
  <r>
    <s v="San Joaquin"/>
    <s v="Stockton"/>
    <s v="PLF Debt"/>
    <s v="TOT: Increase from 8% to 9%"/>
    <s v="Special Tax Fees/Levy"/>
    <n v="47.1"/>
    <n v="52.9"/>
    <s v="Fail"/>
    <s v=""/>
    <n v="1"/>
    <n v="2000"/>
    <x v="0"/>
    <m/>
  </r>
  <r>
    <s v="San Joaquin"/>
    <s v="Manteca"/>
    <s v="PLF Debt"/>
    <s v="Sales Tax: additional 1% generating an estimated $12 million, thereby increasing the total sales tax rate from 8.25% to 9.25%"/>
    <s v="Other Purpose"/>
    <n v="47.95"/>
    <n v="52.05"/>
    <s v="Fail"/>
    <s v=""/>
    <n v="1"/>
    <n v="2020"/>
    <x v="0"/>
    <m/>
  </r>
  <r>
    <s v="San Joaquin"/>
    <s v="Escalon Unified School District"/>
    <s v="General Obligation Bond"/>
    <n v="25000000"/>
    <s v="K-12 School Facility"/>
    <n v="48.32"/>
    <n v="51.68"/>
    <s v="Fail"/>
    <s v=""/>
    <n v="1"/>
    <n v="2018"/>
    <x v="0"/>
    <m/>
  </r>
  <r>
    <s v="San Joaquin"/>
    <s v="Ripon Unified School District"/>
    <s v="General Obligation Bond"/>
    <n v="38500000"/>
    <s v="K-12 School Facility"/>
    <n v="48.95"/>
    <n v="51.05"/>
    <s v="Fail"/>
    <s v=""/>
    <n v="1"/>
    <n v="2018"/>
    <x v="0"/>
    <m/>
  </r>
  <r>
    <s v="San Joaquin"/>
    <s v="Tracy Unified School District"/>
    <s v="General Obligation Bond"/>
    <n v="103000000"/>
    <s v="K-12 School Facility"/>
    <n v="50"/>
    <n v="50"/>
    <s v="Fail"/>
    <s v=""/>
    <n v="1"/>
    <n v="2002"/>
    <x v="0"/>
    <m/>
  </r>
  <r>
    <s v="San Joaquin"/>
    <s v="Manteca Unified School District"/>
    <s v="General Obligation Bond"/>
    <n v="260000000"/>
    <s v="K-12 School Facility"/>
    <n v="50.44"/>
    <n v="49.56"/>
    <s v="Fail"/>
    <s v=""/>
    <n v="1"/>
    <n v="2020"/>
    <x v="1"/>
    <m/>
  </r>
  <r>
    <s v="San Joaquin"/>
    <s v="Clements Rural Fire Protection District"/>
    <s v="PLF Debt"/>
    <s v="Parcel Tax: $40 per parcel and special rates for residential and commercial property"/>
    <s v="Fire, Police Protection/Emergency Medical"/>
    <n v="51.16"/>
    <n v="48.84"/>
    <s v="Fail"/>
    <s v=""/>
    <n v="1"/>
    <n v="2020"/>
    <x v="1"/>
    <m/>
  </r>
  <r>
    <s v="San Joaquin"/>
    <s v="Stockton"/>
    <s v="PLF Debt"/>
    <s v="Sales Tax: Raise sales tax 0.75%."/>
    <s v="Other Purpose"/>
    <n v="51.86"/>
    <n v="48.14"/>
    <s v="Pass"/>
    <n v="1"/>
    <s v=""/>
    <n v="2013"/>
    <x v="2"/>
    <m/>
  </r>
  <r>
    <s v="San Joaquin"/>
    <s v="Linden Unified School District"/>
    <s v="General Obligation Bond"/>
    <n v="11500000"/>
    <s v="K-12 School Facility"/>
    <n v="54.7"/>
    <n v="45.3"/>
    <s v="Fail"/>
    <s v=""/>
    <n v="1"/>
    <n v="2002"/>
    <x v="1"/>
    <m/>
  </r>
  <r>
    <s v="San Joaquin"/>
    <s v="Linden Unified School District"/>
    <s v="General Obligation Bond"/>
    <n v="11500000"/>
    <s v="K-12 School Facility"/>
    <n v="55.8"/>
    <n v="44.2"/>
    <s v="Pass"/>
    <n v="1"/>
    <s v=""/>
    <n v="2002"/>
    <x v="0"/>
    <m/>
  </r>
  <r>
    <s v="San Joaquin"/>
    <s v="Manteca Unified School District"/>
    <s v="General Obligation Bond"/>
    <n v="66000000"/>
    <s v="K-12 School Facility"/>
    <n v="56.2"/>
    <n v="43.9"/>
    <s v="Pass"/>
    <n v="1"/>
    <s v=""/>
    <n v="2004"/>
    <x v="1"/>
    <m/>
  </r>
  <r>
    <s v="San Joaquin"/>
    <s v="Escalon"/>
    <s v="PLF Debt"/>
    <s v="Sales Tax: 0.5% for ten years, generating approximately $280,000 annually"/>
    <s v="Fire, Police Protection/Emergency Medical"/>
    <n v="56.39"/>
    <n v="43.61"/>
    <s v="Fail"/>
    <s v=""/>
    <n v="1"/>
    <n v="2020"/>
    <x v="1"/>
    <m/>
  </r>
  <r>
    <s v="San Joaquin"/>
    <s v="Lodi Unified School District"/>
    <s v="General Obligation Bond"/>
    <n v="109300000"/>
    <s v="K-12 School Facility"/>
    <n v="57.1"/>
    <n v="42.9"/>
    <s v="Pass"/>
    <n v="1"/>
    <s v=""/>
    <n v="2002"/>
    <x v="1"/>
    <m/>
  </r>
  <r>
    <s v="San Joaquin"/>
    <s v="Manteca Unified School District"/>
    <s v="General Obligation Bond"/>
    <n v="260000000"/>
    <s v="K-12 School Facility"/>
    <n v="57.66"/>
    <n v="42.34"/>
    <s v="Pass"/>
    <n v="1"/>
    <s v=""/>
    <n v="2020"/>
    <x v="0"/>
    <m/>
  </r>
  <r>
    <s v="San Joaquin"/>
    <s v="Ripon Unified School District"/>
    <s v="General Obligation Bond"/>
    <n v="25236190"/>
    <s v="K-12 School Facility"/>
    <n v="57.7"/>
    <n v="42.3"/>
    <s v="Pass"/>
    <n v="1"/>
    <s v=""/>
    <n v="2012"/>
    <x v="0"/>
    <m/>
  </r>
  <r>
    <s v="San Joaquin"/>
    <s v="Manteca"/>
    <s v="PLF Debt"/>
    <s v="Transient Occupancy Tax: Increase tax from 9% to 12%."/>
    <s v="Other Purpose"/>
    <n v="57.84"/>
    <n v="42.16"/>
    <s v="Pass"/>
    <n v="1"/>
    <s v=""/>
    <n v="2018"/>
    <x v="0"/>
    <m/>
  </r>
  <r>
    <s v="San Joaquin"/>
    <s v="Tracy"/>
    <s v="Sales Tax Revenue Bond"/>
    <s v="Sales Tax: Enact a 1/2› Sales Tax to Expire In 5 Yrs"/>
    <s v="Special Tax Fees/Levy"/>
    <n v="58.3"/>
    <n v="41.7"/>
    <s v="Pass"/>
    <n v="1"/>
    <s v=""/>
    <n v="2010"/>
    <x v="0"/>
    <m/>
  </r>
  <r>
    <s v="San Joaquin"/>
    <s v="Ripon Unified School District"/>
    <s v="General Obligation Bond"/>
    <n v="10000000"/>
    <s v="K-12 School Facility"/>
    <n v="58.3"/>
    <n v="41.7"/>
    <s v="Pass"/>
    <n v="1"/>
    <s v=""/>
    <n v="2002"/>
    <x v="1"/>
    <m/>
  </r>
  <r>
    <s v="San Joaquin"/>
    <s v="Lodi"/>
    <s v="PLF Debt"/>
    <s v="Sales Tax: Continue hlaf cent tax."/>
    <s v="Other Purpose"/>
    <n v="58.7"/>
    <n v="41.3"/>
    <s v="Pass"/>
    <n v="1"/>
    <s v=""/>
    <n v="2018"/>
    <x v="0"/>
    <m/>
  </r>
  <r>
    <s v="San Joaquin"/>
    <s v="Manteca Unified School District"/>
    <s v="General Obligation Bond"/>
    <n v="159000000"/>
    <s v="K-12 School Facility"/>
    <n v="59.1"/>
    <n v="41"/>
    <s v="Pass"/>
    <n v="1"/>
    <s v=""/>
    <n v="2014"/>
    <x v="0"/>
    <m/>
  </r>
  <r>
    <s v="San Joaquin"/>
    <s v="San Joaquin County"/>
    <s v="PLF Debt"/>
    <s v="Parcel Tax: Impose Tax of $3.89/Parcel"/>
    <s v="Other Purpose"/>
    <n v="59.4"/>
    <n v="40.6"/>
    <s v="Fail"/>
    <s v=""/>
    <n v="1"/>
    <n v="2002"/>
    <x v="0"/>
    <m/>
  </r>
  <r>
    <s v="San Joaquin"/>
    <s v="Lincoln Unified School District"/>
    <s v="General Obligation Bond"/>
    <n v="48500000"/>
    <s v="K-12 School Facility"/>
    <n v="59.6"/>
    <n v="40.4"/>
    <s v="Pass"/>
    <n v="1"/>
    <s v=""/>
    <n v="2012"/>
    <x v="1"/>
    <m/>
  </r>
  <r>
    <s v="San Joaquin"/>
    <s v="Manteca"/>
    <s v="PLF Debt"/>
    <s v="TOT: Continuation"/>
    <s v="Special Tax Fees/Levy"/>
    <n v="60.4"/>
    <n v="39.6"/>
    <s v="Pass"/>
    <n v="1"/>
    <s v=""/>
    <n v="2002"/>
    <x v="1"/>
    <m/>
  </r>
  <r>
    <s v="San Joaquin"/>
    <s v="San Joaquin County"/>
    <s v="PLF Debt"/>
    <s v="1/2 of 1%"/>
    <s v="Public Transit"/>
    <n v="60.5"/>
    <n v="39.5"/>
    <s v="Pass"/>
    <n v="1"/>
    <s v=""/>
    <n v="1990"/>
    <x v="0"/>
    <m/>
  </r>
  <r>
    <s v="San Joaquin"/>
    <s v="San Joaquin County"/>
    <s v="PLF Debt"/>
    <s v="Sales Tax: Increase sales tax by 1/2 of 1%."/>
    <s v="Public Transit"/>
    <n v="60.5"/>
    <n v="39.5"/>
    <s v="Pass"/>
    <n v="1"/>
    <s v=""/>
    <n v="1990"/>
    <x v="0"/>
    <m/>
  </r>
  <r>
    <s v="San Joaquin"/>
    <s v="Lodi Unified School District"/>
    <s v="General Obligation Bond"/>
    <n v="114000000"/>
    <s v="K-12 School Facility"/>
    <n v="60.8"/>
    <n v="39.200000000000003"/>
    <s v="Pass"/>
    <n v="1"/>
    <s v=""/>
    <n v="2006"/>
    <x v="0"/>
    <m/>
  </r>
  <r>
    <s v="San Joaquin"/>
    <s v="Lodi Unified School District"/>
    <s v="General Obligation Bond"/>
    <n v="122000000"/>
    <s v="K-12 School Facility"/>
    <n v="61"/>
    <n v="39"/>
    <s v="Fail"/>
    <s v=""/>
    <n v="1"/>
    <n v="1998"/>
    <x v="0"/>
    <m/>
  </r>
  <r>
    <s v="San Joaquin"/>
    <s v="Lammersville Joint Unified School District"/>
    <s v="General Obligation Bond"/>
    <n v="56000000"/>
    <s v="K-12 School Facility"/>
    <n v="61.85"/>
    <n v="38.15"/>
    <s v="Pass"/>
    <n v="1"/>
    <s v=""/>
    <n v="2016"/>
    <x v="1"/>
    <m/>
  </r>
  <r>
    <s v="San Joaquin"/>
    <s v="Tracy"/>
    <s v="PLF Debt"/>
    <s v="Marijuana Tax: Impose annual tax not to exceed $12/canopy sq. ft. for cultivation (adjusted for inflation), 6% of gross receipts for retail marijuana businesses, and 4% for all other businesses."/>
    <s v="Other Purpose"/>
    <n v="62.24"/>
    <n v="37.76"/>
    <s v="Pass"/>
    <n v="1"/>
    <s v=""/>
    <n v="2018"/>
    <x v="0"/>
    <m/>
  </r>
  <r>
    <s v="San Joaquin"/>
    <s v="Lodi"/>
    <s v="PLF Debt"/>
    <s v="Sales Tax: Enact additional 0.125% sales tax for 15 years for park repairs and updates and riverbank erosion repairs."/>
    <s v="Parks, Open Space"/>
    <n v="62.65"/>
    <n v="37.35"/>
    <s v="Fail"/>
    <s v=""/>
    <n v="1"/>
    <n v="2016"/>
    <x v="0"/>
    <m/>
  </r>
  <r>
    <s v="San Joaquin"/>
    <s v="Linden Unified School District"/>
    <s v="General Obligation Bond"/>
    <n v="11825000"/>
    <s v="K-12 School Facility"/>
    <n v="63.1"/>
    <n v="36.9"/>
    <s v="Fail"/>
    <s v=""/>
    <n v="1"/>
    <n v="1998"/>
    <x v="1"/>
    <m/>
  </r>
  <r>
    <s v="San Joaquin"/>
    <s v="Tracy"/>
    <s v="PLF Debt"/>
    <s v="Cannabis Tax: 6% of gross receipts for retail businesses, 4% of gross receipts for other businesses, and $12 per sq. ft. for canopy cultivation, thereby generate an estimated $350,000-$700,000 per year"/>
    <s v="Other Purpose"/>
    <n v="63.15"/>
    <n v="36.85"/>
    <s v="Pass"/>
    <n v="1"/>
    <s v=""/>
    <n v="2020"/>
    <x v="0"/>
    <m/>
  </r>
  <r>
    <s v="San Joaquin"/>
    <s v="Linden Unified School District"/>
    <s v="General Obligation Bond"/>
    <n v="11825000"/>
    <s v="K-12 School Facility"/>
    <n v="63.2"/>
    <n v="36.799999999999997"/>
    <s v="Fail"/>
    <s v=""/>
    <n v="1"/>
    <n v="1998"/>
    <x v="0"/>
    <m/>
  </r>
  <r>
    <s v="San Joaquin"/>
    <s v="San Joaquin County"/>
    <s v="PLF Debt"/>
    <s v="Marijuana Tax: Impose tax of 3.5% to 8% of gross receipts, with an additional $2/sq. ft. of cultivation space, Consumer Price Index (CPI) annual adjustment for early childhood education, drug prevention, literacy , and other programs for children and youth; public health; public safety and enforcement of cannabis laws."/>
    <s v="Other Purpose"/>
    <n v="63.54"/>
    <n v="36.46"/>
    <s v="Fail"/>
    <s v=""/>
    <n v="1"/>
    <n v="2018"/>
    <x v="0"/>
    <m/>
  </r>
  <r>
    <s v="San Joaquin"/>
    <s v="Tracy"/>
    <s v="PLF Debt"/>
    <s v="Sales Tax: Impose additional 0.5% tax for 20 years."/>
    <s v="Other Purpose"/>
    <n v="63.67"/>
    <n v="36.33"/>
    <s v="Pass"/>
    <n v="1"/>
    <s v=""/>
    <n v="2016"/>
    <x v="0"/>
    <m/>
  </r>
  <r>
    <s v="San Joaquin"/>
    <s v="Stockton"/>
    <s v="PLF Debt"/>
    <s v="Marijuana Tax: Increase tax on medical marijuana businesses to a minimum of $35 and maximum of $50 per $1,000 of annual gross receipts, amounting to tax from 3.5% and 5% on marijuana businesses revenue."/>
    <s v="Other Purpose"/>
    <n v="64.05"/>
    <n v="35.950000000000003"/>
    <s v="Pass"/>
    <n v="1"/>
    <s v=""/>
    <n v="2016"/>
    <x v="0"/>
    <m/>
  </r>
  <r>
    <s v="San Joaquin"/>
    <s v="Escalon Unified School District"/>
    <s v="General Obligation Bond"/>
    <n v="19500000"/>
    <s v="K-12 School Facility"/>
    <n v="64.099999999999994"/>
    <n v="35.9"/>
    <s v="Pass"/>
    <n v="1"/>
    <s v=""/>
    <n v="2012"/>
    <x v="0"/>
    <m/>
  </r>
  <r>
    <s v="San Joaquin"/>
    <s v="Banta Elementary School District"/>
    <s v="General Obligation Bond"/>
    <n v="1420000"/>
    <s v="K-12 School Facility"/>
    <n v="64.599999999999994"/>
    <n v="35.4"/>
    <s v="Fail"/>
    <s v=""/>
    <n v="1"/>
    <n v="2001"/>
    <x v="2"/>
    <m/>
  </r>
  <r>
    <s v="San Joaquin"/>
    <s v="San Joaquin County"/>
    <s v="PLF Debt"/>
    <s v="Cannabis Tax: between 3.5% and 8% of gross receipts and $2.00 per sq. ft. of cultivation in order raise an estimated $250,000 per year"/>
    <s v="Other, Multiple Educational Uses (Equipment, etc.)"/>
    <n v="64.69"/>
    <n v="35.31"/>
    <s v="Fail"/>
    <s v=""/>
    <n v="1"/>
    <n v="2020"/>
    <x v="0"/>
    <m/>
  </r>
  <r>
    <s v="San Joaquin"/>
    <s v="Tracy Unified School District Facilities Improvement District 3"/>
    <s v="General Obligation Bond"/>
    <n v="82000000"/>
    <s v="K-12 School Facility"/>
    <n v="65.03"/>
    <n v="34.97"/>
    <s v="Pass"/>
    <n v="1"/>
    <s v=""/>
    <n v="2014"/>
    <x v="1"/>
    <m/>
  </r>
  <r>
    <s v="San Joaquin"/>
    <s v="Lodi Unified School District"/>
    <s v="General Obligation Bond"/>
    <n v="281000000"/>
    <s v="K-12 School Facility"/>
    <n v="65.180000000000007"/>
    <n v="34.82"/>
    <s v="Pass"/>
    <n v="1"/>
    <s v=""/>
    <n v="2016"/>
    <x v="0"/>
    <m/>
  </r>
  <r>
    <s v="San Joaquin"/>
    <s v="San Joaquin Country Club Sanitary District"/>
    <s v="PLF Debt"/>
    <s v="Parcel Tax: annual rates of $72 per residential unit; $60 per residential unit for apartments; $150 per unit for commercial units; $20,00 per parcel for vacant commercial parcels, residential parcels and agricultural parcels."/>
    <s v="Multiple Capital Improvements, Public Works"/>
    <n v="65.3"/>
    <n v="34.700000000000003"/>
    <s v="Fail"/>
    <s v=""/>
    <n v="1"/>
    <n v="2003"/>
    <x v="2"/>
    <m/>
  </r>
  <r>
    <s v="San Joaquin"/>
    <s v="Manteca Unified School District"/>
    <s v="General Obligation Bond"/>
    <n v="40000000"/>
    <s v="K-12 School Facility"/>
    <n v="65.7"/>
    <n v="34.299999999999997"/>
    <s v="Fail"/>
    <s v=""/>
    <n v="1"/>
    <n v="2000"/>
    <x v="1"/>
    <m/>
  </r>
  <r>
    <s v="San Joaquin"/>
    <s v="Stockton"/>
    <s v="PLF Debt"/>
    <s v="Business Tax: Establish Business Tax for the Following: (1) Permitted &quot;Medical Cannabis Dispensaries&quot; at a Tax Rate of $25.00 for Each $1,000.00 of Gross Receipts; and (2) Non-Medical &quot;Marijuana Businesses&quot; at a Tax Rate of $100.00 for Each $1,000.00 of Gross Receipts"/>
    <s v="Special Tax Fees/Levy"/>
    <n v="66.599999999999994"/>
    <n v="33.4"/>
    <s v="Pass"/>
    <n v="1"/>
    <s v=""/>
    <n v="2010"/>
    <x v="0"/>
    <m/>
  </r>
  <r>
    <s v="San Joaquin"/>
    <s v="Lodi"/>
    <s v="PLF Debt"/>
    <s v="Sales Tax: Enact additional 0.25% sales tax for 15 years for restoration of Fire Engine 1 and expland gang prevention programs."/>
    <s v="Public Safety"/>
    <n v="66.61"/>
    <n v="33.39"/>
    <s v="Fail"/>
    <s v=""/>
    <n v="1"/>
    <n v="2016"/>
    <x v="0"/>
    <m/>
  </r>
  <r>
    <s v="San Joaquin"/>
    <s v="Oak View Union Elementary School District"/>
    <s v="General Obligation Bond"/>
    <n v="3700000"/>
    <s v="K-12 School Facility"/>
    <n v="66.900000000000006"/>
    <n v="33.1"/>
    <s v="Pass"/>
    <n v="1"/>
    <s v=""/>
    <n v="2008"/>
    <x v="1"/>
    <m/>
  </r>
  <r>
    <s v="San Joaquin"/>
    <s v="Jefferson School District"/>
    <s v="General Obligation Bond"/>
    <n v="35400000"/>
    <s v="K-12 School Facility"/>
    <n v="67.3"/>
    <n v="32.700000000000003"/>
    <s v="Pass"/>
    <n v="1"/>
    <s v=""/>
    <n v="2010"/>
    <x v="0"/>
    <m/>
  </r>
  <r>
    <s v="San Joaquin"/>
    <s v="Stockton Unified School District"/>
    <s v="General Obligation Bond"/>
    <n v="114000000"/>
    <s v="K-12 School Facility"/>
    <n v="67.5"/>
    <n v="32.6"/>
    <s v="Pass"/>
    <n v="1"/>
    <s v=""/>
    <n v="2014"/>
    <x v="0"/>
    <m/>
  </r>
  <r>
    <s v="San Joaquin"/>
    <s v="Tracy Unified School District"/>
    <s v="General Obligation Bond"/>
    <n v="51000000"/>
    <s v="K-12 School Facility"/>
    <n v="67.900000000000006"/>
    <n v="32.1"/>
    <s v="Pass"/>
    <n v="1"/>
    <s v=""/>
    <n v="2006"/>
    <x v="1"/>
    <m/>
  </r>
  <r>
    <s v="San Joaquin"/>
    <s v="Banta Elementary School District"/>
    <s v="General Obligation Bond"/>
    <n v="800000"/>
    <s v="K-12 School Facility"/>
    <n v="67.900000000000006"/>
    <n v="32.1"/>
    <s v="Pass"/>
    <n v="1"/>
    <s v=""/>
    <n v="2002"/>
    <x v="0"/>
    <m/>
  </r>
  <r>
    <s v="San Joaquin"/>
    <s v="Escalon Unified School District"/>
    <s v="General Obligation Bond"/>
    <n v="7500000"/>
    <s v="K-12 School Facility"/>
    <n v="68"/>
    <n v="32"/>
    <s v="Pass"/>
    <n v="1"/>
    <s v=""/>
    <n v="2002"/>
    <x v="0"/>
    <m/>
  </r>
  <r>
    <s v="San Joaquin"/>
    <s v="Tracy"/>
    <s v="PLF Debt"/>
    <s v="TOT: Continuation"/>
    <s v="Special Tax Fees/Levy"/>
    <n v="68.3"/>
    <n v="31.7"/>
    <s v="Pass"/>
    <n v="1"/>
    <s v=""/>
    <n v="2002"/>
    <x v="1"/>
    <m/>
  </r>
  <r>
    <s v="San Joaquin"/>
    <s v="Stockton Unified School District"/>
    <s v="General Obligation Bond"/>
    <n v="464500000"/>
    <s v="K-12 School Facility"/>
    <n v="68.900000000000006"/>
    <n v="31.1"/>
    <s v="Pass"/>
    <n v="1"/>
    <s v=""/>
    <n v="2008"/>
    <x v="1"/>
    <m/>
  </r>
  <r>
    <s v="San Joaquin"/>
    <s v="Stockton Unified School District"/>
    <s v="General Obligation Bond"/>
    <n v="120000000"/>
    <s v="K-12 School Facility"/>
    <n v="69.400000000000006"/>
    <n v="30.6"/>
    <s v="Pass"/>
    <n v="1"/>
    <s v=""/>
    <n v="2005"/>
    <x v="3"/>
    <m/>
  </r>
  <r>
    <s v="San Joaquin"/>
    <s v="Ripon"/>
    <s v="PLF Debt"/>
    <s v="TOT: Increase to 10%"/>
    <s v="Special Tax Fees/Levy"/>
    <n v="69.5"/>
    <n v="30.5"/>
    <s v="Pass"/>
    <n v="1"/>
    <s v=""/>
    <n v="2002"/>
    <x v="0"/>
    <m/>
  </r>
  <r>
    <s v="San Joaquin"/>
    <s v="San Joaquin Country Club Sanitary District"/>
    <s v="PLF Debt"/>
    <s v="Parcel Tax: $72 per residential unit/per year; $60 per residential unit/per year for apartments; $150 per unit/per year for commercial units, $20.00 per parcel per year for vacant commercial parcels, residential parcels and agricultural parcels."/>
    <s v="Seismic Safety, Improvements, Repairs"/>
    <n v="69.900000000000006"/>
    <n v="30.1"/>
    <s v="Pass"/>
    <n v="1"/>
    <s v=""/>
    <n v="2003"/>
    <x v="2"/>
    <m/>
  </r>
  <r>
    <s v="San Joaquin"/>
    <s v="Manteca"/>
    <s v="Sales Tax Revenue Bond"/>
    <s v="Sales Tax: Impose a 1/2› Sales Tax for Public Safety Purposes"/>
    <s v="Public Safety"/>
    <n v="70"/>
    <n v="30"/>
    <s v="Pass"/>
    <n v="1"/>
    <s v=""/>
    <n v="2006"/>
    <x v="0"/>
    <m/>
  </r>
  <r>
    <s v="San Joaquin"/>
    <s v="Tracy Unified School District Facilities Improvement District 3"/>
    <s v="General Obligation Bond"/>
    <n v="43100000"/>
    <s v="K-12 School Facility"/>
    <n v="70.5"/>
    <n v="29.5"/>
    <s v="Pass"/>
    <n v="1"/>
    <s v=""/>
    <n v="2008"/>
    <x v="0"/>
    <m/>
  </r>
  <r>
    <s v="San Joaquin"/>
    <s v="Lincoln Unified School District"/>
    <s v="General Obligation Bond"/>
    <n v="50000000"/>
    <s v="K-12 School Facility"/>
    <n v="71.2"/>
    <n v="28.8"/>
    <s v="Pass"/>
    <n v="1"/>
    <s v=""/>
    <n v="2004"/>
    <x v="0"/>
    <m/>
  </r>
  <r>
    <s v="San Joaquin"/>
    <s v="Woodbridge Rural County Fire Protection District"/>
    <s v="PLF Debt"/>
    <s v="Parcel Tax: $0.08 per square foot of building space and $45 per unimproved parcel, thereby generating an estimated $1.2 million per year for the district"/>
    <s v="Fire, Police Protection/Emergency Medical"/>
    <n v="73.430000000000007"/>
    <n v="26.57"/>
    <s v="Pass"/>
    <n v="1"/>
    <s v=""/>
    <n v="2020"/>
    <x v="0"/>
    <m/>
  </r>
  <r>
    <s v="San Joaquin"/>
    <s v="Stockton Unified School District"/>
    <s v="General Obligation Bond"/>
    <n v="156000000"/>
    <s v="K-12 School Facility"/>
    <n v="74.5"/>
    <n v="25.5"/>
    <s v="Pass"/>
    <n v="1"/>
    <s v=""/>
    <n v="2012"/>
    <x v="0"/>
    <m/>
  </r>
  <r>
    <s v="San Joaquin"/>
    <s v="Waterloo Morada Rural County Fire Protection District"/>
    <s v="PLF Debt"/>
    <s v="Parcel Tax: Levy annual tax of $0.07/sq. ft. for residential units; $0.10/sq. ft. for commercial buildings; $12/parcel for vacant and agricultural; and other rates for other land uses for 9 yrs. to fund emergency response services, reopening a second fire station, and replacing outdated equipment."/>
    <s v="Fire, Police Protection/Emergency Medical"/>
    <n v="75.33"/>
    <n v="24.67"/>
    <s v="Pass"/>
    <n v="1"/>
    <s v=""/>
    <n v="2019"/>
    <x v="2"/>
    <m/>
  </r>
  <r>
    <s v="San Joaquin"/>
    <s v="Stockton"/>
    <s v="PLF Debt"/>
    <s v="Sales Tax: Enact additional 0.25% tax for 16 years for library and recreation services."/>
    <s v="Other Purpose"/>
    <n v="76"/>
    <n v="24"/>
    <s v="Pass"/>
    <n v="1"/>
    <s v=""/>
    <n v="2016"/>
    <x v="0"/>
    <m/>
  </r>
  <r>
    <s v="San Joaquin"/>
    <s v="Stockton Unified School District"/>
    <s v="General Obligation Bond"/>
    <n v="80000000"/>
    <s v="K-12 School Facility"/>
    <n v="76.8"/>
    <n v="23.2"/>
    <s v="Pass"/>
    <n v="1"/>
    <s v=""/>
    <n v="2000"/>
    <x v="0"/>
    <m/>
  </r>
  <r>
    <s v="San Joaquin"/>
    <s v="Lathrop"/>
    <s v="Sales Tax Revenue Bond"/>
    <s v="Sales Tax: Enact a 1› Sales Tax"/>
    <s v="Special Tax Fees/Levy"/>
    <n v="77.599999999999994"/>
    <n v="22.4"/>
    <s v="Pass"/>
    <n v="1"/>
    <s v=""/>
    <n v="2012"/>
    <x v="0"/>
    <m/>
  </r>
  <r>
    <s v="San Joaquin"/>
    <s v="San Joaquin County"/>
    <s v="Sales Tax Revenue Bond"/>
    <s v="Sales Tax: Continue the Existing 1/2› Sales Tax for No Longer Than 30 Yrs to Relieve Traffic Congestion"/>
    <s v="Street Construction and Improvements"/>
    <n v="77.900000000000006"/>
    <n v="22.1"/>
    <s v="Pass"/>
    <n v="1"/>
    <s v=""/>
    <n v="2006"/>
    <x v="0"/>
    <m/>
  </r>
  <r>
    <s v="San Joaquin"/>
    <s v="Collegeville Rural Fire Protection District"/>
    <s v="PLF Debt"/>
    <s v="Special Tax: $0.03 sq. ft. for residential dwellings; $0.05 sq. ft. for commercial residential; $0.04 sq. ft. for agriculture; $0.02 sq. ft. for poultry containment building; $0.06 sq. ft. for commercial; $0.08 sq. ft. for industrial; $12 per fiscal year for vacant residential lots; $35 per fiscal year for vacant commercial lots; $250 per fiscal year for vacant industrial lots; $10 per fiscal year for wells; $10 per acre unit per fiscal year for State Board of Equalization Properties; $12 per fiscal year for mobile home residential lots; $25 per fiscal year for loafing barns."/>
    <s v="Fire, Police Protection/Emergency Medical"/>
    <n v="79.900000000000006"/>
    <n v="20.100000000000001"/>
    <s v="Pass"/>
    <n v="1"/>
    <s v=""/>
    <n v="2001"/>
    <x v="2"/>
    <m/>
  </r>
  <r>
    <s v="San Luis Obispo"/>
    <s v="Grover Beach"/>
    <s v="PLF Debt"/>
    <s v="Increase Utility Users Tax to 4%"/>
    <s v="Street Construction and Improvements"/>
    <n v="26.1"/>
    <n v="73.900000000000006"/>
    <s v="Fail"/>
    <s v=""/>
    <n v="1"/>
    <n v="1998"/>
    <x v="0"/>
    <m/>
  </r>
  <r>
    <s v="San Luis Obispo"/>
    <s v="Morro Bay"/>
    <s v="Sales Tax Revenue Bond"/>
    <s v="Sales Tax: Impose 1/2› Sales Tax"/>
    <s v="Hospital"/>
    <n v="26.1"/>
    <n v="73.900000000000006"/>
    <s v="Fail"/>
    <s v=""/>
    <n v="1"/>
    <n v="1996"/>
    <x v="0"/>
    <m/>
  </r>
  <r>
    <s v="San Luis Obispo"/>
    <s v="San Luis Obispo"/>
    <s v="PLF Debt"/>
    <s v="Mosquito Abatement Tax:  $9.80 a year for single family residence; agricultural property assessed by acre; irrigation parcel taxed highest."/>
    <s v="Other Purpose"/>
    <n v="33"/>
    <n v="67"/>
    <s v="Fail"/>
    <s v=""/>
    <n v="1"/>
    <n v="2009"/>
    <x v="2"/>
    <m/>
  </r>
  <r>
    <s v="San Luis Obispo"/>
    <s v="Arroyo Grande"/>
    <s v="PLF Debt"/>
    <s v="Continue 2.4% Utility Users Tax"/>
    <s v="Special Tax Fees/Levy"/>
    <n v="33.700000000000003"/>
    <n v="66.3"/>
    <s v="Fail"/>
    <s v=""/>
    <n v="1"/>
    <n v="1998"/>
    <x v="0"/>
    <m/>
  </r>
  <r>
    <s v="San Luis Obispo"/>
    <s v="Cayucos Fire Protection District"/>
    <s v="PLF Debt"/>
    <s v="Parcel Tax: Increase parcel tax to $125 per unit."/>
    <s v="Fire, Police Protection/Emergency Medical"/>
    <n v="36.130000000000003"/>
    <n v="63.87"/>
    <s v="Fail"/>
    <s v=""/>
    <n v="1"/>
    <n v="2016"/>
    <x v="1"/>
    <m/>
  </r>
  <r>
    <s v="San Luis Obispo"/>
    <s v="Paso Robles"/>
    <s v="PLF Debt"/>
    <s v="Water Rate Increase: Increase water rates by 33%."/>
    <s v="Other Purpose"/>
    <n v="45.63"/>
    <n v="54.37"/>
    <s v="Fail"/>
    <s v=""/>
    <n v="1"/>
    <n v="2009"/>
    <x v="2"/>
    <m/>
  </r>
  <r>
    <s v="San Luis Obispo"/>
    <s v="San Luis Obispo County Community College District"/>
    <s v="General Obligation Bond"/>
    <n v="310000000"/>
    <s v="College, University Facility"/>
    <n v="46.2"/>
    <n v="53.8"/>
    <s v="Fail"/>
    <s v=""/>
    <n v="1"/>
    <n v="2006"/>
    <x v="1"/>
    <m/>
  </r>
  <r>
    <s v="San Luis Obispo"/>
    <s v="Templeton Community Services District"/>
    <s v="PLF Debt"/>
    <s v="$2 Per Month Per Residence"/>
    <s v="Recreation and Sports Facilities"/>
    <n v="46.3"/>
    <n v="53.7"/>
    <s v="Fail"/>
    <s v=""/>
    <n v="1"/>
    <n v="1998"/>
    <x v="0"/>
    <m/>
  </r>
  <r>
    <s v="San Luis Obispo"/>
    <s v="Paso Robles"/>
    <s v="PLF Debt"/>
    <s v="Sales Tax: Impose tax of one-half of 1% for 6 yrs."/>
    <s v="Other Purpose"/>
    <n v="46.72"/>
    <n v="53.28"/>
    <s v="Fail"/>
    <s v=""/>
    <n v="1"/>
    <n v="2018"/>
    <x v="0"/>
    <m/>
  </r>
  <r>
    <s v="San Luis Obispo"/>
    <s v="Arroyo Grande"/>
    <s v="PLF Debt"/>
    <s v="Increase TOT from 6% to 10%"/>
    <s v="Special Tax Fees/Levy"/>
    <n v="47.3"/>
    <n v="52.7"/>
    <s v="Fail"/>
    <s v=""/>
    <n v="1"/>
    <n v="1998"/>
    <x v="0"/>
    <m/>
  </r>
  <r>
    <s v="San Luis Obispo"/>
    <s v="San Luis Obispo County"/>
    <s v="Sales Tax Revenue Bond"/>
    <s v="Sales Tax: Increase .25% County Wide Sales Tax"/>
    <s v="Public Building"/>
    <n v="48"/>
    <n v="52"/>
    <s v="Fail"/>
    <s v=""/>
    <n v="1"/>
    <n v="2004"/>
    <x v="0"/>
    <m/>
  </r>
  <r>
    <s v="San Luis Obispo"/>
    <s v="San Luis Obispo"/>
    <s v="Special Assessment Bond"/>
    <s v="$4.40 Sq Ft for Residential/$3.30 Apt (Advisory) for 4 Yrs"/>
    <s v="Parks, Open Space"/>
    <n v="48.8"/>
    <n v="51.2"/>
    <s v="Fail"/>
    <s v=""/>
    <n v="1"/>
    <n v="1996"/>
    <x v="0"/>
    <m/>
  </r>
  <r>
    <s v="San Luis Obispo"/>
    <s v="San Luis Obispo County"/>
    <s v="Sales Tax Revenue Bond"/>
    <s v="Sales Tax: Impose .25% Tax"/>
    <s v="Health Care Facilities"/>
    <n v="48.8"/>
    <n v="51.2"/>
    <s v="Fail"/>
    <s v=""/>
    <n v="1"/>
    <n v="1998"/>
    <x v="0"/>
    <m/>
  </r>
  <r>
    <s v="San Luis Obispo"/>
    <s v="Pismo Beach"/>
    <s v="Sales Tax Revenue Bond"/>
    <s v="Sales Tax: Impose a 1/2› Sales Tax to Help Preserve, Enhance and Improve the Infrastructure, Safety and Character of Pismo Beach"/>
    <s v="Special Tax Fees/Levy"/>
    <n v="49.1"/>
    <n v="50.9"/>
    <s v="Fail"/>
    <s v=""/>
    <n v="1"/>
    <n v="2006"/>
    <x v="0"/>
    <m/>
  </r>
  <r>
    <s v="San Luis Obispo"/>
    <s v="Pismo Beach"/>
    <s v="PLF Debt"/>
    <s v="Transient Occupancy Tax: Increases TOT from 7% to 9%."/>
    <s v="Other Purpose"/>
    <n v="49.6"/>
    <n v="50.4"/>
    <s v="Fail"/>
    <s v=""/>
    <n v="1"/>
    <n v="1990"/>
    <x v="0"/>
    <m/>
  </r>
  <r>
    <s v="San Luis Obispo"/>
    <s v="Morro Bay"/>
    <s v="PLF Debt"/>
    <s v="Increase business license tax."/>
    <s v="Other Purpose"/>
    <n v="50"/>
    <n v="50"/>
    <s v="Pass"/>
    <n v="1"/>
    <s v=""/>
    <n v="1988"/>
    <x v="0"/>
    <m/>
  </r>
  <r>
    <s v="San Luis Obispo"/>
    <s v="Arroyo Grande"/>
    <s v="Sales Tax Revenue Bond"/>
    <s v="Sales Tax: Impose 1/2› Sales Tax to Fund Community Needs"/>
    <s v="Special Tax Fees/Levy"/>
    <n v="50.1"/>
    <n v="49.9"/>
    <s v="Pass"/>
    <n v="1"/>
    <s v=""/>
    <n v="2006"/>
    <x v="0"/>
    <m/>
  </r>
  <r>
    <s v="San Luis Obispo"/>
    <s v="Grover Beach"/>
    <s v="PLF Debt"/>
    <s v="Sales Tax: increase by 1%, from 7.75% to 8.75%, generating approximately $1.8 million"/>
    <s v="Other Purpose"/>
    <n v="52.68"/>
    <n v="47.32"/>
    <s v="Pass"/>
    <n v="1"/>
    <s v=""/>
    <n v="2020"/>
    <x v="0"/>
    <m/>
  </r>
  <r>
    <s v="San Luis Obispo"/>
    <s v="Cambria Community Services District"/>
    <s v="PLF Debt"/>
    <s v="Parcel Tax: Impose tax of $62.15/parcel to fund 3 full-time firefighters for fire prevention and protection services."/>
    <s v="Fire, Police Protection/Emergency Medical"/>
    <n v="53.64"/>
    <n v="46.36"/>
    <s v="Fail"/>
    <s v=""/>
    <n v="1"/>
    <n v="2018"/>
    <x v="1"/>
    <m/>
  </r>
  <r>
    <s v="San Luis Obispo"/>
    <s v="Lucia Mar Unified School District"/>
    <s v="General Obligation Bond"/>
    <n v="36000000"/>
    <s v="K-12 School Facility"/>
    <n v="53.7"/>
    <n v="46.3"/>
    <s v="Fail"/>
    <s v=""/>
    <n v="1"/>
    <n v="1994"/>
    <x v="0"/>
    <m/>
  </r>
  <r>
    <s v="San Luis Obispo"/>
    <s v="Atascadero Unified School District"/>
    <s v="General Obligation Bond"/>
    <n v="40000000"/>
    <s v="K-12 School Facility"/>
    <n v="54.4"/>
    <n v="45.6"/>
    <s v="Fail"/>
    <s v=""/>
    <n v="1"/>
    <n v="2020"/>
    <x v="0"/>
    <m/>
  </r>
  <r>
    <s v="San Luis Obispo"/>
    <s v="San Miguel Joint Union School District"/>
    <s v="General Obligation Bond"/>
    <n v="6200000"/>
    <s v="K-12 School Facility"/>
    <n v="55.1"/>
    <n v="44.9"/>
    <s v="Pass"/>
    <n v="1"/>
    <s v=""/>
    <n v="2020"/>
    <x v="0"/>
    <m/>
  </r>
  <r>
    <s v="San Luis Obispo"/>
    <s v="Grover Beach"/>
    <s v="Sales Tax Revenue Bond"/>
    <s v="Sales Tax: Increase the City Sales Tax by 1/2› for General Services"/>
    <s v="Special Tax Fees/Levy"/>
    <n v="55.7"/>
    <n v="44.3"/>
    <s v="Pass"/>
    <n v="1"/>
    <s v=""/>
    <n v="2006"/>
    <x v="0"/>
    <m/>
  </r>
  <r>
    <s v="San Luis Obispo"/>
    <s v="Pismo Beach"/>
    <s v="PLF Debt"/>
    <s v="Transaction and Use Tax: Increase the City of Pismo Beach Sales Tax by 1/2› for a Period of 6.5 Yrs"/>
    <s v="Special Tax Fees/Levy"/>
    <n v="55.8"/>
    <n v="44.2"/>
    <s v="Pass"/>
    <n v="1"/>
    <s v=""/>
    <n v="2008"/>
    <x v="1"/>
    <m/>
  </r>
  <r>
    <s v="San Luis Obispo"/>
    <s v="Paso Robles"/>
    <s v="PLF Debt"/>
    <s v="Sales Tax: increase by 1%, from 7.75% to 8.75%, generating approximately $10 million annually"/>
    <s v="Other Purpose"/>
    <n v="56.56"/>
    <n v="43.44"/>
    <s v="Pass"/>
    <n v="1"/>
    <s v=""/>
    <n v="2020"/>
    <x v="0"/>
    <m/>
  </r>
  <r>
    <s v="San Luis Obispo"/>
    <s v="Templeton Unified School District"/>
    <s v="General Obligation Bond"/>
    <n v="35000000"/>
    <s v="K-12 School Facility"/>
    <n v="57.8"/>
    <n v="42.2"/>
    <s v="Pass"/>
    <n v="1"/>
    <s v=""/>
    <n v="2012"/>
    <x v="0"/>
    <m/>
  </r>
  <r>
    <s v="San Luis Obispo"/>
    <s v="San Luis Obispo"/>
    <s v="PLF Debt"/>
    <s v="Sales Tax: extending a 1.5% sales tax, generating approximately $21.6 million annually"/>
    <s v="Other Purpose"/>
    <n v="58.23"/>
    <n v="41.77"/>
    <s v="Pass"/>
    <n v="1"/>
    <s v=""/>
    <n v="2020"/>
    <x v="0"/>
    <m/>
  </r>
  <r>
    <s v="San Luis Obispo"/>
    <s v="Morro Bay"/>
    <s v="PLF Debt"/>
    <s v="Sales Tax: increase by 1%, from 7.75% to 8.75%, generating approximately $2 million annually"/>
    <s v="Other Purpose"/>
    <n v="58.55"/>
    <n v="41.45"/>
    <s v="Pass"/>
    <n v="1"/>
    <s v=""/>
    <n v="2020"/>
    <x v="0"/>
    <m/>
  </r>
  <r>
    <s v="San Luis Obispo"/>
    <s v="Atascadero"/>
    <s v="PLF Debt"/>
    <s v="Sales Tax: increase by 1%, from 7.75% to 8.75%, generating approximately $4.5 million annually"/>
    <s v="Other Purpose"/>
    <n v="58.6"/>
    <n v="41.4"/>
    <s v="Pass"/>
    <n v="1"/>
    <s v=""/>
    <n v="2020"/>
    <x v="0"/>
    <m/>
  </r>
  <r>
    <s v="San Luis Obispo"/>
    <s v="Cambria Community Healthcare District"/>
    <s v="PLF Debt"/>
    <s v="Parcel Tax: Levy annual tax of $35.04/parcel with cost of living adjustments for 6 yrs."/>
    <s v="Health Care Facilities"/>
    <n v="58.63"/>
    <n v="41.37"/>
    <s v="Fail"/>
    <s v=""/>
    <n v="1"/>
    <n v="2018"/>
    <x v="0"/>
    <m/>
  </r>
  <r>
    <s v="San Luis Obispo"/>
    <s v="Atascadero"/>
    <s v="Sales Tax Revenue Bond"/>
    <s v="Sales Tax: Increase tax 1/2% from 7.5% to 8% for 12 years."/>
    <s v="Street Construction and Improvements"/>
    <n v="59.1"/>
    <n v="40.9"/>
    <s v="Fail"/>
    <s v=""/>
    <n v="1"/>
    <n v="2014"/>
    <x v="0"/>
    <m/>
  </r>
  <r>
    <s v="San Luis Obispo"/>
    <s v="El Paso De Robles"/>
    <s v="Sales Tax Revenue Bond"/>
    <s v="Sales Tax: Enact a Temporary 1/2% Sales Tax to Expire In 12 Yrs"/>
    <s v="Special Tax Fees/Levy"/>
    <n v="59.1"/>
    <n v="40.9"/>
    <s v="Pass"/>
    <n v="1"/>
    <s v=""/>
    <n v="2012"/>
    <x v="0"/>
    <m/>
  </r>
  <r>
    <s v="San Luis Obispo"/>
    <s v="Coast Unified School District"/>
    <s v="General Obligation Bond"/>
    <n v="13900000"/>
    <s v="K-12 School Facility"/>
    <n v="59.7"/>
    <n v="40.299999999999997"/>
    <s v="Fail"/>
    <s v=""/>
    <n v="1"/>
    <n v="1998"/>
    <x v="0"/>
    <m/>
  </r>
  <r>
    <s v="San Luis Obispo"/>
    <s v="Paso Robles Union School District"/>
    <s v="PLF Debt"/>
    <s v="Authorizes Additional Uses of Existing Tax"/>
    <s v="K-12 School Facility"/>
    <n v="60.2"/>
    <n v="39.799999999999997"/>
    <s v="Pass"/>
    <n v="1"/>
    <s v=""/>
    <n v="1990"/>
    <x v="0"/>
    <m/>
  </r>
  <r>
    <s v="San Luis Obispo"/>
    <s v="Grover Beach"/>
    <s v="PLF Debt"/>
    <s v="Business Tax: Increase the business tax certificate rate from $55 to a range of $60 to $950 based on building square footage and a separate flat rate of $60 for businesses located outside Grover Beach."/>
    <s v="Other Purpose"/>
    <n v="60.47"/>
    <n v="39.53"/>
    <s v="Pass"/>
    <n v="1"/>
    <s v=""/>
    <n v="2018"/>
    <x v="0"/>
    <m/>
  </r>
  <r>
    <s v="San Luis Obispo"/>
    <s v="Hope School District"/>
    <s v="PLF Debt"/>
    <s v="Parcel Tax: $58 per year/per parcel for 4 years."/>
    <s v="K-12 School Facility"/>
    <n v="60.5"/>
    <n v="39.5"/>
    <s v="Fail"/>
    <s v=""/>
    <n v="1"/>
    <n v="2003"/>
    <x v="2"/>
    <m/>
  </r>
  <r>
    <s v="San Luis Obispo"/>
    <s v="Arroyo Grande"/>
    <s v="General Obligation Bond"/>
    <n v="6700000"/>
    <s v="Fire, Police Protection/Emergency Medical"/>
    <n v="60.7"/>
    <n v="39.4"/>
    <s v="Fail"/>
    <s v=""/>
    <n v="1"/>
    <n v="2012"/>
    <x v="1"/>
    <m/>
  </r>
  <r>
    <s v="San Luis Obispo"/>
    <s v="Morro Bay"/>
    <s v="PLF Debt"/>
    <s v="$8 per benefit unit"/>
    <s v="Other Purpose"/>
    <n v="60.8"/>
    <n v="39.200000000000003"/>
    <s v="Pass"/>
    <n v="1"/>
    <s v=""/>
    <n v="1990"/>
    <x v="0"/>
    <m/>
  </r>
  <r>
    <s v="San Luis Obispo"/>
    <s v="Atascadero Unified School District"/>
    <s v="PLF Debt"/>
    <s v="Authorizes Additional Uses of Existing Tax"/>
    <s v="K-12 School Facility"/>
    <n v="60.8"/>
    <n v="39.200000000000003"/>
    <s v="Pass"/>
    <n v="1"/>
    <s v=""/>
    <n v="1990"/>
    <x v="0"/>
    <m/>
  </r>
  <r>
    <s v="San Luis Obispo"/>
    <s v="Templeton Unified School District"/>
    <s v="PLF Debt"/>
    <s v="Authorizes Additional Uses of Existing Tax"/>
    <s v="K-12 School Facility"/>
    <n v="61.5"/>
    <n v="38.5"/>
    <s v="Pass"/>
    <n v="1"/>
    <s v=""/>
    <n v="1990"/>
    <x v="0"/>
    <m/>
  </r>
  <r>
    <s v="San Luis Obispo"/>
    <s v="Atascadero Unified School District"/>
    <s v="General Obligation Bond"/>
    <n v="58000000"/>
    <s v="K-12 School Facility"/>
    <n v="61.7"/>
    <n v="38.299999999999997"/>
    <s v="Pass"/>
    <n v="1"/>
    <s v=""/>
    <n v="2014"/>
    <x v="0"/>
    <m/>
  </r>
  <r>
    <s v="San Luis Obispo"/>
    <s v="Shandon Joint Unified School District"/>
    <s v="General Obligation Bond"/>
    <n v="4000000"/>
    <s v="K-12 School Facility"/>
    <n v="61.76"/>
    <n v="38.24"/>
    <s v="Pass"/>
    <n v="1"/>
    <s v=""/>
    <n v="2020"/>
    <x v="0"/>
    <m/>
  </r>
  <r>
    <s v="San Luis Obispo"/>
    <s v="Morro Bay"/>
    <s v="PLF Debt"/>
    <s v="TOT: Raise Tax from 9% to10%"/>
    <s v="Special Tax Fees/Levy"/>
    <n v="62.3"/>
    <n v="37.700000000000003"/>
    <s v="Pass"/>
    <n v="1"/>
    <s v=""/>
    <n v="1996"/>
    <x v="0"/>
    <m/>
  </r>
  <r>
    <s v="San Luis Obispo"/>
    <s v="San Miguel Joint Union School District"/>
    <s v="General Obligation Bond"/>
    <n v="5900000"/>
    <s v="K-12 School Facility"/>
    <n v="62.34"/>
    <n v="37.659999999999997"/>
    <s v="Pass"/>
    <n v="1"/>
    <s v=""/>
    <n v="2016"/>
    <x v="0"/>
    <m/>
  </r>
  <r>
    <s v="San Luis Obispo"/>
    <s v="San Luis Obispo Area Coordinatitng Council"/>
    <s v="PLF Debt"/>
    <s v="Direct Motor Vehicle Fee to CO"/>
    <s v="Public Transit"/>
    <n v="62.6"/>
    <n v="37.4"/>
    <s v="Pass"/>
    <n v="1"/>
    <s v=""/>
    <n v="1990"/>
    <x v="0"/>
    <m/>
  </r>
  <r>
    <s v="San Luis Obispo"/>
    <s v="San Luis Obispo County Community College District"/>
    <s v="General Obligation Bond"/>
    <n v="275000000"/>
    <s v="College, University Facility"/>
    <n v="62.6"/>
    <n v="37.4"/>
    <s v="Pass"/>
    <n v="1"/>
    <s v=""/>
    <n v="2014"/>
    <x v="0"/>
    <m/>
  </r>
  <r>
    <s v="San Luis Obispo"/>
    <s v="Arroyo Grande"/>
    <s v="PLF Debt"/>
    <s v="Increase TOT from 6% to 10%"/>
    <s v="Special Tax Fees/Levy"/>
    <n v="63.2"/>
    <n v="36.799999999999997"/>
    <s v="Pass"/>
    <n v="1"/>
    <s v=""/>
    <n v="2000"/>
    <x v="0"/>
    <m/>
  </r>
  <r>
    <s v="San Luis Obispo"/>
    <s v="Lucia Mar Unified School District"/>
    <s v="General Obligation Bond"/>
    <n v="21350000"/>
    <s v="K-12 School Facility"/>
    <n v="63.3"/>
    <n v="36.700000000000003"/>
    <s v="Pass"/>
    <n v="1"/>
    <s v=""/>
    <n v="2004"/>
    <x v="1"/>
    <m/>
  </r>
  <r>
    <s v="San Luis Obispo"/>
    <s v="Cambria Community Healthcare District"/>
    <s v="PLF Debt"/>
    <s v="Parcel Tax: Assessment Increase from $7 to $25 Per Unimproved Parcel Per Year and from $20 to $85 Per Improved Parcel Per Year, on All Real Property (Except That of Federal, State, or Local Governmental Agency) within the Boundaries of the Tri-City Health Care District"/>
    <s v="Hospital"/>
    <n v="64.2"/>
    <n v="35.799999999999997"/>
    <s v="Fail"/>
    <s v=""/>
    <n v="1"/>
    <n v="2006"/>
    <x v="1"/>
    <m/>
  </r>
  <r>
    <s v="San Luis Obispo"/>
    <s v="Mokelumne Rural Fire Protection District"/>
    <s v="PLF Debt"/>
    <s v="Parcel Tax of Various Amounts"/>
    <s v="Health Care Facilities"/>
    <n v="64.3"/>
    <n v="35.700000000000003"/>
    <s v="Fail"/>
    <s v=""/>
    <n v="1"/>
    <n v="2002"/>
    <x v="1"/>
    <m/>
  </r>
  <r>
    <s v="San Luis Obispo"/>
    <s v="Atascadero"/>
    <s v="PLF Debt"/>
    <s v="Raise TOT from 6% to9%"/>
    <s v="Special Tax Fees/Levy"/>
    <n v="64.599999999999994"/>
    <n v="35.4"/>
    <s v="Pass"/>
    <n v="1"/>
    <s v=""/>
    <n v="1996"/>
    <x v="0"/>
    <m/>
  </r>
  <r>
    <s v="San Luis Obispo"/>
    <s v="Cayucos Elementary School District"/>
    <s v="General Obligation Bond"/>
    <n v="2900000"/>
    <s v="K-12 School Facility"/>
    <n v="64.7"/>
    <n v="35.299999999999997"/>
    <s v="Pass"/>
    <n v="1"/>
    <s v=""/>
    <n v="2006"/>
    <x v="0"/>
    <m/>
  </r>
  <r>
    <s v="San Luis Obispo"/>
    <s v="San Luis Obispo"/>
    <s v="Sales Tax Revenue Bond"/>
    <s v="Sales Tax: Increase the City Sales Tax by 1/2› for General Services for 8 Yrs"/>
    <s v="Special Tax Fees/Levy"/>
    <n v="64.8"/>
    <n v="35.200000000000003"/>
    <s v="Pass"/>
    <n v="1"/>
    <s v=""/>
    <n v="2006"/>
    <x v="0"/>
    <m/>
  </r>
  <r>
    <s v="San Luis Obispo"/>
    <s v="Morro Bay"/>
    <s v="Sales Tax Revenue Bond"/>
    <s v="Sales Tax: Increase the City Sales Tax by 1/2› to Preserve Morro Bay's Safety and Character by Funding Essential General City Services"/>
    <s v="Special Tax Fees/Levy"/>
    <n v="65"/>
    <n v="35"/>
    <s v="Pass"/>
    <n v="1"/>
    <s v=""/>
    <n v="2006"/>
    <x v="0"/>
    <m/>
  </r>
  <r>
    <s v="San Luis Obispo"/>
    <s v="Arroyo Grande"/>
    <s v="General Obligation Bond"/>
    <n v="6000000"/>
    <s v="Fire, Police Protection/Emergency Medical"/>
    <n v="65.099999999999994"/>
    <n v="34.9"/>
    <s v="Fail"/>
    <s v=""/>
    <n v="1"/>
    <n v="2010"/>
    <x v="1"/>
    <m/>
  </r>
  <r>
    <s v="San Luis Obispo"/>
    <s v="Atascadero Unified School District"/>
    <s v="General Obligation Bond"/>
    <n v="117000000"/>
    <s v="K-12 School Facility"/>
    <n v="65.3"/>
    <n v="34.700000000000003"/>
    <s v="Pass"/>
    <n v="1"/>
    <s v=""/>
    <n v="2010"/>
    <x v="0"/>
    <m/>
  </r>
  <r>
    <s v="San Luis Obispo"/>
    <s v="Lucia Mar Unified School District"/>
    <s v="General Obligation Bond"/>
    <n v="170000000"/>
    <s v="K-12 School Facility"/>
    <n v="65.59"/>
    <n v="34.409999999999997"/>
    <s v="Pass"/>
    <n v="1"/>
    <s v=""/>
    <n v="2016"/>
    <x v="0"/>
    <m/>
  </r>
  <r>
    <s v="San Luis Obispo"/>
    <s v="Oceano Community Services District"/>
    <s v="PLF Debt"/>
    <s v="Parcel Tax: $180"/>
    <s v="Fire, Police Protection/Emergency Medical"/>
    <n v="66.14"/>
    <n v="33.86"/>
    <s v="Fail"/>
    <s v=""/>
    <n v="1"/>
    <n v="2020"/>
    <x v="1"/>
    <m/>
  </r>
  <r>
    <s v="San Luis Obispo"/>
    <s v="Mokelumne Rural Fire Protection District"/>
    <s v="PLF Debt"/>
    <s v="Special Tax: $0.03 sq. ft. for residential dwellings; $0.04 sq. ft. for commercial residential; $0.02 sq. ft. for agriculture building; $0.04 sq. ft. for commercial buildings;  $50 per fiscal year for vacant residential lots; $30 per fiscal year for vacant commercial lots; $30 per space/per year for trailer parks; $50 per fiscal year for vacant industrial lands less than 10 acres; $75 per fiscal year for vacant industrial lands between 10.1 to 20 acres; $125 per fiscal year for vacant industrial lands more than 20 acres; $100 per fiscal year for gas wells; $40 per acre unit per fiscal year for State Board of Equalization; $0.015 sq. ft. per year for poultry buildings and nurseries; $3 per acre unit/per fiscal year for dry farm and dry graze land; $2 per acre unit/per fiscal year for irrigated land; $5 per acre unit/per fiscal year for waste lands."/>
    <s v="Fire, Police Protection/Emergency Medical"/>
    <n v="66.3"/>
    <n v="33.700000000000003"/>
    <s v="Fail"/>
    <s v=""/>
    <n v="1"/>
    <n v="2001"/>
    <x v="2"/>
    <m/>
  </r>
  <r>
    <s v="San Luis Obispo"/>
    <s v="San Luis Obispo County"/>
    <s v="PLF Debt"/>
    <s v="Sales Tax: Impose a 0.5% tax for 9 years for transportation improvements."/>
    <s v="Public Transit"/>
    <n v="66.31"/>
    <n v="33.69"/>
    <s v="Fail"/>
    <s v=""/>
    <n v="1"/>
    <n v="2016"/>
    <x v="0"/>
    <m/>
  </r>
  <r>
    <s v="San Luis Obispo"/>
    <s v="San Luis Obispo County Service Area No 21"/>
    <s v="PLF Debt"/>
    <s v="Parcel Tax: $1,815 per year/ per parcel."/>
    <s v="Other Capital Improvements, Public Works"/>
    <n v="66.67"/>
    <n v="33.33"/>
    <s v="Pass"/>
    <n v="1"/>
    <s v=""/>
    <n v="2015"/>
    <x v="2"/>
    <m/>
  </r>
  <r>
    <s v="San Luis Obispo"/>
    <s v="Atascadero"/>
    <s v="PLF Debt"/>
    <s v="TOT: Increase to 10%"/>
    <s v="Special Tax Fees/Levy"/>
    <n v="67"/>
    <n v="33"/>
    <s v="Pass"/>
    <n v="1"/>
    <s v=""/>
    <n v="2002"/>
    <x v="0"/>
    <m/>
  </r>
  <r>
    <s v="San Luis Obispo"/>
    <s v="Paso Robles"/>
    <s v="PLF Debt"/>
    <s v="Marijuana Tax: Impose tax on cannabis-related activities up to $20/sq. ft. for cultivation/processing; up to 10% of gross receipts for transportation; up to 15% of gross receipts for manufacturing, testing, and distribution; and up to 10% of gross receipts for dispensaries."/>
    <s v="Other Purpose"/>
    <n v="67.22"/>
    <n v="32.78"/>
    <s v="Pass"/>
    <n v="1"/>
    <s v=""/>
    <n v="2018"/>
    <x v="0"/>
    <m/>
  </r>
  <r>
    <s v="San Luis Obispo"/>
    <s v="Grover Beach"/>
    <s v="General Obligation Bond"/>
    <n v="48000000"/>
    <s v="Street Construction and Improvements"/>
    <n v="68"/>
    <n v="32"/>
    <s v="Pass"/>
    <n v="1"/>
    <s v=""/>
    <n v="2014"/>
    <x v="0"/>
    <m/>
  </r>
  <r>
    <s v="San Luis Obispo"/>
    <s v="El Paso De Robles"/>
    <s v="General Obligation Bond"/>
    <n v="38000000"/>
    <s v="K-12 School Facility"/>
    <n v="68.3"/>
    <n v="31.7"/>
    <s v="Pass"/>
    <n v="1"/>
    <s v=""/>
    <n v="1998"/>
    <x v="1"/>
    <m/>
  </r>
  <r>
    <s v="San Luis Obispo"/>
    <s v="Cayucos Fire Protection District"/>
    <s v="PLF Debt"/>
    <s v="Parcel Tax: Repeal the Current 1982 Special Tax and Impose a New $25 Per Parcel Special Tax"/>
    <s v="Fire, Police Protection/Emergency Medical"/>
    <n v="69.099999999999994"/>
    <n v="30.9"/>
    <s v="Pass"/>
    <n v="1"/>
    <s v=""/>
    <n v="2012"/>
    <x v="0"/>
    <m/>
  </r>
  <r>
    <s v="San Luis Obispo"/>
    <s v="Hope School District"/>
    <s v="PLF Debt"/>
    <s v="Parcel Tax: Impose tax of $79/parcel for safe facilities, Science, Technology, Engineering, and Math (STEM) programs and protect art/music programs for 5 years."/>
    <s v="K-12 School Facility"/>
    <n v="69.56"/>
    <n v="30.44"/>
    <s v="Pass"/>
    <n v="1"/>
    <s v=""/>
    <n v="2018"/>
    <x v="1"/>
    <m/>
  </r>
  <r>
    <s v="San Luis Obispo"/>
    <s v="Cayucos Elementary School District"/>
    <s v="General Obligation Bond"/>
    <n v="4950000"/>
    <s v="K-12 School Facility"/>
    <n v="69.599999999999994"/>
    <n v="30.4"/>
    <s v="Pass"/>
    <n v="1"/>
    <s v=""/>
    <n v="2004"/>
    <x v="0"/>
    <m/>
  </r>
  <r>
    <s v="San Luis Obispo"/>
    <s v="San Luis Obispo"/>
    <s v="Sales Tax Revenue Bond"/>
    <s v="Sales Tax: Extend 1/2% tax for 8 years."/>
    <s v="Special Tax Fees/Levy"/>
    <n v="70.3"/>
    <n v="29.7"/>
    <s v="Pass"/>
    <n v="1"/>
    <s v=""/>
    <n v="2014"/>
    <x v="0"/>
    <m/>
  </r>
  <r>
    <s v="San Luis Obispo"/>
    <s v="Grover Beach"/>
    <s v="PLF Debt"/>
    <s v="Marijuana Tax: Impose tax on commercial marijuana operations of $25/sq. ft. for the first 5,000 sq. ft., $10/sq. ft. after the first 5,000 sq. ft., with a tax on revenue of 5% for medical marijuana and 10% for recreational marijuana."/>
    <s v="Other Purpose"/>
    <n v="70.59"/>
    <n v="29.41"/>
    <s v="Pass"/>
    <n v="1"/>
    <s v=""/>
    <n v="2016"/>
    <x v="0"/>
    <m/>
  </r>
  <r>
    <s v="San Luis Obispo"/>
    <s v="San Luis Obispo County Flood Control &amp; Water Conservation District"/>
    <s v="General Obligation Bond"/>
    <n v="13200000"/>
    <s v="Flood Control, Storm Drainage"/>
    <n v="70.8"/>
    <n v="29.2"/>
    <s v="Pass"/>
    <n v="1"/>
    <s v=""/>
    <n v="2000"/>
    <x v="1"/>
    <m/>
  </r>
  <r>
    <s v="San Luis Obispo"/>
    <s v="Pismo Beach"/>
    <s v="Sales Tax Revenue Bond"/>
    <s v="Sales Tax: Extend current 1/2› increase for 12 years."/>
    <s v="Special Tax Fees/Levy"/>
    <n v="71.2"/>
    <n v="28.8"/>
    <s v="Pass"/>
    <n v="1"/>
    <s v=""/>
    <n v="2014"/>
    <x v="0"/>
    <m/>
  </r>
  <r>
    <s v="San Luis Obispo"/>
    <s v="Coast Unified School District"/>
    <s v="General Obligation Bond"/>
    <n v="12700000"/>
    <s v="K-12 School Facility"/>
    <n v="71.5"/>
    <n v="28.5"/>
    <s v="Pass"/>
    <n v="1"/>
    <s v=""/>
    <n v="2002"/>
    <x v="1"/>
    <m/>
  </r>
  <r>
    <s v="San Luis Obispo"/>
    <s v="San Luis Coastal Unified School District"/>
    <s v="General Obligation Bond"/>
    <n v="177000000"/>
    <s v="K-12 School Facility"/>
    <n v="71.8"/>
    <n v="28.2"/>
    <s v="Pass"/>
    <n v="1"/>
    <s v=""/>
    <n v="2014"/>
    <x v="0"/>
    <m/>
  </r>
  <r>
    <s v="San Luis Obispo"/>
    <s v="Morro Bay"/>
    <s v="PLF Debt"/>
    <s v="Marijuana Tax: Impose maximum tax of 10 cents per $1 of proceeds of commercial cannabis operations, annual maximum tax of $25/sq. ft. of commercial cultivation area (CPI adjustments), no sunset clause."/>
    <s v="Other Purpose"/>
    <n v="72.22"/>
    <n v="27.28"/>
    <s v="Pass"/>
    <n v="1"/>
    <s v=""/>
    <n v="2018"/>
    <x v="0"/>
    <m/>
  </r>
  <r>
    <s v="San Luis Obispo"/>
    <s v="Cambria Community Healthcare District"/>
    <s v="Special Assessment Bond"/>
    <s v="Parcel Tax: Impose an Assessment Increase of $7 to $25 Flat Rate Per Unimproved Parcel and from $20 to $85 Flat Rate Per Improved Parcel Per Year, on All Real Property to Improve Paramedic Staffing and Upgrade General Operations"/>
    <s v="Health Care Facilities"/>
    <n v="72.3"/>
    <n v="27.8"/>
    <s v="Pass"/>
    <n v="1"/>
    <s v=""/>
    <n v="2006"/>
    <x v="0"/>
    <m/>
  </r>
  <r>
    <s v="San Luis Obispo"/>
    <s v="Arroyo Grande"/>
    <s v="General Obligation Bond"/>
    <n v="1900000"/>
    <s v="Fire, Police Protection/Emergency Medical"/>
    <n v="72.400000000000006"/>
    <n v="27.6"/>
    <s v="Pass"/>
    <n v="1"/>
    <s v=""/>
    <n v="2002"/>
    <x v="0"/>
    <m/>
  </r>
  <r>
    <s v="San Luis Obispo"/>
    <s v="Shandon Joint Unified School District"/>
    <s v="General Obligation Bond"/>
    <n v="3150000"/>
    <s v="K-12 School Facility"/>
    <n v="73.040000000000006"/>
    <n v="26.96"/>
    <s v="Pass"/>
    <n v="1"/>
    <s v=""/>
    <n v="2016"/>
    <x v="0"/>
    <m/>
  </r>
  <r>
    <s v="San Luis Obispo"/>
    <s v="Atascadero"/>
    <s v="PLF Debt"/>
    <s v="Marijuana Tax: Impose tax at annual rates not to exceed $10/canopy sq. ft. for cultivation (adjustable for inflation), 10% of gross receipts for retail cannabis businesses, and 6% of gross receipts for all other cannabis businesses."/>
    <s v="Other Purpose"/>
    <n v="73.5"/>
    <n v="26.5"/>
    <s v="Pass"/>
    <n v="1"/>
    <s v=""/>
    <n v="2018"/>
    <x v="0"/>
    <m/>
  </r>
  <r>
    <s v="San Luis Obispo"/>
    <s v="San Luis Obispo County"/>
    <s v="PLF Debt"/>
    <s v="Marijuana Tax: Impose tax on gross receipts of marijuana business beginning at 4% to increase annually to a maximum of 10% for general revenue purposes."/>
    <s v="Other Purpose"/>
    <n v="76.37"/>
    <n v="23.63"/>
    <s v="Pass"/>
    <n v="1"/>
    <s v=""/>
    <n v="2018"/>
    <x v="1"/>
    <m/>
  </r>
  <r>
    <s v="San Luis Obispo"/>
    <s v="Grover Beach"/>
    <s v="PLF Debt"/>
    <s v="Transient Occupancy Tax: Increase tax from 10% to 12%."/>
    <s v="Other Purpose"/>
    <n v="76.540000000000006"/>
    <n v="23.46"/>
    <s v="Pass"/>
    <n v="1"/>
    <s v=""/>
    <n v="2018"/>
    <x v="0"/>
    <m/>
  </r>
  <r>
    <s v="San Luis Obispo"/>
    <s v="Templeton Community Services District"/>
    <s v="PLF Debt"/>
    <s v="Parcel Tax: District to levy a parcel tax of $180/parcel annually until ended by voters, subject to annual Consumer Price Index adjustments."/>
    <s v="Fire, Police Protection/Emergency Medical"/>
    <n v="77.489999999999995"/>
    <n v="22.51"/>
    <s v="Pass"/>
    <n v="1"/>
    <s v=""/>
    <n v="2019"/>
    <x v="2"/>
    <m/>
  </r>
  <r>
    <s v="San Luis Obispo"/>
    <s v="Hope School District"/>
    <s v="PLF Debt"/>
    <s v="Parcel Tax: $99 per year for improved parcel and $94 per year for open land parcels."/>
    <s v="Fire, Police Protection/Emergency Medical"/>
    <n v="79.8"/>
    <n v="20.2"/>
    <s v="Pass"/>
    <n v="1"/>
    <s v=""/>
    <n v="2007"/>
    <x v="2"/>
    <m/>
  </r>
  <r>
    <s v="San Luis Obispo"/>
    <s v="San Luis Obispo"/>
    <s v="PLF Debt"/>
    <s v="Marijuana Tax: Impose up to 10% of gross receipts for retail and businesses and up to $10/canopy sq. ft. for cultivation."/>
    <s v="Other Purpose"/>
    <n v="80"/>
    <n v="20"/>
    <s v="Pass"/>
    <n v="1"/>
    <s v=""/>
    <n v="2018"/>
    <x v="0"/>
    <m/>
  </r>
  <r>
    <s v="San Luis Obispo"/>
    <s v="Pismo Beach"/>
    <s v="PLF Debt"/>
    <s v="Transient Occupancy Tax: increase by 1%, generating approximately $1 million annually"/>
    <s v="Other Purpose"/>
    <n v="80.819999999999993"/>
    <n v="19.18"/>
    <s v="Pass"/>
    <n v="1"/>
    <s v=""/>
    <n v="2020"/>
    <x v="0"/>
    <m/>
  </r>
  <r>
    <s v="San Luis Obispo"/>
    <s v="San Luis Obispo"/>
    <s v="PLF Debt"/>
    <s v="Utility Users Tax: Reduce Tax from 5% to 4.8%"/>
    <s v="Special Tax Fees/Levy"/>
    <n v="83.6"/>
    <n v="16.399999999999999"/>
    <s v="Pass"/>
    <n v="1"/>
    <s v=""/>
    <n v="2012"/>
    <x v="0"/>
    <m/>
  </r>
  <r>
    <s v="San Mateo"/>
    <s v="East Palo Alto"/>
    <s v="PLF Debt"/>
    <s v="Parcel Tax: Impose a 10-Year Parcel Tax of $75 on Single-Family Parcels, $40 for Occupied Rental Units, and an Equivalent Rate for Commercial and Industrial Properties"/>
    <s v="Public Safety"/>
    <n v="21.2"/>
    <n v="78.8"/>
    <s v="Fail"/>
    <s v=""/>
    <n v="1"/>
    <n v="2006"/>
    <x v="0"/>
    <m/>
  </r>
  <r>
    <s v="San Mateo"/>
    <s v="Pacifica"/>
    <s v="PLF Debt"/>
    <s v="Advisory Increase Utility Tax"/>
    <s v="Special Tax Fees/Levy"/>
    <n v="32.299999999999997"/>
    <n v="67.7"/>
    <s v="Fail"/>
    <s v=""/>
    <n v="1"/>
    <n v="1994"/>
    <x v="0"/>
    <m/>
  </r>
  <r>
    <s v="San Mateo"/>
    <s v="Pacifica"/>
    <s v="PLF Debt"/>
    <s v="Utility Users Tax: 6.5% utility tax on telecommunication services."/>
    <s v="Other Capital Improvements, Public Works"/>
    <n v="34.1"/>
    <n v="65.900000000000006"/>
    <s v="Fail"/>
    <s v=""/>
    <n v="1"/>
    <n v="2013"/>
    <x v="2"/>
    <m/>
  </r>
  <r>
    <s v="San Mateo"/>
    <s v="Daly City"/>
    <s v="Sales Tax Revenue Bond"/>
    <s v="Sales Tax: 1/4›"/>
    <s v="Special Tax Fees/Levy"/>
    <n v="35"/>
    <n v="65"/>
    <s v="Fail"/>
    <s v=""/>
    <n v="1"/>
    <n v="2004"/>
    <x v="0"/>
    <m/>
  </r>
  <r>
    <s v="San Mateo"/>
    <s v="Pacifica"/>
    <s v="PLF Debt"/>
    <s v="Transaction and Use Tax: Adopt a 1› Sales Tax Expiring In 2016"/>
    <s v="Special Tax Fees/Levy"/>
    <n v="38.700000000000003"/>
    <n v="61.3"/>
    <s v="Fail"/>
    <s v=""/>
    <n v="1"/>
    <n v="2009"/>
    <x v="2"/>
    <m/>
  </r>
  <r>
    <s v="San Mateo"/>
    <s v="San Carlos"/>
    <s v="General Obligation Bond"/>
    <n v="45000000"/>
    <s v="Parks, Open Space"/>
    <n v="38.909999999999997"/>
    <n v="61.09"/>
    <s v="Fail"/>
    <s v=""/>
    <n v="1"/>
    <n v="2015"/>
    <x v="2"/>
    <m/>
  </r>
  <r>
    <s v="San Mateo"/>
    <s v="East Palo Alto"/>
    <s v="PLF Debt"/>
    <s v="Utility User Tax. Increase UUT to 6.2%"/>
    <s v="Other Purpose"/>
    <n v="43"/>
    <n v="57"/>
    <s v="Fail"/>
    <s v=""/>
    <n v="1"/>
    <n v="1988"/>
    <x v="0"/>
    <m/>
  </r>
  <r>
    <s v="San Mateo"/>
    <s v="San Carlos"/>
    <s v="PLF Debt"/>
    <s v="Sales Tax: Impose an one-half cent sales tax."/>
    <s v="Other Purpose"/>
    <n v="43.2"/>
    <n v="56.8"/>
    <s v="Fail"/>
    <s v=""/>
    <n v="1"/>
    <n v="2009"/>
    <x v="2"/>
    <m/>
  </r>
  <r>
    <s v="San Mateo"/>
    <s v="San Carlos"/>
    <s v="PLF Debt"/>
    <s v="Parcel Tax: $59 for 5 years."/>
    <s v="Other Purpose"/>
    <n v="44.76"/>
    <n v="55.24"/>
    <s v="Fail"/>
    <s v=""/>
    <n v="1"/>
    <n v="2005"/>
    <x v="2"/>
    <m/>
  </r>
  <r>
    <s v="San Mateo"/>
    <s v="San Mateo-Foster City School District"/>
    <s v="General Obligation Bond"/>
    <n v="130000000"/>
    <s v="K-12 School Facility"/>
    <n v="46.5"/>
    <n v="53.5"/>
    <s v="Fail"/>
    <s v=""/>
    <n v="1"/>
    <n v="2013"/>
    <x v="2"/>
    <m/>
  </r>
  <r>
    <s v="San Mateo"/>
    <s v="San Mateo County"/>
    <s v="PLF Debt"/>
    <s v="Transient Occupancy Tax: Increase the Transient Occupancy Tax from 10% to 12%"/>
    <s v="Special Tax Fees/Levy"/>
    <n v="46.8"/>
    <n v="53.2"/>
    <s v="Fail"/>
    <s v=""/>
    <n v="1"/>
    <n v="2012"/>
    <x v="1"/>
    <m/>
  </r>
  <r>
    <s v="San Mateo"/>
    <s v="San Mateo County"/>
    <s v="PLF Debt"/>
    <s v="Business License Tax: Levy a Tax of 8% on Gross Receipts on Operators of Commercial Parking Facilities"/>
    <s v="Special Tax Fees/Levy"/>
    <n v="46.9"/>
    <n v="53.1"/>
    <s v="Fail"/>
    <s v=""/>
    <n v="1"/>
    <n v="2012"/>
    <x v="1"/>
    <m/>
  </r>
  <r>
    <s v="San Mateo"/>
    <s v="Daly City"/>
    <s v="PLF Debt"/>
    <s v="Parcel Tax: Adopt tax for 5 years of $162/parcel for police and fire departments."/>
    <s v="Fire, Police Protection/Emergency Medical"/>
    <n v="46.92"/>
    <n v="53.08"/>
    <s v="Fail"/>
    <s v=""/>
    <n v="1"/>
    <n v="2016"/>
    <x v="0"/>
    <m/>
  </r>
  <r>
    <s v="San Mateo"/>
    <s v="Half Moon Bay"/>
    <s v="Sales Tax Revenue Bond"/>
    <s v="Sales Tax: Enact a 1› Sales Tax"/>
    <s v="Special Tax Fees/Levy"/>
    <n v="47.4"/>
    <n v="52.6"/>
    <s v="Fail"/>
    <s v=""/>
    <n v="1"/>
    <n v="2010"/>
    <x v="0"/>
    <m/>
  </r>
  <r>
    <s v="San Mateo"/>
    <s v="East Palo Alto"/>
    <s v="PLF Debt"/>
    <s v="$1.50 per square feet new construction tax"/>
    <s v="Other Purpose"/>
    <n v="48.8"/>
    <n v="51.2"/>
    <s v="Fail"/>
    <s v=""/>
    <n v="1"/>
    <n v="1990"/>
    <x v="0"/>
    <m/>
  </r>
  <r>
    <s v="San Mateo"/>
    <s v="San Bruno"/>
    <s v="PLF Debt"/>
    <s v="Sales Tax: Increase 1/2 cent sales tax."/>
    <s v="Other Purpose"/>
    <n v="49.1"/>
    <n v="50.9"/>
    <s v="Fail"/>
    <s v=""/>
    <n v="1"/>
    <n v="2007"/>
    <x v="2"/>
    <m/>
  </r>
  <r>
    <s v="San Mateo"/>
    <s v="Half Moon Bay"/>
    <s v="Sales Tax Revenue Bond"/>
    <s v="Sales Tax: Renew 1/2% tax for 3 years."/>
    <s v="Special Tax Fees/Levy"/>
    <n v="49.7"/>
    <n v="50.3"/>
    <s v="Fail"/>
    <s v=""/>
    <n v="1"/>
    <n v="2014"/>
    <x v="0"/>
    <m/>
  </r>
  <r>
    <s v="San Mateo"/>
    <s v="San Mateo County"/>
    <s v="PLF Debt"/>
    <s v="Business License Tax: Levy 2.5% Tax on Gross Receipts of Operators of Vehicle Rental Businesses"/>
    <s v="Special Tax Fees/Levy"/>
    <n v="50.1"/>
    <n v="49.9"/>
    <s v="Pass"/>
    <n v="1"/>
    <s v=""/>
    <n v="2012"/>
    <x v="1"/>
    <m/>
  </r>
  <r>
    <s v="San Mateo"/>
    <s v="Menlo Park"/>
    <s v="PLF Debt"/>
    <s v="Utility Users Tax: Impose a 3.5% Utility Users Tax on Electricity, Natural Gas, and Water and a 2.5% Tax on Communications to Be Reviewed Every 2 Yrs and Terminated If No Longer Necessary"/>
    <s v="Special Tax Fees/Levy"/>
    <n v="50.3"/>
    <n v="49.7"/>
    <s v="Pass"/>
    <n v="1"/>
    <s v=""/>
    <n v="2006"/>
    <x v="0"/>
    <m/>
  </r>
  <r>
    <s v="San Mateo"/>
    <s v="East Palo Alto"/>
    <s v="PLF Debt"/>
    <s v="Utility Users Tax: Continue 5% Tax Until 2006"/>
    <s v="Special Tax Fees/Levy"/>
    <n v="50.4"/>
    <n v="49.6"/>
    <s v="Pass"/>
    <n v="1"/>
    <s v=""/>
    <n v="2002"/>
    <x v="0"/>
    <m/>
  </r>
  <r>
    <s v="San Mateo"/>
    <s v="Atherton"/>
    <s v="PLF Debt"/>
    <s v="Special Tax to Finance Municipal Services"/>
    <s v="Multiple Capital Improvements, Public Works"/>
    <n v="50.4"/>
    <n v="49.6"/>
    <s v="Fail"/>
    <s v=""/>
    <n v="1"/>
    <n v="2000"/>
    <x v="1"/>
    <m/>
  </r>
  <r>
    <s v="San Mateo"/>
    <s v="Millbrae"/>
    <s v="PLF Debt"/>
    <s v="Parking Tax: A 10% Parking Tax on Fees Paid to Park Vehicles In Offstreet Private Parking Spaces"/>
    <s v="Special Tax Fees/Levy"/>
    <n v="50.5"/>
    <n v="49.5"/>
    <s v="Pass"/>
    <n v="1"/>
    <s v=""/>
    <n v="2005"/>
    <x v="3"/>
    <m/>
  </r>
  <r>
    <s v="San Mateo"/>
    <s v="San Bruno Park School District"/>
    <s v="General Obligation Bond"/>
    <n v="40000000"/>
    <s v="K-12 School Facility"/>
    <n v="50.8"/>
    <n v="49.2"/>
    <s v="Fail"/>
    <s v=""/>
    <n v="1"/>
    <n v="2011"/>
    <x v="2"/>
    <m/>
  </r>
  <r>
    <s v="San Mateo"/>
    <s v="Portola Valley"/>
    <s v="PLF Debt"/>
    <s v="Utility Users Tax: Adjust Appropriations Limit Each Fiscal Year Commencing 7/1/2006 by the Amount of Money Collected from the Existing 5.5% Rate Not to Exceed Four Years from the End of Fiscal Year 2005/2006"/>
    <s v="Special Tax Fees/Levy"/>
    <n v="52.2"/>
    <n v="47.8"/>
    <s v="Pass"/>
    <n v="1"/>
    <s v=""/>
    <n v="2005"/>
    <x v="3"/>
    <m/>
  </r>
  <r>
    <s v="San Mateo"/>
    <s v="Daly City"/>
    <s v="PLF Debt"/>
    <s v="Increase Annual Buisness License Tax from a Min. $50/Yr to $100; Increase of 30› Per $1,000 of Gross Receipts Greater Than $100,000; Effective 1/1/2005"/>
    <s v="Special Tax Fees/Levy"/>
    <n v="52.3"/>
    <n v="47.7"/>
    <s v="Pass"/>
    <n v="1"/>
    <s v=""/>
    <n v="2004"/>
    <x v="0"/>
    <m/>
  </r>
  <r>
    <s v="San Mateo"/>
    <s v="Atherton"/>
    <s v="PLF Debt"/>
    <s v="Parcel Tax: Extend existing tax for 3 years for police services, road maintenance, and drainage maintenance."/>
    <s v="Other Purpose"/>
    <n v="52.6"/>
    <n v="47.4"/>
    <s v="Fail"/>
    <s v=""/>
    <n v="1"/>
    <n v="2017"/>
    <x v="2"/>
    <m/>
  </r>
  <r>
    <s v="San Mateo"/>
    <s v="San Mateo County Community College District"/>
    <s v="General Obligation Bond"/>
    <n v="564000000"/>
    <s v="K-12 School Facility"/>
    <n v="53.1"/>
    <n v="46.9"/>
    <s v="Fail"/>
    <s v=""/>
    <n v="1"/>
    <n v="2011"/>
    <x v="2"/>
    <m/>
  </r>
  <r>
    <s v="San Mateo"/>
    <s v="East Palo Alto"/>
    <s v="PLF Debt"/>
    <s v="Utility Users Tax: On Cell Phones and Similar Communications Technology at 5% Adopted by the Voters In November 2002 Removes the 2006 Expiration Making It Permanent"/>
    <s v="Fire, Police Protection/Emergency Medical"/>
    <n v="53.7"/>
    <n v="46.3"/>
    <s v="Pass"/>
    <n v="1"/>
    <s v=""/>
    <n v="2005"/>
    <x v="3"/>
    <m/>
  </r>
  <r>
    <s v="San Mateo"/>
    <s v="East Palo Alto"/>
    <s v="PLF Debt"/>
    <s v="Parcel Tax: Impose Tax of $100.00/Single-Family Residential Parcel, $75.00 for Each Unit In a Multi-Family Residential Parcel for Commercial and Industrial Parcels, the Parcel Tax Varies Depending on the Frontage and Size Area of the Property for 10 Yrs"/>
    <s v="Public Safety"/>
    <n v="54.5"/>
    <n v="45.5"/>
    <s v="Pass"/>
    <n v="1"/>
    <s v=""/>
    <n v="2005"/>
    <x v="3"/>
    <m/>
  </r>
  <r>
    <s v="San Mateo"/>
    <s v="Pacifica"/>
    <s v="General Obligation Bond"/>
    <n v="33500000"/>
    <s v="Public Building"/>
    <n v="54.58"/>
    <n v="45.42"/>
    <s v="Fail"/>
    <s v=""/>
    <n v="1"/>
    <n v="2016"/>
    <x v="0"/>
    <m/>
  </r>
  <r>
    <s v="San Mateo"/>
    <s v="Half Moon Bay"/>
    <s v="Sales Tax Revenue Bond"/>
    <s v="Sales Tax: Enact Temporary 1/2› Tax to Expire After 2 Yrs"/>
    <s v="Special Tax Fees/Levy"/>
    <n v="54.7"/>
    <n v="45.3"/>
    <s v="Pass"/>
    <n v="1"/>
    <s v=""/>
    <n v="2012"/>
    <x v="0"/>
    <m/>
  </r>
  <r>
    <s v="San Mateo"/>
    <s v="San Mateo County"/>
    <s v="PLF Debt"/>
    <s v="Vehicle Registration Fee: Authorize a $10 Fee on the Registration of Vehicles for 25 Yrs"/>
    <s v="Special Tax Fees/Levy"/>
    <n v="54.9"/>
    <n v="45.1"/>
    <s v="Pass"/>
    <n v="1"/>
    <s v=""/>
    <n v="2010"/>
    <x v="0"/>
    <m/>
  </r>
  <r>
    <s v="San Mateo"/>
    <s v="Cabrillo Unified School District"/>
    <s v="General Obligation Bond"/>
    <n v="99000000"/>
    <s v="K-12 School Facility"/>
    <n v="55.07"/>
    <n v="44.93"/>
    <s v="Pass"/>
    <n v="1"/>
    <s v=""/>
    <n v="2018"/>
    <x v="1"/>
    <m/>
  </r>
  <r>
    <s v="San Mateo"/>
    <s v="Belmont"/>
    <s v="PLF Debt"/>
    <s v="Sales Tax: Enact additional 0.5% tax for general city services."/>
    <s v="Other Purpose"/>
    <n v="55.24"/>
    <n v="44.76"/>
    <s v="Pass"/>
    <n v="1"/>
    <s v=""/>
    <n v="2016"/>
    <x v="0"/>
    <m/>
  </r>
  <r>
    <s v="San Mateo"/>
    <s v="San Mateo County"/>
    <s v="Sales Tax Revenue Bond"/>
    <s v="Sales Tax: Enact a 1/8› Sales Tax to Support Parks and Recreation Services Provided by the Cities, the County, and Special Districts"/>
    <s v="Recreation and Sports Facilities"/>
    <n v="55.4"/>
    <n v="44.6"/>
    <s v="Fail"/>
    <s v=""/>
    <n v="1"/>
    <n v="2006"/>
    <x v="0"/>
    <m/>
  </r>
  <r>
    <s v="San Mateo"/>
    <s v="Redwood City"/>
    <s v="PLF Debt"/>
    <s v="Business License Tax: Increase $21 plus $15 per employee."/>
    <s v="Other Purpose"/>
    <n v="55.6"/>
    <n v="44.4"/>
    <s v="Pass"/>
    <n v="1"/>
    <s v=""/>
    <n v="2011"/>
    <x v="2"/>
    <m/>
  </r>
  <r>
    <s v="San Mateo"/>
    <s v="Jefferson Union High School District"/>
    <s v="General Obligation Bond"/>
    <n v="33000000"/>
    <s v="Other Purpose"/>
    <n v="55.79"/>
    <n v="44.21"/>
    <s v="Pass"/>
    <n v="1"/>
    <s v=""/>
    <n v="2018"/>
    <x v="1"/>
    <m/>
  </r>
  <r>
    <s v="San Mateo"/>
    <s v="Cabrillo Unified School District"/>
    <s v="General Obligation Bond"/>
    <n v="81000000"/>
    <s v="K-12 School Facility"/>
    <n v="56.5"/>
    <n v="43.5"/>
    <s v="Pass"/>
    <n v="1"/>
    <s v=""/>
    <n v="2012"/>
    <x v="1"/>
    <m/>
  </r>
  <r>
    <s v="San Mateo"/>
    <s v="Atherton"/>
    <s v="Special Assessment Bond"/>
    <s v="May Not Exceed the Total Amt of Expenditures Necessary for Municipal Services and Capital Improvements After Deducting the Projected Revenue to Be Gathered from Sources Other Than the Special Tax"/>
    <s v="Multiple Capital Improvements, Public Works"/>
    <n v="56.6"/>
    <n v="43.4"/>
    <s v="Fail"/>
    <s v=""/>
    <n v="1"/>
    <n v="2004"/>
    <x v="0"/>
    <m/>
  </r>
  <r>
    <s v="San Mateo"/>
    <s v="San Bruno"/>
    <s v="General Obligation Bond"/>
    <n v="14000000"/>
    <s v="Public Building"/>
    <n v="56.7"/>
    <n v="43.3"/>
    <s v="Fail"/>
    <s v=""/>
    <n v="1"/>
    <n v="2001"/>
    <x v="2"/>
    <m/>
  </r>
  <r>
    <s v="San Mateo"/>
    <s v="South San Francisco"/>
    <s v="PLF Debt"/>
    <s v="Parking Tax: Increase tax from 4% to 8% on gross receipts for parking facility business license tax."/>
    <s v="Other Purpose"/>
    <n v="56.74"/>
    <n v="43.26"/>
    <s v="Pass"/>
    <n v="1"/>
    <s v=""/>
    <n v="2001"/>
    <x v="2"/>
    <m/>
  </r>
  <r>
    <s v="San Mateo"/>
    <s v="San Mateo"/>
    <s v="PLF Debt"/>
    <s v="Transient Occupancy Tax: Increase TOT from 8% to 10%."/>
    <s v="Other Purpose"/>
    <n v="57"/>
    <n v="43"/>
    <s v="Pass"/>
    <n v="1"/>
    <s v=""/>
    <n v="2001"/>
    <x v="2"/>
    <m/>
  </r>
  <r>
    <s v="San Mateo"/>
    <s v="San Mateo Union High School District"/>
    <s v="General Obligation Bond"/>
    <n v="385000000"/>
    <s v="K-12 School Facility"/>
    <n v="57.45"/>
    <n v="42.55"/>
    <s v="Pass"/>
    <n v="1"/>
    <s v=""/>
    <n v="2020"/>
    <x v="1"/>
    <m/>
  </r>
  <r>
    <s v="San Mateo"/>
    <s v="Portola Valley"/>
    <s v="PLF Debt"/>
    <s v="Utility Users Tax: Continue the 2% Utility Users Tax, for Open Space Purposes only, Commencing 7/1/2006, Not to Exceed 4 Yrs from the End of Fiscal Year 2005/2006"/>
    <s v="Special Tax Fees/Levy"/>
    <n v="57.5"/>
    <n v="42.5"/>
    <s v="Pass"/>
    <n v="1"/>
    <s v=""/>
    <n v="2005"/>
    <x v="3"/>
    <m/>
  </r>
  <r>
    <s v="San Mateo"/>
    <s v="Burlingame Elementary School District"/>
    <s v="PLF Debt"/>
    <s v="Special Tax: $365 per year with annual increases due to the Consumer Price Index."/>
    <s v="K-12 School Facility"/>
    <n v="57.9"/>
    <n v="42.1"/>
    <s v="Fail"/>
    <s v=""/>
    <n v="1"/>
    <n v="2001"/>
    <x v="2"/>
    <m/>
  </r>
  <r>
    <s v="San Mateo"/>
    <s v="Jefferson Elementary School District"/>
    <s v="PLF Debt"/>
    <s v="Parcel Tax: $85 a year for 7 years."/>
    <s v="K-12 School Facility"/>
    <n v="57.94"/>
    <n v="42.06"/>
    <s v="Fail"/>
    <s v=""/>
    <n v="1"/>
    <n v="2009"/>
    <x v="2"/>
    <m/>
  </r>
  <r>
    <s v="San Mateo"/>
    <s v="San Mateo City School District"/>
    <s v="PLF Debt"/>
    <s v="Parcel Tax: $55 per parcel per year."/>
    <s v="K-12 School Facility"/>
    <n v="58.4"/>
    <n v="41.6"/>
    <s v="Fail"/>
    <s v=""/>
    <n v="1"/>
    <n v="1990"/>
    <x v="0"/>
    <m/>
  </r>
  <r>
    <s v="San Mateo"/>
    <s v="Pacifica School District"/>
    <s v="PLF Debt"/>
    <s v="Special Tax: $96 per year per parcel for 5 years."/>
    <s v="K-12 School Facility"/>
    <n v="58.48"/>
    <n v="41.52"/>
    <s v="Fail"/>
    <s v=""/>
    <n v="1"/>
    <n v="2007"/>
    <x v="2"/>
    <m/>
  </r>
  <r>
    <s v="San Mateo"/>
    <s v="Millbrae School District"/>
    <s v="General Obligation Bond"/>
    <n v="30000000"/>
    <s v="K-12 School Facility"/>
    <n v="58.5"/>
    <n v="41.5"/>
    <s v="Pass"/>
    <n v="1"/>
    <s v=""/>
    <n v="2011"/>
    <x v="2"/>
    <m/>
  </r>
  <r>
    <s v="San Mateo"/>
    <s v="Belmont-Redwood Shores School District"/>
    <s v="PLF Debt"/>
    <s v="Parcel Tax: $92 a year for 10 years."/>
    <s v="K-12 School Facility"/>
    <n v="58.9"/>
    <n v="41.1"/>
    <s v="Fail"/>
    <s v=""/>
    <n v="1"/>
    <n v="2001"/>
    <x v="2"/>
    <m/>
  </r>
  <r>
    <s v="San Mateo"/>
    <s v="San Mateo-Foster City School District"/>
    <s v="General Obligation Bond"/>
    <n v="148000000"/>
    <s v="K-12 School Facility"/>
    <n v="59.07"/>
    <n v="40.93"/>
    <s v="Pass"/>
    <n v="1"/>
    <s v=""/>
    <n v="2015"/>
    <x v="2"/>
    <m/>
  </r>
  <r>
    <s v="San Mateo"/>
    <s v="San Bruno Park School District"/>
    <s v="PLF Debt"/>
    <s v="Parcel Tax: Levy Annual Tax of $199 Per Parcel for 5 Yrs"/>
    <s v="K-12 School Facility"/>
    <n v="59.2"/>
    <n v="40.799999999999997"/>
    <s v="Fail"/>
    <s v=""/>
    <n v="1"/>
    <n v="2012"/>
    <x v="0"/>
    <m/>
  </r>
  <r>
    <s v="San Mateo"/>
    <s v="Pacifica"/>
    <s v="PLF Debt"/>
    <s v="Transient Occupancy Tax: Increase the Tax Rate from 10% to 12%"/>
    <s v="Special Tax Fees/Levy"/>
    <n v="59.7"/>
    <n v="40.299999999999997"/>
    <s v="Pass"/>
    <n v="1"/>
    <s v=""/>
    <n v="2010"/>
    <x v="0"/>
    <m/>
  </r>
  <r>
    <s v="San Mateo"/>
    <s v="Jefferson Union High School District"/>
    <s v="PLF Debt"/>
    <s v="Parcel Tax: Levy $96 annual parcel tax for 4 years."/>
    <s v="Other, Multiple Educational Uses (Equipment, etc.)"/>
    <n v="59.85"/>
    <n v="40.15"/>
    <s v="Fail"/>
    <s v=""/>
    <n v="1"/>
    <n v="2011"/>
    <x v="2"/>
    <m/>
  </r>
  <r>
    <s v="San Mateo"/>
    <s v="East Palo Alto"/>
    <s v="PLF Debt"/>
    <s v="New 12% Transient Occupancy Tax"/>
    <s v="Special Tax Fees/Levy"/>
    <n v="60"/>
    <n v="40"/>
    <s v="Pass"/>
    <n v="1"/>
    <s v=""/>
    <n v="1998"/>
    <x v="0"/>
    <m/>
  </r>
  <r>
    <s v="San Mateo"/>
    <s v="Burlingame Elementary School District"/>
    <s v="General Obligation Bond"/>
    <n v="97000000"/>
    <s v="K-12 School Facility"/>
    <n v="60.17"/>
    <n v="39.83"/>
    <s v="Pass"/>
    <n v="1"/>
    <s v=""/>
    <n v="2020"/>
    <x v="1"/>
    <m/>
  </r>
  <r>
    <s v="San Mateo"/>
    <s v="San Mateo City School District"/>
    <s v="General Obligation Bond"/>
    <n v="33000000"/>
    <s v="K-12 School Facility"/>
    <n v="60.4"/>
    <n v="39.6"/>
    <s v="Fail"/>
    <s v=""/>
    <n v="1"/>
    <n v="1990"/>
    <x v="0"/>
    <m/>
  </r>
  <r>
    <s v="San Mateo"/>
    <s v="San Mateo County"/>
    <s v="PLF Debt"/>
    <s v="Transaction and Use Tax: Levy a 1/8›Sales Tax for a Period of 25 Yrs with an Estimated Date of Commence-ment 10/1/2008. This Would Increase the Current Sales Tax from 8 1/4% to 8 3/8%"/>
    <s v="Parks, Open Space"/>
    <n v="60.5"/>
    <n v="39.5"/>
    <s v="Fail"/>
    <s v=""/>
    <n v="1"/>
    <n v="2008"/>
    <x v="1"/>
    <m/>
  </r>
  <r>
    <s v="San Mateo"/>
    <s v="South San Francisco"/>
    <s v="PLF Debt"/>
    <s v="Sales Tax: Increase sales tax by 0.5% for 30 years."/>
    <s v="Other Purpose"/>
    <n v="60.63"/>
    <n v="39.369999999999997"/>
    <s v="Pass"/>
    <n v="1"/>
    <s v=""/>
    <n v="2015"/>
    <x v="2"/>
    <m/>
  </r>
  <r>
    <s v="San Mateo"/>
    <s v="Half Moon Bay"/>
    <s v="PLF Debt"/>
    <s v="Marijuana Tax: Impose annual tax on any cannabis business operating within the City not to exceed $2 to $10/ sq. ft. for cultivation (inflation adjustable), 6% of gross receipts for retail, 2.5% for testing, 3% for distribution, and 4% for manufacturing."/>
    <s v="Other Purpose"/>
    <n v="60.7"/>
    <n v="39.299999999999997"/>
    <s v="Pass"/>
    <n v="1"/>
    <s v=""/>
    <n v="2018"/>
    <x v="0"/>
    <m/>
  </r>
  <r>
    <s v="San Mateo"/>
    <s v="East Palo Alto"/>
    <s v="PLF Debt"/>
    <s v="Parcel Tax: $50 residental and $500 community"/>
    <s v="Fire, Police Protection/Emergency Medical"/>
    <n v="61"/>
    <n v="39"/>
    <s v="Fail"/>
    <s v=""/>
    <n v="1"/>
    <n v="1988"/>
    <x v="0"/>
    <m/>
  </r>
  <r>
    <s v="San Mateo"/>
    <s v="San Mateo"/>
    <s v="PLF Debt"/>
    <s v="Sales Tax: Enact one-quarter cent sales tax for eight years."/>
    <s v="Other Purpose"/>
    <n v="61.2"/>
    <n v="38.799999999999997"/>
    <s v="Pass"/>
    <n v="1"/>
    <s v=""/>
    <n v="2009"/>
    <x v="2"/>
    <m/>
  </r>
  <r>
    <s v="San Mateo"/>
    <s v="South County Fire Protection Authority Paramedic &amp; Fire Fighting CFD 2003-1"/>
    <s v="PLF Debt"/>
    <s v="Special Tax: $88 per dwelling unit; $0.11 per sq. ft. for 7 years."/>
    <s v="Fire, Police Protection/Emergency Medical"/>
    <n v="61.2"/>
    <n v="38.799999999999997"/>
    <s v="Fail"/>
    <s v=""/>
    <n v="1"/>
    <n v="2003"/>
    <x v="2"/>
    <m/>
  </r>
  <r>
    <s v="San Mateo"/>
    <s v="Cabrillo Unified School District"/>
    <s v="PLF Debt"/>
    <s v="Parcel Tax of $75"/>
    <s v="K-12 School Facility"/>
    <n v="61.4"/>
    <n v="38.6"/>
    <s v="Fail"/>
    <s v=""/>
    <n v="1"/>
    <n v="2002"/>
    <x v="1"/>
    <m/>
  </r>
  <r>
    <s v="San Mateo"/>
    <s v="San Bruno"/>
    <s v="PLF Debt"/>
    <s v="Sales Tax: Levy an additional sales tax of 0.5%, increasing the total sales tax rate in the city from 9.25% to 9.75%."/>
    <s v="Other Purpose"/>
    <n v="61.61"/>
    <n v="38.39"/>
    <s v="Pass"/>
    <n v="1"/>
    <s v=""/>
    <n v="2019"/>
    <x v="2"/>
    <m/>
  </r>
  <r>
    <s v="San Mateo"/>
    <s v="Burlingame Elementary School District"/>
    <s v="PLF Debt"/>
    <s v="Parcel Tax: Increase parcel tax from $193 to $297 per year with cost of living adjustment of not more than 4% a year."/>
    <s v="K-12 School Facility"/>
    <n v="61.68"/>
    <n v="38.32"/>
    <s v="Fail"/>
    <s v=""/>
    <n v="1"/>
    <n v="2001"/>
    <x v="2"/>
    <m/>
  </r>
  <r>
    <s v="San Mateo"/>
    <s v="Redwood City School District"/>
    <s v="PLF Debt"/>
    <s v="Parcel Tax: $85 per parcel tax for 5 years."/>
    <s v="K-12 School Facility"/>
    <n v="61.7"/>
    <n v="38.299999999999997"/>
    <s v="Fail"/>
    <s v=""/>
    <n v="1"/>
    <n v="2005"/>
    <x v="2"/>
    <m/>
  </r>
  <r>
    <s v="San Mateo"/>
    <s v="San Mateo Union High School District"/>
    <s v="General Obligation Bond"/>
    <n v="186000000"/>
    <s v="K-12 School Facility"/>
    <n v="61.9"/>
    <n v="38.1"/>
    <s v="Pass"/>
    <n v="1"/>
    <s v=""/>
    <n v="2010"/>
    <x v="0"/>
    <m/>
  </r>
  <r>
    <s v="San Mateo"/>
    <s v="Midcoast Community Service District"/>
    <s v="PLF Debt"/>
    <s v="$12 Per Parcel/$46.84 El Granada"/>
    <s v="Other Purpose"/>
    <n v="62.1"/>
    <n v="37.9"/>
    <s v="Fail"/>
    <s v=""/>
    <n v="1"/>
    <n v="1994"/>
    <x v="0"/>
    <m/>
  </r>
  <r>
    <s v="San Mateo"/>
    <s v="Millbrae"/>
    <s v="General Obligation Bond"/>
    <n v="12000000"/>
    <s v="Recreation and Sports Facilities"/>
    <n v="62.2"/>
    <n v="37.799999999999997"/>
    <s v="Fail"/>
    <s v=""/>
    <n v="1"/>
    <n v="2018"/>
    <x v="0"/>
    <m/>
  </r>
  <r>
    <s v="San Mateo"/>
    <s v="San Bruno"/>
    <s v="PLF Debt"/>
    <s v="Transient Occupancy Tax: Increase TOT from 8% to 10%."/>
    <s v="Other Purpose"/>
    <n v="62.54"/>
    <n v="37.46"/>
    <s v="Pass"/>
    <n v="1"/>
    <s v=""/>
    <n v="2001"/>
    <x v="2"/>
    <m/>
  </r>
  <r>
    <s v="San Mateo"/>
    <s v="Pacifica School District"/>
    <s v="General Obligation Bond"/>
    <n v="55000000"/>
    <s v="K-12 School Facility"/>
    <n v="62.6"/>
    <n v="37.4"/>
    <s v="Pass"/>
    <n v="1"/>
    <s v=""/>
    <n v="2018"/>
    <x v="1"/>
    <m/>
  </r>
  <r>
    <s v="San Mateo"/>
    <s v="Cabrillo Unified School District"/>
    <s v="PLF Debt"/>
    <s v="Parcel Tax: $175 on Improved Parcels, $30 a Year on Unimproved Parcels for 5 Yrs"/>
    <s v="K-12 School Facility"/>
    <n v="62.6"/>
    <n v="37.4"/>
    <s v="Fail"/>
    <s v=""/>
    <n v="1"/>
    <n v="2006"/>
    <x v="1"/>
    <m/>
  </r>
  <r>
    <s v="San Mateo"/>
    <s v="San Bruno"/>
    <s v="PLF Debt"/>
    <s v="Cannabis Tax: business license tax up to 10% on gross receipts generating no revenue until marijuana businesses are permitted within the city"/>
    <s v="Other Purpose"/>
    <n v="62.69"/>
    <n v="37.31"/>
    <s v="Pass"/>
    <n v="1"/>
    <s v=""/>
    <n v="2020"/>
    <x v="0"/>
    <m/>
  </r>
  <r>
    <s v="San Mateo"/>
    <s v="San Carlos School District"/>
    <s v="General Obligation Bond"/>
    <n v="38000000"/>
    <s v="K-12 School Facility"/>
    <n v="62.9"/>
    <n v="37.1"/>
    <s v="Pass"/>
    <n v="1"/>
    <s v=""/>
    <n v="2005"/>
    <x v="3"/>
    <m/>
  </r>
  <r>
    <s v="San Mateo"/>
    <s v="Jefferson Union High School District"/>
    <s v="General Obligation Bond"/>
    <n v="28390000"/>
    <s v="K-12 School Facility"/>
    <n v="63.08"/>
    <n v="36.92"/>
    <s v="Pass"/>
    <n v="1"/>
    <s v=""/>
    <n v="2020"/>
    <x v="1"/>
    <m/>
  </r>
  <r>
    <s v="San Mateo"/>
    <s v="South San Francisco"/>
    <s v="PLF Debt"/>
    <s v="Parking Tax: Levy an 8% tax on commercial parking."/>
    <s v="Other Purpose"/>
    <n v="63.1"/>
    <n v="36.9"/>
    <s v="Pass"/>
    <n v="1"/>
    <s v=""/>
    <n v="2007"/>
    <x v="2"/>
    <m/>
  </r>
  <r>
    <s v="San Mateo"/>
    <s v="Burlingame"/>
    <s v="PLF Debt"/>
    <s v="Sales Tax: Impose additional sales tax of 0.25% to fund general city services."/>
    <s v="Other Purpose"/>
    <n v="63.2"/>
    <n v="36.799999999999997"/>
    <s v="Pass"/>
    <n v="1"/>
    <s v=""/>
    <n v="2017"/>
    <x v="2"/>
    <m/>
  </r>
  <r>
    <s v="San Mateo"/>
    <s v="Burlingame"/>
    <s v="PLF Debt"/>
    <s v="Storm Fee: Impose a storm fee rate of 4.192 cent per sq. ft."/>
    <s v="Flood Control, Storm Drainage"/>
    <n v="63.4"/>
    <n v="36.6"/>
    <s v="Pass"/>
    <n v="1"/>
    <s v=""/>
    <n v="2009"/>
    <x v="2"/>
    <m/>
  </r>
  <r>
    <s v="San Mateo"/>
    <s v="Portola Valley School District"/>
    <s v="General Obligation Bond"/>
    <n v="49500000"/>
    <s v="K-12 School Facility"/>
    <n v="63.4"/>
    <n v="37.6"/>
    <s v="Pass"/>
    <n v="1"/>
    <s v=""/>
    <n v="2018"/>
    <x v="0"/>
    <m/>
  </r>
  <r>
    <s v="San Mateo"/>
    <s v="Redwood City School District"/>
    <s v="General Obligation Bond"/>
    <n v="193000000"/>
    <s v="K-12 School Facility"/>
    <n v="63.47"/>
    <n v="36.53"/>
    <s v="Pass"/>
    <n v="1"/>
    <s v=""/>
    <n v="2015"/>
    <x v="2"/>
    <m/>
  </r>
  <r>
    <s v="San Mateo"/>
    <s v="Midcoast Community Service District"/>
    <s v="PLF Debt"/>
    <s v="Advisory/Depends Upon Passage of Measure E"/>
    <s v="Recreation and Sports Facilities"/>
    <n v="63.5"/>
    <n v="36.5"/>
    <s v="Fail"/>
    <s v=""/>
    <n v="1"/>
    <n v="1994"/>
    <x v="0"/>
    <m/>
  </r>
  <r>
    <s v="San Mateo"/>
    <s v="Redwood City"/>
    <s v="PLF Debt"/>
    <s v="Parcel Tax: $91 annual education parcel tax for 5 years."/>
    <s v="K-12 School Facility"/>
    <n v="63.6"/>
    <n v="36.4"/>
    <s v="Fail"/>
    <s v=""/>
    <n v="1"/>
    <n v="2009"/>
    <x v="2"/>
    <m/>
  </r>
  <r>
    <s v="San Mateo"/>
    <s v="Half Moon Bay"/>
    <s v="PLF Debt"/>
    <s v="Transient Occupancy Tax: Increases TOT from 8% to 10%."/>
    <s v="Other Purpose"/>
    <n v="63.7"/>
    <n v="36.299999999999997"/>
    <s v="Pass"/>
    <n v="1"/>
    <s v=""/>
    <n v="1990"/>
    <x v="0"/>
    <m/>
  </r>
  <r>
    <s v="San Mateo"/>
    <s v="Burlingame Elementary School District"/>
    <s v="General Obligation Bond"/>
    <n v="48300000"/>
    <s v="K-12 School Facility"/>
    <n v="63.9"/>
    <n v="36.1"/>
    <s v="Pass"/>
    <n v="1"/>
    <s v=""/>
    <n v="2007"/>
    <x v="2"/>
    <m/>
  </r>
  <r>
    <s v="San Mateo"/>
    <s v="Burlingame"/>
    <s v="General Obligation Bond"/>
    <n v="37000000"/>
    <s v="Public Safety"/>
    <n v="64"/>
    <n v="36"/>
    <s v="Fail"/>
    <s v=""/>
    <n v="1"/>
    <n v="2006"/>
    <x v="0"/>
    <m/>
  </r>
  <r>
    <s v="San Mateo"/>
    <s v="San Carlos"/>
    <s v="PLF Debt"/>
    <s v="Transient Occupancy Tax: Increase TOT to 10%."/>
    <s v="Other Purpose"/>
    <n v="64"/>
    <n v="36"/>
    <s v="Pass"/>
    <n v="1"/>
    <s v=""/>
    <n v="1988"/>
    <x v="0"/>
    <m/>
  </r>
  <r>
    <s v="San Mateo"/>
    <s v="Belmont-Redwood Shores School District"/>
    <s v="General Obligation Bond"/>
    <n v="35000000"/>
    <s v="K-12 School Facility"/>
    <n v="64"/>
    <n v="36"/>
    <s v="Pass"/>
    <n v="1"/>
    <s v=""/>
    <n v="2010"/>
    <x v="0"/>
    <m/>
  </r>
  <r>
    <s v="San Mateo"/>
    <s v="San Mateo-Foster City School District"/>
    <s v="General Obligation Bond"/>
    <n v="409000000"/>
    <s v="K-12 School Facility"/>
    <n v="64.06"/>
    <n v="35.94"/>
    <s v="Pass"/>
    <n v="1"/>
    <s v=""/>
    <n v="2020"/>
    <x v="0"/>
    <m/>
  </r>
  <r>
    <s v="San Mateo"/>
    <s v="San Mateo County Community College District"/>
    <s v="General Obligation Bond"/>
    <n v="468000000"/>
    <s v="College, University Facility"/>
    <n v="64.2"/>
    <n v="35.799999999999997"/>
    <s v="Pass"/>
    <n v="1"/>
    <s v=""/>
    <n v="2005"/>
    <x v="3"/>
    <m/>
  </r>
  <r>
    <s v="San Mateo"/>
    <s v="Woodside Elementary School District"/>
    <s v="General Obligation Bond"/>
    <n v="13500000"/>
    <s v="K-12 School Facility"/>
    <n v="64.349999999999994"/>
    <n v="35.65"/>
    <s v="Pass"/>
    <n v="1"/>
    <s v=""/>
    <n v="2014"/>
    <x v="1"/>
    <m/>
  </r>
  <r>
    <s v="San Mateo"/>
    <s v="Millbrae School District"/>
    <s v="PLF Debt"/>
    <s v="Special Tax: $78 per year per parcel for 5 years."/>
    <s v="K-12 School Facility"/>
    <n v="64.44"/>
    <n v="35.56"/>
    <s v="Fail"/>
    <s v=""/>
    <n v="1"/>
    <n v="2007"/>
    <x v="2"/>
    <m/>
  </r>
  <r>
    <s v="San Mateo"/>
    <s v="Portola Valley School District"/>
    <s v="PLF Debt"/>
    <s v="Parcel Tax: $581 per parcel with a 3% increase every year"/>
    <s v="K-12 School Facility"/>
    <n v="64.45"/>
    <n v="35.549999999999997"/>
    <s v="Fail"/>
    <s v=""/>
    <n v="1"/>
    <n v="2020"/>
    <x v="1"/>
    <m/>
  </r>
  <r>
    <s v="San Mateo"/>
    <s v="Jefferson Union High School District"/>
    <s v="General Obligation Bond"/>
    <n v="163000000"/>
    <s v="K-12 School Facility"/>
    <n v="64.459999999999994"/>
    <n v="35.54"/>
    <s v="Pass"/>
    <n v="1"/>
    <s v=""/>
    <n v="2020"/>
    <x v="0"/>
    <m/>
  </r>
  <r>
    <s v="San Mateo"/>
    <s v="Redwood City"/>
    <s v="PLF Debt"/>
    <s v="Transient Occupancy Tax: Increase TOT by 2% which brings the total to 10%."/>
    <s v="Other Purpose"/>
    <n v="64.5"/>
    <n v="35.5"/>
    <s v="Pass"/>
    <n v="1"/>
    <s v=""/>
    <n v="2003"/>
    <x v="2"/>
    <m/>
  </r>
  <r>
    <s v="San Mateo"/>
    <s v="Brisbane School District"/>
    <s v="General Obligation Bond"/>
    <n v="27000000"/>
    <s v="K-12 School Facility"/>
    <n v="64.53"/>
    <n v="35.47"/>
    <s v="Pass"/>
    <n v="1"/>
    <s v=""/>
    <n v="2020"/>
    <x v="1"/>
    <m/>
  </r>
  <r>
    <s v="San Mateo"/>
    <s v="East Palo Alto"/>
    <s v="PLF Debt"/>
    <s v="Transient Occupancy Tax: increase from 12% to 13% on January 1, 2022 and to 14% on January 1, 2023, generating an estimated $195,000 the first year and $390,000 per year thereafter"/>
    <s v="Other Housing"/>
    <n v="64.66"/>
    <n v="35.340000000000003"/>
    <s v="Fail"/>
    <s v=""/>
    <n v="1"/>
    <n v="2020"/>
    <x v="0"/>
    <m/>
  </r>
  <r>
    <s v="San Mateo"/>
    <s v="Brisbane"/>
    <s v="PLF Debt"/>
    <s v="Transient Occupancy Tax: Increase TOT from 10% to 12%."/>
    <s v="Other Purpose"/>
    <n v="64.7"/>
    <n v="35.299999999999997"/>
    <s v="Pass"/>
    <n v="1"/>
    <s v=""/>
    <n v="2009"/>
    <x v="2"/>
    <m/>
  </r>
  <r>
    <s v="San Mateo"/>
    <s v="Belmont-Redwood Shores School District"/>
    <s v="General Obligation Bond"/>
    <n v="48000000"/>
    <s v="K-12 School Facility"/>
    <n v="64.8"/>
    <n v="35.200000000000003"/>
    <s v="Pass"/>
    <n v="1"/>
    <s v=""/>
    <n v="2014"/>
    <x v="0"/>
    <m/>
  </r>
  <r>
    <s v="San Mateo"/>
    <s v="Redwood City School District"/>
    <s v="General Obligation Bond"/>
    <n v="22000000"/>
    <s v="K-12 School Facility"/>
    <n v="64.900000000000006"/>
    <n v="35.1"/>
    <s v="Pass"/>
    <n v="1"/>
    <s v=""/>
    <n v="2002"/>
    <x v="1"/>
    <m/>
  </r>
  <r>
    <s v="San Mateo"/>
    <s v="Brisbane Elementary School District"/>
    <s v="General Obligation Bond"/>
    <n v="11000000"/>
    <s v="K-12 School Facility"/>
    <n v="65.099999999999994"/>
    <n v="34.9"/>
    <s v="Pass"/>
    <n v="1"/>
    <s v=""/>
    <n v="2003"/>
    <x v="2"/>
    <m/>
  </r>
  <r>
    <s v="San Mateo"/>
    <s v="San Mateo-Foster City School District"/>
    <s v="PLF Debt"/>
    <s v="Parcel Tax: Renew expiring annual tax of $209.92/parcel for 9 years."/>
    <s v="K-12 School Facility"/>
    <n v="65.2"/>
    <n v="34.799999999999997"/>
    <s v="Fail"/>
    <s v=""/>
    <n v="1"/>
    <n v="2017"/>
    <x v="2"/>
    <m/>
  </r>
  <r>
    <s v="San Mateo"/>
    <s v="Belmont-Redwood Shores School District"/>
    <s v="PLF Debt"/>
    <s v="Parcel Tax: Impose Tax of $126 for 10 Years"/>
    <s v="K-12 School Facility"/>
    <n v="65.2"/>
    <n v="34.799999999999997"/>
    <s v="Fail"/>
    <s v=""/>
    <n v="1"/>
    <n v="2002"/>
    <x v="0"/>
    <m/>
  </r>
  <r>
    <s v="San Mateo"/>
    <s v="South San Francisco"/>
    <s v="PLF Debt"/>
    <s v="Gross Receipts Tax: 8% Buiness License Tax from Owners and Operators of Commercial Billboards"/>
    <s v="Public Building"/>
    <n v="65.3"/>
    <n v="34.700000000000003"/>
    <s v="Fail"/>
    <s v=""/>
    <n v="1"/>
    <n v="2004"/>
    <x v="0"/>
    <m/>
  </r>
  <r>
    <s v="San Mateo"/>
    <s v="San Mateo County"/>
    <s v="General Obligation Bond"/>
    <n v="13000000"/>
    <s v="Medical Research/Institute"/>
    <n v="65.3"/>
    <n v="34.700000000000003"/>
    <s v="Fail"/>
    <s v=""/>
    <n v="1"/>
    <n v="2000"/>
    <x v="0"/>
    <m/>
  </r>
  <r>
    <s v="San Mateo"/>
    <s v="San Mateo County"/>
    <s v="Sales Tax Revenue Bond"/>
    <s v="Sales Tax: Levy a 1/2› Sales Tax for 10 Yrs"/>
    <s v="Special Tax Fees/Levy"/>
    <n v="65.400000000000006"/>
    <n v="34.6"/>
    <s v="Pass"/>
    <n v="1"/>
    <s v=""/>
    <n v="2012"/>
    <x v="0"/>
    <m/>
  </r>
  <r>
    <s v="San Mateo"/>
    <s v="Cabrillo Unified School District"/>
    <s v="PLF Debt"/>
    <s v="Property Tax:  $250 each parcel for 5 years."/>
    <s v="K-12 School Facility"/>
    <n v="65.400000000000006"/>
    <n v="34.6"/>
    <s v="Fail"/>
    <s v=""/>
    <n v="1"/>
    <n v="2003"/>
    <x v="2"/>
    <m/>
  </r>
  <r>
    <s v="San Mateo"/>
    <s v="San Carlos School District"/>
    <s v="PLF Debt"/>
    <s v="Parcel Tax: Replace Existing Special Tax by Increasing the Rate by $75 to $185/Year Per Parcel Beginning 7/1/2009"/>
    <s v="K-12 School Facility"/>
    <n v="65.599999999999994"/>
    <n v="34.4"/>
    <s v="Fail"/>
    <s v=""/>
    <n v="1"/>
    <n v="2008"/>
    <x v="0"/>
    <m/>
  </r>
  <r>
    <s v="San Mateo"/>
    <s v="Sequoia Union High School District"/>
    <s v="General Obligation Bond"/>
    <n v="88000000"/>
    <s v="K-12 School Facility"/>
    <n v="65.599999999999994"/>
    <n v="34.4"/>
    <s v="Fail"/>
    <s v=""/>
    <n v="1"/>
    <n v="2001"/>
    <x v="2"/>
    <m/>
  </r>
  <r>
    <s v="San Mateo"/>
    <s v="Sequoia Union High School District"/>
    <s v="General Obligation Bond"/>
    <n v="265000000"/>
    <s v="K-12 School Facility"/>
    <n v="65.61"/>
    <n v="34.39"/>
    <s v="Pass"/>
    <n v="1"/>
    <s v=""/>
    <n v="2014"/>
    <x v="1"/>
    <m/>
  </r>
  <r>
    <s v="San Mateo"/>
    <s v="San Mateo County Community College District"/>
    <s v="General Obligation Bond"/>
    <n v="207000000"/>
    <s v="College, University Facility"/>
    <n v="65.73"/>
    <n v="34.270000000000003"/>
    <s v="Pass"/>
    <n v="1"/>
    <s v=""/>
    <n v="2001"/>
    <x v="2"/>
    <m/>
  </r>
  <r>
    <s v="San Mateo"/>
    <s v="Jefferson Union High School District"/>
    <s v="PLF Debt"/>
    <s v="Parcel Tax: Levy an Annual Parcel Tax of $96 for 4 Yrs"/>
    <s v="K-12 School Facility"/>
    <n v="65.8"/>
    <n v="34.200000000000003"/>
    <s v="Fail"/>
    <s v=""/>
    <n v="1"/>
    <n v="2010"/>
    <x v="0"/>
    <m/>
  </r>
  <r>
    <s v="San Mateo"/>
    <s v="Belmont-Redwood Shores School District"/>
    <s v="General Obligation Bond"/>
    <n v="25000000"/>
    <s v="K-12 School Facility"/>
    <n v="65.900000000000006"/>
    <n v="34.1"/>
    <s v="Pass"/>
    <n v="1"/>
    <s v=""/>
    <n v="2010"/>
    <x v="0"/>
    <m/>
  </r>
  <r>
    <s v="San Mateo"/>
    <s v="Sequoia Union High School District"/>
    <s v="General Obligation Bond"/>
    <n v="165000000"/>
    <s v="K-12 School Facility"/>
    <n v="65.900000000000006"/>
    <n v="34.1"/>
    <s v="Pass"/>
    <n v="1"/>
    <s v=""/>
    <n v="2008"/>
    <x v="1"/>
    <m/>
  </r>
  <r>
    <s v="San Mateo"/>
    <s v="Cabrillo Unified School District"/>
    <s v="PLF Debt"/>
    <s v="Property Tax: $250 each parcel for 5 years."/>
    <s v="K-12 School Facility"/>
    <n v="65.900000000000006"/>
    <n v="34.6"/>
    <s v="Fail"/>
    <s v=""/>
    <n v="1"/>
    <n v="2003"/>
    <x v="2"/>
    <m/>
  </r>
  <r>
    <s v="San Mateo"/>
    <s v="Pacifica"/>
    <s v="PLF Debt"/>
    <s v="Utility Users Tax: Validate $500 Cap"/>
    <s v="Special Tax Fees/Levy"/>
    <n v="66.2"/>
    <n v="33.799999999999997"/>
    <s v="Pass"/>
    <n v="1"/>
    <s v=""/>
    <n v="2002"/>
    <x v="0"/>
    <m/>
  </r>
  <r>
    <s v="San Mateo"/>
    <s v="San Mateo County Community College District"/>
    <s v="General Obligation Bond"/>
    <n v="388000000"/>
    <s v="College, University Facility"/>
    <n v="66.2"/>
    <n v="33.799999999999997"/>
    <s v="Pass"/>
    <n v="1"/>
    <s v=""/>
    <n v="2014"/>
    <x v="0"/>
    <m/>
  </r>
  <r>
    <s v="San Mateo"/>
    <s v="Redwood City School District"/>
    <s v="PLF Debt"/>
    <s v="Parcel Tax: Impose annual tax of $149/parcel for 12 yrs."/>
    <s v="K-12 School Facility"/>
    <n v="66.22"/>
    <n v="33.78"/>
    <s v="Fail"/>
    <s v=""/>
    <n v="1"/>
    <n v="2019"/>
    <x v="2"/>
    <m/>
  </r>
  <r>
    <s v="San Mateo"/>
    <s v="Millbrae School District"/>
    <s v="PLF Debt"/>
    <s v="Parcel Tax: Levy a  Parcel Tax of $78 Per Year Per Parcel for 5 Yrs"/>
    <s v="K-12 School Facility"/>
    <n v="66.3"/>
    <n v="33.700000000000003"/>
    <s v="Fail"/>
    <s v=""/>
    <n v="1"/>
    <n v="2008"/>
    <x v="1"/>
    <m/>
  </r>
  <r>
    <s v="San Mateo"/>
    <s v="San Mateo Union High School District"/>
    <s v="General Obligation Bond"/>
    <n v="190000000"/>
    <s v="K-12 School Facility"/>
    <n v="66.3"/>
    <n v="33.700000000000003"/>
    <s v="Fail"/>
    <s v=""/>
    <n v="1"/>
    <n v="1998"/>
    <x v="0"/>
    <m/>
  </r>
  <r>
    <s v="San Mateo"/>
    <s v="Redwood Shores Elementary School District"/>
    <s v="Sales Tax Revenue Bond"/>
    <s v="Sales Tax: $96/Year Per Parcel, Extending 7/1/2005 Through 6/30/2015"/>
    <s v="K-12 School Facility"/>
    <n v="66.400000000000006"/>
    <n v="33.6"/>
    <s v="Fail"/>
    <s v=""/>
    <n v="1"/>
    <n v="2004"/>
    <x v="0"/>
    <m/>
  </r>
  <r>
    <s v="San Mateo"/>
    <s v="San Mateo Union High School District"/>
    <s v="General Obligation Bond"/>
    <n v="298000000"/>
    <s v="K-12 School Facility"/>
    <n v="66.5"/>
    <n v="33.5"/>
    <s v="Pass"/>
    <n v="1"/>
    <s v=""/>
    <n v="2006"/>
    <x v="0"/>
    <m/>
  </r>
  <r>
    <s v="San Mateo"/>
    <s v="Hillsborough City School District"/>
    <s v="General Obligation Bond"/>
    <n v="66800000"/>
    <s v="K-12 School Facility"/>
    <n v="66.5"/>
    <n v="33.5"/>
    <s v="Pass"/>
    <n v="1"/>
    <s v=""/>
    <n v="2002"/>
    <x v="0"/>
    <m/>
  </r>
  <r>
    <s v="San Mateo"/>
    <s v="Pacifica School District (CSCRPA)"/>
    <s v="PLF Debt"/>
    <s v="Parcel Tax: Levy a Parcel Tax for a Period of 5 Yrs Beginning 7/1/2008 and Ending 6/30/2013. Tax Shall Not to Exceed $96 Per Year Per Parcel on All Taxable Parcels in the District."/>
    <s v="K-12 School Facility"/>
    <n v="66.7"/>
    <n v="33.299999999999997"/>
    <s v="Pass"/>
    <n v="1"/>
    <s v=""/>
    <n v="2008"/>
    <x v="1"/>
    <m/>
  </r>
  <r>
    <s v="San Mateo"/>
    <s v="San Mateo County"/>
    <s v="PLF Debt"/>
    <s v="Sales Tax: Impsoe 1/2 cent tax for 30 yrs. Effective 7/1/2019 through 6/30/2049."/>
    <s v="Multiple Capital Improvements, Public Works"/>
    <n v="66.900000000000006"/>
    <n v="33.1"/>
    <s v="Pass"/>
    <n v="1"/>
    <s v=""/>
    <n v="2018"/>
    <x v="0"/>
    <m/>
  </r>
  <r>
    <s v="San Mateo"/>
    <s v="Colma Fire Protection District"/>
    <s v="PLF Debt"/>
    <s v="Parcel Tax: Increase tax to $150 on single family residence, $300 on duplex, $450 on triplex, $600 on four plex, $150 on condominium, $150 on apartment complex with 5 or more units $75.00 for each dwelling unit, $75 on unimproved residential property, $0.13 per square foot on commercial building, $75.00 on unimproved commercial property, $150 per board at board and care homes."/>
    <s v="Fire, Police Protection/Emergency Medical"/>
    <n v="67.099999999999994"/>
    <n v="32.9"/>
    <s v="Pass"/>
    <n v="1"/>
    <s v=""/>
    <n v="2007"/>
    <x v="2"/>
    <m/>
  </r>
  <r>
    <s v="San Mateo"/>
    <s v="San Mateo County Community College District"/>
    <s v="PLF Debt"/>
    <s v="Parcel Tax: Levy a Tax of $34 Per Parcel for 4 Yrs"/>
    <s v="College, University Facility"/>
    <n v="67.099999999999994"/>
    <n v="32.9"/>
    <s v="Pass"/>
    <n v="1"/>
    <s v=""/>
    <n v="2010"/>
    <x v="1"/>
    <m/>
  </r>
  <r>
    <s v="San Mateo"/>
    <s v="Jefferson Union High School District"/>
    <s v="PLF Debt"/>
    <s v="Parcel Tax: Levy annual tax of $58/parcel for 10 yrs. effective 7/1/2019 through 6/30/2029."/>
    <s v="K-12 School Facility"/>
    <n v="67.2"/>
    <n v="32.799999999999997"/>
    <s v="Pass"/>
    <n v="1"/>
    <s v=""/>
    <n v="2018"/>
    <x v="0"/>
    <m/>
  </r>
  <r>
    <s v="San Mateo"/>
    <s v="Half Moon Bay"/>
    <s v="PLF Debt"/>
    <s v="Transient Occupancy Tax: Raise Tax Rate from 10% to 12% of the Room Rate"/>
    <s v="Special Tax Fees/Levy"/>
    <n v="67.3"/>
    <n v="32.700000000000003"/>
    <s v="Pass"/>
    <n v="1"/>
    <s v=""/>
    <n v="2008"/>
    <x v="1"/>
    <m/>
  </r>
  <r>
    <s v="San Mateo"/>
    <s v="Atherton"/>
    <s v="PLF Debt"/>
    <s v="Special Tax: $450 for dwelling on a parcel less than 1/4 acre; $225 for unimproved parcel less than 1/4 acre; $570 for dwelling on a parcel between 1/4 and 1/2 acre; $285 for unimproved parcel between 1/4 and 1/2 acre; $750 for each dwelling on a parcel between 1/2 and 2 acres; $375 for unimproved parcel between 1/2 and 2 acres; $960 for dwelling on a parcel of 2 acres or more; $480 on unimproved parcel of 2 acres or more; $10,000 for each private club; $450 for each parcel available for tax owned by a utility which serves the Atherton Community; $750 for each parcel available for tax owned by a utility which does not directly serve the Atherton Community."/>
    <s v="Other Purpose"/>
    <n v="67.3"/>
    <n v="32.700000000000003"/>
    <s v="Pass"/>
    <n v="1"/>
    <s v=""/>
    <n v="2001"/>
    <x v="2"/>
    <m/>
  </r>
  <r>
    <s v="San Mateo"/>
    <s v="Jefferson Union High School District"/>
    <s v="PLF Debt"/>
    <s v="Parcel Tax: Levy a $48 Parcel Tax for 4 Yrs"/>
    <s v="K-12 School Facility"/>
    <n v="67.3"/>
    <n v="32.700000000000003"/>
    <s v="Pass"/>
    <n v="1"/>
    <s v=""/>
    <n v="2012"/>
    <x v="1"/>
    <m/>
  </r>
  <r>
    <s v="San Mateo"/>
    <s v="Burlingame Elementary School District"/>
    <s v="General Obligation Bond"/>
    <n v="56000000"/>
    <s v="K-12 School Facility"/>
    <n v="67.5"/>
    <n v="32.5"/>
    <s v="Pass"/>
    <n v="1"/>
    <s v=""/>
    <n v="2012"/>
    <x v="0"/>
    <m/>
  </r>
  <r>
    <s v="San Mateo"/>
    <s v="Burlingame"/>
    <s v="PLF Debt"/>
    <s v="Business License Tax: Increase business license tax from $50  to $100 per year."/>
    <s v="Other Purpose"/>
    <n v="67.53"/>
    <n v="32.47"/>
    <s v="Pass"/>
    <n v="1"/>
    <s v=""/>
    <n v="2001"/>
    <x v="2"/>
    <m/>
  </r>
  <r>
    <s v="San Mateo"/>
    <s v="Redwood City"/>
    <s v="PLF Debt"/>
    <s v="Sales Tax: IMpose .5% sales tax."/>
    <s v="Other Purpose"/>
    <n v="67.599999999999994"/>
    <n v="32.4"/>
    <s v="Pass"/>
    <n v="1"/>
    <s v=""/>
    <n v="2018"/>
    <x v="0"/>
    <m/>
  </r>
  <r>
    <s v="San Mateo"/>
    <s v="East Palo Alto"/>
    <s v="PLF Debt"/>
    <s v="Parcel Tax: $100 for a Single Family Residential Parcel and $75 for Each Unit in a Multi-Family Residential Parcel. Special Tax for Commercial and Industrial Parcels Would Vary Depending on the Frontage and Sq Ft of the Property. Owners of Undeveloped Parcels are Exempt from this Parcel Tax"/>
    <s v="Public Safety"/>
    <n v="67.7"/>
    <n v="32.299999999999997"/>
    <s v="Pass"/>
    <n v="1"/>
    <s v=""/>
    <n v="2006"/>
    <x v="0"/>
    <m/>
  </r>
  <r>
    <s v="San Mateo"/>
    <s v="La Honda-Pescadero Unified School District"/>
    <s v="PLF Debt"/>
    <s v="Parcel Tax: Extend existing parcel tax of $100 a year for 7 years."/>
    <s v="K-12 School Facility"/>
    <n v="67.7"/>
    <n v="32.299999999999997"/>
    <s v="Pass"/>
    <n v="1"/>
    <s v=""/>
    <n v="2013"/>
    <x v="2"/>
    <m/>
  </r>
  <r>
    <s v="San Mateo"/>
    <s v="Belmont-Redwood Shores School District"/>
    <s v="PLF Debt"/>
    <s v="Parcel Tax: Levy tax for 5 years at the annual rate of $118/parcel to fund academic programs, instruction, and libraries in district schools."/>
    <s v="K-12 School Facility"/>
    <n v="67.709999999999994"/>
    <n v="32.29"/>
    <s v="Pass"/>
    <n v="1"/>
    <s v=""/>
    <n v="2018"/>
    <x v="1"/>
    <m/>
  </r>
  <r>
    <s v="San Mateo"/>
    <s v="Ravenswood City School District"/>
    <s v="PLF Debt"/>
    <s v="Parcel Tax: Extends existing parcel of $98 and adds additional $98 parcel per year tax for the next 7 years."/>
    <s v="Other, Multiple Educational Uses (Equipment, etc.)"/>
    <n v="67.88"/>
    <n v="32.119999999999997"/>
    <s v="Pass"/>
    <n v="1"/>
    <s v=""/>
    <n v="2011"/>
    <x v="2"/>
    <m/>
  </r>
  <r>
    <s v="San Mateo"/>
    <s v="San Mateo-Foster City School District"/>
    <s v="PLF Debt"/>
    <s v="Parcel Tax: Levy tax of $298/parcel adjusted annually for inflation for 9 yrs. effective 7/1/2019 through 6/30/2028."/>
    <s v="K-12 School Facility"/>
    <n v="67.900000000000006"/>
    <n v="32.1"/>
    <s v="Pass"/>
    <n v="1"/>
    <s v=""/>
    <n v="2018"/>
    <x v="0"/>
    <m/>
  </r>
  <r>
    <s v="San Mateo"/>
    <s v="Jefferson Elementary School District"/>
    <s v="General Obligation Bond"/>
    <n v="30000000"/>
    <s v="K-12 School Facility"/>
    <n v="67.900000000000006"/>
    <n v="32.1"/>
    <s v="Pass"/>
    <n v="1"/>
    <s v=""/>
    <n v="2018"/>
    <x v="0"/>
    <m/>
  </r>
  <r>
    <s v="San Mateo"/>
    <s v="Las Lomitas Elementary School District"/>
    <s v="General Obligation Bond"/>
    <n v="70000000"/>
    <s v="K-12 School Facility"/>
    <n v="67.92"/>
    <n v="32.08"/>
    <s v="Pass"/>
    <n v="1"/>
    <s v=""/>
    <n v="2018"/>
    <x v="1"/>
    <m/>
  </r>
  <r>
    <s v="San Mateo"/>
    <s v="San Carlos School District"/>
    <s v="General Obligation Bond"/>
    <n v="72000000"/>
    <s v="K-12 School Facility"/>
    <n v="68"/>
    <n v="32"/>
    <s v="Pass"/>
    <n v="1"/>
    <s v=""/>
    <n v="2012"/>
    <x v="0"/>
    <m/>
  </r>
  <r>
    <s v="San Mateo"/>
    <s v="Redwood Shores School Facilities Improvement District"/>
    <s v="General Obligation Bond"/>
    <n v="25000000"/>
    <s v="K-12 School Facility"/>
    <n v="68"/>
    <n v="32"/>
    <s v="Pass"/>
    <n v="1"/>
    <s v=""/>
    <n v="2005"/>
    <x v="3"/>
    <m/>
  </r>
  <r>
    <s v="San Mateo"/>
    <s v="Sequoia Union High School District"/>
    <s v="General Obligation Bond"/>
    <n v="88000000"/>
    <s v="K-12 School Facility"/>
    <n v="68.2"/>
    <n v="31.8"/>
    <s v="Pass"/>
    <n v="1"/>
    <s v=""/>
    <n v="2001"/>
    <x v="2"/>
    <m/>
  </r>
  <r>
    <s v="San Mateo"/>
    <s v="San Carlos School District"/>
    <s v="PLF Debt"/>
    <s v="Parcel Tax: Increase and combine parcel tax to $246.60"/>
    <s v="K-12 School Facility"/>
    <n v="68.3"/>
    <n v="31.7"/>
    <s v="Pass"/>
    <n v="1"/>
    <s v=""/>
    <n v="2015"/>
    <x v="2"/>
    <m/>
  </r>
  <r>
    <s v="San Mateo"/>
    <s v="Jefferson Elementary School District"/>
    <s v="General Obligation Bond"/>
    <n v="52000000"/>
    <s v="K-12 School Facility"/>
    <n v="68.41"/>
    <n v="31.59"/>
    <s v="Pass"/>
    <n v="1"/>
    <s v=""/>
    <n v="2001"/>
    <x v="2"/>
    <m/>
  </r>
  <r>
    <s v="San Mateo"/>
    <s v="Brisbane Elementary School District"/>
    <s v="PLF Debt"/>
    <s v="Increase parcel tax by $23/ year to $119 per parcel per year for another 5 years."/>
    <s v="Other, Multiple Educational Uses (Equipment, etc.)"/>
    <n v="68.5"/>
    <n v="31.5"/>
    <s v="Pass"/>
    <n v="1"/>
    <s v=""/>
    <n v="2011"/>
    <x v="2"/>
    <m/>
  </r>
  <r>
    <s v="San Mateo"/>
    <s v="Millbrae"/>
    <s v="PLF Debt"/>
    <s v="Transient Occupancy Tax: Increase TOT from 10% to 12%."/>
    <s v="Other Purpose"/>
    <n v="68.5"/>
    <n v="31.5"/>
    <s v="Pass"/>
    <n v="1"/>
    <s v=""/>
    <n v="2009"/>
    <x v="2"/>
    <m/>
  </r>
  <r>
    <s v="San Mateo"/>
    <s v="Woodside Elementary School District"/>
    <s v="General Obligation Bond"/>
    <n v="12000000"/>
    <s v="K-12 School Facility"/>
    <n v="68.5"/>
    <n v="31.5"/>
    <s v="Pass"/>
    <n v="1"/>
    <s v=""/>
    <n v="2005"/>
    <x v="3"/>
    <m/>
  </r>
  <r>
    <s v="San Mateo"/>
    <s v="Burlingame Elementary School District"/>
    <s v="PLF Debt"/>
    <s v="Parcel Tax: Levy $76 per parcel per year for 4 years."/>
    <s v="K-12 School Facility"/>
    <n v="68.599999999999994"/>
    <n v="31.4"/>
    <s v="Pass"/>
    <n v="1"/>
    <s v=""/>
    <n v="2011"/>
    <x v="2"/>
    <m/>
  </r>
  <r>
    <s v="San Mateo"/>
    <s v="Sequoia Union High School District"/>
    <s v="General Obligation Bond"/>
    <n v="70000000"/>
    <s v="K-12 School Facility"/>
    <n v="68.7"/>
    <n v="31.3"/>
    <s v="Pass"/>
    <n v="1"/>
    <s v=""/>
    <n v="2004"/>
    <x v="0"/>
    <m/>
  </r>
  <r>
    <s v="San Mateo"/>
    <s v="Portola Valley School District"/>
    <s v="PLF Debt"/>
    <s v="Parcel Tax: Extend existing parcel tax for 8 years at the increase rate of an additional $123 per year per parcel."/>
    <s v="K-12 School Facility"/>
    <n v="69"/>
    <n v="31"/>
    <s v="Pass"/>
    <n v="1"/>
    <s v=""/>
    <n v="2013"/>
    <x v="2"/>
    <m/>
  </r>
  <r>
    <s v="San Mateo"/>
    <s v="Millbrae"/>
    <s v="General Obligation Bond"/>
    <n v="10600000"/>
    <s v="Public Building"/>
    <n v="69.099999999999994"/>
    <n v="30.9"/>
    <s v="Pass"/>
    <n v="1"/>
    <s v=""/>
    <n v="2001"/>
    <x v="2"/>
    <m/>
  </r>
  <r>
    <s v="San Mateo"/>
    <s v="Redwood City School District"/>
    <s v="PLF Debt"/>
    <s v="Parcel Tax: Levy a $67 Parcel Tax for 5 Yrs"/>
    <s v="K-12 School Facility"/>
    <n v="69.2"/>
    <n v="30.8"/>
    <s v="Pass"/>
    <n v="1"/>
    <s v=""/>
    <n v="2012"/>
    <x v="1"/>
    <m/>
  </r>
  <r>
    <s v="San Mateo"/>
    <s v="Pacifica School District"/>
    <s v="PLF Debt"/>
    <s v="Parcel Tax: Extend and increase the parcel tax of $96 a year to $118 a year for 5 more years."/>
    <s v="K-12 School Facility"/>
    <n v="69.3"/>
    <n v="30.7"/>
    <s v="Pass"/>
    <n v="1"/>
    <s v=""/>
    <n v="2011"/>
    <x v="2"/>
    <m/>
  </r>
  <r>
    <s v="San Mateo"/>
    <s v="San Mateo-Foster City School District"/>
    <s v="PLF Debt"/>
    <s v="Parcel Tax: $75 per year/per taxable parcel for 7 years."/>
    <s v="K-12 School Facility"/>
    <n v="69.3"/>
    <n v="30.7"/>
    <s v="Pass"/>
    <n v="1"/>
    <s v=""/>
    <n v="2003"/>
    <x v="2"/>
    <m/>
  </r>
  <r>
    <s v="San Mateo"/>
    <s v="South San Francisco"/>
    <s v="PLF Debt"/>
    <s v="Transient Occupancy Tax: A 1% Increase from 8%-9%"/>
    <s v="Public Building"/>
    <n v="69.400000000000006"/>
    <n v="30.6"/>
    <s v="Pass"/>
    <n v="1"/>
    <s v=""/>
    <n v="2004"/>
    <x v="0"/>
    <m/>
  </r>
  <r>
    <s v="San Mateo"/>
    <s v="Millbrae School District"/>
    <s v="General Obligation Bond"/>
    <n v="30000000"/>
    <s v="K-12 School Facility"/>
    <n v="69.5"/>
    <n v="30.5"/>
    <s v="Pass"/>
    <n v="1"/>
    <s v=""/>
    <n v="2008"/>
    <x v="0"/>
    <m/>
  </r>
  <r>
    <s v="San Mateo"/>
    <s v="San Bruno Park School District"/>
    <s v="General Obligation Bond"/>
    <n v="79000000"/>
    <s v="K-12 School Facility"/>
    <n v="69.7"/>
    <n v="30.3"/>
    <s v="Pass"/>
    <n v="1"/>
    <s v=""/>
    <n v="2018"/>
    <x v="0"/>
    <m/>
  </r>
  <r>
    <s v="San Mateo"/>
    <s v="Burlingame"/>
    <s v="PLF Debt"/>
    <s v="Business License Tax: Establish a business license tax of 5% on gross receipts."/>
    <s v="Other Purpose"/>
    <n v="69.739999999999995"/>
    <n v="30.26"/>
    <s v="Pass"/>
    <n v="1"/>
    <s v=""/>
    <n v="2001"/>
    <x v="2"/>
    <m/>
  </r>
  <r>
    <s v="San Mateo"/>
    <s v="San Mateo"/>
    <s v="PLF Debt"/>
    <s v="Sales Tax: Continue 0.25% sales tax for 30 years."/>
    <s v="Other Purpose"/>
    <n v="69.75"/>
    <n v="30.25"/>
    <s v="Pass"/>
    <n v="1"/>
    <s v=""/>
    <n v="2015"/>
    <x v="2"/>
    <m/>
  </r>
  <r>
    <s v="San Mateo"/>
    <s v="San Bruno"/>
    <s v="PLF Debt"/>
    <s v="Transient Occupancy Tax: Increase TOT from 10% to 12%."/>
    <s v="Other Purpose"/>
    <n v="69.8"/>
    <n v="30.2"/>
    <s v="Pass"/>
    <n v="1"/>
    <s v=""/>
    <n v="2009"/>
    <x v="2"/>
    <m/>
  </r>
  <r>
    <s v="San Mateo"/>
    <s v="Brisbane Elementary School District"/>
    <s v="PLF Debt"/>
    <s v="Parcel Tax: $96 annually."/>
    <s v="K-12 School Facility"/>
    <n v="69.8"/>
    <n v="30.2"/>
    <s v="Pass"/>
    <n v="1"/>
    <s v=""/>
    <n v="2005"/>
    <x v="2"/>
    <m/>
  </r>
  <r>
    <s v="San Mateo"/>
    <s v="Ravenswood City School District"/>
    <s v="General Obligation Bond"/>
    <n v="70000000"/>
    <s v="K-12 School Facility"/>
    <n v="69.819999999999993"/>
    <n v="30.18"/>
    <s v="Pass"/>
    <n v="1"/>
    <s v=""/>
    <n v="2018"/>
    <x v="1"/>
    <m/>
  </r>
  <r>
    <s v="San Mateo"/>
    <s v="San Carlos School District"/>
    <s v="PLF Debt"/>
    <s v="Parcel Tax: $98 per parcel for 8 years with 3% increase annually due to Consumer Price Index."/>
    <s v="K-12 School Facility"/>
    <n v="69.900000000000006"/>
    <n v="30.1"/>
    <s v="Pass"/>
    <n v="1"/>
    <s v=""/>
    <n v="2003"/>
    <x v="2"/>
    <m/>
  </r>
  <r>
    <s v="San Mateo"/>
    <s v="La Honda-Pescadero Unified School District"/>
    <s v="General Obligation Bond"/>
    <n v="15000000"/>
    <s v="K-12 School Facility"/>
    <n v="70.099999999999994"/>
    <n v="29.9"/>
    <s v="Pass"/>
    <n v="1"/>
    <s v=""/>
    <n v="2006"/>
    <x v="0"/>
    <m/>
  </r>
  <r>
    <s v="San Mateo"/>
    <s v="Jefferson Union High School District"/>
    <s v="General Obligation Bond"/>
    <n v="136900000"/>
    <s v="K-12 School Facility"/>
    <n v="70.2"/>
    <n v="29.8"/>
    <s v="Pass"/>
    <n v="1"/>
    <s v=""/>
    <n v="2006"/>
    <x v="0"/>
    <m/>
  </r>
  <r>
    <s v="San Mateo"/>
    <s v="San Mateo County Fire Service Area 1"/>
    <s v="PLF Debt"/>
    <s v="Parcel Tax: Renew $65 Tax Per Parcel for 4 Yrs"/>
    <s v="Fire, Police Protection/Emergency Medical"/>
    <n v="70.2"/>
    <n v="29.8"/>
    <s v="Pass"/>
    <n v="1"/>
    <s v=""/>
    <n v="2012"/>
    <x v="1"/>
    <m/>
  </r>
  <r>
    <s v="San Mateo"/>
    <s v="Brisbane"/>
    <s v="PLF Debt"/>
    <s v="Business License Tax: Levy Tax for Capital Improvements on Any Business Having Gross Receipts In Excess of $10,000,000, at a Rate of 7 1/2› Per $100 of Gross Receipts"/>
    <s v="Multiple Capital Improvements, Public Works"/>
    <n v="70.3"/>
    <n v="29.7"/>
    <s v="Pass"/>
    <n v="1"/>
    <s v=""/>
    <n v="2008"/>
    <x v="0"/>
    <m/>
  </r>
  <r>
    <s v="San Mateo"/>
    <s v="San Carlos"/>
    <s v="PLF Debt"/>
    <s v="Adopt the rates for Business Registration Tax which consists of a minimum annual fee of $180 and no more than $1373."/>
    <s v="Other Purpose"/>
    <n v="70.34"/>
    <n v="29.66"/>
    <s v="Pass"/>
    <n v="1"/>
    <s v=""/>
    <n v="2001"/>
    <x v="2"/>
    <m/>
  </r>
  <r>
    <s v="San Mateo"/>
    <s v="San Mateo County"/>
    <s v="PLF Debt"/>
    <s v="Sales Tax: Continue 0.5% tax for county services."/>
    <s v="Other Purpose"/>
    <n v="70.37"/>
    <n v="29.63"/>
    <s v="Pass"/>
    <n v="1"/>
    <s v=""/>
    <n v="2016"/>
    <x v="0"/>
    <m/>
  </r>
  <r>
    <s v="San Mateo"/>
    <s v="Menlo Park"/>
    <s v="General Obligation Bond"/>
    <n v="38000000"/>
    <s v="Recreation and Sports Facilities"/>
    <n v="70.55"/>
    <n v="29.45"/>
    <s v="Pass"/>
    <n v="1"/>
    <s v=""/>
    <n v="2001"/>
    <x v="2"/>
    <m/>
  </r>
  <r>
    <s v="San Mateo"/>
    <s v="Menlo Park City School District"/>
    <s v="General Obligation Bond"/>
    <n v="91100000"/>
    <s v="K-12 School Facility"/>
    <n v="70.599999999999994"/>
    <n v="29.4"/>
    <s v="Pass"/>
    <n v="1"/>
    <s v=""/>
    <n v="2006"/>
    <x v="1"/>
    <m/>
  </r>
  <r>
    <s v="San Mateo"/>
    <s v="Brisbane"/>
    <s v="PLF Debt"/>
    <s v="Transient Occupancy Tax: Increase existing tax from 12% to 14%."/>
    <s v="Other Purpose"/>
    <n v="70.67"/>
    <n v="29.33"/>
    <s v="Pass"/>
    <n v="1"/>
    <s v=""/>
    <n v="2019"/>
    <x v="2"/>
    <m/>
  </r>
  <r>
    <s v="San Mateo"/>
    <s v="Cabrillo Unified School District"/>
    <s v="PLF Debt"/>
    <s v="Parcel Tax: Renew expiring $150 education parcel tax for 5 yrs."/>
    <s v="K-12 School Facility"/>
    <n v="70.75"/>
    <n v="29.25"/>
    <s v="Pass"/>
    <n v="1"/>
    <s v=""/>
    <n v="2014"/>
    <x v="1"/>
    <m/>
  </r>
  <r>
    <s v="San Mateo"/>
    <s v="San Mateo County"/>
    <s v="PLF Debt"/>
    <s v="Parcel Tax: $65 Per Parcel Per Yr for 4 Yrs Ending 6/30/2008"/>
    <s v="Fire, Police Protection/Emergency Medical"/>
    <n v="70.8"/>
    <n v="29.2"/>
    <s v="Pass"/>
    <n v="1"/>
    <s v=""/>
    <n v="2004"/>
    <x v="1"/>
    <m/>
  </r>
  <r>
    <s v="San Mateo"/>
    <s v="Jefferson Union High School District"/>
    <s v="General Obligation Bond"/>
    <n v="133000000"/>
    <s v="K-12 School Facility"/>
    <n v="71.2"/>
    <n v="28.8"/>
    <s v="Pass"/>
    <n v="1"/>
    <s v=""/>
    <n v="2014"/>
    <x v="0"/>
    <m/>
  </r>
  <r>
    <s v="San Mateo"/>
    <s v="Cabrillo Unified School District"/>
    <s v="PLF Debt"/>
    <s v="Parcel Tax: Levy a Tax of $150 Per Parcel for 5 Yrs"/>
    <s v="K-12 School Facility"/>
    <n v="71.3"/>
    <n v="28.7"/>
    <s v="Pass"/>
    <n v="1"/>
    <s v=""/>
    <n v="2010"/>
    <x v="1"/>
    <m/>
  </r>
  <r>
    <s v="San Mateo"/>
    <s v="Daly City"/>
    <s v="PLF Debt"/>
    <s v="Utility Users Tax: Continue to Collect 5% Utility Users Tax for City Services Including Police, Fire, Parks, Libraries, and Recreation Programs (Low-Income Seniors, Blind and Disabled Persons Are Exempt)"/>
    <s v="Special Tax Fees/Levy"/>
    <n v="71.400000000000006"/>
    <n v="28.6"/>
    <s v="Pass"/>
    <n v="1"/>
    <s v=""/>
    <n v="2006"/>
    <x v="0"/>
    <m/>
  </r>
  <r>
    <s v="San Mateo"/>
    <s v="San Bruno"/>
    <s v="PLF Debt"/>
    <s v="Transient Occupancy Tax: increase from 12% to 14% generating an estimated $370,000 per year"/>
    <s v="Other Purpose"/>
    <n v="71.62"/>
    <n v="28.38"/>
    <s v="Pass"/>
    <n v="1"/>
    <s v=""/>
    <n v="2020"/>
    <x v="0"/>
    <m/>
  </r>
  <r>
    <s v="San Mateo"/>
    <s v="San Carlos School District"/>
    <s v="PLF Debt"/>
    <s v="Parcel Tax: $78 annual education parcel tax for 6 years."/>
    <s v="K-12 School Facility"/>
    <n v="71.67"/>
    <n v="28.33"/>
    <s v="Pass"/>
    <n v="1"/>
    <s v=""/>
    <n v="2009"/>
    <x v="2"/>
    <m/>
  </r>
  <r>
    <s v="San Mateo"/>
    <s v="Belmont-Redwood Shores School District"/>
    <s v="PLF Debt"/>
    <s v="Parcel Tax: Levy an Annual Education Parcel Tax of $78 for 7 Years"/>
    <s v="K-12 School Facility"/>
    <n v="71.8"/>
    <n v="28.2"/>
    <s v="Pass"/>
    <n v="1"/>
    <s v=""/>
    <n v="2008"/>
    <x v="0"/>
    <m/>
  </r>
  <r>
    <s v="San Mateo"/>
    <s v="Burlingame Elementary School District"/>
    <s v="PLF Debt"/>
    <s v="Parcel Tax: $76 per parcel for 8 years."/>
    <s v="K-12 School Facility"/>
    <n v="71.900000000000006"/>
    <n v="28.1"/>
    <s v="Pass"/>
    <n v="1"/>
    <s v=""/>
    <n v="2003"/>
    <x v="2"/>
    <m/>
  </r>
  <r>
    <s v="San Mateo"/>
    <s v="Belmont-Redwood Shores School District"/>
    <s v="PLF Debt"/>
    <s v="Parcel Tax: Renewed and continue an existing parcel tax of $174/year for 10 years."/>
    <s v="K-12 School Facility"/>
    <n v="72"/>
    <n v="28"/>
    <s v="Pass"/>
    <n v="1"/>
    <s v=""/>
    <n v="2013"/>
    <x v="2"/>
    <m/>
  </r>
  <r>
    <s v="San Mateo"/>
    <s v="Daly City"/>
    <s v="PLF Debt"/>
    <s v="Sales Tax: additional 0.5% generating an estimated $6 million per year, thereby increasing the total sales tax rate from 9.25% to 9.75%"/>
    <s v="Other Purpose"/>
    <n v="72.06"/>
    <n v="27.94"/>
    <s v="Pass"/>
    <n v="1"/>
    <s v=""/>
    <n v="2020"/>
    <x v="0"/>
    <m/>
  </r>
  <r>
    <s v="San Mateo"/>
    <s v="Burlingame"/>
    <s v="PLF Debt"/>
    <s v="Transient Occupancy Tax: Increase TOT from 8% to 10%."/>
    <s v="Other Purpose"/>
    <n v="72.11"/>
    <n v="27.89"/>
    <s v="Pass"/>
    <n v="1"/>
    <s v=""/>
    <n v="2001"/>
    <x v="2"/>
    <m/>
  </r>
  <r>
    <s v="San Mateo"/>
    <s v="Bayshore Elementary School District"/>
    <s v="PLF Debt"/>
    <s v="Parcel Tax: Levy Tax of $96 Beginning 7/1/2009, Extending for 6 Years with Annual Adjustment for Inflation"/>
    <s v="K-12 School Facility"/>
    <n v="72.2"/>
    <n v="27.8"/>
    <s v="Pass"/>
    <n v="1"/>
    <s v=""/>
    <n v="2008"/>
    <x v="0"/>
    <m/>
  </r>
  <r>
    <s v="San Mateo"/>
    <s v="San Mateo Union High School District"/>
    <s v="General Obligation Bond"/>
    <n v="137500000"/>
    <s v="K-12 School Facility"/>
    <n v="72.2"/>
    <n v="27.8"/>
    <s v="Pass"/>
    <n v="1"/>
    <s v=""/>
    <n v="2000"/>
    <x v="0"/>
    <m/>
  </r>
  <r>
    <s v="San Mateo"/>
    <s v="San Carlos School District"/>
    <s v="PLF Debt"/>
    <s v="Parcel Tax: increase from $246.60 to $334.60 per parcel for eight years"/>
    <s v="K-12 School Facility"/>
    <n v="72.22"/>
    <n v="27.78"/>
    <s v="Pass"/>
    <n v="1"/>
    <s v=""/>
    <n v="2020"/>
    <x v="1"/>
    <m/>
  </r>
  <r>
    <s v="San Mateo"/>
    <s v="La Honda-Pescadero Unified School District"/>
    <s v="PLF Debt"/>
    <s v="Parcel Tax: increase from $100 per parcel to $130 per parcel for seven years"/>
    <s v="K-12 School Facility"/>
    <n v="72.38"/>
    <n v="27.62"/>
    <s v="Pass"/>
    <n v="1"/>
    <s v=""/>
    <n v="2020"/>
    <x v="1"/>
    <m/>
  </r>
  <r>
    <s v="San Mateo"/>
    <s v="La Honda-Pescadero Unified School District"/>
    <s v="PLF Debt"/>
    <s v="Parcel Tax: Levy $100 Per Year Per Taxable Parcel for 7 Yrs"/>
    <s v="Other, Multiple Educational Uses (Equipment, etc.)"/>
    <n v="72.400000000000006"/>
    <n v="27.6"/>
    <s v="Pass"/>
    <n v="1"/>
    <s v=""/>
    <n v="2005"/>
    <x v="3"/>
    <m/>
  </r>
  <r>
    <s v="San Mateo"/>
    <s v="Brisbane Elementary School District"/>
    <s v="PLF Debt"/>
    <s v="Parcel Tax: Renew existing tax at annual rate of $166/parcel (a $10 increase) for 8 years to fund programs, instruction, libraries, and technology in district schools."/>
    <s v="K-12 School Facility"/>
    <n v="72.87"/>
    <n v="27.13"/>
    <s v="Pass"/>
    <n v="1"/>
    <s v=""/>
    <n v="2018"/>
    <x v="1"/>
    <m/>
  </r>
  <r>
    <s v="San Mateo"/>
    <s v="Half Moon Bay"/>
    <s v="PLF Debt"/>
    <s v="Transient Occupancy Tax: increase from 12% to 14% commencing July 1, 2021 and to 15% commencing July 1, 2022"/>
    <s v="Other Purpose"/>
    <n v="72.900000000000006"/>
    <n v="27.1"/>
    <s v="Pass"/>
    <n v="1"/>
    <s v=""/>
    <n v="2020"/>
    <x v="0"/>
    <m/>
  </r>
  <r>
    <s v="San Mateo"/>
    <s v="Portola Valley School District"/>
    <s v="PLF Debt"/>
    <s v="Parcel Tax: Not to Exceed $290 Per Parcel Per Yr for 10 Yrs Ending 6/30/14"/>
    <s v="K-12 School Facility"/>
    <n v="72.900000000000006"/>
    <n v="27.1"/>
    <s v="Pass"/>
    <n v="1"/>
    <s v=""/>
    <n v="2004"/>
    <x v="1"/>
    <m/>
  </r>
  <r>
    <s v="San Mateo"/>
    <s v="Woodside Elementary School District"/>
    <s v="PLF Debt"/>
    <s v="Parcel Tax:  Impose tax of $290/parcel for 7 years to replace the existing $242/parcel tax set to expire on 6/30/2017."/>
    <s v="K-12 School Facility"/>
    <n v="72.95"/>
    <n v="27.05"/>
    <s v="Pass"/>
    <n v="1"/>
    <s v=""/>
    <n v="2017"/>
    <x v="2"/>
    <m/>
  </r>
  <r>
    <s v="San Mateo"/>
    <s v="South San Francisco"/>
    <s v="PLF Debt"/>
    <s v="Business License Tax: Increase annual business license tax by increasing tax by $10 per employee annually."/>
    <s v="Other Purpose"/>
    <n v="73"/>
    <n v="27"/>
    <s v="Pass"/>
    <n v="1"/>
    <s v=""/>
    <n v="2007"/>
    <x v="2"/>
    <m/>
  </r>
  <r>
    <s v="San Mateo"/>
    <s v="Foster City"/>
    <s v="PLF Debt"/>
    <s v="Business License Tax: Increase business licenses to $200 in 2016 for general contractors and $100 for other businesses."/>
    <s v="Other Purpose"/>
    <n v="73.2"/>
    <n v="26.8"/>
    <s v="Pass"/>
    <n v="1"/>
    <s v=""/>
    <n v="2013"/>
    <x v="2"/>
    <m/>
  </r>
  <r>
    <s v="San Mateo"/>
    <s v="Atherton"/>
    <s v="PLF Debt"/>
    <s v="Parcel Tax: Extend $740 parcel tax  and $960 parcel tax charges for homes on parcels larger than two acres."/>
    <s v="Other Capital Improvements, Public Works"/>
    <n v="73.400000000000006"/>
    <n v="26.6"/>
    <s v="Pass"/>
    <n v="1"/>
    <s v=""/>
    <n v="2013"/>
    <x v="2"/>
    <m/>
  </r>
  <r>
    <s v="San Mateo"/>
    <s v="Jefferson Union High School District"/>
    <s v="General Obligation Bond"/>
    <n v="41900000"/>
    <s v="K-12 School Facility"/>
    <n v="73.400000000000006"/>
    <n v="26.6"/>
    <s v="Pass"/>
    <n v="1"/>
    <s v=""/>
    <n v="2012"/>
    <x v="0"/>
    <m/>
  </r>
  <r>
    <s v="San Mateo"/>
    <s v="Portola Valley Elementary School District (San Mateo Co School Districts)"/>
    <s v="General Obligation Bond"/>
    <n v="6000000"/>
    <s v="K-12 School Facility"/>
    <n v="73.42"/>
    <n v="26.58"/>
    <s v="Pass"/>
    <n v="1"/>
    <s v=""/>
    <n v="2001"/>
    <x v="2"/>
    <m/>
  </r>
  <r>
    <s v="San Mateo"/>
    <s v="Bayshore Elementary School District"/>
    <s v="PLF Debt"/>
    <s v="Parcel Tax: Renew annual parcel tax of $102.94 per taxable land parcel for 8 years."/>
    <s v="K-12 School Facility"/>
    <n v="73.5"/>
    <n v="26.5"/>
    <s v="Pass"/>
    <n v="1"/>
    <s v=""/>
    <n v="2014"/>
    <x v="0"/>
    <m/>
  </r>
  <r>
    <s v="San Mateo"/>
    <s v="Redwood City"/>
    <s v="PLF Debt"/>
    <s v="Transient Occupancy Tax: Increase TOT from 10% to 12%."/>
    <s v="Other Purpose"/>
    <n v="73.599999999999994"/>
    <n v="26.4"/>
    <s v="Pass"/>
    <n v="1"/>
    <s v=""/>
    <n v="2011"/>
    <x v="2"/>
    <m/>
  </r>
  <r>
    <s v="San Mateo"/>
    <s v="Las Lomitas Elementary School District"/>
    <s v="General Obligation Bond"/>
    <n v="60000000"/>
    <s v="K-12 School Facility"/>
    <n v="73.900000000000006"/>
    <n v="26.1"/>
    <s v="Pass"/>
    <n v="1"/>
    <s v=""/>
    <n v="2013"/>
    <x v="2"/>
    <m/>
  </r>
  <r>
    <s v="San Mateo"/>
    <s v="San Mateo County"/>
    <s v="PLF Debt"/>
    <s v="Rate No &gt; $65 Per Parcel Per Year"/>
    <s v="Fire, Police Protection/Emergency Medical"/>
    <n v="73.900000000000006"/>
    <n v="26.1"/>
    <s v="Pass"/>
    <n v="1"/>
    <s v=""/>
    <n v="2000"/>
    <x v="1"/>
    <m/>
  </r>
  <r>
    <s v="San Mateo"/>
    <s v="Jefferson Union High School District"/>
    <s v="PLF Debt"/>
    <s v="Parcel Tax: Extend and increase parcel tax to $60 per parcel for 10 years."/>
    <s v="Other Purpose"/>
    <n v="74.2"/>
    <n v="25.8"/>
    <s v="Pass"/>
    <n v="1"/>
    <s v=""/>
    <n v="2016"/>
    <x v="1"/>
    <m/>
  </r>
  <r>
    <s v="San Mateo"/>
    <s v="Portola Valley"/>
    <s v="PLF Debt"/>
    <s v="Utility Users Tax: Impose 2% utility user tax for 4 years."/>
    <s v="Other Purpose"/>
    <n v="74.290000000000006"/>
    <n v="25.71"/>
    <s v="Pass"/>
    <n v="1"/>
    <s v=""/>
    <n v="2001"/>
    <x v="2"/>
    <m/>
  </r>
  <r>
    <s v="San Mateo"/>
    <s v="Menlo Park"/>
    <s v="PLF Debt"/>
    <s v="Transient Occupancy Tax: Increase Tax from 10% to 12% Effective 1/1/2013"/>
    <s v="Special Tax Fees/Levy"/>
    <n v="74.3"/>
    <n v="25.7"/>
    <s v="Pass"/>
    <n v="1"/>
    <s v=""/>
    <n v="2012"/>
    <x v="0"/>
    <m/>
  </r>
  <r>
    <s v="San Mateo"/>
    <s v="Menlo Park City Elementary School District (CSCRPA)"/>
    <s v="PLF Debt"/>
    <s v="Parcel Tax: $598 per parcel, expiring after 12 years, providing $4,600,000 annually"/>
    <s v="K-12 School Facility"/>
    <n v="74.37"/>
    <n v="25.63"/>
    <s v="Pass"/>
    <n v="1"/>
    <s v=""/>
    <n v="2021"/>
    <x v="2"/>
    <m/>
  </r>
  <r>
    <s v="San Mateo"/>
    <s v="Burlingame Elementary School District"/>
    <s v="General Obligation Bond"/>
    <n v="56000000"/>
    <s v="K-12 School Facility"/>
    <n v="74.45"/>
    <n v="25.55"/>
    <s v="Pass"/>
    <n v="1"/>
    <s v=""/>
    <n v="2016"/>
    <x v="0"/>
    <m/>
  </r>
  <r>
    <s v="San Mateo"/>
    <s v="Ravenswood City School District"/>
    <s v="PLF Debt"/>
    <s v="Parcel Tax: Renew existing parcel tax at annual rate of $196/parcel for 8 yrs. to fund academic programs, safety, technology, and instruction."/>
    <s v="K-12 School Facility"/>
    <n v="74.47"/>
    <n v="25.53"/>
    <s v="Pass"/>
    <n v="1"/>
    <s v=""/>
    <n v="2018"/>
    <x v="1"/>
    <m/>
  </r>
  <r>
    <s v="San Mateo"/>
    <s v="Foster City"/>
    <s v="PLF Debt"/>
    <s v="Transient Occupancy Tax: Increase tax from 9.5% to 11% effective 1/1/2019 through 6/30/2019, increasing to 12% 7/1/2019."/>
    <s v="Other Purpose"/>
    <n v="74.5"/>
    <n v="25.5"/>
    <s v="Pass"/>
    <n v="1"/>
    <s v=""/>
    <n v="2018"/>
    <x v="0"/>
    <m/>
  </r>
  <r>
    <s v="San Mateo"/>
    <s v="South San Francisco"/>
    <s v="PLF Debt"/>
    <s v="Transient Occupancy Tax: Increase tax from 10% to 12% with a 1% increase each subsequent year up to a maximum rate of 14%."/>
    <s v="Other Purpose"/>
    <n v="74.599999999999994"/>
    <n v="25.4"/>
    <s v="Pass"/>
    <n v="1"/>
    <s v=""/>
    <n v="2018"/>
    <x v="0"/>
    <m/>
  </r>
  <r>
    <s v="San Mateo"/>
    <s v="San Mateo"/>
    <s v="PLF Debt"/>
    <s v="Transient Occupancy Tax: Increase TOT from 10% to 12%."/>
    <s v="Other Purpose"/>
    <n v="74.599999999999994"/>
    <n v="25.4"/>
    <s v="Pass"/>
    <n v="1"/>
    <s v=""/>
    <n v="2009"/>
    <x v="2"/>
    <m/>
  </r>
  <r>
    <s v="San Mateo"/>
    <s v="Millbrae School District"/>
    <s v="PLF Debt"/>
    <s v="Parcel Tax: Levy tax for 5 years at annual rate of $97/parcel to fund academic programs, instruction, and technology in district schools."/>
    <s v="K-12 School Facility"/>
    <n v="74.69"/>
    <n v="25.31"/>
    <s v="Pass"/>
    <n v="1"/>
    <s v=""/>
    <n v="2018"/>
    <x v="1"/>
    <m/>
  </r>
  <r>
    <s v="San Mateo"/>
    <s v="Ravenswood City School District"/>
    <s v="PLF Debt"/>
    <s v="Parcel Tax: $98 Per Parcel Per Yr for 5 Yrs Ending 6/30/2009"/>
    <s v="K-12 School Facility"/>
    <n v="74.7"/>
    <n v="25.3"/>
    <s v="Pass"/>
    <n v="1"/>
    <s v=""/>
    <n v="2004"/>
    <x v="1"/>
    <m/>
  </r>
  <r>
    <s v="San Mateo"/>
    <s v="San Mateo"/>
    <s v="PLF Debt"/>
    <s v="Transient Occupancy Tax: increase to 14%, generating an estimated $1 million per year"/>
    <s v="Other Purpose"/>
    <n v="74.89"/>
    <n v="25.11"/>
    <s v="Pass"/>
    <n v="1"/>
    <s v=""/>
    <n v="2020"/>
    <x v="0"/>
    <m/>
  </r>
  <r>
    <s v="San Mateo"/>
    <s v="Las Lomitas Elementary School District"/>
    <s v="PLF Debt"/>
    <s v="Parcel Tax: Increase current parcel tax from $196 to $311."/>
    <s v="K-12 School Facility"/>
    <n v="74.900000000000006"/>
    <n v="25.1"/>
    <s v="Pass"/>
    <n v="1"/>
    <s v=""/>
    <n v="2007"/>
    <x v="2"/>
    <m/>
  </r>
  <r>
    <s v="San Mateo"/>
    <s v="Cabrillo Unified School District"/>
    <s v="PLF Debt"/>
    <s v="Parcel Tax: Impose annual tax of $150/parcel for 8 yrs."/>
    <s v="K-12 School Facility"/>
    <n v="75.02"/>
    <n v="24.98"/>
    <s v="Pass"/>
    <n v="1"/>
    <s v=""/>
    <n v="2019"/>
    <x v="2"/>
    <m/>
  </r>
  <r>
    <s v="San Mateo"/>
    <s v="Portola Valley School District"/>
    <s v="PLF Debt"/>
    <s v="Parcel Tax: $471 per parcel for eight years, raising an estimated $997,000 per year in revenue and replacing the existing $581 parcel tax set to expire on June 30, 2021"/>
    <s v="K-12 School Facility"/>
    <n v="75.12"/>
    <n v="24.88"/>
    <s v="Pass"/>
    <n v="1"/>
    <s v=""/>
    <n v="2021"/>
    <x v="2"/>
    <m/>
  </r>
  <r>
    <s v="San Mateo"/>
    <s v="Brisbane"/>
    <s v="PLF Debt"/>
    <s v="Business License Tax: Soil recycling business license tax up to 20% of their gross receipts or $200,000, whichever is higher."/>
    <s v="Other Purpose"/>
    <n v="75.14"/>
    <n v="24.86"/>
    <s v="Pass"/>
    <n v="1"/>
    <s v=""/>
    <n v="2017"/>
    <x v="2"/>
    <m/>
  </r>
  <r>
    <s v="San Mateo"/>
    <s v="East Palo Alto"/>
    <s v="PLF Debt"/>
    <s v="10% Gross Reciepts Tax Increase on Hazardous Waste Disposal Facilities from $1 for Every $1,000 Up to $10 Million; or $0.50 for Every $1,000 Over $10 Million"/>
    <s v="Special Tax Fees/Levy"/>
    <n v="75.2"/>
    <n v="24.8"/>
    <s v="Pass"/>
    <n v="1"/>
    <s v=""/>
    <n v="2004"/>
    <x v="0"/>
    <m/>
  </r>
  <r>
    <s v="San Mateo"/>
    <s v="Las Lomitas Elementary School District"/>
    <s v="General Obligation Bond"/>
    <n v="12000000"/>
    <s v="K-12 School Facility"/>
    <n v="75.2"/>
    <n v="24.8"/>
    <s v="Pass"/>
    <n v="1"/>
    <s v=""/>
    <n v="2001"/>
    <x v="2"/>
    <m/>
  </r>
  <r>
    <s v="San Mateo"/>
    <s v="San Mateo County"/>
    <s v="Sales Tax Revenue Bond"/>
    <s v="Sales Tax: Extend Existing 1/2% Sales Tax for 25 Yrs, Effective 2008 Through 2034"/>
    <s v="Public Transit"/>
    <n v="75.3"/>
    <n v="24.7"/>
    <s v="Pass"/>
    <n v="1"/>
    <s v=""/>
    <n v="2004"/>
    <x v="0"/>
    <m/>
  </r>
  <r>
    <s v="San Mateo"/>
    <s v="Menlo Park City School District"/>
    <s v="General Obligation Bond"/>
    <n v="23000000"/>
    <s v="Other, Multiple Educational Uses (Equipment, etc.)"/>
    <n v="75.3"/>
    <n v="24.7"/>
    <s v="Pass"/>
    <n v="1"/>
    <s v=""/>
    <n v="2013"/>
    <x v="2"/>
    <m/>
  </r>
  <r>
    <s v="San Mateo"/>
    <s v="South San Francisco"/>
    <s v="PLF Debt"/>
    <s v="Marijuana Tax: Impose ongoing business license tax on all cannabis businesses of no more than 5% of gross receipts to vary by each type of permitted business."/>
    <s v="Other Purpose"/>
    <n v="75.400000000000006"/>
    <n v="24.6"/>
    <s v="Pass"/>
    <n v="1"/>
    <s v=""/>
    <n v="2018"/>
    <x v="0"/>
    <m/>
  </r>
  <r>
    <s v="San Mateo"/>
    <s v="Belmont"/>
    <s v="PLF Debt"/>
    <s v="Transient Occupancy Tax: Increase tax up 12%."/>
    <s v="Other Purpose"/>
    <n v="75.5"/>
    <n v="24.5"/>
    <s v="Pass"/>
    <n v="1"/>
    <s v=""/>
    <n v="2018"/>
    <x v="0"/>
    <m/>
  </r>
  <r>
    <s v="San Mateo"/>
    <s v="Las Lomitas Elementary School District"/>
    <s v="PLF Debt"/>
    <s v="Special Tax: $196 per year for 6 years."/>
    <s v="K-12 School Facility"/>
    <n v="75.64"/>
    <n v="24.36"/>
    <s v="Pass"/>
    <n v="1"/>
    <s v=""/>
    <n v="2001"/>
    <x v="2"/>
    <m/>
  </r>
  <r>
    <s v="San Mateo"/>
    <s v="San Mateo-Foster City School District"/>
    <s v="General Obligation Bond"/>
    <n v="175000000"/>
    <s v="K-12 School Facility"/>
    <n v="75.7"/>
    <n v="24.4"/>
    <s v="Pass"/>
    <n v="1"/>
    <s v=""/>
    <n v="2008"/>
    <x v="1"/>
    <m/>
  </r>
  <r>
    <s v="San Mateo"/>
    <s v="Woodside Elementary School District"/>
    <s v="PLF Debt"/>
    <s v="Parcel Tax: $242 education parcel tax for 8 years."/>
    <s v="K-12 School Facility"/>
    <n v="75.75"/>
    <n v="24.25"/>
    <s v="Pass"/>
    <n v="1"/>
    <s v=""/>
    <n v="2009"/>
    <x v="2"/>
    <m/>
  </r>
  <r>
    <s v="San Mateo"/>
    <s v="San Mateo County"/>
    <s v="PLF Debt"/>
    <s v="Parcel Tax: Extend parcel tax of $65 per parcel for 4 years."/>
    <s v="Fire, Police Protection/Emergency Medical"/>
    <n v="76.2"/>
    <n v="23.8"/>
    <s v="Pass"/>
    <n v="1"/>
    <s v=""/>
    <n v="2016"/>
    <x v="1"/>
    <m/>
  </r>
  <r>
    <s v="San Mateo"/>
    <s v="San Mateo County"/>
    <s v="PLF Debt"/>
    <s v="Parcel Tax: Continuing Levy of Special Tax for Four Years at a Maximum Rate of $65 Per Parcel Per Year"/>
    <s v="Fire, Police Protection/Emergency Medical"/>
    <n v="76.400000000000006"/>
    <n v="23.7"/>
    <s v="Pass"/>
    <n v="1"/>
    <s v=""/>
    <n v="2008"/>
    <x v="1"/>
    <m/>
  </r>
  <r>
    <s v="San Mateo"/>
    <s v="Jefferson Elementary School District"/>
    <s v="PLF Debt"/>
    <s v="Parcel Tax: Levy tax of $68/parcel for school funding."/>
    <s v="K-12 School Facility"/>
    <n v="76.56"/>
    <n v="23.44"/>
    <s v="Pass"/>
    <n v="1"/>
    <s v=""/>
    <n v="2016"/>
    <x v="0"/>
    <m/>
  </r>
  <r>
    <s v="San Mateo"/>
    <s v="Portola Valley School District"/>
    <s v="General Obligation Bond"/>
    <n v="17000000"/>
    <s v="K-12 School Facility"/>
    <n v="76.8"/>
    <n v="23.2"/>
    <s v="Pass"/>
    <n v="1"/>
    <s v=""/>
    <n v="1998"/>
    <x v="1"/>
    <m/>
  </r>
  <r>
    <s v="San Mateo"/>
    <s v="Jefferson Elementary School District"/>
    <s v="General Obligation Bond"/>
    <n v="67500000"/>
    <s v="K-12 School Facility"/>
    <n v="76.900000000000006"/>
    <n v="23.1"/>
    <s v="Pass"/>
    <n v="1"/>
    <s v=""/>
    <n v="2012"/>
    <x v="0"/>
    <m/>
  </r>
  <r>
    <s v="San Mateo"/>
    <s v="Colma"/>
    <s v="PLF Debt"/>
    <s v="Transient Occupancy Tax: Impose 12% tax."/>
    <s v="Other Purpose"/>
    <n v="77.099999999999994"/>
    <n v="22.9"/>
    <s v="Pass"/>
    <n v="1"/>
    <s v=""/>
    <n v="2018"/>
    <x v="0"/>
    <m/>
  </r>
  <r>
    <s v="San Mateo"/>
    <s v="Brisbane"/>
    <s v="PLF Debt"/>
    <s v="Special Tax: Increase annual business license tax for liquid storage facilities to $115.28 per 1,000 cubic feet."/>
    <s v="Other Purpose"/>
    <n v="77.099999999999994"/>
    <n v="22.9"/>
    <s v="Pass"/>
    <n v="1"/>
    <s v=""/>
    <n v="2013"/>
    <x v="2"/>
    <m/>
  </r>
  <r>
    <s v="San Mateo"/>
    <s v="Millbrae"/>
    <s v="PLF Debt"/>
    <s v="Transient Occupancy Tax: Increase TOT from 8% to 10%."/>
    <s v="Other Purpose"/>
    <n v="77.2"/>
    <n v="22.8"/>
    <s v="Pass"/>
    <n v="1"/>
    <s v=""/>
    <n v="2001"/>
    <x v="2"/>
    <m/>
  </r>
  <r>
    <s v="San Mateo"/>
    <s v="Burlingame Elementary School District"/>
    <s v="PLF Debt"/>
    <s v="Parcel Tax: Consolidate and renew two parcel taxes totaling $256/parcel for 14 years."/>
    <s v="K-12 School Facility"/>
    <n v="77.2"/>
    <n v="22.8"/>
    <s v="Pass"/>
    <n v="1"/>
    <s v=""/>
    <n v="2014"/>
    <x v="0"/>
    <m/>
  </r>
  <r>
    <s v="San Mateo"/>
    <s v="Menlo Park City School District"/>
    <s v="PLF Debt"/>
    <s v="Special Tax: $73 a year with annual adjustments for Consumer Price Index."/>
    <s v="K-12 School Facility"/>
    <n v="77.2"/>
    <n v="22.8"/>
    <s v="Pass"/>
    <n v="1"/>
    <s v=""/>
    <n v="2003"/>
    <x v="2"/>
    <m/>
  </r>
  <r>
    <s v="San Mateo"/>
    <s v="Brisbane"/>
    <s v="PLF Debt"/>
    <s v="Business Tax: Increase the business tax large recycling establishments, up to $3 million per year."/>
    <s v="Other Purpose"/>
    <n v="77.400000000000006"/>
    <n v="22.6"/>
    <s v="Pass"/>
    <n v="1"/>
    <s v=""/>
    <n v="2011"/>
    <x v="2"/>
    <m/>
  </r>
  <r>
    <s v="San Mateo"/>
    <s v="Pacifica School District"/>
    <s v="PLF Debt"/>
    <s v="Parcel Tax: Increase parcel tax to $118 per parcel for 10 years."/>
    <s v="Other Purpose"/>
    <n v="77.5"/>
    <n v="22.5"/>
    <s v="Pass"/>
    <n v="1"/>
    <s v=""/>
    <n v="2016"/>
    <x v="1"/>
    <m/>
  </r>
  <r>
    <s v="San Mateo"/>
    <s v="South San Francisco Unified School District"/>
    <s v="General Obligation Bond"/>
    <n v="162000000"/>
    <s v="K-12 School Facility"/>
    <n v="77.5"/>
    <n v="22.5"/>
    <s v="Pass"/>
    <n v="1"/>
    <s v=""/>
    <n v="2010"/>
    <x v="0"/>
    <m/>
  </r>
  <r>
    <s v="San Mateo"/>
    <s v="East Palo Alto"/>
    <s v="PLF Debt"/>
    <s v="Business License Tax: Enact 1.5% tax on the gross receipts of landlords renting out more than five residential units."/>
    <s v="Other Purpose"/>
    <n v="77.540000000000006"/>
    <n v="22.46"/>
    <s v="Pass"/>
    <n v="1"/>
    <s v=""/>
    <n v="2016"/>
    <x v="0"/>
    <m/>
  </r>
  <r>
    <s v="San Mateo"/>
    <s v="South San Francisco"/>
    <s v="PLF Debt"/>
    <s v="Transient Occupancy Tax: Increase TOT from 9% to 10%."/>
    <s v="Other Purpose"/>
    <n v="77.599999999999994"/>
    <n v="22.4"/>
    <s v="Pass"/>
    <n v="1"/>
    <s v=""/>
    <n v="2009"/>
    <x v="2"/>
    <m/>
  </r>
  <r>
    <s v="San Mateo"/>
    <s v="Burlingame Elementary School District"/>
    <s v="PLF Debt"/>
    <s v="Parcel Tax: Extend Tax of $104 Per Parcel from 7/1/05 to6/30/11 without Increase"/>
    <s v="K-12 School Facility"/>
    <n v="77.900000000000006"/>
    <n v="22.1"/>
    <s v="Pass"/>
    <n v="1"/>
    <s v=""/>
    <n v="2004"/>
    <x v="0"/>
    <m/>
  </r>
  <r>
    <s v="San Mateo"/>
    <s v="Pacifica"/>
    <s v="PLF Debt"/>
    <s v="Transient Occupancy Tax: Extend existing TOT to 10%."/>
    <s v="Other Purpose"/>
    <n v="78"/>
    <n v="22"/>
    <s v="Pass"/>
    <n v="1"/>
    <s v=""/>
    <n v="1988"/>
    <x v="0"/>
    <m/>
  </r>
  <r>
    <s v="San Mateo"/>
    <s v="Atherton"/>
    <s v="PLF Debt"/>
    <s v="Parcel Tax: extend for 4 years."/>
    <s v="Fire, Police Protection/Emergency Medical"/>
    <n v="78"/>
    <n v="22"/>
    <s v="Pass"/>
    <n v="1"/>
    <s v=""/>
    <n v="2009"/>
    <x v="2"/>
    <m/>
  </r>
  <r>
    <s v="San Mateo"/>
    <s v="Belmont"/>
    <s v="General Obligation Bond"/>
    <n v="8650000"/>
    <s v="Public Building"/>
    <n v="78.099999999999994"/>
    <n v="21.9"/>
    <s v="Pass"/>
    <n v="1"/>
    <s v=""/>
    <n v="2001"/>
    <x v="2"/>
    <m/>
  </r>
  <r>
    <s v="San Mateo"/>
    <s v="Daly City"/>
    <s v="PLF Debt"/>
    <s v="Marijuana Tax: Impose up to a 10% tax on the gross receipts of all cannibis/marijuana businesses in Daly City if any cannabis/marijuana businesses are allowed in the city in the future."/>
    <s v="Other Purpose"/>
    <n v="78.099999999999994"/>
    <n v="21.9"/>
    <s v="Pass"/>
    <n v="1"/>
    <s v=""/>
    <n v="2018"/>
    <x v="0"/>
    <m/>
  </r>
  <r>
    <s v="San Mateo"/>
    <s v="San Carlos"/>
    <s v="PLF Debt"/>
    <s v="Marijuana Tax: Impose tax on any cannabis business up to 10% of gross receipts of each business."/>
    <s v="Other Purpose"/>
    <n v="78.2"/>
    <n v="21.8"/>
    <s v="Pass"/>
    <n v="1"/>
    <s v=""/>
    <n v="2018"/>
    <x v="0"/>
    <m/>
  </r>
  <r>
    <s v="San Mateo"/>
    <s v="San Mateo"/>
    <s v="PLF Debt"/>
    <s v="TOT: Increase Tax from 8% to 10%"/>
    <s v="Multiple Capital Improvements, Public Works"/>
    <n v="78.2"/>
    <n v="21.8"/>
    <s v="Pass"/>
    <n v="1"/>
    <s v=""/>
    <n v="1998"/>
    <x v="0"/>
    <m/>
  </r>
  <r>
    <s v="San Mateo"/>
    <s v="Ravenswood City School District"/>
    <s v="PLF Debt"/>
    <s v="Parcel Tax: Annual Parcel Tax of $98 for 5 Years, Beginning 7/1/2009"/>
    <s v="K-12 School Facility"/>
    <n v="78.2"/>
    <n v="21.8"/>
    <s v="Pass"/>
    <n v="1"/>
    <s v=""/>
    <n v="2008"/>
    <x v="1"/>
    <m/>
  </r>
  <r>
    <s v="San Mateo"/>
    <s v="San Carlos"/>
    <s v="PLF Debt"/>
    <s v="Transient Occupancy Tax: Increase tax from 10% to 12% with a .5% increase each subsequent year up to a maximum rate of 14%."/>
    <s v="Other Purpose"/>
    <n v="78.3"/>
    <n v="21.7"/>
    <s v="Pass"/>
    <n v="1"/>
    <s v=""/>
    <n v="2018"/>
    <x v="0"/>
    <m/>
  </r>
  <r>
    <s v="San Mateo"/>
    <s v="Woodside Elementary School District"/>
    <s v="PLF Debt"/>
    <s v="Special Tax: $196 for 8 years with annual increases due to the Consumer Price Index."/>
    <s v="K-12 School Facility"/>
    <n v="78.5"/>
    <n v="21.5"/>
    <s v="Pass"/>
    <n v="1"/>
    <s v=""/>
    <n v="2001"/>
    <x v="2"/>
    <m/>
  </r>
  <r>
    <s v="San Mateo"/>
    <s v="Redwood City"/>
    <s v="PLF Debt"/>
    <s v="Marijuana Tax: Impose annual tax on all marijuana businesses not to exceed 10% of gross receipts of each business."/>
    <s v="Other Purpose"/>
    <n v="78.7"/>
    <n v="21.3"/>
    <s v="Pass"/>
    <n v="1"/>
    <s v=""/>
    <n v="2018"/>
    <x v="0"/>
    <m/>
  </r>
  <r>
    <s v="San Mateo"/>
    <s v="Pacifica"/>
    <s v="PLF Debt"/>
    <s v="Marijuana Tax:  Business tax for marijuana operations at an initial rate of 6% of gross receipts not to exceed 10% to fund general city purposes."/>
    <s v="Other Purpose"/>
    <n v="78.760000000000005"/>
    <n v="21.24"/>
    <s v="Pass"/>
    <n v="1"/>
    <s v=""/>
    <n v="2017"/>
    <x v="2"/>
    <m/>
  </r>
  <r>
    <s v="San Mateo"/>
    <s v="Hillsborough"/>
    <s v="PLF Debt"/>
    <s v="$496  Improved/$190 Unimproved Parcel"/>
    <s v="Fire, Police Protection/Emergency Medical"/>
    <n v="78.900000000000006"/>
    <n v="21.1"/>
    <s v="Pass"/>
    <n v="1"/>
    <s v=""/>
    <n v="1998"/>
    <x v="1"/>
    <m/>
  </r>
  <r>
    <s v="San Mateo"/>
    <s v="Menlo Park City School District"/>
    <s v="PLF Debt"/>
    <s v="Parcel Tax: Impose annual tax of $360/parcel for 7 years to replace the district's $207 parcel tax, which was set to expire on 6/30/2017."/>
    <s v="K-12 School Facility"/>
    <n v="79.099999999999994"/>
    <n v="20.9"/>
    <s v="Pass"/>
    <n v="1"/>
    <s v=""/>
    <n v="2017"/>
    <x v="2"/>
    <m/>
  </r>
  <r>
    <s v="San Mateo"/>
    <s v="Sequoia Union High School District"/>
    <s v="General Obligation Bond"/>
    <n v="45000000"/>
    <s v="K-12 School Facility"/>
    <n v="79.3"/>
    <n v="20.7"/>
    <s v="Pass"/>
    <n v="1"/>
    <s v=""/>
    <n v="1996"/>
    <x v="0"/>
    <m/>
  </r>
  <r>
    <s v="San Mateo"/>
    <s v="Brisbane"/>
    <s v="PLF Debt"/>
    <s v="Business License Tax: Increase maximum cap on annual business license taxes for recycling businesses from $3,000,000 to $4,000,000 per year."/>
    <s v="Other Purpose"/>
    <n v="79.58"/>
    <n v="20.420000000000002"/>
    <s v="Pass"/>
    <n v="1"/>
    <s v=""/>
    <n v="2017"/>
    <x v="2"/>
    <m/>
  </r>
  <r>
    <s v="San Mateo"/>
    <s v="East Palo Alto"/>
    <s v="PLF Debt"/>
    <s v="Parcel Tax: Impose annual tax of $2.50/sq. ft. on commercial office space over 25,000 sq. ft."/>
    <s v="Other Purpose"/>
    <n v="79.599999999999994"/>
    <n v="20.399999999999999"/>
    <s v="Pass"/>
    <n v="1"/>
    <s v=""/>
    <n v="2018"/>
    <x v="0"/>
    <m/>
  </r>
  <r>
    <s v="San Mateo"/>
    <s v="Daly City"/>
    <s v="PLF Debt"/>
    <s v="Transient Occupancy Tax: Increase tax up to 3%."/>
    <s v="Other Purpose"/>
    <n v="79.8"/>
    <n v="20.2"/>
    <s v="Pass"/>
    <n v="1"/>
    <s v=""/>
    <n v="2018"/>
    <x v="0"/>
    <m/>
  </r>
  <r>
    <s v="San Mateo"/>
    <s v="Redwood City School District"/>
    <s v="PLF Debt"/>
    <s v="Parcel Tax: Renew tax for 14 years of $85/parcel."/>
    <s v="K-12 School Facility"/>
    <n v="79.81"/>
    <n v="20.190000000000001"/>
    <s v="Pass"/>
    <n v="1"/>
    <s v=""/>
    <n v="2016"/>
    <x v="0"/>
    <m/>
  </r>
  <r>
    <s v="San Mateo"/>
    <s v="Burlingame"/>
    <s v="PLF Debt"/>
    <s v="Transient Occupancy Tax: Increase TOT from 10% to 12%."/>
    <s v="Other Purpose"/>
    <n v="79.900000000000006"/>
    <n v="20.100000000000001"/>
    <s v="Pass"/>
    <n v="1"/>
    <s v=""/>
    <n v="2009"/>
    <x v="2"/>
    <m/>
  </r>
  <r>
    <s v="San Mateo"/>
    <s v="Redwood City"/>
    <s v="PLF Debt"/>
    <s v="Utility User Tax: Lower utility user tax from 5% to 4%. Expanded utility user tax to cover additional forms of telecommunication."/>
    <s v="Other Purpose"/>
    <n v="80"/>
    <n v="20"/>
    <s v="Pass"/>
    <n v="1"/>
    <s v=""/>
    <n v="2007"/>
    <x v="2"/>
    <m/>
  </r>
  <r>
    <s v="San Mateo"/>
    <s v="Atherton"/>
    <s v="PLF Debt"/>
    <s v="Parcel Tax: Renew current parcel tax."/>
    <s v="Other Capital Improvements, Public Works"/>
    <n v="80"/>
    <n v="20"/>
    <s v="Pass"/>
    <n v="1"/>
    <s v=""/>
    <n v="2005"/>
    <x v="2"/>
    <m/>
  </r>
  <r>
    <s v="San Mateo"/>
    <s v="San Mateo County Service Area No. 1"/>
    <s v="PLF Debt"/>
    <s v="Parcel Tax: renew for four years $65 per parcel"/>
    <s v="Fire, Police Protection/Emergency Medical"/>
    <n v="80.14"/>
    <n v="19.86"/>
    <s v="Pass"/>
    <n v="1"/>
    <s v=""/>
    <n v="2020"/>
    <x v="0"/>
    <m/>
  </r>
  <r>
    <s v="San Mateo"/>
    <s v="Daly City"/>
    <s v="PLF Debt"/>
    <s v="Business Tax: Increase tax up to .05%, with a minimum of $110 per business."/>
    <s v="Other Purpose"/>
    <n v="80.599999999999994"/>
    <n v="19.399999999999999"/>
    <s v="Pass"/>
    <n v="1"/>
    <s v=""/>
    <n v="2018"/>
    <x v="0"/>
    <m/>
  </r>
  <r>
    <s v="San Mateo"/>
    <s v="Menlo Park City School District"/>
    <s v="PLF Debt"/>
    <s v="Special Tax: $97 per year and adjustment annually for Consumer Price Index changes."/>
    <s v="K-12 School Facility"/>
    <n v="80.599999999999994"/>
    <n v="19.399999999999999"/>
    <s v="Pass"/>
    <n v="1"/>
    <s v=""/>
    <n v="2003"/>
    <x v="2"/>
    <m/>
  </r>
  <r>
    <s v="San Mateo"/>
    <s v="Foster City"/>
    <s v="General Obligation Bond"/>
    <n v="90000000"/>
    <s v="Other Purpose"/>
    <n v="80.650000000000006"/>
    <n v="19.350000000000001"/>
    <s v="Pass"/>
    <n v="1"/>
    <s v=""/>
    <n v="2018"/>
    <x v="1"/>
    <m/>
  </r>
  <r>
    <s v="San Mateo"/>
    <s v="Montara Sanitary District"/>
    <s v="General Obligation Bond"/>
    <n v="19000000"/>
    <s v="Water Supply, Storage, Distribution"/>
    <n v="80.66"/>
    <n v="19.34"/>
    <s v="Pass"/>
    <n v="1"/>
    <s v=""/>
    <n v="2001"/>
    <x v="2"/>
    <m/>
  </r>
  <r>
    <s v="San Mateo"/>
    <s v="San Carlos School District"/>
    <s v="PLF Debt"/>
    <s v="Parcel Tax: Continue $110.60 per year/per parcel for 8 years."/>
    <s v="Other, Multiple Educational Uses (Equipment, etc.)"/>
    <n v="81.45"/>
    <n v="18.55"/>
    <s v="Pass"/>
    <n v="1"/>
    <s v=""/>
    <n v="2011"/>
    <x v="2"/>
    <m/>
  </r>
  <r>
    <s v="San Mateo"/>
    <s v="Brisbane"/>
    <s v="PLF Debt"/>
    <s v="Cannabis Tax: Impose a cannabis business tax up to 6% of gross receipts, with actual rates set by the city council depending on the type of business."/>
    <s v="Other Purpose"/>
    <n v="81.569999999999993"/>
    <n v="18.43"/>
    <s v="Pass"/>
    <n v="1"/>
    <s v=""/>
    <n v="2019"/>
    <x v="2"/>
    <m/>
  </r>
  <r>
    <s v="San Mateo"/>
    <s v="Bayshore Elementary School District"/>
    <s v="General Obligation Bond"/>
    <n v="7000000"/>
    <s v="K-12 School Facility"/>
    <n v="81.72"/>
    <n v="18.28"/>
    <s v="Pass"/>
    <n v="1"/>
    <s v=""/>
    <n v="2016"/>
    <x v="0"/>
    <m/>
  </r>
  <r>
    <s v="San Mateo"/>
    <s v="Bayshore Elementary School District"/>
    <s v="General Obligation Bond"/>
    <n v="6000000"/>
    <s v="K-12 School Facility"/>
    <n v="82.07"/>
    <n v="17.93"/>
    <s v="Pass"/>
    <n v="1"/>
    <s v=""/>
    <n v="2014"/>
    <x v="1"/>
    <m/>
  </r>
  <r>
    <s v="San Mateo"/>
    <s v="Portola Valley"/>
    <s v="PLF Debt"/>
    <s v="Utility User Tax: Decrease utility user tax to 4.5% for four years."/>
    <s v="Other Purpose"/>
    <n v="82.6"/>
    <n v="17.399999999999999"/>
    <s v="Pass"/>
    <n v="1"/>
    <s v=""/>
    <n v="2009"/>
    <x v="2"/>
    <m/>
  </r>
  <r>
    <s v="San Mateo"/>
    <s v="Foster City"/>
    <s v="PLF Debt"/>
    <s v="Transient Occupancy Tax: increase TOT from 8% to 9.5%"/>
    <s v="Other Purpose"/>
    <n v="83.9"/>
    <n v="16.100000000000001"/>
    <s v="Pass"/>
    <n v="1"/>
    <s v=""/>
    <n v="2011"/>
    <x v="2"/>
    <m/>
  </r>
  <r>
    <s v="San Mateo"/>
    <s v="Brisbane"/>
    <s v="PLF Debt"/>
    <s v="Business Tax: Revise the city's liquid storage facility tax to allow a tax of up to $0.06/barrel capped at $400,000/yr. and resolving a civil suit by Kinder Morgan against the city."/>
    <s v="Other Purpose"/>
    <n v="84.03"/>
    <n v="15.97"/>
    <s v="Pass"/>
    <n v="1"/>
    <s v=""/>
    <n v="2019"/>
    <x v="2"/>
    <m/>
  </r>
  <r>
    <s v="San Mateo"/>
    <s v="East Palo Alto"/>
    <s v="PLF Debt"/>
    <s v="Sales Tax: Enact additional 0.5% tax for general city services."/>
    <s v="Other Purpose"/>
    <n v="84.6"/>
    <n v="15.4"/>
    <s v="Pass"/>
    <n v="1"/>
    <s v=""/>
    <n v="2016"/>
    <x v="0"/>
    <m/>
  </r>
  <r>
    <s v="San Mateo"/>
    <s v="Portola Valley"/>
    <s v="PLF Debt"/>
    <s v="Utility User Tax: Reduce tax on telephone, gas, water and electricity from 5.5% to 4.5% for 5 years."/>
    <s v="K-12 School Facility"/>
    <n v="84.67"/>
    <n v="15.33"/>
    <s v="Pass"/>
    <n v="1"/>
    <s v=""/>
    <n v="2018"/>
    <x v="1"/>
    <m/>
  </r>
  <r>
    <s v="San Mateo"/>
    <s v="Ravenswood City School District"/>
    <s v="General Obligation Bond"/>
    <n v="10000000"/>
    <s v="K-12 School Facility"/>
    <n v="85.7"/>
    <n v="14.3"/>
    <s v="Pass"/>
    <n v="1"/>
    <s v=""/>
    <n v="2000"/>
    <x v="0"/>
    <m/>
  </r>
  <r>
    <s v="San Mateo"/>
    <s v="Portola Valley"/>
    <s v="PLF Debt"/>
    <s v="Utility Users Tax: Lowers the Existing 5.5% Utility Users Tax Levied on Telephone, Gas, Water, and Electricity to 4.5% for a Period of Three Years and Five Months Beginning 2/1/2007 Through 6/30/2010"/>
    <s v="Special Tax Fees/Levy"/>
    <n v="86.2"/>
    <n v="13.8"/>
    <s v="Pass"/>
    <n v="1"/>
    <s v=""/>
    <n v="2006"/>
    <x v="0"/>
    <m/>
  </r>
  <r>
    <s v="San Mateo"/>
    <s v="Portola Valley"/>
    <s v="PLF Debt"/>
    <s v="Utility Users Tax: Reduce utility user tax from 5.5% to 4.5% for next 4 years."/>
    <s v="Other Capital Improvements, Public Works"/>
    <n v="86.3"/>
    <n v="13.7"/>
    <s v="Pass"/>
    <n v="1"/>
    <s v=""/>
    <n v="2013"/>
    <x v="2"/>
    <m/>
  </r>
  <r>
    <s v="San Mateo"/>
    <s v="Portola Valley"/>
    <s v="PLF Debt"/>
    <s v="Parcel Tax: Increase Parcel Tax to $950"/>
    <s v="Street Construction and Improvements"/>
    <n v="86.7"/>
    <n v="13.3"/>
    <s v="Pass"/>
    <n v="1"/>
    <s v=""/>
    <n v="2012"/>
    <x v="1"/>
    <m/>
  </r>
  <r>
    <s v="San Mateo"/>
    <s v="Ravenswood City School District"/>
    <s v="General Obligation Bond"/>
    <n v="26000000"/>
    <s v="K-12 School Facility"/>
    <n v="86.7"/>
    <n v="13.3"/>
    <s v="Pass"/>
    <n v="1"/>
    <s v=""/>
    <n v="2016"/>
    <x v="1"/>
    <m/>
  </r>
  <r>
    <s v="San Mateo"/>
    <s v="Ravenswood City School District"/>
    <s v="General Obligation Bond"/>
    <n v="6000000"/>
    <s v="K-12 School Facility"/>
    <n v="86.8"/>
    <n v="13.2"/>
    <s v="Pass"/>
    <n v="1"/>
    <s v=""/>
    <n v="1996"/>
    <x v="0"/>
    <m/>
  </r>
  <r>
    <s v="Santa Barbara"/>
    <s v="Guadalupe"/>
    <s v="PLF Debt"/>
    <s v="Utility Users Tax: Increase the from 5% to 7.5% for 6 Yrs"/>
    <s v="Special Tax Fees/Levy"/>
    <n v="27.5"/>
    <n v="72.5"/>
    <s v="Fail"/>
    <s v=""/>
    <n v="1"/>
    <n v="2010"/>
    <x v="0"/>
    <m/>
  </r>
  <r>
    <s v="Santa Barbara"/>
    <s v="Guadalupe"/>
    <s v="PLF Debt"/>
    <s v="7% Utility Users Tax"/>
    <s v="Special Tax Fees/Levy"/>
    <n v="37.200000000000003"/>
    <n v="62.8"/>
    <s v="Fail"/>
    <s v=""/>
    <n v="1"/>
    <n v="1996"/>
    <x v="0"/>
    <m/>
  </r>
  <r>
    <s v="Santa Barbara"/>
    <s v="Vandenberg Village Community Services District"/>
    <s v="PLF Debt"/>
    <s v="Street Cleaning"/>
    <s v="Street Construction and Improvements"/>
    <n v="38"/>
    <n v="62"/>
    <s v="Fail"/>
    <s v=""/>
    <n v="1"/>
    <n v="1990"/>
    <x v="0"/>
    <m/>
  </r>
  <r>
    <s v="Santa Barbara"/>
    <s v="Lompoc"/>
    <s v="PLF Debt"/>
    <s v="Utility Users Tax: Impose New 2.5% Tax for 10 Yrs"/>
    <s v="Special Tax Fees/Levy"/>
    <n v="38.5"/>
    <n v="61.5"/>
    <s v="Fail"/>
    <s v=""/>
    <n v="1"/>
    <n v="1998"/>
    <x v="0"/>
    <m/>
  </r>
  <r>
    <s v="Santa Barbara"/>
    <s v="Santa Barbara County"/>
    <s v="Sales Tax Revenue Bond"/>
    <s v="Sales Tax: Levy a  1/2% Tax to Begin on 7/1/2011 and End on 6/30/2025"/>
    <s v="Prisons, Jails, Correctional Facilities"/>
    <n v="39.200000000000003"/>
    <n v="60.8"/>
    <s v="Fail"/>
    <s v=""/>
    <n v="1"/>
    <n v="2010"/>
    <x v="0"/>
    <m/>
  </r>
  <r>
    <s v="Santa Barbara"/>
    <s v="Santa Barbara County"/>
    <s v="PLF Debt"/>
    <s v="Transient Occupancy Tax: Increase tax from 10% to 12.5%."/>
    <s v="Special Tax Fees/Levy"/>
    <n v="41.8"/>
    <n v="58.2"/>
    <s v="Fail"/>
    <s v=""/>
    <n v="1"/>
    <n v="2014"/>
    <x v="0"/>
    <m/>
  </r>
  <r>
    <s v="Santa Barbara"/>
    <s v="Santa Maria"/>
    <s v="PLF Debt"/>
    <s v="Property Transfer Tax: Adopt ordinance that amends the real estate transfer tax for commercial and non-commercial real estate sold for $1,000,000 or more at a tax rate of $9 per $1,000 of sales price."/>
    <s v="Special Tax Fees/Levy"/>
    <n v="42.5"/>
    <n v="57.5"/>
    <s v="Fail"/>
    <s v=""/>
    <n v="1"/>
    <n v="2014"/>
    <x v="0"/>
    <m/>
  </r>
  <r>
    <s v="Santa Barbara"/>
    <s v="Montecito Union School District"/>
    <s v="General Obligation Bond"/>
    <n v="27150000"/>
    <s v="K-12 School Facility"/>
    <n v="44.4"/>
    <n v="55.6"/>
    <s v="Fail"/>
    <s v=""/>
    <n v="1"/>
    <n v="2014"/>
    <x v="0"/>
    <m/>
  </r>
  <r>
    <s v="Santa Barbara"/>
    <s v="College Elementary School District"/>
    <s v="General Obligation Bond"/>
    <n v="12000000"/>
    <s v="K-12 School Facility"/>
    <n v="45.8"/>
    <n v="54.2"/>
    <s v="Fail"/>
    <s v=""/>
    <n v="1"/>
    <n v="2012"/>
    <x v="0"/>
    <m/>
  </r>
  <r>
    <s v="Santa Barbara"/>
    <s v="Santa Barbara County"/>
    <s v="PLF Debt"/>
    <s v="Parcel Tax: Impose Tax of $35.15 Per Parcel on All Real Property Parcels"/>
    <s v="Hospital"/>
    <n v="46.4"/>
    <n v="53.6"/>
    <s v="Fail"/>
    <s v=""/>
    <n v="1"/>
    <n v="2008"/>
    <x v="1"/>
    <m/>
  </r>
  <r>
    <s v="Santa Barbara"/>
    <s v="Santa Ynez Valley Union High School District"/>
    <s v="General Obligation Bond"/>
    <n v="19840000"/>
    <s v="K-12 School Facility"/>
    <n v="47.5"/>
    <n v="52.5"/>
    <s v="Fail"/>
    <s v=""/>
    <n v="1"/>
    <n v="2012"/>
    <x v="0"/>
    <m/>
  </r>
  <r>
    <s v="Santa Barbara"/>
    <s v="Solvang"/>
    <s v="PLF Debt"/>
    <s v="Transient Occupancy Tax: Impose a Special Tax of 2% for Tourism and Lower the General Tax from 10% to 9%"/>
    <s v="Special Tax Fees/Levy"/>
    <n v="48"/>
    <n v="52"/>
    <s v="Fail"/>
    <s v=""/>
    <n v="1"/>
    <n v="2006"/>
    <x v="0"/>
    <m/>
  </r>
  <r>
    <s v="Santa Barbara"/>
    <s v="Solvang"/>
    <s v="PLF Debt"/>
    <s v="Transient Occupancy Tax: Increase Tax from 10% to 11%"/>
    <s v="Special Tax Fees/Levy"/>
    <n v="49.3"/>
    <n v="50.7"/>
    <s v="Fail"/>
    <s v=""/>
    <n v="1"/>
    <n v="2008"/>
    <x v="0"/>
    <m/>
  </r>
  <r>
    <s v="Santa Barbara"/>
    <s v="College Elementary School District"/>
    <s v="General Obligation Bond"/>
    <n v="12000000"/>
    <s v="K-12 School Facility"/>
    <n v="50"/>
    <n v="50"/>
    <s v="Fail"/>
    <s v=""/>
    <n v="1"/>
    <n v="2014"/>
    <x v="0"/>
    <m/>
  </r>
  <r>
    <s v="Santa Barbara"/>
    <s v="Santa Barbara Community College District"/>
    <s v="General Obligation Bond"/>
    <n v="288000000"/>
    <s v="College, University Facility"/>
    <n v="50.2"/>
    <n v="49.8"/>
    <s v="Fail"/>
    <s v=""/>
    <n v="1"/>
    <n v="2014"/>
    <x v="0"/>
    <m/>
  </r>
  <r>
    <s v="Santa Barbara"/>
    <s v="Cold Spring (Elementary) School District"/>
    <s v="General Obligation Bond"/>
    <n v="8500000"/>
    <s v="K-12 School Facility"/>
    <n v="50.2"/>
    <n v="49.9"/>
    <s v="Fail"/>
    <s v=""/>
    <n v="1"/>
    <n v="2008"/>
    <x v="1"/>
    <m/>
  </r>
  <r>
    <s v="Santa Barbara"/>
    <s v="Lompoc Unified School District"/>
    <s v="General Obligation Bond"/>
    <n v="79000000"/>
    <s v="K-12 School Facility"/>
    <n v="50.9"/>
    <n v="49.1"/>
    <s v="Fail"/>
    <s v=""/>
    <n v="1"/>
    <n v="2018"/>
    <x v="1"/>
    <m/>
  </r>
  <r>
    <s v="Santa Barbara"/>
    <s v="Cold Spring (Elementary) School District"/>
    <s v="General Obligation Bond"/>
    <n v="14500000"/>
    <s v="K-12 School Facility"/>
    <n v="50.9"/>
    <n v="49.1"/>
    <s v="Fail"/>
    <s v=""/>
    <n v="1"/>
    <n v="2006"/>
    <x v="0"/>
    <m/>
  </r>
  <r>
    <s v="Santa Barbara"/>
    <s v="Santa Barbara"/>
    <s v="PLF Debt"/>
    <s v="Transient Occupancy Tax: Increase tax from 10% to 12%."/>
    <s v="Other Purpose"/>
    <n v="51.33"/>
    <n v="48.67"/>
    <s v="Pass"/>
    <n v="1"/>
    <s v=""/>
    <n v="2016"/>
    <x v="0"/>
    <m/>
  </r>
  <r>
    <s v="Santa Barbara"/>
    <s v="Cold Spring (Elementary) School District"/>
    <s v="General Obligation Bond"/>
    <n v="7800000"/>
    <s v="K-12 School Facility"/>
    <n v="51.72"/>
    <n v="48.28"/>
    <s v="Fail"/>
    <s v=""/>
    <n v="1"/>
    <n v="2020"/>
    <x v="0"/>
    <m/>
  </r>
  <r>
    <s v="Santa Barbara"/>
    <s v="Isla Vista Recreation and Park District"/>
    <s v="General Obligation Bond"/>
    <n v="750000"/>
    <s v="Parks, Open Space"/>
    <n v="52"/>
    <n v="48"/>
    <s v="Fail"/>
    <s v=""/>
    <n v="1"/>
    <n v="1988"/>
    <x v="0"/>
    <m/>
  </r>
  <r>
    <s v="Santa Barbara"/>
    <s v="Vandenberg Village Community Services District"/>
    <s v="PLF Debt"/>
    <s v="Parcel Tax: $22 Per Parcel Per Year for the Purpose of Funding Enhanced Library Services"/>
    <s v="Public Building"/>
    <n v="52.6"/>
    <n v="47.5"/>
    <s v="Fail"/>
    <s v=""/>
    <n v="1"/>
    <n v="2006"/>
    <x v="0"/>
    <m/>
  </r>
  <r>
    <s v="Santa Barbara"/>
    <s v="Lompoc Unified School District"/>
    <s v="General Obligation Bond"/>
    <n v="79000000"/>
    <s v="K-12 School Facility"/>
    <n v="52.89"/>
    <n v="47.11"/>
    <s v="Fail"/>
    <s v=""/>
    <n v="1"/>
    <n v="2018"/>
    <x v="0"/>
    <m/>
  </r>
  <r>
    <s v="Santa Barbara"/>
    <s v="Solvang"/>
    <s v="PLF Debt"/>
    <s v="TOT: Increase Tax from 8% to10%"/>
    <s v="Special Tax Fees/Levy"/>
    <n v="53.7"/>
    <n v="46.3"/>
    <s v="Pass"/>
    <n v="1"/>
    <s v=""/>
    <n v="1996"/>
    <x v="0"/>
    <m/>
  </r>
  <r>
    <s v="Santa Barbara"/>
    <s v="Carpinteria-Summerland Fire Protection District"/>
    <s v="General Obligation Bond"/>
    <n v="10650000"/>
    <s v="Fire, Police Protection/Emergency Medical"/>
    <n v="54.24"/>
    <n v="45.76"/>
    <s v="Fail"/>
    <s v=""/>
    <n v="1"/>
    <n v="2015"/>
    <x v="2"/>
    <m/>
  </r>
  <r>
    <s v="Santa Barbara"/>
    <s v="Santa Barbara County"/>
    <s v="Sales Tax Revenue Bond"/>
    <s v="Sales Tax: Extend for 30 Yrs the Existing 1/2› Sales Tax and Increase It by 1/4›"/>
    <s v="Street Construction and Improvements"/>
    <n v="54.5"/>
    <n v="45.5"/>
    <s v="Fail"/>
    <s v=""/>
    <n v="1"/>
    <n v="2006"/>
    <x v="0"/>
    <m/>
  </r>
  <r>
    <s v="Santa Barbara"/>
    <s v="Buellton"/>
    <s v="PLF Debt"/>
    <s v="Transient Occupancy Tax: Increase Tax from 10% to 12%"/>
    <s v="Special Tax Fees/Levy"/>
    <n v="55.4"/>
    <n v="44.6"/>
    <s v="Pass"/>
    <n v="1"/>
    <s v=""/>
    <n v="2012"/>
    <x v="0"/>
    <m/>
  </r>
  <r>
    <s v="Santa Barbara"/>
    <s v="Lompoc"/>
    <s v="Sales Tax Revenue Bond"/>
    <s v="Sales Tax: Increase Current Sales Tax by 1/2%"/>
    <s v="Fire, Police Protection/Emergency Medical"/>
    <n v="55.5"/>
    <n v="44.6"/>
    <s v="Fail"/>
    <s v=""/>
    <n v="1"/>
    <n v="2008"/>
    <x v="1"/>
    <m/>
  </r>
  <r>
    <s v="Santa Barbara"/>
    <s v="Santa Barbara"/>
    <s v="PLF Debt"/>
    <s v="Sales Tax: Levy additional tax of 1% (one-cent) for the city's general fund."/>
    <s v="Other Purpose"/>
    <n v="56.1"/>
    <n v="43.9"/>
    <s v="Pass"/>
    <n v="1"/>
    <s v=""/>
    <n v="2017"/>
    <x v="2"/>
    <m/>
  </r>
  <r>
    <s v="Santa Barbara"/>
    <s v="Buellton Union Elementary School District"/>
    <s v="General Obligation Bond"/>
    <n v="3200000"/>
    <s v="K-12 School Facility"/>
    <n v="56.2"/>
    <n v="43.8"/>
    <s v="Pass"/>
    <n v="1"/>
    <s v=""/>
    <n v="2012"/>
    <x v="1"/>
    <m/>
  </r>
  <r>
    <s v="Santa Barbara"/>
    <s v="Carpinteria"/>
    <s v="PLF Debt"/>
    <s v="Sales Tax: Impose a one and one-quarter cent tax."/>
    <s v="Other Purpose"/>
    <n v="56.31"/>
    <n v="43.69"/>
    <s v="Pass"/>
    <n v="1"/>
    <s v=""/>
    <n v="2018"/>
    <x v="0"/>
    <m/>
  </r>
  <r>
    <s v="Santa Barbara"/>
    <s v="Isla Vista Recreation and Park District"/>
    <s v="General Obligation Bond"/>
    <n v="800000"/>
    <s v="Parks, Open Space"/>
    <n v="57"/>
    <n v="43"/>
    <s v="Fail"/>
    <s v=""/>
    <n v="1"/>
    <n v="1988"/>
    <x v="0"/>
    <m/>
  </r>
  <r>
    <s v="Santa Barbara"/>
    <s v="College Elementary School District"/>
    <s v="General Obligation Bond"/>
    <n v="8100000"/>
    <s v="K-12 School Facility"/>
    <n v="57"/>
    <n v="43"/>
    <s v="Fail"/>
    <s v=""/>
    <n v="1"/>
    <n v="1996"/>
    <x v="0"/>
    <m/>
  </r>
  <r>
    <s v="Santa Barbara"/>
    <s v="Santa Ynez Valley Union High School District"/>
    <s v="General Obligation Bond"/>
    <n v="14700000"/>
    <s v="K-12 School Facility"/>
    <n v="57.28"/>
    <n v="42.72"/>
    <s v="Pass"/>
    <n v="1"/>
    <s v=""/>
    <n v="2016"/>
    <x v="0"/>
    <m/>
  </r>
  <r>
    <s v="Santa Barbara"/>
    <s v="Orcutt Union School District"/>
    <s v="General Obligation Bond"/>
    <n v="60000000"/>
    <s v="K-12 School Facility"/>
    <n v="57.76"/>
    <n v="42.24"/>
    <s v="Pass"/>
    <n v="1"/>
    <s v=""/>
    <n v="2016"/>
    <x v="0"/>
    <m/>
  </r>
  <r>
    <s v="Santa Barbara"/>
    <s v="Solvang"/>
    <s v="PLF Debt"/>
    <s v="Transient Occupancy Tax: Increase Tax from 10% to 12%"/>
    <s v="Special Tax Fees/Levy"/>
    <n v="57.9"/>
    <n v="42.1"/>
    <s v="Pass"/>
    <n v="1"/>
    <s v=""/>
    <n v="2012"/>
    <x v="0"/>
    <m/>
  </r>
  <r>
    <s v="Santa Barbara"/>
    <s v="Guadalupe"/>
    <s v="PLF Debt"/>
    <s v="Parcel Tax: Levy Annual Parcel Tax of $20 to All Parcels of Real Property for 8 Yrs"/>
    <s v="Public Building"/>
    <n v="58.1"/>
    <n v="41.9"/>
    <s v="Fail"/>
    <s v=""/>
    <n v="1"/>
    <n v="2012"/>
    <x v="0"/>
    <m/>
  </r>
  <r>
    <s v="Santa Barbara"/>
    <s v="Santa Ynez Valley Union High School District"/>
    <s v="General Obligation Bond"/>
    <n v="40000000"/>
    <s v="K-12 School Facility"/>
    <n v="58.5"/>
    <n v="41.5"/>
    <s v="Fail"/>
    <s v=""/>
    <n v="1"/>
    <n v="2000"/>
    <x v="1"/>
    <m/>
  </r>
  <r>
    <s v="Santa Barbara"/>
    <s v="Lompoc Unified School District"/>
    <s v="General Obligation Bond"/>
    <n v="65000000"/>
    <s v="K-12 School Facility"/>
    <n v="58.53"/>
    <n v="41.47"/>
    <s v="Pass"/>
    <n v="1"/>
    <s v=""/>
    <n v="2016"/>
    <x v="0"/>
    <m/>
  </r>
  <r>
    <s v="Santa Barbara"/>
    <s v="Cold Spring (Elementary) School District"/>
    <s v="General Obligation Bond"/>
    <n v="2440000"/>
    <s v="K-12 School Facility"/>
    <n v="59.7"/>
    <n v="40.299999999999997"/>
    <s v="Pass"/>
    <n v="1"/>
    <s v=""/>
    <n v="2008"/>
    <x v="0"/>
    <m/>
  </r>
  <r>
    <s v="Santa Barbara"/>
    <s v="Buellton Union Elementary School District"/>
    <s v="PLF Debt"/>
    <s v="Parcel Tax: Levy annual tax of $99/parcel for 8 yrs."/>
    <s v="K-12 School Facility"/>
    <n v="60.76"/>
    <n v="39.24"/>
    <s v="Fail"/>
    <s v=""/>
    <n v="1"/>
    <n v="2018"/>
    <x v="0"/>
    <m/>
  </r>
  <r>
    <s v="Santa Barbara"/>
    <s v="Santa Barbara"/>
    <s v="Sales Tax Revenue Bond"/>
    <s v="1/2› Sales Tax for 5 Yrs"/>
    <s v="Prisons, Jails, Correctional Facilities"/>
    <n v="61.1"/>
    <n v="38.9"/>
    <s v="Fail"/>
    <s v=""/>
    <n v="1"/>
    <n v="2000"/>
    <x v="1"/>
    <m/>
  </r>
  <r>
    <s v="Santa Barbara"/>
    <s v="Isla Vista Community Services District"/>
    <s v="PLF Debt"/>
    <s v="Utility Users Tax: Impose 8% tax on utility services in the district for various purposes, provided voters approve Measure E2016, authorizing the formation of the district."/>
    <s v="Other Purpose"/>
    <n v="61.22"/>
    <n v="38.78"/>
    <s v="Fail"/>
    <s v=""/>
    <n v="1"/>
    <n v="2016"/>
    <x v="0"/>
    <m/>
  </r>
  <r>
    <s v="Santa Barbara"/>
    <s v="Los Olivos School District"/>
    <s v="General Obligation Bond"/>
    <n v="4650000"/>
    <s v="K-12 School Facility"/>
    <n v="61.5"/>
    <n v="38.5"/>
    <s v="Pass"/>
    <n v="1"/>
    <s v=""/>
    <n v="2006"/>
    <x v="0"/>
    <m/>
  </r>
  <r>
    <s v="Santa Barbara"/>
    <s v="Solvang School District"/>
    <s v="General Obligation Bond"/>
    <n v="11650000"/>
    <s v="K-12 School Facility"/>
    <n v="61.6"/>
    <n v="38.4"/>
    <s v="Pass"/>
    <n v="1"/>
    <s v=""/>
    <n v="2006"/>
    <x v="1"/>
    <m/>
  </r>
  <r>
    <s v="Santa Barbara"/>
    <s v="Buellton Union Elementary School District"/>
    <s v="General Obligation Bond"/>
    <n v="6500000"/>
    <s v="K-12 School Facility"/>
    <n v="61.7"/>
    <n v="38.299999999999997"/>
    <s v="Pass"/>
    <n v="1"/>
    <s v=""/>
    <n v="2004"/>
    <x v="1"/>
    <m/>
  </r>
  <r>
    <s v="Santa Barbara"/>
    <s v="Hope Elementary School District"/>
    <s v="General Obligation Bond"/>
    <n v="47400000"/>
    <s v="K-12 School Facility"/>
    <n v="61.71"/>
    <n v="38.29"/>
    <s v="Pass"/>
    <n v="1"/>
    <s v=""/>
    <n v="2020"/>
    <x v="1"/>
    <m/>
  </r>
  <r>
    <s v="Santa Barbara"/>
    <s v="College Elementary School District"/>
    <s v="General Obligation Bond"/>
    <n v="9370000"/>
    <s v="K-12 School Facility"/>
    <n v="62"/>
    <n v="38"/>
    <s v="Pass"/>
    <n v="1"/>
    <s v=""/>
    <n v="2004"/>
    <x v="0"/>
    <m/>
  </r>
  <r>
    <s v="Santa Barbara"/>
    <s v="Santa Ynez Valley Union High School District"/>
    <s v="PLF Debt"/>
    <s v="Authorizes Additional Uses of Existing Tax"/>
    <s v="K-12 School Facility"/>
    <n v="63.4"/>
    <n v="36.6"/>
    <s v="Pass"/>
    <n v="1"/>
    <s v=""/>
    <n v="1990"/>
    <x v="0"/>
    <m/>
  </r>
  <r>
    <s v="Santa Barbara"/>
    <s v="Santa Maria"/>
    <s v="Sales Tax Revenue Bond"/>
    <s v="Sales Tax: Enact a 1/4› Add-on Sales Tax for 9 Yrs"/>
    <s v="Special Tax Fees/Levy"/>
    <n v="64"/>
    <n v="36.1"/>
    <s v="Pass"/>
    <n v="1"/>
    <s v=""/>
    <n v="2012"/>
    <x v="1"/>
    <m/>
  </r>
  <r>
    <s v="Santa Barbara"/>
    <s v="Embarcadero Municipal Improvement District"/>
    <s v="General Obligation Bond"/>
    <n v="2000000"/>
    <s v="Other Capital Improvements, Public Works"/>
    <n v="64.099999999999994"/>
    <n v="35.9"/>
    <s v="Fail"/>
    <s v=""/>
    <n v="1"/>
    <n v="1994"/>
    <x v="0"/>
    <m/>
  </r>
  <r>
    <s v="Santa Barbara"/>
    <s v="Mesa Park"/>
    <s v="PLF Debt"/>
    <s v="$24 Improved Parcel for 2 Yrs"/>
    <s v="Parks, Open Space"/>
    <n v="64.2"/>
    <n v="35.799999999999997"/>
    <s v="Fail"/>
    <s v=""/>
    <n v="1"/>
    <n v="1996"/>
    <x v="0"/>
    <m/>
  </r>
  <r>
    <s v="Santa Barbara"/>
    <s v="Santa Barbara High School District"/>
    <s v="PLF Debt"/>
    <s v="Parcel Tax: Levy a $54 Parcel Tax Annually for 4 Yrs"/>
    <s v="K-12 School Facility"/>
    <n v="65.2"/>
    <n v="34.799999999999997"/>
    <s v="Fail"/>
    <s v=""/>
    <n v="1"/>
    <n v="2012"/>
    <x v="1"/>
    <m/>
  </r>
  <r>
    <s v="Santa Barbara"/>
    <s v="Santa Marie Jr Unified High School District"/>
    <s v="General Obligation Bond"/>
    <n v="30000000"/>
    <s v="K-12 School Facility"/>
    <n v="65.5"/>
    <n v="34.5"/>
    <s v="Fail"/>
    <s v=""/>
    <n v="1"/>
    <n v="2000"/>
    <x v="1"/>
    <m/>
  </r>
  <r>
    <s v="Santa Barbara"/>
    <s v="Santa Barbara Elementary School District"/>
    <s v="PLF Debt"/>
    <s v="Parcel Tax: Levy a $54 Parcel Tax Annually for 4 Yrs"/>
    <s v="K-12 School Facility"/>
    <n v="66"/>
    <n v="34"/>
    <s v="Fail"/>
    <s v=""/>
    <n v="1"/>
    <n v="2012"/>
    <x v="1"/>
    <m/>
  </r>
  <r>
    <s v="Santa Barbara"/>
    <s v="Mesa Park"/>
    <s v="PLF Debt"/>
    <s v="Parcel Tax: Levy a Special Tax of $49 Per Improved Parcel"/>
    <s v="Recreation and Sports Facilities"/>
    <n v="66.2"/>
    <n v="33.799999999999997"/>
    <s v="Fail"/>
    <s v=""/>
    <n v="1"/>
    <n v="2012"/>
    <x v="0"/>
    <m/>
  </r>
  <r>
    <s v="Santa Barbara"/>
    <s v="Carpinteria Unified School District"/>
    <s v="General Obligation Bond"/>
    <n v="90000000"/>
    <s v="K-12 School Facility"/>
    <n v="66.3"/>
    <n v="33.700000000000003"/>
    <s v="Pass"/>
    <n v="1"/>
    <s v=""/>
    <n v="2014"/>
    <x v="0"/>
    <m/>
  </r>
  <r>
    <s v="Santa Barbara"/>
    <s v="Santa Barbara"/>
    <s v="PLF Debt"/>
    <s v="Marijuana Tax: Impose tax up to 20% of gross receipts on all marijuana businesses."/>
    <s v="Other Purpose"/>
    <n v="68.61"/>
    <n v="31.39"/>
    <s v="Pass"/>
    <n v="1"/>
    <s v=""/>
    <n v="2016"/>
    <x v="0"/>
    <m/>
  </r>
  <r>
    <s v="Santa Barbara"/>
    <s v="Hope Elementary School District"/>
    <s v="General Obligation Bond"/>
    <n v="8000000"/>
    <s v="K-12 School Facility"/>
    <n v="69.099999999999994"/>
    <n v="30.9"/>
    <s v="Pass"/>
    <n v="1"/>
    <s v=""/>
    <n v="2010"/>
    <x v="1"/>
    <m/>
  </r>
  <r>
    <s v="Santa Barbara"/>
    <s v="Santa Barbara Unified School District"/>
    <s v="General Obligation Bond"/>
    <n v="135000000"/>
    <s v="K-12 School Facility"/>
    <n v="69.16"/>
    <n v="30.84"/>
    <s v="Pass"/>
    <n v="1"/>
    <s v=""/>
    <n v="2016"/>
    <x v="0"/>
    <m/>
  </r>
  <r>
    <s v="Santa Barbara"/>
    <s v="Lompoc"/>
    <s v="PLF Debt"/>
    <s v="Sales Tax: increase by 1% for 15 years"/>
    <s v="Other Purpose"/>
    <n v="69.37"/>
    <n v="30.63"/>
    <s v="Pass"/>
    <n v="1"/>
    <s v=""/>
    <n v="2020"/>
    <x v="1"/>
    <m/>
  </r>
  <r>
    <s v="Santa Barbara"/>
    <s v="Mesa Park"/>
    <s v="PLF Debt"/>
    <s v="Parcel Tax: $45 Per Year Per Improved Parcel, Beginning with FY 2008-2009 and Continuing for a Period of 4 Yrs for the Maintenance and Operation of a Public Park"/>
    <s v="Parking"/>
    <n v="69.7"/>
    <n v="30.3"/>
    <s v="Pass"/>
    <n v="1"/>
    <s v=""/>
    <n v="2008"/>
    <x v="1"/>
    <m/>
  </r>
  <r>
    <s v="Santa Barbara"/>
    <s v="Lompoc Unified School District"/>
    <s v="General Obligation Bond"/>
    <n v="38000000"/>
    <s v="K-12 School Facility"/>
    <n v="69.7"/>
    <n v="30.3"/>
    <s v="Pass"/>
    <n v="1"/>
    <s v=""/>
    <n v="2002"/>
    <x v="0"/>
    <m/>
  </r>
  <r>
    <s v="Santa Barbara"/>
    <s v="Santa Barbara High School District"/>
    <s v="PLF Debt"/>
    <s v="Parcel Tax: Levy an Annual $45 Per Parcel Secondary Tax for 4 Yrs"/>
    <s v="K-12 School Facility"/>
    <n v="69.900000000000006"/>
    <n v="30.1"/>
    <s v="Pass"/>
    <n v="1"/>
    <s v=""/>
    <n v="2012"/>
    <x v="0"/>
    <m/>
  </r>
  <r>
    <s v="Santa Barbara"/>
    <s v="Santa Barbara High School District"/>
    <s v="General Obligation Bond"/>
    <n v="75000000"/>
    <s v="K-12 School Facility"/>
    <n v="70"/>
    <n v="30"/>
    <s v="Pass"/>
    <n v="1"/>
    <s v=""/>
    <n v="2010"/>
    <x v="0"/>
    <m/>
  </r>
  <r>
    <s v="Santa Barbara"/>
    <s v="Santa Barbara Community College District"/>
    <s v="General Obligation Bond"/>
    <n v="77242012"/>
    <s v="College, University Facility"/>
    <n v="70.5"/>
    <n v="29.6"/>
    <s v="Pass"/>
    <n v="1"/>
    <s v=""/>
    <n v="2008"/>
    <x v="1"/>
    <m/>
  </r>
  <r>
    <s v="Santa Barbara"/>
    <s v="Santa Barbara"/>
    <s v="PLF Debt"/>
    <s v="Increase TOT from 10% to 12%"/>
    <s v="Special Tax Fees/Levy"/>
    <n v="70.8"/>
    <n v="29.2"/>
    <s v="Pass"/>
    <n v="1"/>
    <s v=""/>
    <n v="2000"/>
    <x v="0"/>
    <m/>
  </r>
  <r>
    <s v="Santa Barbara"/>
    <s v="Santa Barbara Elementary School District"/>
    <s v="PLF Debt"/>
    <s v="Parcel Tax: Levy Annual Tax of $48 Per Parcel for 4 Yrs"/>
    <s v="K-12 School Facility"/>
    <n v="70.8"/>
    <n v="29.2"/>
    <s v="Pass"/>
    <n v="1"/>
    <s v=""/>
    <n v="2012"/>
    <x v="0"/>
    <m/>
  </r>
  <r>
    <s v="Santa Barbara"/>
    <s v="Santa Barbara"/>
    <s v="PLF Debt"/>
    <s v="Utility Users Tax: Reduce Tax from 6% to 5.75%"/>
    <s v="Special Tax Fees/Levy"/>
    <n v="71"/>
    <n v="29"/>
    <s v="Pass"/>
    <n v="1"/>
    <s v=""/>
    <n v="2008"/>
    <x v="0"/>
    <m/>
  </r>
  <r>
    <s v="Santa Barbara"/>
    <s v="Santa Barbara High School District"/>
    <s v="PLF Debt"/>
    <s v="Parcel Tax: Levy a $23 Annual Parcel Tax for 4 Yrs"/>
    <s v="K-12 School Facility"/>
    <n v="71.3"/>
    <n v="28.8"/>
    <s v="Pass"/>
    <n v="1"/>
    <s v=""/>
    <n v="2008"/>
    <x v="0"/>
    <m/>
  </r>
  <r>
    <s v="Santa Barbara"/>
    <s v="Goleta Union School District"/>
    <s v="General Obligation Bond"/>
    <n v="80000000"/>
    <s v="K-12 School Facility"/>
    <n v="71.319999999999993"/>
    <n v="28.68"/>
    <s v="Pass"/>
    <n v="1"/>
    <s v=""/>
    <n v="2020"/>
    <x v="0"/>
    <m/>
  </r>
  <r>
    <s v="Santa Barbara"/>
    <s v="Santa Barbara Unified School District Elementary Schools Facilities Improvement District No. 1"/>
    <s v="General Obligation Bond"/>
    <n v="58000000"/>
    <s v="K-12 School Facility"/>
    <n v="71.34"/>
    <n v="28.66"/>
    <s v="Pass"/>
    <n v="1"/>
    <s v=""/>
    <n v="2016"/>
    <x v="0"/>
    <m/>
  </r>
  <r>
    <s v="Santa Barbara"/>
    <s v="Santa Barbara County"/>
    <s v="PLF Debt"/>
    <s v="Transient Occupancy Tax: Sustain the Current Tax Rate of 10% on Guests In Hotels Located only within the Unincorporated Area of Santa Barbara County"/>
    <s v="Special Tax Fees/Levy"/>
    <n v="71.599999999999994"/>
    <n v="28.4"/>
    <s v="Pass"/>
    <n v="1"/>
    <s v=""/>
    <n v="2010"/>
    <x v="1"/>
    <m/>
  </r>
  <r>
    <s v="Santa Barbara"/>
    <s v="Santa Barbara High School District"/>
    <s v="General Obligation Bond"/>
    <n v="67000000"/>
    <s v="K-12 School Facility"/>
    <n v="71.900000000000006"/>
    <n v="28.1"/>
    <s v="Pass"/>
    <n v="1"/>
    <s v=""/>
    <n v="2000"/>
    <x v="1"/>
    <m/>
  </r>
  <r>
    <s v="Santa Barbara"/>
    <s v="Mesa Park"/>
    <s v="PLF Debt"/>
    <s v="Parcel Tax: Levy a $49 parcel tax."/>
    <s v="Parks, Open Space"/>
    <n v="71.98"/>
    <n v="28.02"/>
    <s v="Pass"/>
    <n v="1"/>
    <s v=""/>
    <n v="2013"/>
    <x v="2"/>
    <m/>
  </r>
  <r>
    <s v="Santa Barbara"/>
    <s v="Santa Barbara Elementary School District"/>
    <s v="General Obligation Bond"/>
    <n v="35000000"/>
    <s v="K-12 School Facility"/>
    <n v="72"/>
    <n v="28"/>
    <s v="Pass"/>
    <n v="1"/>
    <s v=""/>
    <n v="2010"/>
    <x v="0"/>
    <m/>
  </r>
  <r>
    <s v="Santa Barbara"/>
    <s v="Goleta"/>
    <s v="PLF Debt"/>
    <s v="Transient Occupancy Tax: Increase Tax from 10% to 12%"/>
    <s v="Special Tax Fees/Levy"/>
    <n v="72.2"/>
    <n v="27.8"/>
    <s v="Pass"/>
    <n v="1"/>
    <s v=""/>
    <n v="2012"/>
    <x v="0"/>
    <m/>
  </r>
  <r>
    <s v="Santa Barbara"/>
    <s v="Santa Barbara Elementary School District"/>
    <s v="PLF Debt"/>
    <s v="Parcel Tax: Levy a $27 Annual Parcel Tax for 4 Yrs"/>
    <s v="K-12 School Facility"/>
    <n v="72.2"/>
    <n v="27.9"/>
    <s v="Pass"/>
    <n v="1"/>
    <s v=""/>
    <n v="2008"/>
    <x v="0"/>
    <m/>
  </r>
  <r>
    <s v="Santa Barbara"/>
    <s v="Mesa Park"/>
    <s v="PLF Debt"/>
    <s v="Parcel Tax: Impose Tax of $36 for 4 Yrs"/>
    <s v="Recreation and Sports Facilities"/>
    <n v="72.599999999999994"/>
    <n v="27.4"/>
    <s v="Pass"/>
    <n v="1"/>
    <s v=""/>
    <n v="2002"/>
    <x v="0"/>
    <m/>
  </r>
  <r>
    <s v="Santa Barbara"/>
    <s v="Santa Barbara County"/>
    <s v="PLF Debt"/>
    <s v="Parcel Tax: Form the Los Olivos Community Services District and impose tax of no more than $200,000 the first year to fund collection, treatment, and disposal of sewage, wastewater, recycled water, and storm water in the district."/>
    <s v="Multiple Capital Improvements, Public Works"/>
    <n v="73.400000000000006"/>
    <n v="26.6"/>
    <s v="Pass"/>
    <n v="1"/>
    <s v=""/>
    <n v="2018"/>
    <x v="2"/>
    <m/>
  </r>
  <r>
    <s v="Santa Barbara"/>
    <s v="Goleta Union School District"/>
    <s v="General Obligation Bond"/>
    <n v="26000000"/>
    <s v="K-12 School Facility"/>
    <n v="74"/>
    <n v="26"/>
    <s v="Pass"/>
    <n v="1"/>
    <s v=""/>
    <n v="1996"/>
    <x v="0"/>
    <m/>
  </r>
  <r>
    <s v="Santa Barbara"/>
    <s v="Santa Maria"/>
    <s v="PLF Debt"/>
    <s v="Sales Tax: Extend Measure U at the 1 cent tax rate until ended by voters."/>
    <s v="Other Purpose"/>
    <n v="74.180000000000007"/>
    <n v="25.82"/>
    <s v="Pass"/>
    <n v="1"/>
    <s v=""/>
    <n v="2018"/>
    <x v="0"/>
    <m/>
  </r>
  <r>
    <s v="Santa Barbara"/>
    <s v="Cuyama Joint Unified School District"/>
    <s v="General Obligation Bond"/>
    <n v="6000000"/>
    <s v="K-12 School Facility"/>
    <n v="74.430000000000007"/>
    <n v="25.57"/>
    <s v="Pass"/>
    <n v="1"/>
    <s v=""/>
    <n v="2016"/>
    <x v="1"/>
    <m/>
  </r>
  <r>
    <s v="Santa Barbara"/>
    <s v="Los Olivos School District"/>
    <s v="General Obligation Bond"/>
    <n v="2400000"/>
    <s v="K-12 School Facility"/>
    <n v="74.599999999999994"/>
    <n v="25.4"/>
    <s v="Pass"/>
    <n v="1"/>
    <s v=""/>
    <n v="1996"/>
    <x v="0"/>
    <m/>
  </r>
  <r>
    <s v="Santa Barbara"/>
    <s v="Lompoc"/>
    <s v="PLF Debt"/>
    <s v="Cannabis Tax: 0.5¢ per dollar to 2.5¢ per dollar, at half-cent increments, on five levels of Lompoc cannabis manufacturing/distribution operators' annual revenues ranging from $10,000,000 or less to over $55,000,000, estimated to collect $1,200,000 annually"/>
    <s v="Other Purpose"/>
    <n v="74.709999999999994"/>
    <n v="25.29"/>
    <s v="Pass"/>
    <n v="1"/>
    <s v=""/>
    <n v="2021"/>
    <x v="2"/>
    <m/>
  </r>
  <r>
    <s v="Santa Barbara"/>
    <s v="Lompoc"/>
    <s v="PLF Debt"/>
    <s v="Marijuana Tax: Impose tax of 6 cents per $1 of non-medical retail sales proceeds, 1 cent per $1 of cultivation proceeds, flat $15,000 for net income less than $2,000,000 and $30,000 for net income of $2,000,000 and more of manufacturing/distribution proceeds, and a total aggregate tax of 6 cents per $1 of microbusinesses proceeds."/>
    <s v="Other Purpose"/>
    <n v="75.319999999999993"/>
    <n v="24.68"/>
    <s v="Pass"/>
    <n v="1"/>
    <s v=""/>
    <n v="2018"/>
    <x v="0"/>
    <m/>
  </r>
  <r>
    <s v="Santa Barbara"/>
    <s v="Santa Barbara County"/>
    <s v="PLF Debt"/>
    <s v="Marijuana Tax: Impose an operations tax on marijuana operators' gross receipts at the following rates: 1% on nurseries and districutors, 3% on manufacturers, 4% on cultivators, and 6$ on retailers and microbusinesses."/>
    <s v="Other Purpose"/>
    <n v="75.83"/>
    <n v="24.17"/>
    <s v="Pass"/>
    <n v="1"/>
    <s v=""/>
    <n v="2018"/>
    <x v="1"/>
    <m/>
  </r>
  <r>
    <s v="Santa Barbara"/>
    <s v="Santa Barbara Elementary School District"/>
    <s v="General Obligation Bond"/>
    <n v="25000000"/>
    <s v="K-12 School Facility"/>
    <n v="77.099999999999994"/>
    <n v="22.9"/>
    <s v="Pass"/>
    <n v="1"/>
    <s v=""/>
    <n v="1998"/>
    <x v="1"/>
    <m/>
  </r>
  <r>
    <s v="Santa Barbara"/>
    <s v="Guadalupe"/>
    <s v="Sales Tax Revenue Bond"/>
    <s v="Sales Tax: Increase sales tax by 1/4%."/>
    <s v="Special Tax Fees/Levy"/>
    <n v="77.2"/>
    <n v="22.8"/>
    <s v="Pass"/>
    <n v="1"/>
    <s v=""/>
    <n v="2014"/>
    <x v="0"/>
    <m/>
  </r>
  <r>
    <s v="Santa Barbara"/>
    <s v="Embarcadero Municipal Improvement District"/>
    <s v="PLF Debt"/>
    <s v="Restricts Sale of GO Bonds Authorized In L94"/>
    <s v="Other Purpose"/>
    <n v="77.400000000000006"/>
    <n v="22.6"/>
    <s v="Pass"/>
    <n v="1"/>
    <s v=""/>
    <n v="1994"/>
    <x v="0"/>
    <m/>
  </r>
  <r>
    <s v="Santa Barbara"/>
    <s v="Carpinteria"/>
    <s v="PLF Debt"/>
    <s v="Transient Occupancy Tax: Increase Tax from 10% to 12%"/>
    <s v="Special Tax Fees/Levy"/>
    <n v="77.8"/>
    <n v="22.2"/>
    <s v="Pass"/>
    <n v="1"/>
    <s v=""/>
    <n v="2012"/>
    <x v="0"/>
    <m/>
  </r>
  <r>
    <s v="Santa Barbara"/>
    <s v="Cold Spring (Elementary) School District"/>
    <s v="General Obligation Bond"/>
    <n v="2900000"/>
    <s v="K-12 School Facility"/>
    <n v="78.900000000000006"/>
    <n v="21.1"/>
    <s v="Pass"/>
    <n v="1"/>
    <s v=""/>
    <n v="1996"/>
    <x v="0"/>
    <m/>
  </r>
  <r>
    <s v="Santa Barbara"/>
    <s v="Guadalupe Union School District"/>
    <s v="General Obligation Bond"/>
    <n v="5650000"/>
    <s v="K-12 School Facility"/>
    <n v="78.95"/>
    <n v="21.05"/>
    <s v="Pass"/>
    <n v="1"/>
    <s v=""/>
    <n v="2016"/>
    <x v="0"/>
    <m/>
  </r>
  <r>
    <s v="Santa Barbara"/>
    <s v="Santa Barbara County"/>
    <s v="Sales Tax Revenue Bond"/>
    <s v="Sales Tax: Extend the Existing 1/2› Sales Tax Authorization for 30 Yrs Beginning 4/1/2010 to 3/31/2040"/>
    <s v="Street Construction and Improvements"/>
    <n v="79.2"/>
    <n v="20.9"/>
    <s v="Pass"/>
    <n v="1"/>
    <s v=""/>
    <n v="2008"/>
    <x v="0"/>
    <m/>
  </r>
  <r>
    <s v="Santa Barbara"/>
    <s v="Guadalupe Union School District"/>
    <s v="General Obligation Bond"/>
    <n v="5800000"/>
    <s v="K-12 School Facility"/>
    <n v="80.540000000000006"/>
    <n v="19.46"/>
    <s v="Pass"/>
    <n v="1"/>
    <s v=""/>
    <n v="2016"/>
    <x v="0"/>
    <m/>
  </r>
  <r>
    <s v="Santa Barbara"/>
    <s v="Solvang"/>
    <s v="PLF Debt"/>
    <s v="Marijuana Tax: Impose cannabis business tax of gross receipts of cannabis businesses from the sale of cannabis and cannabis products, at a rate not to exceed 10%, with initial rate of 5% and a maximum annual increase of 1% up to the maximum rate."/>
    <s v="Other Purpose"/>
    <n v="80.83"/>
    <n v="19.170000000000002"/>
    <s v="Pass"/>
    <n v="1"/>
    <s v=""/>
    <n v="2018"/>
    <x v="0"/>
    <m/>
  </r>
  <r>
    <s v="Santa Barbara"/>
    <s v="Isla Vista Recreation and Park District"/>
    <s v="PLF Debt"/>
    <s v="Parcel Tax: Levy tax of $.07185/sq. ft. for non-residential units &amp; $28.75/bedroom for 10 years."/>
    <s v="Other Purpose"/>
    <n v="80.930000000000007"/>
    <n v="19.07"/>
    <s v="Pass"/>
    <n v="1"/>
    <s v=""/>
    <n v="2017"/>
    <x v="2"/>
    <m/>
  </r>
  <r>
    <s v="Santa Barbara"/>
    <s v="Guadalupe"/>
    <s v="PLF Debt"/>
    <s v="Business Tax: Replace the city's flat rate business license fee with a business tax based on a percentage of gross revenue."/>
    <s v="Special Tax Fees/Levy"/>
    <n v="81.5"/>
    <n v="18.5"/>
    <s v="Pass"/>
    <n v="1"/>
    <s v=""/>
    <n v="2014"/>
    <x v="0"/>
    <m/>
  </r>
  <r>
    <s v="Santa Barbara"/>
    <s v="Goleta"/>
    <s v="PLF Debt"/>
    <s v="Marijuana Tax: Impose tax of gross receipts of cannabis businesses from the sale of cannabis and related products at a rate not to exceed 10%, with initial rates of 5% (retailers), 2% (manufacturers), 4% (cultivators), and 1% (distributors and nurseries)."/>
    <s v="Other Purpose"/>
    <n v="81.95"/>
    <n v="18.05"/>
    <s v="Pass"/>
    <n v="1"/>
    <s v=""/>
    <n v="2018"/>
    <x v="0"/>
    <m/>
  </r>
  <r>
    <s v="Santa Barbara"/>
    <s v="Isla Vista Community Services District"/>
    <s v="PLF Debt"/>
    <s v="Utility User Tax: Impose tax of 8% on gas, water, electricity, sewer, and garbage disposal services."/>
    <s v="Other Purpose"/>
    <n v="83.96"/>
    <n v="16.04"/>
    <s v="Pass"/>
    <n v="1"/>
    <s v=""/>
    <n v="2018"/>
    <x v="1"/>
    <m/>
  </r>
  <r>
    <s v="Santa Clara"/>
    <s v="Lakeside Joint School District"/>
    <s v="PLF Debt"/>
    <s v="Parcel Tax: 17 parcels transfer from Lakeside Joint Union School District to Loma Prieta Joint Union School District."/>
    <s v="K-12 School Facility"/>
    <n v="15.65"/>
    <n v="84.35"/>
    <s v="Fail"/>
    <s v=""/>
    <n v="1"/>
    <n v="2013"/>
    <x v="2"/>
    <m/>
  </r>
  <r>
    <s v="Santa Clara"/>
    <s v="Saratoga"/>
    <s v="PLF Debt"/>
    <s v="Utility Users Tax: Asses a 4% Tax on Users for 10 Yrs; 7/1/2005 Through 6/30/2015"/>
    <s v="Special Tax Fees/Levy"/>
    <n v="20"/>
    <n v="80"/>
    <s v="Fail"/>
    <s v=""/>
    <n v="1"/>
    <n v="2004"/>
    <x v="0"/>
    <m/>
  </r>
  <r>
    <s v="Santa Clara"/>
    <s v="Gilroy"/>
    <s v="PLF Debt"/>
    <s v="5% Admissions Tax on Certain Events"/>
    <s v="Special Tax Fees/Levy"/>
    <n v="25.4"/>
    <n v="74.599999999999994"/>
    <s v="Fail"/>
    <s v=""/>
    <n v="1"/>
    <n v="2000"/>
    <x v="0"/>
    <m/>
  </r>
  <r>
    <s v="Santa Clara"/>
    <s v="Los Altos"/>
    <s v="General Obligation Bond"/>
    <n v="65000000"/>
    <s v="Parks, Open Space"/>
    <n v="28.89"/>
    <n v="71.11"/>
    <s v="Fail"/>
    <s v=""/>
    <n v="1"/>
    <n v="2015"/>
    <x v="2"/>
    <m/>
  </r>
  <r>
    <s v="Santa Clara"/>
    <s v="Morgan Hill"/>
    <s v="PLF Debt"/>
    <s v="Utility Users Tax: Impose 3.5% Tax for 6 1/2 Yrs"/>
    <s v="Special Tax Fees/Levy"/>
    <n v="32.1"/>
    <n v="67.900000000000006"/>
    <s v="Fail"/>
    <s v=""/>
    <n v="1"/>
    <n v="1994"/>
    <x v="0"/>
    <m/>
  </r>
  <r>
    <s v="Santa Clara"/>
    <s v="Morgan Hill"/>
    <s v="PLF Debt"/>
    <s v="Utility Users Tax: Levy 2% Tax to Be Reviewed by the City Council Every 2 Yrs and Terminated if Findings Determine That Tax Is Not Necessary for the City's Financial Health"/>
    <s v="Special Tax Fees/Levy"/>
    <n v="35.200000000000003"/>
    <n v="64.8"/>
    <s v="Fail"/>
    <s v=""/>
    <n v="1"/>
    <n v="2008"/>
    <x v="0"/>
    <m/>
  </r>
  <r>
    <s v="Santa Clara"/>
    <s v="East Side Union High School District"/>
    <s v="PLF Debt"/>
    <s v="$24.43 Per Parcel for 3 Yrs"/>
    <s v="K-12 School Facility"/>
    <n v="36.5"/>
    <n v="63.5"/>
    <s v="Fail"/>
    <s v=""/>
    <n v="1"/>
    <n v="1994"/>
    <x v="0"/>
    <m/>
  </r>
  <r>
    <s v="Santa Clara"/>
    <s v="Palo Alto"/>
    <s v="Sales Tax Revenue Bond"/>
    <s v="Sales Tax: Impose a 4% Sales Tax on the Sale of Medical Marijuana"/>
    <s v="Special Tax Fees/Levy"/>
    <n v="37.200000000000003"/>
    <n v="62.8"/>
    <s v="Fail"/>
    <s v=""/>
    <n v="1"/>
    <n v="2012"/>
    <x v="0"/>
    <m/>
  </r>
  <r>
    <s v="Santa Clara"/>
    <s v="Mountain View"/>
    <s v="PLF Debt"/>
    <s v="Utility User Tax: Increase utility user tax by 1.0%."/>
    <s v="Recreation and Sports Facilities"/>
    <n v="38.700000000000003"/>
    <n v="61.3"/>
    <s v="Fail"/>
    <s v=""/>
    <n v="1"/>
    <n v="1990"/>
    <x v="0"/>
    <m/>
  </r>
  <r>
    <s v="Santa Clara"/>
    <s v="Morgan Hill Unified School District"/>
    <s v="General Obligation Bond"/>
    <n v="900000000"/>
    <s v="K-12 School Facility"/>
    <n v="39.119999999999997"/>
    <n v="60.88"/>
    <s v="Fail"/>
    <s v=""/>
    <n v="1"/>
    <n v="2020"/>
    <x v="1"/>
    <m/>
  </r>
  <r>
    <s v="Santa Clara"/>
    <s v="Santa Clara Unified School District"/>
    <s v="General Obligation Bond"/>
    <s v="Levy of an annual tax of $19.00. Issue $788,000,000 in bonds for Community Facilities District No. 2011-1."/>
    <s v="Other, Multiple Educational Uses (Equipment, etc.)"/>
    <n v="40.97"/>
    <n v="59.03"/>
    <s v="Fail"/>
    <s v=""/>
    <n v="1"/>
    <n v="2011"/>
    <x v="2"/>
    <m/>
  </r>
  <r>
    <s v="Santa Clara"/>
    <s v="San Jose"/>
    <s v="PLF Debt"/>
    <s v="Affirm 3% Business Tax Increase"/>
    <s v="Special Tax Fees/Levy"/>
    <n v="42.6"/>
    <n v="57.4"/>
    <s v="Fail"/>
    <s v=""/>
    <n v="1"/>
    <n v="1998"/>
    <x v="0"/>
    <m/>
  </r>
  <r>
    <s v="Santa Clara"/>
    <s v="Palo Alto"/>
    <s v="PLF Debt"/>
    <s v="Business Tax:  Additional $75 a year plus an extra $35 to $75 for each new additional employee."/>
    <s v="Other Purpose"/>
    <n v="42.72"/>
    <n v="57.28"/>
    <s v="Fail"/>
    <s v=""/>
    <n v="1"/>
    <n v="2009"/>
    <x v="2"/>
    <m/>
  </r>
  <r>
    <s v="Santa Clara"/>
    <s v="Santa Clara County"/>
    <s v="Sales Tax Revenue Bond"/>
    <s v="Sales Tax: Impose a 1/2› Sales Tax for 30 Yrs"/>
    <s v="Special Tax Fees/Levy"/>
    <n v="42.9"/>
    <n v="57.1"/>
    <s v="Fail"/>
    <s v=""/>
    <n v="1"/>
    <n v="2006"/>
    <x v="1"/>
    <m/>
  </r>
  <r>
    <s v="Santa Clara"/>
    <s v="Gilroy"/>
    <s v="Sales Tax Revenue Bond"/>
    <s v="Sales Tax: Increase sales tax by 1/2% for 15 years."/>
    <s v="Special Tax Fees/Levy"/>
    <n v="45.3"/>
    <n v="54.7"/>
    <s v="Fail"/>
    <s v=""/>
    <n v="1"/>
    <n v="2014"/>
    <x v="0"/>
    <m/>
  </r>
  <r>
    <s v="Santa Clara"/>
    <s v="Gilroy"/>
    <s v="PLF Debt"/>
    <s v="Increase TOT from 9% to 10%"/>
    <s v="Special Tax Fees/Levy"/>
    <n v="45.5"/>
    <n v="54.5"/>
    <s v="Fail"/>
    <s v=""/>
    <n v="1"/>
    <n v="2000"/>
    <x v="0"/>
    <m/>
  </r>
  <r>
    <s v="Santa Clara"/>
    <s v="Oak Grove Elementary School District"/>
    <s v="PLF Debt"/>
    <s v="Parcel Tax: $30 parcel tax."/>
    <s v="K-12 School Facility"/>
    <n v="47.8"/>
    <n v="52.2"/>
    <s v="Fail"/>
    <s v=""/>
    <n v="1"/>
    <n v="2003"/>
    <x v="2"/>
    <m/>
  </r>
  <r>
    <s v="Santa Clara"/>
    <s v="Black Mountain Fire &amp; Emergency Response Zone"/>
    <s v="PLF Debt"/>
    <s v="Parcel Tax: Levy Annual Tax of $30 Per Improved Parcel, with Lower Amounts for Unimproved Parcels and Add'l Parcels Beyond the First Parcel Beginning FY 2013/2014"/>
    <s v="Fire, Police Protection/Emergency Medical"/>
    <n v="47.9"/>
    <n v="52.1"/>
    <s v="Fail"/>
    <s v=""/>
    <n v="1"/>
    <n v="2012"/>
    <x v="0"/>
    <m/>
  </r>
  <r>
    <s v="Santa Clara"/>
    <s v="Milpitas"/>
    <s v="PLF Debt"/>
    <s v="Transient Occupancy Tax: Increase TOT to 9%."/>
    <s v="Other Purpose"/>
    <n v="49"/>
    <n v="51"/>
    <s v="Fail"/>
    <s v=""/>
    <n v="1"/>
    <n v="1988"/>
    <x v="0"/>
    <m/>
  </r>
  <r>
    <s v="Santa Clara"/>
    <s v="Ballpark Joint Powers Finance Authority"/>
    <s v="PLF Debt"/>
    <s v="Utility User Tax: Increase utility user tax by 1%."/>
    <s v="Recreation and Sports Facilities"/>
    <n v="49.4"/>
    <n v="50.6"/>
    <s v="Fail"/>
    <s v=""/>
    <n v="1"/>
    <n v="1990"/>
    <x v="0"/>
    <m/>
  </r>
  <r>
    <s v="Santa Clara"/>
    <s v="Saratoga"/>
    <s v="PLF Debt"/>
    <s v="Utility Users Tax: Continue 3.5% Tax for 4 Yrs"/>
    <s v="Special Tax Fees/Levy"/>
    <n v="49.7"/>
    <n v="50.3"/>
    <s v="Fail"/>
    <s v=""/>
    <n v="1"/>
    <n v="1996"/>
    <x v="0"/>
    <m/>
  </r>
  <r>
    <s v="Santa Clara"/>
    <s v="Santa Clara County"/>
    <s v="Sales Tax Revenue Bond"/>
    <s v="$.005 Sales Tax for 9 Yrs"/>
    <s v="Special Tax Fees/Levy"/>
    <n v="51.8"/>
    <n v="48.2"/>
    <s v="Pass"/>
    <n v="1"/>
    <s v=""/>
    <n v="1996"/>
    <x v="0"/>
    <m/>
  </r>
  <r>
    <s v="Santa Clara"/>
    <s v="Santa Clara Valley Transportation Authority"/>
    <s v="PLF Debt"/>
    <s v="Vehicle Registration Fee: Authorize a $10 Fee on the Registration of Vehicles"/>
    <s v="Special Tax Fees/Levy"/>
    <n v="51.9"/>
    <n v="48.1"/>
    <s v="Pass"/>
    <n v="1"/>
    <s v=""/>
    <n v="2010"/>
    <x v="0"/>
    <m/>
  </r>
  <r>
    <s v="Santa Clara"/>
    <s v="Evergreen School District"/>
    <s v="General Obligation Bond"/>
    <n v="125000000"/>
    <s v="K-12 School Facility"/>
    <n v="52.44"/>
    <n v="47.56"/>
    <s v="Fail"/>
    <s v=""/>
    <n v="1"/>
    <n v="2020"/>
    <x v="1"/>
    <m/>
  </r>
  <r>
    <s v="Santa Clara"/>
    <s v="East Side Union High School District"/>
    <s v="General Obligation Bond"/>
    <n v="60000000"/>
    <s v="K-12 School Facility"/>
    <n v="52.45"/>
    <n v="47.55"/>
    <s v="Fail"/>
    <s v=""/>
    <n v="1"/>
    <n v="2020"/>
    <x v="1"/>
    <m/>
  </r>
  <r>
    <s v="Santa Clara"/>
    <s v="Campbell"/>
    <s v="PLF Debt"/>
    <s v="Increase TOT from 8% to 10%"/>
    <s v="Special Tax Fees/Levy"/>
    <n v="52.7"/>
    <n v="47.3"/>
    <s v="Pass"/>
    <n v="1"/>
    <s v=""/>
    <n v="1998"/>
    <x v="0"/>
    <m/>
  </r>
  <r>
    <s v="Santa Clara"/>
    <s v="Gilroy Unified School District"/>
    <s v="General Obligation Bond"/>
    <n v="69000000"/>
    <s v="K-12 School Facility"/>
    <n v="52.9"/>
    <n v="47.1"/>
    <s v="Fail"/>
    <s v=""/>
    <n v="1"/>
    <n v="2002"/>
    <x v="1"/>
    <m/>
  </r>
  <r>
    <s v="Santa Clara"/>
    <s v="San Jose-Evergreen Community College District"/>
    <s v="General Obligation Bond"/>
    <n v="858000000"/>
    <s v="College, University Facility"/>
    <n v="53.09"/>
    <n v="46.91"/>
    <s v="Fail"/>
    <s v=""/>
    <n v="1"/>
    <n v="2020"/>
    <x v="0"/>
    <m/>
  </r>
  <r>
    <s v="Santa Clara"/>
    <s v="San Jose"/>
    <s v="PLF Debt"/>
    <s v="Property Transfer Tax: 0.75% for property valued between $2 million and $5 million, 1.0% for property valued between $5,000,000.01 and $10 million, and 1.5% for property valued over $10 million"/>
    <s v="Multifamily Housing"/>
    <n v="53.46"/>
    <n v="46.54"/>
    <s v="Pass"/>
    <n v="1"/>
    <s v=""/>
    <n v="2020"/>
    <x v="1"/>
    <m/>
  </r>
  <r>
    <s v="Santa Clara"/>
    <s v="Cupertino"/>
    <s v="General Obligation Bond"/>
    <n v="30000000"/>
    <s v="Parks, Open Space"/>
    <n v="54"/>
    <n v="46"/>
    <s v="Fail"/>
    <s v=""/>
    <n v="1"/>
    <n v="1988"/>
    <x v="0"/>
    <m/>
  </r>
  <r>
    <s v="Santa Clara"/>
    <s v="Los Gatos"/>
    <s v="PLF Debt"/>
    <s v="Sales Tax: Impose a 1/8 cent sales tax for 20 yrs."/>
    <s v="Other Purpose"/>
    <n v="54.65"/>
    <n v="45.35"/>
    <s v="Pass"/>
    <n v="1"/>
    <s v=""/>
    <n v="2018"/>
    <x v="0"/>
    <m/>
  </r>
  <r>
    <s v="Santa Clara"/>
    <s v="Oak Grove School District"/>
    <s v="PLF Debt"/>
    <s v="Parcel Tax: $132 per parcel for nine years, providing $3.4 million ongoing annually"/>
    <s v="K-12 School Facility"/>
    <n v="55.43"/>
    <n v="44.57"/>
    <s v="Fail"/>
    <s v=""/>
    <n v="1"/>
    <n v="2020"/>
    <x v="1"/>
    <m/>
  </r>
  <r>
    <s v="Santa Clara"/>
    <s v="Morgan Hill Unified School District"/>
    <s v="PLF Debt"/>
    <s v="Parcel Tax: $96 Per Parcel Per Year for 5 Yrs Beginning 7/1/2006"/>
    <s v="K-12 School Facility"/>
    <n v="55.5"/>
    <n v="44.5"/>
    <s v="Fail"/>
    <s v=""/>
    <n v="1"/>
    <n v="2006"/>
    <x v="1"/>
    <m/>
  </r>
  <r>
    <s v="Santa Clara"/>
    <s v="Santa Clara County"/>
    <s v="PLF Debt"/>
    <s v="Extend 2.4% Utility Tax to Annexed Area"/>
    <s v="Special Tax Fees/Levy"/>
    <n v="55.7"/>
    <n v="44.3"/>
    <s v="Pass"/>
    <n v="1"/>
    <s v=""/>
    <n v="1998"/>
    <x v="0"/>
    <m/>
  </r>
  <r>
    <s v="Santa Clara"/>
    <s v="Evergreen Elementary School District-Evergreen School District"/>
    <s v="General Obligation Bond"/>
    <n v="80000000"/>
    <s v="K-12 School Facility"/>
    <n v="56.2"/>
    <n v="43.8"/>
    <s v="Pass"/>
    <n v="1"/>
    <s v=""/>
    <n v="2020"/>
    <x v="0"/>
    <m/>
  </r>
  <r>
    <s v="Santa Clara"/>
    <s v="Orchard School District"/>
    <s v="General Obligation Bond"/>
    <n v="20000000"/>
    <s v="K-12 School Facility"/>
    <n v="56.4"/>
    <n v="43.6"/>
    <s v="Fail"/>
    <s v=""/>
    <n v="1"/>
    <n v="1990"/>
    <x v="0"/>
    <m/>
  </r>
  <r>
    <s v="Santa Clara"/>
    <s v="Santa Clara County"/>
    <s v="Sales Tax Revenue Bond"/>
    <s v="Sales Tax: Enact a 1/8› Sales Tax for 10 Yrs"/>
    <s v="Special Tax Fees/Levy"/>
    <n v="56.6"/>
    <n v="43.4"/>
    <s v="Pass"/>
    <n v="1"/>
    <s v=""/>
    <n v="2012"/>
    <x v="0"/>
    <m/>
  </r>
  <r>
    <s v="Santa Clara"/>
    <s v="Sunnyvale"/>
    <s v="PLF Debt"/>
    <s v="Business License Tax: Increase from Its Current Amount of $10 for Every Five Employees/ Rental Units, to $30 for One, $50 for Two to Five, and $50 for EachAdditional Group of Five Employees/ Rental Units, Up to $9,500 for Employeesand $4,250 for Rentals"/>
    <s v="Special Tax Fees/Levy"/>
    <n v="56.6"/>
    <n v="43.4"/>
    <s v="Pass"/>
    <n v="1"/>
    <s v=""/>
    <n v="2005"/>
    <x v="3"/>
    <m/>
  </r>
  <r>
    <s v="Santa Clara"/>
    <s v="Los Altos"/>
    <s v="PLF Debt"/>
    <s v="Extend existing utility user tax"/>
    <s v="Other Purpose"/>
    <n v="57"/>
    <n v="43"/>
    <s v="Pass"/>
    <n v="1"/>
    <s v=""/>
    <n v="1988"/>
    <x v="0"/>
    <m/>
  </r>
  <r>
    <s v="Santa Clara"/>
    <s v="Campbell Union School District"/>
    <s v="PLF Debt"/>
    <s v="Parcel Tax: $180 per parcel."/>
    <s v="K-12 School Facility"/>
    <n v="57"/>
    <n v="43"/>
    <s v="Fail"/>
    <s v=""/>
    <n v="1"/>
    <n v="2003"/>
    <x v="2"/>
    <m/>
  </r>
  <r>
    <s v="Santa Clara"/>
    <s v="Los Altos School District"/>
    <s v="General Obligation Bond"/>
    <n v="150000000"/>
    <s v="K-12 School Facility"/>
    <n v="57.4"/>
    <n v="42.6"/>
    <s v="Pass"/>
    <n v="1"/>
    <s v=""/>
    <n v="2014"/>
    <x v="0"/>
    <m/>
  </r>
  <r>
    <s v="Santa Clara"/>
    <s v="East Side Union High School District"/>
    <s v="PLF Debt"/>
    <s v="Parcel Tax: Levy an Annual Parcel Tax of $98 for 6 Yrs"/>
    <s v="K-12 School Facility"/>
    <n v="57.4"/>
    <n v="42.6"/>
    <s v="Fail"/>
    <s v=""/>
    <n v="1"/>
    <n v="2010"/>
    <x v="0"/>
    <m/>
  </r>
  <r>
    <s v="Santa Clara"/>
    <s v="Franklin-McKinley School District"/>
    <s v="PLF Debt"/>
    <s v="Parcel Tax: $96 per parcel."/>
    <s v="K-12 School Facility"/>
    <n v="57.4"/>
    <n v="42.6"/>
    <s v="Fail"/>
    <s v=""/>
    <n v="1"/>
    <n v="2003"/>
    <x v="2"/>
    <m/>
  </r>
  <r>
    <s v="Santa Clara"/>
    <s v="Union School District"/>
    <s v="PLF Debt"/>
    <s v="Parcel Tax: $149 per parcel for six years, generating an estimated $1.9 million per year in revenue"/>
    <s v="K-12 School Facility"/>
    <n v="57.7"/>
    <n v="42.3"/>
    <s v="Fail"/>
    <s v=""/>
    <n v="1"/>
    <n v="2020"/>
    <x v="1"/>
    <m/>
  </r>
  <r>
    <s v="Santa Clara"/>
    <s v="Foothill De-Anza Community College District"/>
    <s v="PLF Debt"/>
    <s v="Parcel Tax: Levy an Annual Parcel Tax of $69 Per Parcel 6 Yrs"/>
    <s v="College, University Facility"/>
    <n v="58"/>
    <n v="42"/>
    <s v="Pass"/>
    <n v="1"/>
    <s v=""/>
    <n v="2010"/>
    <x v="0"/>
    <m/>
  </r>
  <r>
    <s v="Santa Clara"/>
    <s v="Campbell Union High School District"/>
    <s v="General Obligation Bond"/>
    <n v="90000000"/>
    <s v="K-12 School Facility"/>
    <n v="58.2"/>
    <n v="41.8"/>
    <s v="Pass"/>
    <n v="1"/>
    <s v=""/>
    <n v="2006"/>
    <x v="0"/>
    <m/>
  </r>
  <r>
    <s v="Santa Clara"/>
    <s v="Berryessa Union School District"/>
    <s v="General Obligation Bond"/>
    <n v="98000000"/>
    <s v="K-12 School Facility"/>
    <n v="58.35"/>
    <n v="41.65"/>
    <s v="Pass"/>
    <n v="1"/>
    <s v=""/>
    <n v="2020"/>
    <x v="1"/>
    <m/>
  </r>
  <r>
    <s v="Santa Clara"/>
    <s v="Cambrian Elementary School District"/>
    <s v="PLF Debt"/>
    <s v="Parcel Tax: Levy an Annual Parcel Tax of $96 for 6 Yrs"/>
    <s v="K-12 School Facility"/>
    <n v="58.4"/>
    <n v="41.6"/>
    <s v="Fail"/>
    <s v=""/>
    <n v="1"/>
    <n v="2010"/>
    <x v="0"/>
    <m/>
  </r>
  <r>
    <s v="Santa Clara"/>
    <s v="Santa Clara County"/>
    <s v="PLF Debt"/>
    <s v="Parcel Tax: Enact An Annual $29 Parcel Tax for 10 Yrs"/>
    <s v="Health Care Facilities"/>
    <n v="58.8"/>
    <n v="41.2"/>
    <s v="Fail"/>
    <s v=""/>
    <n v="1"/>
    <n v="2010"/>
    <x v="0"/>
    <m/>
  </r>
  <r>
    <s v="Santa Clara"/>
    <s v="San Jose-Evergreen Community College District"/>
    <s v="General Obligation Bond"/>
    <n v="268000000"/>
    <s v="College, University Facility"/>
    <n v="58.8"/>
    <n v="41.2"/>
    <s v="Pass"/>
    <n v="1"/>
    <s v=""/>
    <n v="2010"/>
    <x v="0"/>
    <m/>
  </r>
  <r>
    <s v="Santa Clara"/>
    <s v="Foothill De-Anza Community College District"/>
    <s v="General Obligation Bond"/>
    <n v="898000000"/>
    <s v="College, University Facility"/>
    <n v="58.88"/>
    <n v="41.12"/>
    <s v="Pass"/>
    <n v="1"/>
    <s v=""/>
    <n v="2020"/>
    <x v="1"/>
    <m/>
  </r>
  <r>
    <s v="Santa Clara"/>
    <s v="East Side Union High School District"/>
    <s v="PLF Debt"/>
    <s v="Parcel Tax: Increase Tax by $49.75/Yr"/>
    <s v="K-12 School Facility"/>
    <n v="58.9"/>
    <n v="41.1"/>
    <s v="Fail"/>
    <s v=""/>
    <n v="1"/>
    <n v="2002"/>
    <x v="0"/>
    <m/>
  </r>
  <r>
    <s v="Santa Clara"/>
    <s v="Milpitas"/>
    <s v="PLF Debt"/>
    <s v="TOT: Increase from 8% to 10%"/>
    <s v="Special Tax Fees/Levy"/>
    <n v="59"/>
    <n v="41"/>
    <s v="Pass"/>
    <n v="1"/>
    <s v=""/>
    <n v="2000"/>
    <x v="0"/>
    <m/>
  </r>
  <r>
    <s v="Santa Clara"/>
    <s v="Sunnyvale"/>
    <s v="General Obligation Bond"/>
    <n v="108000000"/>
    <s v="Other Purpose"/>
    <n v="59.12"/>
    <n v="40.880000000000003"/>
    <s v="Fail"/>
    <s v=""/>
    <n v="1"/>
    <n v="2007"/>
    <x v="2"/>
    <m/>
  </r>
  <r>
    <s v="Santa Clara"/>
    <s v="Cupertino Union School District"/>
    <s v="PLF Debt"/>
    <s v="Parcel Tax: $398 per parcel for eight years to replace the existing $250 parcel tax and generate an estimated $14 million per year"/>
    <s v="K-12 School Facility"/>
    <n v="59.35"/>
    <n v="40.65"/>
    <s v="Fail"/>
    <s v=""/>
    <n v="1"/>
    <n v="2021"/>
    <x v="2"/>
    <m/>
  </r>
  <r>
    <s v="Santa Clara"/>
    <s v="Moreland School District"/>
    <s v="General Obligation Bond"/>
    <n v="80000000"/>
    <s v="K-12 School Facility"/>
    <n v="59.42"/>
    <n v="40.58"/>
    <s v="Pass"/>
    <n v="1"/>
    <s v=""/>
    <n v="2020"/>
    <x v="1"/>
    <m/>
  </r>
  <r>
    <s v="Santa Clara"/>
    <s v="Campbell Union High School District"/>
    <s v="PLF Debt"/>
    <s v="Parcel Tax: $298 per parcel for eight years, generating an estimated $16,600,000 per year"/>
    <s v="K-12 School Facility"/>
    <n v="59.5"/>
    <n v="40.5"/>
    <s v="Fail"/>
    <s v=""/>
    <n v="1"/>
    <n v="2020"/>
    <x v="1"/>
    <m/>
  </r>
  <r>
    <s v="Santa Clara"/>
    <s v="Fremont Union High School District"/>
    <s v="PLF Debt"/>
    <s v="Parcel Tax: extension of $98 annual tax; adjusted annually for inflation."/>
    <s v="K-12 School Facility"/>
    <n v="59.66"/>
    <n v="40.35"/>
    <s v="Fail"/>
    <s v=""/>
    <n v="1"/>
    <n v="2009"/>
    <x v="2"/>
    <m/>
  </r>
  <r>
    <s v="Santa Clara"/>
    <s v="Cupertino Union School District"/>
    <s v="PLF Debt"/>
    <s v="Parcel Tax: $125 per parcel for five years, generating an estimated $4.3 million per year in revenue"/>
    <s v="K-12 School Facility"/>
    <n v="59.71"/>
    <n v="40.29"/>
    <s v="Fail"/>
    <s v=""/>
    <n v="1"/>
    <n v="2020"/>
    <x v="1"/>
    <m/>
  </r>
  <r>
    <s v="Santa Clara"/>
    <s v="Palo Alto Unified School District"/>
    <s v="PLF Debt"/>
    <s v="Parcel Tax: Increase by $19 Per Parcel Per Month for 8 Yrs"/>
    <s v="K-12 School Facility"/>
    <n v="60"/>
    <n v="40"/>
    <s v="Fail"/>
    <s v=""/>
    <n v="1"/>
    <n v="2004"/>
    <x v="0"/>
    <m/>
  </r>
  <r>
    <s v="Santa Clara"/>
    <s v="Oak Grove Elementary School District"/>
    <s v="General Obligation Bond"/>
    <n v="9500000"/>
    <s v="K-12 School Facility"/>
    <n v="60.1"/>
    <n v="39.9"/>
    <s v="Pass"/>
    <n v="1"/>
    <s v=""/>
    <n v="2018"/>
    <x v="0"/>
    <m/>
  </r>
  <r>
    <s v="Santa Clara"/>
    <s v="San Jose Unified School District"/>
    <s v="PLF Debt"/>
    <s v="Parcel Tax: $98 per parcel."/>
    <s v="K-12 School Facility"/>
    <n v="60.1"/>
    <n v="39.9"/>
    <s v="Fail"/>
    <s v=""/>
    <n v="1"/>
    <n v="2003"/>
    <x v="2"/>
    <m/>
  </r>
  <r>
    <s v="Santa Clara"/>
    <s v="Saratoga"/>
    <s v="General Obligation Bond"/>
    <n v="15000000"/>
    <s v="Public Building"/>
    <n v="60.2"/>
    <n v="39.799999999999997"/>
    <s v="Fail"/>
    <s v=""/>
    <n v="1"/>
    <n v="2000"/>
    <x v="1"/>
    <m/>
  </r>
  <r>
    <s v="Santa Clara"/>
    <s v="Milpitas"/>
    <s v="PLF Debt"/>
    <s v="Sales Tax: 0.25% for eight years generating an estimated $6.5 million per year, thereby increasing the total sales tax rate in Milpitas from 9% to 9.25%"/>
    <s v="Other Purpose"/>
    <n v="60.36"/>
    <n v="39.64"/>
    <s v="Pass"/>
    <n v="1"/>
    <s v=""/>
    <n v="2020"/>
    <x v="0"/>
    <m/>
  </r>
  <r>
    <s v="Santa Clara"/>
    <s v="Cupertino"/>
    <s v="PLF Debt"/>
    <s v="Utility Users Tax: Continuation"/>
    <s v="Special Tax Fees/Levy"/>
    <n v="60.6"/>
    <n v="39.4"/>
    <s v="Pass"/>
    <n v="1"/>
    <s v=""/>
    <n v="2002"/>
    <x v="1"/>
    <m/>
  </r>
  <r>
    <s v="Santa Clara"/>
    <s v="Gilroy Unified School District"/>
    <s v="General Obligation Bond"/>
    <n v="170000000"/>
    <s v="K-12 School Facility"/>
    <n v="60.86"/>
    <n v="39.14"/>
    <s v="Pass"/>
    <n v="1"/>
    <s v=""/>
    <n v="2016"/>
    <x v="1"/>
    <m/>
  </r>
  <r>
    <s v="Santa Clara"/>
    <s v="Cambrian School District"/>
    <s v="General Obligation Bond"/>
    <n v="88000000"/>
    <s v="K-12 School Facility"/>
    <n v="61.17"/>
    <n v="38.83"/>
    <s v="Pass"/>
    <n v="1"/>
    <s v=""/>
    <n v="2020"/>
    <x v="0"/>
    <m/>
  </r>
  <r>
    <s v="Santa Clara"/>
    <s v="Santa Clara County Library District"/>
    <s v="PLF Debt"/>
    <s v="Parcel Tax: $42 Per Parcel for 7 Yrs"/>
    <s v="Public Building"/>
    <n v="61.2"/>
    <n v="38.799999999999997"/>
    <s v="Fail"/>
    <s v=""/>
    <n v="1"/>
    <n v="2004"/>
    <x v="1"/>
    <m/>
  </r>
  <r>
    <s v="Santa Clara"/>
    <s v="Campbell Union School District"/>
    <s v="PLF Debt"/>
    <s v="Parcel Tax: $98 per parcel for nine years, generating an estimated $2.36 million per year in revenue"/>
    <s v="K-12 School Facility"/>
    <n v="61.28"/>
    <n v="38.72"/>
    <s v="Fail"/>
    <s v=""/>
    <n v="1"/>
    <n v="2020"/>
    <x v="1"/>
    <m/>
  </r>
  <r>
    <s v="Santa Clara"/>
    <s v="San Jose"/>
    <s v="PLF Debt"/>
    <s v="Sales Tax: Increase sales tax by 0.25% for 15 years"/>
    <s v="Other Purpose"/>
    <n v="61.41"/>
    <n v="38.590000000000003"/>
    <s v="Pass"/>
    <n v="1"/>
    <s v=""/>
    <n v="2016"/>
    <x v="1"/>
    <m/>
  </r>
  <r>
    <s v="Santa Clara"/>
    <s v="Palo Alto"/>
    <s v="General Obligation Bond"/>
    <n v="49100000"/>
    <s v="Public Building"/>
    <n v="61.5"/>
    <n v="38.5"/>
    <s v="Fail"/>
    <s v=""/>
    <n v="1"/>
    <n v="2002"/>
    <x v="0"/>
    <m/>
  </r>
  <r>
    <s v="Santa Clara"/>
    <s v="Campbell Union High School District"/>
    <s v="PLF Debt"/>
    <s v="Parcel Tax: $85 per parcel, thereby generating an estimated $4,814,485 per year"/>
    <s v="K-12 School Facility"/>
    <n v="61.82"/>
    <n v="38.18"/>
    <s v="Fail"/>
    <s v=""/>
    <n v="1"/>
    <n v="2020"/>
    <x v="0"/>
    <m/>
  </r>
  <r>
    <s v="Santa Clara"/>
    <s v="San Jose-Evergreen Community College District"/>
    <s v="PLF Debt"/>
    <s v="Parcel Tax:  an annual parcel tax of $18 per parcel for nine years, thereby generating an estimated $4.5 million per year"/>
    <s v="College, University Housing"/>
    <n v="61.82"/>
    <n v="38.18"/>
    <s v="Fail"/>
    <s v=""/>
    <n v="1"/>
    <n v="2020"/>
    <x v="0"/>
    <m/>
  </r>
  <r>
    <s v="Santa Clara"/>
    <s v="Santa Clara County"/>
    <s v="PLF Debt"/>
    <s v="Transient Occupancy Tax: Extend existing TOT in unincorp"/>
    <s v="Other Purpose"/>
    <n v="62"/>
    <n v="38"/>
    <s v="Pass"/>
    <n v="1"/>
    <s v=""/>
    <n v="1988"/>
    <x v="0"/>
    <m/>
  </r>
  <r>
    <s v="Santa Clara"/>
    <s v="Foothill De-Anza Community College District"/>
    <s v="PLF Debt"/>
    <s v="Parcel Tax: $48 per parcel for five years"/>
    <s v="College, University Facility"/>
    <n v="62.61"/>
    <n v="37.39"/>
    <s v="Fail"/>
    <s v=""/>
    <n v="1"/>
    <n v="2020"/>
    <x v="1"/>
    <m/>
  </r>
  <r>
    <s v="Santa Clara"/>
    <s v="Gilroy Unified School District"/>
    <s v="General Obligation Bond"/>
    <n v="69000000"/>
    <s v="K-12 School Facility"/>
    <n v="62.7"/>
    <n v="37.299999999999997"/>
    <s v="Pass"/>
    <n v="1"/>
    <s v=""/>
    <n v="2002"/>
    <x v="0"/>
    <m/>
  </r>
  <r>
    <s v="Santa Clara"/>
    <s v="East Side Union High School District"/>
    <s v="PLF Debt"/>
    <s v="Parcel Tax: Levy an Annual Tax of $50 Per Parcel"/>
    <s v="K-12 School Facility"/>
    <n v="62.9"/>
    <n v="37.1"/>
    <s v="Fail"/>
    <s v=""/>
    <n v="1"/>
    <n v="2004"/>
    <x v="0"/>
    <m/>
  </r>
  <r>
    <s v="Santa Clara"/>
    <s v="Morgan Hill Unified School District"/>
    <s v="General Obligation Bond"/>
    <n v="70000000"/>
    <s v="K-12 School Facility"/>
    <n v="62.9"/>
    <n v="37.1"/>
    <s v="Fail"/>
    <s v=""/>
    <n v="1"/>
    <n v="1998"/>
    <x v="0"/>
    <m/>
  </r>
  <r>
    <s v="Santa Clara"/>
    <s v="Santa Clara Unified School District"/>
    <s v="PLF Debt"/>
    <s v="Parcel Tax: $138 parcel tax."/>
    <s v="K-12 School Facility"/>
    <n v="62.96"/>
    <n v="37.04"/>
    <s v="Fail"/>
    <s v=""/>
    <n v="1"/>
    <n v="2009"/>
    <x v="2"/>
    <m/>
  </r>
  <r>
    <s v="Santa Clara"/>
    <s v="Santa Clara County Open Space Authority"/>
    <s v="General Obligation Bond"/>
    <n v="85000000"/>
    <s v="Parks, Open Space"/>
    <n v="63.1"/>
    <n v="36.9"/>
    <s v="Fail"/>
    <s v=""/>
    <n v="1"/>
    <n v="1990"/>
    <x v="0"/>
    <m/>
  </r>
  <r>
    <s v="Santa Clara"/>
    <s v="Mountain View-Whisman School District"/>
    <s v="PLF Debt"/>
    <s v="Property Tax: $0.05 per sq. ft."/>
    <s v="K-12 School Facility"/>
    <n v="63.5"/>
    <n v="36.5"/>
    <s v="Fail"/>
    <s v=""/>
    <n v="1"/>
    <n v="2003"/>
    <x v="2"/>
    <m/>
  </r>
  <r>
    <s v="Santa Clara"/>
    <s v="San Jose"/>
    <s v="General Obligation Bond"/>
    <n v="450000000"/>
    <s v="Other Housing"/>
    <n v="64.010000000000005"/>
    <n v="35.99"/>
    <s v="Fail"/>
    <s v=""/>
    <n v="1"/>
    <n v="2018"/>
    <x v="0"/>
    <m/>
  </r>
  <r>
    <s v="Santa Clara"/>
    <s v="Gilroy"/>
    <s v="PLF Debt"/>
    <s v="Utility Tax: Decrease user utility tax from 5% to 4.5%. Expanded utility user tax to cover additional forms of telecommunication."/>
    <s v="Other Purpose"/>
    <n v="64.099999999999994"/>
    <n v="35.9"/>
    <s v="Pass"/>
    <n v="1"/>
    <s v=""/>
    <n v="2007"/>
    <x v="2"/>
    <m/>
  </r>
  <r>
    <s v="Santa Clara"/>
    <s v="Saratoga Unified School District"/>
    <s v="General Obligation Bond"/>
    <n v="19900000"/>
    <s v="K-12 School Facility"/>
    <n v="64.099999999999994"/>
    <n v="35.9"/>
    <s v="Pass"/>
    <n v="1"/>
    <s v=""/>
    <n v="2002"/>
    <x v="1"/>
    <m/>
  </r>
  <r>
    <s v="Santa Clara"/>
    <s v="Milpitas Unified School District"/>
    <s v="General Obligation Bond"/>
    <n v="95000000"/>
    <s v="K-12 School Facility"/>
    <n v="64.099999999999994"/>
    <n v="36"/>
    <s v="Pass"/>
    <n v="1"/>
    <s v=""/>
    <n v="2012"/>
    <x v="1"/>
    <m/>
  </r>
  <r>
    <s v="Santa Clara"/>
    <s v="Santa Clara Unified School District"/>
    <s v="General Obligation Bond"/>
    <n v="81100000"/>
    <s v="K-12 School Facility"/>
    <n v="64.400000000000006"/>
    <n v="35.6"/>
    <s v="Pass"/>
    <n v="1"/>
    <s v=""/>
    <n v="2010"/>
    <x v="0"/>
    <m/>
  </r>
  <r>
    <s v="Santa Clara"/>
    <s v="Union Elementary School District"/>
    <s v="PLF Debt"/>
    <s v="Parcel Tax: $195 Per Parcel for 4 Yrs"/>
    <s v="K-12 School Facility"/>
    <n v="64.400000000000006"/>
    <n v="35.6"/>
    <s v="Fail"/>
    <s v=""/>
    <n v="1"/>
    <n v="2004"/>
    <x v="1"/>
    <m/>
  </r>
  <r>
    <s v="Santa Clara"/>
    <s v="Heber Elementary School District"/>
    <s v="General Obligation Bond"/>
    <n v="4000000"/>
    <s v="K-12 School Facility"/>
    <n v="64.569999999999993"/>
    <n v="35.43"/>
    <s v="Fail"/>
    <s v=""/>
    <n v="1"/>
    <n v="2018"/>
    <x v="0"/>
    <m/>
  </r>
  <r>
    <s v="Santa Clara"/>
    <s v="Fremont Union High School District"/>
    <s v="General Obligation Bond"/>
    <n v="275000000"/>
    <s v="K-12 School Facility"/>
    <n v="64.61"/>
    <n v="35.39"/>
    <s v="Pass"/>
    <n v="1"/>
    <s v=""/>
    <n v="2018"/>
    <x v="0"/>
    <m/>
  </r>
  <r>
    <s v="Santa Clara"/>
    <s v="Fremont Union High School District"/>
    <s v="General Obligation Bond"/>
    <n v="295000000"/>
    <s v="K-12 School Facility"/>
    <n v="64.8"/>
    <n v="35.200000000000003"/>
    <s v="Pass"/>
    <n v="1"/>
    <s v=""/>
    <n v="2014"/>
    <x v="0"/>
    <m/>
  </r>
  <r>
    <s v="Santa Clara"/>
    <s v="San Jose-Evergreen Community College District"/>
    <s v="General Obligation Bond"/>
    <n v="748000000"/>
    <s v="College, University Facility"/>
    <n v="64.819999999999993"/>
    <n v="35.18"/>
    <s v="Pass"/>
    <n v="1"/>
    <s v=""/>
    <n v="2016"/>
    <x v="0"/>
    <m/>
  </r>
  <r>
    <s v="Santa Clara"/>
    <s v="San Jose"/>
    <s v="PLF Debt"/>
    <s v="Transient Occupancy Tax: Increase Tax to 14%"/>
    <s v="Public Building"/>
    <n v="65"/>
    <n v="35"/>
    <s v="Fail"/>
    <s v=""/>
    <n v="1"/>
    <n v="2002"/>
    <x v="0"/>
    <m/>
  </r>
  <r>
    <s v="Santa Clara"/>
    <s v="San Jose"/>
    <s v="PLF Debt"/>
    <s v="$25 Per Parcel for 10 Yrs (Advisory)"/>
    <s v="Public Building"/>
    <n v="65.2"/>
    <n v="34.799999999999997"/>
    <s v="Pass"/>
    <n v="1"/>
    <s v=""/>
    <n v="1994"/>
    <x v="0"/>
    <m/>
  </r>
  <r>
    <s v="Santa Clara"/>
    <s v="Lakeside Joint School District"/>
    <s v="PLF Debt"/>
    <s v="Parcel Tax: $820 per parcel for 10 years."/>
    <s v="K-12 School Facility"/>
    <n v="65.260000000000005"/>
    <n v="34.74"/>
    <s v="Fail"/>
    <s v=""/>
    <n v="1"/>
    <n v="2016"/>
    <x v="1"/>
    <m/>
  </r>
  <r>
    <s v="Santa Clara"/>
    <s v="San Jose-Evergreen Community College District"/>
    <s v="General Obligation Bond"/>
    <n v="185000000"/>
    <s v="College, University Facility"/>
    <n v="65.400000000000006"/>
    <n v="34.6"/>
    <s v="Pass"/>
    <n v="1"/>
    <s v=""/>
    <n v="2004"/>
    <x v="0"/>
    <m/>
  </r>
  <r>
    <s v="Santa Clara"/>
    <s v="East Side Union High School District"/>
    <s v="PLF Debt"/>
    <s v="Parcel Tax: Levy tax at the annual rate of $49/parcel to fund high school programs for 7 years."/>
    <s v="K-12 School Facility"/>
    <n v="65.53"/>
    <n v="34.47"/>
    <s v="Fail"/>
    <s v=""/>
    <n v="1"/>
    <n v="2018"/>
    <x v="1"/>
    <m/>
  </r>
  <r>
    <s v="Santa Clara"/>
    <s v="San Jose"/>
    <s v="PLF Debt"/>
    <s v="Business Tax: Increase base tax from $150 to $195 and increase the maximum cap on business taxes from $25,000  to $150,000/year."/>
    <s v="Other Purpose"/>
    <n v="65.59"/>
    <n v="34.409999999999997"/>
    <s v="Pass"/>
    <n v="1"/>
    <s v=""/>
    <n v="2016"/>
    <x v="0"/>
    <m/>
  </r>
  <r>
    <s v="Santa Clara"/>
    <s v="Oak Grove School District"/>
    <s v="General Obligation Bond"/>
    <n v="89800000"/>
    <s v="K-12 School Facility"/>
    <n v="65.599999999999994"/>
    <n v="34.5"/>
    <s v="Pass"/>
    <n v="1"/>
    <s v=""/>
    <n v="2014"/>
    <x v="0"/>
    <m/>
  </r>
  <r>
    <s v="Santa Clara"/>
    <s v="Los Gatos Union School District"/>
    <s v="PLF Debt"/>
    <s v="Parcel Tax: Supplement existing special tax with additional $290/parcel tax for 8 years."/>
    <s v="K-12 School Facility"/>
    <n v="65.64"/>
    <n v="34.36"/>
    <s v="Fail"/>
    <s v=""/>
    <n v="1"/>
    <n v="2017"/>
    <x v="2"/>
    <m/>
  </r>
  <r>
    <s v="Santa Clara"/>
    <s v="Morgan Hill Unified School District"/>
    <s v="General Obligation Bond"/>
    <n v="198250000"/>
    <s v="K-12 School Facility"/>
    <n v="65.7"/>
    <n v="34.299999999999997"/>
    <s v="Pass"/>
    <n v="1"/>
    <s v=""/>
    <n v="2012"/>
    <x v="0"/>
    <m/>
  </r>
  <r>
    <s v="Santa Clara"/>
    <s v="Foothill De-Anza Community College District"/>
    <s v="General Obligation Bond"/>
    <n v="490800000"/>
    <s v="College, University Facility"/>
    <n v="65.7"/>
    <n v="34.299999999999997"/>
    <s v="Pass"/>
    <n v="1"/>
    <s v=""/>
    <n v="2006"/>
    <x v="1"/>
    <m/>
  </r>
  <r>
    <s v="Santa Clara"/>
    <s v="Franklin-McKinley School District"/>
    <s v="General Obligation Bond"/>
    <n v="80000000"/>
    <s v="K-12 School Facility"/>
    <n v="65.72"/>
    <n v="34.28"/>
    <s v="Pass"/>
    <n v="1"/>
    <s v=""/>
    <n v="2020"/>
    <x v="1"/>
    <m/>
  </r>
  <r>
    <s v="Santa Clara"/>
    <s v="Mount Pleasant Elementary School District"/>
    <s v="General Obligation Bond"/>
    <n v="12000000"/>
    <s v="K-12 School Facility"/>
    <n v="65.73"/>
    <n v="34.270000000000003"/>
    <s v="Pass"/>
    <n v="1"/>
    <s v=""/>
    <n v="2020"/>
    <x v="0"/>
    <m/>
  </r>
  <r>
    <s v="Santa Clara"/>
    <s v="Oak Grove School District"/>
    <s v="PLF Debt"/>
    <s v="Parcel Tax: Levy tax for 9 years of $132/parcel for school funding."/>
    <s v="K-12 School Facility"/>
    <n v="65.95"/>
    <n v="34.049999999999997"/>
    <s v="Fail"/>
    <s v=""/>
    <n v="1"/>
    <n v="2016"/>
    <x v="0"/>
    <m/>
  </r>
  <r>
    <s v="Santa Clara"/>
    <s v="Evergreen School District"/>
    <s v="PLF Debt"/>
    <s v="Parcel Tax: Annual Tax of $94 Per Parcel for 4 Yrs"/>
    <s v="K-12 School Facility"/>
    <n v="66.099999999999994"/>
    <n v="33.9"/>
    <s v="Fail"/>
    <s v=""/>
    <n v="1"/>
    <n v="2004"/>
    <x v="0"/>
    <m/>
  </r>
  <r>
    <s v="Santa Clara"/>
    <s v="Black Mountain Fire &amp; Emergency Response Zone"/>
    <s v="PLF Debt"/>
    <s v="Parcel Tax: Levy $30 per year subject to cost of living adjustment not to exceed 4% in any year."/>
    <s v="Fire, Police Protection/Emergency Medical"/>
    <n v="66.180000000000007"/>
    <n v="33.82"/>
    <s v="Fail"/>
    <s v=""/>
    <n v="1"/>
    <n v="2011"/>
    <x v="2"/>
    <m/>
  </r>
  <r>
    <s v="Santa Clara"/>
    <s v="Cupertino Union School District"/>
    <s v="PLF Debt"/>
    <s v="Parcel Tax: Annual Tax of $98 Per Parcel for 6 Yrs"/>
    <s v="K-12 School Facility"/>
    <n v="66.2"/>
    <n v="33.799999999999997"/>
    <s v="Fail"/>
    <s v=""/>
    <n v="1"/>
    <n v="2004"/>
    <x v="0"/>
    <m/>
  </r>
  <r>
    <s v="Santa Clara"/>
    <s v="Cupertino Union School District"/>
    <s v="General Obligation Bond"/>
    <n v="220000000"/>
    <s v="K-12 School Facility"/>
    <n v="66.3"/>
    <n v="33.799999999999997"/>
    <s v="Pass"/>
    <n v="1"/>
    <s v=""/>
    <n v="2012"/>
    <x v="1"/>
    <m/>
  </r>
  <r>
    <s v="Santa Clara"/>
    <s v="Campbell Union School District"/>
    <s v="General Obligation Bond"/>
    <n v="74900000"/>
    <s v="K-12 School Facility"/>
    <n v="66.7"/>
    <n v="33.299999999999997"/>
    <s v="Pass"/>
    <n v="1"/>
    <s v=""/>
    <n v="2002"/>
    <x v="1"/>
    <m/>
  </r>
  <r>
    <s v="Santa Clara"/>
    <s v="Santa Clara Valley Transportation Authority"/>
    <s v="Sales Tax Revenue Bond"/>
    <s v="Sales Tax: Enact a 1/8› Tax Limited to 30 Yrs"/>
    <s v="Public transit (OLD)"/>
    <n v="66.8"/>
    <n v="33.200000000000003"/>
    <s v="Pass"/>
    <n v="1"/>
    <s v=""/>
    <n v="2008"/>
    <x v="0"/>
    <m/>
  </r>
  <r>
    <s v="Santa Clara"/>
    <s v="Santa Clara Valley Water District"/>
    <s v="PLF Debt"/>
    <s v="Impose Parcel Tax of $39"/>
    <s v="Flood Control, Storm Drainage"/>
    <n v="66.900000000000006"/>
    <n v="33.1"/>
    <s v="Pass"/>
    <n v="1"/>
    <s v=""/>
    <n v="2000"/>
    <x v="0"/>
    <m/>
  </r>
  <r>
    <s v="Santa Clara"/>
    <s v="Franklin-McKinley School District"/>
    <s v="General Obligation Bond"/>
    <n v="14950000"/>
    <s v="K-12 School Facility"/>
    <n v="67"/>
    <n v="33"/>
    <s v="Pass"/>
    <n v="1"/>
    <s v=""/>
    <n v="1988"/>
    <x v="0"/>
    <m/>
  </r>
  <r>
    <s v="Santa Clara"/>
    <s v="Los Altos School District"/>
    <s v="PLF Debt"/>
    <s v="Parcel Tax: Additional $193 per parcel for 6 years."/>
    <s v="Other, Multiple Educational Uses (Equipment, etc.)"/>
    <n v="67.06"/>
    <n v="32.94"/>
    <s v="Pass"/>
    <n v="1"/>
    <s v=""/>
    <n v="2011"/>
    <x v="2"/>
    <m/>
  </r>
  <r>
    <s v="Santa Clara"/>
    <s v="Campbell Union High School District"/>
    <s v="General Obligation Bond"/>
    <n v="275000000"/>
    <s v="K-12 School Facility"/>
    <n v="67.08"/>
    <n v="32.92"/>
    <s v="Pass"/>
    <n v="1"/>
    <s v=""/>
    <n v="2016"/>
    <x v="0"/>
    <m/>
  </r>
  <r>
    <s v="Santa Clara"/>
    <s v="Fremont Union High School District"/>
    <s v="General Obligation Bond"/>
    <n v="198000000"/>
    <s v="K-12 School Facility"/>
    <n v="67.099999999999994"/>
    <n v="32.9"/>
    <s v="Pass"/>
    <n v="1"/>
    <s v=""/>
    <n v="2008"/>
    <x v="1"/>
    <m/>
  </r>
  <r>
    <s v="Santa Clara"/>
    <s v="Fremont Union High School District"/>
    <s v="PLF Debt"/>
    <s v="Parcel Tax: Annual Tax of $98 Per Parcel for 6 Yrs Beginning 7/1/2005"/>
    <s v="K-12 School Facility"/>
    <n v="67.099999999999994"/>
    <n v="32.9"/>
    <s v="Pass"/>
    <n v="1"/>
    <s v=""/>
    <n v="2004"/>
    <x v="0"/>
    <m/>
  </r>
  <r>
    <s v="Santa Clara"/>
    <s v="San Jose Unified School District"/>
    <s v="PLF Debt"/>
    <s v="Parcel Tax: Levy additional tax for 8 years of $72/parcel for school funding."/>
    <s v="K-12 School Facility"/>
    <n v="67.12"/>
    <n v="32.880000000000003"/>
    <s v="Pass"/>
    <n v="1"/>
    <s v=""/>
    <n v="2016"/>
    <x v="0"/>
    <m/>
  </r>
  <r>
    <s v="Santa Clara"/>
    <s v="San Jose"/>
    <s v="PLF Debt"/>
    <s v="Annual Parcel Tax of $25 for Single Family Residences and Proportional for Other Properties; 7/1/2005 Through 6/30/2015"/>
    <s v="Public Building"/>
    <n v="67.2"/>
    <n v="32.799999999999997"/>
    <s v="Pass"/>
    <n v="1"/>
    <s v=""/>
    <n v="2004"/>
    <x v="0"/>
    <m/>
  </r>
  <r>
    <s v="Santa Clara"/>
    <s v="Santa Clara Unified School District"/>
    <s v="General Obligation Bond"/>
    <n v="720000000"/>
    <s v="K-12 School Facility"/>
    <n v="67.349999999999994"/>
    <n v="32.65"/>
    <s v="Pass"/>
    <n v="1"/>
    <s v=""/>
    <n v="2018"/>
    <x v="0"/>
    <m/>
  </r>
  <r>
    <s v="Santa Clara"/>
    <s v="Cambrian Elementary School District"/>
    <s v="PLF Debt"/>
    <s v="Parcel Tax: Levy tax at the annual rate of $84/parcel to fund school programs for 8 years."/>
    <s v="K-12 School Facility"/>
    <n v="67.430000000000007"/>
    <n v="32.57"/>
    <s v="Pass"/>
    <n v="1"/>
    <s v=""/>
    <n v="2018"/>
    <x v="1"/>
    <m/>
  </r>
  <r>
    <s v="Santa Clara"/>
    <s v="Evergreen School District"/>
    <s v="General Obligation Bond"/>
    <n v="100000000"/>
    <s v="K-12 School Facility"/>
    <n v="67.5"/>
    <n v="32.5"/>
    <s v="Pass"/>
    <n v="1"/>
    <s v=""/>
    <n v="2014"/>
    <x v="0"/>
    <m/>
  </r>
  <r>
    <s v="Santa Clara"/>
    <s v="Campbell Union High School District"/>
    <s v="PLF Debt"/>
    <s v="Parcel Tax: Annual Tax of $85 Per Parcel for 5 Yrs; Beginning 7/1/2005"/>
    <s v="K-12 School Facility"/>
    <n v="67.5"/>
    <n v="32.5"/>
    <s v="Pass"/>
    <n v="1"/>
    <s v=""/>
    <n v="2004"/>
    <x v="0"/>
    <m/>
  </r>
  <r>
    <s v="Santa Clara"/>
    <s v="Campbell Union School District"/>
    <s v="PLF Debt"/>
    <s v="Parcel Tax: $49 per year/ per parcel for eight years."/>
    <s v="K-12 School Facility"/>
    <n v="67.56"/>
    <n v="32.44"/>
    <s v="Pass"/>
    <n v="1"/>
    <s v=""/>
    <n v="2015"/>
    <x v="2"/>
    <m/>
  </r>
  <r>
    <s v="Santa Clara"/>
    <s v="Mountain View-Whisman School District"/>
    <s v="General Obligation Bond"/>
    <n v="198000000"/>
    <s v="K-12 School Facility"/>
    <n v="67.599999999999994"/>
    <n v="32.4"/>
    <s v="Pass"/>
    <n v="1"/>
    <s v=""/>
    <n v="2012"/>
    <x v="1"/>
    <m/>
  </r>
  <r>
    <s v="Santa Clara"/>
    <s v="Gilroy Unified School District"/>
    <s v="General Obligation Bond"/>
    <n v="150000000"/>
    <s v="K-12 School Facility"/>
    <n v="67.599999999999994"/>
    <n v="32.4"/>
    <s v="Pass"/>
    <n v="1"/>
    <s v=""/>
    <n v="2008"/>
    <x v="0"/>
    <m/>
  </r>
  <r>
    <s v="Santa Clara"/>
    <s v="Milpitas"/>
    <s v="PLF Debt"/>
    <s v="Transient Occupancy Tax: Increase tax from 10% to as much as 14%."/>
    <s v="Other Purpose"/>
    <n v="67.760000000000005"/>
    <n v="32.24"/>
    <s v="Pass"/>
    <n v="1"/>
    <s v=""/>
    <n v="2018"/>
    <x v="0"/>
    <m/>
  </r>
  <r>
    <s v="Santa Clara"/>
    <s v="Santa Clara County"/>
    <s v="General Obligation Bond"/>
    <n v="950000000"/>
    <s v="Other Housing"/>
    <n v="67.88"/>
    <n v="32.119999999999997"/>
    <s v="Pass"/>
    <n v="1"/>
    <s v=""/>
    <n v="2016"/>
    <x v="0"/>
    <m/>
  </r>
  <r>
    <s v="Santa Clara"/>
    <s v="East Side Union High School District"/>
    <s v="General Obligation Bond"/>
    <n v="113200000"/>
    <s v="K-12 School Facility"/>
    <n v="67.900000000000006"/>
    <n v="32.1"/>
    <s v="Pass"/>
    <n v="1"/>
    <s v=""/>
    <n v="2014"/>
    <x v="0"/>
    <m/>
  </r>
  <r>
    <s v="Santa Clara"/>
    <s v="Mountain View-Los Altos Union High School District"/>
    <s v="General Obligation Bond"/>
    <n v="295000000"/>
    <s v="K-12 School Facility"/>
    <n v="68"/>
    <n v="32"/>
    <s v="Pass"/>
    <n v="1"/>
    <s v=""/>
    <n v="2018"/>
    <x v="1"/>
    <m/>
  </r>
  <r>
    <s v="Santa Clara"/>
    <s v="Santa Clara County Open Space Authority"/>
    <s v="PLF Debt"/>
    <s v="Parcel Tax: Levy annual tax of $24/parcel for 15 years."/>
    <s v="Parks, Open Space"/>
    <n v="68"/>
    <n v="32.1"/>
    <s v="Pass"/>
    <n v="1"/>
    <s v=""/>
    <n v="2014"/>
    <x v="0"/>
    <m/>
  </r>
  <r>
    <s v="Santa Clara"/>
    <s v="Cupertino"/>
    <s v="PLF Debt"/>
    <s v="Utility User Tax: Increase utility user tax by 2.4%"/>
    <s v="Other Purpose"/>
    <n v="68.3"/>
    <n v="31.7"/>
    <s v="Pass"/>
    <n v="1"/>
    <s v=""/>
    <n v="1990"/>
    <x v="0"/>
    <m/>
  </r>
  <r>
    <s v="Santa Clara"/>
    <s v="Sunnyvale School District"/>
    <s v="General Obligation Bond"/>
    <n v="96000000"/>
    <s v="Other, Multiple Educational Uses (Equipment, etc.)"/>
    <n v="68.44"/>
    <n v="31.56"/>
    <s v="Pass"/>
    <n v="1"/>
    <s v=""/>
    <n v="2013"/>
    <x v="2"/>
    <m/>
  </r>
  <r>
    <s v="Santa Clara"/>
    <s v="Sunnyvale"/>
    <s v="PLF Debt"/>
    <s v="Transient Occupancy Tax: Increase TOT from 9.5% to 10.5%."/>
    <s v="Street Construction and Improvements"/>
    <n v="68.58"/>
    <n v="31.42"/>
    <s v="Pass"/>
    <n v="1"/>
    <s v=""/>
    <n v="2013"/>
    <x v="2"/>
    <m/>
  </r>
  <r>
    <s v="Santa Clara"/>
    <s v="Campbell Union School District"/>
    <s v="General Obligation Bond"/>
    <n v="72000000"/>
    <s v="K-12 School Facility"/>
    <n v="68.63"/>
    <n v="31.37"/>
    <s v="Pass"/>
    <n v="1"/>
    <s v=""/>
    <n v="2016"/>
    <x v="0"/>
    <m/>
  </r>
  <r>
    <s v="Santa Clara"/>
    <s v="Santa Clara County Library District"/>
    <s v="PLF Debt"/>
    <s v="$33 Per Parcel (Advisory)"/>
    <s v="Public Building"/>
    <n v="68.7"/>
    <n v="31.3"/>
    <s v="Pass"/>
    <n v="1"/>
    <s v=""/>
    <n v="1994"/>
    <x v="0"/>
    <m/>
  </r>
  <r>
    <s v="Santa Clara"/>
    <s v="Cambrian School District"/>
    <s v="PLF Debt"/>
    <s v="Parcel Tax: $63 per parcel with annual adjustments in the Consumer Price Index."/>
    <s v="K-12 School Facility"/>
    <n v="68.7"/>
    <n v="31.3"/>
    <s v="Pass"/>
    <n v="1"/>
    <s v=""/>
    <n v="2001"/>
    <x v="2"/>
    <m/>
  </r>
  <r>
    <s v="Santa Clara"/>
    <s v="Alum Rock Unified School District"/>
    <s v="PLF Debt"/>
    <s v="Parcel Tax: Annual Tax of $100 Per Parcel for 5 Yrs"/>
    <s v="K-12 School Facility"/>
    <n v="68.8"/>
    <n v="31.2"/>
    <s v="Pass"/>
    <n v="1"/>
    <s v=""/>
    <n v="2004"/>
    <x v="0"/>
    <m/>
  </r>
  <r>
    <s v="Santa Clara"/>
    <s v="Union Elementary School District"/>
    <s v="General Obligation Bond"/>
    <n v="125000000"/>
    <s v="K-12 School Facility"/>
    <n v="68.83"/>
    <n v="31.17"/>
    <s v="Pass"/>
    <n v="1"/>
    <s v=""/>
    <n v="2014"/>
    <x v="1"/>
    <m/>
  </r>
  <r>
    <s v="Santa Clara"/>
    <s v="Moreland School District"/>
    <s v="PLF Debt"/>
    <s v="Parcel Tax: $95 annually for eight years."/>
    <s v="K-12 School Facility"/>
    <n v="69.069999999999993"/>
    <n v="39.03"/>
    <s v="Pass"/>
    <n v="1"/>
    <s v=""/>
    <n v="2009"/>
    <x v="2"/>
    <m/>
  </r>
  <r>
    <s v="Santa Clara"/>
    <s v="Gilroy"/>
    <s v="General Obligation Bond"/>
    <n v="37000000"/>
    <s v="Public Building"/>
    <n v="69.099999999999994"/>
    <n v="30.9"/>
    <s v="Pass"/>
    <n v="1"/>
    <s v=""/>
    <n v="2008"/>
    <x v="0"/>
    <m/>
  </r>
  <r>
    <s v="Santa Clara"/>
    <s v="Moreland School District"/>
    <s v="General Obligation Bond"/>
    <n v="55000000"/>
    <s v="K-12 School Facility"/>
    <n v="69.099999999999994"/>
    <n v="30.9"/>
    <s v="Pass"/>
    <n v="1"/>
    <s v=""/>
    <n v="2010"/>
    <x v="0"/>
    <m/>
  </r>
  <r>
    <s v="Santa Clara"/>
    <s v="Luther Burbank School District"/>
    <s v="General Obligation Bond"/>
    <n v="10000000"/>
    <s v="K-12 School Facility"/>
    <n v="69.22"/>
    <n v="30.78"/>
    <s v="Pass"/>
    <n v="1"/>
    <s v=""/>
    <n v="2018"/>
    <x v="0"/>
    <m/>
  </r>
  <r>
    <s v="Santa Clara"/>
    <s v="Sunnyvale"/>
    <s v="PLF Debt"/>
    <s v="Transient Occupancy Tax: Increase the Transient Occupancy Tax, Which Is Charged only on Persons Who Occupy Hotel or Motel Rooms in the City for 30 Days or Less, from the Current 8.5% to 9.5% Over a 2 Yr Period"/>
    <s v="Special Tax Fees/Levy"/>
    <n v="69.3"/>
    <n v="30.7"/>
    <s v="Pass"/>
    <n v="1"/>
    <s v=""/>
    <n v="2005"/>
    <x v="3"/>
    <m/>
  </r>
  <r>
    <s v="Santa Clara"/>
    <s v="Berryessa Union School District"/>
    <s v="General Obligation Bond"/>
    <n v="77000000"/>
    <s v="K-12 School Facility"/>
    <n v="69.3"/>
    <n v="30.7"/>
    <s v="Pass"/>
    <n v="1"/>
    <s v=""/>
    <n v="2014"/>
    <x v="0"/>
    <m/>
  </r>
  <r>
    <s v="Santa Clara"/>
    <s v="San Jose Unified School District"/>
    <s v="General Obligation Bond"/>
    <n v="429000000"/>
    <s v="K-12 School Facility"/>
    <n v="69.3"/>
    <n v="30.7"/>
    <s v="Pass"/>
    <n v="1"/>
    <s v=""/>
    <n v="2002"/>
    <x v="1"/>
    <m/>
  </r>
  <r>
    <s v="Santa Clara"/>
    <s v="Palo Alto Unified School District"/>
    <s v="General Obligation Bond"/>
    <n v="460000000"/>
    <s v="K-12 School Facility"/>
    <n v="69.36"/>
    <n v="30.64"/>
    <s v="Pass"/>
    <n v="1"/>
    <s v=""/>
    <n v="2018"/>
    <x v="0"/>
    <m/>
  </r>
  <r>
    <s v="Santa Clara"/>
    <s v="Palo Alto"/>
    <s v="General Obligation Bond"/>
    <n v="76000000"/>
    <s v="Public Building"/>
    <n v="69.400000000000006"/>
    <n v="30.6"/>
    <s v="Pass"/>
    <n v="1"/>
    <s v=""/>
    <n v="2008"/>
    <x v="0"/>
    <m/>
  </r>
  <r>
    <s v="Santa Clara"/>
    <s v="Santa Clara Unified School District"/>
    <s v="General Obligation Bond"/>
    <n v="419000000"/>
    <s v="K-12 School Facility"/>
    <n v="69.400000000000006"/>
    <n v="30.6"/>
    <s v="Pass"/>
    <n v="1"/>
    <s v=""/>
    <n v="2014"/>
    <x v="0"/>
    <m/>
  </r>
  <r>
    <s v="Santa Clara"/>
    <s v="Mountain View-Whisman School District"/>
    <s v="General Obligation Bond"/>
    <n v="259000000"/>
    <s v="K-12 School Facility"/>
    <n v="69.5"/>
    <n v="30.5"/>
    <s v="Pass"/>
    <n v="1"/>
    <s v=""/>
    <n v="2020"/>
    <x v="1"/>
    <m/>
  </r>
  <r>
    <s v="Santa Clara"/>
    <s v="Campbell"/>
    <s v="PLF Debt"/>
    <s v="Business License Tax: Modify Existing Business License Tax with the Cost for Most Businesses Increasing $50 and Limiting Annual Cost-of-Living Adjustments to 2%"/>
    <s v="Special Tax Fees/Levy"/>
    <n v="69.599999999999994"/>
    <n v="30.4"/>
    <s v="Pass"/>
    <n v="1"/>
    <s v=""/>
    <n v="2010"/>
    <x v="0"/>
    <m/>
  </r>
  <r>
    <s v="Santa Clara"/>
    <s v="Campbell"/>
    <s v="General Obligation Bond"/>
    <n v="50000000"/>
    <s v="Other Purpose"/>
    <n v="69.599999999999994"/>
    <n v="30.4"/>
    <s v="Pass"/>
    <n v="1"/>
    <s v=""/>
    <n v="2018"/>
    <x v="0"/>
    <m/>
  </r>
  <r>
    <s v="Santa Clara"/>
    <s v="Sunnyvale School District"/>
    <s v="PLF Debt"/>
    <s v="Parcel Tax: Levy $59 per parcel for 7 years"/>
    <s v="Other, Multiple Educational Uses (Equipment, etc.)"/>
    <n v="69.7"/>
    <n v="30.3"/>
    <s v="Pass"/>
    <n v="1"/>
    <s v=""/>
    <n v="2011"/>
    <x v="2"/>
    <m/>
  </r>
  <r>
    <s v="Santa Clara"/>
    <s v="Franklin-McKinley School District"/>
    <s v="General Obligation Bond"/>
    <n v="50000000"/>
    <s v="K-12 School Facility"/>
    <n v="69.900000000000006"/>
    <n v="30.1"/>
    <s v="Pass"/>
    <n v="1"/>
    <s v=""/>
    <n v="2010"/>
    <x v="0"/>
    <m/>
  </r>
  <r>
    <s v="Santa Clara"/>
    <s v="Mountain View-Whisman School District"/>
    <s v="PLF Debt"/>
    <s v="Parcel Tax: $75-$600 Per Parcel (Depending on Sq Ft of Parcel)"/>
    <s v="K-12 School Facility"/>
    <n v="69.900000000000006"/>
    <n v="30.1"/>
    <s v="Pass"/>
    <n v="1"/>
    <s v=""/>
    <n v="2004"/>
    <x v="1"/>
    <m/>
  </r>
  <r>
    <s v="Santa Clara"/>
    <s v="East Side Union High School District"/>
    <s v="General Obligation Bond"/>
    <n v="298000000"/>
    <s v="K-12 School Facility"/>
    <n v="69.900000000000006"/>
    <n v="30.1"/>
    <s v="Pass"/>
    <n v="1"/>
    <s v=""/>
    <n v="2002"/>
    <x v="1"/>
    <m/>
  </r>
  <r>
    <s v="Santa Clara"/>
    <s v="Cupertino Union School District"/>
    <s v="PLF Debt"/>
    <s v="Parcel Tax: $125 parcel tax for 6 years."/>
    <s v="K-12 School Facility"/>
    <n v="70.010000000000005"/>
    <n v="29.99"/>
    <s v="Pass"/>
    <n v="1"/>
    <s v=""/>
    <n v="2009"/>
    <x v="2"/>
    <m/>
  </r>
  <r>
    <s v="Santa Clara"/>
    <s v="Mountain View"/>
    <s v="PLF Debt"/>
    <s v="Utility Users Tax: Update the Tax to Ensure Equal Treatment of Taxpayers Regardless of Telecom Technology Used. The Rate Will Not Change"/>
    <s v="Special Tax Fees/Levy"/>
    <n v="70.099999999999994"/>
    <n v="29.9"/>
    <s v="Pass"/>
    <n v="1"/>
    <s v=""/>
    <n v="2010"/>
    <x v="0"/>
    <m/>
  </r>
  <r>
    <s v="Santa Clara"/>
    <s v="Evergreen School District"/>
    <s v="PLF Debt"/>
    <s v="Parcel Tax: Renew existing tax of $125/parcel fpr 7 yrs."/>
    <s v="K-12 School Facility"/>
    <n v="70.209999999999994"/>
    <n v="29.79"/>
    <s v="Pass"/>
    <n v="1"/>
    <s v=""/>
    <n v="2018"/>
    <x v="0"/>
    <m/>
  </r>
  <r>
    <s v="Santa Clara"/>
    <s v="Lakeside Joint School District"/>
    <s v="PLF Debt"/>
    <s v="Parcel Tax: Levy annual tax of $647/parcel for 8 years."/>
    <s v="K-12 School Facility"/>
    <n v="70.31"/>
    <n v="29.69"/>
    <s v="Pass"/>
    <n v="1"/>
    <s v=""/>
    <n v="2017"/>
    <x v="2"/>
    <m/>
  </r>
  <r>
    <s v="Santa Clara"/>
    <s v="Mt Pleasant Elementary School District"/>
    <s v="General Obligation Bond"/>
    <n v="27500000"/>
    <s v="K-12 School Facility"/>
    <n v="70.33"/>
    <n v="29.67"/>
    <s v="Pass"/>
    <n v="1"/>
    <s v=""/>
    <n v="2018"/>
    <x v="0"/>
    <m/>
  </r>
  <r>
    <s v="Santa Clara"/>
    <s v="Cupertino Union School District"/>
    <s v="PLF Debt"/>
    <s v="Parcel Tax: Additional $125 per parcel, on top of an existing $125 parcel tax, for six years."/>
    <s v="Other, Multiple Educational Uses (Equipment, etc.)"/>
    <n v="70.33"/>
    <n v="29.94"/>
    <s v="Pass"/>
    <n v="1"/>
    <s v=""/>
    <n v="2011"/>
    <x v="2"/>
    <m/>
  </r>
  <r>
    <s v="Santa Clara"/>
    <s v="Campbell"/>
    <s v="Sales Tax Revenue Bond"/>
    <s v="Sales Tax: Increase Tax by 1/4› to Begin 4/1/2009"/>
    <s v="Special Tax Fees/Levy"/>
    <n v="70.5"/>
    <n v="29.5"/>
    <s v="Pass"/>
    <n v="1"/>
    <s v=""/>
    <n v="2008"/>
    <x v="0"/>
    <m/>
  </r>
  <r>
    <s v="Santa Clara"/>
    <s v="Santa Clara Valley Transportation Authority"/>
    <s v="Sales Tax Revenue Bond"/>
    <s v="Extend $0.05 Sales Tax"/>
    <s v="Public Transit"/>
    <n v="70.599999999999994"/>
    <n v="29.4"/>
    <s v="Pass"/>
    <n v="1"/>
    <s v=""/>
    <n v="2000"/>
    <x v="0"/>
    <m/>
  </r>
  <r>
    <s v="Santa Clara"/>
    <s v="Franklin-McKinley School District"/>
    <s v="PLF Debt"/>
    <s v="Parcel Tax: an annual parcel tax of $72 per parcel for five years, thereby generating an estimated $1.2 million per year"/>
    <s v="K-12 School Facility"/>
    <n v="70.61"/>
    <n v="29.39"/>
    <s v="Pass"/>
    <n v="1"/>
    <s v=""/>
    <n v="2020"/>
    <x v="0"/>
    <m/>
  </r>
  <r>
    <s v="Santa Clara"/>
    <s v="Los Altos School District"/>
    <s v="PLF Debt"/>
    <s v="Parcel Tax: Increase Tax by $333/Yr"/>
    <s v="K-12 School Facility"/>
    <n v="70.7"/>
    <n v="29.3"/>
    <s v="Pass"/>
    <n v="1"/>
    <s v=""/>
    <n v="2002"/>
    <x v="0"/>
    <m/>
  </r>
  <r>
    <s v="Santa Clara"/>
    <s v="Orchard School District"/>
    <s v="General Obligation Bond"/>
    <n v="40000000"/>
    <s v="K-12 School Facility"/>
    <n v="70.7"/>
    <n v="29.3"/>
    <s v="Pass"/>
    <n v="1"/>
    <s v=""/>
    <n v="2001"/>
    <x v="2"/>
    <m/>
  </r>
  <r>
    <s v="Santa Clara"/>
    <s v="Milpitas Unified School District"/>
    <s v="PLF Debt"/>
    <s v="Parcel Tax: Levy Tax of $84 Per Parcel for 5 Yrs"/>
    <s v="K-12 School Facility"/>
    <n v="70.8"/>
    <n v="29.2"/>
    <s v="Pass"/>
    <n v="1"/>
    <s v=""/>
    <n v="2010"/>
    <x v="1"/>
    <m/>
  </r>
  <r>
    <s v="Santa Clara"/>
    <s v="Berryessa Union School District"/>
    <s v="PLF Debt"/>
    <s v="Parcel Tax: $79 per parcel for 8 years, generating an estimated $1,800,000 per year"/>
    <s v="K-12 School Facility"/>
    <n v="70.819999999999993"/>
    <n v="29.18"/>
    <s v="Pass"/>
    <n v="1"/>
    <s v=""/>
    <n v="2021"/>
    <x v="2"/>
    <m/>
  </r>
  <r>
    <s v="Santa Clara"/>
    <s v="Sunnyvale School District"/>
    <s v="General Obligation Bond"/>
    <n v="100000000"/>
    <s v="K-12 School Facility"/>
    <n v="70.92"/>
    <n v="29.08"/>
    <s v="Pass"/>
    <n v="1"/>
    <s v=""/>
    <n v="2018"/>
    <x v="0"/>
    <m/>
  </r>
  <r>
    <s v="Santa Clara"/>
    <s v="Los Altos School District"/>
    <s v="PLF Debt"/>
    <s v="Parcel Tax: Renew expiring tax for 8 years of $223/parcel for school funding."/>
    <s v="K-12 School Facility"/>
    <n v="70.94"/>
    <n v="29.16"/>
    <s v="Pass"/>
    <n v="1"/>
    <s v=""/>
    <n v="2016"/>
    <x v="0"/>
    <m/>
  </r>
  <r>
    <s v="Santa Clara"/>
    <s v="San Jose"/>
    <s v="General Obligation Bond"/>
    <n v="650000000"/>
    <s v="Multiple Capital Improvements, Public Works"/>
    <n v="70.95"/>
    <n v="29.05"/>
    <s v="Pass"/>
    <n v="1"/>
    <s v=""/>
    <n v="2018"/>
    <x v="0"/>
    <m/>
  </r>
  <r>
    <s v="Santa Clara"/>
    <s v="Mountain View"/>
    <s v="PLF Debt"/>
    <s v="Business Tax: Impose business license tax of between $8 and $149 per employee on average, with larger companies paying more per employee."/>
    <s v="Other Purpose"/>
    <n v="71.05"/>
    <n v="28.95"/>
    <s v="Pass"/>
    <n v="1"/>
    <s v=""/>
    <n v="2018"/>
    <x v="0"/>
    <m/>
  </r>
  <r>
    <s v="Santa Clara"/>
    <s v="San Jose Unified School District"/>
    <s v="General Obligation Bond"/>
    <n v="290000000"/>
    <s v="K-12 School Facility"/>
    <n v="71.3"/>
    <n v="28.7"/>
    <s v="Pass"/>
    <n v="1"/>
    <s v=""/>
    <n v="2012"/>
    <x v="0"/>
    <m/>
  </r>
  <r>
    <s v="Santa Clara"/>
    <s v="Fremont Union High School District"/>
    <s v="PLF Debt"/>
    <s v="Parcel Tax: Renews existing parcel tax of $98 for 6 additional years beginning 7/1/2016."/>
    <s v="K-12 School Facility"/>
    <n v="71.400000000000006"/>
    <n v="28.6"/>
    <s v="Pass"/>
    <n v="1"/>
    <s v=""/>
    <n v="2014"/>
    <x v="0"/>
    <m/>
  </r>
  <r>
    <s v="Santa Clara"/>
    <s v="Mt Pleasant Elementary School District"/>
    <s v="PLF Debt"/>
    <s v="Parcel Tax: Levy an Annual Tax of $95 Per Parcel for 5 Yrs"/>
    <s v="K-12 School Facility"/>
    <n v="71.400000000000006"/>
    <n v="28.6"/>
    <s v="Pass"/>
    <n v="1"/>
    <s v=""/>
    <n v="2010"/>
    <x v="1"/>
    <m/>
  </r>
  <r>
    <s v="Santa Clara"/>
    <s v="East Side Union High School District"/>
    <s v="General Obligation Bond"/>
    <n v="349000000"/>
    <s v="K-12 School Facility"/>
    <n v="71.400000000000006"/>
    <n v="28.6"/>
    <s v="Pass"/>
    <n v="1"/>
    <s v=""/>
    <n v="2008"/>
    <x v="1"/>
    <m/>
  </r>
  <r>
    <s v="Santa Clara"/>
    <s v="Milpitas Unified School District"/>
    <s v="General Obligation Bond"/>
    <n v="284000000"/>
    <s v="K-12 School Facility"/>
    <n v="71.41"/>
    <n v="28.59"/>
    <s v="Pass"/>
    <n v="1"/>
    <s v=""/>
    <n v="2018"/>
    <x v="0"/>
    <m/>
  </r>
  <r>
    <s v="Santa Clara"/>
    <s v="Los Gatos Union School District"/>
    <s v="General Obligation Bond"/>
    <n v="30900000"/>
    <s v="K-12 School Facility"/>
    <n v="71.5"/>
    <n v="28.5"/>
    <s v="Pass"/>
    <n v="1"/>
    <s v=""/>
    <n v="2010"/>
    <x v="1"/>
    <m/>
  </r>
  <r>
    <s v="Santa Clara"/>
    <s v="East Side Union High School District"/>
    <s v="General Obligation Bond"/>
    <n v="120000000"/>
    <s v="K-12 School Facility"/>
    <n v="71.599999999999994"/>
    <n v="28.5"/>
    <s v="Pass"/>
    <n v="1"/>
    <s v=""/>
    <n v="2012"/>
    <x v="0"/>
    <m/>
  </r>
  <r>
    <s v="Santa Clara"/>
    <s v="San Jose"/>
    <s v="General Obligation Bond"/>
    <n v="159000000"/>
    <s v="Health Care Facilities"/>
    <n v="71.7"/>
    <n v="28.3"/>
    <s v="Pass"/>
    <n v="1"/>
    <s v=""/>
    <n v="2002"/>
    <x v="1"/>
    <m/>
  </r>
  <r>
    <s v="Santa Clara"/>
    <s v="Santa Clara Valley Transportation Authority"/>
    <s v="PLF Debt"/>
    <s v="Sales Tax: Impose additional 0.5% tax for 30 years for transportation infrastructure projects."/>
    <s v="Public Transit"/>
    <n v="71.739999999999995"/>
    <n v="28.26"/>
    <s v="Pass"/>
    <n v="1"/>
    <s v=""/>
    <n v="2016"/>
    <x v="0"/>
    <m/>
  </r>
  <r>
    <s v="Santa Clara"/>
    <s v="Mountain View-Whisman School District"/>
    <s v="PLF Debt"/>
    <s v="Parcel Tax: Increase tax to $191/parcel for 8 years."/>
    <s v="K-12 School Facility"/>
    <n v="71.97"/>
    <n v="28.03"/>
    <s v="Pass"/>
    <n v="1"/>
    <s v=""/>
    <n v="2017"/>
    <x v="2"/>
    <m/>
  </r>
  <r>
    <s v="Santa Clara"/>
    <s v="Santa Clara Unified School District"/>
    <s v="General Obligation Bond"/>
    <n v="315000000"/>
    <s v="K-12 School Facility"/>
    <n v="72"/>
    <n v="28"/>
    <s v="Pass"/>
    <n v="1"/>
    <s v=""/>
    <n v="2004"/>
    <x v="0"/>
    <m/>
  </r>
  <r>
    <s v="Santa Clara"/>
    <s v="Saratoga Union School District"/>
    <s v="PLF Debt"/>
    <s v="Parcel Tax: Renew district's tax of $68/parcel for 8 yrs. to fund instruction and educational programs."/>
    <s v="K-12 School Facility"/>
    <n v="72.260000000000005"/>
    <n v="27.74"/>
    <s v="Pass"/>
    <n v="1"/>
    <s v=""/>
    <n v="2019"/>
    <x v="2"/>
    <m/>
  </r>
  <r>
    <s v="Santa Clara"/>
    <s v="East Side Union High School District"/>
    <s v="General Obligation Bond"/>
    <n v="510000000"/>
    <s v="K-12 School Facility"/>
    <n v="72.39"/>
    <n v="27.61"/>
    <s v="Pass"/>
    <n v="1"/>
    <s v=""/>
    <n v="2016"/>
    <x v="0"/>
    <m/>
  </r>
  <r>
    <s v="Santa Clara"/>
    <s v="Cambrian Elementary School District"/>
    <s v="General Obligation Bond"/>
    <n v="39000000"/>
    <s v="K-12 School Facility"/>
    <n v="72.47"/>
    <n v="27.53"/>
    <s v="Pass"/>
    <n v="1"/>
    <s v=""/>
    <n v="2014"/>
    <x v="1"/>
    <m/>
  </r>
  <r>
    <s v="Santa Clara"/>
    <s v="Berryessa Union School District"/>
    <s v="PLF Debt"/>
    <s v="Parcel Tax: Levy Tax of $79 Per Parcel Annually for 5 Yrs"/>
    <s v="K-12 School Facility"/>
    <n v="72.5"/>
    <n v="27.5"/>
    <s v="Pass"/>
    <n v="1"/>
    <s v=""/>
    <n v="2008"/>
    <x v="0"/>
    <m/>
  </r>
  <r>
    <s v="Santa Clara"/>
    <s v="Moreland School District"/>
    <s v="General Obligation Bond"/>
    <n v="35000000"/>
    <s v="K-12 School Facility"/>
    <n v="72.5"/>
    <n v="27.5"/>
    <s v="Pass"/>
    <n v="1"/>
    <s v=""/>
    <n v="2002"/>
    <x v="1"/>
    <m/>
  </r>
  <r>
    <s v="Santa Clara"/>
    <s v="San Jose"/>
    <s v="PLF Debt"/>
    <s v="Card Room Tax: increase its card room gross revenue tax from 15% to 16.5%; impose a tax on third party funding sources at 5%, 7.5%, or 10% depending on gross revenue; allowing up to 30 more card tables in the city (a maximum of 128 or 64 per card room); and thereby generate an estimated $15 million per year in general purpose revenue"/>
    <s v="Other Purpose"/>
    <n v="72.63"/>
    <n v="27.37"/>
    <s v="Pass"/>
    <n v="1"/>
    <s v=""/>
    <n v="2020"/>
    <x v="0"/>
    <m/>
  </r>
  <r>
    <s v="Santa Clara"/>
    <s v="Franklin-McKinley School District"/>
    <s v="General Obligation Bond"/>
    <n v="30000000"/>
    <s v="K-12 School Facility"/>
    <n v="72.7"/>
    <n v="27.3"/>
    <s v="Pass"/>
    <n v="1"/>
    <s v=""/>
    <n v="2004"/>
    <x v="0"/>
    <m/>
  </r>
  <r>
    <s v="Santa Clara"/>
    <s v="Evergreen School District"/>
    <s v="General Obligation Bond"/>
    <n v="150000000"/>
    <s v="K-12 School Facility"/>
    <n v="72.8"/>
    <n v="27.2"/>
    <s v="Pass"/>
    <n v="1"/>
    <s v=""/>
    <n v="2006"/>
    <x v="0"/>
    <m/>
  </r>
  <r>
    <s v="Santa Clara"/>
    <s v="Sunnyvale School District"/>
    <s v="General Obligation Bond"/>
    <n v="120000000"/>
    <s v="K-12 School Facility"/>
    <n v="73"/>
    <n v="27"/>
    <s v="Pass"/>
    <n v="1"/>
    <s v=""/>
    <n v="2004"/>
    <x v="0"/>
    <m/>
  </r>
  <r>
    <s v="Santa Clara"/>
    <s v="Oak Grove School District"/>
    <s v="PLF Debt"/>
    <s v="Parcel Tax: Continue Existing Special Tax of $68 Per Parcel for 4 Yrs"/>
    <s v="K-12 School Facility"/>
    <n v="73.099999999999994"/>
    <n v="26.9"/>
    <s v="Pass"/>
    <n v="1"/>
    <s v=""/>
    <n v="2010"/>
    <x v="1"/>
    <m/>
  </r>
  <r>
    <s v="Santa Clara"/>
    <s v="Campbell"/>
    <s v="PLF Debt"/>
    <s v="Transient Occupancy Tax: Increase Existing Tax from 10% to 12%"/>
    <s v="Special Tax Fees/Levy"/>
    <n v="73.2"/>
    <n v="26.8"/>
    <s v="Pass"/>
    <n v="1"/>
    <s v=""/>
    <n v="2010"/>
    <x v="0"/>
    <m/>
  </r>
  <r>
    <s v="Santa Clara"/>
    <s v="Santa Clara"/>
    <s v="PLF Debt"/>
    <s v="Transient Occupancy Tax: up to 4% generating up to $7 million per year, thereby increasing the total hotel tax rate in the city from 9.5% to up to 13.5%"/>
    <s v="Other Purpose"/>
    <n v="73.569999999999993"/>
    <n v="26.43"/>
    <s v="Pass"/>
    <n v="1"/>
    <s v=""/>
    <n v="2020"/>
    <x v="0"/>
    <m/>
  </r>
  <r>
    <s v="Santa Clara"/>
    <s v="Morgan Hill"/>
    <s v="PLF Debt"/>
    <s v="TOT: Continue 10%Tax"/>
    <s v="Special Tax Fees/Levy"/>
    <n v="73.599999999999994"/>
    <n v="26.4"/>
    <s v="Pass"/>
    <n v="1"/>
    <s v=""/>
    <n v="2002"/>
    <x v="0"/>
    <m/>
  </r>
  <r>
    <s v="Santa Clara"/>
    <s v="Franklin-McKinley School District"/>
    <s v="PLF Debt"/>
    <s v="Parcel Tax: Assess Tax of $72 Per Parcel Annually for 9 Yrs"/>
    <s v="K-12 School Facility"/>
    <n v="73.599999999999994"/>
    <n v="26.4"/>
    <s v="Pass"/>
    <n v="1"/>
    <s v=""/>
    <n v="2008"/>
    <x v="0"/>
    <m/>
  </r>
  <r>
    <s v="Santa Clara"/>
    <s v="Fremont Union High School District"/>
    <s v="PLF Debt"/>
    <s v="Parcel Tax: renewing an existing annual parcel tax of $98 per parcel for eight years, thereby generating an estimated $5 million per year"/>
    <s v="K-12 School Facility"/>
    <n v="73.67"/>
    <n v="26.33"/>
    <s v="Pass"/>
    <n v="1"/>
    <s v=""/>
    <n v="2020"/>
    <x v="0"/>
    <m/>
  </r>
  <r>
    <s v="Santa Clara"/>
    <s v="Moreland School District"/>
    <s v="PLF Debt"/>
    <s v="Parcel Tax: Extend and increase parcel tax to $142 a year."/>
    <s v="Other Purpose"/>
    <n v="73.69"/>
    <n v="26.31"/>
    <s v="Pass"/>
    <n v="1"/>
    <s v=""/>
    <n v="2016"/>
    <x v="1"/>
    <m/>
  </r>
  <r>
    <s v="Santa Clara"/>
    <s v="Santa Clara Valley Water District"/>
    <s v="PLF Debt"/>
    <s v="Parcel Tax: Renew Existing Parcel Tax for 15 Yrs: 7/1/2013 Through 6/30/2028"/>
    <s v="Water Supply, Storage, Distribution"/>
    <n v="73.7"/>
    <n v="26.3"/>
    <s v="Pass"/>
    <n v="1"/>
    <s v=""/>
    <n v="2012"/>
    <x v="0"/>
    <m/>
  </r>
  <r>
    <s v="Santa Clara"/>
    <s v="Cambrian Elementary School District"/>
    <s v="General Obligation Bond"/>
    <n v="20975000"/>
    <s v="K-12 School Facility"/>
    <n v="73.8"/>
    <n v="26.2"/>
    <s v="Pass"/>
    <n v="1"/>
    <s v=""/>
    <n v="2002"/>
    <x v="0"/>
    <m/>
  </r>
  <r>
    <s v="Santa Clara"/>
    <s v="Evergreen School District"/>
    <s v="PLF Debt"/>
    <s v="Parcel Tax: Levy Tax of $90 Per Parcel Annually for 5 Yrs"/>
    <s v="K-12 School Facility"/>
    <n v="73.900000000000006"/>
    <n v="26.2"/>
    <s v="Pass"/>
    <n v="1"/>
    <s v=""/>
    <n v="2008"/>
    <x v="0"/>
    <m/>
  </r>
  <r>
    <s v="Santa Clara"/>
    <s v="Campbell Union School District"/>
    <s v="General Obligation Bond"/>
    <n v="150000000"/>
    <s v="K-12 School Facility"/>
    <n v="74"/>
    <n v="26"/>
    <s v="Pass"/>
    <n v="1"/>
    <s v=""/>
    <n v="2010"/>
    <x v="1"/>
    <m/>
  </r>
  <r>
    <s v="Santa Clara"/>
    <s v="Milpitas Unified School District"/>
    <s v="PLF Debt"/>
    <s v="Parcel Tax: Renew expiring $84 education parcel tax for 8 yrs."/>
    <s v="K-12 School Facility"/>
    <n v="74.03"/>
    <n v="25.97"/>
    <s v="Pass"/>
    <n v="1"/>
    <s v=""/>
    <n v="2014"/>
    <x v="1"/>
    <m/>
  </r>
  <r>
    <s v="Santa Clara"/>
    <s v="Cambrian Elementary School District"/>
    <s v="PLF Debt"/>
    <s v="Parcel Tax Continuation"/>
    <s v="K-12 School Facility"/>
    <n v="74.099999999999994"/>
    <n v="25.9"/>
    <s v="Pass"/>
    <n v="1"/>
    <s v=""/>
    <n v="2004"/>
    <x v="1"/>
    <m/>
  </r>
  <r>
    <s v="Santa Clara"/>
    <s v="Santa Clara County"/>
    <s v="PLF Debt"/>
    <s v="Sales Tax: Continue the 1/8 cent sales tax."/>
    <s v="Other Purpose"/>
    <n v="74.2"/>
    <n v="25.8"/>
    <s v="Pass"/>
    <n v="1"/>
    <s v=""/>
    <n v="2018"/>
    <x v="0"/>
    <m/>
  </r>
  <r>
    <s v="Santa Clara"/>
    <s v="North County Library Authority"/>
    <s v="PLF Debt"/>
    <s v="Parcel Tax: $36 per parcel per year"/>
    <s v="Other Purpose"/>
    <n v="74.2"/>
    <n v="25.8"/>
    <s v="Pass"/>
    <n v="1"/>
    <s v=""/>
    <n v="1990"/>
    <x v="0"/>
    <m/>
  </r>
  <r>
    <s v="Santa Clara"/>
    <s v="San Jose-Evergreen Community College District"/>
    <s v="General Obligation Bond"/>
    <n v="137750000"/>
    <s v="College, University Facility"/>
    <n v="74.3"/>
    <n v="25.7"/>
    <s v="Pass"/>
    <n v="1"/>
    <s v=""/>
    <n v="1998"/>
    <x v="0"/>
    <m/>
  </r>
  <r>
    <s v="Santa Clara"/>
    <s v="Sunnyvale School District"/>
    <s v="PLF Debt"/>
    <s v="Parcel Tax: Renew existing tax for 7 years of $59/parcel for school funding beginning 1/1/2018."/>
    <s v="K-12 School Facility"/>
    <n v="74.400000000000006"/>
    <n v="25.6"/>
    <s v="Pass"/>
    <n v="1"/>
    <s v=""/>
    <n v="2016"/>
    <x v="0"/>
    <m/>
  </r>
  <r>
    <s v="Santa Clara"/>
    <s v="Alum Rock Union Elementary School District"/>
    <s v="PLF Debt"/>
    <s v="Parcel Tax: Extend and Increase the Parcel Tax by $48 Per Parcel to a Total of $160.16 Per Parcel Beginning 7/1/2010 for 5 Yrs"/>
    <s v="K-12 School Facility"/>
    <n v="74.400000000000006"/>
    <n v="25.6"/>
    <s v="Pass"/>
    <n v="1"/>
    <s v=""/>
    <n v="2010"/>
    <x v="1"/>
    <m/>
  </r>
  <r>
    <s v="Santa Clara"/>
    <s v="Union Elementary School District"/>
    <s v="PLF Debt"/>
    <s v="Parcel Tax: $96 per parcel/per year for 10 years."/>
    <s v="K-12 School Facility"/>
    <n v="74.77"/>
    <n v="25.23"/>
    <s v="Pass"/>
    <n v="1"/>
    <s v=""/>
    <n v="2015"/>
    <x v="2"/>
    <m/>
  </r>
  <r>
    <s v="Santa Clara"/>
    <s v="Cupertino Union School District"/>
    <s v="General Obligation Bond"/>
    <n v="8000000"/>
    <s v="K-12 School Facility"/>
    <n v="74.8"/>
    <n v="25.2"/>
    <s v="Pass"/>
    <n v="1"/>
    <s v=""/>
    <n v="2001"/>
    <x v="2"/>
    <m/>
  </r>
  <r>
    <s v="Santa Clara"/>
    <s v="Evergreen School District"/>
    <s v="PLF Debt"/>
    <s v="Parcel Tax: Renew tax at $100 per parcel for 5 yrs."/>
    <s v="K-12 School Facility"/>
    <n v="74.900000000000006"/>
    <n v="25.1"/>
    <s v="Pass"/>
    <n v="1"/>
    <s v=""/>
    <n v="2014"/>
    <x v="1"/>
    <m/>
  </r>
  <r>
    <s v="Santa Clara"/>
    <s v="Alum Rock Unified School District"/>
    <s v="PLF Debt"/>
    <s v="Parcel Tax: Renew expiring parcel tax of $176.42 for 7 years."/>
    <s v="K-12 School Facility"/>
    <n v="75"/>
    <n v="25"/>
    <s v="Pass"/>
    <n v="1"/>
    <s v=""/>
    <n v="2014"/>
    <x v="0"/>
    <m/>
  </r>
  <r>
    <s v="Santa Clara"/>
    <s v="Oak Grove School District"/>
    <s v="General Obligation Bond"/>
    <n v="125000000"/>
    <s v="K-12 School Facility"/>
    <n v="75"/>
    <n v="25"/>
    <s v="Pass"/>
    <n v="1"/>
    <s v=""/>
    <n v="2008"/>
    <x v="0"/>
    <m/>
  </r>
  <r>
    <s v="Santa Clara"/>
    <s v="Santa Clara Valley Water District"/>
    <s v="PLF Debt"/>
    <s v="Parcel Tax: renewing an existing annual parcel tax of $0.006 per sq. ft., thereby generating an estimated $45.5 million per year, until ended by voters"/>
    <s v="Public Safety"/>
    <n v="75.06"/>
    <n v="24.94"/>
    <s v="Pass"/>
    <n v="1"/>
    <s v=""/>
    <n v="2020"/>
    <x v="0"/>
    <m/>
  </r>
  <r>
    <s v="Santa Clara"/>
    <s v="Mt Pleasant Elementary School District"/>
    <s v="General Obligation Bond"/>
    <n v="25000000"/>
    <s v="K-12 School Facility"/>
    <n v="75.5"/>
    <n v="24.5"/>
    <s v="Pass"/>
    <n v="1"/>
    <s v=""/>
    <n v="2012"/>
    <x v="0"/>
    <m/>
  </r>
  <r>
    <s v="Santa Clara"/>
    <s v="Palo Alto Unified School District"/>
    <s v="PLF Debt"/>
    <s v="Parcel Tax: $293 per parcel for 5 years."/>
    <s v="K-12 School Facility"/>
    <n v="75.7"/>
    <n v="24.3"/>
    <s v="Pass"/>
    <n v="1"/>
    <s v=""/>
    <n v="2001"/>
    <x v="2"/>
    <m/>
  </r>
  <r>
    <s v="Santa Clara"/>
    <s v="San Jose"/>
    <s v="General Obligation Bond"/>
    <n v="211790000"/>
    <s v="Public Building"/>
    <n v="75.8"/>
    <n v="24.2"/>
    <s v="Pass"/>
    <n v="1"/>
    <s v=""/>
    <n v="2000"/>
    <x v="0"/>
    <m/>
  </r>
  <r>
    <s v="Santa Clara"/>
    <s v="Los Altos School District"/>
    <s v="General Obligation Bond"/>
    <n v="94700000"/>
    <s v="K-12 School Facility"/>
    <n v="75.8"/>
    <n v="24.2"/>
    <s v="Pass"/>
    <n v="1"/>
    <s v=""/>
    <n v="1998"/>
    <x v="0"/>
    <m/>
  </r>
  <r>
    <s v="Santa Clara"/>
    <s v="Cupertino"/>
    <s v="PLF Debt"/>
    <s v="Utility Tax: Extend existing utility tax to additional range of services and maintain 2.4% tax rate."/>
    <s v="Other Purpose"/>
    <n v="75.97"/>
    <n v="24.03"/>
    <s v="Pass"/>
    <n v="1"/>
    <s v=""/>
    <n v="2009"/>
    <x v="2"/>
    <m/>
  </r>
  <r>
    <s v="Santa Clara"/>
    <s v="Los Gatos Union School District"/>
    <s v="PLF Debt"/>
    <s v="Parcel Tax: $335 per parcel to replace an existing parcel tax, generating an estimated $3,200,000 per year for eight years"/>
    <s v="K-12 School Facility"/>
    <n v="75.98"/>
    <n v="24.02"/>
    <s v="Pass"/>
    <n v="1"/>
    <s v=""/>
    <n v="2021"/>
    <x v="2"/>
    <m/>
  </r>
  <r>
    <s v="Santa Clara"/>
    <s v="Los Altos School District"/>
    <s v="PLF Debt"/>
    <s v="Parcel Tax: Extend $264 Parcel Tax for 4 Yrs"/>
    <s v="K-12 School Facility"/>
    <n v="76"/>
    <n v="24"/>
    <s v="Pass"/>
    <n v="1"/>
    <s v=""/>
    <n v="2000"/>
    <x v="0"/>
    <m/>
  </r>
  <r>
    <s v="Santa Clara"/>
    <s v="San Jose"/>
    <s v="PLF Debt"/>
    <s v="Business Tax: Adopt an Ordinance to Increase the Cardroom Tax Rate on Gross Revenues from 13% to 15%"/>
    <s v="Other Purpose"/>
    <n v="76.099999999999994"/>
    <n v="24"/>
    <s v="Pass"/>
    <n v="1"/>
    <s v=""/>
    <n v="2010"/>
    <x v="1"/>
    <m/>
  </r>
  <r>
    <s v="Santa Clara"/>
    <s v="Palo Alto"/>
    <s v="PLF Debt"/>
    <s v="Transient Occupancy Tax: Increase tax 2%."/>
    <s v="Special Tax Fees/Levy"/>
    <n v="76.3"/>
    <n v="23.7"/>
    <s v="Pass"/>
    <n v="1"/>
    <s v=""/>
    <n v="2014"/>
    <x v="0"/>
    <m/>
  </r>
  <r>
    <s v="Santa Clara"/>
    <s v="Santa Clara"/>
    <s v="PLF Debt"/>
    <s v="Marijuana Tax: Impose tax on commercial cannabis up to 10% of gross receipts and up to $25/sq. ft. for cultivation."/>
    <s v="Other Purpose"/>
    <n v="76.680000000000007"/>
    <n v="23.32"/>
    <s v="Pass"/>
    <n v="1"/>
    <s v=""/>
    <n v="2018"/>
    <x v="0"/>
    <m/>
  </r>
  <r>
    <s v="Santa Clara"/>
    <s v="Campbell Union High School District"/>
    <s v="PLF Debt"/>
    <s v="Parcel Tax: Renew existing $85 annual parcel tax for 8 years."/>
    <s v="Other, Multiple Educational Uses (Equipment, etc.)"/>
    <n v="76.760000000000005"/>
    <n v="23.24"/>
    <s v="Pass"/>
    <n v="1"/>
    <s v=""/>
    <n v="2013"/>
    <x v="2"/>
    <m/>
  </r>
  <r>
    <s v="Santa Clara"/>
    <s v="Los Altos"/>
    <s v="PLF Debt"/>
    <s v="Transient Occupany Tax: Increase TOT up to 11%."/>
    <s v="Other Purpose"/>
    <n v="76.8"/>
    <n v="23.2"/>
    <s v="Pass"/>
    <n v="1"/>
    <s v=""/>
    <n v="2001"/>
    <x v="2"/>
    <m/>
  </r>
  <r>
    <s v="Santa Clara"/>
    <s v="Orchard School District"/>
    <s v="General Obligation Bond"/>
    <n v="16000000"/>
    <s v="K-12 School Facility"/>
    <n v="76.8"/>
    <n v="23.2"/>
    <s v="Pass"/>
    <n v="1"/>
    <s v=""/>
    <n v="2000"/>
    <x v="0"/>
    <m/>
  </r>
  <r>
    <s v="Santa Clara"/>
    <s v="Sunnyvale"/>
    <s v="PLF Debt"/>
    <s v="Utility Users Tax: Apply the city's 2% tax to all telephone services, including cell phone services, other wireless service, private networks, long distance calls, and other modern technology."/>
    <s v="Other Purpose"/>
    <n v="76.900000000000006"/>
    <n v="23.1"/>
    <s v="Pass"/>
    <n v="1"/>
    <s v=""/>
    <n v="2016"/>
    <x v="0"/>
    <m/>
  </r>
  <r>
    <s v="Santa Clara"/>
    <s v="Palo Alto Unified School District"/>
    <s v="PLF Debt"/>
    <s v="Parcel Tax: Increase parcel tax by $120 per year/per parcel for six years."/>
    <s v="K-12 School Facility"/>
    <n v="77.34"/>
    <n v="22.66"/>
    <s v="Pass"/>
    <n v="1"/>
    <s v=""/>
    <n v="2015"/>
    <x v="2"/>
    <m/>
  </r>
  <r>
    <s v="Santa Clara"/>
    <s v="Mt Pleasant Elementary School District"/>
    <s v="PLF Debt"/>
    <s v="Parcel Tax: Renew expiring $95 parcel tax for 7 yrs."/>
    <s v="K-12 School Facility"/>
    <n v="77.36"/>
    <n v="22.64"/>
    <s v="Pass"/>
    <n v="1"/>
    <s v=""/>
    <n v="2014"/>
    <x v="1"/>
    <m/>
  </r>
  <r>
    <s v="Santa Clara"/>
    <s v="Palo Alto Unified School District"/>
    <s v="PLF Debt"/>
    <s v="Parcel Tax: renewing an existing annual parcel tax of $836 per parcel for six years, with 2% annual adjustments, thereby generating an estimated $16 million per year"/>
    <s v="K-12 School Facility"/>
    <n v="77.44"/>
    <n v="22.56"/>
    <s v="Pass"/>
    <n v="1"/>
    <s v=""/>
    <n v="2020"/>
    <x v="0"/>
    <m/>
  </r>
  <r>
    <s v="Santa Clara"/>
    <s v="Luther Burbank School District"/>
    <s v="General Obligation Bond"/>
    <n v="9500000"/>
    <s v="K-12 School Facility"/>
    <n v="77.5"/>
    <n v="22.5"/>
    <s v="Pass"/>
    <n v="1"/>
    <s v=""/>
    <n v="2006"/>
    <x v="2"/>
    <m/>
  </r>
  <r>
    <s v="Santa Clara"/>
    <s v="North County Library Authority"/>
    <s v="PLF Debt"/>
    <s v="Parcel Tax: Continue Annual Tax for 20 Years at Rate of $76/Parcel within Los Altos and Los Altos Hills"/>
    <s v="Public Building"/>
    <n v="77.599999999999994"/>
    <n v="22.4"/>
    <s v="Pass"/>
    <n v="1"/>
    <s v=""/>
    <n v="2010"/>
    <x v="1"/>
    <m/>
  </r>
  <r>
    <s v="Santa Clara"/>
    <s v="Palo Alto Unified School District"/>
    <s v="General Obligation Bond"/>
    <n v="378000000"/>
    <s v="K-12 School Facility"/>
    <n v="77.599999999999994"/>
    <n v="22.4"/>
    <s v="Pass"/>
    <n v="1"/>
    <s v=""/>
    <n v="2008"/>
    <x v="1"/>
    <m/>
  </r>
  <r>
    <s v="Santa Clara"/>
    <s v="San Jose"/>
    <s v="PLF Debt"/>
    <s v="Utility Users Tax: Replace 911 Fee ($1.75) a Reduced Tax ($1.57)"/>
    <s v="Special Tax Fees/Levy"/>
    <n v="77.7"/>
    <n v="22.3"/>
    <s v="Pass"/>
    <n v="1"/>
    <s v=""/>
    <n v="2008"/>
    <x v="0"/>
    <m/>
  </r>
  <r>
    <s v="Santa Clara"/>
    <s v="Mountain View-Los Altos Union High School District"/>
    <s v="General Obligation Bond"/>
    <n v="41300000"/>
    <s v="K-12 School Facility"/>
    <n v="77.7"/>
    <n v="22.3"/>
    <s v="Pass"/>
    <n v="1"/>
    <s v=""/>
    <n v="2010"/>
    <x v="1"/>
    <m/>
  </r>
  <r>
    <s v="Santa Clara"/>
    <s v="Berryessa Union School District"/>
    <s v="PLF Debt"/>
    <s v="Parcel Tax: Continue the Expiring Annual Tax of $79 Per Parcel Tax for 8 Yrs"/>
    <s v="K-12 School Facility"/>
    <n v="78.099999999999994"/>
    <n v="21.9"/>
    <s v="Pass"/>
    <n v="1"/>
    <s v=""/>
    <n v="2012"/>
    <x v="0"/>
    <m/>
  </r>
  <r>
    <s v="Santa Clara"/>
    <s v="Santa Clara County"/>
    <s v="General Obligation Bond"/>
    <n v="840000000"/>
    <s v="Hospital"/>
    <n v="78.099999999999994"/>
    <n v="21.9"/>
    <s v="Pass"/>
    <n v="1"/>
    <s v=""/>
    <n v="2008"/>
    <x v="0"/>
    <m/>
  </r>
  <r>
    <s v="Santa Clara"/>
    <s v="Franklin-McKinley School District"/>
    <s v="General Obligation Bond"/>
    <n v="67400000"/>
    <s v="K-12 School Facility"/>
    <n v="78.180000000000007"/>
    <n v="21.82"/>
    <s v="Pass"/>
    <n v="1"/>
    <s v=""/>
    <n v="2016"/>
    <x v="1"/>
    <m/>
  </r>
  <r>
    <s v="Santa Clara"/>
    <s v="San Jose"/>
    <s v="PLF Debt"/>
    <s v="Business Tax: Impose Tax at a Rate of Up to 10% of Gross Receipts on Marijuana Businesses"/>
    <s v="Special Tax Fees/Levy"/>
    <n v="78.3"/>
    <n v="21.7"/>
    <s v="Pass"/>
    <n v="1"/>
    <s v=""/>
    <n v="2010"/>
    <x v="0"/>
    <m/>
  </r>
  <r>
    <s v="Santa Clara"/>
    <s v="Sunnyvale"/>
    <s v="PLF Debt"/>
    <s v="Transient Occupancy Tax: Increase tax from 10.5% to 12.5%."/>
    <s v="Other Purpose"/>
    <n v="78.53"/>
    <n v="21.47"/>
    <s v="Pass"/>
    <n v="1"/>
    <s v=""/>
    <n v="2018"/>
    <x v="0"/>
    <m/>
  </r>
  <r>
    <s v="Santa Clara"/>
    <s v="San Jose"/>
    <s v="General Obligation Bond"/>
    <n v="228030000"/>
    <s v="Recreation and Sports Facilities"/>
    <n v="78.7"/>
    <n v="21.3"/>
    <s v="Pass"/>
    <n v="1"/>
    <s v=""/>
    <n v="2000"/>
    <x v="0"/>
    <m/>
  </r>
  <r>
    <s v="Santa Clara"/>
    <s v="Alum Rock Union Elementary School District"/>
    <s v="General Obligation Bond"/>
    <n v="140000000"/>
    <s v="K-12 School Facility"/>
    <n v="78.75"/>
    <n v="21.25"/>
    <s v="Pass"/>
    <n v="1"/>
    <s v=""/>
    <n v="2016"/>
    <x v="1"/>
    <m/>
  </r>
  <r>
    <s v="Santa Clara"/>
    <s v="Morgan Hill"/>
    <s v="PLF Debt"/>
    <s v="Marijuana Tax: Impose annual tax on marijuana businesses not to exceed $15/canopy sq. ft. for cultivation (adjustable for inflation) and up to 10% of gross receipts for all other marijuana businesses."/>
    <s v="Other Purpose"/>
    <n v="79.06"/>
    <n v="20.94"/>
    <s v="Pass"/>
    <n v="1"/>
    <s v=""/>
    <n v="2018"/>
    <x v="0"/>
    <m/>
  </r>
  <r>
    <s v="Santa Clara"/>
    <s v="Alum Rock Union Elementary School District"/>
    <s v="General Obligation Bond"/>
    <n v="179000000"/>
    <s v="K-12 School Facility"/>
    <n v="79.099999999999994"/>
    <n v="20.9"/>
    <s v="Pass"/>
    <n v="1"/>
    <s v=""/>
    <n v="2008"/>
    <x v="1"/>
    <m/>
  </r>
  <r>
    <s v="Santa Clara"/>
    <s v="Morgan Hill"/>
    <s v="PLF Debt"/>
    <s v="Transient Occupancy Tax: Increase tax from 10% to 11%."/>
    <s v="Other Purpose"/>
    <n v="79.23"/>
    <n v="20.77"/>
    <s v="Pass"/>
    <n v="1"/>
    <s v=""/>
    <n v="2018"/>
    <x v="0"/>
    <m/>
  </r>
  <r>
    <s v="Santa Clara"/>
    <s v="Campbell Union High School District"/>
    <s v="PLF Debt"/>
    <s v="Parcel Tax: Renew Existing $85 Annual Assessment for 5 Yrs"/>
    <s v="K-12 School Facility"/>
    <n v="79.400000000000006"/>
    <n v="20.6"/>
    <s v="Pass"/>
    <n v="1"/>
    <s v=""/>
    <n v="2008"/>
    <x v="0"/>
    <m/>
  </r>
  <r>
    <s v="Santa Clara"/>
    <s v="Alum Rock Union Elementary School District"/>
    <s v="General Obligation Bond"/>
    <n v="125000000"/>
    <s v="K-12 School Facility"/>
    <n v="79.5"/>
    <n v="20.5"/>
    <s v="Pass"/>
    <n v="1"/>
    <s v=""/>
    <n v="2012"/>
    <x v="0"/>
    <m/>
  </r>
  <r>
    <s v="Santa Clara"/>
    <s v="San Jose"/>
    <s v="PLF Debt"/>
    <s v="Utility Users Tax: Reduce Tax Rate from 5% to 4.5%"/>
    <s v="Special Tax Fees/Levy"/>
    <n v="79.599999999999994"/>
    <n v="20.5"/>
    <s v="Pass"/>
    <n v="1"/>
    <s v=""/>
    <n v="2008"/>
    <x v="0"/>
    <m/>
  </r>
  <r>
    <s v="Santa Clara"/>
    <s v="Los Altos"/>
    <s v="PLF Debt"/>
    <s v="Extend existing business license"/>
    <s v="Other Purpose"/>
    <n v="80"/>
    <n v="20"/>
    <s v="Pass"/>
    <n v="1"/>
    <s v=""/>
    <n v="1988"/>
    <x v="0"/>
    <m/>
  </r>
  <r>
    <s v="Santa Clara"/>
    <s v="Palo Alto"/>
    <s v="PLF Debt"/>
    <s v="Transient Occupancy Tax: Increase TOT from 10% to 12%."/>
    <s v="Other Purpose"/>
    <n v="80.099999999999994"/>
    <n v="19.899999999999999"/>
    <s v="Pass"/>
    <n v="1"/>
    <s v=""/>
    <n v="2007"/>
    <x v="2"/>
    <m/>
  </r>
  <r>
    <s v="Santa Clara"/>
    <s v="Franklin-McKinley School District"/>
    <s v="PLF Debt"/>
    <s v="Parcel Tax: Renew expiring tax for 9 years of $72/parcel for school funding."/>
    <s v="K-12 School Facility"/>
    <n v="80.349999999999994"/>
    <n v="19.649999999999999"/>
    <s v="Pass"/>
    <n v="1"/>
    <s v=""/>
    <n v="2016"/>
    <x v="0"/>
    <m/>
  </r>
  <r>
    <s v="Santa Clara"/>
    <s v="Mountain View-Whisman School District"/>
    <s v="PLF Debt"/>
    <s v="Parcel Tax: Increase and Extend a Parcel Tax Between $127 and $1,016, Depending on Sq. Footage, on Parcels Located within the District. Tax to Expire In 8 Yrs"/>
    <s v="K-12 School Facility"/>
    <n v="80.5"/>
    <n v="19.5"/>
    <s v="Pass"/>
    <n v="1"/>
    <s v=""/>
    <n v="2008"/>
    <x v="1"/>
    <m/>
  </r>
  <r>
    <s v="Santa Clara"/>
    <s v="Santa Clara Valley Open Space Authority"/>
    <s v="PLF Debt"/>
    <s v="Parcel Tax: renewing an existing annual parcel tax of $24 per parcel, thereby generating an estimated $8 million per year, until ended by voters"/>
    <s v="Parks, Open Space"/>
    <n v="81.349999999999994"/>
    <n v="18.649999999999999"/>
    <s v="Pass"/>
    <n v="1"/>
    <s v=""/>
    <n v="2020"/>
    <x v="0"/>
    <m/>
  </r>
  <r>
    <s v="Santa Clara"/>
    <s v="Mountain View"/>
    <s v="PLF Debt"/>
    <s v="Marijuana Tax: Impose tax up to 9% of gross receipts of cannabis businesses providing about $1 million/yr."/>
    <s v="Other Purpose"/>
    <n v="81.42"/>
    <n v="18.579999999999998"/>
    <s v="Pass"/>
    <n v="1"/>
    <s v=""/>
    <n v="2018"/>
    <x v="0"/>
    <m/>
  </r>
  <r>
    <s v="Santa Clara"/>
    <s v="San Jose"/>
    <s v="PLF Debt"/>
    <s v="Parcel Tax: Continue existing library parcel tax for 25 yrs."/>
    <s v="Public Building"/>
    <n v="81.47"/>
    <n v="18.53"/>
    <s v="Pass"/>
    <n v="1"/>
    <s v=""/>
    <n v="2014"/>
    <x v="1"/>
    <m/>
  </r>
  <r>
    <s v="Santa Clara"/>
    <s v="Los Gatos Union School District"/>
    <s v="PLF Debt"/>
    <s v="Parcel Tax: Extend parcel tax of $290 a year for 8 years."/>
    <s v="K-12 School Facility"/>
    <n v="81.75"/>
    <n v="18.25"/>
    <s v="Pass"/>
    <n v="1"/>
    <s v=""/>
    <n v="2013"/>
    <x v="2"/>
    <m/>
  </r>
  <r>
    <s v="Santa Clara"/>
    <s v="Los Gatos"/>
    <s v="PLF Debt"/>
    <s v="Transient Occupancy Tax: Increase tax from 10% to 12%."/>
    <s v="Other Purpose"/>
    <n v="82.04"/>
    <n v="17.96"/>
    <s v="Pass"/>
    <n v="1"/>
    <s v=""/>
    <n v="2016"/>
    <x v="0"/>
    <m/>
  </r>
  <r>
    <s v="Santa Clara"/>
    <s v="Franklin-McKinley School District"/>
    <s v="General Obligation Bond"/>
    <n v="18000000"/>
    <s v="K-12 School Facility"/>
    <n v="82.2"/>
    <n v="17.8"/>
    <s v="Pass"/>
    <n v="1"/>
    <s v=""/>
    <n v="2001"/>
    <x v="2"/>
    <m/>
  </r>
  <r>
    <s v="Santa Clara"/>
    <s v="Heber Elementary School District"/>
    <s v="General Obligation Bond"/>
    <n v="6000000"/>
    <s v="K-12 School Facility"/>
    <n v="82.29"/>
    <n v="17.71"/>
    <s v="Pass"/>
    <n v="1"/>
    <s v=""/>
    <n v="2015"/>
    <x v="2"/>
    <m/>
  </r>
  <r>
    <s v="Santa Clara"/>
    <s v="Cupertino"/>
    <s v="PLF Debt"/>
    <s v="Transient Occupancy Tax: Increase TOT from 10% to 12%."/>
    <s v="Other Purpose"/>
    <n v="82.49"/>
    <n v="17.510000000000002"/>
    <s v="Pass"/>
    <n v="1"/>
    <s v=""/>
    <n v="2011"/>
    <x v="2"/>
    <m/>
  </r>
  <r>
    <s v="Santa Clara"/>
    <s v="Los Gatos Union School District"/>
    <s v="PLF Debt"/>
    <s v="Parcel Tax: Renew Expiring Parcel Tax of $290/Yr Per Parcel, for 6 Yrs, Without Increase"/>
    <s v="K-12 School Facility"/>
    <n v="84"/>
    <n v="16"/>
    <s v="Pass"/>
    <n v="1"/>
    <s v=""/>
    <n v="2008"/>
    <x v="1"/>
    <m/>
  </r>
  <r>
    <s v="Santa Clara"/>
    <s v="Los Altos"/>
    <s v="PLF Debt"/>
    <s v="Utility Tax: Decrease user utility tax from 3.5% to 3.2%. Expanded utility user tax to cover additional forms of telecommunication."/>
    <s v="Other Purpose"/>
    <n v="84.3"/>
    <n v="15.7"/>
    <s v="Pass"/>
    <n v="1"/>
    <s v=""/>
    <n v="2007"/>
    <x v="2"/>
    <m/>
  </r>
  <r>
    <s v="Santa Clara"/>
    <s v="Campbell"/>
    <s v="PLF Debt"/>
    <s v="Marijuana Tax: Impose tax on marijuana-related businesses at an initial rate of 7%, which could be increased to 15%."/>
    <s v="Other Purpose"/>
    <n v="84.51"/>
    <n v="15.49"/>
    <s v="Pass"/>
    <n v="1"/>
    <s v=""/>
    <n v="2017"/>
    <x v="2"/>
    <m/>
  </r>
  <r>
    <s v="Santa Clara"/>
    <s v="Los Gatos Union School District"/>
    <s v="General Obligation Bond"/>
    <n v="91000000"/>
    <s v="K-12 School Facility"/>
    <n v="84.8"/>
    <n v="15.2"/>
    <s v="Pass"/>
    <n v="1"/>
    <s v=""/>
    <n v="2001"/>
    <x v="2"/>
    <m/>
  </r>
  <r>
    <s v="Santa Clara"/>
    <s v="Palo Alto"/>
    <s v="PLF Debt"/>
    <s v="Utility User Tax: Reduce rate from 5% to 4.75%."/>
    <s v="Special Tax Fees/Levy"/>
    <n v="85.1"/>
    <n v="14.9"/>
    <s v="Pass"/>
    <n v="1"/>
    <s v=""/>
    <n v="2014"/>
    <x v="0"/>
    <m/>
  </r>
  <r>
    <s v="Santa Clara"/>
    <s v="El Matador Road Maintenance District"/>
    <s v="PLF Debt"/>
    <s v="Parcel Tax: Levy annual parcel tax of $750 for the first 3 years, $350 for the 4th year, and then increases by $10 in years 5 through 32 beginning 7/1/2015."/>
    <s v="Street Construction and Improvements"/>
    <n v="85.8"/>
    <n v="14.2"/>
    <s v="Pass"/>
    <n v="1"/>
    <s v=""/>
    <n v="2014"/>
    <x v="0"/>
    <m/>
  </r>
  <r>
    <s v="Santa Cruz"/>
    <s v="Santa Cruz"/>
    <s v="PLF Debt"/>
    <s v="Utility Users Tax: Repeal 7% Tax"/>
    <s v="Special Tax Fees/Levy"/>
    <n v="25"/>
    <n v="75"/>
    <s v="Fail"/>
    <s v=""/>
    <n v="1"/>
    <n v="2002"/>
    <x v="0"/>
    <m/>
  </r>
  <r>
    <s v="Santa Cruz"/>
    <s v="Scotts Valley Unified School District"/>
    <s v="General Obligation Bond"/>
    <n v="5900000"/>
    <s v="K-12 School Facility"/>
    <n v="33.4"/>
    <n v="66.599999999999994"/>
    <s v="Fail"/>
    <s v=""/>
    <n v="1"/>
    <n v="2010"/>
    <x v="0"/>
    <m/>
  </r>
  <r>
    <s v="Santa Cruz"/>
    <s v="Santa Cruz County CFD No 2"/>
    <s v="PLF Debt"/>
    <s v="Parcel Tax: Increase parcel tax to $517 and $1034 for single and multi-service property."/>
    <s v="Water Supply, Storage, Distribution"/>
    <n v="33.53"/>
    <n v="66.47"/>
    <s v="Fail"/>
    <s v=""/>
    <n v="1"/>
    <n v="2015"/>
    <x v="2"/>
    <m/>
  </r>
  <r>
    <s v="Santa Cruz"/>
    <s v="Watsonville"/>
    <s v="Sales Tax Revenue Bond"/>
    <s v="Sales Tax: Impose a 1/4% Tax Increase from 8% to 8.25% Effective Immediately"/>
    <s v="Special Tax Fees/Levy"/>
    <n v="37.200000000000003"/>
    <n v="62.8"/>
    <s v="Fail"/>
    <s v=""/>
    <n v="1"/>
    <n v="2004"/>
    <x v="0"/>
    <m/>
  </r>
  <r>
    <s v="Santa Cruz"/>
    <s v="Scotts Valley"/>
    <s v="PLF Debt"/>
    <s v="Raise Utility Tax from 5% to 6%"/>
    <s v="Special Tax Fees/Levy"/>
    <n v="37.700000000000003"/>
    <n v="62.3"/>
    <s v="Fail"/>
    <s v=""/>
    <n v="1"/>
    <n v="1996"/>
    <x v="0"/>
    <m/>
  </r>
  <r>
    <s v="Santa Cruz"/>
    <s v="Ben Lomond Fire Protection District"/>
    <s v="General Obligation Bond"/>
    <n v="10000000"/>
    <s v="Fire, Police Protection/Emergency Medical"/>
    <n v="39.799999999999997"/>
    <n v="60.2"/>
    <s v="Fail"/>
    <s v=""/>
    <n v="1"/>
    <n v="2008"/>
    <x v="1"/>
    <m/>
  </r>
  <r>
    <s v="Santa Cruz"/>
    <s v="Freedom Fire Protection District"/>
    <s v="PLF Debt"/>
    <s v="$40 Per Parcel"/>
    <s v="Fire, Police Protection/Emergency Medical"/>
    <n v="41.6"/>
    <n v="58.4"/>
    <s v="Fail"/>
    <s v=""/>
    <n v="1"/>
    <n v="1994"/>
    <x v="0"/>
    <m/>
  </r>
  <r>
    <s v="Santa Cruz"/>
    <s v="Santa Cruz County"/>
    <s v="Sales Tax Revenue Bond"/>
    <s v="Sales Tax: 1/2› for No Longer Than 30 Yrs"/>
    <s v="Public Transit"/>
    <n v="42.8"/>
    <n v="57.2"/>
    <s v="Fail"/>
    <s v=""/>
    <n v="1"/>
    <n v="2004"/>
    <x v="0"/>
    <m/>
  </r>
  <r>
    <s v="Santa Cruz"/>
    <s v="Capitola"/>
    <s v="PLF Debt"/>
    <s v="Transient Occupancy Tax: Increase rate from 10% to 11%."/>
    <s v="Special Tax Fees/Levy"/>
    <n v="46.2"/>
    <n v="53.8"/>
    <s v="Fail"/>
    <s v=""/>
    <n v="1"/>
    <n v="2014"/>
    <x v="0"/>
    <m/>
  </r>
  <r>
    <s v="Santa Cruz"/>
    <s v="Watsonville"/>
    <s v="PLF Debt"/>
    <s v="Utility Users Tax: Replace Existing 911 Emergency Response Fee Telephone Land Lines with a General Tax in the Same Amount of $2.05 Per Month"/>
    <s v="Special Tax Fees/Levy"/>
    <n v="47"/>
    <n v="53"/>
    <s v="Fail"/>
    <s v=""/>
    <n v="1"/>
    <n v="2008"/>
    <x v="0"/>
    <m/>
  </r>
  <r>
    <s v="Santa Cruz"/>
    <s v="Santa Cruz County"/>
    <s v="Sales Tax Revenue Bond"/>
    <s v="Sales Tax: Increase 1/4 of 1% Beginning in 1997"/>
    <s v="Public Building"/>
    <n v="48.1"/>
    <n v="51.9"/>
    <s v="Fail"/>
    <s v=""/>
    <n v="1"/>
    <n v="1994"/>
    <x v="0"/>
    <m/>
  </r>
  <r>
    <s v="Santa Cruz"/>
    <s v="Santa Cruz County"/>
    <s v="PLF Debt"/>
    <s v="Utility Users Tax: Repeal Existing Emergency Response Fee on Telephone Land Lines and Replace the Fee with a Tax in the Same Amount for Land and Cellular Lines"/>
    <s v="Special Tax Fees/Levy"/>
    <n v="49.1"/>
    <n v="50.9"/>
    <s v="Fail"/>
    <s v=""/>
    <n v="1"/>
    <n v="2008"/>
    <x v="0"/>
    <m/>
  </r>
  <r>
    <s v="Santa Cruz"/>
    <s v="San Lorenzo Valley Unified School District"/>
    <s v="PLF Debt"/>
    <s v="Parcel Tax: $135 per parcel."/>
    <s v="K-12 School Facility"/>
    <n v="50.8"/>
    <n v="49.2"/>
    <s v="Fail"/>
    <s v=""/>
    <n v="1"/>
    <n v="2003"/>
    <x v="2"/>
    <m/>
  </r>
  <r>
    <s v="Santa Cruz"/>
    <s v="Capitola"/>
    <s v="Sales Tax Revenue Bond"/>
    <s v="Sales Tax: Increase Tax 1/4 of 1%"/>
    <s v="Special Tax Fees/Levy"/>
    <n v="50.8"/>
    <n v="49.3"/>
    <s v="Pass"/>
    <n v="1"/>
    <s v=""/>
    <n v="2012"/>
    <x v="0"/>
    <m/>
  </r>
  <r>
    <s v="Santa Cruz"/>
    <s v="Watsonville"/>
    <s v="Special Assessment Bond"/>
    <s v="Property Tax: Cap the Retirement Tax Rate at 7.7› Per $100 of Assessed Value, Effective 7/1/07, if 1/4% Sales Tax is Approved"/>
    <s v="Other Purpose"/>
    <n v="51"/>
    <n v="49"/>
    <s v="Pass"/>
    <n v="1"/>
    <s v=""/>
    <n v="2006"/>
    <x v="0"/>
    <m/>
  </r>
  <r>
    <s v="Santa Cruz"/>
    <s v="Capitola"/>
    <s v="PLF Debt"/>
    <s v="Transient Occupancy Tax: Increase Tax to 11%"/>
    <s v="Special Tax Fees/Levy"/>
    <n v="51.8"/>
    <n v="48.2"/>
    <s v="Fail"/>
    <s v=""/>
    <n v="1"/>
    <n v="2002"/>
    <x v="0"/>
    <m/>
  </r>
  <r>
    <s v="Santa Cruz"/>
    <s v="Santa Cruz County"/>
    <s v="PLF Debt"/>
    <s v="Sales Tax: 1/2 of 1% Authorize $33,500,000 in COP"/>
    <s v="Multiple Capital Improvements, Public Works"/>
    <n v="52"/>
    <n v="48"/>
    <s v="Pass"/>
    <n v="1"/>
    <s v=""/>
    <n v="1990"/>
    <x v="0"/>
    <m/>
  </r>
  <r>
    <s v="Santa Cruz"/>
    <s v="Scotts Valley Fire Protection District"/>
    <s v="General Obligation Bond"/>
    <n v="5200000"/>
    <s v="Fire, Police Protection/Emergency Medical"/>
    <n v="52.3"/>
    <n v="47.7"/>
    <s v="Fail"/>
    <s v=""/>
    <n v="1"/>
    <n v="2006"/>
    <x v="0"/>
    <m/>
  </r>
  <r>
    <s v="Santa Cruz"/>
    <s v="Scotts Valley Unified School District"/>
    <s v="General Obligation Bond"/>
    <n v="49000000"/>
    <s v="K-12 School Facility"/>
    <n v="52.88"/>
    <n v="47.12"/>
    <s v="Fail"/>
    <s v=""/>
    <n v="1"/>
    <n v="2020"/>
    <x v="0"/>
    <m/>
  </r>
  <r>
    <s v="Santa Cruz"/>
    <s v="Scotts Valley Unified School District"/>
    <s v="General Obligation Bond"/>
    <n v="55000000"/>
    <s v="K-12 School Facility"/>
    <n v="53.6"/>
    <n v="46.4"/>
    <s v="Fail"/>
    <s v=""/>
    <n v="1"/>
    <n v="2008"/>
    <x v="1"/>
    <m/>
  </r>
  <r>
    <s v="Santa Cruz"/>
    <s v="Santa Cruz"/>
    <s v="PLF Debt"/>
    <s v="Increase TOT from 10% to 12%"/>
    <s v="Special Tax Fees/Levy"/>
    <n v="54"/>
    <n v="46"/>
    <s v="Fail"/>
    <s v=""/>
    <n v="1"/>
    <n v="2000"/>
    <x v="0"/>
    <m/>
  </r>
  <r>
    <s v="Santa Cruz"/>
    <s v="San Lorenzo Valley Unified School District"/>
    <s v="General Obligation Bond"/>
    <n v="75000000"/>
    <s v="K-12 School Facility"/>
    <n v="55.12"/>
    <n v="44.88"/>
    <s v="Pass"/>
    <n v="1"/>
    <s v=""/>
    <n v="2020"/>
    <x v="1"/>
    <m/>
  </r>
  <r>
    <s v="Santa Cruz"/>
    <s v="Santa Cruz County"/>
    <s v="PLF Debt"/>
    <s v="Utility Users Tax: Repeal 7% Tax"/>
    <s v="Special Tax Fees/Levy"/>
    <n v="55.2"/>
    <n v="44.8"/>
    <s v="Pass"/>
    <n v="1"/>
    <s v=""/>
    <n v="2002"/>
    <x v="1"/>
    <m/>
  </r>
  <r>
    <s v="Santa Cruz"/>
    <s v="Santa Cruz County"/>
    <s v="General Obligation Bond"/>
    <n v="140000000"/>
    <s v="Other Housing"/>
    <n v="55.39"/>
    <n v="44.61"/>
    <s v="Fail"/>
    <s v=""/>
    <n v="1"/>
    <n v="2018"/>
    <x v="0"/>
    <m/>
  </r>
  <r>
    <s v="Santa Cruz"/>
    <s v="Watsonville"/>
    <s v="PLF Debt"/>
    <s v="Use/Trans Tax"/>
    <s v="Other Purpose"/>
    <n v="55.9"/>
    <n v="44.1"/>
    <s v="Pass"/>
    <n v="1"/>
    <s v=""/>
    <n v="1994"/>
    <x v="0"/>
    <m/>
  </r>
  <r>
    <s v="Santa Cruz"/>
    <s v="Santa Cruz"/>
    <s v="PLF Debt"/>
    <s v="Transient Occupancy Tax: Increase Tax to 11%"/>
    <s v="Special Tax Fees/Levy"/>
    <n v="56"/>
    <n v="44"/>
    <s v="Fail"/>
    <s v=""/>
    <n v="1"/>
    <n v="2002"/>
    <x v="0"/>
    <m/>
  </r>
  <r>
    <s v="Santa Cruz"/>
    <s v="Watsonville"/>
    <s v="PLF Debt"/>
    <s v="Share Sales Tax Revenues"/>
    <s v="Other Purpose"/>
    <n v="56.5"/>
    <n v="43.5"/>
    <s v="Pass"/>
    <n v="1"/>
    <s v=""/>
    <n v="1990"/>
    <x v="0"/>
    <m/>
  </r>
  <r>
    <s v="Santa Cruz"/>
    <s v="San Lorenzo Valley Unified School District"/>
    <s v="Special Assessment Bond"/>
    <s v="$49.70 Per Parcel (Advisory)"/>
    <s v="Recreation and Sports Facilities"/>
    <n v="57.2"/>
    <n v="42.8"/>
    <s v="Pass"/>
    <n v="1"/>
    <s v=""/>
    <n v="1996"/>
    <x v="0"/>
    <m/>
  </r>
  <r>
    <s v="Santa Cruz"/>
    <s v="Santa Cruz"/>
    <s v="Sales Tax Revenue Bond"/>
    <s v="Sales Tax: Increase Sales Tax from 1/4% to 1/2%."/>
    <s v="Special Tax Fees/Levy"/>
    <n v="58"/>
    <n v="42"/>
    <s v="Pass"/>
    <n v="1"/>
    <s v=""/>
    <n v="2006"/>
    <x v="0"/>
    <m/>
  </r>
  <r>
    <s v="Santa Cruz"/>
    <s v="Scotts Valley"/>
    <s v="PLF Debt"/>
    <s v="Transaction/Use Tax"/>
    <s v="Other Purpose"/>
    <n v="58.6"/>
    <n v="41.4"/>
    <s v="Pass"/>
    <n v="1"/>
    <s v=""/>
    <n v="1994"/>
    <x v="0"/>
    <m/>
  </r>
  <r>
    <s v="Santa Cruz"/>
    <s v="Scotts Valley"/>
    <s v="PLF Debt"/>
    <s v="Utility User Tax: Increase utility user tax by 3%."/>
    <s v="Other Purpose"/>
    <n v="58.9"/>
    <n v="41.1"/>
    <s v="Pass"/>
    <n v="1"/>
    <s v=""/>
    <n v="1990"/>
    <x v="0"/>
    <m/>
  </r>
  <r>
    <s v="Santa Cruz"/>
    <s v="Scotts Valley"/>
    <s v="PLF Debt"/>
    <s v="Share Sales Tax Revenues"/>
    <s v="Other Purpose"/>
    <n v="58.9"/>
    <n v="41.1"/>
    <s v="Pass"/>
    <n v="1"/>
    <s v=""/>
    <n v="1990"/>
    <x v="0"/>
    <m/>
  </r>
  <r>
    <s v="Santa Cruz"/>
    <s v="Capitola"/>
    <s v="PLF Debt"/>
    <s v="Share Sales Tax Revenues"/>
    <s v="Other Purpose"/>
    <n v="59.4"/>
    <n v="40.6"/>
    <s v="Pass"/>
    <n v="1"/>
    <s v=""/>
    <n v="1990"/>
    <x v="0"/>
    <m/>
  </r>
  <r>
    <s v="Santa Cruz"/>
    <s v="Capitola"/>
    <s v="Sales Tax Revenue Bond"/>
    <s v="Sales Tax: Impose a Five-Year 1/4% Tax Increase from 8% to 8.25%, Effective Immediately Through 6/30/2010"/>
    <s v="Special Tax Fees/Levy"/>
    <n v="59.7"/>
    <n v="40.299999999999997"/>
    <s v="Pass"/>
    <n v="1"/>
    <s v=""/>
    <n v="2004"/>
    <x v="0"/>
    <m/>
  </r>
  <r>
    <s v="Santa Cruz"/>
    <s v="Watsonville"/>
    <s v="Sales Tax Revenue Bond"/>
    <s v="Sales Tax: Increase Sales Tax by 1/4%"/>
    <s v="Special Tax Fees/Levy"/>
    <n v="60"/>
    <n v="40"/>
    <s v="Pass"/>
    <n v="1"/>
    <s v=""/>
    <n v="2006"/>
    <x v="0"/>
    <m/>
  </r>
  <r>
    <s v="Santa Cruz"/>
    <s v="Capitola"/>
    <s v="PLF Debt"/>
    <s v="Use/Trans Tax"/>
    <s v="Other Purpose"/>
    <n v="60"/>
    <n v="40"/>
    <s v="Pass"/>
    <n v="1"/>
    <s v=""/>
    <n v="1994"/>
    <x v="0"/>
    <m/>
  </r>
  <r>
    <s v="Santa Cruz"/>
    <s v="Santa Cruz"/>
    <s v="PLF Debt"/>
    <s v="Use/Trans Tax"/>
    <s v="Other Purpose"/>
    <n v="60.3"/>
    <n v="39.700000000000003"/>
    <s v="Pass"/>
    <n v="1"/>
    <s v=""/>
    <n v="1994"/>
    <x v="0"/>
    <m/>
  </r>
  <r>
    <s v="Santa Cruz"/>
    <s v="San Lorenzo Valley Unified School District"/>
    <s v="General Obligation Bond"/>
    <n v="18900000"/>
    <s v="K-12 School Facility"/>
    <n v="60.3"/>
    <n v="39.700000000000003"/>
    <s v="Pass"/>
    <n v="1"/>
    <s v=""/>
    <n v="2008"/>
    <x v="1"/>
    <m/>
  </r>
  <r>
    <s v="Santa Cruz"/>
    <s v="Soquel Union Elementary School District"/>
    <s v="PLF Debt"/>
    <s v="Parcel Tax: Levy a parcel tax of $90 per year per parcel."/>
    <s v="K-12 School Facility"/>
    <n v="60.85"/>
    <n v="39.15"/>
    <s v="Fail"/>
    <s v=""/>
    <n v="1"/>
    <n v="2013"/>
    <x v="2"/>
    <m/>
  </r>
  <r>
    <s v="Santa Cruz"/>
    <s v="Santa Cruz County"/>
    <s v="PLF Debt"/>
    <s v="Transient Occupancy Tax: Increase Tax to 11%"/>
    <s v="Special Tax Fees/Levy"/>
    <n v="61"/>
    <n v="39"/>
    <s v="Fail"/>
    <s v=""/>
    <n v="1"/>
    <n v="2002"/>
    <x v="0"/>
    <m/>
  </r>
  <r>
    <s v="Santa Cruz"/>
    <s v="Capitola"/>
    <s v="PLF Debt"/>
    <s v="Raise TOT from 8.5% to 9.5%"/>
    <s v="Special Tax Fees/Levy"/>
    <n v="61.1"/>
    <n v="38.9"/>
    <s v="Pass"/>
    <n v="1"/>
    <s v=""/>
    <n v="1996"/>
    <x v="0"/>
    <m/>
  </r>
  <r>
    <s v="Santa Cruz"/>
    <s v="Santa Cruz"/>
    <s v="PLF Debt"/>
    <s v="Share Sales Tax Revenues"/>
    <s v="Other Purpose"/>
    <n v="62.3"/>
    <n v="37.700000000000003"/>
    <s v="Pass"/>
    <n v="1"/>
    <s v=""/>
    <n v="1990"/>
    <x v="0"/>
    <m/>
  </r>
  <r>
    <s v="Santa Cruz"/>
    <s v="Pajaro Valley Fire Protection District"/>
    <s v="General Obligation Bond"/>
    <n v="1000000"/>
    <s v="Fire, Police Protection/Emergency Medical"/>
    <n v="63"/>
    <n v="37"/>
    <s v="Fail"/>
    <s v=""/>
    <n v="1"/>
    <n v="2002"/>
    <x v="0"/>
    <m/>
  </r>
  <r>
    <s v="Santa Cruz"/>
    <s v="Santa Cruz"/>
    <s v="PLF Debt"/>
    <s v="Utility Users Tax: Increase Tax by 1.5% and Broadened Tax Definition to Include Changes In Technology and Laws"/>
    <s v="Special Tax Fees/Levy"/>
    <n v="63.3"/>
    <n v="36.700000000000003"/>
    <s v="Pass"/>
    <n v="1"/>
    <s v=""/>
    <n v="2010"/>
    <x v="0"/>
    <m/>
  </r>
  <r>
    <s v="Santa Cruz"/>
    <s v="Soquel Union Elementary School District"/>
    <s v="PLF Debt"/>
    <s v="Parcel Tax: $96 per parcel for school funding for six years"/>
    <s v="K-12 School Facility"/>
    <n v="63.51"/>
    <n v="36.49"/>
    <s v="Fail"/>
    <s v=""/>
    <n v="1"/>
    <n v="2020"/>
    <x v="1"/>
    <m/>
  </r>
  <r>
    <s v="Santa Cruz"/>
    <s v="Scotts Valley"/>
    <s v="PLF Debt"/>
    <s v="Sales Tax: 1.25%, thereby increasing the total tax rate to 9.75%"/>
    <s v="Other Purpose"/>
    <n v="64.28"/>
    <n v="35.72"/>
    <s v="Pass"/>
    <n v="1"/>
    <s v=""/>
    <n v="2020"/>
    <x v="1"/>
    <m/>
  </r>
  <r>
    <s v="Santa Cruz"/>
    <s v="Scotts Valley Fire Protection District"/>
    <s v="PLF Debt"/>
    <s v="$51 Per &quot;Service Unit"/>
    <s v="Fire, Police Protection/Emergency Medical"/>
    <n v="64.5"/>
    <n v="35.5"/>
    <s v="Fail"/>
    <s v=""/>
    <n v="1"/>
    <n v="2000"/>
    <x v="0"/>
    <m/>
  </r>
  <r>
    <s v="Santa Cruz"/>
    <s v="Scotts Valley Fire Protection District"/>
    <s v="General Obligation Bond"/>
    <n v="8000000"/>
    <s v="K-12 School Facility"/>
    <n v="65.2"/>
    <n v="34.799999999999997"/>
    <s v="Fail"/>
    <s v=""/>
    <n v="1"/>
    <n v="2006"/>
    <x v="1"/>
    <m/>
  </r>
  <r>
    <s v="Santa Cruz"/>
    <s v="Scotts Valley Unified School District"/>
    <s v="General Obligation Bond"/>
    <n v="44200000"/>
    <s v="K-12 School Facility"/>
    <n v="65.7"/>
    <n v="34.299999999999997"/>
    <s v="Fail"/>
    <s v=""/>
    <n v="1"/>
    <n v="2002"/>
    <x v="1"/>
    <m/>
  </r>
  <r>
    <s v="Santa Cruz"/>
    <s v="Capitola"/>
    <s v="Sales Tax Revenue Bond"/>
    <s v="Sales Tax: Extend the 2004 Tax Increase of 1/4 of 1% Due to Expire in 2010, Until 12/31/2017"/>
    <s v="Special Tax Fees/Levy"/>
    <n v="65.8"/>
    <n v="34.200000000000003"/>
    <s v="Pass"/>
    <n v="1"/>
    <s v=""/>
    <n v="2008"/>
    <x v="0"/>
    <m/>
  </r>
  <r>
    <s v="Santa Cruz"/>
    <s v="Santa Cruz County"/>
    <s v="PLF Debt"/>
    <s v="Sales Tax: Increase tax by one-half cent for 12 yrs."/>
    <s v="Other Purpose"/>
    <n v="65.849999999999994"/>
    <n v="34.15"/>
    <s v="Pass"/>
    <n v="1"/>
    <s v=""/>
    <n v="2018"/>
    <x v="0"/>
    <m/>
  </r>
  <r>
    <s v="Santa Cruz"/>
    <s v="Watsonville"/>
    <s v="PLF Debt"/>
    <s v="Transient Occupancy Tax: Increase Tax to 11%"/>
    <s v="Special Tax Fees/Levy"/>
    <n v="66"/>
    <n v="34"/>
    <s v="Fail"/>
    <s v=""/>
    <n v="1"/>
    <n v="2002"/>
    <x v="0"/>
    <m/>
  </r>
  <r>
    <s v="Santa Cruz"/>
    <s v="Soquel Union Elementary School District"/>
    <s v="PLF Debt"/>
    <s v="Parcel Tax: Levy tax of $96/parcel for 6 yrs."/>
    <s v="K-12 School Facility"/>
    <n v="66.260000000000005"/>
    <n v="33.74"/>
    <s v="Fail"/>
    <s v=""/>
    <n v="1"/>
    <n v="2018"/>
    <x v="0"/>
    <m/>
  </r>
  <r>
    <s v="Santa Cruz"/>
    <s v="Watsonville"/>
    <s v="Sales Tax Revenue Bond"/>
    <s v="Sales Tax: Enact a 1/2› cent sales tax for 7 yrs."/>
    <s v="Fire, Police Protection/Emergency Medical"/>
    <n v="67.22"/>
    <n v="32.78"/>
    <s v="Pass"/>
    <n v="1"/>
    <s v=""/>
    <n v="2014"/>
    <x v="1"/>
    <m/>
  </r>
  <r>
    <s v="Santa Cruz"/>
    <s v="Santa Cruz City High School District"/>
    <s v="PLF Debt"/>
    <s v="Parcel Tax of $28"/>
    <s v="K-12 School Facility"/>
    <n v="67.599999999999994"/>
    <n v="32.4"/>
    <s v="Pass"/>
    <n v="1"/>
    <s v=""/>
    <n v="2002"/>
    <x v="1"/>
    <m/>
  </r>
  <r>
    <s v="Santa Cruz"/>
    <s v="Santa Cruz County"/>
    <s v="PLF Debt"/>
    <s v="Sales Tax: Impose  additional 0.5% tax for 30 years for transportation infrastructure maintenance and improvements."/>
    <s v="Public Transit"/>
    <n v="67.78"/>
    <n v="32.22"/>
    <s v="Pass"/>
    <n v="1"/>
    <s v=""/>
    <n v="2016"/>
    <x v="0"/>
    <m/>
  </r>
  <r>
    <s v="Santa Cruz"/>
    <s v="Santa Cruz City Elementary School District"/>
    <s v="PLF Debt"/>
    <s v="Parcel Tax: $81 per parcel."/>
    <s v="K-12 School Facility"/>
    <n v="67.8"/>
    <n v="32.200000000000003"/>
    <s v="Pass"/>
    <n v="1"/>
    <s v=""/>
    <n v="2003"/>
    <x v="2"/>
    <m/>
  </r>
  <r>
    <s v="Santa Cruz"/>
    <s v="Scotts Valley"/>
    <s v="PLF Debt"/>
    <s v="Transient Occupancy Tax: Increase tax from 10% to 11%."/>
    <s v="Other Purpose"/>
    <n v="68.069999999999993"/>
    <n v="31.93"/>
    <s v="Pass"/>
    <n v="1"/>
    <s v=""/>
    <n v="2018"/>
    <x v="0"/>
    <m/>
  </r>
  <r>
    <s v="Santa Cruz"/>
    <s v="Santa Cruz"/>
    <s v="Sales Tax Revenue Bond"/>
    <s v="Sales Tax: Increase by 1/4 for 5 Yrs"/>
    <s v="Special Tax Fees/Levy"/>
    <n v="69"/>
    <n v="31"/>
    <s v="Pass"/>
    <n v="1"/>
    <s v=""/>
    <n v="2004"/>
    <x v="1"/>
    <m/>
  </r>
  <r>
    <s v="Santa Cruz"/>
    <s v="Branciforte Fire Protection District"/>
    <s v="PLF Debt"/>
    <s v="Increase tax in service areas"/>
    <s v="Fire, Police Protection/Emergency Medical"/>
    <n v="69"/>
    <n v="31"/>
    <s v="Pass"/>
    <n v="1"/>
    <s v=""/>
    <n v="1988"/>
    <x v="0"/>
    <m/>
  </r>
  <r>
    <s v="Santa Cruz"/>
    <s v="Santa Cruz CFD No 2016-1"/>
    <s v="General Obligation Bond"/>
    <s v="General Obligation Bond: $67,000,000. Parcel Tax: $49.50 per residential unit and $86 per commercial, agricultural and recreational parcel for 30 years."/>
    <s v="Other Purpose"/>
    <n v="70.38"/>
    <n v="29.62"/>
    <s v="Pass"/>
    <n v="1"/>
    <s v=""/>
    <n v="2016"/>
    <x v="1"/>
    <m/>
  </r>
  <r>
    <s v="Santa Cruz"/>
    <s v="Scotts Valley Unified School District"/>
    <s v="PLF Debt"/>
    <s v="Parcel Tax: Levy annual tax of $108/parcel for 5 yrs."/>
    <s v="K-12 School Facility"/>
    <n v="70.69"/>
    <n v="29.31"/>
    <s v="Pass"/>
    <n v="1"/>
    <s v=""/>
    <n v="2018"/>
    <x v="0"/>
    <m/>
  </r>
  <r>
    <s v="Santa Cruz"/>
    <s v="Santa Cruz City Elementary School District"/>
    <s v="PLF Debt"/>
    <s v="Parcel Tax of $70"/>
    <s v="K-12 School Facility"/>
    <n v="70.900000000000006"/>
    <n v="29.1"/>
    <s v="Pass"/>
    <n v="1"/>
    <s v=""/>
    <n v="2002"/>
    <x v="1"/>
    <m/>
  </r>
  <r>
    <s v="Santa Cruz"/>
    <s v="Scotts Valley"/>
    <s v="PLF Debt"/>
    <s v="Transactions and Use Tax: 5 Yr Temporary 1/2 of 1% Sales Tax Rate Increase Be Approved for the First Three Year Period and Then Reduced to 1/4 of 1% for the Final 2 Yrs"/>
    <s v="Special Tax Fees/Levy"/>
    <n v="71.5"/>
    <n v="28.5"/>
    <s v="Pass"/>
    <n v="1"/>
    <s v=""/>
    <n v="2005"/>
    <x v="3"/>
    <m/>
  </r>
  <r>
    <s v="Santa Cruz"/>
    <s v="Soquel Union Elementary School District"/>
    <s v="General Obligation Bond"/>
    <n v="42000000"/>
    <s v="K-12 School Facility"/>
    <n v="71.56"/>
    <n v="28.44"/>
    <s v="Pass"/>
    <n v="1"/>
    <s v=""/>
    <n v="2016"/>
    <x v="0"/>
    <m/>
  </r>
  <r>
    <s v="Santa Cruz"/>
    <s v="Soquel Union Elementary School District"/>
    <s v="General Obligation Bond"/>
    <n v="15000000"/>
    <s v="K-12 School Facility"/>
    <n v="71.599999999999994"/>
    <n v="28.4"/>
    <s v="Pass"/>
    <n v="1"/>
    <s v=""/>
    <n v="2002"/>
    <x v="1"/>
    <m/>
  </r>
  <r>
    <s v="Santa Cruz"/>
    <s v="Santa Cruz City High School District"/>
    <s v="PLF Debt"/>
    <s v="Parcel Tax: $72 per parcel for 8 years."/>
    <s v="K-12 School Facility"/>
    <n v="71.63"/>
    <n v="28.37"/>
    <s v="Pass"/>
    <n v="1"/>
    <s v=""/>
    <n v="2015"/>
    <x v="2"/>
    <m/>
  </r>
  <r>
    <s v="Santa Cruz"/>
    <s v="Santa Cruz"/>
    <s v="PLF Debt"/>
    <s v="Sales Tax:  Impose tax of .25 percent (a quarter-cent) raising tax rate to 9.25% on retail sales to fund general city purposes."/>
    <s v="Other Purpose"/>
    <n v="71.94"/>
    <n v="28.06"/>
    <s v="Pass"/>
    <n v="1"/>
    <s v=""/>
    <n v="2018"/>
    <x v="1"/>
    <m/>
  </r>
  <r>
    <s v="Santa Cruz"/>
    <s v="Santa Cruz County"/>
    <s v="Sales Tax Revenue Bond"/>
    <s v="Sales Tax: Impose $.025 Tax for 16 Yrs"/>
    <s v="Public Building"/>
    <n v="72.099999999999994"/>
    <n v="27.9"/>
    <s v="Pass"/>
    <n v="1"/>
    <s v=""/>
    <n v="1996"/>
    <x v="0"/>
    <m/>
  </r>
  <r>
    <s v="Santa Cruz"/>
    <s v="Scotts Valley Unified School District"/>
    <s v="General Obligation Bond"/>
    <n v="35000000"/>
    <s v="K-12 School Facility"/>
    <n v="72.17"/>
    <n v="27.83"/>
    <s v="Pass"/>
    <n v="1"/>
    <s v=""/>
    <n v="2014"/>
    <x v="1"/>
    <m/>
  </r>
  <r>
    <s v="Santa Cruz"/>
    <s v="Watsonville"/>
    <s v="PLF Debt"/>
    <s v="Utility Users Tax: Decrease tax from 6% to 5.5% and amend the city's utility tax ordinance to make tax applicable to modern technology."/>
    <s v="Other Purpose"/>
    <n v="72.540000000000006"/>
    <n v="27.46"/>
    <s v="Pass"/>
    <n v="1"/>
    <s v=""/>
    <n v="2016"/>
    <x v="0"/>
    <m/>
  </r>
  <r>
    <s v="Santa Cruz"/>
    <s v="Mountain Elementary School District"/>
    <s v="General Obligation Bond"/>
    <n v="2300000"/>
    <s v="K-12 School Facility"/>
    <n v="72.58"/>
    <n v="27.42"/>
    <s v="Pass"/>
    <n v="1"/>
    <s v=""/>
    <n v="2018"/>
    <x v="1"/>
    <m/>
  </r>
  <r>
    <s v="Santa Cruz"/>
    <s v="Santa Cruz County"/>
    <s v="PLF Debt"/>
    <s v="Transient Occupancy Tax: Impose an Additional Tax of 1.5%"/>
    <s v="Special Tax Fees/Levy"/>
    <n v="72.8"/>
    <n v="27.2"/>
    <s v="Pass"/>
    <n v="1"/>
    <s v=""/>
    <n v="2012"/>
    <x v="0"/>
    <m/>
  </r>
  <r>
    <s v="Santa Cruz"/>
    <s v="Live Oak School District"/>
    <s v="General Obligation Bond"/>
    <n v="14500000"/>
    <s v="K-12 School Facility"/>
    <n v="72.900000000000006"/>
    <n v="27.1"/>
    <s v="Pass"/>
    <n v="1"/>
    <s v=""/>
    <n v="2004"/>
    <x v="1"/>
    <m/>
  </r>
  <r>
    <s v="Santa Cruz"/>
    <s v="Santa Cruz County Library"/>
    <s v="PLF Debt"/>
    <s v="Transactions and Use Tax: Extend 1/4› Tax"/>
    <s v="Public Building"/>
    <n v="73.099999999999994"/>
    <n v="27"/>
    <s v="Pass"/>
    <n v="1"/>
    <s v=""/>
    <n v="2008"/>
    <x v="1"/>
    <m/>
  </r>
  <r>
    <s v="Santa Cruz"/>
    <s v="Santa Cruz City High School District"/>
    <s v="PLF Debt"/>
    <s v="Parcel Tax: $110 per parcel for school funding"/>
    <s v="K-12 School Facility"/>
    <n v="74"/>
    <n v="26"/>
    <s v="Pass"/>
    <n v="1"/>
    <s v=""/>
    <n v="2020"/>
    <x v="1"/>
    <m/>
  </r>
  <r>
    <s v="Santa Cruz"/>
    <s v="San Lorenzo Valley Unified School District"/>
    <s v="General Obligation Bond"/>
    <n v="18500000"/>
    <s v="K-12 School Facility"/>
    <n v="74"/>
    <n v="26"/>
    <s v="Pass"/>
    <n v="1"/>
    <s v=""/>
    <n v="2000"/>
    <x v="0"/>
    <m/>
  </r>
  <r>
    <s v="Santa Cruz"/>
    <s v="Watsonville"/>
    <s v="PLF Debt"/>
    <s v="Marijuana Tax: Impose tax of $20/sq. ft. per year of canopy area and 2.5% on gross receipts."/>
    <s v="Other Purpose"/>
    <n v="74.2"/>
    <n v="25.8"/>
    <s v="Pass"/>
    <n v="1"/>
    <s v=""/>
    <n v="2016"/>
    <x v="0"/>
    <m/>
  </r>
  <r>
    <s v="Santa Cruz"/>
    <s v="Scotts Valley"/>
    <s v="PLF Debt"/>
    <s v="Utility Users Tax: Continue 4% Tax"/>
    <s v="Special Tax Fees/Levy"/>
    <n v="74.400000000000006"/>
    <n v="25.6"/>
    <s v="Pass"/>
    <n v="1"/>
    <s v=""/>
    <n v="2002"/>
    <x v="0"/>
    <m/>
  </r>
  <r>
    <s v="Santa Cruz"/>
    <s v="Scotts Valley Union Elementary School District"/>
    <s v="General Obligation Bond"/>
    <n v="22700000"/>
    <s v="K-12 School Facility"/>
    <n v="74.599999999999994"/>
    <n v="25.4"/>
    <s v="Pass"/>
    <n v="1"/>
    <s v=""/>
    <n v="1994"/>
    <x v="0"/>
    <m/>
  </r>
  <r>
    <s v="Santa Cruz"/>
    <s v="Watsonville"/>
    <s v="PLF Debt"/>
    <s v="Transient Occupancy Tax:  Increase tax from 10% to 11%."/>
    <s v="Other Purpose"/>
    <n v="75.239999999999995"/>
    <n v="24.76"/>
    <s v="Pass"/>
    <n v="1"/>
    <s v=""/>
    <n v="2016"/>
    <x v="0"/>
    <m/>
  </r>
  <r>
    <s v="Santa Cruz"/>
    <s v="Capitola"/>
    <s v="PLF Debt"/>
    <s v="Transient Occupancy Tax: Increase tax from 10% to 12%."/>
    <s v="Other Purpose"/>
    <n v="75.34"/>
    <n v="24.66"/>
    <s v="Pass"/>
    <n v="1"/>
    <s v=""/>
    <n v="2018"/>
    <x v="0"/>
    <m/>
  </r>
  <r>
    <s v="Santa Cruz"/>
    <s v="Watsonville"/>
    <s v="PLF Debt"/>
    <s v="Transient Occupancy Tax: Increase tax by 1%."/>
    <s v="Other Purpose"/>
    <n v="75.489999999999995"/>
    <n v="24.51"/>
    <s v="Pass"/>
    <n v="1"/>
    <s v=""/>
    <n v="2018"/>
    <x v="0"/>
    <m/>
  </r>
  <r>
    <s v="Santa Cruz"/>
    <s v="Scotts Valley"/>
    <s v="PLF Debt"/>
    <s v="Sales Tax: Increase sales tax by 0.5%"/>
    <s v="Parks, Open Space"/>
    <n v="75.62"/>
    <n v="24.74"/>
    <s v="Pass"/>
    <n v="1"/>
    <s v=""/>
    <n v="2013"/>
    <x v="2"/>
    <m/>
  </r>
  <r>
    <s v="Santa Cruz"/>
    <s v="Capitola"/>
    <s v="PLF Debt"/>
    <s v="Marijuana Tax: Impose tax of no more than 7% on marijuana businesses in the city."/>
    <s v="Other Purpose"/>
    <n v="75.77"/>
    <n v="24.23"/>
    <s v="Pass"/>
    <n v="1"/>
    <s v=""/>
    <n v="2018"/>
    <x v="0"/>
    <m/>
  </r>
  <r>
    <s v="Santa Cruz"/>
    <s v="Santa Cruz City High School District"/>
    <s v="General Obligation Bond"/>
    <n v="140000000"/>
    <s v="K-12 School Facility"/>
    <n v="75.8"/>
    <n v="24.2"/>
    <s v="Pass"/>
    <n v="1"/>
    <s v=""/>
    <n v="2016"/>
    <x v="0"/>
    <m/>
  </r>
  <r>
    <s v="Santa Cruz"/>
    <s v="Santa Cruz"/>
    <s v="General Obligation Bond"/>
    <n v="7000000"/>
    <s v="Multiple Capital Improvements, Public Works"/>
    <n v="76.099999999999994"/>
    <n v="23.9"/>
    <s v="Pass"/>
    <n v="1"/>
    <s v=""/>
    <n v="1998"/>
    <x v="0"/>
    <m/>
  </r>
  <r>
    <s v="Santa Cruz"/>
    <s v="Scotts Valley Unified School District"/>
    <s v="PLF Debt"/>
    <s v="Parcel Tax: Renew $48 Parcel Tax Annually for 3 Yrs"/>
    <s v="K-12 School Facility"/>
    <n v="76.099999999999994"/>
    <n v="23.9"/>
    <s v="Pass"/>
    <n v="1"/>
    <s v=""/>
    <n v="2012"/>
    <x v="1"/>
    <m/>
  </r>
  <r>
    <s v="Santa Cruz"/>
    <s v="Santa Cruz Parks and Recreation District County Service Area 11"/>
    <s v="PLF Debt"/>
    <s v="Parcel Tax: Levy an annual tax of $8.50 per improved parcel, replacing an expiring service charge on residential units within the County's Park and Recreation District."/>
    <s v="Parks, Open Space"/>
    <n v="76.239999999999995"/>
    <n v="23.76"/>
    <s v="Pass"/>
    <n v="1"/>
    <s v=""/>
    <n v="2014"/>
    <x v="1"/>
    <m/>
  </r>
  <r>
    <s v="Santa Cruz"/>
    <s v="Santa Cruz"/>
    <s v="PLF Debt"/>
    <s v="Parcel Tax: Levy Tax of $28 for Single-Family Parcels, $94 for Other Developed Parcels, and $10 for Undeveloped Parcels"/>
    <s v="Other Capital Improvements, Public Works"/>
    <n v="76.3"/>
    <n v="23.8"/>
    <s v="Pass"/>
    <n v="1"/>
    <s v=""/>
    <n v="2008"/>
    <x v="0"/>
    <m/>
  </r>
  <r>
    <s v="Santa Cruz"/>
    <s v="Santa Cruz City Elementary School District"/>
    <s v="PLF Debt"/>
    <s v="Parcel Tax: $105 per parcel for 8 years."/>
    <s v="K-12 School Facility"/>
    <n v="76.599999999999994"/>
    <n v="23.4"/>
    <s v="Pass"/>
    <n v="1"/>
    <s v=""/>
    <n v="2015"/>
    <x v="2"/>
    <m/>
  </r>
  <r>
    <s v="Santa Cruz"/>
    <s v="Santa Cruz City High School District"/>
    <s v="PLF Debt"/>
    <s v="Parcel Tax: Renew $28/Yr Parcel Tax for 7 Yrs, Beginning 1/1/2006, Exempting Parcels Owned/ Occupied by Seniors (65+)"/>
    <s v="K-12 School Facility"/>
    <n v="76.900000000000006"/>
    <n v="23.1"/>
    <s v="Pass"/>
    <n v="1"/>
    <s v=""/>
    <n v="2005"/>
    <x v="3"/>
    <m/>
  </r>
  <r>
    <s v="Santa Cruz"/>
    <s v="Live Oak School District"/>
    <s v="PLF Debt"/>
    <s v="Parcel Tax: Levy Tax of $84 Per Parcel Annually for 9 Yrs"/>
    <s v="K-12 School Facility"/>
    <n v="77.099999999999994"/>
    <n v="22.9"/>
    <s v="Pass"/>
    <n v="1"/>
    <s v=""/>
    <n v="2008"/>
    <x v="0"/>
    <m/>
  </r>
  <r>
    <s v="Santa Cruz"/>
    <s v="Soquel Unified Elementary School District"/>
    <s v="General Obligation Bond"/>
    <n v="15000000"/>
    <s v="K-12 School Facility"/>
    <n v="77.400000000000006"/>
    <n v="22.6"/>
    <s v="Pass"/>
    <n v="1"/>
    <s v=""/>
    <n v="2000"/>
    <x v="1"/>
    <m/>
  </r>
  <r>
    <s v="Santa Cruz"/>
    <s v="Santa Cruz County"/>
    <s v="PLF Debt"/>
    <s v="Cannabis Business Tax: Impose tax not more than 10% (7% when enacted) on gross receipts of medical marijuana businesses in the unincorporated county."/>
    <s v="Special Tax Fees/Levy"/>
    <n v="77.5"/>
    <n v="22.5"/>
    <s v="Pass"/>
    <n v="1"/>
    <s v=""/>
    <n v="2014"/>
    <x v="0"/>
    <m/>
  </r>
  <r>
    <s v="Santa Cruz"/>
    <s v="Branciforte Fire Protection District"/>
    <s v="PLF Debt"/>
    <s v="$60 Sq Ft for Residential/$300Business for 6 Yrs"/>
    <s v="Hospital"/>
    <n v="77.8"/>
    <n v="22.2"/>
    <s v="Pass"/>
    <n v="1"/>
    <s v=""/>
    <n v="1996"/>
    <x v="0"/>
    <m/>
  </r>
  <r>
    <s v="Santa Cruz"/>
    <s v="Pacific Elementary School District"/>
    <s v="General Obligation Bond"/>
    <n v="830000"/>
    <s v="K-12 School Facility"/>
    <n v="78.099999999999994"/>
    <n v="21.9"/>
    <s v="Pass"/>
    <n v="1"/>
    <s v=""/>
    <n v="2012"/>
    <x v="0"/>
    <m/>
  </r>
  <r>
    <s v="Santa Cruz"/>
    <s v="Watsonville"/>
    <s v="PLF Debt"/>
    <s v="Sales Tax: renew 0.5%"/>
    <s v="Public Safety"/>
    <n v="78.599999999999994"/>
    <n v="21.4"/>
    <s v="Pass"/>
    <n v="1"/>
    <s v=""/>
    <n v="2020"/>
    <x v="1"/>
    <m/>
  </r>
  <r>
    <s v="Santa Cruz"/>
    <s v="Santa Cruz City High School District"/>
    <s v="PLF Debt"/>
    <s v="Parcel Tax: Renew $38 Parcel Tax Annually for 8 Yrs"/>
    <s v="K-12 School Facility"/>
    <n v="79"/>
    <n v="21"/>
    <s v="Pass"/>
    <n v="1"/>
    <s v=""/>
    <n v="2012"/>
    <x v="1"/>
    <m/>
  </r>
  <r>
    <s v="Santa Cruz"/>
    <s v="Santa Cruz City Elementary School District"/>
    <s v="General Obligation Bond"/>
    <n v="68000000"/>
    <s v="K-12 School Facility"/>
    <n v="79.5"/>
    <n v="20.5"/>
    <s v="Pass"/>
    <n v="1"/>
    <s v=""/>
    <n v="2016"/>
    <x v="0"/>
    <m/>
  </r>
  <r>
    <s v="Santa Cruz"/>
    <s v="La Selva Beach Recreation District"/>
    <s v="PLF Debt"/>
    <s v="Parcel Tax: Levy temporary annual tax on properties in the District, $50/yr. for 7 yrs."/>
    <s v="Other Purpose"/>
    <n v="79.819999999999993"/>
    <n v="20.18"/>
    <s v="Pass"/>
    <n v="1"/>
    <s v=""/>
    <n v="2018"/>
    <x v="0"/>
    <m/>
  </r>
  <r>
    <s v="Santa Cruz"/>
    <s v="Santa Cruz City Elementary School District"/>
    <s v="PLF Debt"/>
    <s v="Parcel Tax: renew the annual $208 per parcel"/>
    <s v="K-12 School Facility"/>
    <n v="79.849999999999994"/>
    <n v="20.149999999999999"/>
    <s v="Pass"/>
    <n v="1"/>
    <s v=""/>
    <n v="2020"/>
    <x v="1"/>
    <m/>
  </r>
  <r>
    <s v="Santa Cruz"/>
    <s v="Santa Cruz City Elementary School District"/>
    <s v="PLF Debt"/>
    <s v="Parcel Tax: Continue Expiring Parcel Tax for 9 Yrs at An Annual Rate of $105Per Parcel"/>
    <s v="K-12 School Facility"/>
    <n v="80.099999999999994"/>
    <n v="19.899999999999999"/>
    <s v="Pass"/>
    <n v="1"/>
    <s v=""/>
    <n v="2008"/>
    <x v="1"/>
    <m/>
  </r>
  <r>
    <s v="Santa Cruz"/>
    <s v="Santa Cruz City Elementary School District"/>
    <s v="Special Assessment Bond"/>
    <s v="Parcel Tax: Increase Its Existing Assessment of $70/Year Per Parcel for 7 Yrs, Beginning 7/1/2006, Exempting Parcels Owned/ Occupied by Seniors (65+)"/>
    <s v="K-12 School Facility"/>
    <n v="80.099999999999994"/>
    <n v="19.899999999999999"/>
    <s v="Pass"/>
    <n v="1"/>
    <s v=""/>
    <n v="2005"/>
    <x v="3"/>
    <m/>
  </r>
  <r>
    <s v="Santa Cruz"/>
    <s v="Live Oak School District"/>
    <s v="PLF Debt"/>
    <s v="Parcel Tax: $98 per parcel for 12 years"/>
    <s v="Other Purpose"/>
    <n v="80.13"/>
    <n v="19.87"/>
    <s v="Pass"/>
    <n v="1"/>
    <s v=""/>
    <n v="2016"/>
    <x v="1"/>
    <m/>
  </r>
  <r>
    <s v="Santa Cruz"/>
    <s v="Zayante Fire Protection District"/>
    <s v="PLF Debt"/>
    <s v="Parcel Tax: Replace the district's $35/parcel tax with $68/parcel tax."/>
    <s v="Fire, Police Protection/Emergency Medical"/>
    <n v="80.13"/>
    <n v="19.87"/>
    <s v="Pass"/>
    <n v="1"/>
    <s v=""/>
    <n v="2016"/>
    <x v="0"/>
    <m/>
  </r>
  <r>
    <s v="Santa Cruz"/>
    <s v="Santa Cruz City Elementary School District"/>
    <s v="PLF Debt"/>
    <s v="Parcel Tax: Renew $85 Parcel Tax Annually for 8 Yrs"/>
    <s v="K-12 School Facility"/>
    <n v="81"/>
    <n v="19"/>
    <s v="Pass"/>
    <n v="1"/>
    <s v=""/>
    <n v="2012"/>
    <x v="1"/>
    <m/>
  </r>
  <r>
    <s v="Santa Cruz"/>
    <s v="Capitola"/>
    <s v="PLF Debt"/>
    <s v="Sales Tax: Renew expiring general purpose 0.25% tax for 10 years."/>
    <s v="Other Purpose"/>
    <n v="81.08"/>
    <n v="18.920000000000002"/>
    <s v="Pass"/>
    <n v="1"/>
    <s v=""/>
    <n v="2016"/>
    <x v="0"/>
    <m/>
  </r>
  <r>
    <s v="Santa Cruz"/>
    <s v="Santa Cruz"/>
    <s v="PLF Debt"/>
    <s v="Cannabis Business Tax: Impose tax not more than 10% (7% when enacted) on gross receipts of medical marijuana businesses in the unincorporated county."/>
    <s v="Special Tax Fees/Levy"/>
    <n v="82.2"/>
    <n v="17.8"/>
    <s v="Pass"/>
    <n v="1"/>
    <s v=""/>
    <n v="2014"/>
    <x v="0"/>
    <m/>
  </r>
  <r>
    <s v="Santa Cruz"/>
    <s v="Santa Cruz"/>
    <s v="PLF Debt"/>
    <s v="Transient Occupancy Tax: Impose an Additional Tax of 1%"/>
    <s v="Special Tax Fees/Levy"/>
    <n v="82.2"/>
    <n v="17.8"/>
    <s v="Pass"/>
    <n v="1"/>
    <s v=""/>
    <n v="2012"/>
    <x v="0"/>
    <m/>
  </r>
  <r>
    <s v="Santa Cruz"/>
    <s v="Boulder Creek Fire Protection District"/>
    <s v="PLF Debt"/>
    <s v="Parcel Tax: Impose tax for 30 years of $35/parcel."/>
    <s v="Fire, Police Protection/Emergency Medical"/>
    <n v="83.84"/>
    <n v="16.16"/>
    <s v="Pass"/>
    <n v="1"/>
    <s v=""/>
    <n v="2016"/>
    <x v="0"/>
    <m/>
  </r>
  <r>
    <s v="Shasta"/>
    <s v="Shasta Lake"/>
    <s v="PLF Debt"/>
    <s v="$10 Per Sq Ft for 5 Yrs"/>
    <s v="Hospital"/>
    <n v="23.4"/>
    <n v="76.599999999999994"/>
    <s v="Fail"/>
    <s v=""/>
    <n v="1"/>
    <n v="1996"/>
    <x v="0"/>
    <m/>
  </r>
  <r>
    <s v="Shasta"/>
    <s v="Redding"/>
    <s v="PLF Debt"/>
    <s v="Sales Tax: Increase tax by 0.5% to 7.75% for 10 years."/>
    <s v="Other Purpose"/>
    <n v="37.51"/>
    <n v="62.49"/>
    <s v="Fail"/>
    <s v=""/>
    <n v="1"/>
    <n v="2016"/>
    <x v="0"/>
    <m/>
  </r>
  <r>
    <s v="Shasta"/>
    <s v="Anderson Union High School District"/>
    <s v="General Obligation Bond"/>
    <n v="25000000"/>
    <s v="K-12 School Facility"/>
    <n v="46"/>
    <n v="54.1"/>
    <s v="Fail"/>
    <s v=""/>
    <n v="1"/>
    <n v="2006"/>
    <x v="1"/>
    <m/>
  </r>
  <r>
    <s v="Shasta"/>
    <s v="Shasta Lake Fire Protection District"/>
    <s v="PLF Debt"/>
    <s v="Parcel Tax:  Impose tax of $100 for the first parcel, $75 for each additional residential parcel, and $25 for each vacant parcel, as well as a tax of $0.07/sq. ft. of commercial parcels."/>
    <s v="Fire, Police Protection/Emergency Medical"/>
    <n v="49.6"/>
    <n v="50.4"/>
    <s v="Fail"/>
    <s v=""/>
    <n v="1"/>
    <n v="2018"/>
    <x v="1"/>
    <m/>
  </r>
  <r>
    <s v="Shasta"/>
    <s v="Shasta County"/>
    <s v="PLF Debt"/>
    <s v="Increase Parcel Tax by $30"/>
    <s v="Fire, Police Protection/Emergency Medical"/>
    <n v="50.4"/>
    <n v="49.6"/>
    <s v="Fail"/>
    <s v=""/>
    <n v="1"/>
    <n v="2000"/>
    <x v="0"/>
    <m/>
  </r>
  <r>
    <s v="Shasta"/>
    <s v="Gateway Unified School District"/>
    <s v="General Obligation Bond"/>
    <n v="14500000"/>
    <s v="K-12 School Facility"/>
    <n v="51.8"/>
    <n v="48.2"/>
    <s v="Fail"/>
    <s v=""/>
    <n v="1"/>
    <n v="2006"/>
    <x v="1"/>
    <m/>
  </r>
  <r>
    <s v="Shasta"/>
    <s v="Anderson"/>
    <s v="Sales Tax Revenue Bond"/>
    <s v="Sales Tax: Increase tax by 1/2›"/>
    <s v="Special Tax Fees/Levy"/>
    <n v="53.34"/>
    <n v="46.66"/>
    <s v="Pass"/>
    <n v="1"/>
    <s v=""/>
    <n v="2014"/>
    <x v="1"/>
    <m/>
  </r>
  <r>
    <s v="Shasta"/>
    <s v="Columbia Elementary School District"/>
    <s v="General Obligation Bond"/>
    <n v="9500000"/>
    <s v="K-12 School Facility"/>
    <n v="54.1"/>
    <n v="45.9"/>
    <s v="Fail"/>
    <s v=""/>
    <n v="1"/>
    <n v="2008"/>
    <x v="0"/>
    <m/>
  </r>
  <r>
    <s v="Shasta"/>
    <s v="Burney Fire Protection District"/>
    <s v="PLF Debt"/>
    <s v="Parcel Tax: ranging from $29 per unimproved property, $46 per residential property, $104 per commercial property, and $304 per industrial property, raising approximately $103,372.00 annually"/>
    <s v="Fire, Police Protection/Emergency Medical"/>
    <n v="54.73"/>
    <n v="45.27"/>
    <s v="Fail"/>
    <s v=""/>
    <n v="1"/>
    <n v="2020"/>
    <x v="1"/>
    <m/>
  </r>
  <r>
    <s v="Shasta"/>
    <s v="Junction Elementary School District"/>
    <s v="General Obligation Bond"/>
    <n v="3100000"/>
    <s v="K-12 School Facility"/>
    <n v="54.9"/>
    <n v="45.1"/>
    <s v="Fail"/>
    <s v=""/>
    <n v="1"/>
    <n v="2010"/>
    <x v="0"/>
    <m/>
  </r>
  <r>
    <s v="Shasta"/>
    <s v="Columbia Elementary School District"/>
    <s v="General Obligation Bond"/>
    <n v="3700000"/>
    <s v="K-12 School Facility"/>
    <n v="55"/>
    <n v="45"/>
    <s v="Pass"/>
    <n v="1"/>
    <s v=""/>
    <n v="2004"/>
    <x v="1"/>
    <m/>
  </r>
  <r>
    <s v="Shasta"/>
    <s v="Shasta Union High School District"/>
    <s v="General Obligation Bond"/>
    <n v="56900000"/>
    <s v="K-12 School Facility"/>
    <n v="55.37"/>
    <n v="44.63"/>
    <s v="Pass"/>
    <n v="1"/>
    <s v=""/>
    <n v="2016"/>
    <x v="0"/>
    <m/>
  </r>
  <r>
    <s v="Shasta"/>
    <s v="Pacheco Union School District"/>
    <s v="General Obligation Bond"/>
    <n v="11000000"/>
    <s v="K-12 School Facility"/>
    <n v="55.7"/>
    <n v="44.3"/>
    <s v="Pass"/>
    <n v="1"/>
    <s v=""/>
    <n v="2008"/>
    <x v="0"/>
    <m/>
  </r>
  <r>
    <s v="Shasta"/>
    <s v="Grant Elementary School District"/>
    <s v="General Obligation Bond"/>
    <n v="1700000"/>
    <s v="K-12 School Facility"/>
    <n v="55.7"/>
    <n v="44.3"/>
    <s v="Pass"/>
    <n v="1"/>
    <s v=""/>
    <n v="2004"/>
    <x v="1"/>
    <m/>
  </r>
  <r>
    <s v="Shasta"/>
    <s v="Redding"/>
    <s v="Sales Tax Revenue Bond"/>
    <s v="Sales Tax: Impose 1/4% sales tax."/>
    <s v="Public Safety"/>
    <n v="55.8"/>
    <n v="44.2"/>
    <s v="Fail"/>
    <s v=""/>
    <n v="1"/>
    <n v="2014"/>
    <x v="0"/>
    <m/>
  </r>
  <r>
    <s v="Shasta"/>
    <s v="Columbia Elementary School District"/>
    <s v="General Obligation Bond"/>
    <n v="8600000"/>
    <s v="K-12 School Facility"/>
    <n v="56.7"/>
    <n v="43.4"/>
    <s v="Pass"/>
    <n v="1"/>
    <s v=""/>
    <n v="2014"/>
    <x v="0"/>
    <m/>
  </r>
  <r>
    <s v="Shasta"/>
    <s v="Anderson Union High School District"/>
    <s v="General Obligation Bond"/>
    <n v="12300000"/>
    <s v="K-12 School Facility"/>
    <n v="57.1"/>
    <n v="42.9"/>
    <s v="Pass"/>
    <n v="1"/>
    <s v=""/>
    <n v="2012"/>
    <x v="0"/>
    <m/>
  </r>
  <r>
    <s v="Shasta"/>
    <s v="Enterprise Elementary School District"/>
    <s v="General Obligation Bond"/>
    <n v="34000000"/>
    <s v="K-12 School Facility"/>
    <n v="57.3"/>
    <n v="42.7"/>
    <s v="Pass"/>
    <n v="1"/>
    <s v=""/>
    <n v="2008"/>
    <x v="1"/>
    <m/>
  </r>
  <r>
    <s v="Shasta"/>
    <s v="Shasta Lake Fire Protection District"/>
    <s v="PLF Debt"/>
    <s v="Parcel Tax: Levy tax of $50/yr. for the first residential unit, $40 for each additional residential unit, $20/vacant parcel, and $.05/building sq. ft. for commercial."/>
    <s v="Fire, Police Protection/Emergency Medical"/>
    <n v="57.45"/>
    <n v="42.55"/>
    <s v="Fail"/>
    <s v=""/>
    <n v="1"/>
    <n v="2018"/>
    <x v="0"/>
    <m/>
  </r>
  <r>
    <s v="Shasta"/>
    <s v="Shasta Union High School District"/>
    <s v="General Obligation Bond"/>
    <n v="31000000"/>
    <s v="K-12 School Facility"/>
    <n v="57.46"/>
    <n v="42.54"/>
    <s v="Pass"/>
    <n v="1"/>
    <s v=""/>
    <n v="2001"/>
    <x v="2"/>
    <m/>
  </r>
  <r>
    <s v="Shasta"/>
    <s v="Gateway Unified School District"/>
    <s v="General Obligation Bond"/>
    <n v="27500000"/>
    <s v="K-12 School Facility"/>
    <n v="57.6"/>
    <n v="42.4"/>
    <s v="Fail"/>
    <s v=""/>
    <n v="1"/>
    <n v="1998"/>
    <x v="0"/>
    <m/>
  </r>
  <r>
    <s v="Shasta"/>
    <s v="Gateway Unified School District"/>
    <s v="General Obligation Bond"/>
    <n v="19000000"/>
    <s v="K-12 School Facility"/>
    <n v="57.7"/>
    <n v="42.3"/>
    <s v="Pass"/>
    <n v="1"/>
    <s v=""/>
    <n v="2008"/>
    <x v="0"/>
    <m/>
  </r>
  <r>
    <s v="Shasta"/>
    <s v="Columbia Elementary School District"/>
    <s v="General Obligation Bond"/>
    <n v="5000000"/>
    <s v="K-12 School Facility"/>
    <n v="58.8"/>
    <n v="41.2"/>
    <s v="Fail"/>
    <s v=""/>
    <n v="1"/>
    <n v="1994"/>
    <x v="0"/>
    <m/>
  </r>
  <r>
    <s v="Shasta"/>
    <s v="Cottonwood Fire Protection District"/>
    <s v="General Obligation Bond"/>
    <n v="4000000"/>
    <s v="Fire, Police Protection/Emergency Medical"/>
    <n v="59.3"/>
    <n v="40.700000000000003"/>
    <s v="Fail"/>
    <s v=""/>
    <n v="1"/>
    <n v="2013"/>
    <x v="2"/>
    <m/>
  </r>
  <r>
    <s v="Shasta"/>
    <s v="Gateway Unified School District"/>
    <s v="General Obligation Bond"/>
    <n v="22000000"/>
    <s v="K-12 School Facility"/>
    <n v="61.8"/>
    <n v="38.200000000000003"/>
    <s v="Pass"/>
    <n v="1"/>
    <s v=""/>
    <n v="2002"/>
    <x v="1"/>
    <m/>
  </r>
  <r>
    <s v="Shasta"/>
    <s v="Enterprise Elementary School District"/>
    <s v="General Obligation Bond"/>
    <n v="26000000"/>
    <s v="K-12 School Facility"/>
    <n v="62.38"/>
    <n v="37.619999999999997"/>
    <s v="Pass"/>
    <n v="1"/>
    <s v=""/>
    <n v="2018"/>
    <x v="0"/>
    <m/>
  </r>
  <r>
    <s v="Shasta"/>
    <s v="Black Butte Union Elementary School District"/>
    <s v="General Obligation Bond"/>
    <n v="4000000"/>
    <s v="K-12 School Facility"/>
    <n v="62.46"/>
    <n v="37.54"/>
    <s v="Pass"/>
    <n v="1"/>
    <s v=""/>
    <n v="2016"/>
    <x v="1"/>
    <m/>
  </r>
  <r>
    <s v="Shasta"/>
    <s v="Happy Valley Union Elementary School District"/>
    <s v="General Obligation Bond"/>
    <n v="3800000"/>
    <s v="K-12 School Facility"/>
    <n v="62.5"/>
    <n v="37.5"/>
    <s v="Pass"/>
    <n v="1"/>
    <s v=""/>
    <n v="2008"/>
    <x v="0"/>
    <m/>
  </r>
  <r>
    <s v="Shasta"/>
    <s v="Junction Elementary School District"/>
    <s v="General Obligation Bond"/>
    <n v="3500000"/>
    <s v="K-12 School Facility"/>
    <n v="62.69"/>
    <n v="37.31"/>
    <s v="Pass"/>
    <n v="1"/>
    <s v=""/>
    <n v="2016"/>
    <x v="1"/>
    <m/>
  </r>
  <r>
    <s v="Shasta"/>
    <s v="Redding School District"/>
    <s v="General Obligation Bond"/>
    <n v="28000000"/>
    <s v="K-12 School Facility"/>
    <n v="63.15"/>
    <n v="36.85"/>
    <s v="Pass"/>
    <n v="1"/>
    <s v=""/>
    <n v="2018"/>
    <x v="1"/>
    <m/>
  </r>
  <r>
    <s v="Shasta"/>
    <s v="Happy Valley Union Elementary School District"/>
    <s v="General Obligation Bond"/>
    <n v="2495000"/>
    <s v="K-12 School Facility"/>
    <n v="63.18"/>
    <n v="36.82"/>
    <s v="Pass"/>
    <n v="1"/>
    <s v=""/>
    <n v="2014"/>
    <x v="1"/>
    <m/>
  </r>
  <r>
    <s v="Shasta"/>
    <s v="Cascade Union Elementary School District"/>
    <s v="General Obligation Bond"/>
    <n v="8900000"/>
    <s v="K-12 School Facility"/>
    <n v="64.69"/>
    <n v="35.31"/>
    <s v="Pass"/>
    <n v="1"/>
    <s v=""/>
    <n v="2016"/>
    <x v="0"/>
    <m/>
  </r>
  <r>
    <s v="Shasta"/>
    <s v="Cottonwood Fire Protection District"/>
    <s v="General Obligation Bond"/>
    <n v="4000000"/>
    <s v="Fire, Police Protection/Emergency Medical"/>
    <n v="65"/>
    <n v="35"/>
    <s v="Fail"/>
    <s v=""/>
    <n v="1"/>
    <n v="2014"/>
    <x v="0"/>
    <m/>
  </r>
  <r>
    <s v="Shasta"/>
    <s v="Cottonwood Union Elementary School District"/>
    <s v="General Obligation Bond"/>
    <n v="2200000"/>
    <s v="K-12 School Facility"/>
    <n v="65.400000000000006"/>
    <n v="34.6"/>
    <s v="Pass"/>
    <n v="1"/>
    <s v=""/>
    <n v="2003"/>
    <x v="2"/>
    <m/>
  </r>
  <r>
    <s v="Shasta"/>
    <s v="Cascade Union Elementary School District"/>
    <s v="General Obligation Bond"/>
    <n v="12400000"/>
    <s v="K-12 School Facility"/>
    <n v="66.900000000000006"/>
    <n v="33.1"/>
    <s v="Pass"/>
    <n v="1"/>
    <s v=""/>
    <n v="2008"/>
    <x v="0"/>
    <m/>
  </r>
  <r>
    <s v="Shasta"/>
    <s v="Burney Water District"/>
    <s v="PLF Debt"/>
    <s v="Special Tax: Increase existing pool fee from $2.00 to $4.00 per month."/>
    <s v="Recreation and Sports Facilities"/>
    <n v="68.180000000000007"/>
    <n v="31.82"/>
    <s v="Pass"/>
    <n v="1"/>
    <s v=""/>
    <n v="2005"/>
    <x v="2"/>
    <m/>
  </r>
  <r>
    <s v="Shasta"/>
    <s v="Cottonwood Fire Protection District"/>
    <s v="General Obligation Bond"/>
    <n v="4000000"/>
    <s v="Fire, Police Protection/Emergency Medical"/>
    <n v="68.31"/>
    <n v="31.69"/>
    <s v="Pass"/>
    <n v="1"/>
    <s v=""/>
    <n v="2016"/>
    <x v="0"/>
    <m/>
  </r>
  <r>
    <s v="Shasta"/>
    <s v="Clear Creek Community Service District"/>
    <s v="PLF Debt"/>
    <s v="$100 Per Parcel"/>
    <s v="Fire, Police Protection/Emergency Medical"/>
    <n v="70.8"/>
    <n v="29.2"/>
    <s v="Pass"/>
    <n v="1"/>
    <s v=""/>
    <n v="1998"/>
    <x v="1"/>
    <m/>
  </r>
  <r>
    <s v="Shasta"/>
    <s v="Shasta Lake"/>
    <s v="Sales Tax Revenue Bond"/>
    <s v="Sales Tax: Impose a 6% to 10% sales tax on the retail sale of medical marijuana."/>
    <s v="Special Tax Fees/Levy"/>
    <n v="73.2"/>
    <n v="26.8"/>
    <s v="Pass"/>
    <n v="1"/>
    <s v=""/>
    <n v="2014"/>
    <x v="0"/>
    <m/>
  </r>
  <r>
    <s v="Shasta"/>
    <s v="Redding"/>
    <s v="PLF Debt"/>
    <s v="Marijuana Tax: Impose tax on marijuana cultivation businesses up to $25/sq. ft. of cultivation area and on manufacturing, processing, laboratory testing, delivery, storage, distribution, and retail sale up to 10% of gross receipts."/>
    <s v="Other Purpose"/>
    <n v="74.069999999999993"/>
    <n v="25.93"/>
    <s v="Pass"/>
    <n v="1"/>
    <s v=""/>
    <n v="2018"/>
    <x v="0"/>
    <m/>
  </r>
  <r>
    <s v="Shasta"/>
    <s v="Happy Valley Union Elementary School District"/>
    <s v="PLF Debt"/>
    <s v="Parcel Tax: Levy parcel tax at annual rate of $99/parcel to fund academic programs, instruction, and technology for 6 years."/>
    <s v="K-12 School Facility"/>
    <n v="76.94"/>
    <n v="23.06"/>
    <s v="Pass"/>
    <n v="1"/>
    <s v=""/>
    <n v="2018"/>
    <x v="1"/>
    <m/>
  </r>
  <r>
    <s v="Shasta"/>
    <s v="Shasta Lake"/>
    <s v="PLF Debt"/>
    <s v="Marijuana Tax: Extend cannabis business tax to include cultivation up to $26/sq. ft., manufacturing up to $25/sq. ft., and other cannabis businesses up to 12% gross receipts for law enforcement and code enforcement."/>
    <s v="Other Purpose"/>
    <n v="79.23"/>
    <n v="20.77"/>
    <s v="Pass"/>
    <n v="1"/>
    <s v=""/>
    <n v="2017"/>
    <x v="2"/>
    <m/>
  </r>
  <r>
    <s v="Sierra"/>
    <s v="Loyalton"/>
    <s v="PLF Debt"/>
    <s v="Reinstate 6% TOT"/>
    <s v="Special Tax Fees/Levy"/>
    <n v="31.5"/>
    <n v="68.5"/>
    <s v="Fail"/>
    <s v=""/>
    <n v="1"/>
    <n v="1998"/>
    <x v="0"/>
    <m/>
  </r>
  <r>
    <s v="Sierra"/>
    <s v="Loyalton"/>
    <s v="PLF Debt"/>
    <s v="Transient Occupancy Tax: Extend TOT to 6%."/>
    <s v="Other Purpose"/>
    <n v="46"/>
    <n v="54"/>
    <s v="Fail"/>
    <s v=""/>
    <n v="1"/>
    <n v="1988"/>
    <x v="0"/>
    <m/>
  </r>
  <r>
    <s v="Sierra"/>
    <s v="Sierra"/>
    <s v="PLF Debt"/>
    <s v="Parcel Tax: a Charge Up to $140 Plus $.06/Sq Ft of Buildings Annually Per Parcel. Each Year, the Council Would Be Required to Adopt a Public Safety Budget and to Hold Public Hearings Before Setting a Rate at or Below This Ceiling. The Ceiling Would Increase Annually by the Smaller of 5% or the Consumer Price Index Increase"/>
    <s v="Fire, Police Protection/Emergency Medical"/>
    <n v="50.1"/>
    <n v="49.9"/>
    <s v="Fail"/>
    <s v=""/>
    <n v="1"/>
    <n v="2005"/>
    <x v="3"/>
    <m/>
  </r>
  <r>
    <s v="Sierra"/>
    <s v="Downieville"/>
    <s v="PLF Debt"/>
    <s v="$56 Per Sq Ft Parcel/$42 Per Multi-Family Unit"/>
    <s v="Fire, Police Protection/Emergency Medical"/>
    <n v="50.8"/>
    <n v="49.2"/>
    <s v="Fail"/>
    <s v=""/>
    <n v="1"/>
    <n v="1998"/>
    <x v="0"/>
    <m/>
  </r>
  <r>
    <s v="Sierra"/>
    <s v="Downieville Fire Protection District"/>
    <s v="PLF Debt"/>
    <s v="Parcel Tax: Levy tax of $100/parcel for paramedic and emergency medical services in tandem with the Sierra City Fire District."/>
    <s v="Fire, Police Protection/Emergency Medical"/>
    <n v="54.36"/>
    <n v="45.64"/>
    <s v="Fail"/>
    <s v=""/>
    <n v="1"/>
    <n v="2018"/>
    <x v="1"/>
    <m/>
  </r>
  <r>
    <s v="Sierra"/>
    <s v="Sierra County"/>
    <s v="PLF Debt"/>
    <s v="Transient Occupancy Tax: Extend 10% Tax to Campers on Federally Owned Land"/>
    <s v="Special Tax Fees/Levy"/>
    <n v="59.6"/>
    <n v="40.4"/>
    <s v="Pass"/>
    <n v="1"/>
    <s v=""/>
    <n v="2005"/>
    <x v="3"/>
    <m/>
  </r>
  <r>
    <s v="Sierra"/>
    <s v="Downieville Fire Protection District"/>
    <s v="PLF Debt"/>
    <s v="Parcel Tax: $60 per parcel, thereby generating an estimated $18,000 per year"/>
    <s v="Fire, Police Protection/Emergency Medical"/>
    <n v="70.2"/>
    <n v="29.8"/>
    <s v="Pass"/>
    <n v="1"/>
    <s v=""/>
    <n v="2020"/>
    <x v="0"/>
    <m/>
  </r>
  <r>
    <s v="Sierra"/>
    <s v="Sierra City Fire District"/>
    <s v="PLF Debt"/>
    <s v="Parcel Tax: Levy tax of $100/parcel for paramedic and emergency medical services in tandem with the Downieville Fire Protection District."/>
    <s v="Fire, Police Protection/Emergency Medical"/>
    <n v="71.510000000000005"/>
    <n v="28.49"/>
    <s v="Pass"/>
    <n v="1"/>
    <s v=""/>
    <n v="2018"/>
    <x v="1"/>
    <m/>
  </r>
  <r>
    <s v="Sierra"/>
    <s v="Sierra Valley Hospital District"/>
    <s v="General Obligation Bond"/>
    <n v="2300000"/>
    <s v="Health Care Facilities"/>
    <n v="71.8"/>
    <n v="28.2"/>
    <s v="Pass"/>
    <n v="1"/>
    <s v=""/>
    <n v="1998"/>
    <x v="1"/>
    <m/>
  </r>
  <r>
    <s v="Sierra"/>
    <s v="Sierra County"/>
    <s v="PLF Debt"/>
    <s v="Transient Occupancy Tax: increase from 10% to 12.5%"/>
    <s v="Fire, Police Protection/Emergency Medical"/>
    <n v="74.19"/>
    <n v="25.81"/>
    <s v="Pass"/>
    <n v="1"/>
    <s v=""/>
    <n v="2020"/>
    <x v="0"/>
    <m/>
  </r>
  <r>
    <s v="Sierra"/>
    <s v="Sierra City Fire District"/>
    <s v="PLF Debt"/>
    <s v="Parcel Tax: $60 per parcel, thereby generating an estimated $28,000 per year"/>
    <s v="Fire, Police Protection/Emergency Medical"/>
    <n v="75.239999999999995"/>
    <n v="24.76"/>
    <s v="Pass"/>
    <n v="1"/>
    <s v=""/>
    <n v="2020"/>
    <x v="0"/>
    <m/>
  </r>
  <r>
    <s v="Siskiyou"/>
    <s v="McCloud Community Services District"/>
    <s v="PLF Debt"/>
    <s v="Parcel Tax: $67 Per Year Per Parcel and Fixed Annual 3% Increase"/>
    <s v="Recreation and Sports Facilities"/>
    <n v="22.5"/>
    <n v="77.5"/>
    <s v="Fail"/>
    <s v=""/>
    <n v="1"/>
    <n v="2004"/>
    <x v="0"/>
    <m/>
  </r>
  <r>
    <s v="Siskiyou"/>
    <s v="Tulelake"/>
    <s v="PLF Debt"/>
    <s v="Parcel Tax: $60 per parcel, thereby generating an estimated $27,000 per year"/>
    <s v="Public Safety"/>
    <n v="24.86"/>
    <n v="75.14"/>
    <s v="Fail"/>
    <s v=""/>
    <n v="1"/>
    <n v="2020"/>
    <x v="0"/>
    <m/>
  </r>
  <r>
    <s v="Siskiyou"/>
    <s v="McCloud Community Services District"/>
    <s v="PLF Debt"/>
    <s v="Parcel Tax: $42.20 Per Parcel Per Year and Fixed Annual 2% Increase"/>
    <s v="Street Construction and Improvements"/>
    <n v="29.2"/>
    <n v="70.900000000000006"/>
    <s v="Fail"/>
    <s v=""/>
    <n v="1"/>
    <n v="2004"/>
    <x v="0"/>
    <m/>
  </r>
  <r>
    <s v="Siskiyou"/>
    <s v="McCloud Community Services District"/>
    <s v="PLF Debt"/>
    <s v="Parcel Tax: $32.16 Per Parcel and Fixed Annual Increase of 3% Per Yr"/>
    <s v="Fire, Police Protection/Emergency Medical"/>
    <n v="33.200000000000003"/>
    <n v="66.8"/>
    <s v="Fail"/>
    <s v=""/>
    <n v="1"/>
    <n v="2004"/>
    <x v="0"/>
    <m/>
  </r>
  <r>
    <s v="Siskiyou"/>
    <s v="Tulelake"/>
    <s v="PLF Debt"/>
    <s v="Transient Occupancy Tax: 8% generating an estimated $2,000 - $10,000 per year"/>
    <s v="Other Purpose"/>
    <n v="34.5"/>
    <n v="65.5"/>
    <s v="Fail"/>
    <s v=""/>
    <n v="1"/>
    <n v="2020"/>
    <x v="0"/>
    <m/>
  </r>
  <r>
    <s v="Siskiyou"/>
    <s v="Lake Shastina Community Service District"/>
    <s v="PLF Debt"/>
    <s v="Parcel Tax: $6 improved/ $5 unimproved"/>
    <s v="Parks, Open Space"/>
    <n v="38"/>
    <n v="62"/>
    <s v="Fail"/>
    <s v=""/>
    <n v="1"/>
    <n v="1990"/>
    <x v="0"/>
    <m/>
  </r>
  <r>
    <s v="Siskiyou"/>
    <s v="McCloud Community Services District"/>
    <s v="PLF Debt"/>
    <s v="Parcel Tax: $32.16 Per Parcel and Fixed Annual Increase of 3% Per Yr"/>
    <s v="Fire, Police Protection/Emergency Medical"/>
    <n v="38.700000000000003"/>
    <n v="61.3"/>
    <s v="Fail"/>
    <s v=""/>
    <n v="1"/>
    <n v="2004"/>
    <x v="0"/>
    <m/>
  </r>
  <r>
    <s v="Siskiyou"/>
    <s v="Yreka"/>
    <s v="Sales Tax Revenue Bond"/>
    <s v="Sales Tax: Increase sales tax by 1/4% for 6 years."/>
    <s v="Theatre/Arts/Museums"/>
    <n v="38.799999999999997"/>
    <n v="61.2"/>
    <s v="Fail"/>
    <s v=""/>
    <n v="1"/>
    <n v="2014"/>
    <x v="0"/>
    <m/>
  </r>
  <r>
    <s v="Siskiyou"/>
    <s v="McCloud Community Services District"/>
    <s v="PLF Debt"/>
    <s v="Parcel Tax: $67 Per Unit for Park and Recreation Services"/>
    <s v="Recreation and Sports Facilities"/>
    <n v="39.1"/>
    <n v="60.9"/>
    <s v="Fail"/>
    <s v=""/>
    <n v="1"/>
    <n v="2006"/>
    <x v="0"/>
    <m/>
  </r>
  <r>
    <s v="Siskiyou"/>
    <s v="Lake Shastina Community Service District"/>
    <s v="PLF Debt"/>
    <s v="Parcel Tax: $10/Mo on Improved Parcels; $6.25/Mo on Unimproved Parcels"/>
    <s v="Fire, Police Protection/Emergency Medical"/>
    <n v="39.299999999999997"/>
    <n v="60.7"/>
    <s v="Fail"/>
    <s v=""/>
    <n v="1"/>
    <n v="2004"/>
    <x v="0"/>
    <m/>
  </r>
  <r>
    <s v="Siskiyou"/>
    <s v="Dunsmuir"/>
    <s v="PLF Debt"/>
    <s v="Sales Tax: additional 1.5% generating an estimated $200,000 per year, thereby increasing the total sales tax rate from 7.75% to 9.25%"/>
    <s v="Other Purpose"/>
    <n v="39.79"/>
    <n v="60.21"/>
    <s v="Fail"/>
    <s v=""/>
    <n v="1"/>
    <n v="2020"/>
    <x v="0"/>
    <m/>
  </r>
  <r>
    <s v="Siskiyou"/>
    <s v="Siskiyou County"/>
    <s v="PLF Debt"/>
    <s v="Sales Tax: Increase tax an additional 0.25%."/>
    <s v="Other Purpose"/>
    <n v="40"/>
    <n v="60"/>
    <s v="Fail"/>
    <s v=""/>
    <n v="1"/>
    <n v="2016"/>
    <x v="0"/>
    <m/>
  </r>
  <r>
    <s v="Siskiyou"/>
    <s v="Siskiyou County"/>
    <s v="PLF Debt"/>
    <s v="Transient Occupancy Tax: Increase Tax from 8% to 10%"/>
    <s v="Special Tax Fees/Levy"/>
    <n v="41.8"/>
    <n v="58.2"/>
    <s v="Fail"/>
    <s v=""/>
    <n v="1"/>
    <n v="2010"/>
    <x v="0"/>
    <m/>
  </r>
  <r>
    <s v="Siskiyou"/>
    <s v="Siskiyou County"/>
    <s v="PLF Debt"/>
    <s v="TOT: 2% Increase, from 8%-10%"/>
    <s v="Special Tax Fees/Levy"/>
    <n v="42.6"/>
    <n v="57.4"/>
    <s v="Fail"/>
    <s v=""/>
    <n v="1"/>
    <n v="2004"/>
    <x v="0"/>
    <m/>
  </r>
  <r>
    <s v="Siskiyou"/>
    <s v="Scott Valley Fire &amp; Emergency Response Zone of County Service Area No 4"/>
    <s v="PLF Debt"/>
    <s v="Parcel Tax: Levy Tax for Improved Parcels $25-$40, Unimproved $4-15 Per Parcel Per Year with an Escalation Clause That Increases Not to Exceed 4% In Any 1 Yr"/>
    <s v="Fire, Police Protection/Emergency Medical"/>
    <n v="43.1"/>
    <n v="56.9"/>
    <s v="Fail"/>
    <s v=""/>
    <n v="1"/>
    <n v="2008"/>
    <x v="0"/>
    <m/>
  </r>
  <r>
    <s v="Siskiyou"/>
    <s v="Mt Shasta Fire Protection District"/>
    <s v="PLF Debt"/>
    <s v="Parcel Tax: $50 Unimproved Parcels, $100 on Improved Parcels and $150 on Commercial Parcels Per Yr"/>
    <s v="Public Safety"/>
    <n v="44.3"/>
    <n v="55.8"/>
    <s v="Fail"/>
    <s v=""/>
    <n v="1"/>
    <n v="2006"/>
    <x v="0"/>
    <m/>
  </r>
  <r>
    <s v="Siskiyou"/>
    <s v="Lake Shastina Community Service District"/>
    <s v="PLF Debt"/>
    <s v="Parcel Tax: Replace existing police and fire special taxes with a public safety tax of $124 per parcel annually, subject to yearly adjustment for 6 yrs."/>
    <s v="Fire, Police Protection/Emergency Medical"/>
    <n v="44.49"/>
    <n v="55.51"/>
    <s v="Fail"/>
    <s v=""/>
    <n v="1"/>
    <n v="2014"/>
    <x v="1"/>
    <m/>
  </r>
  <r>
    <s v="Siskiyou"/>
    <s v="Shasta Valley Cemetery District"/>
    <s v="PLF Debt"/>
    <s v="Parcel Tax: Levy tax of $7/improved parcel for operating and maintaining district cemeteries."/>
    <s v="Other Purpose"/>
    <n v="44.66"/>
    <n v="55.34"/>
    <s v="Fail"/>
    <s v=""/>
    <n v="1"/>
    <n v="2018"/>
    <x v="0"/>
    <m/>
  </r>
  <r>
    <s v="Siskiyou"/>
    <s v="Siskiyou County"/>
    <s v="PLF Debt"/>
    <s v="Transient Occupancy Tax: Increase Tax from 8% to 10%"/>
    <s v="Special Tax Fees/Levy"/>
    <n v="45.3"/>
    <n v="54.8"/>
    <s v="Fail"/>
    <s v=""/>
    <n v="1"/>
    <n v="2008"/>
    <x v="0"/>
    <m/>
  </r>
  <r>
    <s v="Siskiyou"/>
    <s v="Butteville Union Elementary School District"/>
    <s v="General Obligation Bond"/>
    <n v="3500000"/>
    <s v="K-12 School Facility"/>
    <n v="47.3"/>
    <n v="52.7"/>
    <s v="Fail"/>
    <s v=""/>
    <n v="1"/>
    <n v="2012"/>
    <x v="0"/>
    <m/>
  </r>
  <r>
    <s v="Siskiyou"/>
    <s v="McCloud Community Services District"/>
    <s v="PLF Debt"/>
    <s v="Parcel Tax: From $65.50 to $786 Per Yr"/>
    <s v="Fire, Police Protection/Emergency Medical"/>
    <n v="49.2"/>
    <n v="50.8"/>
    <s v="Fail"/>
    <s v=""/>
    <n v="1"/>
    <n v="2006"/>
    <x v="0"/>
    <m/>
  </r>
  <r>
    <s v="Siskiyou"/>
    <s v="Weed"/>
    <s v="PLF Debt"/>
    <s v="Sales Tax: additional 0.25% generating an estimated $260,000 per year, thereby increasing the total sales tax rate from 7.5% to 7.75%"/>
    <s v="Other Purpose"/>
    <n v="49.38"/>
    <n v="50.63"/>
    <s v="Fail"/>
    <s v=""/>
    <n v="1"/>
    <n v="2020"/>
    <x v="0"/>
    <m/>
  </r>
  <r>
    <s v="Siskiyou"/>
    <s v="Etna Union High School District"/>
    <s v="General Obligation Bond"/>
    <n v="1560000"/>
    <s v="K-12 School Facility"/>
    <n v="50.2"/>
    <n v="49.8"/>
    <s v="Fail"/>
    <s v=""/>
    <n v="1"/>
    <n v="2002"/>
    <x v="0"/>
    <m/>
  </r>
  <r>
    <s v="Siskiyou"/>
    <s v="Siskiyou County SA No 6"/>
    <s v="PLF Debt"/>
    <s v="Parcel Tax: $5 per legal secured parcel"/>
    <s v="Other, Multiple Health Care Purposes (Equipment, etc.)"/>
    <n v="51.38"/>
    <n v="48.62"/>
    <s v="Fail"/>
    <s v=""/>
    <n v="1"/>
    <n v="2016"/>
    <x v="1"/>
    <m/>
  </r>
  <r>
    <s v="Siskiyou"/>
    <s v="Siskiyou County"/>
    <s v="PLF Debt"/>
    <s v="Sales Tax: Increase by 0.5%"/>
    <s v="Prisons, Jails, Correctional Facilities"/>
    <n v="52.14"/>
    <n v="47.86"/>
    <s v="Fail"/>
    <s v=""/>
    <n v="1"/>
    <n v="2016"/>
    <x v="1"/>
    <m/>
  </r>
  <r>
    <s v="Siskiyou"/>
    <s v="Mount Shasta Fire Protection District"/>
    <s v="PLF Debt"/>
    <s v="Parcel Tax: $10 Per Parcel"/>
    <s v="Fire, Police Protection/Emergency Medical"/>
    <n v="52.8"/>
    <n v="47.2"/>
    <s v="Fail"/>
    <s v=""/>
    <n v="1"/>
    <n v="2004"/>
    <x v="1"/>
    <m/>
  </r>
  <r>
    <s v="Siskiyou"/>
    <s v="Yreka"/>
    <s v="PLF Debt"/>
    <s v="Parcel Tax: $60/Single Family Per Year; $75/Non-Residential Unit Per Year"/>
    <s v="Fire, Police Protection/Emergency Medical"/>
    <n v="53.2"/>
    <n v="46.8"/>
    <s v="Fail"/>
    <s v=""/>
    <n v="1"/>
    <n v="2004"/>
    <x v="0"/>
    <m/>
  </r>
  <r>
    <s v="Siskiyou"/>
    <s v="McCloud Community Services District"/>
    <s v="PLF Debt"/>
    <s v="Parcel Tax: Levy Annual Tax of $12/Parcel Beginning FY 2012/2013"/>
    <s v="Public Building"/>
    <n v="53.4"/>
    <n v="46.6"/>
    <s v="Fail"/>
    <s v=""/>
    <n v="1"/>
    <n v="2012"/>
    <x v="0"/>
    <m/>
  </r>
  <r>
    <s v="Siskiyou"/>
    <s v="Siskiyou County"/>
    <s v="PLF Debt"/>
    <s v="Transient Occupancy Tax: also known as the hotel tax, from 8% to 12%"/>
    <s v="Fire, Police Protection/Emergency Medical"/>
    <n v="54.03"/>
    <n v="45.97"/>
    <s v="Pass"/>
    <n v="1"/>
    <s v=""/>
    <n v="2020"/>
    <x v="1"/>
    <m/>
  </r>
  <r>
    <s v="Siskiyou"/>
    <s v="Weed Recreation and Parks District"/>
    <s v="PLF Debt"/>
    <s v="Parcel Tax of Minimum $36"/>
    <s v="Recreation and Sports Facilities"/>
    <n v="55.1"/>
    <n v="44.9"/>
    <s v="Fail"/>
    <s v=""/>
    <n v="1"/>
    <n v="2002"/>
    <x v="1"/>
    <m/>
  </r>
  <r>
    <s v="Siskiyou"/>
    <s v="Yreka"/>
    <s v="General Obligation Bond"/>
    <n v="8000000"/>
    <s v="K-12 School Facility"/>
    <n v="55.3"/>
    <n v="44.7"/>
    <s v="Pass"/>
    <n v="1"/>
    <s v=""/>
    <n v="2014"/>
    <x v="0"/>
    <m/>
  </r>
  <r>
    <s v="Siskiyou"/>
    <s v="Lake Shastina Community Service District"/>
    <s v="PLF Debt"/>
    <s v="Parcel Tax: $48 residental/ $96 non residental/ $48 unimproved/ etc"/>
    <s v="Other Purpose"/>
    <n v="55.7"/>
    <n v="44.3"/>
    <s v="Fail"/>
    <s v=""/>
    <n v="1"/>
    <n v="1990"/>
    <x v="0"/>
    <m/>
  </r>
  <r>
    <s v="Siskiyou"/>
    <s v="Yreka"/>
    <s v="PLF Debt"/>
    <s v="Sales Tax: Increase tax an additional 0.5% increasing total tax to 8%."/>
    <s v="Other Purpose"/>
    <n v="57.67"/>
    <n v="42.33"/>
    <s v="Pass"/>
    <n v="1"/>
    <s v=""/>
    <n v="2016"/>
    <x v="0"/>
    <m/>
  </r>
  <r>
    <s v="Siskiyou"/>
    <s v="Siskiyou Union High School District"/>
    <s v="General Obligation Bond"/>
    <n v="12500000"/>
    <s v="K-12 School Facility"/>
    <n v="57.7"/>
    <n v="42.3"/>
    <s v="Pass"/>
    <n v="1"/>
    <s v=""/>
    <n v="2008"/>
    <x v="0"/>
    <m/>
  </r>
  <r>
    <s v="Siskiyou"/>
    <s v="Yreka"/>
    <s v="PLF Debt"/>
    <s v="Parcel Tax of Minimum $50"/>
    <s v="Health Care Facilities"/>
    <n v="58.3"/>
    <n v="41.7"/>
    <s v="Fail"/>
    <s v=""/>
    <n v="1"/>
    <n v="2002"/>
    <x v="1"/>
    <m/>
  </r>
  <r>
    <s v="Siskiyou"/>
    <s v="Happy Camp Fire Protection District"/>
    <s v="PLF Debt"/>
    <s v="Parcel Tax: Levy a $55 parcel tax for 10 years."/>
    <s v="Fire, Police Protection/Emergency Medical"/>
    <n v="59.3"/>
    <n v="40.700000000000003"/>
    <s v="Fail"/>
    <s v=""/>
    <n v="1"/>
    <n v="2013"/>
    <x v="2"/>
    <m/>
  </r>
  <r>
    <s v="Siskiyou"/>
    <s v="Dunsmuir"/>
    <s v="PLF Debt"/>
    <s v="Parcel Tax: Levy a $25 Parcel Tax for 10 Yrs"/>
    <s v="Public Building"/>
    <n v="60.6"/>
    <n v="39.4"/>
    <s v="Fail"/>
    <s v=""/>
    <n v="1"/>
    <n v="2012"/>
    <x v="1"/>
    <m/>
  </r>
  <r>
    <s v="Siskiyou"/>
    <s v="Weed"/>
    <s v="Sales Tax Revenue Bond"/>
    <s v="Sales Tax: Increase sales tax by 1/4%."/>
    <s v="Special Tax Fees/Levy"/>
    <n v="60.9"/>
    <n v="39.1"/>
    <s v="Pass"/>
    <n v="1"/>
    <s v=""/>
    <n v="2014"/>
    <x v="0"/>
    <m/>
  </r>
  <r>
    <s v="Siskiyou"/>
    <s v="Mount Shasta Recreation and Parks District"/>
    <s v="PLF Debt"/>
    <s v="Parcel Tax: Levy tax of $75 for developed parcels and $40 for undeveloped parcels to fund park upgrades and improvements."/>
    <s v="Parks, Open Space"/>
    <n v="61.4"/>
    <n v="38.6"/>
    <s v="Fail"/>
    <s v=""/>
    <n v="1"/>
    <n v="2019"/>
    <x v="2"/>
    <m/>
  </r>
  <r>
    <s v="Siskiyou"/>
    <s v="Lake Shastina Community Service District"/>
    <s v="PLF Debt"/>
    <s v="Parcel Tax: Levy Tax of $97/Parcel Per Year Beginning 1/1/2009"/>
    <s v="Fire, Police Protection/Emergency Medical"/>
    <n v="62.1"/>
    <n v="37.9"/>
    <s v="Fail"/>
    <s v=""/>
    <n v="1"/>
    <n v="2008"/>
    <x v="0"/>
    <m/>
  </r>
  <r>
    <s v="Siskiyou"/>
    <s v="Dunsmuir"/>
    <s v="Sales Tax Revenue Bond"/>
    <s v="Sales Tax: Increase sales tax by 1/4% for 10 years."/>
    <s v="Special Tax Fees/Levy"/>
    <n v="62.3"/>
    <n v="37.700000000000003"/>
    <s v="Pass"/>
    <n v="1"/>
    <s v=""/>
    <n v="2014"/>
    <x v="0"/>
    <m/>
  </r>
  <r>
    <s v="Siskiyou"/>
    <s v="Dunsmuir"/>
    <s v="PLF Debt"/>
    <s v="Sales Tax: Increase sales tax by 0.5%."/>
    <s v="Other Purpose"/>
    <n v="63.35"/>
    <n v="36.65"/>
    <s v="Pass"/>
    <n v="1"/>
    <s v=""/>
    <n v="2015"/>
    <x v="2"/>
    <m/>
  </r>
  <r>
    <s v="Siskiyou"/>
    <s v="Siskiyou Union High School District"/>
    <s v="General Obligation Bond"/>
    <n v="3000000"/>
    <s v="K-12 School Facility"/>
    <n v="63.8"/>
    <n v="36.200000000000003"/>
    <s v="Pass"/>
    <n v="1"/>
    <s v=""/>
    <n v="2020"/>
    <x v="0"/>
    <m/>
  </r>
  <r>
    <s v="Siskiyou"/>
    <s v="Yreka"/>
    <s v="PLF Debt"/>
    <s v="TOT: Increase by 2%"/>
    <s v="Special Tax Fees/Levy"/>
    <n v="64.900000000000006"/>
    <n v="35.1"/>
    <s v="Pass"/>
    <n v="1"/>
    <s v=""/>
    <n v="2004"/>
    <x v="1"/>
    <m/>
  </r>
  <r>
    <s v="Siskiyou"/>
    <s v="Mount Shasta Recreation and Parks District"/>
    <s v="PLF Debt"/>
    <s v="Parcel Tax: Levy tax of $75 for developed parcels and $40 for undeveloped parcels for park upgrades and improvements for 25 yrs."/>
    <s v="Parks, Open Space"/>
    <n v="65.03"/>
    <n v="34.97"/>
    <s v="Fail"/>
    <s v=""/>
    <n v="1"/>
    <n v="2018"/>
    <x v="0"/>
    <m/>
  </r>
  <r>
    <s v="Siskiyou"/>
    <s v="Siskiyou County Service Area No 4 (Greater McCloud Fire and Emergency Response Zone)"/>
    <s v="PLF Debt"/>
    <s v="Parcel Tax: $93.79 per improved parcel, $66.20 per first two unimproved parcels, $24.83 per third and fourth unimproved parcels, and $8.28 per fifth or more unimproved parcels, thereby generating an estimated $86,158.14 per year"/>
    <s v="Fire, Police Protection/Emergency Medical"/>
    <n v="65.5"/>
    <n v="34.5"/>
    <s v="Fail"/>
    <s v=""/>
    <n v="1"/>
    <n v="2020"/>
    <x v="0"/>
    <m/>
  </r>
  <r>
    <s v="Siskiyou"/>
    <s v="Lake Shastina Community Service District"/>
    <s v="PLF Debt"/>
    <s v="Parcel Tax: $28 improved/ $15 unimproved/ etc"/>
    <s v="Other Purpose"/>
    <n v="65.8"/>
    <n v="34.200000000000003"/>
    <s v="Fail"/>
    <s v=""/>
    <n v="1"/>
    <n v="1990"/>
    <x v="0"/>
    <m/>
  </r>
  <r>
    <s v="Siskiyou"/>
    <s v="McCloud Fire Department"/>
    <s v="PLF Debt"/>
    <s v="Parcel Tax: Levy an Annual Parcel Tax at an Initial Amount of $76.50 Per Parcel"/>
    <s v="Fire, Police Protection/Emergency Medical"/>
    <n v="66.099999999999994"/>
    <n v="33.9"/>
    <s v="Fail"/>
    <s v=""/>
    <n v="1"/>
    <n v="2010"/>
    <x v="0"/>
    <m/>
  </r>
  <r>
    <s v="Siskiyou"/>
    <s v="Pleasant Valley"/>
    <s v="PLF Debt"/>
    <s v="Parcel Tax: 1st Parcel: Improved $28 Each, Unimproved $22Each; 2nd Parcel: Improved $14 Each, Unimproved $11 Each;3rd Parcel: Improved $7 Each, Unimproved $5 Each; 4th Parcel &amp; Up: Improved $3 Each, Unimproved $1.00 Each"/>
    <s v="Fire, Police Protection/Emergency Medical"/>
    <n v="66.7"/>
    <n v="33.299999999999997"/>
    <s v="Pass"/>
    <n v="1"/>
    <s v=""/>
    <n v="2005"/>
    <x v="3"/>
    <m/>
  </r>
  <r>
    <s v="Siskiyou"/>
    <s v="Lake Shastina Community Service District"/>
    <s v="PLF Debt"/>
    <s v="Parcel Tax: Increase tax from $65/parcel to $110/parcel."/>
    <s v="Public Safety"/>
    <n v="66.75"/>
    <n v="33.25"/>
    <s v="Pass"/>
    <n v="1"/>
    <s v=""/>
    <n v="2016"/>
    <x v="0"/>
    <m/>
  </r>
  <r>
    <s v="Siskiyou"/>
    <s v="Yreka"/>
    <s v="PLF Debt"/>
    <s v="Parcel Tax: From $60 to $350 Per Year."/>
    <s v="Public Safety"/>
    <n v="67.599999999999994"/>
    <n v="32.4"/>
    <s v="Pass"/>
    <n v="1"/>
    <s v=""/>
    <n v="2006"/>
    <x v="0"/>
    <m/>
  </r>
  <r>
    <s v="Siskiyou"/>
    <s v="Happy Camp Fire Protection District"/>
    <s v="PLF Debt"/>
    <s v="Parcel Tax: Impose annual parcel tax of $39 per improved parcel and $12 per unimproved parcel for 5 years."/>
    <s v="Fire, Police Protection/Emergency Medical"/>
    <n v="67.599999999999994"/>
    <n v="32.4"/>
    <s v="Pass"/>
    <n v="1"/>
    <s v=""/>
    <n v="2014"/>
    <x v="0"/>
    <m/>
  </r>
  <r>
    <s v="Siskiyou"/>
    <s v="Happy Camp Fire Protection District"/>
    <s v="PLF Debt"/>
    <s v="Parcel Tax: $39 per improved parcel and $12 per unimproved parcel, thereby generating an estimated $19,434.62 per year"/>
    <s v="Fire, Police Protection/Emergency Medical"/>
    <n v="67.709999999999994"/>
    <n v="32.29"/>
    <s v="Pass"/>
    <n v="1"/>
    <s v=""/>
    <n v="2020"/>
    <x v="0"/>
    <m/>
  </r>
  <r>
    <s v="Siskiyou"/>
    <s v="Lake Shastina Community Service District"/>
    <s v="PLF Debt"/>
    <s v="Parcel Tax: $80 per improved parcel and $65 per unimproved parcel to replace an existing parcel tax, thereby generating an estimated $271,240 per year"/>
    <s v="Fire, Police Protection/Emergency Medical"/>
    <n v="70.55"/>
    <n v="29.45"/>
    <s v="Pass"/>
    <n v="1"/>
    <s v=""/>
    <n v="2020"/>
    <x v="0"/>
    <m/>
  </r>
  <r>
    <s v="Siskiyou"/>
    <s v="Weed"/>
    <s v="PLF Debt"/>
    <s v="Marijuana Tax: Impose tax on marijuana businesses in the following amounts: $10/sq. ft. of outdoor grow area, $18/sq. ft. of grow area using natural &amp; artificial light, $26/sq. ft. of indoor grow area, or 10% yearly gross receipts"/>
    <s v="Other Purpose"/>
    <n v="70.56"/>
    <n v="29.44"/>
    <s v="Pass"/>
    <n v="1"/>
    <s v=""/>
    <n v="2018"/>
    <x v="1"/>
    <m/>
  </r>
  <r>
    <s v="Siskiyou"/>
    <s v="Weed"/>
    <s v="PLF Debt"/>
    <s v="Sales Tax: Increase sales tax by 0.25%."/>
    <s v="Other Purpose"/>
    <n v="71.27"/>
    <n v="28.73"/>
    <s v="Pass"/>
    <n v="1"/>
    <s v=""/>
    <n v="2015"/>
    <x v="2"/>
    <m/>
  </r>
  <r>
    <s v="Siskiyou"/>
    <s v="Lake Shastina Community Service District"/>
    <s v="PLF Debt"/>
    <s v="$40 Per Parcel Special Assessment Advisory Vote"/>
    <s v="Water Supply, Storage, Distribution"/>
    <n v="71.900000000000006"/>
    <n v="28.1"/>
    <s v="Pass"/>
    <n v="1"/>
    <s v=""/>
    <n v="2000"/>
    <x v="1"/>
    <m/>
  </r>
  <r>
    <s v="Siskiyou"/>
    <s v="Dunsmuir"/>
    <s v="PLF Debt"/>
    <s v="Marijuana Tax: Impose tax of $3.50/dry-weight oz. of marijuana and up to 10% of gross receipts per quarter on marijuana businesses."/>
    <s v="Other Purpose"/>
    <n v="72.37"/>
    <n v="27.63"/>
    <s v="Pass"/>
    <n v="1"/>
    <s v=""/>
    <n v="2018"/>
    <x v="0"/>
    <m/>
  </r>
  <r>
    <s v="Siskiyou"/>
    <s v="Mount Shasta"/>
    <s v="PLF Debt"/>
    <s v="Marijuana Tax: Impose tax on marijuana businesses on commercial cultivation, manufacturing, processing, storing, laboratory testing, labeling, packaging, distributing, or sale of cannabis and cannabis products to raise approximately $130,000/yr."/>
    <s v="Other Purpose"/>
    <n v="72.400000000000006"/>
    <n v="27.6"/>
    <s v="Pass"/>
    <n v="1"/>
    <s v=""/>
    <n v="2018"/>
    <x v="0"/>
    <m/>
  </r>
  <r>
    <s v="Siskiyou"/>
    <s v="Mount Shasta"/>
    <s v="PLF Debt"/>
    <s v="Sales Tax: Levy an additional 0.25% sales tax."/>
    <s v="Other Purpose"/>
    <n v="75.959999999999994"/>
    <n v="24.04"/>
    <s v="Pass"/>
    <n v="1"/>
    <s v=""/>
    <n v="2011"/>
    <x v="2"/>
    <m/>
  </r>
  <r>
    <s v="Siskiyou"/>
    <s v="McCloud Community Services District"/>
    <s v="PLF Debt"/>
    <s v="Parcel Tax: Levy Tax of $152.98 Beginning Fiscal Year 2009/2010"/>
    <s v="Fire, Police Protection/Emergency Medical"/>
    <n v="76.7"/>
    <n v="23.3"/>
    <s v="Pass"/>
    <n v="1"/>
    <s v=""/>
    <n v="2008"/>
    <x v="0"/>
    <m/>
  </r>
  <r>
    <s v="Siskiyou"/>
    <s v="Grenada Fire Protection District"/>
    <s v="PLF Debt"/>
    <s v="Prop. 4 Increased $50,000 for 4 Yrs"/>
    <s v="Fire, Police Protection/Emergency Medical"/>
    <n v="77.599999999999994"/>
    <n v="22.4"/>
    <s v="Pass"/>
    <n v="1"/>
    <s v=""/>
    <n v="2000"/>
    <x v="1"/>
    <m/>
  </r>
  <r>
    <s v="Solano"/>
    <s v="Solano County"/>
    <s v="PLF Debt"/>
    <s v="Sales Tax: Increase 1/2 of 1%."/>
    <s v="Other Purpose"/>
    <n v="30"/>
    <n v="70"/>
    <s v="Fail"/>
    <s v=""/>
    <n v="1"/>
    <n v="1988"/>
    <x v="0"/>
    <m/>
  </r>
  <r>
    <s v="Solano"/>
    <s v="Dixon"/>
    <s v="PLF Debt"/>
    <s v="Sales Tax: Impose tax of 1/2% for 10 yrs."/>
    <s v="Street Construction and Improvements"/>
    <n v="37.619999999999997"/>
    <n v="62.38"/>
    <s v="Fail"/>
    <s v=""/>
    <n v="1"/>
    <n v="2018"/>
    <x v="0"/>
    <m/>
  </r>
  <r>
    <s v="Solano"/>
    <s v="Travis Unified School District"/>
    <s v="PLF Debt"/>
    <s v="Parcel Tax: Levy an Annual Tax of $250 Per Parcel for 2 Yrs"/>
    <s v="K-12 School Facility"/>
    <n v="43.3"/>
    <n v="56.7"/>
    <s v="Fail"/>
    <s v=""/>
    <n v="1"/>
    <n v="2010"/>
    <x v="0"/>
    <m/>
  </r>
  <r>
    <s v="Solano"/>
    <s v="Solano County"/>
    <s v="PLF Debt"/>
    <s v="Sales Tax: Increase 1/2 of 1% for 5 years"/>
    <s v="Other Purpose"/>
    <n v="44.29"/>
    <n v="55.71"/>
    <s v="Fail"/>
    <s v=""/>
    <n v="1"/>
    <n v="2016"/>
    <x v="1"/>
    <m/>
  </r>
  <r>
    <s v="Solano"/>
    <s v="Fairfield"/>
    <s v="PLF Debt"/>
    <s v="Sales Tax: An Ordinance to Be Adopted Increasing the City Sales Tax by 1/2› to Expire 6/30/2016"/>
    <s v="Special Tax Fees/Levy"/>
    <n v="45.4"/>
    <n v="54.6"/>
    <s v="Fail"/>
    <s v=""/>
    <n v="1"/>
    <n v="2005"/>
    <x v="3"/>
    <m/>
  </r>
  <r>
    <s v="Solano"/>
    <s v="Solano Transportation Authority"/>
    <s v="Sales Tax Revenue Bond"/>
    <s v="Sales Tax: 1/2› for 30 Yrs"/>
    <s v="Public Transit"/>
    <n v="45.6"/>
    <n v="54.4"/>
    <s v="Fail"/>
    <s v=""/>
    <n v="1"/>
    <n v="2006"/>
    <x v="1"/>
    <m/>
  </r>
  <r>
    <s v="Solano"/>
    <s v="Fairfield"/>
    <s v="PLF Debt"/>
    <s v="Water Fee: Decrease water fees by 2%."/>
    <s v="Other Purpose"/>
    <n v="46"/>
    <n v="54"/>
    <s v="Fail"/>
    <s v=""/>
    <n v="1"/>
    <n v="2007"/>
    <x v="2"/>
    <m/>
  </r>
  <r>
    <s v="Solano"/>
    <s v="Solano County"/>
    <s v="PLF Debt"/>
    <s v="Sales Tax: Enact an additional 0.25% tax."/>
    <s v="Other Purpose"/>
    <n v="46.4"/>
    <n v="53.6"/>
    <s v="Fail"/>
    <s v=""/>
    <n v="1"/>
    <n v="2016"/>
    <x v="0"/>
    <m/>
  </r>
  <r>
    <s v="Solano"/>
    <s v="Dixon Unified School District"/>
    <s v="General Obligation Bond"/>
    <n v="32000000"/>
    <s v="K-12 School Facility"/>
    <n v="47"/>
    <n v="53"/>
    <s v="Fail"/>
    <s v=""/>
    <n v="1"/>
    <n v="2010"/>
    <x v="0"/>
    <m/>
  </r>
  <r>
    <s v="Solano"/>
    <s v="Benicia"/>
    <s v="Sales Tax Revenue Bond"/>
    <s v="Sales Tax: Impose 1› sales tax."/>
    <s v="Special Tax Fees/Levy"/>
    <n v="47.2"/>
    <n v="52.8"/>
    <s v="Fail"/>
    <s v=""/>
    <n v="1"/>
    <n v="2014"/>
    <x v="0"/>
    <m/>
  </r>
  <r>
    <s v="Solano"/>
    <s v="Vallejo"/>
    <s v="PLF Debt"/>
    <s v="Sales Tax: additional 0.75% generating an estimated $12 million per year, thereby increasing the total sales tax rate from 8.375% to 9.125%"/>
    <s v="Other Purpose"/>
    <n v="49.43"/>
    <n v="50.57"/>
    <s v="Fail"/>
    <s v=""/>
    <n v="1"/>
    <n v="2020"/>
    <x v="0"/>
    <m/>
  </r>
  <r>
    <s v="Solano"/>
    <s v="Benicia"/>
    <s v="General Obligation Bond"/>
    <n v="14000000"/>
    <s v="Fire, Police Protection/Emergency Medical"/>
    <n v="50.2"/>
    <n v="49.8"/>
    <s v="Fail"/>
    <s v=""/>
    <n v="1"/>
    <n v="2003"/>
    <x v="2"/>
    <m/>
  </r>
  <r>
    <s v="Solano"/>
    <s v="Vallejo"/>
    <s v="PLF Debt"/>
    <s v="Sales Tax: Sales tax increase from 7.375% to 8.375%."/>
    <s v="Other Purpose"/>
    <n v="50.43"/>
    <n v="49.57"/>
    <s v="Pass"/>
    <n v="1"/>
    <s v=""/>
    <n v="2011"/>
    <x v="2"/>
    <m/>
  </r>
  <r>
    <s v="Solano"/>
    <s v="Rio Vista"/>
    <s v="PLF Debt"/>
    <s v="Parcel Tax: $1.50 per month on residental, commerical and industry properties."/>
    <s v="Other Purpose"/>
    <n v="51"/>
    <n v="49"/>
    <s v="Pass"/>
    <n v="1"/>
    <s v=""/>
    <n v="1988"/>
    <x v="0"/>
    <m/>
  </r>
  <r>
    <s v="Solano"/>
    <s v="Vacaville"/>
    <s v="PLF Debt"/>
    <s v="Transient Occupancy Tax: Increase TOT to 2% for excise residental, commerical and industries properties."/>
    <s v="Other Capital Improvements, Public Works"/>
    <n v="52"/>
    <n v="48"/>
    <s v="Pass"/>
    <n v="1"/>
    <s v=""/>
    <n v="1988"/>
    <x v="0"/>
    <m/>
  </r>
  <r>
    <s v="Solano"/>
    <s v="Suisun City"/>
    <s v="PLF Debt"/>
    <s v="Parcel Tax: $51 per year for single-family residences; $45 per year for multi-family unit; $102 per year for commercial building smaller than 10,000 sq. ft.; $0.02 per additional sq. ft. for property larger than 10,000 sq. ft.; $25 a year for undeveloped or vacant property."/>
    <s v="Fire, Police Protection/Emergency Medical"/>
    <n v="52.8"/>
    <n v="47.1"/>
    <s v="Fail"/>
    <s v=""/>
    <n v="1"/>
    <n v="2001"/>
    <x v="2"/>
    <m/>
  </r>
  <r>
    <s v="Solano"/>
    <s v="Vacaville"/>
    <s v="PLF Debt"/>
    <s v="General Tax: Replace franchise fee and property tax fee with a general tax."/>
    <s v="Other Purpose"/>
    <n v="53.6"/>
    <n v="46.5"/>
    <s v="Pass"/>
    <n v="1"/>
    <s v=""/>
    <n v="2005"/>
    <x v="2"/>
    <m/>
  </r>
  <r>
    <s v="Solano"/>
    <s v="Benicia Unified School District"/>
    <s v="PLF Debt"/>
    <s v="Parcel Tax: $254 Per Parcel Per Year for 5 Yrs"/>
    <s v="K-12 School Facility"/>
    <n v="54.3"/>
    <n v="45.7"/>
    <s v="Fail"/>
    <s v=""/>
    <n v="1"/>
    <n v="2006"/>
    <x v="1"/>
    <m/>
  </r>
  <r>
    <s v="Solano"/>
    <s v="Fairfield-Suisun Unified School District"/>
    <s v="General Obligation Bond"/>
    <n v="249000000"/>
    <s v="K-12 School Facility"/>
    <n v="56.44"/>
    <n v="43.56"/>
    <s v="Pass"/>
    <n v="1"/>
    <s v=""/>
    <n v="2016"/>
    <x v="1"/>
    <m/>
  </r>
  <r>
    <s v="Solano"/>
    <s v="Fairfield"/>
    <s v="PLF Debt"/>
    <s v="Utility Users Tax: Continue 2% Tax"/>
    <s v="Special Tax Fees/Levy"/>
    <n v="57.9"/>
    <n v="42.1"/>
    <s v="Pass"/>
    <n v="1"/>
    <s v=""/>
    <n v="2002"/>
    <x v="0"/>
    <m/>
  </r>
  <r>
    <s v="Solano"/>
    <s v="Suisun City"/>
    <s v="General Obligation Bond"/>
    <n v="3250000"/>
    <s v="Public Building"/>
    <n v="58"/>
    <n v="42"/>
    <s v="Fail"/>
    <s v=""/>
    <n v="1"/>
    <n v="1986"/>
    <x v="0"/>
    <m/>
  </r>
  <r>
    <s v="Solano"/>
    <s v="Dixon"/>
    <s v="Special Assessment Bond"/>
    <s v="Sewer Tax: Repeal Sewer Tax Increase from $24.90 Per Month Back to $15.35 Per Month"/>
    <s v="Solid Waste Recovery Facilities"/>
    <n v="58.9"/>
    <n v="41.1"/>
    <s v="Pass"/>
    <n v="1"/>
    <s v=""/>
    <n v="2006"/>
    <x v="0"/>
    <m/>
  </r>
  <r>
    <s v="Solano"/>
    <s v="Solano County"/>
    <s v="Sales Tax Revenue Bond"/>
    <s v="Sales Tax: Increase by 1/2% for 20 Yrs"/>
    <s v="Public Transit"/>
    <n v="60"/>
    <n v="40"/>
    <s v="Fail"/>
    <s v=""/>
    <n v="1"/>
    <n v="2002"/>
    <x v="0"/>
    <m/>
  </r>
  <r>
    <s v="Solano"/>
    <s v="Fairfield-Suisun Unified School District"/>
    <s v="General Obligation Bond"/>
    <n v="100000000"/>
    <s v="K-12 School Facility"/>
    <n v="60.1"/>
    <n v="39.9"/>
    <s v="Pass"/>
    <n v="1"/>
    <s v=""/>
    <n v="2002"/>
    <x v="1"/>
    <m/>
  </r>
  <r>
    <s v="Solano"/>
    <s v="Dixon Unified School District"/>
    <s v="General Obligation Bond"/>
    <n v="30400000"/>
    <s v="K-12 School Facility"/>
    <n v="60.22"/>
    <n v="39.78"/>
    <s v="Pass"/>
    <n v="1"/>
    <s v=""/>
    <n v="2016"/>
    <x v="0"/>
    <m/>
  </r>
  <r>
    <s v="Solano"/>
    <s v="Vallejo City Unified School District"/>
    <s v="General Obligation Bond"/>
    <n v="239000000"/>
    <s v="K-12 School Facility"/>
    <n v="61.5"/>
    <n v="38.5"/>
    <s v="Pass"/>
    <n v="1"/>
    <s v=""/>
    <n v="2014"/>
    <x v="0"/>
    <m/>
  </r>
  <r>
    <s v="Solano"/>
    <s v="Vacaville Unified School District"/>
    <s v="General Obligation Bond"/>
    <n v="194000000"/>
    <s v="K-12 School Facility"/>
    <n v="62"/>
    <n v="38.1"/>
    <s v="Pass"/>
    <n v="1"/>
    <s v=""/>
    <n v="2014"/>
    <x v="0"/>
    <m/>
  </r>
  <r>
    <s v="Solano"/>
    <s v="Rio Vista"/>
    <s v="PLF Debt"/>
    <s v="Sales Tax: additional 0.75% for five years generating an estimated $1.149 million - $1.344 million per year, thereby increasing the total sales tax rate from 8.125% to 8.875% beginning on April 1, 2022"/>
    <s v="Other Purpose"/>
    <n v="62.29"/>
    <n v="37.71"/>
    <s v="Pass"/>
    <n v="1"/>
    <s v=""/>
    <n v="2020"/>
    <x v="0"/>
    <m/>
  </r>
  <r>
    <s v="Solano"/>
    <s v="Solano County"/>
    <s v="PLF Debt"/>
    <s v="Marijuana Tax: Establish tax of 15% of annual gross receipts on marijuana businesses."/>
    <s v="Other Purpose"/>
    <n v="62.55"/>
    <n v="37.450000000000003"/>
    <s v="Pass"/>
    <n v="1"/>
    <s v=""/>
    <n v="2016"/>
    <x v="0"/>
    <m/>
  </r>
  <r>
    <s v="Solano"/>
    <s v="Rio Vista"/>
    <s v="PLF Debt"/>
    <s v="Transient Occupancy Tax: Increase Tax from 8% to 10%"/>
    <s v="Special Tax Fees/Levy"/>
    <n v="62.6"/>
    <n v="37.4"/>
    <s v="Pass"/>
    <n v="1"/>
    <s v=""/>
    <n v="2006"/>
    <x v="0"/>
    <m/>
  </r>
  <r>
    <s v="Solano"/>
    <s v="Vacaville"/>
    <s v="PLF Debt"/>
    <s v="Sales Tax: Impose additional 0.75% tax for 20 years."/>
    <s v="Other Purpose"/>
    <n v="63.29"/>
    <n v="36.71"/>
    <s v="Pass"/>
    <n v="1"/>
    <s v=""/>
    <n v="2016"/>
    <x v="0"/>
    <m/>
  </r>
  <r>
    <s v="Solano"/>
    <s v="Dixon Unified School District"/>
    <s v="PLF Debt"/>
    <s v="Parcel Tax: Levy an Annual Tax of $58 Per Residence and $58 Per Commercial or Industrial Property for 6 Yrs"/>
    <s v="K-12 School Facility"/>
    <n v="63.4"/>
    <n v="36.6"/>
    <s v="Fail"/>
    <s v=""/>
    <n v="1"/>
    <n v="2010"/>
    <x v="0"/>
    <m/>
  </r>
  <r>
    <s v="Solano"/>
    <s v="Benicia Unified School District"/>
    <s v="General Obligation Bond"/>
    <n v="49600000"/>
    <s v="K-12 School Facility"/>
    <n v="63.55"/>
    <n v="36.450000000000003"/>
    <s v="Pass"/>
    <n v="1"/>
    <s v=""/>
    <n v="2014"/>
    <x v="1"/>
    <m/>
  </r>
  <r>
    <s v="Solano"/>
    <s v="Vallejo"/>
    <s v="PLF Debt"/>
    <s v="Sales Tax: Extend existing 1% tax indefinitely by removing the 3/31/2022 termination date."/>
    <s v="Other Purpose"/>
    <n v="64"/>
    <n v="36"/>
    <s v="Pass"/>
    <n v="1"/>
    <s v=""/>
    <n v="2016"/>
    <x v="0"/>
    <m/>
  </r>
  <r>
    <s v="Solano"/>
    <s v="Vacaville"/>
    <s v="PLF Debt"/>
    <s v="Cannabis Tax: 6% of gross receipts for retail businesses, 4% of gross receipts for other businesses, and $10 per square foot for cultivation generating an estimated $400,000 - $600,000"/>
    <s v="Other Purpose"/>
    <n v="64.45"/>
    <n v="35.549999999999997"/>
    <s v="Pass"/>
    <n v="1"/>
    <s v=""/>
    <n v="2020"/>
    <x v="0"/>
    <m/>
  </r>
  <r>
    <s v="Solano"/>
    <s v="Fairfield"/>
    <s v="PLF Debt"/>
    <s v="Cannabis Tax: 6% of gross receipts for retail businesses, 4% of gross receipts for other businesses, and $10 per square foot for cultivation generating an estimated $237,500 - $360,000 per year"/>
    <s v="Other Purpose"/>
    <n v="64.88"/>
    <n v="35.119999999999997"/>
    <s v="Pass"/>
    <n v="1"/>
    <s v=""/>
    <n v="2020"/>
    <x v="0"/>
    <m/>
  </r>
  <r>
    <s v="Solano"/>
    <s v="Dixon"/>
    <s v="PLF Debt"/>
    <s v="Marijuana Tax: Impose 15% tax on the gross receipts on marijuana businesses and dispensaries."/>
    <s v="Other Purpose"/>
    <n v="64.91"/>
    <n v="35.090000000000003"/>
    <s v="Pass"/>
    <n v="1"/>
    <s v=""/>
    <n v="2016"/>
    <x v="0"/>
    <m/>
  </r>
  <r>
    <s v="Solano"/>
    <s v="Benicia Unified School District"/>
    <s v="General Obligation Bond"/>
    <n v="29500000"/>
    <s v="K-12 School Facility"/>
    <n v="66.5"/>
    <n v="33.5"/>
    <s v="Fail"/>
    <s v=""/>
    <n v="1"/>
    <n v="1990"/>
    <x v="0"/>
    <m/>
  </r>
  <r>
    <s v="Solano"/>
    <s v="Cordelia Fire Protection District"/>
    <s v="PLF Debt"/>
    <s v="Parcel Tax: Impose Tax of $260"/>
    <s v="Fire, Police Protection/Emergency Medical"/>
    <n v="67.099999999999994"/>
    <n v="32.9"/>
    <s v="Pass"/>
    <n v="1"/>
    <s v=""/>
    <n v="2002"/>
    <x v="0"/>
    <m/>
  </r>
  <r>
    <s v="Solano"/>
    <s v="Vacaville Unified School District"/>
    <s v="General Obligation Bond"/>
    <n v="101300000"/>
    <s v="K-12 School Facility"/>
    <n v="67.5"/>
    <n v="32.5"/>
    <s v="Pass"/>
    <n v="1"/>
    <s v=""/>
    <n v="2001"/>
    <x v="2"/>
    <m/>
  </r>
  <r>
    <s v="Solano"/>
    <s v="Dixon Unified School District"/>
    <s v="General Obligation Bond"/>
    <n v="29200000"/>
    <s v="K-12 School Facility"/>
    <n v="67.599999999999994"/>
    <n v="32.4"/>
    <s v="Pass"/>
    <n v="1"/>
    <s v=""/>
    <n v="2002"/>
    <x v="0"/>
    <m/>
  </r>
  <r>
    <s v="Solano"/>
    <s v="Fairfield"/>
    <s v="Sales Tax Revenue Bond"/>
    <s v="Sales Tax: Impose a 1› Tax for 5 Yrs"/>
    <s v="Special Tax Fees/Levy"/>
    <n v="67.7"/>
    <n v="32.299999999999997"/>
    <s v="Pass"/>
    <n v="1"/>
    <s v=""/>
    <n v="2012"/>
    <x v="0"/>
    <m/>
  </r>
  <r>
    <s v="Solano"/>
    <s v="Greater Vallejo Recreation District"/>
    <s v="PLF Debt"/>
    <s v="Parcel Tax: Renew tax to $48/parcel for 15 years."/>
    <s v="Other Purpose"/>
    <n v="67.900000000000006"/>
    <n v="32.1"/>
    <s v="Pass"/>
    <n v="1"/>
    <s v=""/>
    <n v="2017"/>
    <x v="2"/>
    <m/>
  </r>
  <r>
    <s v="Solano"/>
    <s v="Solano County"/>
    <s v="Sales Tax Revenue Bond"/>
    <s v=".125% Sales Tax"/>
    <s v="Public Building"/>
    <n v="68.099999999999994"/>
    <n v="31.9"/>
    <s v="Pass"/>
    <n v="1"/>
    <s v=""/>
    <n v="1998"/>
    <x v="1"/>
    <m/>
  </r>
  <r>
    <s v="Solano"/>
    <s v="Fairfield"/>
    <s v="PLF Debt"/>
    <s v="Sales Tax: Extend existing 1% tax for 15 years."/>
    <s v="Other Purpose"/>
    <n v="68.989999999999995"/>
    <n v="31.01"/>
    <s v="Pass"/>
    <n v="1"/>
    <s v=""/>
    <n v="2016"/>
    <x v="0"/>
    <m/>
  </r>
  <r>
    <s v="Solano"/>
    <s v="Suisun City"/>
    <s v="General Obligation Bond"/>
    <n v="4250000"/>
    <s v="Bridges and Highways"/>
    <n v="69"/>
    <n v="31"/>
    <s v="Pass"/>
    <n v="1"/>
    <s v=""/>
    <n v="1986"/>
    <x v="0"/>
    <m/>
  </r>
  <r>
    <s v="Solano"/>
    <s v="Suisun City"/>
    <s v="PLF Debt"/>
    <s v="Sales Tax: Extend existing 1% tax for 10 years."/>
    <s v="Other Purpose"/>
    <n v="69.03"/>
    <n v="30.97"/>
    <s v="Pass"/>
    <n v="1"/>
    <s v=""/>
    <n v="2016"/>
    <x v="0"/>
    <m/>
  </r>
  <r>
    <s v="Solano"/>
    <s v="Rio Vista"/>
    <s v="Sales Tax Revenue Bond"/>
    <s v="Sales Tax: Impose a 3/4› Tax for 5 Yrs"/>
    <s v="Special Tax Fees/Levy"/>
    <n v="69.099999999999994"/>
    <n v="31"/>
    <s v="Pass"/>
    <n v="1"/>
    <s v=""/>
    <n v="2012"/>
    <x v="0"/>
    <m/>
  </r>
  <r>
    <s v="Solano"/>
    <s v="Vallejo"/>
    <s v="PLF Debt"/>
    <s v="Utility User Tax: Decrease utility user tax from 7.5% to 7.3% and to expand new services covered under utility user tax."/>
    <s v="Other Purpose"/>
    <n v="69.239999999999995"/>
    <n v="30.76"/>
    <s v="Pass"/>
    <n v="1"/>
    <s v=""/>
    <n v="2009"/>
    <x v="2"/>
    <m/>
  </r>
  <r>
    <s v="Solano"/>
    <s v="Vallejo City Unified School District"/>
    <s v="General Obligation Bond"/>
    <n v="194000000"/>
    <s v="K-12 School Facility"/>
    <n v="69.72"/>
    <n v="30.28"/>
    <s v="Pass"/>
    <n v="1"/>
    <s v=""/>
    <n v="2018"/>
    <x v="0"/>
    <m/>
  </r>
  <r>
    <s v="Solano"/>
    <s v="Solano County"/>
    <s v="PLF Debt"/>
    <s v="10% multiuser hazardous waste"/>
    <s v="Other Purpose"/>
    <n v="70"/>
    <n v="30"/>
    <s v="Pass"/>
    <n v="1"/>
    <s v=""/>
    <n v="1988"/>
    <x v="0"/>
    <m/>
  </r>
  <r>
    <s v="Solano"/>
    <s v="Vacaville"/>
    <s v="Sales Tax Revenue Bond"/>
    <s v="Sales Tax: Enact a 1/4› Tax for 5 Yrs"/>
    <s v="Special Tax Fees/Levy"/>
    <n v="70.099999999999994"/>
    <n v="29.9"/>
    <s v="Pass"/>
    <n v="1"/>
    <s v=""/>
    <n v="2012"/>
    <x v="0"/>
    <m/>
  </r>
  <r>
    <s v="Solano"/>
    <s v="Benicia"/>
    <s v="PLF Debt"/>
    <s v="Utility User Tax: Decrease utility user tax from 4% to 3.5%. Expanded utility user tax to cover additional forms of telecommunication."/>
    <s v="Other Purpose"/>
    <n v="70.7"/>
    <n v="29.3"/>
    <s v="Pass"/>
    <n v="1"/>
    <s v=""/>
    <n v="2007"/>
    <x v="2"/>
    <m/>
  </r>
  <r>
    <s v="Solano"/>
    <s v="Suisun City"/>
    <s v="PLF Debt"/>
    <s v="TOT: Impose 10% Tax"/>
    <s v="Special Tax Fees/Levy"/>
    <n v="71.7"/>
    <n v="28.3"/>
    <s v="Pass"/>
    <n v="1"/>
    <s v=""/>
    <n v="2002"/>
    <x v="1"/>
    <m/>
  </r>
  <r>
    <s v="Solano"/>
    <s v="Suisun City"/>
    <s v="PLF Debt"/>
    <s v="Marijuana Tax: Impose tax on marijuana businesses not to exceed 15% of gross receipts and $25/sq. ft. of space used for commercial marijuana activities."/>
    <s v="Other Purpose"/>
    <n v="73.849999999999994"/>
    <n v="26.15"/>
    <s v="Pass"/>
    <n v="1"/>
    <s v=""/>
    <n v="2018"/>
    <x v="0"/>
    <m/>
  </r>
  <r>
    <s v="Solano"/>
    <s v="Benicia"/>
    <s v="PLF Debt"/>
    <s v="Marijuana Tax: Impose annual tax on marijuana businesses not to exceed $10/canopy sq. ft. for commercial marijuana cultivation (adjustable for inflation) and 6% of gross receipts for all other marijuana businesses."/>
    <s v="Other Purpose"/>
    <n v="76.290000000000006"/>
    <n v="23.71"/>
    <s v="Pass"/>
    <n v="1"/>
    <s v=""/>
    <n v="2018"/>
    <x v="0"/>
    <m/>
  </r>
  <r>
    <s v="Solano"/>
    <s v="Solano County"/>
    <s v="Sales Tax Revenue Bond"/>
    <s v="Advisory to Spend New Sales Taxes"/>
    <s v="Multiple Capital Improvements, Public Works"/>
    <n v="76.5"/>
    <n v="23.5"/>
    <s v="Pass"/>
    <n v="1"/>
    <s v=""/>
    <n v="1998"/>
    <x v="0"/>
    <m/>
  </r>
  <r>
    <s v="Solano"/>
    <s v="Vallejo"/>
    <s v="PLF Debt"/>
    <s v="Business Tax: Marijuana businesses will be taxed at a 10% rate on gross receipts with a minimum base tax of $500."/>
    <s v="Other Purpose"/>
    <n v="76.510000000000005"/>
    <n v="23.49"/>
    <s v="Pass"/>
    <n v="1"/>
    <s v=""/>
    <n v="2011"/>
    <x v="2"/>
    <m/>
  </r>
  <r>
    <s v="Solano"/>
    <s v="Solano County"/>
    <s v="Sales Tax Revenue Bond"/>
    <s v="Sales Tax: Enact an Add-on 1/8› Sales Tax for 16 Yrs"/>
    <s v="Public Building"/>
    <n v="80.099999999999994"/>
    <n v="19.899999999999999"/>
    <s v="Pass"/>
    <n v="1"/>
    <s v=""/>
    <n v="2012"/>
    <x v="1"/>
    <m/>
  </r>
  <r>
    <s v="Solano"/>
    <s v="Rio Vista"/>
    <s v="PLF Debt"/>
    <s v="Sales Tax: Extend existing 0.75% tax for 5 years."/>
    <s v="Other Purpose"/>
    <n v="80.86"/>
    <n v="19.14"/>
    <s v="Pass"/>
    <n v="1"/>
    <s v=""/>
    <n v="2016"/>
    <x v="0"/>
    <m/>
  </r>
  <r>
    <s v="Solano"/>
    <s v="Vacaville"/>
    <s v="PLF Debt"/>
    <s v="Excise Tax: Continue Existing Tax for 25 Yrs Without Increasing Current Tax Rates"/>
    <s v="Special Tax Fees/Levy"/>
    <n v="81"/>
    <n v="19.100000000000001"/>
    <s v="Pass"/>
    <n v="1"/>
    <s v=""/>
    <n v="2012"/>
    <x v="0"/>
    <m/>
  </r>
  <r>
    <s v="Sonoma"/>
    <s v="Cloverdale"/>
    <s v="PLF Debt"/>
    <s v="Increase Utility Users Tax from 2% to 5%"/>
    <s v="Special Tax Fees/Levy"/>
    <n v="17.3"/>
    <n v="82.7"/>
    <s v="Fail"/>
    <s v=""/>
    <n v="1"/>
    <n v="2000"/>
    <x v="0"/>
    <m/>
  </r>
  <r>
    <s v="Sonoma"/>
    <s v="Rohnert Park"/>
    <s v="PLF Debt"/>
    <s v="Utility Users Tax: Impose 4% Tax"/>
    <s v="Special Tax Fees/Levy"/>
    <n v="21.1"/>
    <n v="78.900000000000006"/>
    <s v="Fail"/>
    <s v=""/>
    <n v="1"/>
    <n v="2002"/>
    <x v="0"/>
    <m/>
  </r>
  <r>
    <s v="Sonoma"/>
    <s v="Petaluma"/>
    <s v="PLF Debt"/>
    <s v="Special Tax: 5% for five years then review and rate the tax annual, the tax will be in effect for 20 years."/>
    <s v="Street Construction and Improvements"/>
    <n v="33.9"/>
    <n v="66.099999999999994"/>
    <s v="Fail"/>
    <s v=""/>
    <n v="1"/>
    <n v="2003"/>
    <x v="2"/>
    <m/>
  </r>
  <r>
    <s v="Sonoma"/>
    <s v="Petaluma"/>
    <s v="PLF Debt"/>
    <s v="Utility User Tax: Levy utility user tax up to 5%."/>
    <s v="Street Construction and Improvements"/>
    <n v="34.700000000000003"/>
    <n v="65.3"/>
    <s v="Fail"/>
    <s v=""/>
    <n v="1"/>
    <n v="2003"/>
    <x v="2"/>
    <m/>
  </r>
  <r>
    <s v="Sonoma"/>
    <s v="Cotati"/>
    <s v="PLF Debt"/>
    <s v="Transient Occupancy Tax: Increase Tax from 10% to 12%"/>
    <s v="Special Tax Fees/Levy"/>
    <n v="36"/>
    <n v="64"/>
    <s v="Fail"/>
    <s v=""/>
    <n v="1"/>
    <n v="2006"/>
    <x v="0"/>
    <m/>
  </r>
  <r>
    <s v="Sonoma"/>
    <s v="Sonoma County"/>
    <s v="PLF Debt"/>
    <s v="Increase TOT from 9% to 12%"/>
    <s v="Special Tax Fees/Levy"/>
    <n v="37.4"/>
    <n v="62.6"/>
    <s v="Fail"/>
    <s v=""/>
    <n v="1"/>
    <n v="2000"/>
    <x v="0"/>
    <m/>
  </r>
  <r>
    <s v="Sonoma"/>
    <s v="Harmony Union School District"/>
    <s v="PLF Debt"/>
    <s v="Parcel Tax: $52 for 8 years."/>
    <s v="K-12 School Facility"/>
    <n v="38.1"/>
    <n v="61.9"/>
    <s v="Fail"/>
    <s v=""/>
    <n v="1"/>
    <n v="2005"/>
    <x v="2"/>
    <m/>
  </r>
  <r>
    <s v="Sonoma"/>
    <s v="Sonoma County"/>
    <s v="PLF Debt"/>
    <s v="Sales Tax: Increase sales tax to 8.5%."/>
    <s v="Public Safety"/>
    <n v="38.4"/>
    <n v="61.6"/>
    <s v="Fail"/>
    <s v=""/>
    <n v="1"/>
    <n v="2015"/>
    <x v="2"/>
    <m/>
  </r>
  <r>
    <s v="Sonoma"/>
    <s v="Rancho Abode Fire Protection District"/>
    <s v="PLF Debt"/>
    <s v="Parcel Tax: Impose Tax of $30"/>
    <s v="Fire, Police Protection/Emergency Medical"/>
    <n v="39.200000000000003"/>
    <n v="60.8"/>
    <s v="Fail"/>
    <s v=""/>
    <n v="1"/>
    <n v="2002"/>
    <x v="0"/>
    <m/>
  </r>
  <r>
    <s v="Sonoma"/>
    <s v="Sonoma County Transportation Authority"/>
    <s v="PLF Debt"/>
    <s v="Vehicle Registration Fee: Authorize a $10 Fee on the Registration of Vehicles"/>
    <s v="Special Tax Fees/Levy"/>
    <n v="43"/>
    <n v="57"/>
    <s v="Fail"/>
    <s v=""/>
    <n v="1"/>
    <n v="2010"/>
    <x v="0"/>
    <m/>
  </r>
  <r>
    <s v="Sonoma"/>
    <s v="Santa Rosa"/>
    <s v="PLF Debt"/>
    <s v="Increase TOT from 9% to 12%"/>
    <s v="Special Tax Fees/Levy"/>
    <n v="43.2"/>
    <n v="56.8"/>
    <s v="Fail"/>
    <s v=""/>
    <n v="1"/>
    <n v="2000"/>
    <x v="0"/>
    <m/>
  </r>
  <r>
    <s v="Sonoma"/>
    <s v="Petaluma"/>
    <s v="Sales Tax Revenue Bond"/>
    <s v="Sales Tax: Impose 1% tax."/>
    <s v="Special Tax Fees/Levy"/>
    <n v="43.3"/>
    <n v="56.7"/>
    <s v="Fail"/>
    <s v=""/>
    <n v="1"/>
    <n v="2014"/>
    <x v="0"/>
    <m/>
  </r>
  <r>
    <s v="Sonoma"/>
    <s v="Santa Rosa"/>
    <s v="PLF Debt"/>
    <s v="Utility Users Tax: Reduce the tax rate from 5% to 4.5%."/>
    <s v="Special Tax Fees/Levy"/>
    <n v="46.1"/>
    <n v="53.9"/>
    <s v="Fail"/>
    <s v=""/>
    <n v="1"/>
    <n v="2014"/>
    <x v="0"/>
    <m/>
  </r>
  <r>
    <s v="Sonoma"/>
    <s v="Sonoma County Transportation Authority"/>
    <s v="PLF Debt"/>
    <s v="1/2 of 1% $300,000,000"/>
    <s v="Public Transit"/>
    <n v="46.1"/>
    <n v="53.9"/>
    <s v="Fail"/>
    <s v=""/>
    <n v="1"/>
    <n v="1990"/>
    <x v="0"/>
    <m/>
  </r>
  <r>
    <s v="Sonoma"/>
    <s v="Sonoma County"/>
    <s v="Sales Tax Revenue Bond"/>
    <s v="Sales Tax: Impose .5% Tax for 20 Yrs"/>
    <s v="Special Tax Fees/Levy"/>
    <n v="47.6"/>
    <n v="52.4"/>
    <s v="Fail"/>
    <s v=""/>
    <n v="1"/>
    <n v="1998"/>
    <x v="0"/>
    <m/>
  </r>
  <r>
    <s v="Sonoma"/>
    <s v="Sebastopol"/>
    <s v="Sales Tax Revenue Bond"/>
    <s v="Increase Sales Tax by 0.125%"/>
    <s v="Special Tax Fees/Levy"/>
    <n v="50.4"/>
    <n v="49.6"/>
    <s v="Fail"/>
    <s v=""/>
    <n v="1"/>
    <n v="2000"/>
    <x v="0"/>
    <m/>
  </r>
  <r>
    <s v="Sonoma"/>
    <s v="Cloverdale"/>
    <s v="PLF Debt"/>
    <s v="Utility Users Tax: Establish rate at 3% for 8 years."/>
    <s v="Special Tax Fees/Levy"/>
    <n v="51.1"/>
    <n v="48.9"/>
    <s v="Pass"/>
    <n v="1"/>
    <s v=""/>
    <n v="2014"/>
    <x v="0"/>
    <m/>
  </r>
  <r>
    <s v="Sonoma"/>
    <s v="Cotati"/>
    <s v="PLF Debt"/>
    <s v="Increase TOT from 8% to 10%"/>
    <s v="Special Tax Fees/Levy"/>
    <n v="53"/>
    <n v="47"/>
    <s v="Pass"/>
    <n v="1"/>
    <s v=""/>
    <n v="1998"/>
    <x v="0"/>
    <m/>
  </r>
  <r>
    <s v="Sonoma"/>
    <s v="Cotati"/>
    <s v="Sales Tax Revenue Bond"/>
    <s v="Sales Tax: Extend 1› sales tax for 9 yrs."/>
    <s v="Special Tax Fees/Levy"/>
    <n v="53.3"/>
    <n v="46.7"/>
    <s v="Pass"/>
    <n v="1"/>
    <s v=""/>
    <n v="2014"/>
    <x v="1"/>
    <m/>
  </r>
  <r>
    <s v="Sonoma"/>
    <s v="Cloverdale"/>
    <s v="PLF Debt"/>
    <s v="Utility Tax: extending the 3% utility users tax generating an estimated $445,000 per year"/>
    <s v="Other Purpose"/>
    <n v="53.43"/>
    <n v="46.57"/>
    <s v="Fail"/>
    <s v=""/>
    <n v="1"/>
    <n v="2020"/>
    <x v="0"/>
    <m/>
  </r>
  <r>
    <s v="Sonoma"/>
    <s v="Rohnert Park"/>
    <s v="Sales Tax Revenue Bond"/>
    <s v="Sales Tax: Enact a 1/2› Sales Tax for 5 Yrs"/>
    <s v="Special Tax Fees/Levy"/>
    <n v="55.2"/>
    <n v="44.8"/>
    <s v="Pass"/>
    <n v="1"/>
    <s v=""/>
    <n v="2010"/>
    <x v="1"/>
    <m/>
  </r>
  <r>
    <s v="Sonoma"/>
    <s v="Sonoma County Open Space Authority"/>
    <s v="PLF Debt"/>
    <s v="Transient Occupancy Tax: Increase TOT by 1/4 of 1%."/>
    <s v="Parks, Open Space"/>
    <n v="55.3"/>
    <n v="44.7"/>
    <s v="Pass"/>
    <n v="1"/>
    <s v=""/>
    <n v="1990"/>
    <x v="0"/>
    <m/>
  </r>
  <r>
    <s v="Sonoma"/>
    <s v="Piner-Olivet Union School District"/>
    <s v="General Obligation Bond"/>
    <n v="20000000"/>
    <s v="K-12 School Facility"/>
    <n v="55.4"/>
    <n v="44.6"/>
    <s v="Pass"/>
    <n v="1"/>
    <s v=""/>
    <n v="2010"/>
    <x v="0"/>
    <m/>
  </r>
  <r>
    <s v="Sonoma"/>
    <s v="Healdsburg"/>
    <s v="Sales Tax Revenue Bond"/>
    <s v="Sales Tax: Enact a 1/2% Tax to Automatically Expire In 10 Yrs"/>
    <s v="Special Tax Fees/Levy"/>
    <n v="55.6"/>
    <n v="44.4"/>
    <s v="Pass"/>
    <n v="1"/>
    <s v=""/>
    <n v="2012"/>
    <x v="0"/>
    <m/>
  </r>
  <r>
    <s v="Sonoma"/>
    <s v="Cloverdale Unified School District"/>
    <s v="General Obligation Bond"/>
    <n v="17000000"/>
    <s v="K-12 School Facility"/>
    <n v="55.6"/>
    <n v="44.4"/>
    <s v="Pass"/>
    <n v="1"/>
    <s v=""/>
    <n v="2010"/>
    <x v="0"/>
    <m/>
  </r>
  <r>
    <s v="Sonoma"/>
    <s v="Gravenstein Union Elementary School District"/>
    <s v="PLF Debt"/>
    <s v="Parcel Tax: $35 per parcel per year"/>
    <s v="Other Purpose"/>
    <n v="56"/>
    <n v="44"/>
    <s v="Fail"/>
    <s v=""/>
    <n v="1"/>
    <n v="1988"/>
    <x v="0"/>
    <m/>
  </r>
  <r>
    <s v="Sonoma"/>
    <s v="Rohnert Park"/>
    <s v="Special Assessment Bond"/>
    <s v="$22.94 Sq Ft for Single Family/$16.00 Apt Unit"/>
    <s v="Hospital"/>
    <n v="56.5"/>
    <n v="43.5"/>
    <s v="Pass"/>
    <n v="1"/>
    <s v=""/>
    <n v="1996"/>
    <x v="0"/>
    <m/>
  </r>
  <r>
    <s v="Sonoma"/>
    <s v="Old Adobe Union School District"/>
    <s v="General Obligation Bond"/>
    <n v="26000000"/>
    <s v="K-12 School Facility"/>
    <n v="56.8"/>
    <n v="43.2"/>
    <s v="Pass"/>
    <n v="1"/>
    <s v=""/>
    <n v="2012"/>
    <x v="1"/>
    <m/>
  </r>
  <r>
    <s v="Sonoma"/>
    <s v="Santa Rosa"/>
    <s v="Sales Tax Revenue Bond"/>
    <s v="Sales Tax: Enact a 1/4› Sales Tax for 8 Yrs"/>
    <s v="Special Tax Fees/Levy"/>
    <n v="57"/>
    <n v="43"/>
    <s v="Pass"/>
    <n v="1"/>
    <s v=""/>
    <n v="2010"/>
    <x v="0"/>
    <m/>
  </r>
  <r>
    <s v="Sonoma"/>
    <s v="Piner-Olivet Union School District"/>
    <s v="PLF Debt"/>
    <s v="Parcel Tax: $72 per parcel per year for 6 years."/>
    <s v="K-12 School Facility"/>
    <n v="57"/>
    <n v="43"/>
    <s v="Fail"/>
    <s v=""/>
    <n v="1"/>
    <n v="2005"/>
    <x v="2"/>
    <m/>
  </r>
  <r>
    <s v="Sonoma"/>
    <s v="Sonoma Valley Unified School District"/>
    <s v="PLF Debt"/>
    <s v="Parcel Tax: $91 per taxable parcel for 6 years."/>
    <s v="K-12 School Facility"/>
    <n v="57.3"/>
    <n v="42.7"/>
    <s v="Fail"/>
    <s v=""/>
    <n v="1"/>
    <n v="2007"/>
    <x v="2"/>
    <m/>
  </r>
  <r>
    <s v="Sonoma"/>
    <s v="West Sonoma County Union High School District"/>
    <s v="PLF Debt"/>
    <s v="Parcel Tax: $48 per parcel for three years, thereby generating an estimated $1,150,000 per year"/>
    <s v="K-12 School Facility"/>
    <n v="58.28"/>
    <n v="41.72"/>
    <s v="Fail"/>
    <s v=""/>
    <n v="1"/>
    <n v="2021"/>
    <x v="2"/>
    <m/>
  </r>
  <r>
    <s v="Sonoma"/>
    <s v="Sonoma County"/>
    <s v="Sales Tax Revenue Bond"/>
    <s v="Sales Tax: Impose 1/2› Tax for 8 Yrs"/>
    <s v="Bridges and Highways"/>
    <n v="58.5"/>
    <n v="41.5"/>
    <s v="Fail"/>
    <s v=""/>
    <n v="1"/>
    <n v="2000"/>
    <x v="1"/>
    <m/>
  </r>
  <r>
    <s v="Sonoma"/>
    <s v="Mark West Union School District"/>
    <s v="General Obligation Bond"/>
    <n v="14000000"/>
    <s v="K-12 School Facility"/>
    <n v="58.9"/>
    <n v="41.1"/>
    <s v="Pass"/>
    <n v="1"/>
    <s v=""/>
    <n v="2010"/>
    <x v="1"/>
    <m/>
  </r>
  <r>
    <s v="Sonoma"/>
    <s v="Gravenstein Union School District"/>
    <s v="PLF Debt"/>
    <s v="Parcel Tax: Renew and increase parcel tax to $52 a year for 8 years."/>
    <s v="K-12 School Facility"/>
    <n v="59"/>
    <n v="41"/>
    <s v="Fail"/>
    <s v=""/>
    <n v="1"/>
    <n v="2005"/>
    <x v="2"/>
    <m/>
  </r>
  <r>
    <s v="Sonoma"/>
    <s v="Windsor Fire Protection District"/>
    <s v="PLF Debt"/>
    <s v="Maximum of $112 Per Unit of Risk Per Year"/>
    <s v="Fire, Police Protection/Emergency Medical"/>
    <n v="59.1"/>
    <n v="40.9"/>
    <s v="Fail"/>
    <s v=""/>
    <n v="1"/>
    <n v="2004"/>
    <x v="0"/>
    <m/>
  </r>
  <r>
    <s v="Sonoma"/>
    <s v="Rohnert Park"/>
    <s v="PLF Debt"/>
    <s v="TOT: Increase to 12%"/>
    <s v="Special Tax Fees/Levy"/>
    <n v="59.2"/>
    <n v="40.799999999999997"/>
    <s v="Pass"/>
    <n v="1"/>
    <s v=""/>
    <n v="2002"/>
    <x v="0"/>
    <m/>
  </r>
  <r>
    <s v="Sonoma"/>
    <s v="Sebastopol"/>
    <s v="PLF Debt"/>
    <s v="Utility Users Tax: Establish Tax on Gas and Electric Service only, Not to Exceed 4% and Limited to 6 Yrs"/>
    <s v="Special Tax Fees/Levy"/>
    <n v="59.5"/>
    <n v="40.5"/>
    <s v="Pass"/>
    <n v="1"/>
    <s v=""/>
    <n v="2008"/>
    <x v="0"/>
    <m/>
  </r>
  <r>
    <s v="Sonoma"/>
    <s v="Forestville Fire Protection District"/>
    <s v="PLF Debt"/>
    <s v="$60 Per Single Family Parcel"/>
    <s v="Fire, Police Protection/Emergency Medical"/>
    <n v="59.6"/>
    <n v="40.4"/>
    <s v="Fail"/>
    <s v=""/>
    <n v="1"/>
    <n v="1998"/>
    <x v="0"/>
    <m/>
  </r>
  <r>
    <s v="Sonoma"/>
    <s v="Bellevue Union School District"/>
    <s v="General Obligation Bond"/>
    <n v="28000000"/>
    <s v="K-12 School Facility"/>
    <n v="59.9"/>
    <n v="40.1"/>
    <s v="Pass"/>
    <n v="1"/>
    <s v=""/>
    <n v="2020"/>
    <x v="1"/>
    <m/>
  </r>
  <r>
    <s v="Sonoma"/>
    <s v="Healdsburg"/>
    <s v="PLF Debt"/>
    <s v="Sales Tax: extension of a 0.5% sales tax generating an estimated $2.1 million per year"/>
    <s v="Other Purpose"/>
    <n v="59.96"/>
    <n v="40.04"/>
    <s v="Pass"/>
    <n v="1"/>
    <s v=""/>
    <n v="2020"/>
    <x v="0"/>
    <m/>
  </r>
  <r>
    <s v="Sonoma"/>
    <s v="Geyserville Unified School District"/>
    <s v="General Obligation Bond"/>
    <n v="22000000"/>
    <s v="K-12 School Facility"/>
    <n v="60"/>
    <n v="40"/>
    <s v="Pass"/>
    <n v="1"/>
    <s v=""/>
    <n v="2020"/>
    <x v="1"/>
    <m/>
  </r>
  <r>
    <s v="Sonoma"/>
    <s v="Sonoma County"/>
    <s v="Sales Tax Revenue Bond"/>
    <s v="Sales Tax: 1/2› Tax for 16 Yrs"/>
    <s v="Public transit (OLD)"/>
    <n v="60.3"/>
    <n v="39.700000000000003"/>
    <s v="Fail"/>
    <s v=""/>
    <n v="1"/>
    <n v="2000"/>
    <x v="1"/>
    <m/>
  </r>
  <r>
    <s v="Sonoma"/>
    <s v="Cloverdale Unified School District"/>
    <s v="General Obligation Bond"/>
    <n v="46000000"/>
    <s v="K-12 School Facility"/>
    <n v="60.4"/>
    <n v="39.6"/>
    <s v="Pass"/>
    <n v="1"/>
    <s v=""/>
    <n v="2018"/>
    <x v="0"/>
    <m/>
  </r>
  <r>
    <s v="Sonoma"/>
    <s v="Alexander Valley Union School District"/>
    <s v="General Obligation Bond"/>
    <n v="6000000"/>
    <s v="K-12 School Facility"/>
    <n v="60.54"/>
    <n v="39.46"/>
    <s v="Pass"/>
    <n v="1"/>
    <s v=""/>
    <n v="2018"/>
    <x v="1"/>
    <m/>
  </r>
  <r>
    <s v="Sonoma"/>
    <s v="Petaluma"/>
    <s v="PLF Debt"/>
    <s v="Sales Tax: additional 1% generating an estimated $13.5 million per year, thereby increasing the total sales tax rate from 8.25% to 9.25%"/>
    <s v="Other Purpose"/>
    <n v="60.82"/>
    <n v="39.18"/>
    <s v="Pass"/>
    <n v="1"/>
    <s v=""/>
    <n v="2020"/>
    <x v="0"/>
    <m/>
  </r>
  <r>
    <s v="Sonoma"/>
    <s v="Cinnabar Elementary School District"/>
    <s v="General Obligation Bond"/>
    <n v="2500000"/>
    <s v="K-12 School Facility"/>
    <n v="61.1"/>
    <n v="38.9"/>
    <s v="Pass"/>
    <n v="1"/>
    <s v=""/>
    <n v="2014"/>
    <x v="0"/>
    <m/>
  </r>
  <r>
    <s v="Sonoma"/>
    <s v="Old Adobe Union School District"/>
    <s v="PLF Debt"/>
    <s v="Parcel Tax: $55 for 4 Years, Beginning 7/1/2004"/>
    <s v="K-12 School Facility"/>
    <n v="61.3"/>
    <n v="38.700000000000003"/>
    <s v="Fail"/>
    <s v=""/>
    <n v="1"/>
    <n v="2004"/>
    <x v="1"/>
    <m/>
  </r>
  <r>
    <s v="Sonoma"/>
    <s v="Healdsburg Unified School District"/>
    <s v="General Obligation Bond"/>
    <n v="35000000"/>
    <s v="K-12 School Facility"/>
    <n v="61.4"/>
    <n v="38.6"/>
    <s v="Pass"/>
    <n v="1"/>
    <s v=""/>
    <n v="2012"/>
    <x v="1"/>
    <m/>
  </r>
  <r>
    <s v="Sonoma"/>
    <s v="Oak Grove Union Elementary School District"/>
    <s v="PLF Debt"/>
    <s v="Parcel Tax: $52 per parcel for 8 years."/>
    <s v="K-12 School Facility"/>
    <n v="61.4"/>
    <n v="38.6"/>
    <s v="Fail"/>
    <s v=""/>
    <n v="1"/>
    <n v="2005"/>
    <x v="2"/>
    <m/>
  </r>
  <r>
    <s v="Sonoma"/>
    <s v="Santa Rosa"/>
    <s v="PLF Debt"/>
    <s v="Sales Tax: Impose tax of 1/4 cent for 6 yrs."/>
    <s v="Other Purpose"/>
    <n v="61.6"/>
    <n v="38.4"/>
    <s v="Pass"/>
    <n v="1"/>
    <s v=""/>
    <n v="2018"/>
    <x v="0"/>
    <m/>
  </r>
  <r>
    <s v="Sonoma"/>
    <s v="Santa Rosa"/>
    <s v="General Obligation Bond"/>
    <n v="124000000"/>
    <s v="Other Housing"/>
    <n v="61.7"/>
    <n v="38.299999999999997"/>
    <s v="Fail"/>
    <s v=""/>
    <n v="1"/>
    <n v="2018"/>
    <x v="0"/>
    <m/>
  </r>
  <r>
    <s v="Sonoma"/>
    <s v="Gravenstein Union School District"/>
    <s v="PLF Debt"/>
    <s v="Parcel Tax: $36.00 for 8 years."/>
    <s v="K-12 School Facility"/>
    <n v="61.8"/>
    <n v="38.200000000000003"/>
    <s v="Fail"/>
    <s v=""/>
    <n v="1"/>
    <n v="2009"/>
    <x v="2"/>
    <m/>
  </r>
  <r>
    <s v="Sonoma"/>
    <s v="Petaluma"/>
    <s v="PLF Debt"/>
    <s v="Parcel Tax: Levy Annual Tax of $52 for Single-Family Homes and Specified Amounts for Multi-Family and Other Properties for 15 Yrs"/>
    <s v="Recreation and Sports Facilities"/>
    <n v="61.9"/>
    <n v="38.1"/>
    <s v="Fail"/>
    <s v=""/>
    <n v="1"/>
    <n v="2012"/>
    <x v="0"/>
    <m/>
  </r>
  <r>
    <s v="Sonoma"/>
    <s v="Wilmar Union School District"/>
    <s v="PLF Debt"/>
    <s v="Parcel Tax: $50 per parcel."/>
    <s v="K-12 School Facility"/>
    <n v="61.9"/>
    <n v="38.1"/>
    <s v="Fail"/>
    <s v=""/>
    <n v="1"/>
    <n v="2015"/>
    <x v="2"/>
    <m/>
  </r>
  <r>
    <s v="Sonoma"/>
    <s v="Windsor Unified School District"/>
    <s v="General Obligation Bond"/>
    <n v="62000000"/>
    <s v="K-12 School Facility"/>
    <n v="61.96"/>
    <n v="38.04"/>
    <s v="Pass"/>
    <n v="1"/>
    <s v=""/>
    <n v="2016"/>
    <x v="0"/>
    <m/>
  </r>
  <r>
    <s v="Sonoma"/>
    <s v="West Side Union Elementary School District"/>
    <s v="General Obligation Bond"/>
    <n v="7500000"/>
    <s v="K-12 School Facility"/>
    <n v="62.07"/>
    <n v="37.93"/>
    <s v="Pass"/>
    <n v="1"/>
    <s v=""/>
    <n v="2020"/>
    <x v="1"/>
    <m/>
  </r>
  <r>
    <s v="Sonoma"/>
    <s v="Bellevue Union School District"/>
    <s v="General Obligation Bond"/>
    <n v="12000000"/>
    <s v="K-12 School Facility"/>
    <n v="62.2"/>
    <n v="37.799999999999997"/>
    <s v="Pass"/>
    <n v="1"/>
    <s v=""/>
    <n v="2014"/>
    <x v="1"/>
    <m/>
  </r>
  <r>
    <s v="Sonoma"/>
    <s v="Wright Elementary School District"/>
    <s v="General Obligation Bond"/>
    <n v="14000000"/>
    <s v="K-12 School Facility"/>
    <n v="62.2"/>
    <n v="37.799999999999997"/>
    <s v="Pass"/>
    <n v="1"/>
    <s v=""/>
    <n v="2012"/>
    <x v="1"/>
    <m/>
  </r>
  <r>
    <s v="Sonoma"/>
    <s v="Sebastopol"/>
    <s v="PLF Debt"/>
    <s v="Utility Users Tax: Reduce tax from 4% to 3.75%."/>
    <s v="Special Tax Fees/Levy"/>
    <n v="62.3"/>
    <n v="37.700000000000003"/>
    <s v="Pass"/>
    <n v="1"/>
    <s v=""/>
    <n v="2014"/>
    <x v="0"/>
    <m/>
  </r>
  <r>
    <s v="Sonoma"/>
    <s v="Sonoma Valley Unified School District"/>
    <s v="PLF Debt"/>
    <s v="Parcel Tax: $85 for 5 Yrs, Beginning 7/1/2004"/>
    <s v="K-12 School Facility"/>
    <n v="62.3"/>
    <n v="37.700000000000003"/>
    <s v="Fail"/>
    <s v=""/>
    <n v="1"/>
    <n v="2004"/>
    <x v="1"/>
    <m/>
  </r>
  <r>
    <s v="Sonoma"/>
    <s v="West County Transient Occupancy Tax Area"/>
    <s v="PLF Debt"/>
    <s v="TOT Tax: additional 4% transient occupancy tax for hotels and short-term rentals"/>
    <s v="Fire, Police Protection/Emergency Medical"/>
    <n v="62.38"/>
    <n v="37.619999999999997"/>
    <s v="Fail"/>
    <s v=""/>
    <n v="1"/>
    <n v="2021"/>
    <x v="2"/>
    <m/>
  </r>
  <r>
    <s v="Sonoma"/>
    <s v="Roseland Elementary School District"/>
    <s v="General Obligation Bond"/>
    <n v="9400000"/>
    <s v="K-12 School Facility"/>
    <n v="62.58"/>
    <n v="37.42"/>
    <s v="Pass"/>
    <n v="1"/>
    <s v=""/>
    <n v="2020"/>
    <x v="1"/>
    <m/>
  </r>
  <r>
    <s v="Sonoma"/>
    <s v="Healdsburg Unified School District"/>
    <s v="PLF Debt"/>
    <s v="Parcel Tax: Levy an Annual Tax of $88 Per Taxable Parcel for 7 Yrs Only, Beginning 7/1/2008"/>
    <s v="K-12 School Facility"/>
    <n v="62.6"/>
    <n v="37.4"/>
    <s v="Fail"/>
    <s v=""/>
    <n v="1"/>
    <n v="2008"/>
    <x v="1"/>
    <m/>
  </r>
  <r>
    <s v="Sonoma"/>
    <s v="Windsor Unified School District"/>
    <s v="General Obligation Bond"/>
    <n v="50000000"/>
    <s v="K-12 School Facility"/>
    <n v="62.8"/>
    <n v="37.200000000000003"/>
    <s v="Pass"/>
    <n v="1"/>
    <s v=""/>
    <n v="2008"/>
    <x v="1"/>
    <m/>
  </r>
  <r>
    <s v="Sonoma"/>
    <s v="Rancho Abode Fire Protection District"/>
    <s v="PLF Debt"/>
    <s v="Parcel Tax: Levy an Additional Annual Maximum Tax of $60 Per Parcel for a Maximum of 8 Yrs"/>
    <s v="Fire, Police Protection/Emergency Medical"/>
    <n v="62.8"/>
    <n v="37.200000000000003"/>
    <s v="Fail"/>
    <s v=""/>
    <n v="1"/>
    <n v="2012"/>
    <x v="0"/>
    <m/>
  </r>
  <r>
    <s v="Sonoma"/>
    <s v="Bennett Valley Union School District"/>
    <s v="General Obligation Bond"/>
    <n v="10600000"/>
    <s v="K-12 School Facility"/>
    <n v="62.9"/>
    <n v="37.1"/>
    <s v="Pass"/>
    <n v="1"/>
    <s v=""/>
    <n v="2010"/>
    <x v="0"/>
    <m/>
  </r>
  <r>
    <s v="Sonoma"/>
    <s v="Forestville Union School District"/>
    <s v="PLF Debt"/>
    <s v="Parcel Tax: Renew and increase parcel tax to $76.34 a year for 8 years."/>
    <s v="K-12 School Facility"/>
    <n v="63"/>
    <n v="37"/>
    <s v="Fail"/>
    <s v=""/>
    <n v="1"/>
    <n v="2005"/>
    <x v="2"/>
    <m/>
  </r>
  <r>
    <s v="Sonoma"/>
    <s v="Cotati-Rohnert Park Unified School District"/>
    <s v="General Obligation Bond"/>
    <n v="80000000"/>
    <s v="K-12 School Facility"/>
    <n v="63.1"/>
    <n v="36.9"/>
    <s v="Pass"/>
    <n v="1"/>
    <s v=""/>
    <n v="2014"/>
    <x v="1"/>
    <m/>
  </r>
  <r>
    <s v="Sonoma"/>
    <s v="Sonoma County Community College District (CCCFA)"/>
    <s v="General Obligation Bond"/>
    <n v="410000000"/>
    <s v="College, University Facility"/>
    <n v="63.1"/>
    <n v="36.9"/>
    <s v="Pass"/>
    <n v="1"/>
    <s v=""/>
    <n v="2014"/>
    <x v="0"/>
    <m/>
  </r>
  <r>
    <s v="Sonoma"/>
    <s v="Northern Sonoma County Fire Protection District"/>
    <s v="PLF Debt"/>
    <s v="Parcel Tax: increase rate to between $160 and $240 for residential parcel depending on size and to $0.11 per sq. ft. for non-residential buildings, $54 per building for agricultural structures, and $170 for every vacant parcel or parcel above 20 acres; allow for inflation adjustments; and increase the districts spending limit by the amount of the tax revenue (an estimated $650,000 per year)"/>
    <s v="Fire, Police Protection/Emergency Medical"/>
    <n v="63.17"/>
    <n v="36.83"/>
    <s v="Fail"/>
    <s v=""/>
    <n v="1"/>
    <n v="2020"/>
    <x v="0"/>
    <m/>
  </r>
  <r>
    <s v="Sonoma"/>
    <s v="Rincon Valley Union School District"/>
    <s v="General Obligation Bond"/>
    <n v="23900000"/>
    <s v="K-12 School Facility"/>
    <n v="63.2"/>
    <n v="36.799999999999997"/>
    <s v="Pass"/>
    <n v="1"/>
    <s v=""/>
    <n v="2004"/>
    <x v="1"/>
    <m/>
  </r>
  <r>
    <s v="Sonoma"/>
    <s v="Sonoma County"/>
    <s v="Sales Tax Revenue Bond"/>
    <s v="Sales Tax: Impose 1/8› sales tax for 10 years."/>
    <s v="Public Building"/>
    <n v="63.3"/>
    <n v="36.700000000000003"/>
    <s v="Fail"/>
    <s v=""/>
    <n v="1"/>
    <n v="2014"/>
    <x v="0"/>
    <m/>
  </r>
  <r>
    <s v="Sonoma"/>
    <s v="Oak Grove Union Elementary School District"/>
    <s v="General Obligation Bond"/>
    <n v="6000000"/>
    <s v="K-12 School Facility"/>
    <n v="63.6"/>
    <n v="36.4"/>
    <s v="Pass"/>
    <n v="1"/>
    <s v=""/>
    <n v="2014"/>
    <x v="0"/>
    <m/>
  </r>
  <r>
    <s v="Sonoma"/>
    <s v="Sonoma County Water Agency"/>
    <s v="Special Assessment Bond"/>
    <s v="Continue $10 Per Sq Ft for 10 Yrs"/>
    <s v="Flood Control, Storm Drainage"/>
    <n v="63.6"/>
    <n v="36.4"/>
    <s v="Pass"/>
    <n v="1"/>
    <s v=""/>
    <n v="1996"/>
    <x v="0"/>
    <m/>
  </r>
  <r>
    <s v="Sonoma"/>
    <s v="Gravenstein Union Elementary School District"/>
    <s v="PLF Debt"/>
    <s v="Parcel Tax: Levy a Special Tax of $45/Yr on Each Parcel of Taxable Real Property in the District for No More Than 8 Years, Beginning 7/1/2009, After the Expiration of the Existing Parcel Tax"/>
    <s v="K-12 School Facility"/>
    <n v="63.7"/>
    <n v="36.299999999999997"/>
    <s v="Fail"/>
    <s v=""/>
    <n v="1"/>
    <n v="2008"/>
    <x v="1"/>
    <m/>
  </r>
  <r>
    <s v="Sonoma"/>
    <s v="Petaluma"/>
    <s v="PLF Debt"/>
    <s v="Prohibit City Utility Tax"/>
    <s v="Other Purpose"/>
    <n v="64"/>
    <n v="36"/>
    <s v="Pass"/>
    <n v="1"/>
    <s v=""/>
    <n v="1988"/>
    <x v="0"/>
    <m/>
  </r>
  <r>
    <s v="Sonoma"/>
    <s v="Santa Rosa High School District"/>
    <s v="General Obligation Bond"/>
    <n v="175000000"/>
    <s v="K-12 School Facility"/>
    <n v="64"/>
    <n v="36"/>
    <s v="Pass"/>
    <n v="1"/>
    <s v=""/>
    <n v="2014"/>
    <x v="0"/>
    <m/>
  </r>
  <r>
    <s v="Sonoma"/>
    <s v="Wilmar Union School District"/>
    <s v="General Obligation Bond"/>
    <n v="4000000"/>
    <s v="K-12 School Facility"/>
    <n v="64"/>
    <n v="36"/>
    <s v="Pass"/>
    <n v="1"/>
    <s v=""/>
    <n v="2012"/>
    <x v="0"/>
    <m/>
  </r>
  <r>
    <s v="Sonoma"/>
    <s v="Rancho Abode Fire Protection District"/>
    <s v="PLF Debt"/>
    <s v="Parcel Tax: Levy a Maximum Special Tax of $6.25 Per Unit of Risk Each Year for 15 Years (Through FY 2021-22) to Repay Bonds Issued for Its Community Facilities District No. 2006-1 to Finance, Purchase and for Rehabilitation of Fire Equipment and Facilities, and Issue a Maximum Bond Amount and Appropriations Limit of $2,100,000"/>
    <s v="Fire, Police Protection/Emergency Medical"/>
    <n v="64"/>
    <n v="36"/>
    <s v="Fail"/>
    <s v=""/>
    <n v="1"/>
    <n v="2006"/>
    <x v="0"/>
    <m/>
  </r>
  <r>
    <s v="Sonoma"/>
    <s v="Old Adobe Union School District"/>
    <s v="General Obligation Bond"/>
    <n v="38500000"/>
    <s v="K-12 School Facility"/>
    <n v="64.099999999999994"/>
    <n v="35.9"/>
    <s v="Pass"/>
    <n v="1"/>
    <s v=""/>
    <n v="2018"/>
    <x v="0"/>
    <m/>
  </r>
  <r>
    <s v="Sonoma"/>
    <s v="Wilmar Union School District"/>
    <s v="PLF Debt"/>
    <s v="Parcel Tax: Levy annual tax of $65/parcel for 8 years."/>
    <s v="K-12 School Facility"/>
    <n v="64.400000000000006"/>
    <n v="35.6"/>
    <s v="Fail"/>
    <s v=""/>
    <n v="1"/>
    <n v="2017"/>
    <x v="2"/>
    <m/>
  </r>
  <r>
    <s v="Sonoma"/>
    <s v="Cotati-Rohnert Park Unified School District"/>
    <s v="General Obligation Bond"/>
    <n v="80000000"/>
    <s v="K-12 School Facility"/>
    <n v="64.44"/>
    <n v="35.56"/>
    <s v="Pass"/>
    <n v="1"/>
    <s v=""/>
    <n v="2016"/>
    <x v="0"/>
    <m/>
  </r>
  <r>
    <s v="Sonoma"/>
    <s v="Rincon Valley Union School District"/>
    <s v="General Obligation Bond"/>
    <n v="30000000"/>
    <s v="K-12 School Facility"/>
    <n v="64.599999999999994"/>
    <n v="35.4"/>
    <s v="Fail"/>
    <s v=""/>
    <n v="1"/>
    <n v="2002"/>
    <x v="0"/>
    <m/>
  </r>
  <r>
    <s v="Sonoma"/>
    <s v="West Sonoma County Union High School District"/>
    <s v="General Obligation Bond"/>
    <n v="91000000"/>
    <s v="K-12 School Facility"/>
    <n v="64.67"/>
    <n v="35.33"/>
    <s v="Pass"/>
    <n v="1"/>
    <s v=""/>
    <n v="2018"/>
    <x v="1"/>
    <m/>
  </r>
  <r>
    <s v="Sonoma"/>
    <s v="Twin Hills Union School District"/>
    <s v="PLF Debt"/>
    <s v="Parcel Tax: $52 per parcel for 8 years."/>
    <s v="K-12 School Facility"/>
    <n v="64.7"/>
    <n v="35.299999999999997"/>
    <s v="Fail"/>
    <s v=""/>
    <n v="1"/>
    <n v="2005"/>
    <x v="2"/>
    <m/>
  </r>
  <r>
    <s v="Sonoma"/>
    <s v="Guerneville School District"/>
    <s v="General Obligation Bond"/>
    <n v="6000000"/>
    <s v="K-12 School Facility"/>
    <n v="64.8"/>
    <n v="35.200000000000003"/>
    <s v="Pass"/>
    <n v="1"/>
    <s v=""/>
    <n v="2012"/>
    <x v="1"/>
    <m/>
  </r>
  <r>
    <s v="Sonoma"/>
    <s v="Twin Hills Union School District"/>
    <s v="General Obligation Bond"/>
    <n v="11000000"/>
    <s v="K-12 School Facility"/>
    <n v="64.8"/>
    <n v="35.200000000000003"/>
    <s v="Pass"/>
    <n v="1"/>
    <s v=""/>
    <n v="2010"/>
    <x v="0"/>
    <m/>
  </r>
  <r>
    <s v="Sonoma"/>
    <s v="Sonoma County"/>
    <s v="PLF Debt"/>
    <s v="Sales Tax: 0.5%, in addition to the existing sales tax"/>
    <s v="Fire, Police Protection/Emergency Medical"/>
    <n v="64.84"/>
    <n v="35.159999999999997"/>
    <s v="Fail"/>
    <s v=""/>
    <n v="1"/>
    <n v="2020"/>
    <x v="1"/>
    <m/>
  </r>
  <r>
    <s v="Sonoma"/>
    <s v="Healdsburg Unified School District"/>
    <s v="General Obligation Bond"/>
    <n v="3990000"/>
    <s v="K-12 School Facility"/>
    <n v="65.099999999999994"/>
    <n v="34.9"/>
    <s v="Pass"/>
    <n v="1"/>
    <s v=""/>
    <n v="2002"/>
    <x v="0"/>
    <m/>
  </r>
  <r>
    <s v="Sonoma"/>
    <s v="Sonoma County"/>
    <s v="PLF Debt"/>
    <s v="Sales Tax: Establish 1/2 cent sales tax for 10 years for Sonoma County parks."/>
    <s v="Parks, Open Space"/>
    <n v="65.12"/>
    <n v="34.880000000000003"/>
    <s v="Fail"/>
    <s v=""/>
    <n v="1"/>
    <n v="2016"/>
    <x v="0"/>
    <m/>
  </r>
  <r>
    <s v="Sonoma"/>
    <s v="Monte Rio Fire Protection District"/>
    <s v="PLF Debt"/>
    <s v="Parcel Tax: Levy parcel tax: $60-single family residential properties; $39-campsites, mobile home spaces, multi-family residential units and vacant parcels; and $1/acre for timberland; maximum rates from $.04 to $.09 per sq. ft. for lodging, commercial and industrial properties."/>
    <s v="Fire, Police Protection/Emergency Medical"/>
    <n v="65.5"/>
    <n v="34.5"/>
    <s v="Fail"/>
    <s v=""/>
    <n v="1"/>
    <n v="2014"/>
    <x v="0"/>
    <m/>
  </r>
  <r>
    <s v="Sonoma"/>
    <s v="West Sonoma County Union High School District"/>
    <s v="PLF Debt"/>
    <s v="Parcel Tax: Renew and increase parcel tax to $26 a year for 8 years."/>
    <s v="K-12 School Facility"/>
    <n v="65.599999999999994"/>
    <n v="34.4"/>
    <s v="Fail"/>
    <s v=""/>
    <n v="1"/>
    <n v="2005"/>
    <x v="2"/>
    <m/>
  </r>
  <r>
    <s v="Sonoma"/>
    <s v="Harmony Union School District"/>
    <s v="General Obligation Bond"/>
    <n v="9600000"/>
    <s v="K-12 School Facility"/>
    <n v="65.63"/>
    <n v="34.369999999999997"/>
    <s v="Pass"/>
    <n v="1"/>
    <s v=""/>
    <n v="2018"/>
    <x v="1"/>
    <m/>
  </r>
  <r>
    <s v="Sonoma"/>
    <s v="Old Adobe Union School District"/>
    <s v="PLF Debt"/>
    <s v="Parcel Tax: $75 per parcel for 4 years"/>
    <s v="K-12 School Facility"/>
    <n v="65.7"/>
    <n v="34.299999999999997"/>
    <s v="Fail"/>
    <s v=""/>
    <n v="1"/>
    <n v="2005"/>
    <x v="2"/>
    <m/>
  </r>
  <r>
    <s v="Sonoma"/>
    <s v="Gold Ridge Fire Protection District"/>
    <s v="PLF Debt"/>
    <s v="Parcel Tax: $40 Per Parcel Per Year; $20 Per Additional Parcel; $80 Per First Buisness; $40 Per Additional Business"/>
    <s v="Fire, Police Protection/Emergency Medical"/>
    <n v="65.7"/>
    <n v="34.299999999999997"/>
    <s v="Fail"/>
    <s v=""/>
    <n v="1"/>
    <n v="2004"/>
    <x v="0"/>
    <m/>
  </r>
  <r>
    <s v="Sonoma"/>
    <s v="Wilmar Union School District"/>
    <s v="PLF Debt"/>
    <s v="Parcel Tax: Levy tax for 9 years of $75/parcel."/>
    <s v="K-12 School Facility"/>
    <n v="65.72"/>
    <n v="34.28"/>
    <s v="Fail"/>
    <s v=""/>
    <n v="1"/>
    <n v="2016"/>
    <x v="0"/>
    <m/>
  </r>
  <r>
    <s v="Sonoma"/>
    <s v="Santa Rosa High School District"/>
    <s v="General Obligation Bond"/>
    <n v="77000000"/>
    <s v="K-12 School Facility"/>
    <n v="65.8"/>
    <n v="34.200000000000003"/>
    <s v="Pass"/>
    <n v="1"/>
    <s v=""/>
    <n v="2002"/>
    <x v="1"/>
    <m/>
  </r>
  <r>
    <s v="Sonoma"/>
    <s v="Sebastopol Union School District"/>
    <s v="General Obligation Bond"/>
    <n v="17500000"/>
    <s v="K-12 School Facility"/>
    <n v="65.94"/>
    <n v="34.06"/>
    <s v="Pass"/>
    <n v="1"/>
    <s v=""/>
    <n v="2020"/>
    <x v="1"/>
    <m/>
  </r>
  <r>
    <s v="Sonoma"/>
    <s v="Sonoma Valley Health Care District"/>
    <s v="PLF Debt"/>
    <s v="Parcel Tax: Renew expiring annual tax of $250/parcel for 5 years."/>
    <s v="Other Purpose"/>
    <n v="65.95"/>
    <n v="34.049999999999997"/>
    <s v="Fail"/>
    <s v=""/>
    <n v="1"/>
    <n v="2017"/>
    <x v="2"/>
    <m/>
  </r>
  <r>
    <s v="Sonoma"/>
    <s v="Sonoma"/>
    <s v="PLF Debt"/>
    <s v="Transient Occupancy Tax: Increase TOT to 8%."/>
    <s v="Other Purpose"/>
    <n v="66"/>
    <n v="34"/>
    <s v="Pass"/>
    <n v="1"/>
    <s v=""/>
    <n v="1988"/>
    <x v="0"/>
    <m/>
  </r>
  <r>
    <s v="Sonoma"/>
    <s v="Gravenstein Union Elementary School District"/>
    <s v="General Obligation Bond"/>
    <n v="6000000"/>
    <s v="K-12 School Facility"/>
    <n v="66"/>
    <n v="34"/>
    <s v="Pass"/>
    <n v="1"/>
    <s v=""/>
    <n v="2012"/>
    <x v="0"/>
    <m/>
  </r>
  <r>
    <s v="Sonoma"/>
    <s v="Rohnert Park"/>
    <s v="PLF Debt"/>
    <s v="Business License Tax: Continue at Existing Rate"/>
    <s v="Special Tax Fees/Levy"/>
    <n v="66.099999999999994"/>
    <n v="33.9"/>
    <s v="Pass"/>
    <n v="1"/>
    <s v=""/>
    <n v="2002"/>
    <x v="0"/>
    <m/>
  </r>
  <r>
    <s v="Sonoma"/>
    <s v="Forestville Union School District"/>
    <s v="General Obligation Bond"/>
    <n v="5100000"/>
    <s v="K-12 School Facility"/>
    <n v="66.099999999999994"/>
    <n v="33.9"/>
    <s v="Pass"/>
    <n v="1"/>
    <s v=""/>
    <n v="2010"/>
    <x v="0"/>
    <m/>
  </r>
  <r>
    <s v="Sonoma"/>
    <s v="Valley of the Moon Fire Protection District"/>
    <s v="PLF Debt"/>
    <s v="$40 Max Per Sq Ft Dwelling"/>
    <s v="Fire, Police Protection/Emergency Medical"/>
    <n v="66.099999999999994"/>
    <n v="33.9"/>
    <s v="Fail"/>
    <s v=""/>
    <n v="1"/>
    <n v="1998"/>
    <x v="1"/>
    <m/>
  </r>
  <r>
    <s v="Sonoma"/>
    <s v="Healdsburg Unified School District"/>
    <s v="General Obligation Bond"/>
    <n v="67000000"/>
    <s v="K-12 School Facility"/>
    <n v="66.150000000000006"/>
    <n v="33.85"/>
    <s v="Pass"/>
    <n v="1"/>
    <s v=""/>
    <n v="2016"/>
    <x v="0"/>
    <m/>
  </r>
  <r>
    <s v="Sonoma"/>
    <s v="Sonoma County Water Agency"/>
    <s v="Special Assessment Bond"/>
    <s v="$10 Per Parcel for 10 Yrs"/>
    <s v="Flood Control, Storm Drainage"/>
    <n v="66.2"/>
    <n v="33.799999999999997"/>
    <s v="Pass"/>
    <n v="1"/>
    <s v=""/>
    <n v="1996"/>
    <x v="0"/>
    <m/>
  </r>
  <r>
    <s v="Sonoma"/>
    <s v="Cotati-Rohnert Park Unified School District"/>
    <s v="PLF Debt"/>
    <s v="Parcel Tax: $97 annual parcel tax for 4 years."/>
    <s v="K-12 School Facility"/>
    <n v="66.400000000000006"/>
    <n v="33.6"/>
    <s v="Fail"/>
    <s v=""/>
    <n v="1"/>
    <n v="2005"/>
    <x v="2"/>
    <m/>
  </r>
  <r>
    <s v="Sonoma"/>
    <s v="Valley of the Moon Fire Protection District"/>
    <s v="PLF Debt"/>
    <s v="Parcel Tax: Levy tax of $200/residential property; $100 for agricultural land; and $.10/sq. ft. for commercial properties."/>
    <s v="Fire, Police Protection/Emergency Medical"/>
    <n v="66.5"/>
    <n v="33.5"/>
    <s v="Fail"/>
    <s v=""/>
    <n v="1"/>
    <n v="2018"/>
    <x v="0"/>
    <m/>
  </r>
  <r>
    <s v="Sonoma"/>
    <s v="Gold Ridge Fire Protection District"/>
    <s v="PLF Debt"/>
    <s v="Parcel Tax: Impose and Levy a Parcel Tax with a Maximum Rate of $40 Per First Dwelling and $20 Per Additional Dwelling for Residential Property and $80 Per First Business and $40 Per Additional Business for Commercial Property."/>
    <s v="Fire, Police Protection/Emergency Medical"/>
    <n v="66.599999999999994"/>
    <n v="33.4"/>
    <s v="Fail"/>
    <s v=""/>
    <n v="1"/>
    <n v="2006"/>
    <x v="0"/>
    <m/>
  </r>
  <r>
    <s v="Sonoma"/>
    <s v="Sebastopol"/>
    <s v="Sales Tax Revenue Bond"/>
    <s v="Sales Tax: Increase by 1/8%"/>
    <s v="Special Tax Fees/Levy"/>
    <n v="66.7"/>
    <n v="33.299999999999997"/>
    <s v="Pass"/>
    <n v="1"/>
    <s v=""/>
    <n v="2002"/>
    <x v="0"/>
    <m/>
  </r>
  <r>
    <s v="Sonoma"/>
    <s v="Sonoma County"/>
    <s v="Sales Tax Revenue Bond"/>
    <s v="Sales Tax: 1/4% Increase from 7.5%-7.75%; Not to Exceeed 20 Yrs"/>
    <s v="Public Transit"/>
    <n v="66.7"/>
    <n v="33.299999999999997"/>
    <s v="Pass"/>
    <n v="1"/>
    <s v=""/>
    <n v="2004"/>
    <x v="0"/>
    <m/>
  </r>
  <r>
    <s v="Sonoma"/>
    <s v="Rincon Valley Union School District"/>
    <s v="General Obligation Bond"/>
    <n v="35000000"/>
    <s v="K-12 School Facility"/>
    <n v="66.8"/>
    <n v="33.200000000000003"/>
    <s v="Pass"/>
    <n v="1"/>
    <s v=""/>
    <n v="2014"/>
    <x v="1"/>
    <m/>
  </r>
  <r>
    <s v="Sonoma"/>
    <s v="Cotati-Rohnert Park Unified School District"/>
    <s v="PLF Debt"/>
    <s v="Parcel Tax: Levy a $89 Parcel Tax Annually for 5 Yrs"/>
    <s v="K-12 School Facility"/>
    <n v="66.900000000000006"/>
    <n v="33.1"/>
    <s v="Pass"/>
    <n v="1"/>
    <s v=""/>
    <n v="2012"/>
    <x v="1"/>
    <m/>
  </r>
  <r>
    <s v="Sonoma"/>
    <s v="Sonoma"/>
    <s v="Sales Tax Revenue Bond"/>
    <s v="Sales Tax: Enact an Add-on 1/2› Sales Tax for 5 Yrs"/>
    <s v="Special Tax Fees/Levy"/>
    <n v="67.099999999999994"/>
    <n v="32.9"/>
    <s v="Pass"/>
    <n v="1"/>
    <s v=""/>
    <n v="2012"/>
    <x v="1"/>
    <m/>
  </r>
  <r>
    <s v="Sonoma"/>
    <s v="West Sonoma County Union High School District"/>
    <s v="PLF Debt"/>
    <s v="Parcel Tax: $26 per parcel per year."/>
    <s v="K-12 School Facility"/>
    <n v="67.2"/>
    <n v="32.799999999999997"/>
    <s v="Pass"/>
    <n v="1"/>
    <s v=""/>
    <n v="2005"/>
    <x v="2"/>
    <m/>
  </r>
  <r>
    <s v="Sonoma"/>
    <s v="Sonoma County Community College District (CCCFA)"/>
    <s v="General Obligation Bond"/>
    <n v="251700000"/>
    <s v="College, University Facility"/>
    <n v="67.2"/>
    <n v="32.799999999999997"/>
    <s v="Pass"/>
    <n v="1"/>
    <s v=""/>
    <n v="2002"/>
    <x v="1"/>
    <m/>
  </r>
  <r>
    <s v="Sonoma"/>
    <s v="Rohnert Park"/>
    <s v="PLF Debt"/>
    <s v="Sales Tax: Increase sales tax by 0.5%."/>
    <s v="Other Purpose"/>
    <n v="67.3"/>
    <n v="32.700000000000003"/>
    <s v="Pass"/>
    <n v="1"/>
    <s v=""/>
    <n v="2013"/>
    <x v="2"/>
    <m/>
  </r>
  <r>
    <s v="Sonoma"/>
    <s v="Fort Ross Elementary School District"/>
    <s v="PLF Debt"/>
    <s v="Parcel Tax: $48 per parcel for eight years, thereby generating an estimated $34,000 per year"/>
    <s v="K-12 School Facility"/>
    <n v="67.319999999999993"/>
    <n v="32.68"/>
    <s v="Pass"/>
    <n v="1"/>
    <s v=""/>
    <n v="2020"/>
    <x v="0"/>
    <m/>
  </r>
  <r>
    <s v="Sonoma"/>
    <s v="Sebastopol"/>
    <s v="Sales Tax Revenue Bond"/>
    <s v="Sales Tax: Increase of 0.125%"/>
    <s v="Special Tax Fees/Levy"/>
    <n v="67.400000000000006"/>
    <n v="32.6"/>
    <s v="Pass"/>
    <n v="1"/>
    <s v=""/>
    <n v="2004"/>
    <x v="0"/>
    <m/>
  </r>
  <r>
    <s v="Sonoma"/>
    <s v="West Sonoma County Union High School District"/>
    <s v="General Obligation Bond"/>
    <n v="23800000"/>
    <s v="K-12 School Facility"/>
    <n v="67.400000000000006"/>
    <n v="32.6"/>
    <s v="Pass"/>
    <n v="1"/>
    <s v=""/>
    <n v="2010"/>
    <x v="0"/>
    <m/>
  </r>
  <r>
    <s v="Sonoma"/>
    <s v="Healdsburg Unified School District"/>
    <s v="General Obligation Bond"/>
    <n v="18820000"/>
    <s v="K-12 School Facility"/>
    <n v="67.5"/>
    <n v="32.5"/>
    <s v="Pass"/>
    <n v="1"/>
    <s v=""/>
    <n v="2002"/>
    <x v="0"/>
    <m/>
  </r>
  <r>
    <s v="Sonoma"/>
    <s v="Cloverdale Health Care District"/>
    <s v="PLF Debt"/>
    <s v="Parcel Tax: Increase the Levy of a Special Tax on Each Assessor's Parcel of Real Property Within the District to $36 Per Parcel Per Year from the Current $18 Beginning 7/1/2006"/>
    <s v="Hospital"/>
    <n v="67.5"/>
    <n v="32.5"/>
    <s v="Pass"/>
    <n v="1"/>
    <s v=""/>
    <n v="2006"/>
    <x v="1"/>
    <m/>
  </r>
  <r>
    <s v="Sonoma"/>
    <s v="Sebastopol"/>
    <s v="PLF Debt"/>
    <s v="Increase TOT from 6% to 10%"/>
    <s v="Special Tax Fees/Levy"/>
    <n v="67.599999999999994"/>
    <n v="32.4"/>
    <s v="Pass"/>
    <n v="1"/>
    <s v=""/>
    <n v="2000"/>
    <x v="0"/>
    <m/>
  </r>
  <r>
    <s v="Sonoma"/>
    <s v="Sonoma Valley Unified School District"/>
    <s v="General Obligation Bond"/>
    <n v="40000000"/>
    <s v="K-12 School Facility"/>
    <n v="67.599999999999994"/>
    <n v="32.4"/>
    <s v="Pass"/>
    <n v="1"/>
    <s v=""/>
    <n v="2010"/>
    <x v="0"/>
    <m/>
  </r>
  <r>
    <s v="Sonoma"/>
    <s v="Gravenstein Union School District"/>
    <s v="PLF Debt"/>
    <s v="Parcel Tax: $36 per year for 8 years."/>
    <s v="K-12 School Facility"/>
    <n v="67.599999999999994"/>
    <n v="32.4"/>
    <s v="Pass"/>
    <n v="1"/>
    <s v=""/>
    <n v="2001"/>
    <x v="2"/>
    <m/>
  </r>
  <r>
    <s v="Sonoma"/>
    <s v="Kenwood Elementary School District"/>
    <s v="PLF Debt"/>
    <s v="Parcel Tax: $48.00 per year for 5 years."/>
    <s v="K-12 School Facility"/>
    <n v="67.8"/>
    <n v="32.200000000000003"/>
    <s v="Pass"/>
    <n v="1"/>
    <s v=""/>
    <n v="2001"/>
    <x v="2"/>
    <m/>
  </r>
  <r>
    <s v="Sonoma"/>
    <s v="Petaluma City Elementary School District"/>
    <s v="PLF Debt"/>
    <s v="Parcel Tax: $75 for 4 Years, Beginning 7/1/2004"/>
    <s v="K-12 School Facility"/>
    <n v="68"/>
    <n v="32"/>
    <s v="Pass"/>
    <n v="1"/>
    <s v=""/>
    <n v="2004"/>
    <x v="1"/>
    <m/>
  </r>
  <r>
    <s v="Sonoma"/>
    <s v="Mark West Union School District"/>
    <s v="General Obligation Bond"/>
    <n v="11000000"/>
    <s v="K-12 School Facility"/>
    <n v="68"/>
    <n v="32"/>
    <s v="Pass"/>
    <n v="1"/>
    <s v=""/>
    <n v="2002"/>
    <x v="0"/>
    <m/>
  </r>
  <r>
    <s v="Sonoma"/>
    <s v="Sonoma County"/>
    <s v="PLF Debt"/>
    <s v="Sales Tax: additional 0.25% for ten years generating an estimated $25 million per year, thereby increasing the total sales tax rate from 8.25% to 8.5%"/>
    <s v="Other, Multiple Health Care Purposes (Equipment, etc.)"/>
    <n v="68.069999999999993"/>
    <n v="31.93"/>
    <s v="Pass"/>
    <n v="1"/>
    <s v=""/>
    <n v="2020"/>
    <x v="0"/>
    <m/>
  </r>
  <r>
    <s v="Sonoma"/>
    <s v="Sebastopol"/>
    <s v="PLF Debt"/>
    <s v="Sales Tax: Repeal the sunset date and continue the .5% tax increase."/>
    <s v="Other Purpose"/>
    <n v="68.2"/>
    <n v="31.8"/>
    <s v="Pass"/>
    <n v="1"/>
    <s v=""/>
    <n v="2018"/>
    <x v="0"/>
    <m/>
  </r>
  <r>
    <s v="Sonoma"/>
    <s v="Cotati-Rohnert Park Unified School District"/>
    <s v="PLF Debt"/>
    <s v="Parcel Tax: $89 per parcel."/>
    <s v="K-12 School Facility"/>
    <n v="68.2"/>
    <n v="31.8"/>
    <s v="Pass"/>
    <n v="1"/>
    <s v=""/>
    <n v="2015"/>
    <x v="2"/>
    <m/>
  </r>
  <r>
    <s v="Sonoma"/>
    <s v="Sonoma County"/>
    <s v="PLF Debt"/>
    <s v="Transient Occupancy Tax: Increase tax from 9% to 12% until repealed."/>
    <s v="Other Purpose"/>
    <n v="68.209999999999994"/>
    <n v="31.79"/>
    <s v="Pass"/>
    <n v="1"/>
    <s v=""/>
    <n v="2016"/>
    <x v="0"/>
    <m/>
  </r>
  <r>
    <s v="Sonoma"/>
    <s v="Petaluma City Elementary School District"/>
    <s v="General Obligation Bond"/>
    <n v="21000000"/>
    <s v="K-12 School Facility"/>
    <n v="68.3"/>
    <n v="31.7"/>
    <s v="Pass"/>
    <n v="1"/>
    <s v=""/>
    <n v="2014"/>
    <x v="1"/>
    <m/>
  </r>
  <r>
    <s v="Sonoma"/>
    <s v="Healdsburg"/>
    <s v="PLF Debt"/>
    <s v="Transient Occupancy Tax: Levy 2% tax which increases maximum tax rate from 12% to 14% for affordable housing services and programs."/>
    <s v="Other Housing"/>
    <n v="68.42"/>
    <n v="31.58"/>
    <s v="Pass"/>
    <n v="1"/>
    <s v=""/>
    <n v="2016"/>
    <x v="0"/>
    <m/>
  </r>
  <r>
    <s v="Sonoma"/>
    <s v="Bellevue Union School District"/>
    <s v="General Obligation Bond"/>
    <n v="19000000"/>
    <s v="K-12 School Facility"/>
    <n v="68.7"/>
    <n v="31.3"/>
    <s v="Pass"/>
    <n v="1"/>
    <s v=""/>
    <n v="2008"/>
    <x v="0"/>
    <m/>
  </r>
  <r>
    <s v="Sonoma"/>
    <s v="Harmony Union School District"/>
    <s v="PLF Debt"/>
    <s v="Parcel Tax: $52 per parcel per year."/>
    <s v="K-12 School Facility"/>
    <n v="68.7"/>
    <n v="31.3"/>
    <s v="Pass"/>
    <n v="1"/>
    <s v=""/>
    <n v="2005"/>
    <x v="2"/>
    <m/>
  </r>
  <r>
    <s v="Sonoma"/>
    <s v="Sonoma Valley Health Care District"/>
    <s v="PLF Debt"/>
    <s v="Parcel Tax: Replace expiring tax of $195 with a new parcel tax of $250 to offset reductions in reimbursements from federal and state health insurance programs."/>
    <s v="Health Care Facilities"/>
    <n v="68.709999999999994"/>
    <n v="31.29"/>
    <s v="Pass"/>
    <n v="1"/>
    <s v=""/>
    <n v="2017"/>
    <x v="2"/>
    <m/>
  </r>
  <r>
    <s v="Sonoma"/>
    <s v="West Sonoma County Union High School District"/>
    <s v="PLF Debt"/>
    <s v="Parcel Tax: $79.00 for eight years"/>
    <s v="K-12 School Facility"/>
    <n v="68.91"/>
    <n v="31.09"/>
    <s v="Pass"/>
    <n v="1"/>
    <s v=""/>
    <n v="2020"/>
    <x v="1"/>
    <m/>
  </r>
  <r>
    <s v="Sonoma"/>
    <s v="Sonoma"/>
    <s v="PLF Debt"/>
    <s v="Sales Tax: extension of a 0.5% sales tax generating an estimated $2.58 million per year"/>
    <s v="Other Purpose"/>
    <n v="68.930000000000007"/>
    <n v="31.07"/>
    <s v="Pass"/>
    <n v="1"/>
    <s v=""/>
    <n v="2020"/>
    <x v="0"/>
    <m/>
  </r>
  <r>
    <s v="Sonoma"/>
    <s v="Roseland Elementary School District"/>
    <s v="General Obligation Bond"/>
    <n v="7000000"/>
    <s v="K-12 School Facility"/>
    <n v="69"/>
    <n v="31"/>
    <s v="Pass"/>
    <n v="1"/>
    <s v=""/>
    <n v="2012"/>
    <x v="0"/>
    <m/>
  </r>
  <r>
    <s v="Sonoma"/>
    <s v="Geyserville Unified School District"/>
    <s v="General Obligation Bond"/>
    <n v="3250000"/>
    <s v="K-12 School Facility"/>
    <n v="69"/>
    <n v="31"/>
    <s v="Pass"/>
    <n v="1"/>
    <s v=""/>
    <n v="2008"/>
    <x v="1"/>
    <m/>
  </r>
  <r>
    <s v="Sonoma"/>
    <s v="Santa Rosa Elementary School District"/>
    <s v="General Obligation Bond"/>
    <n v="54000000"/>
    <s v="K-12 School Facility"/>
    <n v="69.099999999999994"/>
    <n v="30.9"/>
    <s v="Pass"/>
    <n v="1"/>
    <s v=""/>
    <n v="2014"/>
    <x v="0"/>
    <m/>
  </r>
  <r>
    <s v="Sonoma"/>
    <s v="Sebastopol Union School District"/>
    <s v="PLF Debt"/>
    <s v="Parcel Tax: $52 per year/per parcel for 8 years."/>
    <s v="K-12 School Facility"/>
    <n v="69.099999999999994"/>
    <n v="30.9"/>
    <s v="Pass"/>
    <n v="1"/>
    <s v=""/>
    <n v="2005"/>
    <x v="2"/>
    <m/>
  </r>
  <r>
    <s v="Sonoma"/>
    <s v="Fort Ross Elementary School District"/>
    <s v="PLF Debt"/>
    <s v="Parcel Tax: Levy Annual Tax of $48 Per Parcel for 8 Yrs"/>
    <s v="K-12 School Facility"/>
    <n v="69.2"/>
    <n v="30.8"/>
    <s v="Pass"/>
    <n v="1"/>
    <s v=""/>
    <n v="2012"/>
    <x v="0"/>
    <m/>
  </r>
  <r>
    <s v="Sonoma"/>
    <s v="Windsor Fire Protection District"/>
    <s v="PLF Debt"/>
    <s v="Parcel Tax: Levy an Additional Special Tax with a Maximum Rate of $.04/Sq. Ft. for Residential Properties, from $.05 to $.09/Sq. Ft. for Commercial and Industrial Properties, and $36 for Mobilehome Spaces and Vacant Parcels"/>
    <s v="Fire, Police Protection/Emergency Medical"/>
    <n v="69.3"/>
    <n v="30.7"/>
    <s v="Pass"/>
    <n v="1"/>
    <s v=""/>
    <n v="2006"/>
    <x v="0"/>
    <m/>
  </r>
  <r>
    <s v="Sonoma"/>
    <s v="Palm Drive Health Care District"/>
    <s v="PLF Debt"/>
    <s v="Parcel Tax: Max $155 Per Parcel Per Year, Excluding Low Value Parcels"/>
    <s v="Hospital"/>
    <n v="69.400000000000006"/>
    <n v="30.6"/>
    <s v="Pass"/>
    <n v="1"/>
    <s v=""/>
    <n v="2004"/>
    <x v="0"/>
    <m/>
  </r>
  <r>
    <s v="Sonoma"/>
    <s v="Russian River Fire Protection District"/>
    <s v="PLF Debt"/>
    <s v="Parcel Tax: Levy a Special Tax Ranging from $70 to $350 Per Parcel"/>
    <s v="Fire, Police Protection/Emergency Medical"/>
    <n v="69.900000000000006"/>
    <n v="30.1"/>
    <s v="Pass"/>
    <n v="1"/>
    <s v=""/>
    <n v="2010"/>
    <x v="1"/>
    <m/>
  </r>
  <r>
    <s v="Sonoma"/>
    <s v="Wilmar Union School District"/>
    <s v="PLF Debt"/>
    <s v="Parcel Tax: $45 for 4 Yrs, Beginning 7/1/2004"/>
    <s v="K-12 School Facility"/>
    <n v="70"/>
    <n v="30"/>
    <s v="Pass"/>
    <n v="1"/>
    <s v=""/>
    <n v="2004"/>
    <x v="1"/>
    <m/>
  </r>
  <r>
    <s v="Sonoma"/>
    <s v="Santa Rosa Elementary School District"/>
    <s v="General Obligation Bond"/>
    <n v="19000000"/>
    <s v="K-12 School Facility"/>
    <n v="70"/>
    <n v="30"/>
    <s v="Pass"/>
    <n v="1"/>
    <s v=""/>
    <n v="2002"/>
    <x v="1"/>
    <m/>
  </r>
  <r>
    <s v="Sonoma"/>
    <s v="Santa Rosa"/>
    <s v="Sales Tax Revenue Bond"/>
    <s v="Sales Tax: a 1/4% Tax Increase for No Longer Than 20 Yrs"/>
    <s v="Fire, Police Protection/Emergency Medical"/>
    <n v="70"/>
    <n v="30"/>
    <s v="Pass"/>
    <n v="1"/>
    <s v=""/>
    <n v="2004"/>
    <x v="0"/>
    <m/>
  </r>
  <r>
    <s v="Sonoma"/>
    <s v="Sebastopol Union School District"/>
    <s v="General Obligation Bond"/>
    <n v="9000000"/>
    <s v="K-12 School Facility"/>
    <n v="70.099999999999994"/>
    <n v="29.9"/>
    <s v="Pass"/>
    <n v="1"/>
    <s v=""/>
    <n v="2012"/>
    <x v="1"/>
    <m/>
  </r>
  <r>
    <s v="Sonoma"/>
    <s v="Windsor"/>
    <s v="PLF Debt"/>
    <s v="Transient Occupancy Tax: Increase from 8% to 12%"/>
    <s v="Special Tax Fees/Levy"/>
    <n v="70.2"/>
    <n v="29.8"/>
    <s v="Pass"/>
    <n v="1"/>
    <s v=""/>
    <n v="2008"/>
    <x v="0"/>
    <m/>
  </r>
  <r>
    <s v="Sonoma"/>
    <s v="Rancho Abode Fire Protection District"/>
    <s v="PLF Debt"/>
    <s v="Parcel Tax: Repeal existing tax and levy an annual special tax of $300/assessor's parcel number for an indefinite period."/>
    <s v="Fire, Police Protection/Emergency Medical"/>
    <n v="70.3"/>
    <n v="29.7"/>
    <s v="Pass"/>
    <n v="1"/>
    <s v=""/>
    <n v="2018"/>
    <x v="0"/>
    <m/>
  </r>
  <r>
    <s v="Sonoma"/>
    <s v="Sonoma Valley Unified School District"/>
    <s v="General Obligation Bond"/>
    <n v="120000000"/>
    <s v="K-12 School Facility"/>
    <n v="70.400000000000006"/>
    <n v="29.6"/>
    <s v="Pass"/>
    <n v="1"/>
    <s v=""/>
    <n v="2016"/>
    <x v="0"/>
    <m/>
  </r>
  <r>
    <s v="Sonoma"/>
    <s v="Monte Rio Fire Protection District"/>
    <s v="PLF Debt"/>
    <s v="Parcel Tax: Levy tax of $200/residential property; $50 for each campsite; $400 for commercial properties; and $100 plus $1 per acre for timberland."/>
    <s v="Fire, Police Protection/Emergency Medical"/>
    <n v="70.5"/>
    <n v="29.5"/>
    <s v="Pass"/>
    <n v="1"/>
    <s v=""/>
    <n v="2018"/>
    <x v="0"/>
    <m/>
  </r>
  <r>
    <s v="Sonoma"/>
    <s v="Gold Ridge Fire Protection District"/>
    <s v="PLF Debt"/>
    <s v="Parcel Tax: Impose annual tax at the following rates: $200/parcel for residential and lodging use plus an additional $100 per additional unit on the parcel; $50/parcel of pasture land; $300/commercial, industrial, and warehouse parcel plus $0.14/sq. ft. of building space; and $100/parcel for agricultural or vacant parcels."/>
    <s v="Fire, Police Protection/Emergency Medical"/>
    <n v="70.59"/>
    <n v="29.41"/>
    <s v="Pass"/>
    <n v="1"/>
    <s v=""/>
    <n v="2019"/>
    <x v="2"/>
    <m/>
  </r>
  <r>
    <s v="Sonoma"/>
    <s v="Rincon Valley Fire Protection District"/>
    <s v="PLF Debt"/>
    <s v="Impose Parcel Tax of $36"/>
    <s v="Fire, Police Protection/Emergency Medical"/>
    <n v="70.7"/>
    <n v="29.3"/>
    <s v="Pass"/>
    <n v="1"/>
    <s v=""/>
    <n v="2000"/>
    <x v="0"/>
    <m/>
  </r>
  <r>
    <s v="Sonoma"/>
    <s v="Rincon Valley Union School District"/>
    <s v="PLF Debt"/>
    <s v="Parcel Tax: Renew tax for 12 years at a rate of $96/parcel with annual increases of $3."/>
    <s v="K-12 School Facility"/>
    <n v="70.86"/>
    <n v="29.14"/>
    <s v="Pass"/>
    <n v="1"/>
    <s v=""/>
    <n v="2016"/>
    <x v="0"/>
    <m/>
  </r>
  <r>
    <s v="Sonoma"/>
    <s v="Sonoma County"/>
    <s v="PLF Debt"/>
    <s v="Sales Tax: extension of a 0.25% sales tax for 20 years, generating an estimated $26 million per year"/>
    <s v="Street Construction and Improvements"/>
    <n v="70.95"/>
    <n v="29.05"/>
    <s v="Pass"/>
    <n v="1"/>
    <s v=""/>
    <n v="2020"/>
    <x v="0"/>
    <m/>
  </r>
  <r>
    <s v="Sonoma"/>
    <s v="Sebastopol"/>
    <s v="Sales Tax Revenue Bond"/>
    <s v="Sales Tax: Increase Tax by 1/2% for 8 Yrs"/>
    <s v="Special Tax Fees/Levy"/>
    <n v="71"/>
    <n v="29"/>
    <s v="Pass"/>
    <n v="1"/>
    <s v=""/>
    <n v="2012"/>
    <x v="0"/>
    <m/>
  </r>
  <r>
    <s v="Sonoma"/>
    <s v="Sonoma County"/>
    <s v="PLF Debt"/>
    <s v="Marijuana Tax: Impose tax on commercial marijuana operations in unincorporated county areas of 10% of gross receipts or between $10 and $38/sq. ft. for cultivation businesses &amp; 10% of gross receipts for other commercial marijuana operations."/>
    <s v="Other Purpose"/>
    <n v="71"/>
    <n v="29"/>
    <s v="Pass"/>
    <n v="1"/>
    <s v=""/>
    <n v="2017"/>
    <x v="2"/>
    <m/>
  </r>
  <r>
    <s v="Sonoma"/>
    <s v="Monte Rio Union School District"/>
    <s v="General Obligation Bond"/>
    <n v="3300000"/>
    <s v="K-12 School Facility"/>
    <n v="71.099999999999994"/>
    <n v="28.9"/>
    <s v="Pass"/>
    <n v="1"/>
    <s v=""/>
    <n v="2018"/>
    <x v="0"/>
    <m/>
  </r>
  <r>
    <s v="Sonoma"/>
    <s v="Horicon Elementary School District"/>
    <s v="General Obligation Bond"/>
    <n v="4200000"/>
    <s v="K-12 School Facility"/>
    <n v="71.099999999999994"/>
    <n v="28.9"/>
    <s v="Pass"/>
    <n v="1"/>
    <s v=""/>
    <n v="1996"/>
    <x v="0"/>
    <m/>
  </r>
  <r>
    <s v="Sonoma"/>
    <s v="Healdsburg Union High School District"/>
    <s v="General Obligation Bond"/>
    <n v="19500000"/>
    <s v="K-12 School Facility"/>
    <n v="71.099999999999994"/>
    <n v="28.9"/>
    <s v="Pass"/>
    <n v="1"/>
    <s v=""/>
    <n v="1994"/>
    <x v="0"/>
    <m/>
  </r>
  <r>
    <s v="Sonoma"/>
    <s v="Sebastopol"/>
    <s v="PLF Debt"/>
    <s v="Transient Occupancy Tax: Increase tax from 10% to 12%."/>
    <s v="Other Purpose"/>
    <n v="71.400000000000006"/>
    <n v="28.6"/>
    <s v="Pass"/>
    <n v="1"/>
    <s v=""/>
    <n v="2018"/>
    <x v="0"/>
    <m/>
  </r>
  <r>
    <s v="Sonoma"/>
    <s v="Guerneville School District"/>
    <s v="General Obligation Bond"/>
    <n v="7000000"/>
    <s v="K-12 School Facility"/>
    <n v="71.63"/>
    <n v="28.37"/>
    <s v="Pass"/>
    <n v="1"/>
    <s v=""/>
    <n v="2016"/>
    <x v="0"/>
    <m/>
  </r>
  <r>
    <s v="Sonoma"/>
    <s v="Healdsburg"/>
    <s v="PLF Debt"/>
    <s v="Hotel Tax: Increase from 10% to 12%; Effective 7/1/05"/>
    <s v="Fire, Police Protection/Emergency Medical"/>
    <n v="71.8"/>
    <n v="28.2"/>
    <s v="Pass"/>
    <n v="1"/>
    <s v=""/>
    <n v="2004"/>
    <x v="0"/>
    <m/>
  </r>
  <r>
    <s v="Sonoma"/>
    <s v="Santa Rosa"/>
    <s v="PLF Debt"/>
    <s v="Sales Tax: extending a sales tax of 0.5% for ten years generating an estimated $18 million per year"/>
    <s v="Other Purpose"/>
    <n v="71.84"/>
    <n v="28.16"/>
    <s v="Pass"/>
    <n v="1"/>
    <s v=""/>
    <n v="2020"/>
    <x v="0"/>
    <m/>
  </r>
  <r>
    <s v="Sonoma"/>
    <s v="Sebastopol"/>
    <s v="General Obligation Bond"/>
    <n v="2500000"/>
    <s v="Wastewater Collection, Treatment"/>
    <n v="72"/>
    <n v="28"/>
    <s v="Pass"/>
    <n v="1"/>
    <s v=""/>
    <n v="1986"/>
    <x v="0"/>
    <m/>
  </r>
  <r>
    <s v="Sonoma"/>
    <s v="Sweetwater Springs Water District"/>
    <s v="PLF Debt"/>
    <s v="Parcel Tax: $5 per parcel for 4 years."/>
    <s v="Other Purpose"/>
    <n v="72"/>
    <n v="28"/>
    <s v="Pass"/>
    <n v="1"/>
    <s v=""/>
    <n v="1988"/>
    <x v="0"/>
    <m/>
  </r>
  <r>
    <s v="Sonoma"/>
    <s v="Bellevue Union School District"/>
    <s v="General Obligation Bond"/>
    <n v="11000000"/>
    <s v="K-12 School Facility"/>
    <n v="72.2"/>
    <n v="27.8"/>
    <s v="Pass"/>
    <n v="1"/>
    <s v=""/>
    <n v="1996"/>
    <x v="0"/>
    <m/>
  </r>
  <r>
    <s v="Sonoma"/>
    <s v="Sebastopol Union School District"/>
    <s v="PLF Debt"/>
    <s v="Parcel Tax: Levy Annual Tax of $76 Per Parcel for 8 Yrs"/>
    <s v="K-12 School Facility"/>
    <n v="72.3"/>
    <n v="27.7"/>
    <s v="Pass"/>
    <n v="1"/>
    <s v=""/>
    <n v="2012"/>
    <x v="0"/>
    <m/>
  </r>
  <r>
    <s v="Sonoma"/>
    <s v="Sonoma County"/>
    <s v="Sales Tax Revenue Bond"/>
    <s v="Advisory to Spend New Sales Taxes"/>
    <s v="Multiple Capital Improvements, Public Works"/>
    <n v="72.400000000000006"/>
    <n v="27.6"/>
    <s v="Pass"/>
    <n v="1"/>
    <s v=""/>
    <n v="1998"/>
    <x v="0"/>
    <m/>
  </r>
  <r>
    <s v="Sonoma"/>
    <s v="Santa Rosa"/>
    <s v="PLF Debt"/>
    <s v="Sales Tax: Extend a 1/4 cent sales tax for another 8 years."/>
    <s v="Other Purpose"/>
    <n v="72.510000000000005"/>
    <n v="27.49"/>
    <s v="Pass"/>
    <n v="1"/>
    <s v=""/>
    <n v="2016"/>
    <x v="0"/>
    <m/>
  </r>
  <r>
    <s v="Sonoma"/>
    <s v="Sonoma County"/>
    <s v="PLF Debt"/>
    <s v="Sales Tax: Impose tax of 1/9 cent for 10 yrs."/>
    <s v="Parks, Open Space"/>
    <n v="72.599999999999994"/>
    <n v="27.4"/>
    <s v="Pass"/>
    <n v="1"/>
    <s v=""/>
    <n v="2018"/>
    <x v="0"/>
    <m/>
  </r>
  <r>
    <s v="Sonoma"/>
    <s v="West Sonoma County Union High School District"/>
    <s v="PLF Debt"/>
    <s v="Parcel Tax: Levy Annual Tax of $48 Per Parcel for 8 Yrs"/>
    <s v="K-12 School Facility"/>
    <n v="73.599999999999994"/>
    <n v="26.4"/>
    <s v="Pass"/>
    <n v="1"/>
    <s v=""/>
    <n v="2012"/>
    <x v="0"/>
    <m/>
  </r>
  <r>
    <s v="Sonoma"/>
    <s v="Schell-Vista Fire Protection District CFD No 1"/>
    <s v="PLF Debt"/>
    <s v="Parcel Tax: Levy tax of $300/assessor's parcel number a maximum rate of $200 for residential properties, $0.14 per square foot for commercial properties, and $100 for other parcels."/>
    <s v="Fire, Police Protection/Emergency Medical"/>
    <n v="73.599999999999994"/>
    <n v="26.4"/>
    <s v="Pass"/>
    <n v="1"/>
    <s v=""/>
    <n v="2018"/>
    <x v="0"/>
    <m/>
  </r>
  <r>
    <s v="Sonoma"/>
    <s v="Forestville Fire Protection District"/>
    <s v="PLF Debt"/>
    <s v="Parcel Tax: Levy a Parcel of $75 Per Improved Parcel of Real Property"/>
    <s v="Fire, Police Protection/Emergency Medical"/>
    <n v="73.7"/>
    <n v="26.3"/>
    <s v="Pass"/>
    <n v="1"/>
    <s v=""/>
    <n v="2010"/>
    <x v="0"/>
    <m/>
  </r>
  <r>
    <s v="Sonoma"/>
    <s v="Cloverdale"/>
    <s v="PLF Debt"/>
    <s v="Marijuana Tax: Impose tax up to 10% on gross receipts of all cannabis businesses, with no sunset date."/>
    <s v="Other Purpose"/>
    <n v="73.77"/>
    <n v="26.23"/>
    <s v="Pass"/>
    <n v="1"/>
    <s v=""/>
    <n v="2016"/>
    <x v="0"/>
    <m/>
  </r>
  <r>
    <s v="Sonoma"/>
    <s v="Timber Cove Fire Protection District"/>
    <s v="PLF Debt"/>
    <s v="Parcel Tax: $185 per parcel for 15 years, thereby generating an estimated $92,500 per year"/>
    <s v="Fire, Police Protection/Emergency Medical"/>
    <n v="74"/>
    <n v="26"/>
    <s v="Pass"/>
    <n v="1"/>
    <s v=""/>
    <n v="2020"/>
    <x v="0"/>
    <m/>
  </r>
  <r>
    <s v="Sonoma"/>
    <s v="Bodega Bay Fire Protection District"/>
    <s v="PLF Debt"/>
    <s v="Special Tax: $130 per unit."/>
    <s v="Fire, Police Protection/Emergency Medical"/>
    <n v="74"/>
    <n v="26"/>
    <s v="Pass"/>
    <n v="1"/>
    <s v=""/>
    <n v="2003"/>
    <x v="2"/>
    <m/>
  </r>
  <r>
    <s v="Sonoma"/>
    <s v="Sonoma Valley Health Care District"/>
    <s v="PLF Debt"/>
    <s v="Parcel Tax: $195 a year parcel tax for 5 years."/>
    <s v="Hospital"/>
    <n v="74.099999999999994"/>
    <n v="25.9"/>
    <s v="Pass"/>
    <n v="1"/>
    <s v=""/>
    <n v="2007"/>
    <x v="2"/>
    <m/>
  </r>
  <r>
    <s v="Sonoma"/>
    <s v="Cotati"/>
    <s v="PLF Debt"/>
    <s v="Sales Tax: extension of a 1% sales tax generating an estimated $2.2 million per year"/>
    <s v="Other Purpose"/>
    <n v="74.489999999999995"/>
    <n v="25.51"/>
    <s v="Pass"/>
    <n v="1"/>
    <s v=""/>
    <n v="2020"/>
    <x v="0"/>
    <m/>
  </r>
  <r>
    <s v="Sonoma"/>
    <s v="Sebastopol Union School District"/>
    <s v="PLF Debt"/>
    <s v="Parcel Tax: $76 per parcel for eight years, thereby generating an estimated $331,000 per year"/>
    <s v="K-12 School Facility"/>
    <n v="74.75"/>
    <n v="25.25"/>
    <s v="Pass"/>
    <n v="1"/>
    <s v=""/>
    <n v="2020"/>
    <x v="0"/>
    <m/>
  </r>
  <r>
    <s v="Sonoma"/>
    <s v="Bennett Valley Fire Protection District"/>
    <s v="PLF Debt"/>
    <s v="Parcel Tax: Impose Tax of $45"/>
    <s v="Fire, Police Protection/Emergency Medical"/>
    <n v="75.3"/>
    <n v="24.7"/>
    <s v="Pass"/>
    <n v="1"/>
    <s v=""/>
    <n v="2002"/>
    <x v="0"/>
    <m/>
  </r>
  <r>
    <s v="Sonoma"/>
    <s v="Petaluma City Elementary School District"/>
    <s v="PLF Debt"/>
    <s v="Parcel Tax: Extend $75 annual parcel tax."/>
    <s v="K-12 School Facility"/>
    <n v="75.5"/>
    <n v="24.5"/>
    <s v="Pass"/>
    <n v="1"/>
    <s v=""/>
    <n v="2007"/>
    <x v="2"/>
    <m/>
  </r>
  <r>
    <s v="Sonoma"/>
    <s v="Sonoma County"/>
    <s v="Sales Tax Revenue Bond"/>
    <s v="Sales Tax: Continue the Current 1/4› Sales Tax to Fund the Sonoma County Agricultural Preservation &amp; Open Space District for 20 Yrs After 3/31/2011"/>
    <s v="Parks, Open Space"/>
    <n v="75.7"/>
    <n v="24.3"/>
    <s v="Pass"/>
    <n v="1"/>
    <s v=""/>
    <n v="2006"/>
    <x v="0"/>
    <m/>
  </r>
  <r>
    <s v="Sonoma"/>
    <s v="Glen Ellen Fire Protection District"/>
    <s v="PLF Debt"/>
    <s v="Parcel Tax: Lecy tax of $200/residential property; $100 for agricultural land; and $.10/sq. ft. for commercial properties."/>
    <s v="Fire, Police Protection/Emergency Medical"/>
    <n v="75.7"/>
    <n v="24.3"/>
    <s v="Pass"/>
    <n v="1"/>
    <s v=""/>
    <n v="2018"/>
    <x v="0"/>
    <m/>
  </r>
  <r>
    <s v="Sonoma"/>
    <s v="Gold Ridge Fire Protection District"/>
    <s v="PLF Debt"/>
    <s v="Parcel Tax: Levy Tax of $45 on All Improved Parcels of Real Property"/>
    <s v="Fire, Police Protection/Emergency Medical"/>
    <n v="76"/>
    <n v="24"/>
    <s v="Pass"/>
    <n v="1"/>
    <s v=""/>
    <n v="2008"/>
    <x v="0"/>
    <m/>
  </r>
  <r>
    <s v="Sonoma"/>
    <s v="Timber Cove CFD No 1"/>
    <s v="PLF Debt"/>
    <s v="Parcel Tax: $15 per year per benefit unit."/>
    <s v="Fire, Police Protection/Emergency Medical"/>
    <n v="76"/>
    <n v="24"/>
    <s v="Pass"/>
    <n v="1"/>
    <s v=""/>
    <n v="1988"/>
    <x v="0"/>
    <m/>
  </r>
  <r>
    <s v="Sonoma"/>
    <s v="Graton Fire Protection District"/>
    <s v="PLF Debt"/>
    <s v="Parcel Tax: Impose annual tax at the following rates: $250/parcel for residential use plus an additional $100 per additional residential unit on the parcel; $250/parcel for agricultural parcels; $300/commercial, industrial, and warehouse parcel plus $0.14/sq ft  of building space; and $100/parcel for other land."/>
    <s v="Fire, Police Protection/Emergency Medical"/>
    <n v="76.819999999999993"/>
    <n v="23.18"/>
    <s v="Pass"/>
    <n v="1"/>
    <s v=""/>
    <n v="2019"/>
    <x v="2"/>
    <m/>
  </r>
  <r>
    <s v="Sonoma"/>
    <s v="Santa Rosa"/>
    <s v="PLF Debt"/>
    <s v="Marijuana Tax: Impose tax on marijuana cultivation businesses up to $25/sq. ft. &amp; marijuana manufacturing, distribution, and dispensary businesses up to 8% of gross receipts."/>
    <s v="Other Purpose"/>
    <n v="77.28"/>
    <n v="22.72"/>
    <s v="Pass"/>
    <n v="1"/>
    <s v=""/>
    <n v="2017"/>
    <x v="2"/>
    <m/>
  </r>
  <r>
    <s v="Sonoma"/>
    <s v="Forestville Union School District"/>
    <s v="General Obligation Bond"/>
    <n v="5100000"/>
    <s v="K-12 School Facility"/>
    <n v="77.8"/>
    <n v="22.2"/>
    <s v="Pass"/>
    <n v="1"/>
    <s v=""/>
    <n v="2001"/>
    <x v="2"/>
    <m/>
  </r>
  <r>
    <s v="Sonoma"/>
    <s v="Sonoma"/>
    <s v="PLF Debt"/>
    <s v="Cannabis Tax: 4% tax on gross receipts for marijuana businesses generating an estimated $200,000 per year"/>
    <s v="Other Purpose"/>
    <n v="77.83"/>
    <n v="22.17"/>
    <s v="Pass"/>
    <n v="1"/>
    <s v=""/>
    <n v="2020"/>
    <x v="0"/>
    <m/>
  </r>
  <r>
    <s v="Sonoma"/>
    <s v="Sebastopol Union School District"/>
    <s v="General Obligation Bond"/>
    <n v="3200000"/>
    <s v="K-12 School Facility"/>
    <n v="78.400000000000006"/>
    <n v="21.6"/>
    <s v="Pass"/>
    <n v="1"/>
    <s v=""/>
    <n v="2001"/>
    <x v="2"/>
    <m/>
  </r>
  <r>
    <s v="Sonoma"/>
    <s v="Cotati"/>
    <s v="PLF Debt"/>
    <s v="Marijuana Tax: Levy additional tax on the sole marijuana dispensary allowed in the city and any other marijuana businesses authorized in the future."/>
    <s v="Other Purpose"/>
    <n v="78.8"/>
    <n v="21.2"/>
    <s v="Pass"/>
    <n v="1"/>
    <s v=""/>
    <n v="2017"/>
    <x v="2"/>
    <m/>
  </r>
  <r>
    <s v="Sonoma"/>
    <s v="Sonoma Valley Health Care District"/>
    <s v="PLF Debt"/>
    <s v="Parcel Tax: $250 per parcel per year for ten years, raising an estimated $3.8 million annually"/>
    <s v="Hospital"/>
    <n v="78.849999999999994"/>
    <n v="21.15"/>
    <s v="Pass"/>
    <n v="1"/>
    <s v=""/>
    <n v="2021"/>
    <x v="2"/>
    <m/>
  </r>
  <r>
    <s v="Sonoma"/>
    <s v="Sonoma"/>
    <s v="Public Lease Revenue Bond"/>
    <s v="Transient Occupancy Tax: Increase tax by 2% on 1/1/2019, and an additional 1% increase by 1/1/2024."/>
    <s v="Other Purpose"/>
    <n v="79.900000000000006"/>
    <n v="20.100000000000001"/>
    <s v="Pass"/>
    <n v="1"/>
    <s v=""/>
    <n v="2018"/>
    <x v="0"/>
    <m/>
  </r>
  <r>
    <s v="Sonoma"/>
    <s v="Sonoma Valley Health Care District"/>
    <s v="General Obligation Bond"/>
    <n v="35000000"/>
    <s v="Hospital"/>
    <n v="80.8"/>
    <n v="19.2"/>
    <s v="Pass"/>
    <n v="1"/>
    <s v=""/>
    <n v="2008"/>
    <x v="0"/>
    <m/>
  </r>
  <r>
    <s v="Sonoma"/>
    <s v="Kenwood Elementary School District"/>
    <s v="PLF Debt"/>
    <s v="Parcel Tax: Renew existing $52 a year parcel tax until 2017."/>
    <s v="Other, Multiple Educational Uses (Equipment, etc.)"/>
    <n v="81"/>
    <n v="19"/>
    <s v="Pass"/>
    <n v="1"/>
    <s v=""/>
    <n v="2011"/>
    <x v="2"/>
    <m/>
  </r>
  <r>
    <s v="Sonoma"/>
    <s v="Sweetwater Springs Water District"/>
    <s v="General Obligation Bond"/>
    <n v="2000000"/>
    <s v="Water Supply, Storage, Distribution"/>
    <n v="81.900000000000006"/>
    <n v="18.100000000000001"/>
    <s v="Pass"/>
    <n v="1"/>
    <s v=""/>
    <n v="1990"/>
    <x v="0"/>
    <m/>
  </r>
  <r>
    <s v="Sonoma"/>
    <s v="Kenwood Fire Protection District"/>
    <s v="PLF Debt"/>
    <s v="Parcel Tax: $0.12 per square foot for residential and commercial properties, and $16.00 per acre for agricultural land, raising approximately $300,000.00 annually"/>
    <s v="Fire, Police Protection/Emergency Medical"/>
    <n v="83.08"/>
    <n v="16.920000000000002"/>
    <s v="Pass"/>
    <n v="1"/>
    <s v=""/>
    <n v="2021"/>
    <x v="2"/>
    <m/>
  </r>
  <r>
    <s v="Sonoma"/>
    <s v="Occidental Community Services District"/>
    <s v="PLF Debt"/>
    <s v="Parcel Tax: impose annual parcel tax at the following rates: $200/parcel for residential use plus an additional $100 per additional residential unit on the parcel; $300/parcel for lodging parcels plus $50 per additional unit; $300/commercial, industrial, and warehouse parcel plus $0.14/sq ft of building space; and $100/parcel for other land."/>
    <s v="Fire, Police Protection/Emergency Medical"/>
    <n v="83.33"/>
    <n v="16.670000000000002"/>
    <s v="Pass"/>
    <n v="1"/>
    <s v=""/>
    <n v="2019"/>
    <x v="2"/>
    <m/>
  </r>
  <r>
    <s v="Sonoma"/>
    <s v="Sonoma County Health Care District"/>
    <s v="PLF Debt"/>
    <s v="Parcel Tax of $130"/>
    <s v="Health Care Facilities"/>
    <n v="83.8"/>
    <n v="16.2"/>
    <s v="Pass"/>
    <n v="1"/>
    <s v=""/>
    <n v="2002"/>
    <x v="1"/>
    <m/>
  </r>
  <r>
    <s v="Sonoma"/>
    <s v="Northern Sonoma County Fire Protection District"/>
    <s v="PLF Debt"/>
    <s v="Parcel Tax: $400 per occupied residential parcel, $400 per parcel with Commercial Recreational uses, and $50 per vacant parcel, with estimated annual revenue of $50,000, for an eight fiscal year period (2021/2022-2028/2029)"/>
    <s v="Fire, Police Protection/Emergency Medical"/>
    <n v="85.54"/>
    <n v="14.46"/>
    <s v="Pass"/>
    <n v="1"/>
    <s v=""/>
    <n v="2021"/>
    <x v="2"/>
    <m/>
  </r>
  <r>
    <s v="Sonoma"/>
    <s v="Healdsburg"/>
    <s v="PLF Debt"/>
    <s v="TOT: Continue 10%Tax"/>
    <s v="Special Tax Fees/Levy"/>
    <n v="90"/>
    <n v="10"/>
    <s v="Pass"/>
    <n v="1"/>
    <s v=""/>
    <n v="2002"/>
    <x v="0"/>
    <m/>
  </r>
  <r>
    <s v="Stanislaus"/>
    <s v="Keyes Community Services District"/>
    <s v="PLF Debt"/>
    <s v="Parcel Tax: Increase Tax from $10 to $19/Yr Per Parcel of Land within the District, Effective 1/1/2007"/>
    <s v="Street Construction and Improvements"/>
    <n v="29"/>
    <n v="71"/>
    <s v="Fail"/>
    <s v=""/>
    <n v="1"/>
    <n v="2006"/>
    <x v="0"/>
    <m/>
  </r>
  <r>
    <s v="Stanislaus"/>
    <s v="Waterford"/>
    <s v="PLF Debt"/>
    <s v="Property Tax: Imposes a tax of $60-per-year on homeowners, and $120-per-year on commercial property."/>
    <s v="Parks, Open Space"/>
    <n v="29.16"/>
    <n v="70.84"/>
    <s v="Fail"/>
    <s v=""/>
    <n v="1"/>
    <n v="2013"/>
    <x v="2"/>
    <m/>
  </r>
  <r>
    <s v="Stanislaus"/>
    <s v="Waterford Unified School District"/>
    <s v="General Obligation Bond"/>
    <n v="11000000"/>
    <s v="K-12 School Facility"/>
    <n v="38.799999999999997"/>
    <n v="61.2"/>
    <s v="Fail"/>
    <s v=""/>
    <n v="1"/>
    <n v="2010"/>
    <x v="0"/>
    <m/>
  </r>
  <r>
    <s v="Stanislaus"/>
    <s v="Oakdale"/>
    <s v="PLF Debt"/>
    <s v="TOT: Increase from 7% to 10%"/>
    <s v="Special Tax Fees/Levy"/>
    <n v="38.9"/>
    <n v="61.2"/>
    <s v="Fail"/>
    <s v=""/>
    <n v="1"/>
    <n v="2004"/>
    <x v="0"/>
    <m/>
  </r>
  <r>
    <s v="Stanislaus"/>
    <s v="Modesto"/>
    <s v="PLF Debt"/>
    <s v="Water Tax: Increase water tax by 2%."/>
    <s v="Other Purpose"/>
    <n v="39.5"/>
    <n v="60.5"/>
    <s v="Fail"/>
    <s v=""/>
    <n v="1"/>
    <n v="2001"/>
    <x v="2"/>
    <m/>
  </r>
  <r>
    <s v="Stanislaus"/>
    <s v="Riverbank"/>
    <s v="PLF Debt"/>
    <s v="Transient Occupancy Tax: Increase Existing Tax from 4% to 9%"/>
    <s v="Special Tax Fees/Levy"/>
    <n v="40.6"/>
    <n v="59.4"/>
    <s v="Fail"/>
    <s v=""/>
    <n v="1"/>
    <n v="2010"/>
    <x v="0"/>
    <m/>
  </r>
  <r>
    <s v="Stanislaus"/>
    <s v="Hughson Unified School District"/>
    <s v="General Obligation Bond"/>
    <n v="21000000"/>
    <s v="K-12 School Facility"/>
    <n v="40.799999999999997"/>
    <n v="59.2"/>
    <s v="Fail"/>
    <s v=""/>
    <n v="1"/>
    <n v="2010"/>
    <x v="0"/>
    <m/>
  </r>
  <r>
    <s v="Stanislaus"/>
    <s v="Stanislaus County"/>
    <s v="PLF Debt"/>
    <s v="Sales Tax: Increase 1/2 of 1%."/>
    <s v="Other Purpose"/>
    <n v="43"/>
    <n v="57"/>
    <s v="Fail"/>
    <s v=""/>
    <n v="1"/>
    <n v="1988"/>
    <x v="0"/>
    <m/>
  </r>
  <r>
    <s v="Stanislaus"/>
    <s v="Modesto"/>
    <s v="PLF Debt"/>
    <s v="Sales Tax: Increase sales tax by 0.5% for 8 years."/>
    <s v="Other Purpose"/>
    <n v="43.81"/>
    <n v="56.19"/>
    <s v="Fail"/>
    <s v=""/>
    <n v="1"/>
    <n v="2015"/>
    <x v="2"/>
    <m/>
  </r>
  <r>
    <s v="Stanislaus"/>
    <s v="Salida Union School District"/>
    <s v="General Obligation Bond"/>
    <n v="20000000"/>
    <s v="K-12 School Facility"/>
    <n v="44.54"/>
    <n v="55.46"/>
    <s v="Fail"/>
    <s v=""/>
    <n v="1"/>
    <n v="2020"/>
    <x v="1"/>
    <m/>
  </r>
  <r>
    <s v="Stanislaus"/>
    <s v="Salida Union School District"/>
    <s v="General Obligation Bond"/>
    <n v="24700000"/>
    <s v="K-12 School Facility"/>
    <n v="44.7"/>
    <n v="55.3"/>
    <s v="Fail"/>
    <s v=""/>
    <n v="1"/>
    <n v="2020"/>
    <x v="1"/>
    <m/>
  </r>
  <r>
    <s v="Stanislaus"/>
    <s v="Ceres"/>
    <s v="PLF Debt"/>
    <s v="TOT: Increase to 8%"/>
    <s v="Special Tax Fees/Levy"/>
    <n v="44.9"/>
    <n v="55.1"/>
    <s v="Fail"/>
    <s v=""/>
    <n v="1"/>
    <n v="2002"/>
    <x v="0"/>
    <m/>
  </r>
  <r>
    <s v="Stanislaus"/>
    <s v="Oakdale Union Elementary School District CFD No 1990-1"/>
    <s v="PLF Debt"/>
    <s v="Parcel Tax: Levy tax/authorized issuance of $9,800,000"/>
    <s v="K-12 School Facility"/>
    <n v="45.8"/>
    <n v="54.2"/>
    <s v="Fail"/>
    <s v=""/>
    <n v="1"/>
    <n v="1990"/>
    <x v="0"/>
    <m/>
  </r>
  <r>
    <s v="Stanislaus"/>
    <s v="Modesto"/>
    <s v="PLF Debt"/>
    <s v="TOT: Increase from 9% to 11%"/>
    <s v="Special Tax Fees/Levy"/>
    <n v="46.9"/>
    <n v="53.1"/>
    <s v="Fail"/>
    <s v=""/>
    <n v="1"/>
    <n v="2000"/>
    <x v="0"/>
    <m/>
  </r>
  <r>
    <s v="Stanislaus"/>
    <s v="Newman-Crows Landing Unified School District"/>
    <s v="General Obligation Bond"/>
    <n v="35000000"/>
    <s v="K-12 School Facility"/>
    <n v="47.8"/>
    <n v="52.2"/>
    <s v="Fail"/>
    <s v=""/>
    <n v="1"/>
    <n v="2020"/>
    <x v="1"/>
    <m/>
  </r>
  <r>
    <s v="Stanislaus"/>
    <s v="Oakdale"/>
    <s v="PLF Debt"/>
    <s v="Transient Occupancy Tax: Increase TOT from 7% to 10%."/>
    <s v="Other Purpose"/>
    <n v="48"/>
    <n v="52"/>
    <s v="Fail"/>
    <s v=""/>
    <n v="1"/>
    <n v="1990"/>
    <x v="0"/>
    <m/>
  </r>
  <r>
    <s v="Stanislaus"/>
    <s v="Chatom Union School District"/>
    <s v="General Obligation Bond"/>
    <n v="10700000"/>
    <s v="K-12 School Facility"/>
    <n v="48.75"/>
    <n v="51.25"/>
    <s v="Fail"/>
    <s v=""/>
    <n v="1"/>
    <n v="2020"/>
    <x v="1"/>
    <m/>
  </r>
  <r>
    <s v="Stanislaus"/>
    <s v="Modesto"/>
    <s v="PLF Debt"/>
    <s v="Sales Tax: Increase sales tax by 1.0%."/>
    <s v="Other Purpose"/>
    <n v="48.95"/>
    <n v="51.05"/>
    <s v="Fail"/>
    <s v=""/>
    <n v="1"/>
    <n v="2013"/>
    <x v="2"/>
    <m/>
  </r>
  <r>
    <s v="Stanislaus"/>
    <s v="Newman-Crows Landing Unified School District"/>
    <s v="General Obligation Bond"/>
    <n v="11500000"/>
    <s v="K-12 School Facility"/>
    <n v="49.4"/>
    <n v="50.6"/>
    <s v="Fail"/>
    <s v=""/>
    <n v="1"/>
    <n v="2005"/>
    <x v="3"/>
    <m/>
  </r>
  <r>
    <s v="Stanislaus"/>
    <s v="Turlock"/>
    <s v="Sales Tax Revenue Bond"/>
    <s v="Sales Tax: 1/2›"/>
    <s v="Special Tax Fees/Levy"/>
    <n v="49.6"/>
    <n v="50.4"/>
    <s v="Fail"/>
    <s v=""/>
    <n v="1"/>
    <n v="2004"/>
    <x v="0"/>
    <m/>
  </r>
  <r>
    <s v="Stanislaus"/>
    <s v="Stanislaus Union School District"/>
    <s v="General Obligation Bond"/>
    <n v="21400000"/>
    <s v="K-12 School Facility"/>
    <n v="50.95"/>
    <n v="49.05"/>
    <s v="Fail"/>
    <s v=""/>
    <n v="1"/>
    <n v="2020"/>
    <x v="1"/>
    <m/>
  </r>
  <r>
    <s v="Stanislaus"/>
    <s v="Hughson Fire Protection District"/>
    <s v="PLF Debt"/>
    <s v="Parcel Tax: Levy tax at various rates: $130/parcel of single family residential, $650/per parcel for multi-family residential parcels of less than 10 units, $1,950/parcel for multi-family resudential parcels of 10 or more units, $162.50/parcel for duplex/triplex residential structures, $250/unit for senior nursing facilities, or $0.05 to $0.13/sq. ft. for commercial or industrial structures."/>
    <s v="Fire, Police Protection/Emergency Medical"/>
    <n v="51.93"/>
    <n v="48.07"/>
    <s v="Fail"/>
    <s v=""/>
    <n v="1"/>
    <n v="2018"/>
    <x v="1"/>
    <m/>
  </r>
  <r>
    <s v="Stanislaus"/>
    <s v="Waterford"/>
    <s v="Sales Tax Revenue Bond"/>
    <s v="Sales Tax: 1/2% Sales Tax for 20 Yrs"/>
    <s v="Public Safety"/>
    <n v="53"/>
    <n v="47"/>
    <s v="Pass"/>
    <n v="1"/>
    <s v=""/>
    <n v="2005"/>
    <x v="3"/>
    <m/>
  </r>
  <r>
    <s v="Stanislaus"/>
    <s v="Burbank-Paradise Fire Protection District"/>
    <s v="PLF Debt"/>
    <s v="Parcel Tax: between $150 and $500, depending on the type of parcel"/>
    <s v="Fire, Police Protection/Emergency Medical"/>
    <n v="53.88"/>
    <n v="46.12"/>
    <s v="Fail"/>
    <s v=""/>
    <n v="1"/>
    <n v="2020"/>
    <x v="1"/>
    <m/>
  </r>
  <r>
    <s v="Stanislaus"/>
    <s v="Burbank-Paradise Fire Protection District"/>
    <s v="PLF Debt"/>
    <s v="Parcel Tax: $250 per residential unit, thereby generating an estimated $615,000 per year"/>
    <s v="Fire, Police Protection/Emergency Medical"/>
    <n v="54.42"/>
    <n v="45.58"/>
    <s v="Fail"/>
    <s v=""/>
    <n v="1"/>
    <n v="2020"/>
    <x v="0"/>
    <m/>
  </r>
  <r>
    <s v="Stanislaus"/>
    <s v="Waterford Unified School District"/>
    <s v="General Obligation Bond"/>
    <n v="5350000"/>
    <s v="K-12 School Facility"/>
    <n v="54.97"/>
    <n v="45.03"/>
    <s v="Fail"/>
    <s v=""/>
    <n v="1"/>
    <n v="2020"/>
    <x v="0"/>
    <m/>
  </r>
  <r>
    <s v="Stanislaus"/>
    <s v="Keyes Community Services District"/>
    <s v="PLF Debt"/>
    <s v="Parcel Tax: Levy a $20 Parcel Tax for 3 Yrs, Followed by an Increase to $25 for Each Parcel After the Initial 3 Yrs"/>
    <s v="Street Construction and Improvements"/>
    <n v="55.3"/>
    <n v="44.7"/>
    <s v="Fail"/>
    <s v=""/>
    <n v="1"/>
    <n v="2008"/>
    <x v="1"/>
    <m/>
  </r>
  <r>
    <s v="Stanislaus"/>
    <s v="Oakdale"/>
    <s v="PLF Debt"/>
    <s v="Sales Tax: Increase sales tax by 0.5% for 3 years."/>
    <s v="Other Purpose"/>
    <n v="55.38"/>
    <n v="44.62"/>
    <s v="Pass"/>
    <n v="1"/>
    <s v=""/>
    <n v="2011"/>
    <x v="2"/>
    <m/>
  </r>
  <r>
    <s v="Stanislaus"/>
    <s v="Turlock Unified School District"/>
    <s v="General Obligation Bond"/>
    <n v="7725000"/>
    <s v="K-12 School Facility"/>
    <n v="55.4"/>
    <n v="44.6"/>
    <s v="Pass"/>
    <n v="1"/>
    <s v=""/>
    <n v="2006"/>
    <x v="0"/>
    <m/>
  </r>
  <r>
    <s v="Stanislaus"/>
    <s v="Patterson"/>
    <s v="PLF Debt"/>
    <s v="TOT: Increase to 8%"/>
    <s v="Special Tax Fees/Levy"/>
    <n v="55.4"/>
    <n v="44.7"/>
    <s v="Pass"/>
    <n v="1"/>
    <s v=""/>
    <n v="2004"/>
    <x v="0"/>
    <m/>
  </r>
  <r>
    <s v="Stanislaus"/>
    <s v="Salida Union School District"/>
    <s v="General Obligation Bond"/>
    <n v="9240000"/>
    <s v="K-12 School Facility"/>
    <n v="56.19"/>
    <n v="43.81"/>
    <s v="Pass"/>
    <n v="1"/>
    <s v=""/>
    <n v="2020"/>
    <x v="0"/>
    <m/>
  </r>
  <r>
    <s v="Stanislaus"/>
    <s v="Turlock"/>
    <s v="PLF Debt"/>
    <s v="Sales Tax: additional 0.75% generating an estimated $11 million per year, thereby increasing the total sales tax rate from 7.875% to 8.625%"/>
    <s v="Other Purpose"/>
    <n v="56.71"/>
    <n v="43.29"/>
    <s v="Pass"/>
    <n v="1"/>
    <s v=""/>
    <n v="2020"/>
    <x v="0"/>
    <m/>
  </r>
  <r>
    <s v="Stanislaus"/>
    <s v="Sylvan Union School District"/>
    <s v="General Obligation Bond"/>
    <n v="40000000"/>
    <s v="K-12 School Facility"/>
    <n v="56.9"/>
    <n v="43.1"/>
    <s v="Pass"/>
    <n v="1"/>
    <s v=""/>
    <n v="2006"/>
    <x v="0"/>
    <m/>
  </r>
  <r>
    <s v="Stanislaus"/>
    <s v="Stanislaus County"/>
    <s v="Sales Tax Revenue Bond"/>
    <s v="Sales Tax: Impose a 1/2› Transportation Sales Tax for No Longer Than 30 Yrs to Relieve Traffic Congestion, Improve Safety"/>
    <s v="Street Construction and Improvements"/>
    <n v="57.9"/>
    <n v="42.1"/>
    <s v="Fail"/>
    <s v=""/>
    <n v="1"/>
    <n v="2006"/>
    <x v="0"/>
    <m/>
  </r>
  <r>
    <s v="Stanislaus"/>
    <s v="Ceres"/>
    <s v="PLF Debt"/>
    <s v="Transient Occupancy Tax: Increase TOT to 10%."/>
    <s v="Other Purpose"/>
    <n v="58.09"/>
    <n v="41.91"/>
    <s v="Pass"/>
    <n v="1"/>
    <s v=""/>
    <n v="2015"/>
    <x v="2"/>
    <m/>
  </r>
  <r>
    <s v="Stanislaus"/>
    <s v="Newman-Crows Landing Unified School District"/>
    <s v="General Obligation Bond"/>
    <n v="9000000"/>
    <s v="K-12 School Facility"/>
    <n v="58.1"/>
    <n v="41.9"/>
    <s v="Fail"/>
    <s v=""/>
    <n v="1"/>
    <n v="1994"/>
    <x v="0"/>
    <m/>
  </r>
  <r>
    <s v="Stanislaus"/>
    <s v="Waterford"/>
    <s v="PLF Debt"/>
    <s v="Cannabis Tax: up to 15 cents per $1 of gross receipts"/>
    <s v="Other Purpose"/>
    <n v="58.64"/>
    <n v="41.36"/>
    <s v="Pass"/>
    <n v="1"/>
    <s v=""/>
    <n v="2020"/>
    <x v="0"/>
    <m/>
  </r>
  <r>
    <s v="Stanislaus"/>
    <s v="Turlock Unified School District"/>
    <s v="General Obligation Bond"/>
    <n v="9900000"/>
    <s v="K-12 School Facility"/>
    <n v="59.5"/>
    <n v="40.5"/>
    <s v="Pass"/>
    <n v="1"/>
    <s v=""/>
    <n v="2006"/>
    <x v="0"/>
    <m/>
  </r>
  <r>
    <s v="Stanislaus"/>
    <s v="Hart-Ransom Union School District"/>
    <s v="General Obligation Bond"/>
    <n v="2000000"/>
    <s v="K-12 School Facility"/>
    <n v="59.8"/>
    <n v="40.200000000000003"/>
    <s v="Fail"/>
    <s v=""/>
    <n v="1"/>
    <n v="1994"/>
    <x v="0"/>
    <m/>
  </r>
  <r>
    <s v="Stanislaus"/>
    <s v="Newman-Crows Landing Unified School District"/>
    <s v="General Obligation Bond"/>
    <n v="25820000"/>
    <s v="K-12 School Facility"/>
    <n v="59.93"/>
    <n v="40.07"/>
    <s v="Pass"/>
    <n v="1"/>
    <s v=""/>
    <n v="2020"/>
    <x v="0"/>
    <m/>
  </r>
  <r>
    <s v="Stanislaus"/>
    <s v="Turlock Unified School District"/>
    <s v="General Obligation Bond"/>
    <n v="135000000"/>
    <s v="K-12 School Facility"/>
    <n v="60.1"/>
    <n v="39.9"/>
    <s v="Pass"/>
    <n v="1"/>
    <s v=""/>
    <n v="2012"/>
    <x v="0"/>
    <m/>
  </r>
  <r>
    <s v="Stanislaus"/>
    <s v="Hughson Unified School District School Facilities Improvement District No 1"/>
    <s v="General Obligation Bond"/>
    <n v="3200000"/>
    <s v="K-12 School Facility"/>
    <n v="60.14"/>
    <n v="39.86"/>
    <s v="Pass"/>
    <n v="1"/>
    <s v=""/>
    <n v="2016"/>
    <x v="0"/>
    <m/>
  </r>
  <r>
    <s v="Stanislaus"/>
    <s v="Hart-Ransom Union School District"/>
    <s v="General Obligation Bond"/>
    <n v="3900000"/>
    <s v="K-12 School Facility"/>
    <n v="60.4"/>
    <n v="39.6"/>
    <s v="Pass"/>
    <n v="1"/>
    <s v=""/>
    <n v="2007"/>
    <x v="2"/>
    <m/>
  </r>
  <r>
    <s v="Stanislaus"/>
    <s v="Hughson Unified School District"/>
    <s v="General Obligation Bond"/>
    <n v="2200000"/>
    <s v="K-12 School Facility"/>
    <n v="60.76"/>
    <n v="39.24"/>
    <s v="Pass"/>
    <n v="1"/>
    <s v=""/>
    <n v="2016"/>
    <x v="0"/>
    <m/>
  </r>
  <r>
    <s v="Stanislaus"/>
    <s v="Turlock"/>
    <s v="Sales Tax Revenue Bond"/>
    <s v="Sales Tax: Establish 1/2% sales tax for 7 years."/>
    <s v="Street Construction and Improvements"/>
    <n v="60.8"/>
    <n v="39.200000000000003"/>
    <s v="Fail"/>
    <s v=""/>
    <n v="1"/>
    <n v="2014"/>
    <x v="0"/>
    <m/>
  </r>
  <r>
    <s v="Stanislaus"/>
    <s v="Newman Community Facilities District No 2016-1"/>
    <s v="Other Debt"/>
    <s v="Parcel Tax/GO Bond: Enact parcel tax for 30 years and issue a $6,500,000 GO bond for a pool and recreational opportunities."/>
    <s v="Recreation and Sports Facilities"/>
    <n v="61.09"/>
    <n v="38.909999999999997"/>
    <s v="Fail"/>
    <s v=""/>
    <n v="1"/>
    <n v="2016"/>
    <x v="0"/>
    <m/>
  </r>
  <r>
    <s v="Stanislaus"/>
    <s v="Stanislaus Union School District"/>
    <s v="General Obligation Bond"/>
    <n v="21400000"/>
    <s v="K-12 School Facility"/>
    <n v="61.29"/>
    <n v="38.71"/>
    <s v="Pass"/>
    <n v="1"/>
    <s v=""/>
    <n v="2020"/>
    <x v="0"/>
    <m/>
  </r>
  <r>
    <s v="Stanislaus"/>
    <s v="Chatom Union School District"/>
    <s v="General Obligation Bond"/>
    <n v="5000000"/>
    <s v="K-12 School Facility"/>
    <n v="61.3"/>
    <n v="38.700000000000003"/>
    <s v="Pass"/>
    <n v="1"/>
    <s v=""/>
    <n v="2006"/>
    <x v="0"/>
    <m/>
  </r>
  <r>
    <s v="Stanislaus"/>
    <s v="Hughson Fire Protection District"/>
    <s v="PLF Debt"/>
    <s v="Parcel Tax: $39.75 per residential unit for 12 years, thereby generating an estimated $167,000 per year"/>
    <s v="Fire, Police Protection/Emergency Medical"/>
    <n v="61.5"/>
    <n v="38.5"/>
    <s v="Fail"/>
    <s v=""/>
    <n v="1"/>
    <n v="2020"/>
    <x v="0"/>
    <m/>
  </r>
  <r>
    <s v="Stanislaus"/>
    <s v="Riverbank Unified School District"/>
    <s v="General Obligation Bond"/>
    <n v="14000000"/>
    <s v="K-12 School Facility"/>
    <n v="61.6"/>
    <n v="38.4"/>
    <s v="Fail"/>
    <s v=""/>
    <n v="1"/>
    <n v="2004"/>
    <x v="1"/>
    <m/>
  </r>
  <r>
    <s v="Stanislaus"/>
    <s v="Oakdale Rural Fire District"/>
    <s v="PLF Debt"/>
    <s v="Parcel Tax: $120 Per Parcel Beginning 7/1/2004"/>
    <s v="Fire, Police Protection/Emergency Medical"/>
    <n v="62.8"/>
    <n v="37.200000000000003"/>
    <s v="Fail"/>
    <s v=""/>
    <n v="1"/>
    <n v="2004"/>
    <x v="1"/>
    <m/>
  </r>
  <r>
    <s v="Stanislaus"/>
    <s v="Denair Unified School District"/>
    <s v="General Obligation Bond"/>
    <n v="13000000"/>
    <s v="K-12 School Facility"/>
    <n v="63"/>
    <n v="37.1"/>
    <s v="Pass"/>
    <n v="1"/>
    <s v=""/>
    <n v="2007"/>
    <x v="2"/>
    <m/>
  </r>
  <r>
    <s v="Stanislaus"/>
    <s v="Riverbank Unified School District"/>
    <s v="General Obligation Bond"/>
    <n v="14000000"/>
    <s v="K-12 School Facility"/>
    <n v="63.12"/>
    <n v="36.880000000000003"/>
    <s v="Fail"/>
    <s v=""/>
    <n v="1"/>
    <n v="2003"/>
    <x v="2"/>
    <m/>
  </r>
  <r>
    <s v="Stanislaus"/>
    <s v="Paradise School District"/>
    <s v="General Obligation Bond"/>
    <n v="660000"/>
    <s v="K-12 School Facility"/>
    <n v="63.2"/>
    <n v="36.799999999999997"/>
    <s v="Fail"/>
    <s v=""/>
    <n v="1"/>
    <n v="2002"/>
    <x v="1"/>
    <m/>
  </r>
  <r>
    <s v="Stanislaus"/>
    <s v="Riverbank Unified School District"/>
    <s v="General Obligation Bond"/>
    <n v="19100000"/>
    <s v="K-12 School Facility"/>
    <n v="63.83"/>
    <n v="36.17"/>
    <s v="Pass"/>
    <n v="1"/>
    <s v=""/>
    <n v="2018"/>
    <x v="0"/>
    <m/>
  </r>
  <r>
    <s v="Stanislaus"/>
    <s v="Paradise School District"/>
    <s v="General Obligation Bond"/>
    <n v="400000"/>
    <s v="K-12 School Facility"/>
    <n v="63.9"/>
    <n v="36.1"/>
    <s v="Pass"/>
    <n v="1"/>
    <s v=""/>
    <n v="2002"/>
    <x v="0"/>
    <m/>
  </r>
  <r>
    <s v="Stanislaus"/>
    <s v="Newman-Crows Landing Unified School District"/>
    <s v="General Obligation Bond"/>
    <n v="25000000"/>
    <s v="K-12 School Facility"/>
    <n v="64.2"/>
    <n v="35.799999999999997"/>
    <s v="Pass"/>
    <n v="1"/>
    <s v=""/>
    <n v="2008"/>
    <x v="0"/>
    <m/>
  </r>
  <r>
    <s v="Stanislaus"/>
    <s v="Waterford Unified School District"/>
    <s v="General Obligation Bond"/>
    <n v="10650000"/>
    <s v="K-12 School Facility"/>
    <n v="64.489999999999995"/>
    <n v="35.51"/>
    <s v="Pass"/>
    <n v="1"/>
    <s v=""/>
    <n v="2016"/>
    <x v="0"/>
    <m/>
  </r>
  <r>
    <s v="Stanislaus"/>
    <s v="Patterson"/>
    <s v="PLF Debt"/>
    <s v="Marijuana Tax: Impose business license tax up to 15% of gross receipts on marijuana businesses and dispensaries."/>
    <s v="Other Purpose"/>
    <n v="64.95"/>
    <n v="35.049999999999997"/>
    <s v="Pass"/>
    <n v="1"/>
    <s v=""/>
    <n v="2018"/>
    <x v="0"/>
    <m/>
  </r>
  <r>
    <s v="Stanislaus"/>
    <s v="Oakdale Rural Fire District"/>
    <s v="PLF Debt"/>
    <s v="Parcel Tax: $165 Per Residential Parcel Per Year; $.09 Per Sq Ft for Commercial; $35 for Poultry Houses; $20 Per Mobilehome"/>
    <s v="Fire, Police Protection/Emergency Medical"/>
    <n v="65"/>
    <n v="35"/>
    <s v="Fail"/>
    <s v=""/>
    <n v="1"/>
    <n v="2004"/>
    <x v="0"/>
    <m/>
  </r>
  <r>
    <s v="Stanislaus"/>
    <s v="Riverbank Unified School District"/>
    <s v="General Obligation Bond"/>
    <n v="15200000"/>
    <s v="K-12 School Facility"/>
    <n v="65.3"/>
    <n v="34.700000000000003"/>
    <s v="Pass"/>
    <n v="1"/>
    <s v=""/>
    <n v="2005"/>
    <x v="3"/>
    <m/>
  </r>
  <r>
    <s v="Stanislaus"/>
    <s v="Ceres"/>
    <s v="PLF Debt"/>
    <s v="Marijuana Tax: Impose business license tax up to 15% of gross receipts on marijuana businesses and dispensaries."/>
    <s v="Other Purpose"/>
    <n v="66.319999999999993"/>
    <n v="33.68"/>
    <s v="Pass"/>
    <n v="1"/>
    <s v=""/>
    <n v="2018"/>
    <x v="0"/>
    <m/>
  </r>
  <r>
    <s v="Stanislaus"/>
    <s v="Stanislaus County"/>
    <s v="Sales Tax Revenue Bond"/>
    <s v="Sales Tax: Levy Tax of 1/2 of 1% for 20 Yrs"/>
    <s v="Public transit (OLD)"/>
    <n v="66.400000000000006"/>
    <n v="33.6"/>
    <s v="Fail"/>
    <s v=""/>
    <n v="1"/>
    <n v="2008"/>
    <x v="0"/>
    <m/>
  </r>
  <r>
    <s v="Stanislaus"/>
    <s v="Turlock Unified School District"/>
    <s v="General Obligation Bond"/>
    <n v="80000000"/>
    <s v="K-12 School Facility"/>
    <n v="67.099999999999994"/>
    <n v="32.9"/>
    <s v="Pass"/>
    <n v="1"/>
    <s v=""/>
    <n v="2002"/>
    <x v="0"/>
    <m/>
  </r>
  <r>
    <s v="Stanislaus"/>
    <s v="Hughson Unified School District"/>
    <s v="General Obligation Bond"/>
    <n v="14300000"/>
    <s v="K-12 School Facility"/>
    <n v="67.3"/>
    <n v="32.799999999999997"/>
    <s v="Pass"/>
    <n v="1"/>
    <s v=""/>
    <n v="2004"/>
    <x v="0"/>
    <m/>
  </r>
  <r>
    <s v="Stanislaus"/>
    <s v="Modesto High School District"/>
    <s v="General Obligation Bond"/>
    <n v="65000000"/>
    <s v="K-12 School Facility"/>
    <n v="67.7"/>
    <n v="32.299999999999997"/>
    <s v="Pass"/>
    <n v="1"/>
    <s v=""/>
    <n v="2001"/>
    <x v="2"/>
    <m/>
  </r>
  <r>
    <s v="Stanislaus"/>
    <s v="Turlock Unified School District"/>
    <s v="General Obligation Bond"/>
    <n v="48000000"/>
    <s v="K-12 School Facility"/>
    <n v="67.78"/>
    <n v="32.22"/>
    <s v="Pass"/>
    <n v="1"/>
    <s v=""/>
    <n v="2016"/>
    <x v="0"/>
    <m/>
  </r>
  <r>
    <s v="Stanislaus"/>
    <s v="Salida Union School District"/>
    <s v="General Obligation Bond"/>
    <n v="2500000"/>
    <s v="K-12 School Facility"/>
    <n v="68"/>
    <n v="32"/>
    <s v="Pass"/>
    <n v="1"/>
    <s v=""/>
    <n v="2018"/>
    <x v="0"/>
    <m/>
  </r>
  <r>
    <s v="Stanislaus"/>
    <s v="Turlock Unified School District"/>
    <s v="General Obligation Bond"/>
    <n v="10950000"/>
    <s v="K-12 School Facility"/>
    <n v="68.900000000000006"/>
    <n v="31.1"/>
    <s v="Pass"/>
    <n v="1"/>
    <s v=""/>
    <n v="2002"/>
    <x v="0"/>
    <m/>
  </r>
  <r>
    <s v="Stanislaus"/>
    <s v="Turlock Unified School District"/>
    <s v="General Obligation Bond"/>
    <n v="40800000"/>
    <s v="K-12 School Facility"/>
    <n v="69.22"/>
    <n v="30.78"/>
    <s v="Pass"/>
    <n v="1"/>
    <s v=""/>
    <n v="2016"/>
    <x v="0"/>
    <m/>
  </r>
  <r>
    <s v="Stanislaus"/>
    <s v="Riverbank"/>
    <s v="PLF Debt"/>
    <s v="Marijuana Tax: Impose business license tax up to 10% of gross receipts on marijuana businesses and dispensaries."/>
    <s v="Other Purpose"/>
    <n v="69.31"/>
    <n v="30.69"/>
    <s v="Pass"/>
    <n v="1"/>
    <s v=""/>
    <n v="2018"/>
    <x v="0"/>
    <m/>
  </r>
  <r>
    <s v="Stanislaus"/>
    <s v="Modesto City Schools"/>
    <s v="General Obligation Bond"/>
    <n v="57000000"/>
    <s v="K-12 School Facility"/>
    <n v="69.56"/>
    <n v="30.44"/>
    <s v="Pass"/>
    <n v="1"/>
    <s v=""/>
    <n v="2018"/>
    <x v="0"/>
    <m/>
  </r>
  <r>
    <s v="Stanislaus"/>
    <s v="Oakdale"/>
    <s v="PLF Debt"/>
    <s v="Marijuana Tax: Impose business license tax up to 15% of gross receipts on marijuana businesses and dispensaries."/>
    <s v="Other Purpose"/>
    <n v="69.69"/>
    <n v="30.31"/>
    <s v="Pass"/>
    <n v="1"/>
    <s v=""/>
    <n v="2018"/>
    <x v="0"/>
    <m/>
  </r>
  <r>
    <s v="Stanislaus"/>
    <s v="Modesto City School District"/>
    <s v="General Obligation Bond"/>
    <n v="17000000"/>
    <s v="K-12 School Facility"/>
    <n v="69.900000000000006"/>
    <n v="30.1"/>
    <s v="Pass"/>
    <n v="1"/>
    <s v=""/>
    <n v="2001"/>
    <x v="2"/>
    <m/>
  </r>
  <r>
    <s v="Stanislaus"/>
    <s v="Oakdale"/>
    <s v="Sales Tax Revenue Bond"/>
    <s v="Sales Tax: Extend existing 1/2% sales tax, set to expire 4/2015, for an additional 5 years."/>
    <s v="Special Tax Fees/Levy"/>
    <n v="70.2"/>
    <n v="29.8"/>
    <s v="Pass"/>
    <n v="1"/>
    <s v=""/>
    <n v="2014"/>
    <x v="0"/>
    <m/>
  </r>
  <r>
    <s v="Stanislaus"/>
    <s v="Newman-Crows Landing Unified School District"/>
    <s v="General Obligation Bond"/>
    <n v="11090000"/>
    <s v="K-12 School Facility"/>
    <n v="70.47"/>
    <n v="29.53"/>
    <s v="Pass"/>
    <n v="1"/>
    <s v=""/>
    <n v="2016"/>
    <x v="0"/>
    <m/>
  </r>
  <r>
    <s v="Stanislaus"/>
    <s v="Stanislaus Union School District"/>
    <s v="General Obligation Bond"/>
    <n v="39800000"/>
    <s v="K-12 School Facility"/>
    <n v="70.599999999999994"/>
    <n v="29.4"/>
    <s v="Pass"/>
    <n v="1"/>
    <s v=""/>
    <n v="2008"/>
    <x v="0"/>
    <m/>
  </r>
  <r>
    <s v="Stanislaus"/>
    <s v="Stanislaus County Library"/>
    <s v="Sales Tax Revenue Bond"/>
    <s v="Sales Tax: Extend the 1/8 of 1› Tax for Another 8 Yrs"/>
    <s v="Public Building"/>
    <n v="71.900000000000006"/>
    <n v="28.1"/>
    <s v="Pass"/>
    <n v="1"/>
    <s v=""/>
    <n v="2004"/>
    <x v="1"/>
    <m/>
  </r>
  <r>
    <s v="Stanislaus"/>
    <s v="Stanislaus County"/>
    <s v="PLF Debt"/>
    <s v="Sales Tax: Impose additional 0.5% tax for 25 years for transportation improvements."/>
    <s v="Public Transit"/>
    <n v="71.95"/>
    <n v="28.05"/>
    <s v="Pass"/>
    <n v="1"/>
    <s v=""/>
    <n v="2016"/>
    <x v="0"/>
    <m/>
  </r>
  <r>
    <s v="Stanislaus"/>
    <s v="Modesto City Schools"/>
    <s v="General Obligation Bond"/>
    <n v="74000000"/>
    <s v="K-12 School Facility"/>
    <n v="72.38"/>
    <n v="27.62"/>
    <s v="Pass"/>
    <n v="1"/>
    <s v=""/>
    <n v="2018"/>
    <x v="0"/>
    <m/>
  </r>
  <r>
    <s v="Stanislaus"/>
    <s v="Ceres Unified School District"/>
    <s v="General Obligation Bond"/>
    <n v="60000000"/>
    <s v="K-12 School Facility"/>
    <n v="72.599999999999994"/>
    <n v="27.4"/>
    <s v="Pass"/>
    <n v="1"/>
    <s v=""/>
    <n v="2008"/>
    <x v="0"/>
    <m/>
  </r>
  <r>
    <s v="Stanislaus"/>
    <s v="Newman-Crows Landing Unified School District"/>
    <s v="General Obligation Bond"/>
    <n v="11350000"/>
    <s v="K-12 School Facility"/>
    <n v="72.599999999999994"/>
    <n v="27.4"/>
    <s v="Pass"/>
    <n v="1"/>
    <s v=""/>
    <n v="2000"/>
    <x v="0"/>
    <m/>
  </r>
  <r>
    <s v="Stanislaus"/>
    <s v="Oakdale"/>
    <s v="PLF Debt"/>
    <s v="Sales Tax: Extend the 0.5% tax for an additional 11 yrs."/>
    <s v="Other Purpose"/>
    <n v="73.48"/>
    <n v="26.52"/>
    <s v="Pass"/>
    <n v="1"/>
    <s v=""/>
    <n v="2019"/>
    <x v="2"/>
    <m/>
  </r>
  <r>
    <s v="Stanislaus"/>
    <s v="Keyes Union School District"/>
    <s v="General Obligation Bond"/>
    <n v="5000000"/>
    <s v="K-12 School Facility"/>
    <n v="73.7"/>
    <n v="26.3"/>
    <s v="Pass"/>
    <n v="1"/>
    <s v=""/>
    <n v="2005"/>
    <x v="2"/>
    <m/>
  </r>
  <r>
    <s v="Stanislaus"/>
    <s v="Ceres Unified School District"/>
    <s v="General Obligation Bond"/>
    <n v="25000000"/>
    <s v="K-12 School Facility"/>
    <n v="74.599999999999994"/>
    <n v="25.4"/>
    <s v="Pass"/>
    <n v="1"/>
    <s v=""/>
    <n v="2001"/>
    <x v="2"/>
    <m/>
  </r>
  <r>
    <s v="Stanislaus"/>
    <s v="Ceres"/>
    <s v="PLF Debt"/>
    <s v="Sales Tax: Increase up to 1/2%."/>
    <s v="Fire, Police Protection/Emergency Medical"/>
    <n v="75.12"/>
    <n v="24.88"/>
    <s v="Pass"/>
    <n v="1"/>
    <s v=""/>
    <n v="2007"/>
    <x v="2"/>
    <m/>
  </r>
  <r>
    <s v="Stanislaus"/>
    <s v="Empire Union School District"/>
    <s v="General Obligation Bond"/>
    <s v="$15,000,00"/>
    <s v="K-12 School Facility"/>
    <n v="75.8"/>
    <n v="24.2"/>
    <s v="Pass"/>
    <n v="1"/>
    <s v=""/>
    <n v="2001"/>
    <x v="2"/>
    <m/>
  </r>
  <r>
    <s v="Stanislaus"/>
    <s v="Modesto"/>
    <s v="PLF Debt"/>
    <s v="Utility Tax: Decrease rate to 5.8% but applied to additional utility services."/>
    <s v="Other Purpose"/>
    <n v="76.56"/>
    <n v="23.44"/>
    <s v="Pass"/>
    <n v="1"/>
    <s v=""/>
    <n v="2011"/>
    <x v="2"/>
    <m/>
  </r>
  <r>
    <s v="Stanislaus"/>
    <s v="Denair Fire Protection District"/>
    <s v="PLF Debt"/>
    <s v="Special Tax: $48 per year."/>
    <s v="Fire, Police Protection/Emergency Medical"/>
    <n v="80.400000000000006"/>
    <n v="19.600000000000001"/>
    <s v="Pass"/>
    <n v="1"/>
    <s v=""/>
    <n v="2007"/>
    <x v="2"/>
    <m/>
  </r>
  <r>
    <s v="Stanislaus"/>
    <s v="Denair Unified School District"/>
    <s v="General Obligation Bond"/>
    <n v="8200000"/>
    <s v="K-12 School Facility"/>
    <n v="81.2"/>
    <n v="18.8"/>
    <s v="Pass"/>
    <n v="1"/>
    <s v=""/>
    <n v="2001"/>
    <x v="2"/>
    <m/>
  </r>
  <r>
    <s v="Stanislaus"/>
    <s v="Stanislaus County"/>
    <s v="Sales Tax Revenue Bond"/>
    <s v="Sales Tax: Extend the Existing Add-on 1/8› Sales Tax for 5 Yrs"/>
    <s v="Public Building"/>
    <n v="81.900000000000006"/>
    <n v="18.100000000000001"/>
    <s v="Pass"/>
    <n v="1"/>
    <s v=""/>
    <n v="2012"/>
    <x v="1"/>
    <m/>
  </r>
  <r>
    <s v="Stanislaus"/>
    <s v="Stanislaus County"/>
    <s v="PLF Debt"/>
    <s v="Sales Tax: Continue to levy tax of 0.125 percent (1/8-cent) for 12 years to fund library services."/>
    <s v="Other Purpose"/>
    <n v="82.31"/>
    <n v="17.690000000000001"/>
    <s v="Pass"/>
    <n v="1"/>
    <s v=""/>
    <n v="2017"/>
    <x v="2"/>
    <m/>
  </r>
  <r>
    <s v="Stanislaus"/>
    <s v="Modesto"/>
    <s v="PLF Debt"/>
    <s v="Marijuana Tax: Levy tax on marijuana businesses a maximum rate of 10% for general city services."/>
    <s v="Other Purpose"/>
    <n v="82.48"/>
    <n v="17.52"/>
    <s v="Pass"/>
    <n v="1"/>
    <s v=""/>
    <n v="2017"/>
    <x v="2"/>
    <m/>
  </r>
  <r>
    <s v="State of California"/>
    <s v="State of California"/>
    <s v="Conduit Revenue Bond"/>
    <s v="Parcel Tax: $50 Tax on Each Real Property Parcel"/>
    <s v="K-12 School Facility"/>
    <n v="23.3"/>
    <n v="76.7"/>
    <s v="Fail"/>
    <s v=""/>
    <n v="1"/>
    <n v="2006"/>
    <x v="0"/>
    <m/>
  </r>
  <r>
    <s v="State of California"/>
    <s v="State of California"/>
    <s v="General Obligation Bond"/>
    <n v="200000000"/>
    <s v="Public Building"/>
    <n v="26.4"/>
    <n v="73.599999999999994"/>
    <s v="Fail"/>
    <s v=""/>
    <n v="1"/>
    <n v="1990"/>
    <x v="0"/>
    <m/>
  </r>
  <r>
    <s v="State of California"/>
    <s v="State of California"/>
    <s v="General Obligation Bond"/>
    <n v="740000000"/>
    <s v="Prisons, Jails, Correctional Facilities"/>
    <n v="27.6"/>
    <n v="72.400000000000006"/>
    <s v="Fail"/>
    <s v=""/>
    <n v="1"/>
    <n v="1990"/>
    <x v="0"/>
    <m/>
  </r>
  <r>
    <s v="State of California"/>
    <s v="State of California"/>
    <s v="PLF Debt"/>
    <s v="Service Tax: 3% Surcharge on Telephone Calls Made within the State"/>
    <s v="Hospital"/>
    <n v="28.4"/>
    <n v="71.599999999999994"/>
    <s v="Fail"/>
    <s v=""/>
    <n v="1"/>
    <n v="2004"/>
    <x v="0"/>
    <m/>
  </r>
  <r>
    <s v="State of California"/>
    <s v="State of California"/>
    <s v="PLF Debt"/>
    <s v="Increase Personal Income Tax Rate on Annual Earnings Over $7,316 from 2013 Through 2024"/>
    <s v="K-12 School Facility"/>
    <n v="28.7"/>
    <n v="71.3"/>
    <s v="Fail"/>
    <s v=""/>
    <n v="1"/>
    <n v="2012"/>
    <x v="0"/>
    <m/>
  </r>
  <r>
    <s v="State of California"/>
    <s v="State of California"/>
    <s v="General Obligation Bond"/>
    <n v="300000000"/>
    <s v="Parks, Open Space"/>
    <n v="28.8"/>
    <n v="71.2"/>
    <s v="Fail"/>
    <s v=""/>
    <n v="1"/>
    <n v="1990"/>
    <x v="0"/>
    <m/>
  </r>
  <r>
    <s v="State of California"/>
    <s v="State of California"/>
    <s v="PLF Debt"/>
    <s v="$0.05 per drink"/>
    <s v="Other Purpose"/>
    <n v="31"/>
    <n v="69"/>
    <s v="Fail"/>
    <s v=""/>
    <n v="1"/>
    <n v="1990"/>
    <x v="0"/>
    <m/>
  </r>
  <r>
    <s v="State of California"/>
    <s v="State of California"/>
    <s v="PLF Debt"/>
    <s v="Sales Tax: Increase sales tax by 1/2 cent for 4 years."/>
    <s v="Other Purpose"/>
    <n v="31.9"/>
    <n v="68.099999999999994"/>
    <s v="Fail"/>
    <s v=""/>
    <n v="1"/>
    <n v="1990"/>
    <x v="0"/>
    <m/>
  </r>
  <r>
    <s v="State of California"/>
    <s v="State of California"/>
    <s v="General Obligation Bond"/>
    <n v="1000000000"/>
    <s v="Other Capital Improvements, Public Works"/>
    <n v="34.9"/>
    <n v="65.099999999999994"/>
    <s v="Fail"/>
    <s v=""/>
    <n v="1"/>
    <n v="1994"/>
    <x v="0"/>
    <m/>
  </r>
  <r>
    <s v="State of California"/>
    <s v="State of California"/>
    <s v="General Obligation Bond"/>
    <n v="980000000"/>
    <s v="Hospital"/>
    <n v="35.5"/>
    <n v="64.5"/>
    <s v="Fail"/>
    <s v=""/>
    <n v="1"/>
    <n v="2008"/>
    <x v="0"/>
    <m/>
  </r>
  <r>
    <s v="State of California"/>
    <s v="State of California"/>
    <s v="General Obligation Bond"/>
    <n v="300000000"/>
    <s v="Parks, Open Space"/>
    <n v="35.6"/>
    <n v="64.400000000000006"/>
    <s v="Fail"/>
    <s v=""/>
    <n v="1"/>
    <n v="1990"/>
    <x v="0"/>
    <m/>
  </r>
  <r>
    <s v="State of California"/>
    <s v="State of California"/>
    <s v="General Obligation Bond"/>
    <n v="225000000"/>
    <s v="Prisons, Jails, Correctional Facilities"/>
    <n v="37.299999999999997"/>
    <n v="62.7"/>
    <s v="Fail"/>
    <s v=""/>
    <n v="1"/>
    <n v="1990"/>
    <x v="0"/>
    <m/>
  </r>
  <r>
    <s v="State of California"/>
    <s v="State of California"/>
    <s v="PLF Debt"/>
    <s v="Income Tax: 1.7% Tax for Individual Incomes Above $400,000 and for Couples Above $800,000 for Pre-School Education"/>
    <s v="K-12 School Facility"/>
    <n v="39.1"/>
    <n v="60.9"/>
    <s v="Fail"/>
    <s v=""/>
    <n v="1"/>
    <n v="2006"/>
    <x v="1"/>
    <m/>
  </r>
  <r>
    <s v="State of California"/>
    <s v="State of California"/>
    <s v="General Obligation Bond"/>
    <n v="450000000"/>
    <s v="Prisons, Jails, Correctional Facilities"/>
    <n v="40.4"/>
    <n v="59.6"/>
    <s v="Fail"/>
    <s v=""/>
    <n v="1"/>
    <n v="1990"/>
    <x v="0"/>
    <m/>
  </r>
  <r>
    <s v="State of California"/>
    <s v="State of California"/>
    <s v="General Obligation Bond"/>
    <n v="4675000000"/>
    <s v="Residential Energy Conservation, Improvement"/>
    <n v="40.5"/>
    <n v="59.5"/>
    <s v="Fail"/>
    <s v=""/>
    <n v="1"/>
    <n v="2008"/>
    <x v="0"/>
    <m/>
  </r>
  <r>
    <s v="State of California"/>
    <s v="State of California"/>
    <s v="General Obligation Bond"/>
    <n v="700000000"/>
    <s v="Prisons, Jails, Correctional Facilities"/>
    <n v="40.6"/>
    <n v="59.4"/>
    <s v="Fail"/>
    <s v=""/>
    <n v="1"/>
    <n v="1996"/>
    <x v="0"/>
    <m/>
  </r>
  <r>
    <s v="State of California"/>
    <s v="State of California"/>
    <s v="PLF Debt"/>
    <s v="Increase $0.20 gallon beer wine/ $3.30 gallon liquor"/>
    <s v="Other Purpose"/>
    <n v="40.9"/>
    <n v="59.1"/>
    <s v="Fail"/>
    <s v=""/>
    <n v="1"/>
    <n v="1990"/>
    <x v="0"/>
    <m/>
  </r>
  <r>
    <s v="State of California"/>
    <s v="State of California"/>
    <s v="General Obligation Bond"/>
    <n v="380000000"/>
    <s v="Multiple Capital Improvements, Public Works"/>
    <n v="43.8"/>
    <n v="56.2"/>
    <s v="Fail"/>
    <s v=""/>
    <n v="1"/>
    <n v="1990"/>
    <x v="0"/>
    <m/>
  </r>
  <r>
    <s v="State of California"/>
    <s v="State of California"/>
    <s v="General Obligation Bond"/>
    <n v="125000000"/>
    <s v="Multifamily Housing"/>
    <n v="44.5"/>
    <n v="55.5"/>
    <s v="Fail"/>
    <s v=""/>
    <n v="1"/>
    <n v="1990"/>
    <x v="0"/>
    <m/>
  </r>
  <r>
    <s v="State of California"/>
    <s v="State of California"/>
    <s v="Sales Tax Revenue Bond"/>
    <s v="California Oil Producers Tax: Tax of 1.5% to 6% on Producers of Oil Extracted from California"/>
    <s v="Residential Energy Conservation, Improvement"/>
    <n v="45.4"/>
    <n v="54.6"/>
    <s v="Fail"/>
    <s v=""/>
    <n v="1"/>
    <n v="2006"/>
    <x v="0"/>
    <m/>
  </r>
  <r>
    <s v="State of California"/>
    <s v="State of California"/>
    <s v="Other Debt"/>
    <s v="Would require grocery/retail stores to deposit bag sale proceeds in a new state fund to support certain environmental programs."/>
    <s v="Other Purpose"/>
    <n v="46.1"/>
    <n v="53.9"/>
    <s v="Fail"/>
    <s v=""/>
    <n v="1"/>
    <n v="2016"/>
    <x v="0"/>
    <m/>
  </r>
  <r>
    <s v="State of California"/>
    <s v="State of California"/>
    <s v="General Obligation Bond"/>
    <n v="220000000"/>
    <s v="Water Supply, Storage, Distribution"/>
    <n v="46.5"/>
    <n v="53.5"/>
    <s v="Fail"/>
    <s v=""/>
    <n v="1"/>
    <n v="2000"/>
    <x v="1"/>
    <m/>
  </r>
  <r>
    <s v="State of California"/>
    <s v="State of California"/>
    <s v="General Obligation Bond"/>
    <n v="437000000"/>
    <s v="Parks, Open Space"/>
    <n v="47.1"/>
    <n v="52.9"/>
    <s v="Fail"/>
    <s v=""/>
    <n v="1"/>
    <n v="1990"/>
    <x v="0"/>
    <m/>
  </r>
  <r>
    <s v="State of California"/>
    <s v="State of California"/>
    <s v="General Obligation Bond"/>
    <n v="600000000"/>
    <s v="Public Building"/>
    <n v="47.2"/>
    <n v="52.8"/>
    <s v="Fail"/>
    <s v=""/>
    <n v="1"/>
    <n v="2006"/>
    <x v="1"/>
    <m/>
  </r>
  <r>
    <s v="State of California"/>
    <s v="State of California"/>
    <s v="General Obligation Bond"/>
    <n v="30000000"/>
    <s v="Other Purpose"/>
    <n v="47.5"/>
    <n v="52.5"/>
    <s v="Fail"/>
    <s v=""/>
    <n v="1"/>
    <n v="1990"/>
    <x v="0"/>
    <m/>
  </r>
  <r>
    <s v="State of California"/>
    <s v="State of California"/>
    <s v="General Obligation Bond"/>
    <n v="742000000"/>
    <s v="Parks, Open Space"/>
    <n v="47.9"/>
    <n v="52.1"/>
    <s v="Fail"/>
    <s v=""/>
    <n v="1"/>
    <n v="1990"/>
    <x v="0"/>
    <m/>
  </r>
  <r>
    <s v="State of California"/>
    <s v="State of California"/>
    <m/>
    <s v="Approval of General/Special Tax Measures"/>
    <s v="Other Purpose"/>
    <n v="47.9"/>
    <n v="52.1"/>
    <s v="Fail"/>
    <s v=""/>
    <n v="1"/>
    <n v="1990"/>
    <x v="0"/>
    <m/>
  </r>
  <r>
    <s v="State of California"/>
    <s v="State of California"/>
    <s v="PLF Debt"/>
    <s v="Fees. Vote Requirements. Taxes."/>
    <s v="Special Tax Fees/Levy"/>
    <n v="48"/>
    <n v="52"/>
    <s v="Fail"/>
    <s v=""/>
    <n v="1"/>
    <n v="2000"/>
    <x v="0"/>
    <m/>
  </r>
  <r>
    <s v="State of California"/>
    <s v="State of California"/>
    <s v="PLF Debt"/>
    <s v="Cigarette Tax: $2.60 Per Pack"/>
    <s v="Health Care Facilities"/>
    <n v="48.3"/>
    <n v="51.7"/>
    <s v="Fail"/>
    <s v=""/>
    <n v="1"/>
    <n v="2006"/>
    <x v="0"/>
    <m/>
  </r>
  <r>
    <s v="State of California"/>
    <s v="State of California"/>
    <s v="General Obligation Bond"/>
    <n v="450000000"/>
    <s v="College, University Facility"/>
    <n v="48.8"/>
    <n v="51.2"/>
    <s v="Fail"/>
    <s v=""/>
    <n v="1"/>
    <n v="1990"/>
    <x v="0"/>
    <m/>
  </r>
  <r>
    <s v="State of California"/>
    <s v="State of California"/>
    <s v="Revenue Bond"/>
    <s v="Requires statewide voter approval before any revenue bonds can be issued or sold by the state for certain projects if the bond amount exceeds $2 billion."/>
    <s v="Other Purpose"/>
    <n v="49.4"/>
    <n v="50.6"/>
    <s v="Fail"/>
    <s v=""/>
    <n v="1"/>
    <n v="2016"/>
    <x v="0"/>
    <m/>
  </r>
  <r>
    <s v="State of California"/>
    <s v="State of California"/>
    <s v="General Obligation Bond"/>
    <n v="12300000000"/>
    <s v="Other, Multiple Educational Uses (Equipment, etc.)"/>
    <n v="50.9"/>
    <n v="49.1"/>
    <s v="Pass"/>
    <n v="1"/>
    <s v=""/>
    <n v="2004"/>
    <x v="1"/>
    <m/>
  </r>
  <r>
    <s v="State of California"/>
    <s v="State of California"/>
    <s v="General Obligation Bond"/>
    <n v="200000000"/>
    <s v="Special Tax Fees/Levy"/>
    <n v="51.5"/>
    <n v="48.5"/>
    <s v="Pass"/>
    <n v="1"/>
    <s v=""/>
    <n v="2002"/>
    <x v="1"/>
    <m/>
  </r>
  <r>
    <s v="State of California"/>
    <s v="State of California"/>
    <s v="General Obligation Bond"/>
    <n v="800000000"/>
    <s v="K-12 School Facility"/>
    <n v="51.8"/>
    <n v="48.2"/>
    <s v="Pass"/>
    <n v="1"/>
    <s v=""/>
    <n v="1990"/>
    <x v="0"/>
    <m/>
  </r>
  <r>
    <s v="State of California"/>
    <s v="State of California"/>
    <s v="General Obligation Bond"/>
    <n v="9950000000"/>
    <s v="Public transit (OLD)"/>
    <n v="52.7"/>
    <n v="47.3"/>
    <s v="Pass"/>
    <n v="1"/>
    <s v=""/>
    <n v="2008"/>
    <x v="0"/>
    <m/>
  </r>
  <r>
    <s v="State of California"/>
    <s v="State of California"/>
    <s v="General Obligation Bond"/>
    <n v="75000000"/>
    <s v="Public Building"/>
    <n v="53"/>
    <n v="47"/>
    <s v="Pass"/>
    <n v="1"/>
    <s v=""/>
    <n v="1988"/>
    <x v="0"/>
    <m/>
  </r>
  <r>
    <s v="State of California"/>
    <s v="State of California"/>
    <s v="PLF Debt"/>
    <s v="School Facilities. 55% Local Vote."/>
    <s v="Special Tax Fees/Levy"/>
    <n v="53.3"/>
    <n v="46.7"/>
    <s v="Pass"/>
    <n v="1"/>
    <s v=""/>
    <n v="2000"/>
    <x v="0"/>
    <m/>
  </r>
  <r>
    <s v="State of California"/>
    <s v="State of California"/>
    <s v="General Obligation Bond"/>
    <n v="400000000"/>
    <s v="Single-Family Housing"/>
    <n v="53.6"/>
    <n v="46.4"/>
    <s v="Pass"/>
    <n v="1"/>
    <s v=""/>
    <n v="1996"/>
    <x v="0"/>
    <m/>
  </r>
  <r>
    <s v="State of California"/>
    <s v="State of California"/>
    <s v="PLF Debt"/>
    <s v="Income Tax: 1% on Taxable Income Over $1,000,000"/>
    <s v="Health Care Facilities"/>
    <n v="53.7"/>
    <n v="46.3"/>
    <s v="Pass"/>
    <n v="1"/>
    <s v=""/>
    <n v="2004"/>
    <x v="0"/>
    <m/>
  </r>
  <r>
    <s v="State of California"/>
    <s v="State of California"/>
    <s v="General Obligation Bond"/>
    <n v="5388000000"/>
    <s v="Water Supply, Storage, Distribution"/>
    <n v="53.8"/>
    <n v="46.2"/>
    <s v="Pass"/>
    <n v="1"/>
    <s v=""/>
    <n v="2006"/>
    <x v="0"/>
    <m/>
  </r>
  <r>
    <s v="State of California"/>
    <s v="State of California"/>
    <s v="General Obligation Bond"/>
    <n v="500000000"/>
    <s v="Prisons, Jails, Correctional Facilities"/>
    <n v="55"/>
    <n v="45"/>
    <s v="Pass"/>
    <n v="1"/>
    <s v=""/>
    <n v="1988"/>
    <x v="0"/>
    <m/>
  </r>
  <r>
    <s v="State of California"/>
    <s v="State of California"/>
    <s v="General Obligation Bond"/>
    <n v="9000000000"/>
    <s v="K-12 School Facility"/>
    <n v="55.2"/>
    <n v="44.8"/>
    <s v="Pass"/>
    <n v="1"/>
    <s v=""/>
    <n v="2016"/>
    <x v="0"/>
    <m/>
  </r>
  <r>
    <s v="State of California"/>
    <s v="State of California"/>
    <s v="General Obligation Bond"/>
    <n v="3345000000"/>
    <s v="Water Supply, Storage, Distribution"/>
    <n v="55.4"/>
    <n v="44.6"/>
    <s v="Pass"/>
    <n v="1"/>
    <s v=""/>
    <n v="2002"/>
    <x v="0"/>
    <m/>
  </r>
  <r>
    <s v="State of California"/>
    <s v="State of California"/>
    <s v="Sales Tax Revenue Bond"/>
    <s v="Increase Statewide Sales Tax from 1/1/2013 Through 12/31/2016 and Increase Personal Income Tax on Income $250,000 and above from Tax Year 2012 through Tax Year 2018"/>
    <s v="Special Tax Fees/Levy"/>
    <n v="55.4"/>
    <n v="44.6"/>
    <s v="Pass"/>
    <n v="1"/>
    <s v=""/>
    <n v="2012"/>
    <x v="0"/>
    <m/>
  </r>
  <r>
    <s v="State of California"/>
    <s v="State of California"/>
    <s v="PLF Debt"/>
    <s v="$3 Zone Stamp/ $3 Permit Fees"/>
    <s v="Other Purpose"/>
    <n v="55.8"/>
    <n v="44.2"/>
    <s v="Pass"/>
    <n v="1"/>
    <s v=""/>
    <n v="1990"/>
    <x v="0"/>
    <m/>
  </r>
  <r>
    <s v="State of California"/>
    <s v="State of California"/>
    <s v="General Obligation Bond"/>
    <n v="4000000000"/>
    <s v="Other Housing"/>
    <n v="56.2"/>
    <n v="43.8"/>
    <s v="Pass"/>
    <n v="1"/>
    <s v=""/>
    <n v="2018"/>
    <x v="0"/>
    <m/>
  </r>
  <r>
    <s v="State of California"/>
    <s v="State of California"/>
    <s v="General Obligation Bond"/>
    <n v="2600000000"/>
    <s v="Other Capital Improvements, Public Works"/>
    <n v="56.8"/>
    <n v="43.2"/>
    <s v="Pass"/>
    <n v="1"/>
    <s v=""/>
    <n v="2002"/>
    <x v="1"/>
    <m/>
  </r>
  <r>
    <s v="State of California"/>
    <s v="State of California"/>
    <s v="General Obligation Bond"/>
    <n v="10416000000"/>
    <s v="College, University Facility"/>
    <n v="56.9"/>
    <n v="43.1"/>
    <s v="Pass"/>
    <n v="1"/>
    <s v=""/>
    <n v="2006"/>
    <x v="0"/>
    <m/>
  </r>
  <r>
    <s v="State of California"/>
    <s v="State of California"/>
    <s v="Other Debt"/>
    <s v="Legalize marijuana for adults 21 or older and impose state taxes on sales and cultivation."/>
    <s v="Other Purpose"/>
    <n v="57.2"/>
    <n v="42.8"/>
    <s v="Pass"/>
    <n v="1"/>
    <s v=""/>
    <n v="2016"/>
    <x v="0"/>
    <m/>
  </r>
  <r>
    <s v="State of California"/>
    <s v="State of California"/>
    <s v="General Obligation Bond"/>
    <n v="4000000000"/>
    <s v="Other Purpose"/>
    <n v="57.59"/>
    <n v="42.41"/>
    <s v="Pass"/>
    <n v="1"/>
    <s v=""/>
    <n v="2018"/>
    <x v="1"/>
    <m/>
  </r>
  <r>
    <s v="State of California"/>
    <s v="State of California"/>
    <s v="General Obligation Bond"/>
    <n v="2100000000"/>
    <s v="Multifamily Housing"/>
    <n v="57.6"/>
    <n v="42.4"/>
    <s v="Pass"/>
    <n v="1"/>
    <s v=""/>
    <n v="2002"/>
    <x v="0"/>
    <m/>
  </r>
  <r>
    <s v="State of California"/>
    <s v="State of California"/>
    <s v="General Obligation Bond"/>
    <n v="2850000000"/>
    <s v="Multifamily Housing"/>
    <n v="57.8"/>
    <n v="42.2"/>
    <s v="Pass"/>
    <n v="1"/>
    <s v=""/>
    <n v="2006"/>
    <x v="0"/>
    <m/>
  </r>
  <r>
    <s v="State of California"/>
    <s v="State of California"/>
    <s v="General Obligation Bond"/>
    <n v="300000000"/>
    <s v="Other Housing"/>
    <n v="58"/>
    <n v="42"/>
    <s v="Pass"/>
    <n v="1"/>
    <s v=""/>
    <n v="1988"/>
    <x v="0"/>
    <m/>
  </r>
  <r>
    <s v="State of California"/>
    <s v="State of California"/>
    <s v="General Obligation Bond"/>
    <n v="600000000"/>
    <s v="K-12 School Facility"/>
    <n v="58"/>
    <n v="42"/>
    <s v="Pass"/>
    <n v="1"/>
    <s v=""/>
    <n v="1988"/>
    <x v="0"/>
    <m/>
  </r>
  <r>
    <s v="State of California"/>
    <s v="State of California"/>
    <s v="General Obligation Bond"/>
    <n v="750000000"/>
    <s v="Hospital"/>
    <n v="58.3"/>
    <n v="41.7"/>
    <s v="Pass"/>
    <n v="1"/>
    <s v=""/>
    <n v="2004"/>
    <x v="0"/>
    <m/>
  </r>
  <r>
    <s v="State of California"/>
    <s v="State of California"/>
    <s v="General Obligation Bond"/>
    <n v="400000000"/>
    <s v="Single-Family Housing"/>
    <n v="59"/>
    <n v="41"/>
    <s v="Pass"/>
    <n v="1"/>
    <s v=""/>
    <n v="1990"/>
    <x v="0"/>
    <m/>
  </r>
  <r>
    <s v="State of California"/>
    <s v="State of California"/>
    <s v="General Obligation Bond"/>
    <n v="350000000"/>
    <s v="Public Building"/>
    <n v="59"/>
    <n v="41"/>
    <s v="Pass"/>
    <n v="1"/>
    <s v=""/>
    <n v="2000"/>
    <x v="1"/>
    <m/>
  </r>
  <r>
    <s v="State of California"/>
    <s v="State of California"/>
    <s v="General Obligation Bond"/>
    <n v="13050000000"/>
    <s v="Other, Multiple Educational Uses (Equipment, etc.)"/>
    <n v="59.1"/>
    <n v="40.9"/>
    <s v="Pass"/>
    <n v="1"/>
    <s v=""/>
    <n v="2002"/>
    <x v="0"/>
    <m/>
  </r>
  <r>
    <s v="State of California"/>
    <s v="State of California"/>
    <s v="General Obligation Bond"/>
    <n v="3000000000"/>
    <s v="Medical Research/Institute"/>
    <n v="59.1"/>
    <n v="40.9"/>
    <s v="Pass"/>
    <n v="1"/>
    <s v=""/>
    <n v="2004"/>
    <x v="0"/>
    <m/>
  </r>
  <r>
    <s v="State of California"/>
    <s v="State of California"/>
    <s v="General Obligation Bond"/>
    <n v="400000000"/>
    <s v="Other Purpose"/>
    <n v="60"/>
    <n v="40"/>
    <s v="Pass"/>
    <n v="1"/>
    <s v=""/>
    <n v="1986"/>
    <x v="0"/>
    <m/>
  </r>
  <r>
    <s v="State of California"/>
    <s v="State of California"/>
    <s v="General Obligation Bond"/>
    <n v="817000000"/>
    <s v="Prisons, Jails, Correctional Facilities"/>
    <n v="61"/>
    <n v="39"/>
    <s v="Pass"/>
    <n v="1"/>
    <s v=""/>
    <n v="1988"/>
    <x v="0"/>
    <m/>
  </r>
  <r>
    <s v="State of California"/>
    <s v="State of California"/>
    <s v="General Obligation Bond"/>
    <n v="800000000"/>
    <s v="K-12 School Facility"/>
    <n v="61"/>
    <n v="39"/>
    <s v="Pass"/>
    <n v="1"/>
    <s v=""/>
    <n v="1988"/>
    <x v="0"/>
    <m/>
  </r>
  <r>
    <s v="State of California"/>
    <s v="State of California"/>
    <s v="General Obligation Bond"/>
    <n v="800000000"/>
    <s v="K-12 School Facility"/>
    <n v="61"/>
    <n v="39"/>
    <s v="Pass"/>
    <n v="1"/>
    <s v=""/>
    <n v="1986"/>
    <x v="0"/>
    <m/>
  </r>
  <r>
    <s v="State of California"/>
    <s v="State of California"/>
    <s v="PLF Debt"/>
    <s v="Repeals Existing Law Which Allows Multi-Family State Businesses an Option to Choose a Tax Liability Formula That Provides Favorable Tax Treatment for Businesses with Property and Payroll Outside California"/>
    <s v="Residential Energy Conservation, Improvement"/>
    <n v="61.1"/>
    <n v="38.9"/>
    <s v="Pass"/>
    <n v="1"/>
    <s v=""/>
    <n v="2012"/>
    <x v="0"/>
    <m/>
  </r>
  <r>
    <s v="State of California"/>
    <s v="State of California"/>
    <s v="General Obligation Bond"/>
    <n v="19925000000"/>
    <s v="Public Transit"/>
    <n v="61.4"/>
    <n v="38.6"/>
    <s v="Pass"/>
    <n v="1"/>
    <s v=""/>
    <n v="2006"/>
    <x v="0"/>
    <m/>
  </r>
  <r>
    <s v="State of California"/>
    <s v="State of California"/>
    <s v="General Obligation Bond"/>
    <n v="60000000"/>
    <s v="Water Supply, Storage, Distribution"/>
    <n v="62"/>
    <n v="38"/>
    <s v="Pass"/>
    <n v="1"/>
    <s v=""/>
    <n v="1988"/>
    <x v="0"/>
    <m/>
  </r>
  <r>
    <s v="State of California"/>
    <s v="State of California"/>
    <s v="General Obligation Bond"/>
    <n v="50000000"/>
    <s v="Single-Family Housing"/>
    <n v="62.3"/>
    <n v="37.700000000000003"/>
    <s v="Pass"/>
    <n v="1"/>
    <s v=""/>
    <n v="2000"/>
    <x v="1"/>
    <m/>
  </r>
  <r>
    <s v="State of California"/>
    <s v="State of California"/>
    <s v="General Obligation Bond"/>
    <n v="9200000000"/>
    <s v="K-12 School Facility"/>
    <n v="62.5"/>
    <n v="37.5"/>
    <s v="Pass"/>
    <n v="1"/>
    <s v=""/>
    <n v="1998"/>
    <x v="0"/>
    <m/>
  </r>
  <r>
    <s v="State of California"/>
    <s v="State of California"/>
    <s v="General Obligation Bond"/>
    <n v="1500000000"/>
    <s v="Hospital"/>
    <n v="62.7"/>
    <n v="37.299999999999997"/>
    <s v="Pass"/>
    <n v="1"/>
    <s v=""/>
    <n v="2018"/>
    <x v="0"/>
    <m/>
  </r>
  <r>
    <s v="State of California"/>
    <s v="State of California"/>
    <s v="General Obligation Bond"/>
    <n v="995000000"/>
    <s v="Water Supply, Storage, Distribution"/>
    <n v="62.9"/>
    <n v="37.1"/>
    <s v="Pass"/>
    <n v="1"/>
    <s v=""/>
    <n v="1996"/>
    <x v="0"/>
    <m/>
  </r>
  <r>
    <s v="State of California"/>
    <s v="State of California"/>
    <s v="General Obligation Bond"/>
    <n v="2100000"/>
    <s v="Parks, Open Space"/>
    <n v="63.2"/>
    <n v="36.799999999999997"/>
    <s v="Pass"/>
    <n v="1"/>
    <s v=""/>
    <n v="2000"/>
    <x v="1"/>
    <m/>
  </r>
  <r>
    <s v="State of California"/>
    <s v="State of California"/>
    <s v="Other Debt"/>
    <s v="Extends by twelve years the temporary personal income tax increases enacted in 2012 on earnings over $250,000, with revenues allocated to K–12 schools, California Community Colleges, and, in certain years, healthcare."/>
    <s v="Other Purpose"/>
    <n v="63.3"/>
    <n v="36.700000000000003"/>
    <s v="Pass"/>
    <n v="1"/>
    <s v=""/>
    <n v="2016"/>
    <x v="0"/>
    <m/>
  </r>
  <r>
    <s v="State of California"/>
    <s v="State of California"/>
    <s v="General Obligation Bond"/>
    <n v="15000000000"/>
    <s v="Other Capital Improvements, Public Works"/>
    <n v="63.4"/>
    <n v="36.6"/>
    <s v="Pass"/>
    <n v="1"/>
    <s v=""/>
    <n v="2004"/>
    <x v="1"/>
    <m/>
  </r>
  <r>
    <s v="State of California"/>
    <s v="State of California"/>
    <s v="General Obligation Bond"/>
    <n v="900000000"/>
    <s v="Single-Family Housing"/>
    <n v="63.6"/>
    <n v="36.4"/>
    <s v="Pass"/>
    <n v="1"/>
    <s v=""/>
    <n v="2008"/>
    <x v="0"/>
    <m/>
  </r>
  <r>
    <s v="State of California"/>
    <s v="State of California"/>
    <s v="General Obligation Bond"/>
    <n v="65000"/>
    <s v="Water Supply, Storage, Distribution"/>
    <n v="64"/>
    <n v="36"/>
    <s v="Pass"/>
    <n v="1"/>
    <s v=""/>
    <n v="1988"/>
    <x v="0"/>
    <m/>
  </r>
  <r>
    <s v="State of California"/>
    <s v="State of California"/>
    <s v="General Obligation Bond"/>
    <n v="3990000000"/>
    <s v="Flood Control, Storm Drainage"/>
    <n v="64.2"/>
    <n v="35.799999999999997"/>
    <s v="Pass"/>
    <n v="1"/>
    <s v=""/>
    <n v="2006"/>
    <x v="0"/>
    <m/>
  </r>
  <r>
    <s v="State of California"/>
    <s v="State of California"/>
    <s v="Other Debt"/>
    <s v="Increases cigarette tax by $2.00 per pack, with equivalent increase on other tobacco products and electronic cigarettes containing nicotine."/>
    <s v="Other Purpose"/>
    <n v="64.5"/>
    <n v="35.5"/>
    <s v="Pass"/>
    <n v="1"/>
    <s v=""/>
    <n v="2016"/>
    <x v="0"/>
    <m/>
  </r>
  <r>
    <s v="State of California"/>
    <s v="State of California"/>
    <s v="General Obligation Bond"/>
    <n v="1970000"/>
    <s v="Water Supply, Storage, Distribution"/>
    <n v="64.8"/>
    <n v="35.200000000000003"/>
    <s v="Pass"/>
    <n v="1"/>
    <s v=""/>
    <n v="2000"/>
    <x v="1"/>
    <m/>
  </r>
  <r>
    <s v="State of California"/>
    <s v="State of California"/>
    <s v="General Obligation Bond"/>
    <n v="500000000"/>
    <s v="Prisons, Jails, Correctional Facilities"/>
    <n v="65"/>
    <n v="35"/>
    <s v="Pass"/>
    <n v="1"/>
    <s v=""/>
    <n v="1986"/>
    <x v="0"/>
    <m/>
  </r>
  <r>
    <s v="State of California"/>
    <s v="State of California"/>
    <s v="General Obligation Bond"/>
    <n v="600000000"/>
    <s v="Single-Family Housing"/>
    <n v="65.400000000000006"/>
    <n v="34.6"/>
    <s v="Pass"/>
    <n v="1"/>
    <s v=""/>
    <n v="2014"/>
    <x v="1"/>
    <m/>
  </r>
  <r>
    <s v="State of California"/>
    <s v="California Infrastructure &amp; Economic Development Bank"/>
    <s v="General Obligation Bond"/>
    <n v="87445000"/>
    <s v="Recreation and Sports Facilities"/>
    <n v="67"/>
    <n v="33"/>
    <s v="Pass"/>
    <n v="1"/>
    <s v=""/>
    <n v="2000"/>
    <x v="1"/>
    <m/>
  </r>
  <r>
    <s v="State of California"/>
    <s v="State of California"/>
    <s v="General Obligation Bond"/>
    <n v="7545000000"/>
    <s v="Water Supply, Storage, Distribution"/>
    <n v="67.099999999999994"/>
    <n v="32.9"/>
    <s v="Pass"/>
    <n v="1"/>
    <s v=""/>
    <n v="2014"/>
    <x v="0"/>
    <m/>
  </r>
  <r>
    <s v="State of California"/>
    <s v="State of California"/>
    <s v="General Obligation Bond"/>
    <n v="500000000"/>
    <s v="Special Tax Fees/Levy"/>
    <n v="67.2"/>
    <n v="32.799999999999997"/>
    <s v="Pass"/>
    <n v="1"/>
    <s v=""/>
    <n v="2000"/>
    <x v="0"/>
    <m/>
  </r>
  <r>
    <s v="State of California"/>
    <s v="State of California"/>
    <s v="Other Debt"/>
    <s v="Extends indefinitely an existing statute that imposes fees on hospitals to fund Medi-Cal health care services, care for uninsured patients, and children’s health coverage."/>
    <s v="Hospital"/>
    <n v="70.099999999999994"/>
    <n v="29.9"/>
    <s v="Pass"/>
    <n v="1"/>
    <s v=""/>
    <n v="2016"/>
    <x v="0"/>
    <m/>
  </r>
  <r>
    <s v="State of California"/>
    <s v="State of California"/>
    <s v="General Obligation Bond"/>
    <n v="75000000"/>
    <s v="Water Supply, Storage, Distribution"/>
    <n v="72"/>
    <n v="28"/>
    <s v="Pass"/>
    <n v="1"/>
    <s v=""/>
    <n v="1988"/>
    <x v="0"/>
    <m/>
  </r>
  <r>
    <s v="State of California"/>
    <s v="State of California"/>
    <s v="General Obligation Bond"/>
    <n v="100000000"/>
    <s v="Other Purpose"/>
    <n v="79"/>
    <n v="21"/>
    <s v="Pass"/>
    <n v="1"/>
    <s v=""/>
    <n v="1986"/>
    <x v="0"/>
    <m/>
  </r>
  <r>
    <s v="State of California"/>
    <s v="State of California"/>
    <s v="PLF Debt"/>
    <s v="Parcel Tax: Exclude newly constructed rain-capture systems from property tax reassessment requirement."/>
    <s v="Other Purpose"/>
    <n v="84.23"/>
    <n v="15.77"/>
    <s v="Pass"/>
    <n v="1"/>
    <s v=""/>
    <n v="2018"/>
    <x v="1"/>
    <m/>
  </r>
  <r>
    <s v="State of California"/>
    <s v="State of California"/>
    <s v="Conduit Revenue Bond"/>
    <s v="No Reassessment of Property Tax Value for Construction to Seismically Retrofit Buildings"/>
    <s v="Seismic Safety, Improvements, Repairs"/>
    <n v="85"/>
    <n v="15"/>
    <s v="Pass"/>
    <n v="1"/>
    <s v=""/>
    <n v="2010"/>
    <x v="1"/>
    <m/>
  </r>
  <r>
    <s v="Sutter"/>
    <s v="Sutter County Transporation Authority"/>
    <s v="PLF Debt"/>
    <s v="1/2 of 1% for 20 Yrs"/>
    <s v="Special Tax Fees/Levy"/>
    <n v="38.9"/>
    <n v="61.1"/>
    <s v="Fail"/>
    <s v=""/>
    <n v="1"/>
    <n v="1994"/>
    <x v="0"/>
    <m/>
  </r>
  <r>
    <s v="Sutter"/>
    <s v="Yuba City"/>
    <s v="PLF Debt"/>
    <s v="Raise TOT from 6% to10%"/>
    <s v="Special Tax Fees/Levy"/>
    <n v="44.2"/>
    <n v="55.8"/>
    <s v="Fail"/>
    <s v=""/>
    <n v="1"/>
    <n v="1996"/>
    <x v="0"/>
    <m/>
  </r>
  <r>
    <s v="Sutter"/>
    <s v="Sutter County"/>
    <s v="PLF Debt"/>
    <s v="Impose a Transient Occupancy Tax"/>
    <s v="Special Tax Fees/Levy"/>
    <n v="50.3"/>
    <n v="49.7"/>
    <s v="Pass"/>
    <n v="1"/>
    <s v=""/>
    <n v="2000"/>
    <x v="0"/>
    <m/>
  </r>
  <r>
    <s v="Sutter"/>
    <s v="Yuba City"/>
    <s v="PLF Debt"/>
    <s v="Impose a Transient Occupancy Tax"/>
    <s v="Special Tax Fees/Levy"/>
    <n v="52.5"/>
    <n v="47.5"/>
    <s v="Pass"/>
    <n v="1"/>
    <s v=""/>
    <n v="2000"/>
    <x v="0"/>
    <m/>
  </r>
  <r>
    <s v="Sutter"/>
    <s v="Brittan Elementary School District"/>
    <s v="General Obligation Bond"/>
    <n v="2100000"/>
    <s v="K-12 School Facility"/>
    <n v="53"/>
    <n v="47"/>
    <s v="Fail"/>
    <s v=""/>
    <n v="1"/>
    <n v="1998"/>
    <x v="1"/>
    <m/>
  </r>
  <r>
    <s v="Sutter"/>
    <s v="Sutter County"/>
    <s v="PLF Debt"/>
    <s v="Parcel Tax: Increase Tax of $45 Per Parcel by No Greater Than the Percentage Increase of the CPI-U from the Prior Year"/>
    <s v="Recreation and Sports Facilities"/>
    <n v="57.4"/>
    <n v="42.6"/>
    <s v="Fail"/>
    <s v=""/>
    <n v="1"/>
    <n v="2004"/>
    <x v="0"/>
    <m/>
  </r>
  <r>
    <s v="Sutter"/>
    <s v="Yuba City Unified School District"/>
    <s v="General Obligation Bond"/>
    <n v="25670000"/>
    <s v="K-12 School Facility"/>
    <n v="59.7"/>
    <n v="40.299999999999997"/>
    <s v="Pass"/>
    <n v="1"/>
    <s v=""/>
    <n v="2004"/>
    <x v="0"/>
    <m/>
  </r>
  <r>
    <s v="Sutter"/>
    <s v="Yuba City Unified School District CFD No 2"/>
    <s v="PLF Debt"/>
    <s v="Parcel Tax: Levy tax/authorized issuance of $61,000,000"/>
    <s v="K-12 School Facility"/>
    <n v="60.2"/>
    <n v="39.799999999999997"/>
    <s v="Fail"/>
    <s v=""/>
    <n v="1"/>
    <n v="1990"/>
    <x v="0"/>
    <m/>
  </r>
  <r>
    <s v="Sutter"/>
    <s v="South Sutter Recreation and Park District"/>
    <s v="PLF Debt"/>
    <s v="Parcel Tax: Impose Tax of $35"/>
    <s v="Recreation and Sports Facilities"/>
    <n v="61.9"/>
    <n v="38.1"/>
    <s v="Fail"/>
    <s v=""/>
    <n v="1"/>
    <n v="2002"/>
    <x v="0"/>
    <m/>
  </r>
  <r>
    <s v="Sutter"/>
    <s v="Sutter Union High School District"/>
    <s v="General Obligation Bond"/>
    <n v="8260000"/>
    <s v="K-12 School Facility"/>
    <n v="62"/>
    <n v="38"/>
    <s v="Fail"/>
    <s v=""/>
    <n v="1"/>
    <n v="2004"/>
    <x v="0"/>
    <m/>
  </r>
  <r>
    <s v="Sutter"/>
    <s v="Franklin Elementary School District"/>
    <s v="General Obligation Bond"/>
    <n v="2200000"/>
    <s v="K-12 School Facility"/>
    <n v="62.3"/>
    <n v="37.700000000000003"/>
    <s v="Fail"/>
    <s v=""/>
    <n v="1"/>
    <n v="2004"/>
    <x v="1"/>
    <m/>
  </r>
  <r>
    <s v="Sutter"/>
    <s v="Franklin Elementary School District"/>
    <s v="General Obligation Bond"/>
    <n v="2000000"/>
    <s v="K-12 School Facility"/>
    <n v="62.4"/>
    <n v="37.6"/>
    <s v="Pass"/>
    <n v="1"/>
    <s v=""/>
    <n v="2006"/>
    <x v="1"/>
    <m/>
  </r>
  <r>
    <s v="Sutter"/>
    <s v="Sutter County Flood Protection Authority"/>
    <s v="Sales Tax Revenue Bond"/>
    <s v="0.5% Sales Tax for 30 Yrs"/>
    <s v="Flood Control, Storm Drainage"/>
    <n v="63"/>
    <n v="37"/>
    <s v="Fail"/>
    <s v=""/>
    <n v="1"/>
    <n v="1998"/>
    <x v="0"/>
    <m/>
  </r>
  <r>
    <s v="Sutter"/>
    <s v="Live Oak Unified School District"/>
    <s v="General Obligation Bond"/>
    <n v="8400000"/>
    <s v="K-12 School Facility"/>
    <n v="63.4"/>
    <n v="36.6"/>
    <s v="Pass"/>
    <n v="1"/>
    <s v=""/>
    <n v="2004"/>
    <x v="1"/>
    <m/>
  </r>
  <r>
    <s v="Sutter"/>
    <s v="Brittan Elementary School District"/>
    <s v="General Obligation Bond"/>
    <n v="4000000"/>
    <s v="K-12 School Facility"/>
    <n v="64.010000000000005"/>
    <n v="35.99"/>
    <s v="Pass"/>
    <n v="1"/>
    <s v=""/>
    <n v="2018"/>
    <x v="1"/>
    <m/>
  </r>
  <r>
    <s v="Sutter"/>
    <s v="Sutter County Flood Protection Authority"/>
    <s v="Sales Tax Revenue Bond"/>
    <s v=".5% Sales Tax"/>
    <s v="Flood Control, Storm Drainage"/>
    <n v="65.2"/>
    <n v="34.799999999999997"/>
    <s v="Fail"/>
    <s v=""/>
    <n v="1"/>
    <n v="1998"/>
    <x v="1"/>
    <m/>
  </r>
  <r>
    <s v="Sutter"/>
    <s v="Sutter Union High School District"/>
    <s v="General Obligation Bond"/>
    <n v="12600000"/>
    <s v="K-12 School Facility"/>
    <n v="66"/>
    <n v="34"/>
    <s v="Pass"/>
    <n v="1"/>
    <s v=""/>
    <n v="2008"/>
    <x v="1"/>
    <m/>
  </r>
  <r>
    <s v="Sutter"/>
    <s v="Live Oak Unified School District"/>
    <s v="General Obligation Bond"/>
    <n v="14000000"/>
    <s v="K-12 School Facility"/>
    <n v="67.75"/>
    <n v="32.25"/>
    <s v="Pass"/>
    <n v="1"/>
    <s v=""/>
    <n v="2016"/>
    <x v="0"/>
    <m/>
  </r>
  <r>
    <s v="Tehama"/>
    <s v="Tehama County"/>
    <s v="PLF Debt"/>
    <s v="Sales Tax: 1% for a period of 10 years"/>
    <s v="Other Purpose"/>
    <n v="16.16"/>
    <n v="83.84"/>
    <s v="Fail"/>
    <s v=""/>
    <n v="1"/>
    <n v="2020"/>
    <x v="1"/>
    <m/>
  </r>
  <r>
    <s v="Tehama"/>
    <s v="Tehama County"/>
    <s v="Sales Tax Revenue Bond"/>
    <s v="Sales Tax: 1/2% Increase from 7.25% to 7.75%"/>
    <s v="Special Tax Fees/Levy"/>
    <n v="27.2"/>
    <n v="72.8"/>
    <s v="Fail"/>
    <s v=""/>
    <n v="1"/>
    <n v="2004"/>
    <x v="0"/>
    <m/>
  </r>
  <r>
    <s v="Tehama"/>
    <s v="Red Bluff"/>
    <s v="PLF Debt"/>
    <s v="TOT: 2% Increase from 10%-12%"/>
    <s v="Other Purpose"/>
    <n v="33.799999999999997"/>
    <n v="66.2"/>
    <s v="Fail"/>
    <s v=""/>
    <n v="1"/>
    <n v="2004"/>
    <x v="0"/>
    <m/>
  </r>
  <r>
    <s v="Tehama"/>
    <s v="Gerber Union Elementary School District"/>
    <s v="General Obligation Bond"/>
    <n v="4000000"/>
    <s v="K-12 School Facility"/>
    <n v="39.04"/>
    <n v="60.96"/>
    <s v="Fail"/>
    <s v=""/>
    <n v="1"/>
    <n v="2020"/>
    <x v="1"/>
    <m/>
  </r>
  <r>
    <s v="Tehama"/>
    <s v="Red Bluff"/>
    <s v="PLF Debt"/>
    <s v="Transient Occupancy Tax: Impose Tax of 10%"/>
    <s v="Special Tax Fees/Levy"/>
    <n v="39.6"/>
    <n v="60.4"/>
    <s v="Fail"/>
    <s v=""/>
    <n v="1"/>
    <n v="2012"/>
    <x v="0"/>
    <m/>
  </r>
  <r>
    <s v="Tehama"/>
    <s v="Lassen View Union Elementary School District"/>
    <s v="General Obligation Bond"/>
    <n v="2700000"/>
    <s v="K-12 School Facility"/>
    <n v="42.57"/>
    <n v="57.43"/>
    <s v="Fail"/>
    <s v=""/>
    <n v="1"/>
    <n v="2020"/>
    <x v="1"/>
    <m/>
  </r>
  <r>
    <s v="Tehama"/>
    <s v="Corning"/>
    <s v="PLF Debt"/>
    <s v="Transient Occupancy Tax: Increase TOT to 6.5%."/>
    <s v="Other Purpose"/>
    <n v="49"/>
    <n v="51"/>
    <s v="Fail"/>
    <s v=""/>
    <n v="1"/>
    <n v="1988"/>
    <x v="0"/>
    <m/>
  </r>
  <r>
    <s v="Tehama"/>
    <s v="Gerber Union Elementary School District"/>
    <s v="General Obligation Bond"/>
    <n v="6500000"/>
    <s v="K-12 School Facility"/>
    <n v="52.3"/>
    <n v="47.7"/>
    <s v="Fail"/>
    <s v=""/>
    <n v="1"/>
    <n v="2018"/>
    <x v="0"/>
    <m/>
  </r>
  <r>
    <s v="Tehama"/>
    <s v="Tehama County"/>
    <s v="PLF Debt"/>
    <s v="Repeal $13.50 Landfill Tax"/>
    <s v="Special Tax Fees/Levy"/>
    <n v="55.3"/>
    <n v="44.7"/>
    <s v="Pass"/>
    <n v="1"/>
    <s v=""/>
    <n v="2000"/>
    <x v="0"/>
    <m/>
  </r>
  <r>
    <s v="Tehama"/>
    <s v="Red Bluff Joint Union High School District"/>
    <s v="General Obligation Bond"/>
    <n v="26000000"/>
    <s v="K-12 School Facility"/>
    <n v="56.51"/>
    <n v="43.49"/>
    <s v="Pass"/>
    <n v="1"/>
    <s v=""/>
    <n v="2016"/>
    <x v="0"/>
    <m/>
  </r>
  <r>
    <s v="Tehama"/>
    <s v="Evergreen Union School District"/>
    <s v="General Obligation Bond"/>
    <n v="12000000"/>
    <s v="K-12 School Facility"/>
    <n v="56.59"/>
    <n v="43.41"/>
    <s v="Pass"/>
    <n v="1"/>
    <s v=""/>
    <n v="2016"/>
    <x v="0"/>
    <m/>
  </r>
  <r>
    <s v="Tehama"/>
    <s v="Corning Union Elementary School District"/>
    <s v="General Obligation Bond"/>
    <n v="2700000"/>
    <s v="K-12 School Facility"/>
    <n v="57.6"/>
    <n v="42.4"/>
    <s v="Pass"/>
    <n v="1"/>
    <s v=""/>
    <n v="2002"/>
    <x v="1"/>
    <m/>
  </r>
  <r>
    <s v="Tehama"/>
    <s v="Tehama County"/>
    <s v="PLF Debt"/>
    <s v="Transient Occupancy Tax: Increase TOT to 8%."/>
    <s v="Other Purpose"/>
    <n v="58"/>
    <n v="42"/>
    <s v="Pass"/>
    <n v="1"/>
    <s v=""/>
    <n v="1988"/>
    <x v="0"/>
    <m/>
  </r>
  <r>
    <s v="Tehama"/>
    <s v="Red Bluff"/>
    <s v="Sales Tax Revenue Bond"/>
    <s v="Sales Tax: Establish 1/4% sales tax for 6 years."/>
    <s v="Special Tax Fees/Levy"/>
    <n v="58.5"/>
    <n v="41.5"/>
    <s v="Pass"/>
    <n v="1"/>
    <s v=""/>
    <n v="2014"/>
    <x v="0"/>
    <m/>
  </r>
  <r>
    <s v="Tehama"/>
    <s v="Red Bluff Union Elementary School District"/>
    <s v="General Obligation Bond"/>
    <n v="12000000"/>
    <s v="K-12 School Facility"/>
    <n v="60.49"/>
    <n v="39.51"/>
    <s v="Pass"/>
    <n v="1"/>
    <s v=""/>
    <n v="2018"/>
    <x v="0"/>
    <m/>
  </r>
  <r>
    <s v="Tehama"/>
    <s v="Corning Union High School District"/>
    <s v="General Obligation Bond"/>
    <n v="8300000"/>
    <s v="K-12 School Facility"/>
    <n v="64.010000000000005"/>
    <n v="35.99"/>
    <s v="Pass"/>
    <n v="1"/>
    <s v=""/>
    <n v="2016"/>
    <x v="0"/>
    <m/>
  </r>
  <r>
    <s v="Tehama"/>
    <s v="Corning"/>
    <s v="PLF Debt"/>
    <s v="Sales Tax: Increase 1/2 of 1%"/>
    <s v="Fire, Police Protection/Emergency Medical"/>
    <n v="64.540000000000006"/>
    <n v="35.46"/>
    <s v="Pass"/>
    <n v="1"/>
    <s v=""/>
    <n v="2016"/>
    <x v="1"/>
    <m/>
  </r>
  <r>
    <s v="Tehama"/>
    <s v="Red Bluff"/>
    <s v="PLF Debt"/>
    <s v="Sales Tax: Extend tax of .25% until 3/31/2031."/>
    <s v="Other Purpose"/>
    <n v="65.2"/>
    <n v="34.799999999999997"/>
    <s v="Pass"/>
    <n v="1"/>
    <s v=""/>
    <n v="2018"/>
    <x v="0"/>
    <m/>
  </r>
  <r>
    <s v="Tehama"/>
    <s v="Evergreen Union Elementary School District"/>
    <s v="General Obligation Bond"/>
    <n v="6400000"/>
    <s v="K-12 School Facility"/>
    <n v="68.2"/>
    <n v="31.8"/>
    <s v="Pass"/>
    <n v="1"/>
    <s v=""/>
    <n v="2008"/>
    <x v="1"/>
    <m/>
  </r>
  <r>
    <s v="Trinity"/>
    <s v="Trinity County"/>
    <s v="PLF Debt"/>
    <s v="TOT: Increase from 5% to 10%"/>
    <s v="Special Tax Fees/Levy"/>
    <n v="34.200000000000003"/>
    <n v="65.8"/>
    <s v="Fail"/>
    <s v=""/>
    <n v="1"/>
    <n v="2002"/>
    <x v="1"/>
    <m/>
  </r>
  <r>
    <s v="Trinity"/>
    <s v="Post Mountain Public Utilities District"/>
    <s v="PLF Debt"/>
    <s v="Parcel Tax: $177 per parcel per year."/>
    <s v="Power Generation/Transmission"/>
    <n v="43.4"/>
    <n v="56.6"/>
    <s v="Fail"/>
    <s v=""/>
    <n v="1"/>
    <n v="1990"/>
    <x v="0"/>
    <m/>
  </r>
  <r>
    <s v="Trinity"/>
    <s v="Trinity Alps Unified School District"/>
    <s v="General Obligation Bond"/>
    <n v="16670000"/>
    <s v="K-12 School Facility"/>
    <n v="44.08"/>
    <n v="55.92"/>
    <s v="Fail"/>
    <s v=""/>
    <n v="1"/>
    <n v="2020"/>
    <x v="1"/>
    <m/>
  </r>
  <r>
    <s v="Trinity"/>
    <s v="Greater Hayfork Valley Park and Recreation District"/>
    <s v="PLF Debt"/>
    <s v="Parcel Tax: Levy Tax of $20/Parcel In Addition to the $10 Tax Currently Imposed"/>
    <s v="Recreation and Sports Facilities"/>
    <n v="45.1"/>
    <n v="54.9"/>
    <s v="Fail"/>
    <s v=""/>
    <n v="1"/>
    <n v="2008"/>
    <x v="0"/>
    <m/>
  </r>
  <r>
    <s v="Trinity"/>
    <s v="Trinity County"/>
    <s v="PLF Debt"/>
    <s v="Sales Tax: additional 0.5%, thereby increasing the total sales tax rate from 7.25% to 7.75%"/>
    <s v="Fire, Police Protection/Emergency Medical"/>
    <n v="49.46"/>
    <n v="50.54"/>
    <s v="Fail"/>
    <s v=""/>
    <n v="1"/>
    <n v="2020"/>
    <x v="0"/>
    <m/>
  </r>
  <r>
    <s v="Trinity"/>
    <s v="Trinity County"/>
    <s v="PLF Debt"/>
    <s v="Cannabis Tax: $0.85 per square for cultivation areas that are 2500 square feet or less; $1.45 per square foot for cultivation areas that are 2501 square feet or greater; a gross proceeds tax of 7% on the manufacturing of cultivated cannabis; and a gross proceeds tax of 7% on medicinal or legal cannabis storefronts and collectives"/>
    <s v="Other Purpose"/>
    <n v="49.93"/>
    <n v="50.07"/>
    <s v="Fail"/>
    <s v=""/>
    <n v="1"/>
    <n v="2020"/>
    <x v="1"/>
    <m/>
  </r>
  <r>
    <s v="Trinity"/>
    <s v="Trinity County"/>
    <s v="PLF Debt"/>
    <s v="Parcel Tax: $83 for each improved parcel and $48 for each unimproved parcel"/>
    <s v="Fire, Police Protection/Emergency Medical"/>
    <n v="52.84"/>
    <n v="47.16"/>
    <s v="Fail"/>
    <s v=""/>
    <n v="1"/>
    <n v="2020"/>
    <x v="1"/>
    <m/>
  </r>
  <r>
    <s v="Trinity"/>
    <s v="Weaverville/Douglas City Parks and Recreation District"/>
    <s v="PLF Debt"/>
    <s v="Parcel Tax: Impose an Annual Special Tax of .00015 of the Assessed Value of Each Parcel of Improved Property within the District Boundaries"/>
    <s v="Recreation and Sports Facilities"/>
    <n v="53.1"/>
    <n v="46.9"/>
    <s v="Fail"/>
    <s v=""/>
    <n v="1"/>
    <n v="2008"/>
    <x v="0"/>
    <m/>
  </r>
  <r>
    <s v="Trinity"/>
    <s v="Greater Hayfork Valley Park and Recreation District"/>
    <s v="PLF Debt"/>
    <s v="Parcel Tax: $10 Per Parcel"/>
    <s v="Recreation and Sports Facilities"/>
    <n v="57.4"/>
    <n v="42.6"/>
    <s v="Fail"/>
    <s v=""/>
    <n v="1"/>
    <n v="2005"/>
    <x v="3"/>
    <m/>
  </r>
  <r>
    <s v="Trinity"/>
    <s v="Trinity County"/>
    <s v="PLF Debt"/>
    <s v="Hotel Tax: Increase hotel tax to 10%."/>
    <s v="Fire, Police Protection/Emergency Medical"/>
    <n v="59.08"/>
    <n v="40.92"/>
    <s v="Fail"/>
    <s v=""/>
    <n v="1"/>
    <n v="2015"/>
    <x v="2"/>
    <m/>
  </r>
  <r>
    <s v="Trinity"/>
    <s v="Weaverville/Douglas City Parks and Recreation District"/>
    <s v="PLF Debt"/>
    <s v="Parcel Tax: $35 Per Parcel"/>
    <s v="Recreation and Sports Facilities"/>
    <n v="59.6"/>
    <n v="40.4"/>
    <s v="Fail"/>
    <s v=""/>
    <n v="1"/>
    <n v="2005"/>
    <x v="3"/>
    <m/>
  </r>
  <r>
    <s v="Trinity"/>
    <s v="Greater Hayfork Valley Park and Recreation District"/>
    <s v="PLF Debt"/>
    <s v="Parcel Tax: $10 per parcel per year"/>
    <s v="Recreation and Sports Facilities"/>
    <n v="61.1"/>
    <n v="38.9"/>
    <s v="Pass"/>
    <n v="1"/>
    <s v=""/>
    <n v="1990"/>
    <x v="0"/>
    <m/>
  </r>
  <r>
    <s v="Trinity"/>
    <s v="Mountain Valley Unified School District"/>
    <s v="General Obligation Bond"/>
    <n v="5950000"/>
    <s v="K-12 School Facility"/>
    <n v="65.19"/>
    <n v="34.81"/>
    <s v="Pass"/>
    <n v="1"/>
    <s v=""/>
    <n v="2017"/>
    <x v="2"/>
    <m/>
  </r>
  <r>
    <s v="Trinity"/>
    <s v="Mountain Communities Healthcare District"/>
    <s v="PLF Debt"/>
    <s v="Parcel Tax: Continue expiring tax for 5 years at a reduced rate of $30/undeveloped parcel and $144/dwelling unit."/>
    <s v="Hospital"/>
    <n v="69.03"/>
    <n v="30.97"/>
    <s v="Pass"/>
    <n v="1"/>
    <s v=""/>
    <n v="2016"/>
    <x v="0"/>
    <m/>
  </r>
  <r>
    <s v="Trinity"/>
    <s v="Trinity County"/>
    <s v="PLF Debt"/>
    <s v="Cannabis Tax: marijuana cultivation at a rate of $15.44 per pound for flowers, $4.59 per pound for leaves, $2.16 per pound for fresh plants, and 2.5% of gross receipts for those with a marijuana retail license, maintaining a maximum tax rate of 25% for the first 100 pounds, 50% for 100-400 pounds, 75% for 400-1,000 pounds, and a tax at the full rate for more than 1,000 pounds"/>
    <s v="Other Purpose"/>
    <n v="70.45"/>
    <n v="29.55"/>
    <s v="Pass"/>
    <n v="1"/>
    <s v=""/>
    <n v="2020"/>
    <x v="0"/>
    <m/>
  </r>
  <r>
    <s v="Trinity"/>
    <s v="Hayfork Fire Protection District"/>
    <s v="PLF Debt"/>
    <s v="Parcel Tax: $100 Per Year Per Unimproved Parcel Not to Exceed $300/Yr"/>
    <s v="Public Safety"/>
    <n v="70.8"/>
    <n v="29.2"/>
    <s v="Pass"/>
    <n v="1"/>
    <s v=""/>
    <n v="2006"/>
    <x v="1"/>
    <m/>
  </r>
  <r>
    <s v="Trinity"/>
    <s v="Southern Trinity Joint Unified School District"/>
    <s v="General Obligation Bond"/>
    <n v="2300000"/>
    <s v="K-12 School Facility"/>
    <n v="71.400000000000006"/>
    <n v="28.6"/>
    <s v="Pass"/>
    <n v="1"/>
    <s v=""/>
    <n v="2012"/>
    <x v="1"/>
    <m/>
  </r>
  <r>
    <s v="Trinity"/>
    <s v="Trinity Life Support Community Services District"/>
    <s v="PLF Debt"/>
    <s v="Parcel Tax: $45 per parcel, thereby generating an estimated $258,000 per year"/>
    <s v="Fire, Police Protection/Emergency Medical"/>
    <n v="72.349999999999994"/>
    <n v="27.65"/>
    <s v="Pass"/>
    <n v="1"/>
    <s v=""/>
    <n v="2020"/>
    <x v="0"/>
    <m/>
  </r>
  <r>
    <s v="Trinity"/>
    <s v="Trinity Hospital District"/>
    <s v="PLF Debt"/>
    <s v="Property Tax: Continue $118 per dwelling and $32 per undeveloped parcel for 5 more years."/>
    <s v="Hospital"/>
    <n v="72.459999999999994"/>
    <n v="27.54"/>
    <s v="Pass"/>
    <n v="1"/>
    <s v=""/>
    <n v="2011"/>
    <x v="2"/>
    <m/>
  </r>
  <r>
    <s v="Tulare"/>
    <s v="Lindsay"/>
    <s v="Sales Tax Revenue Bond"/>
    <s v="Transactions and Use Tax: Authorize a Sales Tax of 3/4 of a› (.75%) Operative No Sooner Than 10/1/2008"/>
    <s v="Special Tax Fees/Levy"/>
    <n v="29.3"/>
    <n v="70.7"/>
    <s v="Fail"/>
    <s v=""/>
    <n v="1"/>
    <n v="2008"/>
    <x v="1"/>
    <m/>
  </r>
  <r>
    <s v="Tulare"/>
    <s v="Springville Union Elementary School District"/>
    <s v="General Obligation Bond"/>
    <n v="6735000"/>
    <s v="K-12 School Facility"/>
    <n v="33.96"/>
    <n v="66.040000000000006"/>
    <s v="Fail"/>
    <s v=""/>
    <n v="1"/>
    <n v="2009"/>
    <x v="2"/>
    <m/>
  </r>
  <r>
    <s v="Tulare"/>
    <s v="Tulare County Transportation Authority"/>
    <s v="PLF Debt"/>
    <s v="Sales Tax: Increase 1/2 of 1%."/>
    <s v="Public Transit"/>
    <n v="36.1"/>
    <n v="63.9"/>
    <s v="Fail"/>
    <s v=""/>
    <n v="1"/>
    <n v="1990"/>
    <x v="0"/>
    <m/>
  </r>
  <r>
    <s v="Tulare"/>
    <s v="Porterville Unified School District"/>
    <s v="General Obligation Bond"/>
    <n v="67000000"/>
    <s v="K-12 School Facility"/>
    <n v="38.5"/>
    <n v="61.5"/>
    <s v="Fail"/>
    <s v=""/>
    <n v="1"/>
    <n v="2014"/>
    <x v="0"/>
    <m/>
  </r>
  <r>
    <s v="Tulare"/>
    <s v="Tulare County Transportation Authority"/>
    <s v="PLF Debt"/>
    <s v="Sales Tax: Increase by 1%."/>
    <s v="Other Purpose"/>
    <n v="40"/>
    <n v="60"/>
    <s v="Fail"/>
    <s v=""/>
    <n v="1"/>
    <n v="1988"/>
    <x v="0"/>
    <m/>
  </r>
  <r>
    <s v="Tulare"/>
    <s v="Woodlake"/>
    <s v="PLF Debt"/>
    <s v="Impose 1/2› Sales Tax for 10 Yrs"/>
    <s v="Special Tax Fees/Levy"/>
    <n v="41.3"/>
    <n v="58.7"/>
    <s v="Fail"/>
    <s v=""/>
    <n v="1"/>
    <n v="2004"/>
    <x v="0"/>
    <m/>
  </r>
  <r>
    <s v="Tulare"/>
    <s v="Terra Bella Union Elementary School District"/>
    <s v="General Obligation Bond"/>
    <n v="5000000"/>
    <s v="K-12 School Facility"/>
    <n v="41.33"/>
    <n v="58.67"/>
    <s v="Fail"/>
    <s v=""/>
    <n v="1"/>
    <n v="2020"/>
    <x v="1"/>
    <m/>
  </r>
  <r>
    <s v="Tulare"/>
    <s v="Springville Union Elementary School District"/>
    <s v="General Obligation Bond"/>
    <n v="11500000"/>
    <s v="K-12 School Facility"/>
    <n v="42.99"/>
    <n v="57.01"/>
    <s v="Fail"/>
    <s v=""/>
    <n v="1"/>
    <n v="2009"/>
    <x v="2"/>
    <m/>
  </r>
  <r>
    <s v="Tulare"/>
    <s v="Porterville Unified School Facilities Improvement District"/>
    <s v="General Obligation Bond"/>
    <n v="33400000"/>
    <s v="K-12 School Facility"/>
    <n v="46.02"/>
    <n v="53.98"/>
    <s v="Fail"/>
    <s v=""/>
    <n v="1"/>
    <n v="2020"/>
    <x v="1"/>
    <m/>
  </r>
  <r>
    <s v="Tulare"/>
    <s v="Farmersville"/>
    <s v="PLF Debt"/>
    <s v="Utility Users Tax: A 4.0% Utility Users Tax within the City of Farmersville"/>
    <s v="Special Tax Fees/Levy"/>
    <n v="46.1"/>
    <n v="53.9"/>
    <s v="Fail"/>
    <s v=""/>
    <n v="1"/>
    <n v="2005"/>
    <x v="3"/>
    <m/>
  </r>
  <r>
    <s v="Tulare"/>
    <s v="Porterville"/>
    <s v="PLF Debt"/>
    <s v="Transient Occupancy Tax: increase from 8% to 12%"/>
    <s v="Other Purpose"/>
    <n v="47.65"/>
    <n v="52.55"/>
    <s v="Fail"/>
    <s v=""/>
    <n v="1"/>
    <n v="2020"/>
    <x v="0"/>
    <m/>
  </r>
  <r>
    <s v="Tulare"/>
    <s v="Tipton Elementary School District"/>
    <s v="General Obligation Bond"/>
    <n v="2800000"/>
    <s v="K-12 School Facility"/>
    <n v="47.7"/>
    <n v="52.3"/>
    <s v="Fail"/>
    <s v=""/>
    <n v="1"/>
    <n v="2006"/>
    <x v="0"/>
    <m/>
  </r>
  <r>
    <s v="Tulare"/>
    <s v="Farmersville"/>
    <s v="PLF Debt"/>
    <s v="Transient Occupancy Tax: 10% generating an estimated $185,000 per hotel per year"/>
    <s v="Other Purpose"/>
    <n v="48.97"/>
    <n v="51.03"/>
    <s v="Fail"/>
    <s v=""/>
    <n v="1"/>
    <n v="2020"/>
    <x v="0"/>
    <m/>
  </r>
  <r>
    <s v="Tulare"/>
    <s v="Tipton Elementary School District"/>
    <s v="General Obligation Bond"/>
    <n v="3100000"/>
    <s v="K-12 School Facility"/>
    <n v="50.9"/>
    <n v="49.1"/>
    <s v="Fail"/>
    <s v=""/>
    <n v="1"/>
    <n v="2008"/>
    <x v="1"/>
    <m/>
  </r>
  <r>
    <s v="Tulare"/>
    <s v="Porterville Unified School District"/>
    <s v="General Obligation Bond"/>
    <n v="90000000"/>
    <s v="K-12 School Facility"/>
    <n v="51.3"/>
    <n v="48.7"/>
    <s v="Fail"/>
    <s v=""/>
    <n v="1"/>
    <n v="2012"/>
    <x v="0"/>
    <m/>
  </r>
  <r>
    <s v="Tulare"/>
    <s v="Ducor Union Elementary School District"/>
    <s v="General Obligation Bond"/>
    <n v="2100000"/>
    <s v="K-12 School Facility"/>
    <n v="51.32"/>
    <n v="48.68"/>
    <s v="Fail"/>
    <s v=""/>
    <n v="1"/>
    <n v="2018"/>
    <x v="0"/>
    <m/>
  </r>
  <r>
    <s v="Tulare"/>
    <s v="Farmersville"/>
    <s v="PLF Debt"/>
    <s v="Utility Users Tax: 4%"/>
    <s v="Special Tax Fees/Levy"/>
    <n v="51.6"/>
    <n v="48.4"/>
    <s v="Pass"/>
    <n v="1"/>
    <s v=""/>
    <n v="2004"/>
    <x v="0"/>
    <m/>
  </r>
  <r>
    <s v="Tulare"/>
    <s v="Visalia Unified School District"/>
    <s v="General Obligation Bond"/>
    <n v="41000000"/>
    <s v="K-12 School Facility"/>
    <n v="51.6"/>
    <n v="48.4"/>
    <s v="Fail"/>
    <s v=""/>
    <n v="1"/>
    <n v="2006"/>
    <x v="1"/>
    <m/>
  </r>
  <r>
    <s v="Tulare"/>
    <s v="Burton Elementary School District"/>
    <s v="General Obligation Bond"/>
    <n v="6500000"/>
    <s v="K-12 School Facility"/>
    <n v="51.65"/>
    <n v="48.35"/>
    <s v="Fail"/>
    <s v=""/>
    <n v="1"/>
    <n v="2016"/>
    <x v="1"/>
    <m/>
  </r>
  <r>
    <s v="Tulare"/>
    <s v="Visalia Unified School District"/>
    <s v="General Obligation Bond"/>
    <n v="26500000"/>
    <s v="K-12 School Facility"/>
    <n v="52.6"/>
    <n v="47.4"/>
    <s v="Fail"/>
    <s v=""/>
    <n v="1"/>
    <n v="2004"/>
    <x v="1"/>
    <m/>
  </r>
  <r>
    <s v="Tulare"/>
    <s v="Kings River Union Elementary School District"/>
    <s v="General Obligation Bond"/>
    <n v="850000"/>
    <s v="K-12 School Facility"/>
    <n v="56.4"/>
    <n v="43.6"/>
    <s v="Pass"/>
    <n v="1"/>
    <s v=""/>
    <n v="2006"/>
    <x v="1"/>
    <m/>
  </r>
  <r>
    <s v="Tulare"/>
    <s v="Three Rivers Union School District"/>
    <s v="PLF Debt"/>
    <s v="Parcel Tax: Levy Annual Parcel Tax of $56 Per Parcel for 5 Yrs with Cost of Living Adjustments"/>
    <s v="K-12 School Facility"/>
    <n v="56.7"/>
    <n v="43.3"/>
    <s v="Fail"/>
    <s v=""/>
    <n v="1"/>
    <n v="2010"/>
    <x v="0"/>
    <m/>
  </r>
  <r>
    <s v="Tulare"/>
    <s v="Burton School District"/>
    <s v="General Obligation Bond"/>
    <n v="6500000"/>
    <s v="K-12 School Facility"/>
    <n v="57.25"/>
    <n v="42.75"/>
    <s v="Pass"/>
    <n v="1"/>
    <s v=""/>
    <n v="2016"/>
    <x v="0"/>
    <m/>
  </r>
  <r>
    <s v="Tulare"/>
    <s v="Lindsay Unified School District"/>
    <s v="General Obligation Bond"/>
    <n v="16000000"/>
    <s v="K-12 School Facility"/>
    <n v="58.7"/>
    <n v="41.4"/>
    <s v="Pass"/>
    <n v="1"/>
    <s v=""/>
    <n v="2012"/>
    <x v="0"/>
    <m/>
  </r>
  <r>
    <s v="Tulare"/>
    <s v="Visalia Unified School District"/>
    <s v="General Obligation Bond"/>
    <n v="91000000"/>
    <s v="K-12 School Facility"/>
    <n v="58.9"/>
    <n v="41.1"/>
    <s v="Fail"/>
    <s v=""/>
    <n v="1"/>
    <n v="1998"/>
    <x v="1"/>
    <m/>
  </r>
  <r>
    <s v="Tulare"/>
    <s v="Springville Union Elementary School District"/>
    <s v="General Obligation Bond"/>
    <n v="2200000"/>
    <s v="K-12 School Facility"/>
    <n v="58.94"/>
    <n v="41.06"/>
    <s v="Pass"/>
    <n v="1"/>
    <s v=""/>
    <n v="2014"/>
    <x v="1"/>
    <m/>
  </r>
  <r>
    <s v="Tulare"/>
    <s v="Porterville"/>
    <s v="PLF Debt"/>
    <s v="Cannabis Tax: 10% of gross receipts or $25 per square foot"/>
    <s v="Public Safety"/>
    <n v="59.11"/>
    <n v="40.89"/>
    <s v="Pass"/>
    <n v="1"/>
    <s v=""/>
    <n v="2020"/>
    <x v="0"/>
    <m/>
  </r>
  <r>
    <s v="Tulare"/>
    <s v="Sunnyside Union Elementary School District"/>
    <s v="General Obligation Bond"/>
    <n v="2000000"/>
    <s v="K-12 School Facility"/>
    <n v="59.11"/>
    <n v="40.89"/>
    <s v="Pass"/>
    <n v="1"/>
    <s v=""/>
    <n v="2020"/>
    <x v="0"/>
    <m/>
  </r>
  <r>
    <s v="Tulare"/>
    <s v="Tipton Elementary School District"/>
    <s v="General Obligation Bond"/>
    <n v="3300000"/>
    <s v="K-12 School Facility"/>
    <n v="59.8"/>
    <n v="40.200000000000003"/>
    <s v="Pass"/>
    <n v="1"/>
    <s v=""/>
    <n v="2014"/>
    <x v="0"/>
    <m/>
  </r>
  <r>
    <s v="Tulare"/>
    <s v="Tulare"/>
    <s v="PLF Debt"/>
    <s v="Utility Users Tax: Increase Tax Cap by $150/Yr"/>
    <s v="Special Tax Fees/Levy"/>
    <n v="60.1"/>
    <n v="39.9"/>
    <s v="Pass"/>
    <n v="1"/>
    <s v=""/>
    <n v="2002"/>
    <x v="0"/>
    <m/>
  </r>
  <r>
    <s v="Tulare"/>
    <s v="Visalia Unified School District"/>
    <s v="General Obligation Bond"/>
    <n v="105300000"/>
    <s v="K-12 School Facility"/>
    <n v="60.14"/>
    <n v="39.86"/>
    <s v="Pass"/>
    <n v="1"/>
    <s v=""/>
    <n v="2018"/>
    <x v="0"/>
    <m/>
  </r>
  <r>
    <s v="Tulare"/>
    <s v="Farmersville"/>
    <s v="PLF Debt"/>
    <s v="Sales Tax: Levy additional tax of 0.5% (1/2-cent) for general city services."/>
    <s v="Other Purpose"/>
    <n v="60.48"/>
    <n v="39.520000000000003"/>
    <s v="Pass"/>
    <n v="1"/>
    <s v=""/>
    <n v="2017"/>
    <x v="2"/>
    <m/>
  </r>
  <r>
    <s v="Tulare"/>
    <s v="Exeter Unified School District"/>
    <s v="General Obligation Bond"/>
    <n v="18000000"/>
    <s v="K-12 School Facility"/>
    <n v="60.56"/>
    <n v="39.44"/>
    <s v="Pass"/>
    <n v="1"/>
    <s v=""/>
    <n v="2016"/>
    <x v="0"/>
    <m/>
  </r>
  <r>
    <s v="Tulare"/>
    <s v="Woodlake Fire Protection District"/>
    <s v="PLF Debt"/>
    <s v="Parcel Tax: An Increase by $22.60/Yr Which Equates to $1.88 Per Month for a Single Unit Dwelling and Which Shall Increase Annually Thereafter in the Same Percentage as the Consumer Price Index"/>
    <s v="Fire, Police Protection/Emergency Medical"/>
    <n v="60.7"/>
    <n v="39.299999999999997"/>
    <s v="Fail"/>
    <s v=""/>
    <n v="1"/>
    <n v="2005"/>
    <x v="3"/>
    <m/>
  </r>
  <r>
    <s v="Tulare"/>
    <s v="Richgrove School District"/>
    <s v="PLF Debt"/>
    <s v="Parcel Tax: $55 per parcel for 5 years"/>
    <s v="K-12 School Facility"/>
    <n v="61.3"/>
    <n v="38.700000000000003"/>
    <s v="Fail"/>
    <s v=""/>
    <n v="1"/>
    <n v="1990"/>
    <x v="0"/>
    <m/>
  </r>
  <r>
    <s v="Tulare"/>
    <s v="Woodlake Union High School District"/>
    <s v="General Obligation Bond"/>
    <n v="4500000"/>
    <s v="K-12 School Facility"/>
    <n v="61.8"/>
    <n v="38.200000000000003"/>
    <s v="Pass"/>
    <n v="1"/>
    <s v=""/>
    <n v="2008"/>
    <x v="1"/>
    <m/>
  </r>
  <r>
    <s v="Tulare"/>
    <s v="Exeter Union High School District"/>
    <s v="General Obligation Bond"/>
    <n v="5100000"/>
    <s v="K-12 School Facility"/>
    <n v="63.2"/>
    <n v="36.799999999999997"/>
    <s v="Pass"/>
    <n v="1"/>
    <s v=""/>
    <n v="2006"/>
    <x v="0"/>
    <m/>
  </r>
  <r>
    <s v="Tulare"/>
    <s v="Burton School District"/>
    <s v="General Obligation Bond"/>
    <n v="2455000"/>
    <s v="K-12 School Facility"/>
    <n v="63.2"/>
    <n v="36.799999999999997"/>
    <s v="Pass"/>
    <n v="1"/>
    <s v=""/>
    <n v="2002"/>
    <x v="0"/>
    <m/>
  </r>
  <r>
    <s v="Tulare"/>
    <s v="Farmersville"/>
    <s v="PLF Debt"/>
    <s v="Impose 1/2› Sales Tax"/>
    <s v="Special Tax Fees/Levy"/>
    <n v="63.7"/>
    <n v="36.299999999999997"/>
    <s v="Pass"/>
    <n v="1"/>
    <s v=""/>
    <n v="2004"/>
    <x v="0"/>
    <m/>
  </r>
  <r>
    <s v="Tulare"/>
    <s v="Three Rivers Union School District"/>
    <s v="PLF Debt"/>
    <s v="Parcel Tax: Levy Annual Tax of $60 Per Parcel"/>
    <s v="K-12 School Facility"/>
    <n v="63.8"/>
    <n v="36.200000000000003"/>
    <s v="Fail"/>
    <s v=""/>
    <n v="1"/>
    <n v="2012"/>
    <x v="0"/>
    <m/>
  </r>
  <r>
    <s v="Tulare"/>
    <s v="Porterville"/>
    <s v="PLF Debt"/>
    <s v="Sales Tax: Impose 1 cent tax."/>
    <s v="Other Purpose"/>
    <n v="64.05"/>
    <n v="35.950000000000003"/>
    <s v="Pass"/>
    <n v="1"/>
    <s v=""/>
    <n v="2018"/>
    <x v="0"/>
    <m/>
  </r>
  <r>
    <s v="Tulare"/>
    <s v="Strathmore Union High School District"/>
    <s v="General Obligation Bond"/>
    <n v="3500000"/>
    <s v="K-12 School Facility"/>
    <n v="64.14"/>
    <n v="35.86"/>
    <s v="Fail"/>
    <s v=""/>
    <n v="1"/>
    <n v="2001"/>
    <x v="2"/>
    <m/>
  </r>
  <r>
    <s v="Tulare"/>
    <s v="Woodlake"/>
    <s v="PLF Debt"/>
    <s v="Sales Tax: Levy additional tax of 1% (one-cent) for general city services."/>
    <s v="Other Purpose"/>
    <n v="64.25"/>
    <n v="35.75"/>
    <s v="Pass"/>
    <n v="1"/>
    <s v=""/>
    <n v="2017"/>
    <x v="2"/>
    <m/>
  </r>
  <r>
    <s v="Tulare"/>
    <s v="Dinuba"/>
    <s v="PLF Debt"/>
    <s v="Utility User Tax: Extend existing utility user tax of 7%."/>
    <s v="K-12 School Facility"/>
    <n v="64.59"/>
    <n v="35.409999999999997"/>
    <s v="Pass"/>
    <n v="1"/>
    <s v=""/>
    <n v="2009"/>
    <x v="2"/>
    <m/>
  </r>
  <r>
    <s v="Tulare"/>
    <s v="Stone Corral Elementary School District"/>
    <s v="General Obligation Bond"/>
    <n v="750000"/>
    <s v="K-12 School Facility"/>
    <n v="64.77"/>
    <n v="35.229999999999997"/>
    <s v="Pass"/>
    <n v="1"/>
    <s v=""/>
    <n v="2018"/>
    <x v="0"/>
    <m/>
  </r>
  <r>
    <s v="Tulare"/>
    <s v="Stone Corral Elementary School District"/>
    <s v="General Obligation Bond"/>
    <n v="715000"/>
    <s v="K-12 School Facility"/>
    <n v="64.8"/>
    <n v="35.200000000000003"/>
    <s v="Pass"/>
    <n v="1"/>
    <s v=""/>
    <n v="2008"/>
    <x v="1"/>
    <m/>
  </r>
  <r>
    <s v="Tulare"/>
    <s v="Visalia"/>
    <s v="PLF Debt"/>
    <s v="Sales Tax: Enact additional 0.5% tax for general city services."/>
    <s v="Other Purpose"/>
    <n v="65.260000000000005"/>
    <n v="34.74"/>
    <s v="Pass"/>
    <n v="1"/>
    <s v=""/>
    <n v="2016"/>
    <x v="0"/>
    <m/>
  </r>
  <r>
    <s v="Tulare"/>
    <s v="Farmersville"/>
    <s v="PLF Debt"/>
    <s v="Marijuana Tax: Levy tax on marijuana businesses a maximum rate of 10% of gross receipts or $25/sq. ft. for general city services."/>
    <s v="Other Purpose"/>
    <n v="65.41"/>
    <n v="34.590000000000003"/>
    <s v="Pass"/>
    <n v="1"/>
    <s v=""/>
    <n v="2017"/>
    <x v="2"/>
    <m/>
  </r>
  <r>
    <s v="Tulare"/>
    <s v="Waukena Joint Union School District"/>
    <s v="General Obligation Bond"/>
    <n v="1650000"/>
    <s v="K-12 School Facility"/>
    <n v="65.47"/>
    <n v="34.53"/>
    <s v="Pass"/>
    <n v="1"/>
    <s v=""/>
    <n v="2020"/>
    <x v="1"/>
    <m/>
  </r>
  <r>
    <s v="Tulare"/>
    <s v="Kings River Union Elementary School District"/>
    <s v="General Obligation Bond"/>
    <n v="850000"/>
    <s v="K-12 School Facility"/>
    <n v="65.7"/>
    <n v="34.4"/>
    <s v="Pass"/>
    <n v="1"/>
    <s v=""/>
    <n v="2005"/>
    <x v="3"/>
    <m/>
  </r>
  <r>
    <s v="Tulare"/>
    <s v="Farmersville Unified School District"/>
    <s v="General Obligation Bond"/>
    <n v="4800000"/>
    <s v="K-12 School Facility"/>
    <n v="66"/>
    <n v="34"/>
    <s v="Pass"/>
    <n v="1"/>
    <s v=""/>
    <n v="2014"/>
    <x v="0"/>
    <m/>
  </r>
  <r>
    <s v="Tulare"/>
    <s v="Three Rivers Union School District"/>
    <s v="General Obligation Bond"/>
    <n v="4000000"/>
    <s v="K-12 School Facility"/>
    <n v="66.14"/>
    <n v="33.86"/>
    <s v="Pass"/>
    <n v="1"/>
    <s v=""/>
    <n v="2018"/>
    <x v="0"/>
    <m/>
  </r>
  <r>
    <s v="Tulare"/>
    <s v="Tulare County Waterworks District"/>
    <s v="PLF Debt"/>
    <s v="Impose Parcel Tax of $120"/>
    <s v="Special Tax Fees/Levy"/>
    <n v="66.7"/>
    <n v="33.299999999999997"/>
    <s v="Pass"/>
    <n v="1"/>
    <s v=""/>
    <n v="2000"/>
    <x v="0"/>
    <m/>
  </r>
  <r>
    <s v="Tulare"/>
    <s v="Visalia"/>
    <s v="Sales Tax Revenue Bond"/>
    <s v="Sales Tax: Enact a 1/4› Tax"/>
    <s v="Public Safety"/>
    <n v="66.8"/>
    <n v="33.200000000000003"/>
    <s v="Pass"/>
    <n v="1"/>
    <s v=""/>
    <n v="2004"/>
    <x v="1"/>
    <m/>
  </r>
  <r>
    <s v="Tulare"/>
    <s v="Exeter"/>
    <s v="PLF Debt"/>
    <s v="Transient Occupancy Tax: Increase Tax from 4% to 8%"/>
    <s v="Special Tax Fees/Levy"/>
    <n v="67.099999999999994"/>
    <n v="32.9"/>
    <s v="Pass"/>
    <n v="1"/>
    <s v=""/>
    <n v="2012"/>
    <x v="0"/>
    <m/>
  </r>
  <r>
    <s v="Tulare"/>
    <s v="Tulare County Transportation Authority"/>
    <s v="Sales Tax Revenue Bond"/>
    <s v="Sales Tax: Enact a 1/2› Sales Tax Ordinance Which Automatically Expires In 30 Yrs"/>
    <s v="Street Construction and Improvements"/>
    <n v="67.2"/>
    <n v="32.799999999999997"/>
    <s v="Pass"/>
    <n v="1"/>
    <s v=""/>
    <n v="2006"/>
    <x v="0"/>
    <m/>
  </r>
  <r>
    <s v="Tulare"/>
    <s v="Terra Bella Union Elementary School District"/>
    <s v="General Obligation Bond"/>
    <n v="3300000"/>
    <s v="K-12 School Facility"/>
    <n v="67.3"/>
    <n v="32.700000000000003"/>
    <s v="Pass"/>
    <n v="1"/>
    <s v=""/>
    <n v="2008"/>
    <x v="0"/>
    <m/>
  </r>
  <r>
    <s v="Tulare"/>
    <s v="Visalia Unified School District"/>
    <s v="General Obligation Bond"/>
    <n v="60100000"/>
    <s v="K-12 School Facility"/>
    <n v="67.599999999999994"/>
    <n v="32.4"/>
    <s v="Pass"/>
    <n v="1"/>
    <s v=""/>
    <n v="2012"/>
    <x v="0"/>
    <m/>
  </r>
  <r>
    <s v="Tulare"/>
    <s v="Woodlake"/>
    <s v="PLF Debt"/>
    <s v="Marijuana Tax: Levy tax on marijuana businesses a maximum rate of 10% of gross receipts or $25/sq. ft. for general city services."/>
    <s v="Other Purpose"/>
    <n v="67.84"/>
    <n v="32.159999999999997"/>
    <s v="Pass"/>
    <n v="1"/>
    <s v=""/>
    <n v="2017"/>
    <x v="2"/>
    <m/>
  </r>
  <r>
    <s v="Tulare"/>
    <s v="Lindsay"/>
    <s v="PLF Debt"/>
    <s v="Sales Tax:  Enact 1% tax to fund public safety services, maintain essential infrastructure, and protect general services."/>
    <s v="Other Purpose"/>
    <n v="68.33"/>
    <n v="31.67"/>
    <s v="Pass"/>
    <n v="1"/>
    <s v=""/>
    <n v="2017"/>
    <x v="2"/>
    <m/>
  </r>
  <r>
    <s v="Tulare"/>
    <s v="Porterville Unified School District"/>
    <s v="General Obligation Bond"/>
    <n v="23000000"/>
    <s v="K-12 School Facility"/>
    <n v="68.599999999999994"/>
    <n v="31.4"/>
    <s v="Pass"/>
    <n v="1"/>
    <s v=""/>
    <n v="2002"/>
    <x v="0"/>
    <m/>
  </r>
  <r>
    <s v="Tulare"/>
    <s v="Ponderosa Community Services District"/>
    <s v="PLF Debt"/>
    <s v="Special Tax: Increase annual snow removal fee."/>
    <s v="Other Purpose"/>
    <n v="68.97"/>
    <n v="31.03"/>
    <s v="Pass"/>
    <n v="1"/>
    <s v=""/>
    <n v="2005"/>
    <x v="2"/>
    <m/>
  </r>
  <r>
    <s v="Tulare"/>
    <s v="Exeter Union High School District"/>
    <s v="General Obligation Bond"/>
    <n v="4250000"/>
    <s v="K-12 School Facility"/>
    <n v="69.06"/>
    <n v="30.94"/>
    <s v="Pass"/>
    <n v="1"/>
    <s v=""/>
    <n v="2001"/>
    <x v="2"/>
    <m/>
  </r>
  <r>
    <s v="Tulare"/>
    <s v="Lindsay"/>
    <s v="PLF Debt"/>
    <s v="Marijuana Tax: Impose tax up to $25. sq. ft. or up to 10% of gross receipts."/>
    <s v="Other Purpose"/>
    <n v="69.58"/>
    <n v="30.42"/>
    <s v="Pass"/>
    <n v="1"/>
    <s v=""/>
    <n v="2018"/>
    <x v="0"/>
    <m/>
  </r>
  <r>
    <s v="Tulare"/>
    <s v="Lindsay Unified School District"/>
    <s v="General Obligation Bond"/>
    <n v="7200000"/>
    <s v="K-12 School Facility"/>
    <n v="69.7"/>
    <n v="30.3"/>
    <s v="Pass"/>
    <n v="1"/>
    <s v=""/>
    <n v="2002"/>
    <x v="1"/>
    <m/>
  </r>
  <r>
    <s v="Tulare"/>
    <s v="Exeter"/>
    <s v="PLF Debt"/>
    <s v="Sales Tax: additional 1% generating an estimated $800,000 per year, thereby increasing the total sales tax rate from 7.75% to 8.75%"/>
    <s v="Other Purpose"/>
    <n v="69.78"/>
    <n v="30.22"/>
    <s v="Pass"/>
    <n v="1"/>
    <s v=""/>
    <n v="2020"/>
    <x v="0"/>
    <m/>
  </r>
  <r>
    <s v="Tulare"/>
    <s v="Tulare Joint Union High School District"/>
    <s v="General Obligation Bond"/>
    <n v="45000000"/>
    <s v="K-12 School Facility"/>
    <n v="70.3"/>
    <n v="29.7"/>
    <s v="Pass"/>
    <n v="1"/>
    <s v=""/>
    <n v="2004"/>
    <x v="1"/>
    <m/>
  </r>
  <r>
    <s v="Tulare"/>
    <s v="Porterville"/>
    <s v="Sales Tax Revenue Bond"/>
    <s v="Sales Tax: Sales Tax Be Increased by 1/2›"/>
    <s v="Fire, Police Protection/Emergency Medical"/>
    <n v="70.3"/>
    <n v="29.7"/>
    <s v="Pass"/>
    <n v="1"/>
    <s v=""/>
    <n v="2005"/>
    <x v="3"/>
    <m/>
  </r>
  <r>
    <s v="Tulare"/>
    <s v="Lindsay Unified School District"/>
    <s v="General Obligation Bond"/>
    <n v="20700000"/>
    <s v="K-12 School Facility"/>
    <n v="70.400000000000006"/>
    <n v="29.6"/>
    <s v="Pass"/>
    <n v="1"/>
    <s v=""/>
    <n v="2008"/>
    <x v="1"/>
    <m/>
  </r>
  <r>
    <s v="Tulare"/>
    <s v="Springville Memorial District"/>
    <s v="PLF Debt"/>
    <s v="Parcel Tax: Levy a Special Tax at Rates of $8.50 Per Taxable Parcel Per Year"/>
    <s v="Public Building"/>
    <n v="70.900000000000006"/>
    <n v="29.2"/>
    <s v="Pass"/>
    <n v="1"/>
    <s v=""/>
    <n v="2006"/>
    <x v="0"/>
    <m/>
  </r>
  <r>
    <s v="Tulare"/>
    <s v="Tulare"/>
    <s v="Sales Tax Revenue Bond"/>
    <s v="Sales Tax: Sales Tax Increase by a Maximum of 1/2 of 1›"/>
    <s v="Special Tax Fees/Levy"/>
    <n v="71.3"/>
    <n v="28.7"/>
    <s v="Pass"/>
    <n v="1"/>
    <s v=""/>
    <n v="2005"/>
    <x v="3"/>
    <m/>
  </r>
  <r>
    <s v="Tulare"/>
    <s v="Woodlake Union School District"/>
    <s v="General Obligation Bond"/>
    <n v="2500000"/>
    <s v="K-12 School Facility"/>
    <n v="71.7"/>
    <n v="28.3"/>
    <s v="Pass"/>
    <n v="1"/>
    <s v=""/>
    <n v="1998"/>
    <x v="1"/>
    <m/>
  </r>
  <r>
    <s v="Tulare"/>
    <s v="Woodlake Fire Protection District"/>
    <s v="PLF Debt"/>
    <s v="Parcel Tax: Increase Parcel Tax by $22.60 Per Year Per Single Family Dwelling During the First Year. The Special Tax Increase May Be Adjusted Each Fiscal Year"/>
    <s v="Fire, Police Protection/Emergency Medical"/>
    <n v="72.5"/>
    <n v="27.5"/>
    <s v="Pass"/>
    <n v="1"/>
    <s v=""/>
    <n v="2006"/>
    <x v="0"/>
    <m/>
  </r>
  <r>
    <s v="Tulare"/>
    <s v="Woodlake Unified School District"/>
    <s v="General Obligation Bond"/>
    <n v="3600000"/>
    <s v="K-12 School Facility"/>
    <n v="73.599999999999994"/>
    <n v="26.4"/>
    <s v="Pass"/>
    <n v="1"/>
    <s v=""/>
    <n v="1998"/>
    <x v="1"/>
    <m/>
  </r>
  <r>
    <s v="Tulare"/>
    <s v="Dinuba"/>
    <s v="Sales Tax Revenue Bond"/>
    <s v="Sales Tax: A 3/4› Sales Tax within the City of Dinuba"/>
    <s v="Fire, Police Protection/Emergency Medical"/>
    <n v="73.8"/>
    <n v="26.2"/>
    <s v="Pass"/>
    <n v="1"/>
    <s v=""/>
    <n v="2005"/>
    <x v="3"/>
    <m/>
  </r>
  <r>
    <s v="Tulare"/>
    <s v="Woodlake Fire Protection District"/>
    <s v="PLF Debt"/>
    <s v="Increase Special Taxes by $12/Home"/>
    <s v="Fire, Police Protection/Emergency Medical"/>
    <n v="75.7"/>
    <n v="24.3"/>
    <s v="Pass"/>
    <n v="1"/>
    <s v=""/>
    <n v="2000"/>
    <x v="0"/>
    <m/>
  </r>
  <r>
    <s v="Tulare"/>
    <s v="Sundale Union Elementary School District"/>
    <s v="General Obligation Bond"/>
    <n v="1250000"/>
    <s v="K-12 School Facility"/>
    <n v="76.400000000000006"/>
    <n v="23.6"/>
    <s v="Pass"/>
    <n v="1"/>
    <s v=""/>
    <n v="1998"/>
    <x v="1"/>
    <m/>
  </r>
  <r>
    <s v="Tulare"/>
    <s v="Pixley Union Elementary School District"/>
    <s v="General Obligation Bond"/>
    <n v="7800000"/>
    <s v="K-12 School Facility"/>
    <n v="76.849999999999994"/>
    <n v="23.15"/>
    <s v="Pass"/>
    <n v="1"/>
    <s v=""/>
    <n v="2014"/>
    <x v="1"/>
    <m/>
  </r>
  <r>
    <s v="Tulare"/>
    <s v="Ivanhoe Public Utility District"/>
    <s v="PLF Debt"/>
    <s v="Parcel Tax: Levy a Parcel Tax of $2/Parcel Per Month for a Community Street Lighting Project"/>
    <s v="Street Construction and Improvements"/>
    <n v="78.2"/>
    <n v="21.8"/>
    <s v="Pass"/>
    <n v="1"/>
    <s v=""/>
    <n v="2006"/>
    <x v="0"/>
    <m/>
  </r>
  <r>
    <s v="Tulare"/>
    <s v="Buena Vista Elementary School District"/>
    <s v="General Obligation Bond"/>
    <n v="233000"/>
    <s v="K-12 School Facility"/>
    <n v="78.5"/>
    <n v="21.5"/>
    <s v="Pass"/>
    <n v="1"/>
    <s v=""/>
    <n v="1998"/>
    <x v="1"/>
    <m/>
  </r>
  <r>
    <s v="Tulare"/>
    <s v="Earlimart Elementary School District"/>
    <s v="General Obligation Bond"/>
    <n v="3600000"/>
    <s v="K-12 School Facility"/>
    <n v="79.3"/>
    <n v="20.7"/>
    <s v="Pass"/>
    <n v="1"/>
    <s v=""/>
    <n v="2012"/>
    <x v="0"/>
    <m/>
  </r>
  <r>
    <s v="Tulare"/>
    <s v="Tulare"/>
    <s v="PLF Debt"/>
    <s v="Utility User Tax: Reduce the maximum utility user tax rate from 7% to 6%."/>
    <s v="Other Purpose"/>
    <n v="83.03"/>
    <n v="16.97"/>
    <s v="Pass"/>
    <n v="1"/>
    <s v=""/>
    <n v="2009"/>
    <x v="2"/>
    <m/>
  </r>
  <r>
    <s v="Tulare"/>
    <s v="Earlimart Elementary School District"/>
    <s v="General Obligation Bond"/>
    <n v="6700000"/>
    <s v="K-12 School Facility"/>
    <n v="84.28"/>
    <n v="15.72"/>
    <s v="Pass"/>
    <n v="1"/>
    <s v=""/>
    <n v="2016"/>
    <x v="0"/>
    <m/>
  </r>
  <r>
    <s v="Tulare"/>
    <s v="Tulare Joint Union High School District"/>
    <s v="General Obligation Bond"/>
    <n v="45000000"/>
    <s v="K-12 School Facility"/>
    <n v="86.74"/>
    <n v="13.26"/>
    <s v="Pass"/>
    <n v="1"/>
    <s v=""/>
    <n v="2003"/>
    <x v="2"/>
    <m/>
  </r>
  <r>
    <s v="Tuolumne"/>
    <s v="Tuolumne County"/>
    <s v="PLF Debt"/>
    <s v="Sales Tax: additional 1% in unincorporated areas of the county, thereby increasing the total sales tax rate in the county from 7.25% to 8.25% and generating an estimated $4.5 million per year"/>
    <s v="Other Purpose"/>
    <n v="29.68"/>
    <n v="70.319999999999993"/>
    <s v="Fail"/>
    <s v=""/>
    <n v="1"/>
    <n v="2020"/>
    <x v="1"/>
    <m/>
  </r>
  <r>
    <s v="Tuolumne"/>
    <s v="Tuolumne County Fire Authority"/>
    <s v="PLF Debt"/>
    <s v="Parcel Tax:  $75 per unimproved parcel and $150 per improved residential or commercial parcel, with a 2% annual inflation adjustment, providing $4,184,471 annually"/>
    <s v="Fire, Police Protection/Emergency Medical"/>
    <n v="31.74"/>
    <n v="68.260000000000005"/>
    <s v="Fail"/>
    <s v=""/>
    <n v="1"/>
    <n v="2021"/>
    <x v="2"/>
    <m/>
  </r>
  <r>
    <s v="Tuolumne"/>
    <s v="Groveland Community Services District"/>
    <s v="PLF Debt"/>
    <s v="Parcel Tax: Levy a $107 Annual Parcel Tax on Improved Property and a $53 Annual Parcel Tax on Unimproved Property in the District"/>
    <s v="Fire, Police Protection/Emergency Medical"/>
    <n v="41.1"/>
    <n v="58.9"/>
    <s v="Fail"/>
    <s v=""/>
    <n v="1"/>
    <n v="2012"/>
    <x v="1"/>
    <m/>
  </r>
  <r>
    <s v="Tuolumne"/>
    <s v="Mi-Wuk Sugar Pine Fire Protection District"/>
    <s v="PLF Debt"/>
    <s v="Fire Services Tax:  at $300 per parcel annually for 15 years."/>
    <s v="Fire, Police Protection/Emergency Medical"/>
    <n v="42.9"/>
    <n v="57.1"/>
    <s v="Fail"/>
    <s v=""/>
    <n v="1"/>
    <n v="2007"/>
    <x v="2"/>
    <m/>
  </r>
  <r>
    <s v="Tuolumne"/>
    <s v="Tuolumne County"/>
    <s v="PLF Debt"/>
    <s v="Transient Occupancy Tax: Expand Existing 10% Transient Occupancy Tax to Apply to RV Parks, Privately Owned Campgrounds and Houseboats"/>
    <s v="Special Tax Fees/Levy"/>
    <n v="43.7"/>
    <n v="56.3"/>
    <s v="Fail"/>
    <s v=""/>
    <n v="1"/>
    <n v="2012"/>
    <x v="1"/>
    <m/>
  </r>
  <r>
    <s v="Tuolumne"/>
    <s v="Tuolumne County"/>
    <s v="Sales Tax Revenue Bond"/>
    <s v="Sales Tax: Increase Tax 1/2 of 1% (from 7.75% to 8.25%)"/>
    <s v="Public Safety"/>
    <n v="45.4"/>
    <n v="54.6"/>
    <s v="Fail"/>
    <s v=""/>
    <n v="1"/>
    <n v="2006"/>
    <x v="1"/>
    <m/>
  </r>
  <r>
    <s v="Tuolumne"/>
    <s v="Tuolumne County"/>
    <s v="PLF Debt"/>
    <s v="Transient Occupancy Tax: increase from 10% to 12%, generating an estimated $1.85 million in general fund revenue"/>
    <s v="Other Purpose"/>
    <n v="46.37"/>
    <n v="53.63"/>
    <s v="Fail"/>
    <s v=""/>
    <n v="1"/>
    <n v="2020"/>
    <x v="1"/>
    <m/>
  </r>
  <r>
    <s v="Tuolumne"/>
    <s v="Big Oak Flat-Groveland Unified School District"/>
    <s v="General Obligation Bond"/>
    <n v="5750000"/>
    <s v="K-12 School Facility"/>
    <n v="49.2"/>
    <n v="50.8"/>
    <s v="Fail"/>
    <s v=""/>
    <n v="1"/>
    <n v="2002"/>
    <x v="0"/>
    <m/>
  </r>
  <r>
    <s v="Tuolumne"/>
    <s v="Mi-Wuk Sugar Pine Fire Protection District"/>
    <s v="PLF Debt"/>
    <s v="Parcel Tax: Levy Annual Tax from $80 to $290 Per Parcel (Depending on Type of Parcel) from 2009 Through 6/30/2019"/>
    <s v="Fire, Police Protection/Emergency Medical"/>
    <n v="52.4"/>
    <n v="47.6"/>
    <s v="Fail"/>
    <s v=""/>
    <n v="1"/>
    <n v="2008"/>
    <x v="0"/>
    <m/>
  </r>
  <r>
    <s v="Tuolumne"/>
    <s v="Tuolumne County"/>
    <s v="PLF Debt"/>
    <s v="Transient Occupancy Tax: increase from 10% to 12%, generating an estimated $1.85 million per year"/>
    <s v="Other Purpose"/>
    <n v="53.54"/>
    <n v="46.46"/>
    <s v="Pass"/>
    <n v="1"/>
    <s v=""/>
    <n v="2020"/>
    <x v="0"/>
    <m/>
  </r>
  <r>
    <s v="Tuolumne"/>
    <s v="Summerville Union High School District"/>
    <s v="General Obligation Bond"/>
    <n v="8000000"/>
    <s v="K-12 School Facility"/>
    <n v="54.1"/>
    <n v="45.9"/>
    <s v="Fail"/>
    <s v=""/>
    <n v="1"/>
    <n v="2010"/>
    <x v="0"/>
    <m/>
  </r>
  <r>
    <s v="Tuolumne"/>
    <s v="Summerville Union High School District"/>
    <s v="General Obligation Bond"/>
    <n v="8000000"/>
    <s v="K-12 School Facility"/>
    <n v="55.1"/>
    <n v="45"/>
    <s v="Pass"/>
    <n v="1"/>
    <s v=""/>
    <n v="2012"/>
    <x v="0"/>
    <m/>
  </r>
  <r>
    <s v="Tuolumne"/>
    <s v="Sonora Elementary School District"/>
    <s v="General Obligation Bond"/>
    <n v="7800000"/>
    <s v="K-12 School Facility"/>
    <n v="55.2"/>
    <n v="44.8"/>
    <s v="Pass"/>
    <n v="1"/>
    <s v=""/>
    <n v="2010"/>
    <x v="0"/>
    <m/>
  </r>
  <r>
    <s v="Tuolumne"/>
    <s v="Tuolumne County"/>
    <s v="PLF Debt"/>
    <s v="Transient Occupancy Tax: Increase Tax from 8% to 10%"/>
    <s v="Special Tax Fees/Levy"/>
    <n v="55.3"/>
    <n v="44.7"/>
    <s v="Pass"/>
    <n v="1"/>
    <s v=""/>
    <n v="2010"/>
    <x v="1"/>
    <m/>
  </r>
  <r>
    <s v="Tuolumne"/>
    <s v="Sonora Union High School District"/>
    <s v="General Obligation Bond"/>
    <n v="23000000"/>
    <s v="K-12 School Facility"/>
    <n v="56.5"/>
    <n v="43.5"/>
    <s v="Pass"/>
    <n v="1"/>
    <s v=""/>
    <n v="2012"/>
    <x v="0"/>
    <m/>
  </r>
  <r>
    <s v="Tuolumne"/>
    <s v="Sonora"/>
    <s v="PLF Debt"/>
    <s v="Transient Occupancy Tax: increase from 10% to 12%, generating an estimated $80,000 per year"/>
    <s v="Other Purpose"/>
    <n v="56.8"/>
    <n v="43.2"/>
    <s v="Pass"/>
    <n v="1"/>
    <s v=""/>
    <n v="2020"/>
    <x v="0"/>
    <m/>
  </r>
  <r>
    <s v="Tuolumne"/>
    <s v="Sonora"/>
    <s v="PLF Debt"/>
    <s v="Transient Occupancy Tax: Increase Tax from 8% to 10%"/>
    <s v="Special Tax Fees/Levy"/>
    <n v="60.4"/>
    <n v="39.6"/>
    <s v="Pass"/>
    <n v="1"/>
    <s v=""/>
    <n v="2010"/>
    <x v="1"/>
    <m/>
  </r>
  <r>
    <s v="Tuolumne"/>
    <s v="Twain-Harte Community Services District"/>
    <s v="PLF Debt"/>
    <s v="Increase Parcel Tax by $25"/>
    <s v="Special Tax Fees/Levy"/>
    <n v="61.5"/>
    <n v="38.5"/>
    <s v="Fail"/>
    <s v=""/>
    <n v="1"/>
    <n v="2000"/>
    <x v="0"/>
    <m/>
  </r>
  <r>
    <s v="Tuolumne"/>
    <s v="Tuolumne County"/>
    <s v="PLF Debt"/>
    <s v="Marijuana Tax: Impose tax of the following rates: commercial cultivation - 0% to 15% of gross receipts or from $0 to $15/sq. ft.; other commercial marijuana businesses - 0% to 15% percent of gross receipts."/>
    <s v="Other Purpose"/>
    <n v="61.99"/>
    <n v="38.01"/>
    <s v="Pass"/>
    <n v="1"/>
    <s v=""/>
    <n v="2018"/>
    <x v="0"/>
    <m/>
  </r>
  <r>
    <s v="Tuolumne"/>
    <s v="Columbia Union School District"/>
    <s v="General Obligation Bond"/>
    <n v="3600000"/>
    <s v="K-12 School Facility"/>
    <n v="66.099999999999994"/>
    <n v="33.9"/>
    <s v="Fail"/>
    <s v=""/>
    <n v="1"/>
    <n v="2003"/>
    <x v="2"/>
    <m/>
  </r>
  <r>
    <s v="Tuolumne"/>
    <s v="Sonora"/>
    <s v="PLF Debt"/>
    <s v="Marijuana Tax: Impose tax up to 15% on gross receipts to fund general city purposes."/>
    <s v="Other Purpose"/>
    <n v="67.3"/>
    <n v="32.700000000000003"/>
    <s v="Pass"/>
    <n v="1"/>
    <s v=""/>
    <n v="2018"/>
    <x v="0"/>
    <m/>
  </r>
  <r>
    <s v="Tuolumne"/>
    <s v="Big Oak Flat-Groveland Unified School District"/>
    <s v="General Obligation Bond"/>
    <n v="9300000"/>
    <s v="K-12 School Facility"/>
    <n v="67.7"/>
    <n v="32.299999999999997"/>
    <s v="Pass"/>
    <n v="1"/>
    <s v=""/>
    <n v="2005"/>
    <x v="2"/>
    <m/>
  </r>
  <r>
    <s v="Tuolumne"/>
    <s v="Columbia Fire Protection District"/>
    <s v="PLF Debt"/>
    <s v="Property Tax: $80 a year per single family home and $40 per mobile home and other amounts depending on type and size of property."/>
    <s v="Fire, Police Protection/Emergency Medical"/>
    <n v="67.94"/>
    <n v="31.58"/>
    <s v="Pass"/>
    <n v="1"/>
    <s v=""/>
    <n v="2011"/>
    <x v="2"/>
    <m/>
  </r>
  <r>
    <s v="Tuolumne"/>
    <s v="Summerville Union High School District"/>
    <s v="General Obligation Bond"/>
    <n v="9991000"/>
    <s v="K-12 School Facility"/>
    <n v="68.099999999999994"/>
    <n v="31.9"/>
    <s v="Pass"/>
    <n v="1"/>
    <s v=""/>
    <n v="1998"/>
    <x v="1"/>
    <m/>
  </r>
  <r>
    <s v="Tuolumne"/>
    <s v="Big Oak Flat-Groveland Unified School District"/>
    <s v="General Obligation Bond"/>
    <n v="9300000"/>
    <s v="K-12 School Facility"/>
    <n v="68.400000000000006"/>
    <n v="31.6"/>
    <s v="Pass"/>
    <n v="1"/>
    <s v=""/>
    <n v="2005"/>
    <x v="3"/>
    <m/>
  </r>
  <r>
    <s v="Tuolumne"/>
    <s v="Soulsbyville Elementary School District"/>
    <s v="General Obligation Bond"/>
    <n v="1500000"/>
    <s v="K-12 School Facility"/>
    <n v="68.599999999999994"/>
    <n v="31.4"/>
    <s v="Pass"/>
    <n v="1"/>
    <s v=""/>
    <n v="2002"/>
    <x v="0"/>
    <m/>
  </r>
  <r>
    <s v="Tuolumne"/>
    <s v="Groveland Community Services District"/>
    <s v="PLF Debt"/>
    <s v="Parcel Tax: Levy Annual Tax of $70 Per Parcel"/>
    <s v="Hospital"/>
    <n v="68.7"/>
    <n v="31.3"/>
    <s v="Pass"/>
    <n v="1"/>
    <s v=""/>
    <n v="2012"/>
    <x v="0"/>
    <m/>
  </r>
  <r>
    <s v="Tuolumne"/>
    <s v="South County Ambulance Zone of County Service Area No. 21"/>
    <s v="PLF Debt"/>
    <s v="Parcel Tax: Renew and raise existing tax from $70/parcel to $90/parcel tax for emergency medical services for 5 years."/>
    <s v="Fire, Police Protection/Emergency Medical"/>
    <n v="69.489999999999995"/>
    <n v="30.51"/>
    <s v="Pass"/>
    <n v="1"/>
    <s v=""/>
    <n v="2018"/>
    <x v="1"/>
    <m/>
  </r>
  <r>
    <s v="Tuolumne"/>
    <s v="Groveland Community Services District"/>
    <s v="PLF Debt"/>
    <s v="$10 times benefit units"/>
    <s v="Other Purpose"/>
    <n v="75.8"/>
    <n v="24.2"/>
    <s v="Pass"/>
    <n v="1"/>
    <s v=""/>
    <n v="1990"/>
    <x v="0"/>
    <m/>
  </r>
  <r>
    <s v="Ventura"/>
    <s v="Fillmore"/>
    <s v="PLF Debt"/>
    <s v="New 4.5% Utility Users Tax"/>
    <s v="Special Tax Fees/Levy"/>
    <n v="30.2"/>
    <n v="69.8"/>
    <s v="Fail"/>
    <s v=""/>
    <n v="1"/>
    <n v="1998"/>
    <x v="0"/>
    <m/>
  </r>
  <r>
    <s v="Ventura"/>
    <s v="Ventura County Transportation Commission"/>
    <s v="PLF Debt"/>
    <s v="Transient Occupancy Tax: Increase TOT by 1/2 of 1%."/>
    <s v="Public Transit"/>
    <n v="32.9"/>
    <n v="67.099999999999994"/>
    <s v="Fail"/>
    <s v=""/>
    <n v="1"/>
    <n v="1990"/>
    <x v="0"/>
    <m/>
  </r>
  <r>
    <s v="Ventura"/>
    <s v="Moorpark"/>
    <s v="PLF Debt"/>
    <s v="$79.80 Per Sq Ft/ $59.85 Per Multi-Family"/>
    <s v="Parks, Open Space"/>
    <n v="33.299999999999997"/>
    <n v="66.7"/>
    <s v="Fail"/>
    <s v=""/>
    <n v="1"/>
    <n v="1998"/>
    <x v="0"/>
    <m/>
  </r>
  <r>
    <s v="Ventura"/>
    <s v="Moorpark Paramedic &amp; Ambulance District"/>
    <s v="PLF Debt"/>
    <s v="N/A"/>
    <s v="Other Purpose"/>
    <n v="34.4"/>
    <n v="65.599999999999994"/>
    <s v="Fail"/>
    <s v=""/>
    <n v="1"/>
    <n v="1990"/>
    <x v="0"/>
    <m/>
  </r>
  <r>
    <s v="Ventura"/>
    <s v="Fillmore"/>
    <s v="PLF Debt"/>
    <s v="Sales Tax: Increase sales tax 0.75% for five years"/>
    <s v="Other Purpose"/>
    <n v="36.17"/>
    <n v="63.83"/>
    <s v="Fail"/>
    <s v=""/>
    <n v="1"/>
    <n v="2011"/>
    <x v="2"/>
    <m/>
  </r>
  <r>
    <s v="Ventura"/>
    <s v="Santa Paula"/>
    <s v="PLF Debt"/>
    <s v="Utility Users Tax: Impose New 4.5% Tax"/>
    <s v="Public Safety"/>
    <n v="37.700000000000003"/>
    <n v="62.3"/>
    <s v="Fail"/>
    <s v=""/>
    <n v="1"/>
    <n v="1998"/>
    <x v="0"/>
    <m/>
  </r>
  <r>
    <s v="Ventura"/>
    <s v="Santa Paula"/>
    <s v="PLF Debt"/>
    <s v="Utility Users Tax: $6/Month Per Utility"/>
    <s v="Special Tax Fees/Levy"/>
    <n v="39.200000000000003"/>
    <n v="60.8"/>
    <s v="Fail"/>
    <s v=""/>
    <n v="1"/>
    <n v="2004"/>
    <x v="0"/>
    <m/>
  </r>
  <r>
    <s v="Ventura"/>
    <s v="Oxnard"/>
    <s v="PLF Debt"/>
    <s v="3.5% Utility Users Tax"/>
    <s v="Hospital"/>
    <n v="41.4"/>
    <n v="58.6"/>
    <s v="Fail"/>
    <s v=""/>
    <n v="1"/>
    <n v="1996"/>
    <x v="0"/>
    <m/>
  </r>
  <r>
    <s v="Ventura"/>
    <s v="Ventura County"/>
    <s v="Sales Tax Revenue Bond"/>
    <s v="Sales Tax Increase of 1/2%"/>
    <s v="Public transit (OLD)"/>
    <n v="41.6"/>
    <n v="58.4"/>
    <s v="Fail"/>
    <s v=""/>
    <n v="1"/>
    <n v="2004"/>
    <x v="0"/>
    <m/>
  </r>
  <r>
    <s v="Ventura"/>
    <s v="Ventura County"/>
    <s v="PLF Debt"/>
    <s v="Sales Tax: Impose additional 0.5% tax for 30 years."/>
    <s v="Other Purpose"/>
    <n v="42.09"/>
    <n v="57.91"/>
    <s v="Fail"/>
    <s v=""/>
    <n v="1"/>
    <n v="2016"/>
    <x v="0"/>
    <m/>
  </r>
  <r>
    <s v="Ventura"/>
    <s v="San Buenaventura"/>
    <s v="PLF Debt"/>
    <s v="Sales Tax: Increase sales tax by 1/2 cent for four years."/>
    <s v="Other Purpose"/>
    <n v="44.1"/>
    <n v="55.9"/>
    <s v="Fail"/>
    <s v=""/>
    <n v="1"/>
    <n v="2009"/>
    <x v="2"/>
    <m/>
  </r>
  <r>
    <s v="Ventura"/>
    <s v="Port Hueneme"/>
    <s v="PLF Debt"/>
    <s v="Business Tax: Eliminate taxes on home-based businesses to promote small business growth, and increase and/or impose new taxes on other businesses."/>
    <s v="Special Tax Fees/Levy"/>
    <n v="44.3"/>
    <n v="55.7"/>
    <s v="Fail"/>
    <s v=""/>
    <n v="1"/>
    <n v="2014"/>
    <x v="0"/>
    <m/>
  </r>
  <r>
    <s v="Ventura"/>
    <s v="Ventura"/>
    <s v="PLF Debt"/>
    <s v="Sales Tax: Increase sales tax from 8.25% to 8.75%."/>
    <s v="Other Purpose"/>
    <n v="44.64"/>
    <n v="55.36"/>
    <s v="Fail"/>
    <s v=""/>
    <n v="1"/>
    <n v="2009"/>
    <x v="2"/>
    <m/>
  </r>
  <r>
    <s v="Ventura"/>
    <s v="Moorpark Unified School District"/>
    <s v="General Obligation Bond"/>
    <n v="96000000"/>
    <s v="K-12 School Facility"/>
    <n v="45.63"/>
    <n v="54.37"/>
    <s v="Fail"/>
    <s v=""/>
    <n v="1"/>
    <n v="2020"/>
    <x v="1"/>
    <m/>
  </r>
  <r>
    <s v="Ventura"/>
    <s v="Oxnard School District"/>
    <s v="PLF Debt"/>
    <s v="Parcel Tax: $99 annual tax per parcel for 4 years."/>
    <s v="K-12 School Facility"/>
    <n v="47.21"/>
    <n v="52.79"/>
    <s v="Fail"/>
    <s v=""/>
    <n v="1"/>
    <n v="2009"/>
    <x v="2"/>
    <m/>
  </r>
  <r>
    <s v="Ventura"/>
    <s v="Ventura County"/>
    <s v="Sales Tax Revenue Bond"/>
    <s v="Sales Tax: .25% Increase for No Longer Than 10 Yrs"/>
    <s v="Parks, Open Space"/>
    <n v="48.7"/>
    <n v="51.3"/>
    <s v="Fail"/>
    <s v=""/>
    <n v="1"/>
    <n v="2004"/>
    <x v="0"/>
    <m/>
  </r>
  <r>
    <s v="Ventura"/>
    <s v="Oxnard"/>
    <s v="PLF Debt"/>
    <s v="Sales Tax: early termination of the sales tax established through Measure O in 2008 if street and alley work do not meet the Pavement Condition Index requirement"/>
    <s v="Other Purpose"/>
    <n v="51.76"/>
    <n v="48.24"/>
    <s v="Pass"/>
    <n v="1"/>
    <s v=""/>
    <n v="2020"/>
    <x v="0"/>
    <m/>
  </r>
  <r>
    <s v="Ventura"/>
    <s v="Ocean View School District (Ventura Co)"/>
    <s v="General Obligation Bond"/>
    <n v="198000000"/>
    <s v="K-12 School Facility"/>
    <n v="53.9"/>
    <n v="46.1"/>
    <s v="Fail"/>
    <s v=""/>
    <n v="1"/>
    <n v="2012"/>
    <x v="0"/>
    <m/>
  </r>
  <r>
    <s v="Ventura"/>
    <s v="Oxnard"/>
    <s v="PLF Debt"/>
    <s v="Sales Tax: additional 1.5% generating an estimated $40 million per year, thereby increasing the total sales tax rate from 7.75% to 9.25%"/>
    <s v="Other Purpose"/>
    <n v="53.92"/>
    <n v="46.08"/>
    <s v="Pass"/>
    <n v="1"/>
    <s v=""/>
    <n v="2020"/>
    <x v="0"/>
    <m/>
  </r>
  <r>
    <s v="Ventura"/>
    <s v="Oak Park Unified School District"/>
    <s v="General Obligation Bond"/>
    <n v="71100000"/>
    <s v="K-12 School Facility"/>
    <n v="55.1"/>
    <n v="44.9"/>
    <s v="Fail"/>
    <s v=""/>
    <n v="1"/>
    <n v="2006"/>
    <x v="0"/>
    <m/>
  </r>
  <r>
    <s v="Ventura"/>
    <s v="Moorpark Unified School District"/>
    <s v="General Obligation Bond"/>
    <n v="25500000"/>
    <s v="K-12 School Facility"/>
    <n v="55.1"/>
    <n v="44.9"/>
    <s v="Fail"/>
    <s v=""/>
    <n v="1"/>
    <n v="1990"/>
    <x v="0"/>
    <m/>
  </r>
  <r>
    <s v="Ventura"/>
    <s v="Santa Paula"/>
    <s v="PLF Debt"/>
    <s v="TOT: Increase to 10%"/>
    <s v="Special Tax Fees/Levy"/>
    <n v="55.2"/>
    <n v="44.8"/>
    <s v="Pass"/>
    <n v="1"/>
    <s v=""/>
    <n v="2002"/>
    <x v="0"/>
    <m/>
  </r>
  <r>
    <s v="Ventura"/>
    <s v="Pleasant Valley School District"/>
    <s v="General Obligation Bond"/>
    <n v="119000000"/>
    <s v="K-12 School Facility"/>
    <n v="55.2"/>
    <n v="44.8"/>
    <s v="Pass"/>
    <n v="1"/>
    <s v=""/>
    <n v="2018"/>
    <x v="1"/>
    <m/>
  </r>
  <r>
    <s v="Ventura"/>
    <s v="Mesa Union School District"/>
    <s v="General Obligation Bond"/>
    <n v="9875000"/>
    <s v="K-12 School Facility"/>
    <n v="55.79"/>
    <n v="44.21"/>
    <s v="Pass"/>
    <n v="1"/>
    <s v=""/>
    <n v="2018"/>
    <x v="0"/>
    <m/>
  </r>
  <r>
    <s v="Ventura"/>
    <s v="Oxnard Union High School District"/>
    <s v="General Obligation Bond"/>
    <n v="350000000"/>
    <s v="K-12 School Facility"/>
    <n v="56.39"/>
    <n v="43.61"/>
    <s v="Pass"/>
    <n v="1"/>
    <s v=""/>
    <n v="2018"/>
    <x v="1"/>
    <m/>
  </r>
  <r>
    <s v="Ventura"/>
    <s v="Ventura County"/>
    <s v="PLF Debt"/>
    <s v="Business License Tax: Continuation"/>
    <s v="Special Tax Fees/Levy"/>
    <n v="56.8"/>
    <n v="43.2"/>
    <s v="Pass"/>
    <n v="1"/>
    <s v=""/>
    <n v="2002"/>
    <x v="1"/>
    <m/>
  </r>
  <r>
    <s v="Ventura"/>
    <s v="Oak Park Unified School District"/>
    <s v="General Obligation Bond"/>
    <n v="29445000"/>
    <s v="K-12 School Facility"/>
    <n v="57"/>
    <n v="43"/>
    <s v="Pass"/>
    <n v="1"/>
    <s v=""/>
    <n v="2008"/>
    <x v="0"/>
    <m/>
  </r>
  <r>
    <s v="Ventura"/>
    <s v="Ventura County"/>
    <s v="PLF Debt"/>
    <s v="Cannabis Tax: authorizing marijuana cultivation and distribution with limitations of 500 acres for cultivation of general marijuana and 100 acres for indoor nurseries, permits for sales between distributors, and a tax of 4% of gross receipts on general cultivation and 1% of gross receipts on nursery cultivation"/>
    <s v="Other Purpose"/>
    <n v="57.22"/>
    <n v="42.78"/>
    <s v="Pass"/>
    <n v="1"/>
    <s v=""/>
    <n v="2020"/>
    <x v="0"/>
    <m/>
  </r>
  <r>
    <s v="Ventura"/>
    <s v="Santa Paula Union High School Public Library District"/>
    <s v="PLF Debt"/>
    <s v="Parcel Tax: $15 per parcel per year"/>
    <s v="Other Purpose"/>
    <n v="57.4"/>
    <n v="42.6"/>
    <s v="Fail"/>
    <s v=""/>
    <n v="1"/>
    <n v="1990"/>
    <x v="0"/>
    <m/>
  </r>
  <r>
    <s v="Ventura"/>
    <s v="Santa Paula"/>
    <s v="Sales Tax Revenue Bond"/>
    <s v="Sales Tax: Imposing 1% sales tax."/>
    <s v="Fire, Police Protection/Emergency Medical"/>
    <n v="57.7"/>
    <n v="42.3"/>
    <s v="Fail"/>
    <s v=""/>
    <n v="1"/>
    <n v="2014"/>
    <x v="0"/>
    <m/>
  </r>
  <r>
    <s v="Ventura"/>
    <s v="Thousand Oaks"/>
    <s v="PLF Debt"/>
    <s v="Increase ConstructionTax"/>
    <s v="Parks, Open Space"/>
    <n v="57.8"/>
    <n v="42.2"/>
    <s v="Fail"/>
    <s v=""/>
    <n v="1"/>
    <n v="1996"/>
    <x v="0"/>
    <m/>
  </r>
  <r>
    <s v="Ventura"/>
    <s v="Fillmore-Piru Memorial District"/>
    <s v="PLF Debt"/>
    <s v="Parcel Tax: $10 per parcel per year"/>
    <s v="Public Building"/>
    <n v="58.3"/>
    <n v="41.7"/>
    <s v="Fail"/>
    <s v=""/>
    <n v="1"/>
    <n v="1990"/>
    <x v="0"/>
    <m/>
  </r>
  <r>
    <s v="Ventura"/>
    <s v="Santa Paula"/>
    <s v="PLF Debt"/>
    <s v="Sales Tax: Adopt additional 1% tax to improve police and fire services."/>
    <s v="Other Purpose"/>
    <n v="58.37"/>
    <n v="41.63"/>
    <s v="Pass"/>
    <n v="1"/>
    <s v=""/>
    <n v="2016"/>
    <x v="0"/>
    <m/>
  </r>
  <r>
    <s v="Ventura"/>
    <s v="San Buenaventura"/>
    <s v="PLF Debt"/>
    <s v="Sales Tax: Establish additional 0.5% tax for 25 years."/>
    <s v="Other Purpose"/>
    <n v="58.74"/>
    <n v="41.26"/>
    <s v="Pass"/>
    <n v="1"/>
    <s v=""/>
    <n v="2016"/>
    <x v="0"/>
    <m/>
  </r>
  <r>
    <s v="Ventura"/>
    <s v="Ocean View School District (Ventura Co)"/>
    <s v="General Obligation Bond"/>
    <n v="169000000"/>
    <s v="K-12 School Facility"/>
    <n v="58.93"/>
    <n v="41.07"/>
    <s v="Pass"/>
    <n v="1"/>
    <s v=""/>
    <n v="2016"/>
    <x v="0"/>
    <m/>
  </r>
  <r>
    <s v="Ventura"/>
    <s v="Ventura Unified School District"/>
    <s v="PLF Debt"/>
    <s v="Parcel Tax: Levy Annual Parcel Tax of No More Than $96/ Parcel for 4 Yrs,Beginning 7/1/2011"/>
    <s v="K-12 School Facility"/>
    <n v="59.4"/>
    <n v="40.6"/>
    <s v="Fail"/>
    <s v=""/>
    <n v="1"/>
    <n v="2010"/>
    <x v="0"/>
    <m/>
  </r>
  <r>
    <s v="Ventura"/>
    <s v="Oak Park Unified School District"/>
    <s v="General Obligation Bond"/>
    <n v="89000000"/>
    <s v="K-12 School Facility"/>
    <n v="60"/>
    <n v="40"/>
    <s v="Fail"/>
    <s v=""/>
    <n v="1"/>
    <n v="2006"/>
    <x v="1"/>
    <m/>
  </r>
  <r>
    <s v="Ventura"/>
    <s v="Oak Park Unified School District"/>
    <s v="General Obligation Bond"/>
    <n v="17500000"/>
    <s v="K-12 School Facility"/>
    <n v="60.1"/>
    <n v="39.9"/>
    <s v="Pass"/>
    <n v="1"/>
    <s v=""/>
    <n v="2006"/>
    <x v="1"/>
    <m/>
  </r>
  <r>
    <s v="Ventura"/>
    <s v="Fillmore"/>
    <s v="PLF Debt"/>
    <s v="Marijuana Tax: Enact a permanent $30/sq. ft. tax on space used for the cultivation of marijuana with annual CPI increases."/>
    <s v="Other Purpose"/>
    <n v="60.33"/>
    <n v="39.67"/>
    <s v="Pass"/>
    <n v="1"/>
    <s v=""/>
    <n v="2016"/>
    <x v="0"/>
    <m/>
  </r>
  <r>
    <s v="Ventura"/>
    <s v="Ojai Unified School District"/>
    <s v="General Obligation Bond"/>
    <n v="45000000"/>
    <s v="K-12 School Facility"/>
    <n v="60.49"/>
    <n v="39.51"/>
    <s v="Pass"/>
    <n v="1"/>
    <s v=""/>
    <n v="2020"/>
    <x v="0"/>
    <m/>
  </r>
  <r>
    <s v="Ventura"/>
    <s v="Santa Paula Unified School District"/>
    <s v="General Obligation Bond"/>
    <n v="39600000"/>
    <s v="K-12 School Facility"/>
    <n v="60.55"/>
    <n v="39.450000000000003"/>
    <s v="Pass"/>
    <n v="1"/>
    <s v=""/>
    <n v="2016"/>
    <x v="1"/>
    <m/>
  </r>
  <r>
    <s v="Ventura"/>
    <s v="Mesa Union School District"/>
    <s v="General Obligation Bond"/>
    <n v="4000000"/>
    <s v="K-12 School Facility"/>
    <n v="61.2"/>
    <n v="38.799999999999997"/>
    <s v="Pass"/>
    <n v="1"/>
    <s v=""/>
    <n v="2008"/>
    <x v="1"/>
    <m/>
  </r>
  <r>
    <s v="Ventura"/>
    <s v="Fillmore"/>
    <s v="PLF Debt"/>
    <s v="Parcel Tax: Impose Tax of $15"/>
    <s v="Recreation and Sports Facilities"/>
    <n v="61.7"/>
    <n v="38.299999999999997"/>
    <s v="Fail"/>
    <s v=""/>
    <n v="1"/>
    <n v="2002"/>
    <x v="0"/>
    <m/>
  </r>
  <r>
    <s v="Ventura"/>
    <s v="Simi Valley Unified School District"/>
    <s v="General Obligation Bond"/>
    <n v="145000000"/>
    <s v="K-12 School Facility"/>
    <n v="61.8"/>
    <n v="38.200000000000003"/>
    <s v="Pass"/>
    <n v="1"/>
    <s v=""/>
    <n v="2004"/>
    <x v="1"/>
    <m/>
  </r>
  <r>
    <s v="Ventura"/>
    <s v="San Buenaventura"/>
    <s v="Sales Tax Revenue Bond"/>
    <s v="Sales Tax: Increase the Sales Tax by 1/4%"/>
    <s v="Public Safety"/>
    <n v="62"/>
    <n v="38.1"/>
    <s v="Fail"/>
    <s v=""/>
    <n v="1"/>
    <n v="2006"/>
    <x v="0"/>
    <m/>
  </r>
  <r>
    <s v="Ventura"/>
    <s v="Port Hueneme"/>
    <s v="PLF Debt"/>
    <s v="4% Utility Users Tax (Continue)"/>
    <s v="Special Tax Fees/Levy"/>
    <n v="62.2"/>
    <n v="37.799999999999997"/>
    <s v="Pass"/>
    <n v="1"/>
    <s v=""/>
    <n v="1996"/>
    <x v="0"/>
    <m/>
  </r>
  <r>
    <s v="Ventura"/>
    <s v="Oxnard Union High School District"/>
    <s v="General Obligation Bond"/>
    <n v="135000001"/>
    <s v="K-12 School Facility"/>
    <n v="62.2"/>
    <n v="37.799999999999997"/>
    <s v="Pass"/>
    <n v="1"/>
    <s v=""/>
    <n v="2004"/>
    <x v="0"/>
    <m/>
  </r>
  <r>
    <s v="Ventura"/>
    <s v="San Buenaventura"/>
    <s v="PLF Debt"/>
    <s v="Utility User Tax: Changes 5% telephone and cable television tax to 4.5% communications user tax."/>
    <s v="Other Purpose"/>
    <n v="63.36"/>
    <n v="36.64"/>
    <s v="Pass"/>
    <n v="1"/>
    <s v=""/>
    <n v="2007"/>
    <x v="2"/>
    <m/>
  </r>
  <r>
    <s v="Ventura"/>
    <s v="Oak Park Unified School District"/>
    <s v="General Obligation Bond"/>
    <n v="60000000"/>
    <s v="K-12 School Facility"/>
    <n v="63.51"/>
    <n v="36.49"/>
    <s v="Pass"/>
    <n v="1"/>
    <s v=""/>
    <n v="2016"/>
    <x v="0"/>
    <m/>
  </r>
  <r>
    <s v="Ventura"/>
    <s v="Oxnard School District"/>
    <s v="General Obligation Bond"/>
    <n v="64000000"/>
    <s v="K-12 School Facility"/>
    <n v="64.5"/>
    <n v="35.5"/>
    <s v="Pass"/>
    <n v="1"/>
    <s v=""/>
    <n v="2006"/>
    <x v="0"/>
    <m/>
  </r>
  <r>
    <s v="Ventura"/>
    <s v="Fillmore"/>
    <s v="PLF Debt"/>
    <s v="Marijuana Tax: Enact a permanent 15% tax on the proceeds of all marijuana sales."/>
    <s v="Other Purpose"/>
    <n v="64.510000000000005"/>
    <n v="35.49"/>
    <s v="Pass"/>
    <n v="1"/>
    <s v=""/>
    <n v="2016"/>
    <x v="0"/>
    <m/>
  </r>
  <r>
    <s v="Ventura"/>
    <s v="Oxnard"/>
    <s v="PLF Debt"/>
    <s v="Sales Tax: Increase Tax by 1/2› for 20 Yrs Only"/>
    <s v="Special Tax Fees/Levy"/>
    <n v="65.099999999999994"/>
    <n v="34.9"/>
    <s v="Pass"/>
    <n v="1"/>
    <s v=""/>
    <n v="2008"/>
    <x v="0"/>
    <m/>
  </r>
  <r>
    <s v="Ventura"/>
    <s v="Mesa Union School District"/>
    <s v="General Obligation Bond"/>
    <n v="3900000"/>
    <s v="K-12 School Facility"/>
    <n v="65.3"/>
    <n v="34.700000000000003"/>
    <s v="Pass"/>
    <n v="1"/>
    <s v=""/>
    <n v="2002"/>
    <x v="0"/>
    <m/>
  </r>
  <r>
    <s v="Ventura"/>
    <s v="Moorpark Unified School District"/>
    <s v="General Obligation Bond"/>
    <n v="39500000"/>
    <s v="K-12 School Facility"/>
    <n v="65.400000000000006"/>
    <n v="34.6"/>
    <s v="Pass"/>
    <n v="1"/>
    <s v=""/>
    <n v="2008"/>
    <x v="0"/>
    <m/>
  </r>
  <r>
    <s v="Ventura"/>
    <s v="Simi Valley Unified School District"/>
    <s v="General Obligation Bond"/>
    <n v="239000000"/>
    <s v="K-12 School Facility"/>
    <n v="65.42"/>
    <n v="34.58"/>
    <s v="Pass"/>
    <n v="1"/>
    <s v=""/>
    <n v="2016"/>
    <x v="0"/>
    <m/>
  </r>
  <r>
    <s v="Ventura"/>
    <s v="Ventura County Community College District"/>
    <s v="General Obligation Bond"/>
    <n v="356000000"/>
    <s v="College, University Facility"/>
    <n v="65.599999999999994"/>
    <n v="34.4"/>
    <s v="Pass"/>
    <n v="1"/>
    <s v=""/>
    <n v="2002"/>
    <x v="1"/>
    <m/>
  </r>
  <r>
    <s v="Ventura"/>
    <s v="Fillmore"/>
    <s v="PLF Debt"/>
    <s v="Parcel Tax of $15"/>
    <s v="Recreation and Sports Facilities"/>
    <n v="65.7"/>
    <n v="34.299999999999997"/>
    <s v="Fail"/>
    <s v=""/>
    <n v="1"/>
    <n v="2002"/>
    <x v="1"/>
    <m/>
  </r>
  <r>
    <s v="Ventura"/>
    <s v="Oak Park Unified School District"/>
    <s v="PLF Debt"/>
    <s v="Parcel Tax: Renew existing annual $197 tax for 8 years."/>
    <s v="K-12 School Facility"/>
    <n v="65.83"/>
    <n v="34.17"/>
    <s v="Fail"/>
    <s v=""/>
    <n v="1"/>
    <n v="2017"/>
    <x v="2"/>
    <m/>
  </r>
  <r>
    <s v="Ventura"/>
    <s v="Conejo Valley Unified School District"/>
    <s v="General Obligation Bond"/>
    <n v="197000000"/>
    <s v="K-12 School Facility"/>
    <n v="66"/>
    <n v="34.1"/>
    <s v="Pass"/>
    <n v="1"/>
    <s v=""/>
    <n v="2014"/>
    <x v="0"/>
    <m/>
  </r>
  <r>
    <s v="Ventura"/>
    <s v="Ojai Unified School District"/>
    <s v="PLF Debt"/>
    <s v="Parcel Tax: Levy a Tax of $89/Parcel Annually for 7 Yrs"/>
    <s v="K-12 School Facility"/>
    <n v="66"/>
    <n v="34.1"/>
    <s v="Fail"/>
    <s v=""/>
    <n v="1"/>
    <n v="2008"/>
    <x v="0"/>
    <m/>
  </r>
  <r>
    <s v="Ventura"/>
    <s v="Oxnard School District"/>
    <s v="General Obligation Bond"/>
    <n v="90000000"/>
    <s v="K-12 School Facility"/>
    <n v="66.400000000000006"/>
    <n v="33.6"/>
    <s v="Pass"/>
    <n v="1"/>
    <s v=""/>
    <n v="2012"/>
    <x v="0"/>
    <m/>
  </r>
  <r>
    <s v="Ventura"/>
    <s v="Simi Valley"/>
    <s v="PLF Debt"/>
    <s v="Marijuana Tax: Impose annual tax on marijuana businesses not to exceed $10/canopy sq. ft. for cultivation (adjustable for inflation); 6% of gross receipts for retail marijuana businesses; and 4% for all other marijuana businesses."/>
    <s v="Other Purpose"/>
    <n v="66.48"/>
    <n v="33.520000000000003"/>
    <s v="Pass"/>
    <n v="1"/>
    <s v=""/>
    <n v="2018"/>
    <x v="0"/>
    <m/>
  </r>
  <r>
    <s v="Ventura"/>
    <s v="Fillmore"/>
    <s v="PLF Debt"/>
    <s v="Parcel Tax: $15 Per Parcel Per Year"/>
    <s v="Recreation and Sports Facilities"/>
    <n v="67.400000000000006"/>
    <n v="32.6"/>
    <s v="Pass"/>
    <n v="1"/>
    <s v=""/>
    <n v="2005"/>
    <x v="3"/>
    <m/>
  </r>
  <r>
    <s v="Ventura"/>
    <s v="Somis Union Elementary School District"/>
    <s v="General Obligation Bond"/>
    <n v="8000000"/>
    <s v="K-12 School Facility"/>
    <n v="67.400000000000006"/>
    <n v="32.6"/>
    <s v="Pass"/>
    <n v="1"/>
    <s v=""/>
    <n v="2012"/>
    <x v="0"/>
    <m/>
  </r>
  <r>
    <s v="Ventura"/>
    <s v="Briggs Elementary School District"/>
    <s v="General Obligation Bond"/>
    <n v="4500000"/>
    <s v="K-12 School Facility"/>
    <n v="67.8"/>
    <n v="32.200000000000003"/>
    <s v="Pass"/>
    <n v="1"/>
    <s v=""/>
    <n v="2014"/>
    <x v="0"/>
    <m/>
  </r>
  <r>
    <s v="Ventura"/>
    <s v="Fillmore Unified School District"/>
    <s v="General Obligation Bond"/>
    <n v="10000000"/>
    <s v="K-12 School Facility"/>
    <n v="67.900000000000006"/>
    <n v="32.1"/>
    <s v="Pass"/>
    <n v="1"/>
    <s v=""/>
    <n v="2004"/>
    <x v="0"/>
    <m/>
  </r>
  <r>
    <s v="Ventura"/>
    <s v="Oxnard Union High School District"/>
    <s v="General Obligation Bond"/>
    <n v="57000000"/>
    <s v="K-12 School Facility"/>
    <n v="68"/>
    <n v="32"/>
    <s v="Pass"/>
    <n v="1"/>
    <s v=""/>
    <n v="1996"/>
    <x v="0"/>
    <m/>
  </r>
  <r>
    <s v="Ventura"/>
    <s v="Blanchard Community/Santa Paula Public Library District"/>
    <s v="PLF Debt"/>
    <s v="Parcel Tax: Increase Tax from $25 to $40 Per Yr"/>
    <s v="Public Building"/>
    <n v="68.099999999999994"/>
    <n v="31.9"/>
    <s v="Pass"/>
    <n v="1"/>
    <s v=""/>
    <n v="2004"/>
    <x v="1"/>
    <m/>
  </r>
  <r>
    <s v="Ventura"/>
    <s v="Ojai Unified School District"/>
    <s v="General Obligation Bond"/>
    <n v="35000000"/>
    <s v="K-12 School Facility"/>
    <n v="68.2"/>
    <n v="31.8"/>
    <s v="Pass"/>
    <n v="1"/>
    <s v=""/>
    <n v="2014"/>
    <x v="0"/>
    <m/>
  </r>
  <r>
    <s v="Ventura"/>
    <s v="Ventura Unified School District"/>
    <s v="PLF Debt"/>
    <s v="Parcel Tax: Levy Annual Tax of $59 Per Parcel for 4 Yrs"/>
    <s v="K-12 School Facility"/>
    <n v="68.599999999999994"/>
    <n v="31.5"/>
    <s v="Pass"/>
    <n v="1"/>
    <s v=""/>
    <n v="2012"/>
    <x v="0"/>
    <m/>
  </r>
  <r>
    <s v="Ventura"/>
    <s v="Ojai"/>
    <s v="PLF Debt"/>
    <s v="Cannabis Tax: 3% tax on marijuana businesses generating an estimated $465,000 - $1.55 million per year"/>
    <s v="Other Purpose"/>
    <n v="69.209999999999994"/>
    <n v="30.79"/>
    <s v="Pass"/>
    <n v="1"/>
    <s v=""/>
    <n v="2020"/>
    <x v="0"/>
    <m/>
  </r>
  <r>
    <s v="Ventura"/>
    <s v="Moorpark Unified School District"/>
    <s v="General Obligation Bond"/>
    <n v="33000000"/>
    <s v="K-12 School Facility"/>
    <n v="69.3"/>
    <n v="30.7"/>
    <s v="Pass"/>
    <n v="1"/>
    <s v=""/>
    <n v="2002"/>
    <x v="1"/>
    <m/>
  </r>
  <r>
    <s v="Ventura"/>
    <s v="Port Hueneme"/>
    <s v="PLF Debt"/>
    <s v="Sales Tax: Impose 1% tax."/>
    <s v="Other Purpose"/>
    <n v="69.33"/>
    <n v="30.67"/>
    <s v="Pass"/>
    <n v="1"/>
    <s v=""/>
    <n v="2018"/>
    <x v="0"/>
    <m/>
  </r>
  <r>
    <s v="Ventura"/>
    <s v="Hueneme Elementary School District"/>
    <s v="General Obligation Bond"/>
    <n v="34200000"/>
    <s v="K-12 School Facility"/>
    <n v="69.430000000000007"/>
    <n v="30.57"/>
    <s v="Pass"/>
    <n v="1"/>
    <s v=""/>
    <n v="2018"/>
    <x v="1"/>
    <m/>
  </r>
  <r>
    <s v="Ventura"/>
    <s v="San Buenaventura"/>
    <s v="PLF Debt"/>
    <s v="Card Room Tax: 15% of the Gross Revenues Received by the License Holder from Card Play"/>
    <s v="Special Tax Fees/Levy"/>
    <n v="69.599999999999994"/>
    <n v="30.4"/>
    <s v="Pass"/>
    <n v="1"/>
    <s v=""/>
    <n v="2005"/>
    <x v="3"/>
    <m/>
  </r>
  <r>
    <s v="Ventura"/>
    <s v="Oxnard School District"/>
    <s v="General Obligation Bond"/>
    <n v="142500000"/>
    <s v="K-12 School Facility"/>
    <n v="69.94"/>
    <n v="30.06"/>
    <s v="Pass"/>
    <n v="1"/>
    <s v=""/>
    <n v="2016"/>
    <x v="0"/>
    <m/>
  </r>
  <r>
    <s v="Ventura"/>
    <s v="Santa Paula Union High School District"/>
    <s v="General Obligation Bond"/>
    <n v="39000000"/>
    <s v="K-12 School Facility"/>
    <n v="70.400000000000006"/>
    <n v="29.6"/>
    <s v="Pass"/>
    <n v="1"/>
    <s v=""/>
    <n v="2008"/>
    <x v="0"/>
    <m/>
  </r>
  <r>
    <s v="Ventura"/>
    <s v="Ventura County CFD No. 2015-01"/>
    <s v="PLF Debt"/>
    <s v="Parcel Tax: $98.75 per year per single family residental unit."/>
    <s v="Parks, Open Space"/>
    <n v="70.680000000000007"/>
    <n v="29.32"/>
    <s v="Pass"/>
    <n v="1"/>
    <s v=""/>
    <n v="2016"/>
    <x v="2"/>
    <m/>
  </r>
  <r>
    <s v="Ventura"/>
    <s v="Ojai"/>
    <s v="PLF Debt"/>
    <s v="TOT: Continuation of 10% Tax"/>
    <s v="Special Tax Fees/Levy"/>
    <n v="70.7"/>
    <n v="29.3"/>
    <s v="Pass"/>
    <n v="1"/>
    <s v=""/>
    <n v="1998"/>
    <x v="0"/>
    <m/>
  </r>
  <r>
    <s v="Ventura"/>
    <s v="Rio Elementary School District"/>
    <s v="General Obligation Bond"/>
    <n v="38500000"/>
    <s v="K-12 School Facility"/>
    <n v="70.900000000000006"/>
    <n v="29.1"/>
    <s v="Pass"/>
    <n v="1"/>
    <s v=""/>
    <n v="2014"/>
    <x v="0"/>
    <m/>
  </r>
  <r>
    <s v="Ventura"/>
    <s v="Port Hueneme"/>
    <s v="PLF Debt"/>
    <s v="Sales Tax: Enact a 1/2› Tax"/>
    <s v="Special Tax Fees/Levy"/>
    <n v="71.7"/>
    <n v="28.3"/>
    <s v="Pass"/>
    <n v="1"/>
    <s v=""/>
    <n v="2008"/>
    <x v="0"/>
    <m/>
  </r>
  <r>
    <s v="Ventura"/>
    <s v="Santa Paula"/>
    <s v="PLF Debt"/>
    <s v="Marijuana Tax: Impose tax on marijuana businesses up to $25/sq. ft. of space used for cultivation/processing, and up to 10% of gross receipts from sales and related products."/>
    <s v="Other Purpose"/>
    <n v="71.84"/>
    <n v="28.16"/>
    <s v="Pass"/>
    <n v="1"/>
    <s v=""/>
    <n v="2018"/>
    <x v="0"/>
    <m/>
  </r>
  <r>
    <s v="Ventura"/>
    <s v="San Buenaventura"/>
    <s v="PLF Debt"/>
    <s v="Cannabis Tax: 8% of gross receipts for retail marijuana businesses, 4% for other marijuana businesses and $10 per square foot for cultivation"/>
    <s v="Other Purpose"/>
    <n v="71.849999999999994"/>
    <n v="28.15"/>
    <s v="Pass"/>
    <n v="1"/>
    <s v=""/>
    <n v="2020"/>
    <x v="0"/>
    <m/>
  </r>
  <r>
    <s v="Ventura"/>
    <s v="Rio Elementary School District"/>
    <s v="General Obligation Bond"/>
    <n v="59200000"/>
    <s v="K-12 School Facility"/>
    <n v="71.98"/>
    <n v="28.02"/>
    <s v="Pass"/>
    <n v="1"/>
    <s v=""/>
    <n v="2018"/>
    <x v="0"/>
    <m/>
  </r>
  <r>
    <s v="Ventura"/>
    <s v="Oxnard"/>
    <s v="PLF Debt"/>
    <s v="Wastewater Rates: Repeal the city's increased wastewater rates adopted in January 2016 and return to the lower rates previously in effect."/>
    <s v="Wastewater Collection, Treatment"/>
    <n v="72.19"/>
    <n v="27.81"/>
    <s v="Pass"/>
    <n v="1"/>
    <s v=""/>
    <n v="2016"/>
    <x v="0"/>
    <m/>
  </r>
  <r>
    <s v="Ventura"/>
    <s v="Conejo Valley Unified School District"/>
    <s v="General Obligation Bond"/>
    <n v="88000000"/>
    <s v="K-12 School Facility"/>
    <n v="72.3"/>
    <n v="27.7"/>
    <s v="Pass"/>
    <n v="1"/>
    <s v=""/>
    <n v="1998"/>
    <x v="0"/>
    <m/>
  </r>
  <r>
    <s v="Ventura"/>
    <s v="Fillmore Unified School District"/>
    <s v="General Obligation Bond"/>
    <n v="35000000"/>
    <s v="K-12 School Facility"/>
    <n v="72.88"/>
    <n v="27.12"/>
    <s v="Pass"/>
    <n v="1"/>
    <s v=""/>
    <n v="2016"/>
    <x v="0"/>
    <m/>
  </r>
  <r>
    <s v="Ventura"/>
    <s v="Ventura Unified School District"/>
    <s v="PLF Debt"/>
    <s v="Parcel Tax: renewing an existing annual parcel tax of $59 per parcel for four years, thereby generating an estimated $2.2 million per year"/>
    <s v="Other Purpose"/>
    <n v="73.17"/>
    <n v="26.83"/>
    <s v="Pass"/>
    <n v="1"/>
    <s v=""/>
    <n v="2020"/>
    <x v="0"/>
    <m/>
  </r>
  <r>
    <s v="Ventura"/>
    <s v="Hueneme Elementary School District"/>
    <s v="General Obligation Bond"/>
    <n v="17100001"/>
    <s v="K-12 School Facility"/>
    <n v="73.7"/>
    <n v="26.3"/>
    <s v="Pass"/>
    <n v="1"/>
    <s v=""/>
    <n v="2004"/>
    <x v="0"/>
    <m/>
  </r>
  <r>
    <s v="Ventura"/>
    <s v="Ventura Unified School District"/>
    <s v="PLF Debt"/>
    <s v="Parcel Tax: Renew tax for 4 years at a rate of $59/parcel."/>
    <s v="K-12 School Facility"/>
    <n v="75.12"/>
    <n v="24.88"/>
    <s v="Pass"/>
    <n v="1"/>
    <s v=""/>
    <n v="2016"/>
    <x v="0"/>
    <m/>
  </r>
  <r>
    <s v="Ventura"/>
    <s v="Thousand Oaks"/>
    <s v="PLF Debt"/>
    <s v="Marijuana Tax: Impose annual tax on marijuana businesses not to exceed $10/canopy sq. ft. for cultivation (adjustable for inflation); 6% of gross receipts for retail marijuana businesses; and 4% for all other marijuana businesses."/>
    <s v="Other Purpose"/>
    <n v="76.36"/>
    <n v="23.64"/>
    <s v="Pass"/>
    <n v="1"/>
    <s v=""/>
    <n v="2018"/>
    <x v="0"/>
    <m/>
  </r>
  <r>
    <s v="Ventura"/>
    <s v="Hueneme Elementary School District"/>
    <s v="General Obligation Bond"/>
    <n v="19600000"/>
    <s v="K-12 School Facility"/>
    <n v="76.400000000000006"/>
    <n v="23.6"/>
    <s v="Pass"/>
    <n v="1"/>
    <s v=""/>
    <n v="2012"/>
    <x v="0"/>
    <m/>
  </r>
  <r>
    <s v="Ventura"/>
    <s v="Port Hueneme"/>
    <s v="PLF Debt"/>
    <s v="Utility Users Tax: Reduce the Tax Rate from 4% to 3.75%"/>
    <s v="Special Tax Fees/Levy"/>
    <n v="77.599999999999994"/>
    <n v="22.4"/>
    <s v="Pass"/>
    <n v="1"/>
    <s v=""/>
    <n v="2010"/>
    <x v="0"/>
    <m/>
  </r>
  <r>
    <s v="Ventura"/>
    <s v="Ocean View School District (Ventura Co)"/>
    <s v="General Obligation Bond"/>
    <n v="4200000"/>
    <s v="K-12 School Facility"/>
    <n v="78.3"/>
    <n v="21.7"/>
    <s v="Pass"/>
    <n v="1"/>
    <s v=""/>
    <n v="2012"/>
    <x v="0"/>
    <m/>
  </r>
  <r>
    <s v="Ventura"/>
    <s v="Oxnard"/>
    <s v="PLF Debt"/>
    <s v="Marijuana Tax: Impose tax of the following on marijuana businesses not to exceed $10/sq. ft. for cultivation; 6% of gross receipts for retail; and 4% of gross receipts for all other businesses."/>
    <s v="Other Purpose"/>
    <n v="79.77"/>
    <n v="20.23"/>
    <s v="Pass"/>
    <n v="1"/>
    <s v=""/>
    <n v="2018"/>
    <x v="0"/>
    <m/>
  </r>
  <r>
    <s v="Ventura"/>
    <s v="Santa Paula Elementary School District"/>
    <s v="General Obligation Bond"/>
    <n v="10000000"/>
    <s v="K-12 School Facility"/>
    <n v="80"/>
    <n v="20"/>
    <s v="Pass"/>
    <n v="1"/>
    <s v=""/>
    <n v="2000"/>
    <x v="1"/>
    <m/>
  </r>
  <r>
    <s v="Ventura"/>
    <s v="Simi Valley"/>
    <s v="PLF Debt"/>
    <s v="Transient Occupancy Tax: Extend existing TOT of 8%."/>
    <s v="Other Purpose"/>
    <n v="81"/>
    <n v="19"/>
    <s v="Pass"/>
    <n v="1"/>
    <s v=""/>
    <n v="1988"/>
    <x v="0"/>
    <m/>
  </r>
  <r>
    <s v="Ventura"/>
    <s v="Oak Park Unified School District"/>
    <s v="PLF Debt"/>
    <s v="Parcel Tax: $197 Per Parcel Annually for 5 Yrs"/>
    <s v="K-12 School Facility"/>
    <n v="81.3"/>
    <n v="18.7"/>
    <s v="Pass"/>
    <n v="1"/>
    <s v=""/>
    <n v="2004"/>
    <x v="1"/>
    <m/>
  </r>
  <r>
    <s v="Ventura"/>
    <s v="Oak Park Unified School District"/>
    <s v="PLF Debt"/>
    <s v="Parcel Tax: Renew Existing Annual $197 Parcel Tax for 8 Yrs Beginning 7/1/2009 (Current Parcel Tax Expires 6/30/2009)"/>
    <s v="K-12 School Facility"/>
    <n v="82.8"/>
    <n v="17.2"/>
    <s v="Pass"/>
    <n v="1"/>
    <s v=""/>
    <n v="2008"/>
    <x v="1"/>
    <m/>
  </r>
  <r>
    <s v="Ventura"/>
    <s v="Ojai"/>
    <s v="PLF Debt"/>
    <s v="Transient Occupancy Tax: increase from 10% to 15%"/>
    <s v="Street Construction and Improvements"/>
    <n v="83.09"/>
    <n v="16.91"/>
    <s v="Pass"/>
    <n v="1"/>
    <s v=""/>
    <n v="2020"/>
    <x v="1"/>
    <m/>
  </r>
  <r>
    <s v="Ventura"/>
    <s v="Oxnard CFD No 4"/>
    <s v="PLF Debt"/>
    <s v="Parcel Tax: Reduce the maximum special tax by 17% on developed properties located within CFD No. 4."/>
    <s v="Multiple Capital Improvements, Public Works"/>
    <n v="90.83"/>
    <n v="9.17"/>
    <s v="Pass"/>
    <n v="1"/>
    <s v=""/>
    <n v="2018"/>
    <x v="0"/>
    <m/>
  </r>
  <r>
    <s v="Ventura"/>
    <s v="Oxnard CFD No 4"/>
    <s v="PLF Debt"/>
    <s v="Harbor Patrol Charge: To amend and limit charges for harbor patrol services to an amount no greater than the amount charged for harbor patrol services to Westport CFD No. 2."/>
    <s v="Public Safety"/>
    <n v="91.44"/>
    <n v="8.56"/>
    <s v="Pass"/>
    <n v="1"/>
    <s v=""/>
    <n v="2018"/>
    <x v="0"/>
    <m/>
  </r>
  <r>
    <s v="Yolo"/>
    <s v="Woodland"/>
    <s v="Sales Tax Revenue Bond"/>
    <s v="Sales Tax: Extend Current 0.5%"/>
    <s v="Special Tax Fees/Levy"/>
    <n v="29.2"/>
    <n v="70.8"/>
    <s v="Fail"/>
    <s v=""/>
    <n v="1"/>
    <n v="2002"/>
    <x v="1"/>
    <m/>
  </r>
  <r>
    <s v="Yolo"/>
    <s v="Esparto Unified School District"/>
    <s v="PLF Debt"/>
    <s v="Parcel Tax: Levy a $100 per year parcel tax for 5 years."/>
    <s v="Other, Multiple Educational Uses (Equipment, etc.)"/>
    <n v="29.9"/>
    <n v="70.099999999999994"/>
    <s v="Fail"/>
    <s v=""/>
    <n v="1"/>
    <n v="2011"/>
    <x v="2"/>
    <m/>
  </r>
  <r>
    <s v="Yolo"/>
    <s v="Yolo County"/>
    <s v="PLF Debt"/>
    <s v="Increase TOT from 8% to 12%"/>
    <s v="Special Tax Fees/Levy"/>
    <n v="38.4"/>
    <n v="61.6"/>
    <s v="Fail"/>
    <s v=""/>
    <n v="1"/>
    <n v="2000"/>
    <x v="0"/>
    <m/>
  </r>
  <r>
    <s v="Yolo"/>
    <s v="Woodland"/>
    <s v="Sales Tax Revenue Bond"/>
    <s v="$.005 Sales Tax for 4 Yrs"/>
    <s v="Special Tax Fees/Levy"/>
    <n v="44.2"/>
    <n v="55.8"/>
    <s v="Fail"/>
    <s v=""/>
    <n v="1"/>
    <n v="1998"/>
    <x v="1"/>
    <m/>
  </r>
  <r>
    <s v="Yolo"/>
    <s v="Washington Unified School District (Yolo County)"/>
    <s v="General Obligation Bond"/>
    <n v="59000000"/>
    <s v="K-12 School Facility"/>
    <n v="50.4"/>
    <n v="49.6"/>
    <s v="Fail"/>
    <s v=""/>
    <n v="1"/>
    <n v="2007"/>
    <x v="2"/>
    <m/>
  </r>
  <r>
    <s v="Yolo"/>
    <s v="Davis"/>
    <s v="PLF Debt"/>
    <s v="Water Rates: Repeal Ordinance No. 2405 adopted in March 2013 by the Davis City Council, which authorizes increases in water rates over the next 5 yrs."/>
    <s v="Water Supply, Storage, Distribution"/>
    <n v="51"/>
    <n v="49"/>
    <s v="Pass"/>
    <n v="1"/>
    <s v=""/>
    <n v="2014"/>
    <x v="1"/>
    <m/>
  </r>
  <r>
    <s v="Yolo"/>
    <s v="West Sacramento"/>
    <s v="PLF Debt"/>
    <s v="Sales Tax: Enact tax of .25%."/>
    <s v="Other Purpose"/>
    <n v="51.4"/>
    <n v="48.6"/>
    <s v="Pass"/>
    <n v="1"/>
    <s v=""/>
    <n v="2018"/>
    <x v="0"/>
    <m/>
  </r>
  <r>
    <s v="Yolo"/>
    <s v="Esparto Unified School District"/>
    <s v="General Obligation Bond"/>
    <n v="19900000"/>
    <s v="K-12 School Facility"/>
    <n v="52.61"/>
    <n v="47.39"/>
    <s v="Fail"/>
    <s v=""/>
    <n v="1"/>
    <n v="2020"/>
    <x v="0"/>
    <m/>
  </r>
  <r>
    <s v="Yolo"/>
    <s v="Winters"/>
    <s v="PLF Debt"/>
    <s v="Utility Users Tax: Increase Tax to 9.5%, Not to Exceed $450 Annually for Each Residential Unit"/>
    <s v="Special Tax Fees/Levy"/>
    <n v="52.8"/>
    <n v="47.2"/>
    <s v="Pass"/>
    <n v="1"/>
    <s v=""/>
    <n v="2010"/>
    <x v="1"/>
    <m/>
  </r>
  <r>
    <s v="Yolo"/>
    <s v="Woodland"/>
    <s v="Sales Tax Revenue Bond"/>
    <s v="Sales Tax: Implement a 1/4› Sales Tax to Expire After 4 Yrs"/>
    <s v="Special Tax Fees/Levy"/>
    <n v="54.8"/>
    <n v="45.2"/>
    <s v="Pass"/>
    <n v="1"/>
    <s v=""/>
    <n v="2010"/>
    <x v="1"/>
    <m/>
  </r>
  <r>
    <s v="Yolo"/>
    <s v="Davis"/>
    <s v="PLF Debt"/>
    <s v="Parcel Tax: Levy tax of $99/residential unit &amp; other rates for commercial and industrial to fund the maintenance of streets and bike paths, with the possibility of an annual 2% increase for 10 years."/>
    <s v="Other Purpose"/>
    <n v="57.11"/>
    <n v="42.89"/>
    <s v="Fail"/>
    <s v=""/>
    <n v="1"/>
    <n v="2018"/>
    <x v="1"/>
    <m/>
  </r>
  <r>
    <s v="Yolo"/>
    <s v="West Sacramento"/>
    <s v="Sales Tax Revenue Bond"/>
    <s v="Sales Tax: Continue 1/4› of the Existing 1/2› Tax"/>
    <s v="Special Tax Fees/Levy"/>
    <n v="57.8"/>
    <n v="42.2"/>
    <s v="Pass"/>
    <n v="1"/>
    <s v=""/>
    <n v="2008"/>
    <x v="0"/>
    <m/>
  </r>
  <r>
    <s v="Yolo"/>
    <s v="Davis"/>
    <s v="Sales Tax Revenue Bond"/>
    <s v="Sales Tax: Increase sales tax by 1/2› for 6 yrs."/>
    <s v="Special Tax Fees/Levy"/>
    <n v="58.9"/>
    <n v="41.1"/>
    <s v="Pass"/>
    <n v="1"/>
    <s v=""/>
    <n v="2014"/>
    <x v="1"/>
    <m/>
  </r>
  <r>
    <s v="Yolo"/>
    <s v="Winters"/>
    <s v="PLF Debt"/>
    <s v="Transient Occupancy Tax: Increase tax 2% from 10% to 12%."/>
    <s v="Special Tax Fees/Levy"/>
    <n v="59.2"/>
    <n v="40.799999999999997"/>
    <s v="Pass"/>
    <n v="1"/>
    <s v=""/>
    <n v="2014"/>
    <x v="1"/>
    <m/>
  </r>
  <r>
    <s v="Yolo"/>
    <s v="Washington Unified School District"/>
    <s v="General Obligation Bond"/>
    <n v="46000000"/>
    <s v="K-12 School Facility"/>
    <n v="59.52"/>
    <n v="40.479999999999997"/>
    <s v="Pass"/>
    <n v="1"/>
    <s v=""/>
    <n v="2020"/>
    <x v="0"/>
    <m/>
  </r>
  <r>
    <s v="Yolo"/>
    <s v="Davis"/>
    <s v="PLF Debt"/>
    <s v="Special Tax: $98 per unit/per year for single family residential; $98 per unit/per year for multi-family residential; $80 per 1,000 sq. ft. per year of improved building space up to a max of 10,000 sq. ft. for commercial buildings; $25.60 per employee/per year up to a max of 30 employees for industrial and $28.60 per 1,000 sq. ft. per year of improved building space up to a max of 10,000 sq. ft. for day care."/>
    <s v="Parks, Open Space"/>
    <n v="59.54"/>
    <n v="40.46"/>
    <s v="Fail"/>
    <s v=""/>
    <n v="1"/>
    <n v="2001"/>
    <x v="2"/>
    <m/>
  </r>
  <r>
    <s v="Yolo"/>
    <s v="Davis"/>
    <s v="General Obligation Bond"/>
    <n v="7000000"/>
    <s v="Other Purpose"/>
    <n v="60"/>
    <n v="40"/>
    <s v="Fail"/>
    <s v=""/>
    <n v="1"/>
    <n v="1988"/>
    <x v="0"/>
    <m/>
  </r>
  <r>
    <s v="Yolo"/>
    <s v="Washington Unified School District"/>
    <s v="General Obligation Bond"/>
    <n v="150000000"/>
    <s v="K-12 School Facility"/>
    <n v="60.93"/>
    <n v="39.07"/>
    <s v="Pass"/>
    <n v="1"/>
    <s v=""/>
    <n v="2020"/>
    <x v="0"/>
    <m/>
  </r>
  <r>
    <s v="Yolo"/>
    <s v="Woodland"/>
    <s v="PLF Debt"/>
    <s v="Advisory Vote for Measure L Proceeds"/>
    <s v="Multiple Capital Improvements, Public Works"/>
    <n v="61.8"/>
    <n v="38.200000000000003"/>
    <s v="Fail"/>
    <s v=""/>
    <n v="1"/>
    <n v="1998"/>
    <x v="1"/>
    <m/>
  </r>
  <r>
    <s v="Yolo"/>
    <s v="Woodland"/>
    <s v="Sales Tax Revenue Bond"/>
    <s v="Sales Tax: Extend 1/2› Sales Tax"/>
    <s v="Special Tax Fees/Levy"/>
    <n v="63.1"/>
    <n v="36.9"/>
    <s v="Pass"/>
    <n v="1"/>
    <s v=""/>
    <n v="2006"/>
    <x v="1"/>
    <m/>
  </r>
  <r>
    <s v="Yolo"/>
    <s v="Woodland"/>
    <s v="PLF Debt"/>
    <s v="Sales Tax: extension to the current 0.25% sales tax for ten years generating an estimated $2.8 million per year, thereby leaving the existing total sales tax rate at 8%"/>
    <s v="Other Purpose"/>
    <n v="63.43"/>
    <n v="36.57"/>
    <s v="Pass"/>
    <n v="1"/>
    <s v=""/>
    <n v="2020"/>
    <x v="0"/>
    <m/>
  </r>
  <r>
    <s v="Yolo"/>
    <s v="Davis"/>
    <s v="PLF Debt"/>
    <s v="Transient Occupancy Tax: Increase TOT to 12%"/>
    <s v="Other Purpose"/>
    <n v="63.8"/>
    <n v="36.200000000000003"/>
    <s v="Pass"/>
    <n v="1"/>
    <s v=""/>
    <n v="2016"/>
    <x v="1"/>
    <m/>
  </r>
  <r>
    <s v="Yolo"/>
    <s v="West Sacramento"/>
    <s v="Sales Tax Revenue Bond"/>
    <s v="Sales Tax: Impose 1/2% Tax"/>
    <s v="Special Tax Fees/Levy"/>
    <n v="64.5"/>
    <n v="35.5"/>
    <s v="Pass"/>
    <n v="1"/>
    <s v=""/>
    <n v="2002"/>
    <x v="0"/>
    <m/>
  </r>
  <r>
    <s v="Yolo"/>
    <s v="Woodland"/>
    <s v="PLF Debt"/>
    <s v="Sales Tax: Extend 0.5% tax for 12 years to 2030."/>
    <s v="Other Purpose"/>
    <n v="64.97"/>
    <n v="35.03"/>
    <s v="Pass"/>
    <n v="1"/>
    <s v=""/>
    <n v="2016"/>
    <x v="0"/>
    <m/>
  </r>
  <r>
    <s v="Yolo"/>
    <s v="Woodland"/>
    <s v="Sales Tax Revenue Bond"/>
    <s v="1/2› Sales Tax for 6 Yrs"/>
    <s v="Multiple Capital Improvements, Public Works"/>
    <n v="65.3"/>
    <n v="34.700000000000003"/>
    <s v="Pass"/>
    <n v="1"/>
    <s v=""/>
    <n v="2000"/>
    <x v="1"/>
    <m/>
  </r>
  <r>
    <s v="Yolo"/>
    <s v="West Sacramento"/>
    <s v="PLF Debt"/>
    <s v="Sales Tax: Impose 0.25% tax for general city services."/>
    <s v="Other Purpose"/>
    <n v="65.739999999999995"/>
    <n v="34.26"/>
    <s v="Pass"/>
    <n v="1"/>
    <s v=""/>
    <n v="2016"/>
    <x v="0"/>
    <m/>
  </r>
  <r>
    <s v="Yolo"/>
    <s v="Davis Joint Unified School District"/>
    <s v="PLF Debt"/>
    <s v="Parcel Tax: $166 per parcel."/>
    <s v="K-12 School Facility"/>
    <n v="66.7"/>
    <n v="33.299999999999997"/>
    <s v="Pass"/>
    <n v="1"/>
    <s v=""/>
    <n v="2003"/>
    <x v="2"/>
    <m/>
  </r>
  <r>
    <s v="Yolo"/>
    <s v="Davis Joint Unified School District"/>
    <s v="PLF Debt"/>
    <s v="Special Tax: Levy emergency special tax of $200/year for 2 years. Tax rate per dwelling unit for multi-family parcels will be $20 per dwelling unit."/>
    <s v="Other, Multiple Educational Uses (Equipment, etc.)"/>
    <n v="67.2"/>
    <n v="32.799999999999997"/>
    <s v="Pass"/>
    <n v="1"/>
    <s v=""/>
    <n v="2011"/>
    <x v="2"/>
    <m/>
  </r>
  <r>
    <s v="Yolo"/>
    <s v="Washington Unified School District (Yolo County)"/>
    <s v="General Obligation Bond"/>
    <n v="49800000"/>
    <s v="K-12 School Facility"/>
    <n v="67.400000000000006"/>
    <n v="32.6"/>
    <s v="Pass"/>
    <n v="1"/>
    <s v=""/>
    <n v="2014"/>
    <x v="0"/>
    <m/>
  </r>
  <r>
    <s v="Yolo"/>
    <s v="Davis Joint Unified School District"/>
    <s v="PLF Debt"/>
    <s v="Parcel Tax: $198, adjusted annually for inflation, raising approximately $3,000,000 per year"/>
    <s v="K-12 School Facility"/>
    <n v="68.05"/>
    <n v="31.95"/>
    <s v="Pass"/>
    <n v="1"/>
    <s v=""/>
    <n v="2020"/>
    <x v="1"/>
    <m/>
  </r>
  <r>
    <s v="Yolo"/>
    <s v="West Sacramento"/>
    <s v="PLF Debt"/>
    <s v="TOT: Increase from 8% to 12%"/>
    <s v="Special Tax Fees/Levy"/>
    <n v="68.5"/>
    <n v="31.5"/>
    <s v="Pass"/>
    <n v="1"/>
    <s v=""/>
    <n v="2004"/>
    <x v="0"/>
    <m/>
  </r>
  <r>
    <s v="Yolo"/>
    <s v="Davis"/>
    <s v="Sales Tax Revenue Bond"/>
    <s v="Sales Tax: Increase by 1/2› from 7/1/2004 to 12/31/2010"/>
    <s v="Special Tax Fees/Levy"/>
    <n v="68.5"/>
    <n v="31.5"/>
    <s v="Pass"/>
    <n v="1"/>
    <s v=""/>
    <n v="2004"/>
    <x v="1"/>
    <m/>
  </r>
  <r>
    <s v="Yolo"/>
    <s v="Winters"/>
    <s v="PLF Debt"/>
    <s v="5% Utility Users Tax"/>
    <s v="Special Tax Fees/Levy"/>
    <n v="68.5"/>
    <n v="31.5"/>
    <s v="Pass"/>
    <n v="1"/>
    <s v=""/>
    <n v="1998"/>
    <x v="1"/>
    <m/>
  </r>
  <r>
    <s v="Yolo"/>
    <s v="Woodland"/>
    <s v="Sales Tax Revenue Bond"/>
    <s v="Sales Tax: Continue 1/4› sales tax with no rate increase."/>
    <s v="Special Tax Fees/Levy"/>
    <n v="68.599999999999994"/>
    <n v="31.4"/>
    <s v="Pass"/>
    <n v="1"/>
    <s v=""/>
    <n v="2014"/>
    <x v="1"/>
    <m/>
  </r>
  <r>
    <s v="Yolo"/>
    <s v="Washington Unified School District (Yolo County)"/>
    <s v="General Obligation Bond"/>
    <n v="52000000"/>
    <s v="K-12 School Facility"/>
    <n v="68.7"/>
    <n v="31.3"/>
    <s v="Pass"/>
    <n v="1"/>
    <s v=""/>
    <n v="2004"/>
    <x v="1"/>
    <m/>
  </r>
  <r>
    <s v="Yolo"/>
    <s v="Winters"/>
    <s v="PLF Debt"/>
    <s v="Utility Users Tax: Reduce the Current Tax Rate on Utility Users from 5% to 4.75%"/>
    <s v="Special Tax Fees/Levy"/>
    <n v="68.900000000000006"/>
    <n v="31.1"/>
    <s v="Pass"/>
    <n v="1"/>
    <s v=""/>
    <n v="2008"/>
    <x v="1"/>
    <m/>
  </r>
  <r>
    <s v="Yolo"/>
    <s v="Davis Joint Unified School District"/>
    <s v="PLF Debt"/>
    <s v="Parcel Tax: Continue Tax for 4 Yrs from $20 to $204 Per Parcel, and Levy Up to an Additional $242 to Cover State Funding Shortfalls Only If the November 2012 Temporary Taxes to Fund Education Initiative Does Not Pass"/>
    <s v="K-12 School Facility"/>
    <n v="69"/>
    <n v="31"/>
    <s v="Pass"/>
    <n v="1"/>
    <s v=""/>
    <n v="2012"/>
    <x v="0"/>
    <m/>
  </r>
  <r>
    <s v="Yolo"/>
    <s v="Davis"/>
    <s v="PLF Debt"/>
    <s v="Parcel Tax: Extend $49/Year Parcel Tax for 6 Yrs"/>
    <s v="Recreation and Sports Facilities"/>
    <n v="70.400000000000006"/>
    <n v="29.6"/>
    <s v="Pass"/>
    <n v="1"/>
    <s v=""/>
    <n v="2006"/>
    <x v="1"/>
    <m/>
  </r>
  <r>
    <s v="Yolo"/>
    <s v="Davis"/>
    <s v="PLF Debt"/>
    <s v="Impose Parcel Tax"/>
    <s v="Recreation and Sports Facilities"/>
    <n v="70.5"/>
    <n v="29.5"/>
    <s v="Pass"/>
    <n v="1"/>
    <s v=""/>
    <n v="2000"/>
    <x v="0"/>
    <m/>
  </r>
  <r>
    <s v="Yolo"/>
    <s v="Winters"/>
    <s v="PLF Debt"/>
    <s v="Raise Muni Services Tax from $5 to $10 (Monthly)"/>
    <s v="Special Tax Fees/Levy"/>
    <n v="71.8"/>
    <n v="28.2"/>
    <s v="Pass"/>
    <n v="1"/>
    <s v=""/>
    <n v="1998"/>
    <x v="1"/>
    <m/>
  </r>
  <r>
    <s v="Yolo"/>
    <s v="Davis Joint Unified School District"/>
    <s v="PLF Debt"/>
    <s v="Parcel Tax: Replace expiring tax for 8 years at a rate of $620/parcel."/>
    <s v="K-12 School Facility"/>
    <n v="71.900000000000006"/>
    <n v="28.1"/>
    <s v="Pass"/>
    <n v="1"/>
    <s v=""/>
    <n v="2016"/>
    <x v="0"/>
    <m/>
  </r>
  <r>
    <s v="Yolo"/>
    <s v="Washington Unified School District (Yolo County)"/>
    <s v="General Obligation Bond"/>
    <n v="22000000"/>
    <s v="K-12 School Facility"/>
    <n v="72.8"/>
    <n v="27.2"/>
    <s v="Pass"/>
    <n v="1"/>
    <s v=""/>
    <n v="2012"/>
    <x v="0"/>
    <m/>
  </r>
  <r>
    <s v="Yolo"/>
    <s v="Davis"/>
    <s v="PLF Debt"/>
    <s v="Special Tax: Increase from $42 to $88 per parcel and 2% per year."/>
    <s v="Other Purpose"/>
    <n v="73.2"/>
    <n v="26.8"/>
    <s v="Pass"/>
    <n v="1"/>
    <s v=""/>
    <n v="2007"/>
    <x v="2"/>
    <m/>
  </r>
  <r>
    <s v="Yolo"/>
    <s v="Davis Joint Unified School District"/>
    <s v="PLF Debt"/>
    <s v="Parcel Tax: Renew tax of $200 a year on single family homes."/>
    <s v="K-12 School Facility"/>
    <n v="73.2"/>
    <n v="26.8"/>
    <s v="Pass"/>
    <n v="1"/>
    <s v=""/>
    <n v="2007"/>
    <x v="2"/>
    <m/>
  </r>
  <r>
    <s v="Yolo"/>
    <s v="Davis"/>
    <s v="PLF Debt"/>
    <s v="Parcel Tax: Renew tax of $49/residential unit and other rates for commercial and industrial to fund park maintenance, recreational facilities, and open spaces for 20 years."/>
    <s v="Parks, Open Space"/>
    <n v="73.599999999999994"/>
    <n v="26.4"/>
    <s v="Pass"/>
    <n v="1"/>
    <s v=""/>
    <n v="2018"/>
    <x v="1"/>
    <m/>
  </r>
  <r>
    <s v="Yolo"/>
    <s v="Davis Joint Unified School District"/>
    <s v="General Obligation Bond"/>
    <n v="1509000000"/>
    <s v="K-12 School Facility"/>
    <n v="74.47"/>
    <n v="25.53"/>
    <s v="Pass"/>
    <n v="1"/>
    <s v=""/>
    <n v="2018"/>
    <x v="0"/>
    <m/>
  </r>
  <r>
    <s v="Yolo"/>
    <s v="Davis"/>
    <s v="Sales Tax Revenue Bond"/>
    <s v="Sales Tax: Continue to Collect a 1/2› Sales Tax Through 12/31/2016"/>
    <s v="Special Tax Fees/Levy"/>
    <n v="74.5"/>
    <n v="25.5"/>
    <s v="Pass"/>
    <n v="1"/>
    <s v=""/>
    <n v="2010"/>
    <x v="1"/>
    <m/>
  </r>
  <r>
    <s v="Yolo"/>
    <s v="Esparto Unified School District"/>
    <s v="General Obligation Bond"/>
    <n v="3300000"/>
    <s v="K-12 School Facility"/>
    <n v="75.099999999999994"/>
    <n v="24.9"/>
    <s v="Pass"/>
    <n v="1"/>
    <s v=""/>
    <n v="1996"/>
    <x v="0"/>
    <m/>
  </r>
  <r>
    <s v="Yolo"/>
    <s v="Davis Joint Unified School District"/>
    <s v="PLF Debt"/>
    <s v="Parcel Tax: Levy Annual Tax from $50 to $120 for 3 Yrs"/>
    <s v="K-12 School Facility"/>
    <n v="75.7"/>
    <n v="24.3"/>
    <s v="Pass"/>
    <n v="1"/>
    <s v=""/>
    <n v="2008"/>
    <x v="0"/>
    <m/>
  </r>
  <r>
    <s v="Yolo"/>
    <s v="Yolo County CSA (Wild Wings)"/>
    <s v="PLF Debt"/>
    <s v="Parcel Tax: $900 per parcel for one year then $1700 per parcel per year."/>
    <s v="Parks, Open Space"/>
    <n v="75.900000000000006"/>
    <n v="24.1"/>
    <s v="Pass"/>
    <n v="1"/>
    <s v=""/>
    <n v="2009"/>
    <x v="2"/>
    <m/>
  </r>
  <r>
    <s v="Yolo"/>
    <s v="Washington Unified School District (Yolo County)"/>
    <s v="General Obligation Bond"/>
    <n v="17540000"/>
    <s v="K-12 School Facility"/>
    <n v="76.900000000000006"/>
    <n v="23.1"/>
    <s v="Pass"/>
    <n v="1"/>
    <s v=""/>
    <n v="2006"/>
    <x v="0"/>
    <m/>
  </r>
  <r>
    <s v="Yolo"/>
    <s v="Davis"/>
    <s v="PLF Debt"/>
    <s v="$49 Sq Ft/$20 Grp/$40 Per 1,000 Sq Ft Comm/$12.80 Per Employee Ind"/>
    <s v="Multiple Capital Improvements, Public Works"/>
    <n v="78.599999999999994"/>
    <n v="21.4"/>
    <s v="Pass"/>
    <n v="1"/>
    <s v=""/>
    <n v="1998"/>
    <x v="1"/>
    <m/>
  </r>
  <r>
    <s v="Yolo"/>
    <s v="Davis"/>
    <s v="PLF Debt"/>
    <s v="Business License Tax: Up to 10% on gross receipts of marijuana businesses"/>
    <s v="Other Purpose"/>
    <n v="78.900000000000006"/>
    <n v="21.1"/>
    <s v="Pass"/>
    <n v="1"/>
    <s v=""/>
    <n v="2016"/>
    <x v="1"/>
    <m/>
  </r>
  <r>
    <s v="Yolo"/>
    <s v="Yolo County"/>
    <s v="PLF Debt"/>
    <s v="Marijuana Tax: Impose tax on marijuana business in unincorporated areas of the county at a rate between 1% and 15% of gross receipts, with initial rates of 4% for cultivation and 5% for other businesses and with the ability to increase or decrease the tax by up to 2% each year"/>
    <s v="Other Purpose"/>
    <n v="79.010000000000005"/>
    <n v="20.99"/>
    <s v="Pass"/>
    <n v="1"/>
    <s v=""/>
    <n v="2018"/>
    <x v="1"/>
    <m/>
  </r>
  <r>
    <s v="Yolo"/>
    <s v="Davis"/>
    <s v="PLF Debt"/>
    <s v="Parcel Tax: Continuation of $49 Tax"/>
    <s v="Recreation and Sports Facilities"/>
    <n v="79.099999999999994"/>
    <n v="20.9"/>
    <s v="Pass"/>
    <n v="1"/>
    <s v=""/>
    <n v="2002"/>
    <x v="1"/>
    <m/>
  </r>
  <r>
    <s v="Yolo"/>
    <s v="Elkhorn Fire Protection District"/>
    <s v="PLF Debt"/>
    <s v="Parcel Tax: $2.50 per year/ per acre."/>
    <s v="Fire, Police Protection/Emergency Medical"/>
    <n v="81.8"/>
    <n v="18.2"/>
    <s v="Pass"/>
    <n v="1"/>
    <s v=""/>
    <n v="2015"/>
    <x v="2"/>
    <m/>
  </r>
  <r>
    <s v="Yolo"/>
    <s v="Davis"/>
    <s v="PLF Debt"/>
    <s v="Sales Tax: extending the city's 1% tax beyond December 31, 2020"/>
    <s v="Other Purpose"/>
    <n v="82.53"/>
    <n v="17.47"/>
    <s v="Pass"/>
    <n v="1"/>
    <s v=""/>
    <n v="2020"/>
    <x v="1"/>
    <m/>
  </r>
  <r>
    <s v="Yolo"/>
    <s v="Davis"/>
    <s v="PLF Debt"/>
    <s v="Parcel Tax: Extend for 6 Yrs the Existing Parcel Tax of $49.00/Year for Single-Family and Multi-Family-Family Residences, $20 for Group Living, $40 for 1,000 Sq Ft of Improved Commercial Building Space Up to a Maximum of 10,000 Sq Ft, $12.80 Per Industrial Employee Up to a Maximum of 30 Employees, $14.30 Per 1,000 Sq Ft of Improved Day Care Building Space Up to a Maximum of 10,000 Sq Ft"/>
    <s v="Recreation and Sports Facilities"/>
    <n v="84.1"/>
    <n v="15.9"/>
    <s v="Pass"/>
    <n v="1"/>
    <s v=""/>
    <n v="2012"/>
    <x v="1"/>
    <m/>
  </r>
  <r>
    <s v="Yuba"/>
    <s v="Loma Rica/Browns Valley Community Services District"/>
    <s v="PLF Debt"/>
    <s v="Impose a Special Tax"/>
    <s v="Special Tax Fees/Levy"/>
    <n v="28.8"/>
    <n v="71.2"/>
    <s v="Fail"/>
    <s v=""/>
    <n v="1"/>
    <n v="2000"/>
    <x v="0"/>
    <m/>
  </r>
  <r>
    <s v="Yuba"/>
    <s v="Marysville"/>
    <s v="Sales Tax Revenue Bond"/>
    <s v="Sales Tax: Increase Tax by 1/2 of 1%"/>
    <s v="Special Tax Fees/Levy"/>
    <n v="36.799999999999997"/>
    <n v="63.2"/>
    <s v="Fail"/>
    <s v=""/>
    <n v="1"/>
    <n v="2008"/>
    <x v="0"/>
    <m/>
  </r>
  <r>
    <s v="Yuba"/>
    <s v="Yuba County"/>
    <s v="PLF Debt"/>
    <s v="New 8% Transient Occupancy Tax"/>
    <s v="Special Tax Fees/Levy"/>
    <n v="37.1"/>
    <n v="62.9"/>
    <s v="Fail"/>
    <s v=""/>
    <n v="1"/>
    <n v="1998"/>
    <x v="0"/>
    <m/>
  </r>
  <r>
    <s v="Yuba"/>
    <s v="Wheatland"/>
    <s v="PLF Debt"/>
    <s v="3.5% Utility Users Tax"/>
    <s v="Special Tax Fees/Levy"/>
    <n v="42"/>
    <n v="58"/>
    <s v="Fail"/>
    <s v=""/>
    <n v="1"/>
    <n v="1996"/>
    <x v="0"/>
    <m/>
  </r>
  <r>
    <s v="Yuba"/>
    <s v="Wheatland Union High School District"/>
    <s v="General Obligation Bond"/>
    <n v="16500000"/>
    <s v="K-12 School Facility"/>
    <n v="42.6"/>
    <n v="57.4"/>
    <s v="Fail"/>
    <s v=""/>
    <n v="1"/>
    <n v="2020"/>
    <x v="1"/>
    <m/>
  </r>
  <r>
    <s v="Yuba"/>
    <s v="Yuba County"/>
    <s v="PLF Debt"/>
    <s v="1/2 of 1%"/>
    <s v="Special Tax Fees/Levy"/>
    <n v="44.7"/>
    <n v="55.3"/>
    <s v="Fail"/>
    <s v=""/>
    <n v="1"/>
    <n v="1994"/>
    <x v="0"/>
    <m/>
  </r>
  <r>
    <s v="Yuba"/>
    <s v="Yuba County"/>
    <s v="PLF Debt"/>
    <s v="Impose a Transient Occupancy Tax"/>
    <s v="Special Tax Fees/Levy"/>
    <n v="46.6"/>
    <n v="53.4"/>
    <s v="Fail"/>
    <s v=""/>
    <n v="1"/>
    <n v="2000"/>
    <x v="0"/>
    <m/>
  </r>
  <r>
    <s v="Yuba"/>
    <s v="Loma Rica/Browns Valley Community Services District"/>
    <s v="PLF Debt"/>
    <s v="Parcel Tax: Increase to 6›/Sq Ft with a Cap of $200/Building with a Minimum Charge of $24 Per Structure"/>
    <s v="Fire, Police Protection/Emergency Medical"/>
    <n v="46.8"/>
    <n v="53.2"/>
    <s v="Fail"/>
    <s v=""/>
    <n v="1"/>
    <n v="2004"/>
    <x v="0"/>
    <m/>
  </r>
  <r>
    <s v="Yuba"/>
    <s v="Marysville"/>
    <s v="Sales Tax Revenue Bond"/>
    <s v="Sales Tax: Impose 1› sales tax to expire on 3/31/2025."/>
    <s v="Special Tax Fees/Levy"/>
    <n v="48.1"/>
    <n v="51.9"/>
    <s v="Fail"/>
    <s v=""/>
    <n v="1"/>
    <n v="2014"/>
    <x v="0"/>
    <m/>
  </r>
  <r>
    <s v="Yuba"/>
    <s v="Olivehurst Public Utilities Fire Service Area"/>
    <s v="PLF Debt"/>
    <s v="Parcel Tax: Levy tax of $120/parcel"/>
    <s v="Fire, Police Protection/Emergency Medical"/>
    <n v="48.5"/>
    <n v="51.5"/>
    <s v="Fail"/>
    <s v=""/>
    <n v="1"/>
    <n v="2014"/>
    <x v="0"/>
    <m/>
  </r>
  <r>
    <s v="Yuba"/>
    <s v="Plumas Lake Elementary School District"/>
    <s v="General Obligation Bond"/>
    <n v="20000000"/>
    <s v="K-12 School Facility"/>
    <n v="49.11"/>
    <n v="59.89"/>
    <s v="Fail"/>
    <s v=""/>
    <n v="1"/>
    <n v="2018"/>
    <x v="1"/>
    <m/>
  </r>
  <r>
    <s v="Yuba"/>
    <s v="Yuba County"/>
    <s v="PLF Debt"/>
    <s v="TOT: Impose 10% Tax"/>
    <s v="Special Tax Fees/Levy"/>
    <n v="52.2"/>
    <n v="47.8"/>
    <s v="Pass"/>
    <n v="1"/>
    <s v=""/>
    <n v="2002"/>
    <x v="0"/>
    <m/>
  </r>
  <r>
    <s v="Yuba"/>
    <s v="Plumas Lake Elementary School District"/>
    <s v="General Obligation Bond"/>
    <n v="30000000"/>
    <s v="K-12 School Facility"/>
    <n v="52.65"/>
    <n v="47.35"/>
    <s v="Fail"/>
    <s v=""/>
    <n v="1"/>
    <n v="2020"/>
    <x v="1"/>
    <m/>
  </r>
  <r>
    <s v="Yuba"/>
    <s v="Yuba County"/>
    <s v="PLF Debt"/>
    <s v="Sales Tax: Impose 1% tax for 10 yrs."/>
    <s v="Other Purpose"/>
    <n v="53.04"/>
    <n v="46.96"/>
    <s v="Pass"/>
    <n v="1"/>
    <s v=""/>
    <n v="2018"/>
    <x v="0"/>
    <m/>
  </r>
  <r>
    <s v="Yuba"/>
    <s v="Wheatland"/>
    <s v="Sales Tax Revenue Bond"/>
    <s v="Sales Tax: Impose 1/2› Sales Tax"/>
    <s v="Special Tax Fees/Levy"/>
    <n v="53.8"/>
    <n v="46.2"/>
    <s v="Pass"/>
    <n v="1"/>
    <s v=""/>
    <n v="2010"/>
    <x v="0"/>
    <m/>
  </r>
  <r>
    <s v="Yuba"/>
    <s v="Plumas Lake Elementary School District"/>
    <s v="General Obligation Bond"/>
    <n v="20000000"/>
    <s v="K-12 School Facility"/>
    <n v="54"/>
    <n v="46"/>
    <s v="Fail"/>
    <s v=""/>
    <n v="1"/>
    <n v="2008"/>
    <x v="0"/>
    <m/>
  </r>
  <r>
    <s v="Yuba"/>
    <s v="Marysville"/>
    <s v="PLF Debt"/>
    <s v="Sales Tax: Increase by 1% for 10 years."/>
    <s v="Other Purpose"/>
    <n v="54.69"/>
    <n v="45.31"/>
    <s v="Pass"/>
    <n v="1"/>
    <s v=""/>
    <n v="2016"/>
    <x v="1"/>
    <m/>
  </r>
  <r>
    <s v="Yuba"/>
    <s v="Wheatland"/>
    <s v="PLF Debt"/>
    <s v="Excise Tax: 1% of the Total Valuation of Construction Work Authorized by the Building Permit for New/Expanded Houses and Other Bldgs/Structures"/>
    <s v="Special Tax Fees/Levy"/>
    <n v="59.9"/>
    <n v="40.1"/>
    <s v="Fail"/>
    <s v=""/>
    <n v="1"/>
    <n v="2004"/>
    <x v="0"/>
    <m/>
  </r>
  <r>
    <s v="Yuba"/>
    <s v="Wheatland Union High School District"/>
    <s v="General Obligation Bond"/>
    <n v="9000000"/>
    <s v="K-12 School Facility"/>
    <n v="61.9"/>
    <n v="38.1"/>
    <s v="Pass"/>
    <n v="1"/>
    <s v=""/>
    <n v="2012"/>
    <x v="0"/>
    <m/>
  </r>
  <r>
    <s v="Yuba"/>
    <s v="Marysville"/>
    <s v="PLF Debt"/>
    <s v="Cannabis Tax: 6% of gross receipts for retail, 4% of gross receipts for other marijuana businesses, and $10 per square foot for cultivation, generating an estimated $300,000 - $470,000 per year"/>
    <s v="Other Purpose"/>
    <n v="62.17"/>
    <n v="37.83"/>
    <s v="Pass"/>
    <n v="1"/>
    <s v=""/>
    <n v="2020"/>
    <x v="0"/>
    <m/>
  </r>
  <r>
    <s v="Yuba"/>
    <s v="Marysville"/>
    <s v="PLF Debt"/>
    <s v="Marijuana Tax: Impose a cannabis business tax up to 15% of gross receipts."/>
    <s v="Other Purpose"/>
    <n v="63.17"/>
    <n v="36.83"/>
    <s v="Pass"/>
    <n v="1"/>
    <s v=""/>
    <n v="2016"/>
    <x v="0"/>
    <m/>
  </r>
  <r>
    <s v="Yuba"/>
    <s v="Wheatland School District"/>
    <s v="General Obligation Bond"/>
    <n v="5700000"/>
    <s v="K-12 School Facility"/>
    <n v="65.3"/>
    <n v="34.700000000000003"/>
    <s v="Pass"/>
    <n v="1"/>
    <s v=""/>
    <n v="2008"/>
    <x v="0"/>
    <m/>
  </r>
  <r>
    <s v="Yuba"/>
    <s v="Wheatland"/>
    <s v="PLF Debt"/>
    <s v="Transient Occupancy Tax: Impose a 10% Tax"/>
    <s v="Special Tax Fees/Levy"/>
    <n v="65.5"/>
    <n v="34.5"/>
    <s v="Pass"/>
    <n v="1"/>
    <s v=""/>
    <n v="2006"/>
    <x v="0"/>
    <m/>
  </r>
  <r>
    <s v="Yuba"/>
    <s v="Plumas Lake Elementary School District"/>
    <s v="General Obligation Bond"/>
    <n v="20000000"/>
    <s v="K-12 School Facility"/>
    <n v="66.16"/>
    <n v="33.840000000000003"/>
    <s v="Fail"/>
    <s v=""/>
    <n v="1"/>
    <n v="2016"/>
    <x v="0"/>
    <m/>
  </r>
  <r>
    <s v="Yuba"/>
    <s v="Yuba County"/>
    <s v="PLF Debt"/>
    <s v="Resource Depletion Tax: 15›/Ton on Mined Material with a Cap on Administrative Costs at 3%"/>
    <s v="Street Construction and Improvements"/>
    <n v="66.900000000000006"/>
    <n v="33.1"/>
    <s v="Pass"/>
    <n v="1"/>
    <s v=""/>
    <n v="2004"/>
    <x v="0"/>
    <m/>
  </r>
  <r>
    <s v="Yuba"/>
    <s v="Camptonville"/>
    <s v="PLF Debt"/>
    <s v="Impose a Special Tax"/>
    <s v="Special Tax Fees/Levy"/>
    <n v="71.900000000000006"/>
    <n v="28.1"/>
    <s v="Pass"/>
    <n v="1"/>
    <s v=""/>
    <n v="2000"/>
    <x v="0"/>
    <m/>
  </r>
  <r>
    <s v="Yuba"/>
    <s v="Dobbins/Oregan House Fire Protection District"/>
    <s v="PLF Debt"/>
    <s v="Parcel Tax: Increase to $12.50 Per Unit of Benefit"/>
    <s v="Fire, Police Protection/Emergency Medical"/>
    <n v="73.900000000000006"/>
    <n v="26.1"/>
    <s v="Pass"/>
    <n v="1"/>
    <s v=""/>
    <n v="2002"/>
    <x v="0"/>
    <m/>
  </r>
  <r>
    <s v="Yuba"/>
    <s v="Wheatland"/>
    <s v="PLF Debt"/>
    <s v="Sales Tax: extension to the current 0.5% sales tax for ten years generating an estimated $330,000 per year, thereby leaving the existing total sales tax rate at 7.75%"/>
    <s v="Other Purpose"/>
    <n v="79.95"/>
    <n v="20.05"/>
    <s v="Pass"/>
    <n v="1"/>
    <s v=""/>
    <n v="2020"/>
    <x v="0"/>
    <m/>
  </r>
  <r>
    <m/>
    <m/>
    <m/>
    <m/>
    <m/>
    <m/>
    <m/>
    <m/>
    <m/>
    <m/>
    <m/>
    <x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374B5D-3B34-3C41-B48C-08729DC49893}"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8" firstHeaderRow="0" firstDataRow="1" firstDataCol="1"/>
  <pivotFields count="8">
    <pivotField axis="axisRow" showAll="0" sortType="descending">
      <items count="16">
        <item x="9"/>
        <item x="14"/>
        <item x="1"/>
        <item x="4"/>
        <item x="12"/>
        <item x="13"/>
        <item x="0"/>
        <item x="5"/>
        <item x="11"/>
        <item x="8"/>
        <item x="7"/>
        <item x="2"/>
        <item x="3"/>
        <item x="10"/>
        <item h="1"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ataField="1" showAll="0"/>
  </pivotFields>
  <rowFields count="1">
    <field x="0"/>
  </rowFields>
  <rowItems count="15">
    <i>
      <x v="6"/>
    </i>
    <i>
      <x v="2"/>
    </i>
    <i>
      <x v="11"/>
    </i>
    <i>
      <x v="12"/>
    </i>
    <i>
      <x v="5"/>
    </i>
    <i>
      <x v="9"/>
    </i>
    <i>
      <x v="8"/>
    </i>
    <i>
      <x v="10"/>
    </i>
    <i>
      <x v="4"/>
    </i>
    <i>
      <x v="3"/>
    </i>
    <i>
      <x v="1"/>
    </i>
    <i>
      <x v="13"/>
    </i>
    <i>
      <x/>
    </i>
    <i>
      <x v="7"/>
    </i>
    <i t="grand">
      <x/>
    </i>
  </rowItems>
  <colFields count="1">
    <field x="-2"/>
  </colFields>
  <colItems count="2">
    <i>
      <x/>
    </i>
    <i i="1">
      <x v="1"/>
    </i>
  </colItems>
  <dataFields count="2">
    <dataField name="Total Number of Passes" fld="6" baseField="0" baseItem="0"/>
    <dataField name="Total Number of Fail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F90F23-9DED-9540-9EAC-B49C5AEE54FC}"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1" firstHeaderRow="0" firstDataRow="1" firstDataCol="1"/>
  <pivotFields count="8">
    <pivotField showAll="0"/>
    <pivotField showAll="0"/>
    <pivotField axis="axisRow" showAll="0">
      <items count="39">
        <item x="27"/>
        <item x="23"/>
        <item x="11"/>
        <item x="36"/>
        <item x="35"/>
        <item x="6"/>
        <item x="25"/>
        <item x="18"/>
        <item x="4"/>
        <item x="5"/>
        <item x="33"/>
        <item x="9"/>
        <item x="13"/>
        <item x="2"/>
        <item x="17"/>
        <item x="3"/>
        <item x="19"/>
        <item x="29"/>
        <item x="32"/>
        <item x="15"/>
        <item x="26"/>
        <item x="8"/>
        <item x="10"/>
        <item x="0"/>
        <item x="20"/>
        <item x="21"/>
        <item x="12"/>
        <item x="31"/>
        <item x="16"/>
        <item x="7"/>
        <item x="37"/>
        <item x="14"/>
        <item x="1"/>
        <item x="22"/>
        <item x="30"/>
        <item x="28"/>
        <item x="24"/>
        <item h="1" x="34"/>
        <item t="default"/>
      </items>
    </pivotField>
    <pivotField showAll="0"/>
    <pivotField showAll="0"/>
    <pivotField showAll="0"/>
    <pivotField dataField="1" showAll="0">
      <items count="4">
        <item x="1"/>
        <item x="0"/>
        <item x="2"/>
        <item t="default"/>
      </items>
    </pivotField>
    <pivotField dataField="1" showAll="0">
      <items count="4">
        <item x="0"/>
        <item x="1"/>
        <item x="2"/>
        <item t="default"/>
      </items>
    </pivotField>
  </pivotFields>
  <rowFields count="1">
    <field x="2"/>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Sum of Pass" fld="6" baseField="0" baseItem="0"/>
    <dataField name="Sum of Fail"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85975-69AE-CC49-9B09-243782846BE2}"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 firstHeaderRow="0" firstDataRow="1" firstDataCol="1"/>
  <pivotFields count="13">
    <pivotField showAll="0"/>
    <pivotField showAll="0"/>
    <pivotField showAll="0"/>
    <pivotField showAll="0"/>
    <pivotField showAll="0"/>
    <pivotField showAll="0"/>
    <pivotField showAll="0"/>
    <pivotField showAll="0"/>
    <pivotField dataField="1" showAll="0"/>
    <pivotField dataField="1" showAll="0"/>
    <pivotField showAll="0"/>
    <pivotField axis="axisRow" showAll="0">
      <items count="9">
        <item x="5"/>
        <item x="6"/>
        <item x="0"/>
        <item x="2"/>
        <item x="4"/>
        <item x="1"/>
        <item x="3"/>
        <item h="1" x="7"/>
        <item t="default"/>
      </items>
    </pivotField>
    <pivotField showAll="0"/>
  </pivotFields>
  <rowFields count="1">
    <field x="11"/>
  </rowFields>
  <rowItems count="8">
    <i>
      <x/>
    </i>
    <i>
      <x v="1"/>
    </i>
    <i>
      <x v="2"/>
    </i>
    <i>
      <x v="3"/>
    </i>
    <i>
      <x v="4"/>
    </i>
    <i>
      <x v="5"/>
    </i>
    <i>
      <x v="6"/>
    </i>
    <i t="grand">
      <x/>
    </i>
  </rowItems>
  <colFields count="1">
    <field x="-2"/>
  </colFields>
  <colItems count="2">
    <i>
      <x/>
    </i>
    <i i="1">
      <x v="1"/>
    </i>
  </colItems>
  <dataFields count="2">
    <dataField name="Sum of Pass" fld="8" baseField="0" baseItem="0"/>
    <dataField name="Sum of Fai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0FF64B-2A9E-6840-A79F-AA81B87359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4" firstHeaderRow="1" firstDataRow="1" firstDataCol="1"/>
  <pivotFields count="1">
    <pivotField axis="axisRow" dataField="1" showAll="0" sortType="descending">
      <items count="62">
        <item x="34"/>
        <item x="59"/>
        <item x="53"/>
        <item x="22"/>
        <item x="21"/>
        <item x="47"/>
        <item x="16"/>
        <item x="30"/>
        <item x="24"/>
        <item x="0"/>
        <item x="38"/>
        <item x="1"/>
        <item x="12"/>
        <item x="54"/>
        <item x="19"/>
        <item x="56"/>
        <item x="2"/>
        <item x="35"/>
        <item x="9"/>
        <item x="26"/>
        <item x="29"/>
        <item x="49"/>
        <item x="43"/>
        <item x="50"/>
        <item x="58"/>
        <item x="57"/>
        <item x="14"/>
        <item x="5"/>
        <item x="51"/>
        <item x="15"/>
        <item x="45"/>
        <item x="4"/>
        <item x="27"/>
        <item x="3"/>
        <item x="13"/>
        <item x="48"/>
        <item x="11"/>
        <item x="10"/>
        <item x="31"/>
        <item x="18"/>
        <item x="32"/>
        <item x="17"/>
        <item x="33"/>
        <item x="6"/>
        <item x="28"/>
        <item x="25"/>
        <item x="46"/>
        <item x="20"/>
        <item x="42"/>
        <item x="8"/>
        <item x="37"/>
        <item x="23"/>
        <item x="55"/>
        <item x="7"/>
        <item x="52"/>
        <item x="40"/>
        <item x="41"/>
        <item x="44"/>
        <item x="39"/>
        <item x="36"/>
        <item h="1" x="60"/>
        <item t="default"/>
      </items>
      <autoSortScope>
        <pivotArea dataOnly="0" outline="0" fieldPosition="0">
          <references count="1">
            <reference field="4294967294" count="1" selected="0">
              <x v="0"/>
            </reference>
          </references>
        </pivotArea>
      </autoSortScope>
    </pivotField>
  </pivotFields>
  <rowFields count="1">
    <field x="0"/>
  </rowFields>
  <rowItems count="61">
    <i>
      <x v="18"/>
    </i>
    <i>
      <x/>
    </i>
    <i>
      <x v="27"/>
    </i>
    <i>
      <x v="41"/>
    </i>
    <i>
      <x v="43"/>
    </i>
    <i>
      <x v="20"/>
    </i>
    <i>
      <x v="37"/>
    </i>
    <i>
      <x v="6"/>
    </i>
    <i>
      <x v="49"/>
    </i>
    <i>
      <x v="33"/>
    </i>
    <i>
      <x v="36"/>
    </i>
    <i>
      <x v="26"/>
    </i>
    <i>
      <x v="14"/>
    </i>
    <i>
      <x v="9"/>
    </i>
    <i>
      <x v="30"/>
    </i>
    <i>
      <x v="44"/>
    </i>
    <i>
      <x v="57"/>
    </i>
    <i>
      <x v="34"/>
    </i>
    <i>
      <x v="42"/>
    </i>
    <i>
      <x v="11"/>
    </i>
    <i>
      <x v="8"/>
    </i>
    <i>
      <x v="50"/>
    </i>
    <i>
      <x v="51"/>
    </i>
    <i>
      <x v="40"/>
    </i>
    <i>
      <x v="55"/>
    </i>
    <i>
      <x v="31"/>
    </i>
    <i>
      <x v="38"/>
    </i>
    <i>
      <x v="39"/>
    </i>
    <i>
      <x v="22"/>
    </i>
    <i>
      <x v="12"/>
    </i>
    <i>
      <x v="47"/>
    </i>
    <i>
      <x v="48"/>
    </i>
    <i>
      <x v="58"/>
    </i>
    <i>
      <x v="29"/>
    </i>
    <i>
      <x v="23"/>
    </i>
    <i>
      <x v="3"/>
    </i>
    <i>
      <x v="4"/>
    </i>
    <i>
      <x v="16"/>
    </i>
    <i>
      <x v="45"/>
    </i>
    <i>
      <x v="17"/>
    </i>
    <i>
      <x v="28"/>
    </i>
    <i>
      <x v="32"/>
    </i>
    <i>
      <x v="56"/>
    </i>
    <i>
      <x v="15"/>
    </i>
    <i>
      <x v="59"/>
    </i>
    <i>
      <x v="19"/>
    </i>
    <i>
      <x v="35"/>
    </i>
    <i>
      <x v="25"/>
    </i>
    <i>
      <x v="10"/>
    </i>
    <i>
      <x v="13"/>
    </i>
    <i>
      <x v="54"/>
    </i>
    <i>
      <x v="53"/>
    </i>
    <i>
      <x v="52"/>
    </i>
    <i>
      <x v="7"/>
    </i>
    <i>
      <x v="5"/>
    </i>
    <i>
      <x v="2"/>
    </i>
    <i>
      <x v="21"/>
    </i>
    <i>
      <x v="24"/>
    </i>
    <i>
      <x v="46"/>
    </i>
    <i>
      <x v="1"/>
    </i>
    <i t="grand">
      <x/>
    </i>
  </rowItems>
  <colItems count="1">
    <i/>
  </colItems>
  <dataFields count="1">
    <dataField name="Count of Agency County"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F8D13A-03E4-7B48-8629-A1A802DE748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8" firstHeaderRow="1" firstDataRow="1" firstDataCol="1"/>
  <pivotFields count="1">
    <pivotField axis="axisRow" dataField="1" showAll="0" sortType="descending">
      <items count="16">
        <item x="10"/>
        <item x="2"/>
        <item x="3"/>
        <item x="11"/>
        <item x="12"/>
        <item x="7"/>
        <item x="0"/>
        <item x="14"/>
        <item x="9"/>
        <item x="5"/>
        <item x="6"/>
        <item x="1"/>
        <item x="4"/>
        <item x="13"/>
        <item h="1" x="8"/>
        <item t="default"/>
      </items>
      <autoSortScope>
        <pivotArea dataOnly="0" outline="0" fieldPosition="0">
          <references count="1">
            <reference field="4294967294" count="1" selected="0">
              <x v="0"/>
            </reference>
          </references>
        </pivotArea>
      </autoSortScope>
    </pivotField>
  </pivotFields>
  <rowFields count="1">
    <field x="0"/>
  </rowFields>
  <rowItems count="15">
    <i>
      <x v="6"/>
    </i>
    <i>
      <x v="2"/>
    </i>
    <i>
      <x v="11"/>
    </i>
    <i>
      <x v="12"/>
    </i>
    <i>
      <x v="5"/>
    </i>
    <i>
      <x v="9"/>
    </i>
    <i>
      <x v="10"/>
    </i>
    <i>
      <x v="8"/>
    </i>
    <i>
      <x v="3"/>
    </i>
    <i>
      <x v="1"/>
    </i>
    <i>
      <x v="4"/>
    </i>
    <i>
      <x v="13"/>
    </i>
    <i>
      <x/>
    </i>
    <i>
      <x v="7"/>
    </i>
    <i t="grand">
      <x/>
    </i>
  </rowItems>
  <colItems count="1">
    <i/>
  </colItems>
  <dataFields count="1">
    <dataField name="Count of Type of Tax/Deb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3ED1EC-2044-6441-A19E-725A31BD1BD6}"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3:E15" firstHeaderRow="1" firstDataRow="1" firstDataCol="1"/>
  <pivotFields count="4">
    <pivotField axis="axisRow" showAll="0" sortType="descending">
      <items count="12">
        <item x="5"/>
        <item x="4"/>
        <item x="0"/>
        <item x="1"/>
        <item x="7"/>
        <item x="10"/>
        <item x="6"/>
        <item x="9"/>
        <item x="3"/>
        <item x="2"/>
        <item x="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0"/>
  </rowFields>
  <rowItems count="12">
    <i>
      <x v="2"/>
    </i>
    <i>
      <x v="3"/>
    </i>
    <i>
      <x v="9"/>
    </i>
    <i>
      <x v="8"/>
    </i>
    <i>
      <x v="1"/>
    </i>
    <i>
      <x/>
    </i>
    <i>
      <x v="6"/>
    </i>
    <i>
      <x v="10"/>
    </i>
    <i>
      <x v="7"/>
    </i>
    <i>
      <x v="4"/>
    </i>
    <i>
      <x v="5"/>
    </i>
    <i t="grand">
      <x/>
    </i>
  </rowItems>
  <colItems count="1">
    <i/>
  </colItems>
  <dataFields count="1">
    <dataField name="Sum of Total "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74EB0F-CA7C-1543-9C95-EA3F6E78A11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1" firstHeaderRow="1" firstDataRow="1" firstDataCol="1"/>
  <pivotFields count="1">
    <pivotField axis="axisRow" dataField="1" showAll="0" sortType="descending">
      <items count="39">
        <item x="35"/>
        <item x="26"/>
        <item x="18"/>
        <item x="33"/>
        <item x="34"/>
        <item x="7"/>
        <item x="15"/>
        <item x="24"/>
        <item x="12"/>
        <item x="4"/>
        <item x="28"/>
        <item x="25"/>
        <item x="0"/>
        <item x="2"/>
        <item x="30"/>
        <item x="1"/>
        <item x="16"/>
        <item x="13"/>
        <item x="36"/>
        <item x="8"/>
        <item x="23"/>
        <item x="14"/>
        <item x="3"/>
        <item x="6"/>
        <item x="17"/>
        <item x="22"/>
        <item x="10"/>
        <item x="32"/>
        <item x="21"/>
        <item x="20"/>
        <item x="29"/>
        <item x="31"/>
        <item x="5"/>
        <item x="11"/>
        <item x="19"/>
        <item x="27"/>
        <item x="9"/>
        <item h="1" x="37"/>
        <item t="default"/>
      </items>
      <autoSortScope>
        <pivotArea dataOnly="0" outline="0" fieldPosition="0">
          <references count="1">
            <reference field="4294967294" count="1" selected="0">
              <x v="0"/>
            </reference>
          </references>
        </pivotArea>
      </autoSortScope>
    </pivotField>
  </pivotFields>
  <rowFields count="1">
    <field x="0"/>
  </rowFields>
  <rowItems count="38">
    <i>
      <x v="9"/>
    </i>
    <i>
      <x v="15"/>
    </i>
    <i>
      <x v="32"/>
    </i>
    <i>
      <x v="5"/>
    </i>
    <i>
      <x v="2"/>
    </i>
    <i>
      <x v="22"/>
    </i>
    <i>
      <x v="33"/>
    </i>
    <i>
      <x v="19"/>
    </i>
    <i>
      <x v="8"/>
    </i>
    <i>
      <x v="26"/>
    </i>
    <i>
      <x v="23"/>
    </i>
    <i>
      <x v="13"/>
    </i>
    <i>
      <x v="12"/>
    </i>
    <i>
      <x v="24"/>
    </i>
    <i>
      <x v="7"/>
    </i>
    <i>
      <x v="36"/>
    </i>
    <i>
      <x v="16"/>
    </i>
    <i>
      <x v="21"/>
    </i>
    <i>
      <x v="14"/>
    </i>
    <i>
      <x v="6"/>
    </i>
    <i>
      <x v="25"/>
    </i>
    <i>
      <x v="29"/>
    </i>
    <i>
      <x v="11"/>
    </i>
    <i>
      <x v="1"/>
    </i>
    <i>
      <x v="17"/>
    </i>
    <i>
      <x v="35"/>
    </i>
    <i>
      <x v="30"/>
    </i>
    <i>
      <x v="28"/>
    </i>
    <i>
      <x v="10"/>
    </i>
    <i>
      <x v="34"/>
    </i>
    <i>
      <x v="31"/>
    </i>
    <i>
      <x v="20"/>
    </i>
    <i>
      <x v="18"/>
    </i>
    <i>
      <x v="27"/>
    </i>
    <i>
      <x/>
    </i>
    <i>
      <x v="4"/>
    </i>
    <i>
      <x v="3"/>
    </i>
    <i t="grand">
      <x/>
    </i>
  </rowItems>
  <colItems count="1">
    <i/>
  </colItems>
  <dataFields count="1">
    <dataField name="Count of Purpos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D7F484-EC8C-0142-8202-594BC975D2A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
    <pivotField axis="axisRow" dataField="1" showAll="0" sortType="descending">
      <items count="4">
        <item x="0"/>
        <item x="1"/>
        <item h="1" x="2"/>
        <item t="default"/>
      </items>
      <autoSortScope>
        <pivotArea dataOnly="0" outline="0" fieldPosition="0">
          <references count="1">
            <reference field="4294967294" count="1" selected="0">
              <x v="0"/>
            </reference>
          </references>
        </pivotArea>
      </autoSortScope>
    </pivotField>
  </pivotFields>
  <rowFields count="1">
    <field x="0"/>
  </rowFields>
  <rowItems count="3">
    <i>
      <x v="1"/>
    </i>
    <i>
      <x/>
    </i>
    <i t="grand">
      <x/>
    </i>
  </rowItems>
  <colItems count="1">
    <i/>
  </colItems>
  <dataFields count="1">
    <dataField name="Count of Result (Pass/Fail)"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0486A7-D3B7-2549-B46B-9256126B471D}"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2" firstHeaderRow="1" firstDataRow="1" firstDataCol="1"/>
  <pivotFields count="1">
    <pivotField axis="axisRow" dataField="1" showAll="0">
      <items count="30">
        <item x="27"/>
        <item x="1"/>
        <item x="19"/>
        <item x="2"/>
        <item x="4"/>
        <item x="14"/>
        <item x="0"/>
        <item x="17"/>
        <item x="13"/>
        <item x="24"/>
        <item x="11"/>
        <item x="21"/>
        <item x="10"/>
        <item x="26"/>
        <item x="3"/>
        <item x="12"/>
        <item x="18"/>
        <item x="9"/>
        <item x="16"/>
        <item x="6"/>
        <item x="22"/>
        <item x="15"/>
        <item x="8"/>
        <item x="20"/>
        <item x="7"/>
        <item x="25"/>
        <item x="5"/>
        <item x="23"/>
        <item h="1" x="28"/>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Election Yea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71842D-32C7-8649-84DB-ED0C9F6DD4FF}"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
    <pivotField axis="axisRow" dataField="1" showAll="0" sortType="descending">
      <items count="9">
        <item h="1" x="6"/>
        <item h="1" x="5"/>
        <item x="1"/>
        <item x="2"/>
        <item h="1" x="4"/>
        <item x="0"/>
        <item x="3"/>
        <item h="1" x="7"/>
        <item t="default"/>
      </items>
      <autoSortScope>
        <pivotArea dataOnly="0" outline="0" fieldPosition="0">
          <references count="1">
            <reference field="4294967294" count="1" selected="0">
              <x v="0"/>
            </reference>
          </references>
        </pivotArea>
      </autoSortScope>
    </pivotField>
  </pivotFields>
  <rowFields count="1">
    <field x="0"/>
  </rowFields>
  <rowItems count="5">
    <i>
      <x v="2"/>
    </i>
    <i>
      <x v="5"/>
    </i>
    <i>
      <x v="3"/>
    </i>
    <i>
      <x v="6"/>
    </i>
    <i t="grand">
      <x/>
    </i>
  </rowItems>
  <colItems count="1">
    <i/>
  </colItems>
  <dataFields count="1">
    <dataField name="Count of Election Typ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E9F85-723D-BB48-B3EA-DE8FBEE5138E}">
  <dimension ref="A1:M5978"/>
  <sheetViews>
    <sheetView topLeftCell="F1" workbookViewId="0">
      <selection activeCell="K1" sqref="K1:K1048576"/>
    </sheetView>
  </sheetViews>
  <sheetFormatPr baseColWidth="10" defaultRowHeight="16" x14ac:dyDescent="0.2"/>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s="1" t="s">
        <v>13</v>
      </c>
      <c r="B2" s="2" t="s">
        <v>14</v>
      </c>
      <c r="C2" s="2" t="s">
        <v>15</v>
      </c>
      <c r="D2" s="2" t="s">
        <v>16</v>
      </c>
      <c r="E2" s="2" t="s">
        <v>17</v>
      </c>
      <c r="F2" s="2" t="s">
        <v>18</v>
      </c>
      <c r="G2" s="2">
        <v>69.45</v>
      </c>
      <c r="H2" s="2">
        <v>30.55</v>
      </c>
      <c r="I2" s="2" t="s">
        <v>19</v>
      </c>
      <c r="J2" s="2" t="s">
        <v>20</v>
      </c>
      <c r="K2" s="2">
        <v>2018</v>
      </c>
      <c r="L2" s="2" t="s">
        <v>21</v>
      </c>
      <c r="M2" s="3">
        <v>43410</v>
      </c>
    </row>
    <row r="3" spans="1:13" x14ac:dyDescent="0.2">
      <c r="A3" s="1" t="s">
        <v>22</v>
      </c>
      <c r="B3" s="2" t="s">
        <v>23</v>
      </c>
      <c r="C3" s="2" t="s">
        <v>24</v>
      </c>
      <c r="D3" s="2">
        <v>8877000000</v>
      </c>
      <c r="E3" s="2" t="s">
        <v>17</v>
      </c>
      <c r="F3" s="2" t="s">
        <v>25</v>
      </c>
      <c r="G3" s="2">
        <v>49.3</v>
      </c>
      <c r="H3" s="2">
        <v>50.7</v>
      </c>
      <c r="I3" s="2" t="s">
        <v>26</v>
      </c>
      <c r="J3" s="2" t="s">
        <v>27</v>
      </c>
      <c r="K3" s="2">
        <v>2018</v>
      </c>
      <c r="L3" s="2" t="s">
        <v>21</v>
      </c>
      <c r="M3" s="3">
        <v>43410</v>
      </c>
    </row>
    <row r="4" spans="1:13" x14ac:dyDescent="0.2">
      <c r="A4" s="1" t="s">
        <v>13</v>
      </c>
      <c r="B4" s="2" t="s">
        <v>28</v>
      </c>
      <c r="C4" s="2" t="s">
        <v>15</v>
      </c>
      <c r="D4" s="2" t="s">
        <v>29</v>
      </c>
      <c r="E4" s="2" t="s">
        <v>17</v>
      </c>
      <c r="F4" s="2" t="s">
        <v>30</v>
      </c>
      <c r="G4" s="2">
        <v>74.14</v>
      </c>
      <c r="H4" s="2">
        <v>25.86</v>
      </c>
      <c r="I4" s="2" t="s">
        <v>19</v>
      </c>
      <c r="J4" s="2" t="s">
        <v>31</v>
      </c>
      <c r="K4" s="2">
        <v>2016</v>
      </c>
      <c r="L4" s="2" t="s">
        <v>21</v>
      </c>
      <c r="M4" s="3">
        <v>42682</v>
      </c>
    </row>
    <row r="5" spans="1:13" x14ac:dyDescent="0.2">
      <c r="A5" s="1" t="s">
        <v>32</v>
      </c>
      <c r="B5" s="2" t="s">
        <v>33</v>
      </c>
      <c r="C5" s="2" t="s">
        <v>15</v>
      </c>
      <c r="D5" s="2" t="s">
        <v>34</v>
      </c>
      <c r="E5" s="2" t="s">
        <v>17</v>
      </c>
      <c r="F5" s="2" t="s">
        <v>35</v>
      </c>
      <c r="G5" s="2">
        <v>33.53</v>
      </c>
      <c r="H5" s="2">
        <v>66.47</v>
      </c>
      <c r="I5" s="2" t="s">
        <v>26</v>
      </c>
      <c r="J5" s="2" t="s">
        <v>20</v>
      </c>
      <c r="K5" s="2">
        <v>2015</v>
      </c>
      <c r="L5" s="2" t="s">
        <v>36</v>
      </c>
      <c r="M5" s="3">
        <v>42059</v>
      </c>
    </row>
    <row r="6" spans="1:13" x14ac:dyDescent="0.2">
      <c r="A6" s="1" t="s">
        <v>13</v>
      </c>
      <c r="B6" s="2" t="s">
        <v>37</v>
      </c>
      <c r="C6" s="2" t="s">
        <v>38</v>
      </c>
      <c r="D6" s="4">
        <v>135000000</v>
      </c>
      <c r="E6" s="2" t="s">
        <v>17</v>
      </c>
      <c r="F6" s="2" t="s">
        <v>18</v>
      </c>
      <c r="G6" s="2">
        <v>72</v>
      </c>
      <c r="H6" s="2">
        <v>28</v>
      </c>
      <c r="I6" s="2" t="s">
        <v>19</v>
      </c>
      <c r="J6" s="2" t="s">
        <v>20</v>
      </c>
      <c r="K6" s="2">
        <v>2014</v>
      </c>
      <c r="L6" s="2" t="s">
        <v>21</v>
      </c>
      <c r="M6" s="3">
        <v>41947</v>
      </c>
    </row>
    <row r="7" spans="1:13" x14ac:dyDescent="0.2">
      <c r="A7" s="1" t="s">
        <v>23</v>
      </c>
      <c r="B7" s="2" t="s">
        <v>23</v>
      </c>
      <c r="C7" s="2" t="s">
        <v>24</v>
      </c>
      <c r="D7" s="4">
        <v>7545000000</v>
      </c>
      <c r="E7" s="2" t="s">
        <v>17</v>
      </c>
      <c r="F7" s="2" t="s">
        <v>39</v>
      </c>
      <c r="G7" s="2">
        <v>67.099999999999994</v>
      </c>
      <c r="H7" s="2">
        <v>32.9</v>
      </c>
      <c r="I7" s="2" t="s">
        <v>19</v>
      </c>
      <c r="J7" s="2" t="s">
        <v>27</v>
      </c>
      <c r="K7" s="2">
        <v>2014</v>
      </c>
      <c r="L7" s="2" t="s">
        <v>21</v>
      </c>
      <c r="M7" s="3">
        <v>41947</v>
      </c>
    </row>
    <row r="8" spans="1:13" x14ac:dyDescent="0.2">
      <c r="A8" s="1" t="s">
        <v>40</v>
      </c>
      <c r="B8" s="2" t="s">
        <v>41</v>
      </c>
      <c r="C8" s="2" t="s">
        <v>42</v>
      </c>
      <c r="D8" s="2" t="s">
        <v>43</v>
      </c>
      <c r="E8" s="2" t="s">
        <v>17</v>
      </c>
      <c r="F8" s="2" t="s">
        <v>44</v>
      </c>
      <c r="G8" s="2">
        <v>63.6</v>
      </c>
      <c r="H8" s="2">
        <v>36.4</v>
      </c>
      <c r="I8" s="2" t="s">
        <v>26</v>
      </c>
      <c r="J8" s="2" t="s">
        <v>20</v>
      </c>
      <c r="K8" s="2">
        <v>2014</v>
      </c>
      <c r="L8" s="2" t="s">
        <v>21</v>
      </c>
      <c r="M8" s="3">
        <v>41947</v>
      </c>
    </row>
    <row r="9" spans="1:13" x14ac:dyDescent="0.2">
      <c r="A9" s="1" t="s">
        <v>45</v>
      </c>
      <c r="B9" s="2" t="s">
        <v>46</v>
      </c>
      <c r="C9" s="2" t="s">
        <v>15</v>
      </c>
      <c r="D9" s="2" t="s">
        <v>47</v>
      </c>
      <c r="E9" s="2" t="s">
        <v>17</v>
      </c>
      <c r="F9" s="2" t="s">
        <v>48</v>
      </c>
      <c r="G9" s="2">
        <v>51</v>
      </c>
      <c r="H9" s="2">
        <v>49</v>
      </c>
      <c r="I9" s="2" t="s">
        <v>19</v>
      </c>
      <c r="J9" s="2" t="s">
        <v>27</v>
      </c>
      <c r="K9" s="2">
        <v>2014</v>
      </c>
      <c r="L9" s="2" t="s">
        <v>49</v>
      </c>
      <c r="M9" s="3">
        <v>41793</v>
      </c>
    </row>
    <row r="10" spans="1:13" x14ac:dyDescent="0.2">
      <c r="A10" s="1" t="s">
        <v>40</v>
      </c>
      <c r="B10" s="2" t="s">
        <v>41</v>
      </c>
      <c r="C10" s="2" t="s">
        <v>42</v>
      </c>
      <c r="D10" s="2" t="s">
        <v>50</v>
      </c>
      <c r="E10" s="2" t="s">
        <v>17</v>
      </c>
      <c r="F10" s="2" t="s">
        <v>51</v>
      </c>
      <c r="G10" s="2">
        <v>65.2</v>
      </c>
      <c r="H10" s="2">
        <v>34.799999999999997</v>
      </c>
      <c r="I10" s="2" t="s">
        <v>26</v>
      </c>
      <c r="J10" s="2" t="s">
        <v>20</v>
      </c>
      <c r="K10" s="2">
        <v>2014</v>
      </c>
      <c r="L10" s="2" t="s">
        <v>49</v>
      </c>
      <c r="M10" s="3">
        <v>41793</v>
      </c>
    </row>
    <row r="11" spans="1:13" x14ac:dyDescent="0.2">
      <c r="A11" s="1" t="s">
        <v>52</v>
      </c>
      <c r="B11" s="2" t="s">
        <v>53</v>
      </c>
      <c r="C11" s="2" t="s">
        <v>15</v>
      </c>
      <c r="D11" s="2" t="s">
        <v>54</v>
      </c>
      <c r="E11" s="2" t="s">
        <v>17</v>
      </c>
      <c r="F11" s="2" t="s">
        <v>55</v>
      </c>
      <c r="G11" s="2">
        <v>73.7</v>
      </c>
      <c r="H11" s="2">
        <v>26.3</v>
      </c>
      <c r="I11" s="2" t="s">
        <v>19</v>
      </c>
      <c r="J11" s="2" t="s">
        <v>20</v>
      </c>
      <c r="K11" s="2">
        <v>2012</v>
      </c>
      <c r="L11" s="2" t="s">
        <v>21</v>
      </c>
      <c r="M11" s="3">
        <v>41219</v>
      </c>
    </row>
    <row r="12" spans="1:13" x14ac:dyDescent="0.2">
      <c r="A12" s="1" t="s">
        <v>56</v>
      </c>
      <c r="B12" s="2" t="s">
        <v>57</v>
      </c>
      <c r="C12" s="2" t="s">
        <v>15</v>
      </c>
      <c r="D12" s="2" t="s">
        <v>58</v>
      </c>
      <c r="E12" s="2" t="s">
        <v>17</v>
      </c>
      <c r="F12" s="2" t="s">
        <v>59</v>
      </c>
      <c r="G12" s="2">
        <v>92</v>
      </c>
      <c r="H12" s="2">
        <v>8</v>
      </c>
      <c r="I12" s="2" t="s">
        <v>19</v>
      </c>
      <c r="J12" s="2" t="s">
        <v>20</v>
      </c>
      <c r="K12" s="2">
        <v>2011</v>
      </c>
      <c r="L12" s="2" t="s">
        <v>36</v>
      </c>
      <c r="M12" s="3">
        <v>40645</v>
      </c>
    </row>
    <row r="13" spans="1:13" x14ac:dyDescent="0.2">
      <c r="A13" s="1" t="s">
        <v>60</v>
      </c>
      <c r="B13" s="2" t="s">
        <v>61</v>
      </c>
      <c r="C13" s="2" t="s">
        <v>15</v>
      </c>
      <c r="D13" s="2" t="s">
        <v>62</v>
      </c>
      <c r="E13" s="2" t="s">
        <v>17</v>
      </c>
      <c r="F13" s="2" t="s">
        <v>59</v>
      </c>
      <c r="G13" s="2">
        <v>46.7</v>
      </c>
      <c r="H13" s="2">
        <v>53.3</v>
      </c>
      <c r="I13" s="2" t="s">
        <v>26</v>
      </c>
      <c r="J13" s="2" t="s">
        <v>20</v>
      </c>
      <c r="K13" s="2">
        <v>2010</v>
      </c>
      <c r="L13" s="2" t="s">
        <v>21</v>
      </c>
      <c r="M13" s="3">
        <v>40484</v>
      </c>
    </row>
    <row r="14" spans="1:13" x14ac:dyDescent="0.2">
      <c r="A14" s="1" t="s">
        <v>60</v>
      </c>
      <c r="B14" s="2" t="s">
        <v>63</v>
      </c>
      <c r="C14" s="2" t="s">
        <v>15</v>
      </c>
      <c r="D14" s="2" t="s">
        <v>64</v>
      </c>
      <c r="E14" s="2" t="s">
        <v>17</v>
      </c>
      <c r="F14" s="2" t="s">
        <v>65</v>
      </c>
      <c r="G14" s="2">
        <v>42.7</v>
      </c>
      <c r="H14" s="2">
        <v>57.3</v>
      </c>
      <c r="I14" s="2" t="s">
        <v>26</v>
      </c>
      <c r="J14" s="2" t="s">
        <v>20</v>
      </c>
      <c r="K14" s="2">
        <v>2010</v>
      </c>
      <c r="L14" s="2" t="s">
        <v>21</v>
      </c>
      <c r="M14" s="3">
        <v>40484</v>
      </c>
    </row>
    <row r="15" spans="1:13" x14ac:dyDescent="0.2">
      <c r="A15" s="1" t="s">
        <v>66</v>
      </c>
      <c r="B15" s="2" t="s">
        <v>67</v>
      </c>
      <c r="C15" s="2" t="s">
        <v>15</v>
      </c>
      <c r="D15" s="2" t="s">
        <v>68</v>
      </c>
      <c r="E15" s="2" t="s">
        <v>17</v>
      </c>
      <c r="F15" s="2" t="s">
        <v>59</v>
      </c>
      <c r="G15" s="2">
        <v>85.4</v>
      </c>
      <c r="H15" s="2">
        <v>14.6</v>
      </c>
      <c r="I15" s="2" t="s">
        <v>19</v>
      </c>
      <c r="J15" s="2" t="s">
        <v>20</v>
      </c>
      <c r="K15" s="2">
        <v>2010</v>
      </c>
      <c r="L15" s="2" t="s">
        <v>49</v>
      </c>
      <c r="M15" s="3">
        <v>40337</v>
      </c>
    </row>
    <row r="16" spans="1:13" x14ac:dyDescent="0.2">
      <c r="A16" s="1" t="s">
        <v>69</v>
      </c>
      <c r="B16" s="2" t="s">
        <v>70</v>
      </c>
      <c r="C16" s="2" t="s">
        <v>15</v>
      </c>
      <c r="D16" s="2" t="s">
        <v>71</v>
      </c>
      <c r="E16" s="2" t="s">
        <v>17</v>
      </c>
      <c r="F16" s="2" t="s">
        <v>72</v>
      </c>
      <c r="G16" s="2">
        <v>90.1</v>
      </c>
      <c r="H16" s="2">
        <v>9.9</v>
      </c>
      <c r="I16" s="2" t="s">
        <v>19</v>
      </c>
      <c r="J16" s="2" t="s">
        <v>20</v>
      </c>
      <c r="K16" s="2">
        <v>2009</v>
      </c>
      <c r="L16" s="2" t="s">
        <v>36</v>
      </c>
      <c r="M16" s="3">
        <v>40053</v>
      </c>
    </row>
    <row r="17" spans="1:13" x14ac:dyDescent="0.2">
      <c r="A17" s="1" t="s">
        <v>23</v>
      </c>
      <c r="B17" s="2" t="s">
        <v>23</v>
      </c>
      <c r="C17" s="2" t="s">
        <v>24</v>
      </c>
      <c r="D17" s="4">
        <v>5388000000</v>
      </c>
      <c r="E17" s="2" t="s">
        <v>17</v>
      </c>
      <c r="F17" s="2" t="s">
        <v>73</v>
      </c>
      <c r="G17" s="2">
        <v>53.8</v>
      </c>
      <c r="H17" s="2">
        <v>46.2</v>
      </c>
      <c r="I17" s="2" t="s">
        <v>19</v>
      </c>
      <c r="J17" s="2" t="s">
        <v>27</v>
      </c>
      <c r="K17" s="2">
        <v>2006</v>
      </c>
      <c r="L17" s="2" t="s">
        <v>21</v>
      </c>
      <c r="M17" s="3">
        <v>39028</v>
      </c>
    </row>
    <row r="18" spans="1:13" x14ac:dyDescent="0.2">
      <c r="A18" s="1" t="s">
        <v>60</v>
      </c>
      <c r="B18" s="2" t="s">
        <v>63</v>
      </c>
      <c r="C18" s="2" t="s">
        <v>15</v>
      </c>
      <c r="D18" s="2" t="s">
        <v>74</v>
      </c>
      <c r="E18" s="2" t="s">
        <v>17</v>
      </c>
      <c r="F18" s="2" t="s">
        <v>35</v>
      </c>
      <c r="G18" s="2">
        <v>44.7</v>
      </c>
      <c r="H18" s="2">
        <v>55.3</v>
      </c>
      <c r="I18" s="2" t="s">
        <v>26</v>
      </c>
      <c r="J18" s="2" t="s">
        <v>20</v>
      </c>
      <c r="K18" s="2">
        <v>2006</v>
      </c>
      <c r="L18" s="2" t="s">
        <v>21</v>
      </c>
      <c r="M18" s="3">
        <v>39028</v>
      </c>
    </row>
    <row r="19" spans="1:13" x14ac:dyDescent="0.2">
      <c r="A19" s="1" t="s">
        <v>66</v>
      </c>
      <c r="B19" s="2" t="s">
        <v>67</v>
      </c>
      <c r="C19" s="2" t="s">
        <v>15</v>
      </c>
      <c r="D19" s="2" t="s">
        <v>75</v>
      </c>
      <c r="E19" s="2" t="s">
        <v>17</v>
      </c>
      <c r="F19" s="2" t="s">
        <v>76</v>
      </c>
      <c r="G19" s="2">
        <v>88.4</v>
      </c>
      <c r="H19" s="2">
        <v>11.6</v>
      </c>
      <c r="I19" s="2" t="s">
        <v>19</v>
      </c>
      <c r="J19" s="2" t="s">
        <v>20</v>
      </c>
      <c r="K19" s="2">
        <v>2005</v>
      </c>
      <c r="L19" s="2" t="s">
        <v>77</v>
      </c>
      <c r="M19" s="3">
        <v>38664</v>
      </c>
    </row>
    <row r="20" spans="1:13" x14ac:dyDescent="0.2">
      <c r="A20" s="1" t="s">
        <v>13</v>
      </c>
      <c r="B20" s="2" t="s">
        <v>13</v>
      </c>
      <c r="C20" s="2" t="s">
        <v>24</v>
      </c>
      <c r="D20" s="4">
        <v>500000000</v>
      </c>
      <c r="E20" s="2" t="s">
        <v>17</v>
      </c>
      <c r="F20" s="2" t="s">
        <v>78</v>
      </c>
      <c r="G20" s="2">
        <v>76.3</v>
      </c>
      <c r="H20" s="2">
        <v>23.7</v>
      </c>
      <c r="I20" s="2" t="s">
        <v>19</v>
      </c>
      <c r="J20" s="2" t="s">
        <v>20</v>
      </c>
      <c r="K20" s="2">
        <v>2004</v>
      </c>
      <c r="L20" s="2" t="s">
        <v>21</v>
      </c>
      <c r="M20" s="3">
        <v>38293</v>
      </c>
    </row>
    <row r="21" spans="1:13" x14ac:dyDescent="0.2">
      <c r="A21" s="1" t="s">
        <v>79</v>
      </c>
      <c r="B21" s="2" t="s">
        <v>80</v>
      </c>
      <c r="C21" s="2" t="s">
        <v>38</v>
      </c>
      <c r="D21" s="4">
        <v>40900000</v>
      </c>
      <c r="E21" s="2" t="s">
        <v>17</v>
      </c>
      <c r="F21" s="2" t="s">
        <v>78</v>
      </c>
      <c r="G21" s="2">
        <v>28.1</v>
      </c>
      <c r="H21" s="2">
        <v>71.900000000000006</v>
      </c>
      <c r="I21" s="2" t="s">
        <v>26</v>
      </c>
      <c r="J21" s="2" t="s">
        <v>27</v>
      </c>
      <c r="K21" s="2">
        <v>2004</v>
      </c>
      <c r="L21" s="2" t="s">
        <v>49</v>
      </c>
      <c r="M21" s="3">
        <v>38048</v>
      </c>
    </row>
    <row r="22" spans="1:13" x14ac:dyDescent="0.2">
      <c r="A22" s="1" t="s">
        <v>69</v>
      </c>
      <c r="B22" s="2" t="s">
        <v>81</v>
      </c>
      <c r="C22" s="2" t="s">
        <v>15</v>
      </c>
      <c r="D22" s="2" t="s">
        <v>82</v>
      </c>
      <c r="E22" s="2" t="s">
        <v>17</v>
      </c>
      <c r="F22" s="2" t="s">
        <v>55</v>
      </c>
      <c r="G22" s="2">
        <v>47.8</v>
      </c>
      <c r="H22" s="2">
        <v>52.2</v>
      </c>
      <c r="I22" s="2" t="s">
        <v>26</v>
      </c>
      <c r="J22" s="2" t="s">
        <v>20</v>
      </c>
      <c r="K22" s="2">
        <v>2004</v>
      </c>
      <c r="L22" s="2" t="s">
        <v>49</v>
      </c>
      <c r="M22" s="3">
        <v>38048</v>
      </c>
    </row>
    <row r="23" spans="1:13" x14ac:dyDescent="0.2">
      <c r="A23" s="1" t="s">
        <v>83</v>
      </c>
      <c r="B23" s="2" t="s">
        <v>84</v>
      </c>
      <c r="C23" s="2" t="s">
        <v>38</v>
      </c>
      <c r="D23" s="4">
        <v>1628000000</v>
      </c>
      <c r="E23" s="2" t="s">
        <v>17</v>
      </c>
      <c r="F23" s="2" t="s">
        <v>85</v>
      </c>
      <c r="G23" s="2">
        <v>53.3</v>
      </c>
      <c r="H23" s="2">
        <v>46.7</v>
      </c>
      <c r="I23" s="2" t="s">
        <v>19</v>
      </c>
      <c r="J23" s="2" t="s">
        <v>27</v>
      </c>
      <c r="K23" s="2">
        <v>2002</v>
      </c>
      <c r="L23" s="2" t="s">
        <v>21</v>
      </c>
      <c r="M23" s="3">
        <v>37565</v>
      </c>
    </row>
    <row r="24" spans="1:13" x14ac:dyDescent="0.2">
      <c r="A24" s="1" t="s">
        <v>23</v>
      </c>
      <c r="B24" s="2" t="s">
        <v>23</v>
      </c>
      <c r="C24" s="2" t="s">
        <v>24</v>
      </c>
      <c r="D24" s="5">
        <v>3345000000</v>
      </c>
      <c r="E24" s="2" t="s">
        <v>17</v>
      </c>
      <c r="F24" s="2" t="s">
        <v>86</v>
      </c>
      <c r="G24" s="2">
        <v>55.4</v>
      </c>
      <c r="H24" s="2">
        <v>44.6</v>
      </c>
      <c r="I24" s="2" t="s">
        <v>19</v>
      </c>
      <c r="J24" s="2" t="s">
        <v>27</v>
      </c>
      <c r="K24" s="2">
        <v>2002</v>
      </c>
      <c r="L24" s="2" t="s">
        <v>21</v>
      </c>
      <c r="M24" s="3">
        <v>37565</v>
      </c>
    </row>
    <row r="25" spans="1:13" x14ac:dyDescent="0.2">
      <c r="A25" s="1" t="s">
        <v>87</v>
      </c>
      <c r="B25" s="2" t="s">
        <v>88</v>
      </c>
      <c r="C25" s="2" t="s">
        <v>15</v>
      </c>
      <c r="D25" s="2" t="s">
        <v>89</v>
      </c>
      <c r="E25" s="2" t="s">
        <v>17</v>
      </c>
      <c r="F25" s="2" t="s">
        <v>90</v>
      </c>
      <c r="G25" s="2">
        <v>44.7</v>
      </c>
      <c r="H25" s="2">
        <v>55.3</v>
      </c>
      <c r="I25" s="2" t="s">
        <v>26</v>
      </c>
      <c r="J25" s="2" t="s">
        <v>20</v>
      </c>
      <c r="K25" s="2">
        <v>2002</v>
      </c>
      <c r="L25" s="2" t="s">
        <v>21</v>
      </c>
      <c r="M25" s="3">
        <v>37565</v>
      </c>
    </row>
    <row r="26" spans="1:13" x14ac:dyDescent="0.2">
      <c r="A26" s="1" t="s">
        <v>91</v>
      </c>
      <c r="B26" s="2" t="s">
        <v>92</v>
      </c>
      <c r="C26" s="2" t="s">
        <v>24</v>
      </c>
      <c r="D26" s="4">
        <v>19000000</v>
      </c>
      <c r="E26" s="2" t="s">
        <v>17</v>
      </c>
      <c r="F26" s="2" t="s">
        <v>93</v>
      </c>
      <c r="G26" s="2">
        <v>80.66</v>
      </c>
      <c r="H26" s="2">
        <v>19.34</v>
      </c>
      <c r="I26" s="2" t="s">
        <v>19</v>
      </c>
      <c r="J26" s="2" t="s">
        <v>20</v>
      </c>
      <c r="K26" s="2">
        <v>2001</v>
      </c>
      <c r="L26" s="2" t="s">
        <v>36</v>
      </c>
      <c r="M26" s="3">
        <v>37201</v>
      </c>
    </row>
    <row r="27" spans="1:13" x14ac:dyDescent="0.2">
      <c r="A27" s="1" t="s">
        <v>66</v>
      </c>
      <c r="B27" s="2" t="s">
        <v>67</v>
      </c>
      <c r="C27" s="2" t="s">
        <v>15</v>
      </c>
      <c r="D27" s="2" t="s">
        <v>94</v>
      </c>
      <c r="E27" s="2" t="s">
        <v>17</v>
      </c>
      <c r="F27" s="2" t="s">
        <v>95</v>
      </c>
      <c r="G27" s="2">
        <v>76.11</v>
      </c>
      <c r="H27" s="2">
        <v>23.89</v>
      </c>
      <c r="I27" s="2" t="s">
        <v>19</v>
      </c>
      <c r="J27" s="2" t="s">
        <v>20</v>
      </c>
      <c r="K27" s="2">
        <v>2001</v>
      </c>
      <c r="L27" s="2" t="s">
        <v>36</v>
      </c>
      <c r="M27" s="3">
        <v>37201</v>
      </c>
    </row>
    <row r="28" spans="1:13" x14ac:dyDescent="0.2">
      <c r="A28" s="1" t="s">
        <v>66</v>
      </c>
      <c r="B28" s="2" t="s">
        <v>67</v>
      </c>
      <c r="C28" s="2" t="s">
        <v>15</v>
      </c>
      <c r="D28" s="2" t="s">
        <v>96</v>
      </c>
      <c r="E28" s="2" t="s">
        <v>17</v>
      </c>
      <c r="F28" s="2" t="s">
        <v>97</v>
      </c>
      <c r="G28" s="2">
        <v>74.34</v>
      </c>
      <c r="H28" s="2">
        <v>25.66</v>
      </c>
      <c r="I28" s="2" t="s">
        <v>19</v>
      </c>
      <c r="J28" s="2" t="s">
        <v>27</v>
      </c>
      <c r="K28" s="2">
        <v>2001</v>
      </c>
      <c r="L28" s="2" t="s">
        <v>36</v>
      </c>
      <c r="M28" s="3">
        <v>37201</v>
      </c>
    </row>
    <row r="29" spans="1:13" x14ac:dyDescent="0.2">
      <c r="A29" s="1" t="s">
        <v>23</v>
      </c>
      <c r="B29" s="2" t="s">
        <v>23</v>
      </c>
      <c r="C29" s="2" t="s">
        <v>24</v>
      </c>
      <c r="D29" s="4">
        <v>1970000</v>
      </c>
      <c r="E29" s="2" t="s">
        <v>17</v>
      </c>
      <c r="F29" s="2" t="s">
        <v>98</v>
      </c>
      <c r="G29" s="2">
        <v>64.8</v>
      </c>
      <c r="H29" s="2">
        <v>35.200000000000003</v>
      </c>
      <c r="I29" s="2" t="s">
        <v>19</v>
      </c>
      <c r="J29" s="2" t="s">
        <v>27</v>
      </c>
      <c r="K29" s="2">
        <v>2000</v>
      </c>
      <c r="L29" s="2" t="s">
        <v>49</v>
      </c>
      <c r="M29" s="3">
        <v>36592</v>
      </c>
    </row>
    <row r="30" spans="1:13" x14ac:dyDescent="0.2">
      <c r="A30" s="1" t="s">
        <v>23</v>
      </c>
      <c r="B30" s="2" t="s">
        <v>23</v>
      </c>
      <c r="C30" s="2" t="s">
        <v>24</v>
      </c>
      <c r="D30" s="4">
        <v>220000000</v>
      </c>
      <c r="E30" s="2" t="s">
        <v>17</v>
      </c>
      <c r="F30" s="2" t="s">
        <v>99</v>
      </c>
      <c r="G30" s="2">
        <v>46.5</v>
      </c>
      <c r="H30" s="2">
        <v>53.5</v>
      </c>
      <c r="I30" s="2" t="s">
        <v>26</v>
      </c>
      <c r="J30" s="2" t="s">
        <v>27</v>
      </c>
      <c r="K30" s="2">
        <v>2000</v>
      </c>
      <c r="L30" s="2" t="s">
        <v>49</v>
      </c>
      <c r="M30" s="3">
        <v>36592</v>
      </c>
    </row>
    <row r="31" spans="1:13" x14ac:dyDescent="0.2">
      <c r="A31" s="1" t="s">
        <v>100</v>
      </c>
      <c r="B31" s="2" t="s">
        <v>101</v>
      </c>
      <c r="C31" s="2" t="s">
        <v>15</v>
      </c>
      <c r="D31" s="2" t="s">
        <v>102</v>
      </c>
      <c r="E31" s="2" t="s">
        <v>17</v>
      </c>
      <c r="F31" s="2" t="s">
        <v>76</v>
      </c>
      <c r="G31" s="2">
        <v>71.900000000000006</v>
      </c>
      <c r="H31" s="2">
        <v>28.1</v>
      </c>
      <c r="I31" s="2" t="s">
        <v>19</v>
      </c>
      <c r="J31" s="2" t="s">
        <v>20</v>
      </c>
      <c r="K31" s="2">
        <v>2000</v>
      </c>
      <c r="L31" s="2" t="s">
        <v>49</v>
      </c>
      <c r="M31" s="3">
        <v>36592</v>
      </c>
    </row>
    <row r="32" spans="1:13" x14ac:dyDescent="0.2">
      <c r="A32" s="1" t="s">
        <v>22</v>
      </c>
      <c r="B32" s="2" t="s">
        <v>103</v>
      </c>
      <c r="C32" s="2" t="s">
        <v>15</v>
      </c>
      <c r="D32" s="2" t="s">
        <v>104</v>
      </c>
      <c r="E32" s="2" t="s">
        <v>17</v>
      </c>
      <c r="F32" s="2" t="s">
        <v>51</v>
      </c>
      <c r="G32" s="2">
        <v>22.1</v>
      </c>
      <c r="H32" s="2">
        <v>77.900000000000006</v>
      </c>
      <c r="I32" s="2" t="s">
        <v>26</v>
      </c>
      <c r="J32" s="2" t="s">
        <v>27</v>
      </c>
      <c r="K32" s="2">
        <v>1998</v>
      </c>
      <c r="L32" s="2" t="s">
        <v>21</v>
      </c>
      <c r="M32" s="3">
        <v>36102</v>
      </c>
    </row>
    <row r="33" spans="1:13" x14ac:dyDescent="0.2">
      <c r="A33" s="1" t="s">
        <v>60</v>
      </c>
      <c r="B33" s="2" t="s">
        <v>105</v>
      </c>
      <c r="C33" s="2" t="s">
        <v>15</v>
      </c>
      <c r="D33" s="2" t="s">
        <v>106</v>
      </c>
      <c r="E33" s="2" t="s">
        <v>17</v>
      </c>
      <c r="F33" s="2" t="s">
        <v>107</v>
      </c>
      <c r="G33" s="2">
        <v>61.3</v>
      </c>
      <c r="H33" s="2">
        <v>38.700000000000003</v>
      </c>
      <c r="I33" s="2" t="s">
        <v>26</v>
      </c>
      <c r="J33" s="2" t="s">
        <v>20</v>
      </c>
      <c r="K33" s="2">
        <v>1998</v>
      </c>
      <c r="L33" s="2" t="s">
        <v>49</v>
      </c>
      <c r="M33" s="3">
        <v>35948</v>
      </c>
    </row>
    <row r="34" spans="1:13" x14ac:dyDescent="0.2">
      <c r="A34" s="1" t="s">
        <v>23</v>
      </c>
      <c r="B34" s="2" t="s">
        <v>23</v>
      </c>
      <c r="C34" s="2" t="s">
        <v>24</v>
      </c>
      <c r="D34" s="4">
        <v>995000000</v>
      </c>
      <c r="E34" s="2" t="s">
        <v>17</v>
      </c>
      <c r="F34" s="2">
        <v>204</v>
      </c>
      <c r="G34" s="2">
        <v>62.9</v>
      </c>
      <c r="H34" s="2">
        <v>37.1</v>
      </c>
      <c r="I34" s="2" t="s">
        <v>19</v>
      </c>
      <c r="J34" s="2" t="s">
        <v>20</v>
      </c>
      <c r="K34" s="2">
        <v>1996</v>
      </c>
      <c r="L34" s="2" t="s">
        <v>21</v>
      </c>
      <c r="M34" s="3">
        <v>35374</v>
      </c>
    </row>
    <row r="35" spans="1:13" x14ac:dyDescent="0.2">
      <c r="A35" s="1" t="s">
        <v>108</v>
      </c>
      <c r="B35" s="2" t="s">
        <v>109</v>
      </c>
      <c r="C35" s="2" t="s">
        <v>24</v>
      </c>
      <c r="D35" s="4">
        <v>2000000</v>
      </c>
      <c r="E35" s="2" t="s">
        <v>17</v>
      </c>
      <c r="F35" s="2" t="s">
        <v>95</v>
      </c>
      <c r="G35" s="2">
        <v>81.900000000000006</v>
      </c>
      <c r="H35" s="2">
        <v>18.100000000000001</v>
      </c>
      <c r="I35" s="2" t="s">
        <v>19</v>
      </c>
      <c r="J35" s="2" t="s">
        <v>20</v>
      </c>
      <c r="K35" s="2">
        <v>1990</v>
      </c>
      <c r="L35" s="2" t="s">
        <v>21</v>
      </c>
      <c r="M35" s="3">
        <v>33183</v>
      </c>
    </row>
    <row r="36" spans="1:13" x14ac:dyDescent="0.2">
      <c r="A36" s="1" t="s">
        <v>66</v>
      </c>
      <c r="B36" s="2" t="s">
        <v>67</v>
      </c>
      <c r="C36" s="2" t="s">
        <v>15</v>
      </c>
      <c r="D36" s="2" t="s">
        <v>110</v>
      </c>
      <c r="E36" s="2" t="s">
        <v>17</v>
      </c>
      <c r="F36" s="2" t="s">
        <v>59</v>
      </c>
      <c r="G36" s="2">
        <v>86.2</v>
      </c>
      <c r="H36" s="2">
        <v>13.8</v>
      </c>
      <c r="I36" s="2" t="s">
        <v>19</v>
      </c>
      <c r="J36" s="2" t="s">
        <v>20</v>
      </c>
      <c r="K36" s="2">
        <v>1990</v>
      </c>
      <c r="L36" s="2" t="s">
        <v>21</v>
      </c>
      <c r="M36" s="3">
        <v>33183</v>
      </c>
    </row>
    <row r="37" spans="1:13" x14ac:dyDescent="0.2">
      <c r="A37" s="1" t="s">
        <v>23</v>
      </c>
      <c r="B37" s="2" t="s">
        <v>23</v>
      </c>
      <c r="C37" s="2" t="s">
        <v>24</v>
      </c>
      <c r="D37" s="4">
        <v>75000000</v>
      </c>
      <c r="E37" s="2" t="s">
        <v>17</v>
      </c>
      <c r="F37" s="2">
        <v>81</v>
      </c>
      <c r="G37" s="2">
        <v>72</v>
      </c>
      <c r="H37" s="2">
        <v>28</v>
      </c>
      <c r="I37" s="2" t="s">
        <v>19</v>
      </c>
      <c r="J37" s="2" t="s">
        <v>27</v>
      </c>
      <c r="K37" s="2">
        <v>1988</v>
      </c>
      <c r="L37" s="2" t="s">
        <v>21</v>
      </c>
      <c r="M37" s="3">
        <v>32455</v>
      </c>
    </row>
    <row r="38" spans="1:13" x14ac:dyDescent="0.2">
      <c r="A38" s="1" t="s">
        <v>23</v>
      </c>
      <c r="B38" s="2" t="s">
        <v>23</v>
      </c>
      <c r="C38" s="2" t="s">
        <v>24</v>
      </c>
      <c r="D38" s="4">
        <v>60000000</v>
      </c>
      <c r="E38" s="2" t="s">
        <v>17</v>
      </c>
      <c r="F38" s="2">
        <v>82</v>
      </c>
      <c r="G38" s="2">
        <v>62</v>
      </c>
      <c r="H38" s="2">
        <v>38</v>
      </c>
      <c r="I38" s="2" t="s">
        <v>19</v>
      </c>
      <c r="J38" s="2" t="s">
        <v>27</v>
      </c>
      <c r="K38" s="2">
        <v>1988</v>
      </c>
      <c r="L38" s="2" t="s">
        <v>21</v>
      </c>
      <c r="M38" s="3">
        <v>32455</v>
      </c>
    </row>
    <row r="39" spans="1:13" x14ac:dyDescent="0.2">
      <c r="A39" s="1" t="s">
        <v>23</v>
      </c>
      <c r="B39" s="2" t="s">
        <v>23</v>
      </c>
      <c r="C39" s="2" t="s">
        <v>24</v>
      </c>
      <c r="D39" s="4">
        <v>65000</v>
      </c>
      <c r="E39" s="2" t="s">
        <v>17</v>
      </c>
      <c r="F39" s="2">
        <v>83</v>
      </c>
      <c r="G39" s="2">
        <v>64</v>
      </c>
      <c r="H39" s="2">
        <v>36</v>
      </c>
      <c r="I39" s="2" t="s">
        <v>19</v>
      </c>
      <c r="J39" s="2" t="s">
        <v>27</v>
      </c>
      <c r="K39" s="2">
        <v>1988</v>
      </c>
      <c r="L39" s="2" t="s">
        <v>21</v>
      </c>
      <c r="M39" s="3">
        <v>32455</v>
      </c>
    </row>
    <row r="40" spans="1:13" x14ac:dyDescent="0.2">
      <c r="A40" s="1" t="s">
        <v>111</v>
      </c>
      <c r="B40" s="2" t="s">
        <v>112</v>
      </c>
      <c r="C40" s="2" t="s">
        <v>15</v>
      </c>
      <c r="D40" s="2" t="s">
        <v>113</v>
      </c>
      <c r="E40" s="2" t="s">
        <v>114</v>
      </c>
      <c r="F40" s="2" t="s">
        <v>115</v>
      </c>
      <c r="G40" s="2">
        <v>72.19</v>
      </c>
      <c r="H40" s="2">
        <v>27.81</v>
      </c>
      <c r="I40" s="2" t="s">
        <v>19</v>
      </c>
      <c r="J40" s="2" t="s">
        <v>27</v>
      </c>
      <c r="K40" s="2">
        <v>2016</v>
      </c>
      <c r="L40" s="2" t="s">
        <v>21</v>
      </c>
      <c r="M40" s="3">
        <v>42682</v>
      </c>
    </row>
    <row r="41" spans="1:13" x14ac:dyDescent="0.2">
      <c r="A41" s="1" t="s">
        <v>116</v>
      </c>
      <c r="B41" s="2" t="s">
        <v>117</v>
      </c>
      <c r="C41" s="2" t="s">
        <v>15</v>
      </c>
      <c r="D41" s="2" t="s">
        <v>118</v>
      </c>
      <c r="E41" s="2" t="s">
        <v>114</v>
      </c>
      <c r="F41" s="2" t="s">
        <v>65</v>
      </c>
      <c r="G41" s="2">
        <v>63.85</v>
      </c>
      <c r="H41" s="2">
        <v>36.15</v>
      </c>
      <c r="I41" s="2" t="s">
        <v>26</v>
      </c>
      <c r="J41" s="2" t="s">
        <v>31</v>
      </c>
      <c r="K41" s="2">
        <v>2016</v>
      </c>
      <c r="L41" s="2" t="s">
        <v>21</v>
      </c>
      <c r="M41" s="3">
        <v>42682</v>
      </c>
    </row>
    <row r="42" spans="1:13" x14ac:dyDescent="0.2">
      <c r="A42" s="1" t="s">
        <v>69</v>
      </c>
      <c r="B42" s="2" t="s">
        <v>119</v>
      </c>
      <c r="C42" s="2" t="s">
        <v>15</v>
      </c>
      <c r="D42" s="2" t="s">
        <v>120</v>
      </c>
      <c r="E42" s="2" t="s">
        <v>114</v>
      </c>
      <c r="F42" s="2" t="s">
        <v>121</v>
      </c>
      <c r="G42" s="2">
        <v>81.239999999999995</v>
      </c>
      <c r="H42" s="2">
        <v>18.760000000000002</v>
      </c>
      <c r="I42" s="2" t="s">
        <v>19</v>
      </c>
      <c r="J42" s="2" t="s">
        <v>20</v>
      </c>
      <c r="K42" s="2">
        <v>2016</v>
      </c>
      <c r="L42" s="2" t="s">
        <v>21</v>
      </c>
      <c r="M42" s="3">
        <v>42682</v>
      </c>
    </row>
    <row r="43" spans="1:13" x14ac:dyDescent="0.2">
      <c r="A43" s="1" t="s">
        <v>122</v>
      </c>
      <c r="B43" s="2" t="s">
        <v>123</v>
      </c>
      <c r="C43" s="2" t="s">
        <v>42</v>
      </c>
      <c r="D43" s="2" t="s">
        <v>124</v>
      </c>
      <c r="E43" s="2" t="s">
        <v>114</v>
      </c>
      <c r="F43" s="2" t="s">
        <v>65</v>
      </c>
      <c r="G43" s="2">
        <v>75</v>
      </c>
      <c r="H43" s="2">
        <v>25</v>
      </c>
      <c r="I43" s="2" t="s">
        <v>19</v>
      </c>
      <c r="J43" s="2" t="s">
        <v>20</v>
      </c>
      <c r="K43" s="2">
        <v>2010</v>
      </c>
      <c r="L43" s="2" t="s">
        <v>21</v>
      </c>
      <c r="M43" s="3">
        <v>40484</v>
      </c>
    </row>
    <row r="44" spans="1:13" x14ac:dyDescent="0.2">
      <c r="A44" s="1" t="s">
        <v>87</v>
      </c>
      <c r="B44" s="2" t="s">
        <v>125</v>
      </c>
      <c r="C44" s="2" t="s">
        <v>15</v>
      </c>
      <c r="D44" s="2" t="s">
        <v>126</v>
      </c>
      <c r="E44" s="2" t="s">
        <v>114</v>
      </c>
      <c r="F44" s="2" t="s">
        <v>78</v>
      </c>
      <c r="G44" s="2">
        <v>57.1</v>
      </c>
      <c r="H44" s="2">
        <v>42.9</v>
      </c>
      <c r="I44" s="2" t="s">
        <v>26</v>
      </c>
      <c r="J44" s="2" t="s">
        <v>20</v>
      </c>
      <c r="K44" s="2">
        <v>1998</v>
      </c>
      <c r="L44" s="2" t="s">
        <v>49</v>
      </c>
      <c r="M44" s="3">
        <v>35948</v>
      </c>
    </row>
    <row r="45" spans="1:13" x14ac:dyDescent="0.2">
      <c r="A45" s="1" t="s">
        <v>40</v>
      </c>
      <c r="B45" s="2" t="s">
        <v>127</v>
      </c>
      <c r="C45" s="2" t="s">
        <v>15</v>
      </c>
      <c r="D45" s="2" t="s">
        <v>128</v>
      </c>
      <c r="E45" s="2" t="s">
        <v>114</v>
      </c>
      <c r="F45" s="2" t="s">
        <v>76</v>
      </c>
      <c r="G45" s="2">
        <v>50</v>
      </c>
      <c r="H45" s="2">
        <v>50</v>
      </c>
      <c r="I45" s="2" t="s">
        <v>26</v>
      </c>
      <c r="J45" s="2" t="s">
        <v>20</v>
      </c>
      <c r="K45" s="2">
        <v>1988</v>
      </c>
      <c r="L45" s="2" t="s">
        <v>21</v>
      </c>
      <c r="M45" s="3">
        <v>32455</v>
      </c>
    </row>
    <row r="46" spans="1:13" x14ac:dyDescent="0.2">
      <c r="A46" s="1" t="s">
        <v>108</v>
      </c>
      <c r="B46" s="2" t="s">
        <v>129</v>
      </c>
      <c r="C46" s="2" t="s">
        <v>24</v>
      </c>
      <c r="D46" s="4">
        <v>2500000</v>
      </c>
      <c r="E46" s="2" t="s">
        <v>114</v>
      </c>
      <c r="F46" s="2" t="s">
        <v>130</v>
      </c>
      <c r="G46" s="2">
        <v>72</v>
      </c>
      <c r="H46" s="2">
        <v>28</v>
      </c>
      <c r="I46" s="2" t="s">
        <v>19</v>
      </c>
      <c r="J46" s="2" t="s">
        <v>20</v>
      </c>
      <c r="K46" s="2">
        <v>1986</v>
      </c>
      <c r="L46" s="2" t="s">
        <v>21</v>
      </c>
      <c r="M46" s="3">
        <v>31720</v>
      </c>
    </row>
    <row r="47" spans="1:13" x14ac:dyDescent="0.2">
      <c r="A47" s="1" t="s">
        <v>13</v>
      </c>
      <c r="B47" s="2" t="s">
        <v>131</v>
      </c>
      <c r="C47" s="2" t="s">
        <v>15</v>
      </c>
      <c r="D47" s="2" t="s">
        <v>132</v>
      </c>
      <c r="E47" s="2" t="s">
        <v>133</v>
      </c>
      <c r="F47" s="2" t="s">
        <v>55</v>
      </c>
      <c r="G47" s="2">
        <v>59.21</v>
      </c>
      <c r="H47" s="2">
        <v>40.79</v>
      </c>
      <c r="I47" s="2" t="s">
        <v>19</v>
      </c>
      <c r="J47" s="2" t="s">
        <v>27</v>
      </c>
      <c r="K47" s="2">
        <v>2020</v>
      </c>
      <c r="L47" s="2" t="s">
        <v>49</v>
      </c>
      <c r="M47" s="3">
        <v>43893</v>
      </c>
    </row>
    <row r="48" spans="1:13" x14ac:dyDescent="0.2">
      <c r="A48" s="1" t="s">
        <v>100</v>
      </c>
      <c r="B48" s="2" t="s">
        <v>134</v>
      </c>
      <c r="C48" s="2" t="s">
        <v>42</v>
      </c>
      <c r="D48" s="2" t="s">
        <v>135</v>
      </c>
      <c r="E48" s="2" t="s">
        <v>133</v>
      </c>
      <c r="F48" s="2" t="s">
        <v>136</v>
      </c>
      <c r="G48" s="2">
        <v>38.799999999999997</v>
      </c>
      <c r="H48" s="2">
        <v>61.2</v>
      </c>
      <c r="I48" s="2" t="s">
        <v>26</v>
      </c>
      <c r="J48" s="2" t="s">
        <v>20</v>
      </c>
      <c r="K48" s="2">
        <v>2014</v>
      </c>
      <c r="L48" s="2" t="s">
        <v>21</v>
      </c>
      <c r="M48" s="3">
        <v>41947</v>
      </c>
    </row>
    <row r="49" spans="1:13" x14ac:dyDescent="0.2">
      <c r="A49" s="1" t="s">
        <v>137</v>
      </c>
      <c r="B49" s="2" t="s">
        <v>138</v>
      </c>
      <c r="C49" s="2" t="s">
        <v>15</v>
      </c>
      <c r="D49" s="2" t="s">
        <v>139</v>
      </c>
      <c r="E49" s="2" t="s">
        <v>133</v>
      </c>
      <c r="F49" s="2" t="s">
        <v>140</v>
      </c>
      <c r="G49" s="2">
        <v>67.5</v>
      </c>
      <c r="H49" s="2">
        <v>32.5</v>
      </c>
      <c r="I49" s="2" t="s">
        <v>19</v>
      </c>
      <c r="J49" s="2" t="s">
        <v>20</v>
      </c>
      <c r="K49" s="2">
        <v>2010</v>
      </c>
      <c r="L49" s="2" t="s">
        <v>49</v>
      </c>
      <c r="M49" s="3">
        <v>40337</v>
      </c>
    </row>
    <row r="50" spans="1:13" x14ac:dyDescent="0.2">
      <c r="A50" s="1" t="s">
        <v>141</v>
      </c>
      <c r="B50" s="2" t="s">
        <v>142</v>
      </c>
      <c r="C50" s="2" t="s">
        <v>15</v>
      </c>
      <c r="D50" s="2" t="s">
        <v>143</v>
      </c>
      <c r="E50" s="2" t="s">
        <v>144</v>
      </c>
      <c r="F50" s="2" t="s">
        <v>130</v>
      </c>
      <c r="G50" s="2">
        <v>87.69</v>
      </c>
      <c r="H50" s="2">
        <v>12.31</v>
      </c>
      <c r="I50" s="2" t="s">
        <v>19</v>
      </c>
      <c r="J50" s="2" t="s">
        <v>20</v>
      </c>
      <c r="K50" s="2">
        <v>2021</v>
      </c>
      <c r="L50" s="2" t="s">
        <v>36</v>
      </c>
      <c r="M50" s="3">
        <v>44320</v>
      </c>
    </row>
    <row r="51" spans="1:13" x14ac:dyDescent="0.2">
      <c r="A51" s="1" t="s">
        <v>66</v>
      </c>
      <c r="B51" s="2" t="s">
        <v>145</v>
      </c>
      <c r="C51" s="2" t="s">
        <v>15</v>
      </c>
      <c r="D51" s="2" t="s">
        <v>146</v>
      </c>
      <c r="E51" s="2" t="s">
        <v>144</v>
      </c>
      <c r="F51" s="2" t="s">
        <v>55</v>
      </c>
      <c r="G51" s="2">
        <v>81.819999999999993</v>
      </c>
      <c r="H51" s="2">
        <v>18.18</v>
      </c>
      <c r="I51" s="2" t="s">
        <v>19</v>
      </c>
      <c r="J51" s="2" t="s">
        <v>20</v>
      </c>
      <c r="K51" s="2">
        <v>2021</v>
      </c>
      <c r="L51" s="2" t="s">
        <v>36</v>
      </c>
      <c r="M51" s="3">
        <v>44257</v>
      </c>
    </row>
    <row r="52" spans="1:13" x14ac:dyDescent="0.2">
      <c r="A52" s="1" t="s">
        <v>108</v>
      </c>
      <c r="B52" s="2" t="s">
        <v>147</v>
      </c>
      <c r="C52" s="2" t="s">
        <v>15</v>
      </c>
      <c r="D52" s="2" t="s">
        <v>148</v>
      </c>
      <c r="E52" s="2" t="s">
        <v>144</v>
      </c>
      <c r="F52" s="2" t="s">
        <v>149</v>
      </c>
      <c r="G52" s="2">
        <v>70.95</v>
      </c>
      <c r="H52" s="2">
        <v>29.05</v>
      </c>
      <c r="I52" s="2" t="s">
        <v>19</v>
      </c>
      <c r="J52" s="2" t="s">
        <v>20</v>
      </c>
      <c r="K52" s="2">
        <v>2020</v>
      </c>
      <c r="L52" s="2" t="s">
        <v>21</v>
      </c>
      <c r="M52" s="3">
        <v>44138</v>
      </c>
    </row>
    <row r="53" spans="1:13" x14ac:dyDescent="0.2">
      <c r="A53" s="1" t="s">
        <v>150</v>
      </c>
      <c r="B53" s="2" t="s">
        <v>151</v>
      </c>
      <c r="C53" s="2" t="s">
        <v>15</v>
      </c>
      <c r="D53" s="2" t="s">
        <v>152</v>
      </c>
      <c r="E53" s="2" t="s">
        <v>144</v>
      </c>
      <c r="F53" s="2" t="s">
        <v>115</v>
      </c>
      <c r="G53" s="2">
        <v>87.89</v>
      </c>
      <c r="H53" s="2">
        <v>12.11</v>
      </c>
      <c r="I53" s="2" t="s">
        <v>19</v>
      </c>
      <c r="J53" s="2" t="s">
        <v>20</v>
      </c>
      <c r="K53" s="2">
        <v>2020</v>
      </c>
      <c r="L53" s="2" t="s">
        <v>21</v>
      </c>
      <c r="M53" s="3">
        <v>44138</v>
      </c>
    </row>
    <row r="54" spans="1:13" x14ac:dyDescent="0.2">
      <c r="A54" s="1" t="s">
        <v>79</v>
      </c>
      <c r="B54" s="2" t="s">
        <v>153</v>
      </c>
      <c r="C54" s="2" t="s">
        <v>15</v>
      </c>
      <c r="D54" s="2" t="s">
        <v>154</v>
      </c>
      <c r="E54" s="2" t="s">
        <v>144</v>
      </c>
      <c r="F54" s="2" t="s">
        <v>121</v>
      </c>
      <c r="G54" s="2">
        <v>60.55</v>
      </c>
      <c r="H54" s="2">
        <v>39.450000000000003</v>
      </c>
      <c r="I54" s="2" t="s">
        <v>26</v>
      </c>
      <c r="J54" s="2" t="s">
        <v>20</v>
      </c>
      <c r="K54" s="2">
        <v>2020</v>
      </c>
      <c r="L54" s="2" t="s">
        <v>21</v>
      </c>
      <c r="M54" s="3">
        <v>44138</v>
      </c>
    </row>
    <row r="55" spans="1:13" x14ac:dyDescent="0.2">
      <c r="A55" s="1" t="s">
        <v>122</v>
      </c>
      <c r="B55" s="2" t="s">
        <v>155</v>
      </c>
      <c r="C55" s="2" t="s">
        <v>15</v>
      </c>
      <c r="D55" s="2" t="s">
        <v>156</v>
      </c>
      <c r="E55" s="2" t="s">
        <v>144</v>
      </c>
      <c r="F55" s="2" t="s">
        <v>35</v>
      </c>
      <c r="G55" s="2">
        <v>52.87</v>
      </c>
      <c r="H55" s="2">
        <v>47.13</v>
      </c>
      <c r="I55" s="2" t="s">
        <v>26</v>
      </c>
      <c r="J55" s="2" t="s">
        <v>20</v>
      </c>
      <c r="K55" s="2">
        <v>2020</v>
      </c>
      <c r="L55" s="2" t="s">
        <v>21</v>
      </c>
      <c r="M55" s="3">
        <v>44138</v>
      </c>
    </row>
    <row r="56" spans="1:13" x14ac:dyDescent="0.2">
      <c r="A56" s="1" t="s">
        <v>122</v>
      </c>
      <c r="B56" s="2" t="s">
        <v>157</v>
      </c>
      <c r="C56" s="2" t="s">
        <v>15</v>
      </c>
      <c r="D56" s="2" t="s">
        <v>158</v>
      </c>
      <c r="E56" s="2" t="s">
        <v>144</v>
      </c>
      <c r="F56" s="2" t="s">
        <v>159</v>
      </c>
      <c r="G56" s="2">
        <v>23.33</v>
      </c>
      <c r="H56" s="2">
        <v>76.67</v>
      </c>
      <c r="I56" s="2" t="s">
        <v>26</v>
      </c>
      <c r="J56" s="2" t="s">
        <v>20</v>
      </c>
      <c r="K56" s="2">
        <v>2020</v>
      </c>
      <c r="L56" s="2" t="s">
        <v>21</v>
      </c>
      <c r="M56" s="3">
        <v>44138</v>
      </c>
    </row>
    <row r="57" spans="1:13" x14ac:dyDescent="0.2">
      <c r="A57" s="1" t="s">
        <v>150</v>
      </c>
      <c r="B57" s="2" t="s">
        <v>160</v>
      </c>
      <c r="C57" s="2" t="s">
        <v>15</v>
      </c>
      <c r="D57" s="2" t="s">
        <v>161</v>
      </c>
      <c r="E57" s="2" t="s">
        <v>144</v>
      </c>
      <c r="F57" s="2" t="s">
        <v>78</v>
      </c>
      <c r="G57" s="2">
        <v>55</v>
      </c>
      <c r="H57" s="2">
        <v>45</v>
      </c>
      <c r="I57" s="2" t="s">
        <v>26</v>
      </c>
      <c r="J57" s="2" t="s">
        <v>20</v>
      </c>
      <c r="K57" s="2">
        <v>2020</v>
      </c>
      <c r="L57" s="2" t="s">
        <v>21</v>
      </c>
      <c r="M57" s="3">
        <v>44138</v>
      </c>
    </row>
    <row r="58" spans="1:13" x14ac:dyDescent="0.2">
      <c r="A58" s="1" t="s">
        <v>111</v>
      </c>
      <c r="B58" s="2" t="s">
        <v>162</v>
      </c>
      <c r="C58" s="2" t="s">
        <v>15</v>
      </c>
      <c r="D58" s="2" t="s">
        <v>163</v>
      </c>
      <c r="E58" s="2" t="s">
        <v>144</v>
      </c>
      <c r="F58" s="2" t="s">
        <v>76</v>
      </c>
      <c r="G58" s="2">
        <v>83.09</v>
      </c>
      <c r="H58" s="2">
        <v>16.91</v>
      </c>
      <c r="I58" s="2" t="s">
        <v>19</v>
      </c>
      <c r="J58" s="2" t="s">
        <v>20</v>
      </c>
      <c r="K58" s="2">
        <v>2020</v>
      </c>
      <c r="L58" s="2" t="s">
        <v>49</v>
      </c>
      <c r="M58" s="3">
        <v>43893</v>
      </c>
    </row>
    <row r="59" spans="1:13" x14ac:dyDescent="0.2">
      <c r="A59" s="1" t="s">
        <v>122</v>
      </c>
      <c r="B59" s="2" t="s">
        <v>164</v>
      </c>
      <c r="C59" s="2" t="s">
        <v>15</v>
      </c>
      <c r="D59" s="2" t="s">
        <v>165</v>
      </c>
      <c r="E59" s="2" t="s">
        <v>144</v>
      </c>
      <c r="F59" s="2" t="s">
        <v>97</v>
      </c>
      <c r="G59" s="2">
        <v>59.31</v>
      </c>
      <c r="H59" s="2">
        <v>40.69</v>
      </c>
      <c r="I59" s="2" t="s">
        <v>26</v>
      </c>
      <c r="J59" s="2" t="s">
        <v>20</v>
      </c>
      <c r="K59" s="2">
        <v>2020</v>
      </c>
      <c r="L59" s="2" t="s">
        <v>49</v>
      </c>
      <c r="M59" s="3">
        <v>43893</v>
      </c>
    </row>
    <row r="60" spans="1:13" x14ac:dyDescent="0.2">
      <c r="A60" s="1" t="s">
        <v>122</v>
      </c>
      <c r="B60" s="2" t="s">
        <v>166</v>
      </c>
      <c r="C60" s="2" t="s">
        <v>15</v>
      </c>
      <c r="D60" s="2" t="s">
        <v>167</v>
      </c>
      <c r="E60" s="2" t="s">
        <v>144</v>
      </c>
      <c r="F60" s="2" t="s">
        <v>95</v>
      </c>
      <c r="G60" s="2">
        <v>72.34</v>
      </c>
      <c r="H60" s="2">
        <v>27.66</v>
      </c>
      <c r="I60" s="2" t="s">
        <v>19</v>
      </c>
      <c r="J60" s="2" t="s">
        <v>20</v>
      </c>
      <c r="K60" s="2">
        <v>2020</v>
      </c>
      <c r="L60" s="2" t="s">
        <v>49</v>
      </c>
      <c r="M60" s="3">
        <v>43893</v>
      </c>
    </row>
    <row r="61" spans="1:13" x14ac:dyDescent="0.2">
      <c r="A61" s="1" t="s">
        <v>122</v>
      </c>
      <c r="B61" s="2" t="s">
        <v>168</v>
      </c>
      <c r="C61" s="2" t="s">
        <v>15</v>
      </c>
      <c r="D61" s="2" t="s">
        <v>169</v>
      </c>
      <c r="E61" s="2" t="s">
        <v>144</v>
      </c>
      <c r="F61" s="2" t="s">
        <v>51</v>
      </c>
      <c r="G61" s="2">
        <v>46.97</v>
      </c>
      <c r="H61" s="2">
        <v>53.03</v>
      </c>
      <c r="I61" s="2" t="s">
        <v>26</v>
      </c>
      <c r="J61" s="2" t="s">
        <v>20</v>
      </c>
      <c r="K61" s="2">
        <v>2020</v>
      </c>
      <c r="L61" s="2" t="s">
        <v>49</v>
      </c>
      <c r="M61" s="3">
        <v>43893</v>
      </c>
    </row>
    <row r="62" spans="1:13" x14ac:dyDescent="0.2">
      <c r="A62" s="1" t="s">
        <v>66</v>
      </c>
      <c r="B62" s="2" t="s">
        <v>145</v>
      </c>
      <c r="C62" s="2" t="s">
        <v>15</v>
      </c>
      <c r="D62" s="2" t="s">
        <v>170</v>
      </c>
      <c r="E62" s="2" t="s">
        <v>144</v>
      </c>
      <c r="F62" s="2" t="s">
        <v>95</v>
      </c>
      <c r="G62" s="2">
        <v>62.5</v>
      </c>
      <c r="H62" s="2">
        <v>37.5</v>
      </c>
      <c r="I62" s="2" t="s">
        <v>26</v>
      </c>
      <c r="J62" s="2" t="s">
        <v>20</v>
      </c>
      <c r="K62" s="2">
        <v>2020</v>
      </c>
      <c r="L62" s="2" t="s">
        <v>49</v>
      </c>
      <c r="M62" s="3">
        <v>43893</v>
      </c>
    </row>
    <row r="63" spans="1:13" x14ac:dyDescent="0.2">
      <c r="A63" s="1" t="s">
        <v>66</v>
      </c>
      <c r="B63" s="2" t="s">
        <v>171</v>
      </c>
      <c r="C63" s="2" t="s">
        <v>15</v>
      </c>
      <c r="D63" s="2" t="s">
        <v>172</v>
      </c>
      <c r="E63" s="2" t="s">
        <v>144</v>
      </c>
      <c r="F63" s="2" t="s">
        <v>76</v>
      </c>
      <c r="G63" s="2">
        <v>95.24</v>
      </c>
      <c r="H63" s="2">
        <v>4.76</v>
      </c>
      <c r="I63" s="2" t="s">
        <v>19</v>
      </c>
      <c r="J63" s="2" t="s">
        <v>20</v>
      </c>
      <c r="K63" s="2">
        <v>2019</v>
      </c>
      <c r="L63" s="2" t="s">
        <v>36</v>
      </c>
      <c r="M63" s="3">
        <v>43704</v>
      </c>
    </row>
    <row r="64" spans="1:13" x14ac:dyDescent="0.2">
      <c r="A64" s="1" t="s">
        <v>141</v>
      </c>
      <c r="B64" s="2" t="s">
        <v>142</v>
      </c>
      <c r="C64" s="2" t="s">
        <v>15</v>
      </c>
      <c r="D64" s="2" t="s">
        <v>173</v>
      </c>
      <c r="E64" s="2" t="s">
        <v>144</v>
      </c>
      <c r="F64" s="2" t="s">
        <v>55</v>
      </c>
      <c r="G64" s="2">
        <v>82.14</v>
      </c>
      <c r="H64" s="2">
        <v>17.86</v>
      </c>
      <c r="I64" s="2" t="s">
        <v>19</v>
      </c>
      <c r="J64" s="2" t="s">
        <v>20</v>
      </c>
      <c r="K64" s="2">
        <v>2019</v>
      </c>
      <c r="L64" s="2" t="s">
        <v>36</v>
      </c>
      <c r="M64" s="3">
        <v>43592</v>
      </c>
    </row>
    <row r="65" spans="1:13" x14ac:dyDescent="0.2">
      <c r="A65" s="1" t="s">
        <v>66</v>
      </c>
      <c r="B65" s="2" t="s">
        <v>174</v>
      </c>
      <c r="C65" s="2" t="s">
        <v>15</v>
      </c>
      <c r="D65" s="2" t="s">
        <v>175</v>
      </c>
      <c r="E65" s="2" t="s">
        <v>144</v>
      </c>
      <c r="F65" s="2" t="s">
        <v>176</v>
      </c>
      <c r="G65" s="2">
        <v>76.650000000000006</v>
      </c>
      <c r="H65" s="2">
        <v>23.35</v>
      </c>
      <c r="I65" s="2" t="s">
        <v>19</v>
      </c>
      <c r="J65" s="2" t="s">
        <v>20</v>
      </c>
      <c r="K65" s="2">
        <v>2018</v>
      </c>
      <c r="L65" s="2" t="s">
        <v>21</v>
      </c>
      <c r="M65" s="3">
        <v>43410</v>
      </c>
    </row>
    <row r="66" spans="1:13" x14ac:dyDescent="0.2">
      <c r="A66" s="1" t="s">
        <v>177</v>
      </c>
      <c r="B66" s="2" t="s">
        <v>178</v>
      </c>
      <c r="C66" s="2" t="s">
        <v>15</v>
      </c>
      <c r="D66" s="2" t="s">
        <v>179</v>
      </c>
      <c r="E66" s="2" t="s">
        <v>144</v>
      </c>
      <c r="F66" s="2" t="s">
        <v>136</v>
      </c>
      <c r="G66" s="2">
        <v>64.25</v>
      </c>
      <c r="H66" s="2">
        <v>35.75</v>
      </c>
      <c r="I66" s="2" t="s">
        <v>26</v>
      </c>
      <c r="J66" s="2" t="s">
        <v>27</v>
      </c>
      <c r="K66" s="2">
        <v>2018</v>
      </c>
      <c r="L66" s="2" t="s">
        <v>21</v>
      </c>
      <c r="M66" s="3">
        <v>43410</v>
      </c>
    </row>
    <row r="67" spans="1:13" x14ac:dyDescent="0.2">
      <c r="A67" s="1" t="s">
        <v>180</v>
      </c>
      <c r="B67" s="2" t="s">
        <v>181</v>
      </c>
      <c r="C67" s="2" t="s">
        <v>15</v>
      </c>
      <c r="D67" s="2" t="s">
        <v>182</v>
      </c>
      <c r="E67" s="2" t="s">
        <v>144</v>
      </c>
      <c r="F67" s="2" t="s">
        <v>183</v>
      </c>
      <c r="G67" s="2">
        <v>37.619999999999997</v>
      </c>
      <c r="H67" s="2">
        <v>62.38</v>
      </c>
      <c r="I67" s="2" t="s">
        <v>26</v>
      </c>
      <c r="J67" s="2" t="s">
        <v>20</v>
      </c>
      <c r="K67" s="2">
        <v>2018</v>
      </c>
      <c r="L67" s="2" t="s">
        <v>21</v>
      </c>
      <c r="M67" s="3">
        <v>43410</v>
      </c>
    </row>
    <row r="68" spans="1:13" x14ac:dyDescent="0.2">
      <c r="A68" s="1" t="s">
        <v>22</v>
      </c>
      <c r="B68" s="2" t="s">
        <v>23</v>
      </c>
      <c r="C68" s="2" t="s">
        <v>15</v>
      </c>
      <c r="D68" s="2" t="s">
        <v>184</v>
      </c>
      <c r="E68" s="2" t="s">
        <v>144</v>
      </c>
      <c r="F68" s="2" t="s">
        <v>185</v>
      </c>
      <c r="G68" s="2">
        <v>43.2</v>
      </c>
      <c r="H68" s="2">
        <v>56.8</v>
      </c>
      <c r="I68" s="2" t="s">
        <v>26</v>
      </c>
      <c r="J68" s="2" t="s">
        <v>27</v>
      </c>
      <c r="K68" s="2">
        <v>2018</v>
      </c>
      <c r="L68" s="2" t="s">
        <v>21</v>
      </c>
      <c r="M68" s="3">
        <v>43410</v>
      </c>
    </row>
    <row r="69" spans="1:13" x14ac:dyDescent="0.2">
      <c r="A69" s="1" t="s">
        <v>122</v>
      </c>
      <c r="B69" s="2" t="s">
        <v>186</v>
      </c>
      <c r="C69" s="2" t="s">
        <v>15</v>
      </c>
      <c r="D69" s="2" t="s">
        <v>187</v>
      </c>
      <c r="E69" s="2" t="s">
        <v>144</v>
      </c>
      <c r="F69" s="2" t="s">
        <v>51</v>
      </c>
      <c r="G69" s="2">
        <v>57.14</v>
      </c>
      <c r="H69" s="2">
        <v>42.86</v>
      </c>
      <c r="I69" s="2" t="s">
        <v>26</v>
      </c>
      <c r="J69" s="2" t="s">
        <v>20</v>
      </c>
      <c r="K69" s="2">
        <v>2018</v>
      </c>
      <c r="L69" s="2" t="s">
        <v>21</v>
      </c>
      <c r="M69" s="3">
        <v>43410</v>
      </c>
    </row>
    <row r="70" spans="1:13" x14ac:dyDescent="0.2">
      <c r="A70" s="1" t="s">
        <v>79</v>
      </c>
      <c r="B70" s="2" t="s">
        <v>153</v>
      </c>
      <c r="C70" s="2" t="s">
        <v>15</v>
      </c>
      <c r="D70" s="2" t="s">
        <v>188</v>
      </c>
      <c r="E70" s="2" t="s">
        <v>144</v>
      </c>
      <c r="F70" s="2" t="s">
        <v>189</v>
      </c>
      <c r="G70" s="2">
        <v>60.53</v>
      </c>
      <c r="H70" s="2">
        <v>39.47</v>
      </c>
      <c r="I70" s="2" t="s">
        <v>26</v>
      </c>
      <c r="J70" s="2" t="s">
        <v>20</v>
      </c>
      <c r="K70" s="2">
        <v>2018</v>
      </c>
      <c r="L70" s="2" t="s">
        <v>21</v>
      </c>
      <c r="M70" s="3">
        <v>43410</v>
      </c>
    </row>
    <row r="71" spans="1:13" x14ac:dyDescent="0.2">
      <c r="A71" s="1" t="s">
        <v>122</v>
      </c>
      <c r="B71" s="2" t="s">
        <v>190</v>
      </c>
      <c r="C71" s="2" t="s">
        <v>15</v>
      </c>
      <c r="D71" s="2" t="s">
        <v>191</v>
      </c>
      <c r="E71" s="2" t="s">
        <v>144</v>
      </c>
      <c r="F71" s="2" t="s">
        <v>65</v>
      </c>
      <c r="G71" s="2">
        <v>75.569999999999993</v>
      </c>
      <c r="H71" s="2">
        <v>24.43</v>
      </c>
      <c r="I71" s="2" t="s">
        <v>19</v>
      </c>
      <c r="J71" s="2" t="s">
        <v>20</v>
      </c>
      <c r="K71" s="2">
        <v>2018</v>
      </c>
      <c r="L71" s="2" t="s">
        <v>21</v>
      </c>
      <c r="M71" s="3">
        <v>43410</v>
      </c>
    </row>
    <row r="72" spans="1:13" x14ac:dyDescent="0.2">
      <c r="A72" s="1" t="s">
        <v>122</v>
      </c>
      <c r="B72" s="2" t="s">
        <v>155</v>
      </c>
      <c r="C72" s="2" t="s">
        <v>15</v>
      </c>
      <c r="D72" s="2" t="s">
        <v>192</v>
      </c>
      <c r="E72" s="2" t="s">
        <v>144</v>
      </c>
      <c r="F72" s="2" t="s">
        <v>97</v>
      </c>
      <c r="G72" s="2">
        <v>61.43</v>
      </c>
      <c r="H72" s="2">
        <v>38.57</v>
      </c>
      <c r="I72" s="2" t="s">
        <v>26</v>
      </c>
      <c r="J72" s="2" t="s">
        <v>20</v>
      </c>
      <c r="K72" s="2">
        <v>2018</v>
      </c>
      <c r="L72" s="2" t="s">
        <v>21</v>
      </c>
      <c r="M72" s="3">
        <v>43410</v>
      </c>
    </row>
    <row r="73" spans="1:13" x14ac:dyDescent="0.2">
      <c r="A73" s="1" t="s">
        <v>69</v>
      </c>
      <c r="B73" s="2" t="s">
        <v>193</v>
      </c>
      <c r="C73" s="2" t="s">
        <v>15</v>
      </c>
      <c r="D73" s="2" t="s">
        <v>194</v>
      </c>
      <c r="E73" s="2" t="s">
        <v>144</v>
      </c>
      <c r="F73" s="2" t="s">
        <v>136</v>
      </c>
      <c r="G73" s="2">
        <v>75.31</v>
      </c>
      <c r="H73" s="2">
        <v>24.69</v>
      </c>
      <c r="I73" s="2" t="s">
        <v>19</v>
      </c>
      <c r="J73" s="2" t="s">
        <v>20</v>
      </c>
      <c r="K73" s="2">
        <v>2017</v>
      </c>
      <c r="L73" s="2" t="s">
        <v>36</v>
      </c>
      <c r="M73" s="3">
        <v>42927</v>
      </c>
    </row>
    <row r="74" spans="1:13" x14ac:dyDescent="0.2">
      <c r="A74" s="1" t="s">
        <v>79</v>
      </c>
      <c r="B74" s="2" t="s">
        <v>195</v>
      </c>
      <c r="C74" s="2" t="s">
        <v>15</v>
      </c>
      <c r="D74" s="2" t="s">
        <v>196</v>
      </c>
      <c r="E74" s="2" t="s">
        <v>144</v>
      </c>
      <c r="F74" s="2" t="s">
        <v>107</v>
      </c>
      <c r="G74" s="2">
        <v>74.03</v>
      </c>
      <c r="H74" s="2">
        <v>25.97</v>
      </c>
      <c r="I74" s="2" t="s">
        <v>19</v>
      </c>
      <c r="J74" s="2" t="s">
        <v>20</v>
      </c>
      <c r="K74" s="2">
        <v>2017</v>
      </c>
      <c r="L74" s="2" t="s">
        <v>36</v>
      </c>
      <c r="M74" s="3">
        <v>42916</v>
      </c>
    </row>
    <row r="75" spans="1:13" x14ac:dyDescent="0.2">
      <c r="A75" s="1" t="s">
        <v>122</v>
      </c>
      <c r="B75" s="2" t="s">
        <v>197</v>
      </c>
      <c r="C75" s="2" t="s">
        <v>15</v>
      </c>
      <c r="D75" s="2" t="s">
        <v>198</v>
      </c>
      <c r="E75" s="2" t="s">
        <v>144</v>
      </c>
      <c r="F75" s="2" t="s">
        <v>107</v>
      </c>
      <c r="G75" s="2">
        <v>64.290000000000006</v>
      </c>
      <c r="H75" s="2">
        <v>35.71</v>
      </c>
      <c r="I75" s="2" t="s">
        <v>26</v>
      </c>
      <c r="J75" s="2" t="s">
        <v>20</v>
      </c>
      <c r="K75" s="2">
        <v>2017</v>
      </c>
      <c r="L75" s="2" t="s">
        <v>36</v>
      </c>
      <c r="M75" s="3">
        <v>42892</v>
      </c>
    </row>
    <row r="76" spans="1:13" x14ac:dyDescent="0.2">
      <c r="A76" s="1" t="s">
        <v>141</v>
      </c>
      <c r="B76" s="2" t="s">
        <v>199</v>
      </c>
      <c r="C76" s="2" t="s">
        <v>15</v>
      </c>
      <c r="D76" s="2" t="s">
        <v>200</v>
      </c>
      <c r="E76" s="2" t="s">
        <v>144</v>
      </c>
      <c r="F76" s="2" t="s">
        <v>130</v>
      </c>
      <c r="G76" s="2">
        <v>36.549999999999997</v>
      </c>
      <c r="H76" s="2">
        <v>63.45</v>
      </c>
      <c r="I76" s="2" t="s">
        <v>26</v>
      </c>
      <c r="J76" s="2" t="s">
        <v>20</v>
      </c>
      <c r="K76" s="2">
        <v>2017</v>
      </c>
      <c r="L76" s="2" t="s">
        <v>36</v>
      </c>
      <c r="M76" s="3">
        <v>42857</v>
      </c>
    </row>
    <row r="77" spans="1:13" x14ac:dyDescent="0.2">
      <c r="A77" s="1" t="s">
        <v>150</v>
      </c>
      <c r="B77" s="2" t="s">
        <v>201</v>
      </c>
      <c r="C77" s="2" t="s">
        <v>15</v>
      </c>
      <c r="D77" s="2" t="s">
        <v>202</v>
      </c>
      <c r="E77" s="2" t="s">
        <v>144</v>
      </c>
      <c r="F77" s="2" t="s">
        <v>130</v>
      </c>
      <c r="G77" s="2">
        <v>84.52</v>
      </c>
      <c r="H77" s="2">
        <v>15.48</v>
      </c>
      <c r="I77" s="2" t="s">
        <v>19</v>
      </c>
      <c r="J77" s="2" t="s">
        <v>20</v>
      </c>
      <c r="K77" s="2">
        <v>2017</v>
      </c>
      <c r="L77" s="2" t="s">
        <v>36</v>
      </c>
      <c r="M77" s="3">
        <v>42801</v>
      </c>
    </row>
    <row r="78" spans="1:13" x14ac:dyDescent="0.2">
      <c r="A78" s="1" t="s">
        <v>40</v>
      </c>
      <c r="B78" s="2" t="s">
        <v>203</v>
      </c>
      <c r="C78" s="2" t="s">
        <v>15</v>
      </c>
      <c r="D78" s="2" t="s">
        <v>204</v>
      </c>
      <c r="E78" s="2" t="s">
        <v>144</v>
      </c>
      <c r="F78" s="2" t="s">
        <v>93</v>
      </c>
      <c r="G78" s="2">
        <v>68.77</v>
      </c>
      <c r="H78" s="2">
        <v>31.23</v>
      </c>
      <c r="I78" s="2" t="s">
        <v>19</v>
      </c>
      <c r="J78" s="2" t="s">
        <v>31</v>
      </c>
      <c r="K78" s="2">
        <v>2016</v>
      </c>
      <c r="L78" s="2" t="s">
        <v>21</v>
      </c>
      <c r="M78" s="3">
        <v>42682</v>
      </c>
    </row>
    <row r="79" spans="1:13" x14ac:dyDescent="0.2">
      <c r="A79" s="1" t="s">
        <v>205</v>
      </c>
      <c r="B79" s="2" t="s">
        <v>206</v>
      </c>
      <c r="C79" s="2" t="s">
        <v>15</v>
      </c>
      <c r="D79" s="2" t="s">
        <v>207</v>
      </c>
      <c r="E79" s="2" t="s">
        <v>144</v>
      </c>
      <c r="F79" s="2" t="s">
        <v>130</v>
      </c>
      <c r="G79" s="2">
        <v>71.959999999999994</v>
      </c>
      <c r="H79" s="2">
        <v>28.04</v>
      </c>
      <c r="I79" s="2" t="s">
        <v>19</v>
      </c>
      <c r="J79" s="2" t="s">
        <v>20</v>
      </c>
      <c r="K79" s="2">
        <v>2016</v>
      </c>
      <c r="L79" s="2" t="s">
        <v>21</v>
      </c>
      <c r="M79" s="3">
        <v>42682</v>
      </c>
    </row>
    <row r="80" spans="1:13" x14ac:dyDescent="0.2">
      <c r="A80" s="1" t="s">
        <v>116</v>
      </c>
      <c r="B80" s="2" t="s">
        <v>208</v>
      </c>
      <c r="C80" s="2" t="s">
        <v>15</v>
      </c>
      <c r="D80" s="2" t="s">
        <v>209</v>
      </c>
      <c r="E80" s="2" t="s">
        <v>144</v>
      </c>
      <c r="F80" s="2" t="s">
        <v>115</v>
      </c>
      <c r="G80" s="2">
        <v>63.8</v>
      </c>
      <c r="H80" s="2">
        <v>36.200000000000003</v>
      </c>
      <c r="I80" s="2" t="s">
        <v>26</v>
      </c>
      <c r="J80" s="2" t="s">
        <v>31</v>
      </c>
      <c r="K80" s="2">
        <v>2016</v>
      </c>
      <c r="L80" s="2" t="s">
        <v>21</v>
      </c>
      <c r="M80" s="3">
        <v>42682</v>
      </c>
    </row>
    <row r="81" spans="1:13" x14ac:dyDescent="0.2">
      <c r="A81" s="1" t="s">
        <v>79</v>
      </c>
      <c r="B81" s="2" t="s">
        <v>153</v>
      </c>
      <c r="C81" s="2" t="s">
        <v>15</v>
      </c>
      <c r="D81" s="2" t="s">
        <v>210</v>
      </c>
      <c r="E81" s="2" t="s">
        <v>144</v>
      </c>
      <c r="F81" s="2" t="s">
        <v>211</v>
      </c>
      <c r="G81" s="2">
        <v>55</v>
      </c>
      <c r="H81" s="2">
        <v>45</v>
      </c>
      <c r="I81" s="2" t="s">
        <v>26</v>
      </c>
      <c r="J81" s="2" t="s">
        <v>20</v>
      </c>
      <c r="K81" s="2">
        <v>2016</v>
      </c>
      <c r="L81" s="2" t="s">
        <v>21</v>
      </c>
      <c r="M81" s="3">
        <v>42682</v>
      </c>
    </row>
    <row r="82" spans="1:13" x14ac:dyDescent="0.2">
      <c r="A82" s="1" t="s">
        <v>141</v>
      </c>
      <c r="B82" s="2" t="s">
        <v>212</v>
      </c>
      <c r="C82" s="2" t="s">
        <v>15</v>
      </c>
      <c r="D82" s="2" t="s">
        <v>213</v>
      </c>
      <c r="E82" s="2" t="s">
        <v>144</v>
      </c>
      <c r="F82" s="2" t="s">
        <v>59</v>
      </c>
      <c r="G82" s="2">
        <v>51.02</v>
      </c>
      <c r="H82" s="2">
        <v>48.98</v>
      </c>
      <c r="I82" s="2" t="s">
        <v>26</v>
      </c>
      <c r="J82" s="2" t="s">
        <v>20</v>
      </c>
      <c r="K82" s="2">
        <v>2016</v>
      </c>
      <c r="L82" s="2" t="s">
        <v>21</v>
      </c>
      <c r="M82" s="3">
        <v>42682</v>
      </c>
    </row>
    <row r="83" spans="1:13" x14ac:dyDescent="0.2">
      <c r="A83" s="1" t="s">
        <v>122</v>
      </c>
      <c r="B83" s="2" t="s">
        <v>190</v>
      </c>
      <c r="C83" s="2" t="s">
        <v>15</v>
      </c>
      <c r="D83" s="2" t="s">
        <v>214</v>
      </c>
      <c r="E83" s="2" t="s">
        <v>144</v>
      </c>
      <c r="F83" s="2" t="s">
        <v>97</v>
      </c>
      <c r="G83" s="2">
        <v>59.09</v>
      </c>
      <c r="H83" s="2">
        <v>40.909999999999997</v>
      </c>
      <c r="I83" s="2" t="s">
        <v>26</v>
      </c>
      <c r="J83" s="2" t="s">
        <v>20</v>
      </c>
      <c r="K83" s="2">
        <v>2016</v>
      </c>
      <c r="L83" s="2" t="s">
        <v>21</v>
      </c>
      <c r="M83" s="3">
        <v>42682</v>
      </c>
    </row>
    <row r="84" spans="1:13" x14ac:dyDescent="0.2">
      <c r="A84" s="1" t="s">
        <v>122</v>
      </c>
      <c r="B84" s="2" t="s">
        <v>155</v>
      </c>
      <c r="C84" s="2" t="s">
        <v>15</v>
      </c>
      <c r="D84" s="2" t="s">
        <v>215</v>
      </c>
      <c r="E84" s="2" t="s">
        <v>144</v>
      </c>
      <c r="F84" s="2" t="s">
        <v>115</v>
      </c>
      <c r="G84" s="2">
        <v>42.11</v>
      </c>
      <c r="H84" s="2">
        <v>57.89</v>
      </c>
      <c r="I84" s="2" t="s">
        <v>26</v>
      </c>
      <c r="J84" s="2" t="s">
        <v>20</v>
      </c>
      <c r="K84" s="2">
        <v>2016</v>
      </c>
      <c r="L84" s="2" t="s">
        <v>21</v>
      </c>
      <c r="M84" s="3">
        <v>42682</v>
      </c>
    </row>
    <row r="85" spans="1:13" x14ac:dyDescent="0.2">
      <c r="A85" s="1" t="s">
        <v>122</v>
      </c>
      <c r="B85" s="2" t="s">
        <v>197</v>
      </c>
      <c r="C85" s="2" t="s">
        <v>15</v>
      </c>
      <c r="D85" s="2" t="s">
        <v>216</v>
      </c>
      <c r="E85" s="2" t="s">
        <v>144</v>
      </c>
      <c r="F85" s="2" t="s">
        <v>35</v>
      </c>
      <c r="G85" s="2">
        <v>65.45</v>
      </c>
      <c r="H85" s="2">
        <v>34.549999999999997</v>
      </c>
      <c r="I85" s="2" t="s">
        <v>26</v>
      </c>
      <c r="J85" s="2" t="s">
        <v>20</v>
      </c>
      <c r="K85" s="2">
        <v>2016</v>
      </c>
      <c r="L85" s="2" t="s">
        <v>21</v>
      </c>
      <c r="M85" s="3">
        <v>42682</v>
      </c>
    </row>
    <row r="86" spans="1:13" x14ac:dyDescent="0.2">
      <c r="A86" s="1" t="s">
        <v>217</v>
      </c>
      <c r="B86" s="2" t="s">
        <v>218</v>
      </c>
      <c r="C86" s="2" t="s">
        <v>15</v>
      </c>
      <c r="D86" s="2" t="s">
        <v>219</v>
      </c>
      <c r="E86" s="2" t="s">
        <v>144</v>
      </c>
      <c r="F86" s="2" t="s">
        <v>130</v>
      </c>
      <c r="G86" s="2">
        <v>58.76</v>
      </c>
      <c r="H86" s="2">
        <v>41.24</v>
      </c>
      <c r="I86" s="2" t="s">
        <v>26</v>
      </c>
      <c r="J86" s="2" t="s">
        <v>20</v>
      </c>
      <c r="K86" s="2">
        <v>2015</v>
      </c>
      <c r="L86" s="2" t="s">
        <v>36</v>
      </c>
      <c r="M86" s="3">
        <v>42311</v>
      </c>
    </row>
    <row r="87" spans="1:13" x14ac:dyDescent="0.2">
      <c r="A87" s="1" t="s">
        <v>220</v>
      </c>
      <c r="B87" s="2" t="s">
        <v>221</v>
      </c>
      <c r="C87" s="2" t="s">
        <v>42</v>
      </c>
      <c r="D87" s="2" t="s">
        <v>222</v>
      </c>
      <c r="E87" s="2" t="s">
        <v>144</v>
      </c>
      <c r="F87" s="2" t="s">
        <v>55</v>
      </c>
      <c r="G87" s="2">
        <v>60.8</v>
      </c>
      <c r="H87" s="2">
        <v>39.200000000000003</v>
      </c>
      <c r="I87" s="2" t="s">
        <v>26</v>
      </c>
      <c r="J87" s="2" t="s">
        <v>20</v>
      </c>
      <c r="K87" s="2">
        <v>2014</v>
      </c>
      <c r="L87" s="2" t="s">
        <v>21</v>
      </c>
      <c r="M87" s="3">
        <v>41947</v>
      </c>
    </row>
    <row r="88" spans="1:13" x14ac:dyDescent="0.2">
      <c r="A88" s="1" t="s">
        <v>83</v>
      </c>
      <c r="B88" s="2" t="s">
        <v>84</v>
      </c>
      <c r="C88" s="2" t="s">
        <v>24</v>
      </c>
      <c r="D88" s="4">
        <v>500000000</v>
      </c>
      <c r="E88" s="2" t="s">
        <v>144</v>
      </c>
      <c r="F88" s="2" t="s">
        <v>85</v>
      </c>
      <c r="G88" s="2">
        <v>71.900000000000006</v>
      </c>
      <c r="H88" s="2">
        <v>28.1</v>
      </c>
      <c r="I88" s="2" t="s">
        <v>19</v>
      </c>
      <c r="J88" s="2" t="s">
        <v>20</v>
      </c>
      <c r="K88" s="2">
        <v>2014</v>
      </c>
      <c r="L88" s="2" t="s">
        <v>21</v>
      </c>
      <c r="M88" s="3">
        <v>41947</v>
      </c>
    </row>
    <row r="89" spans="1:13" x14ac:dyDescent="0.2">
      <c r="A89" s="1" t="s">
        <v>223</v>
      </c>
      <c r="B89" s="2" t="s">
        <v>224</v>
      </c>
      <c r="C89" s="2" t="s">
        <v>42</v>
      </c>
      <c r="D89" s="2" t="s">
        <v>225</v>
      </c>
      <c r="E89" s="2" t="s">
        <v>144</v>
      </c>
      <c r="F89" s="2" t="s">
        <v>226</v>
      </c>
      <c r="G89" s="2">
        <v>59.1</v>
      </c>
      <c r="H89" s="2">
        <v>40.9</v>
      </c>
      <c r="I89" s="2" t="s">
        <v>26</v>
      </c>
      <c r="J89" s="2" t="s">
        <v>20</v>
      </c>
      <c r="K89" s="2">
        <v>2014</v>
      </c>
      <c r="L89" s="2" t="s">
        <v>21</v>
      </c>
      <c r="M89" s="3">
        <v>41947</v>
      </c>
    </row>
    <row r="90" spans="1:13" x14ac:dyDescent="0.2">
      <c r="A90" s="1" t="s">
        <v>122</v>
      </c>
      <c r="B90" s="2" t="s">
        <v>227</v>
      </c>
      <c r="C90" s="2" t="s">
        <v>15</v>
      </c>
      <c r="D90" s="2" t="s">
        <v>228</v>
      </c>
      <c r="E90" s="2" t="s">
        <v>144</v>
      </c>
      <c r="F90" s="2" t="s">
        <v>130</v>
      </c>
      <c r="G90" s="2">
        <v>63.7</v>
      </c>
      <c r="H90" s="2">
        <v>36.299999999999997</v>
      </c>
      <c r="I90" s="2" t="s">
        <v>26</v>
      </c>
      <c r="J90" s="2" t="s">
        <v>20</v>
      </c>
      <c r="K90" s="2">
        <v>2014</v>
      </c>
      <c r="L90" s="2" t="s">
        <v>21</v>
      </c>
      <c r="M90" s="3">
        <v>41947</v>
      </c>
    </row>
    <row r="91" spans="1:13" x14ac:dyDescent="0.2">
      <c r="A91" s="1" t="s">
        <v>223</v>
      </c>
      <c r="B91" s="2" t="s">
        <v>229</v>
      </c>
      <c r="C91" s="2" t="s">
        <v>24</v>
      </c>
      <c r="D91" s="4">
        <v>48000000</v>
      </c>
      <c r="E91" s="2" t="s">
        <v>144</v>
      </c>
      <c r="F91" s="2" t="s">
        <v>230</v>
      </c>
      <c r="G91" s="2">
        <v>68</v>
      </c>
      <c r="H91" s="2">
        <v>32</v>
      </c>
      <c r="I91" s="2" t="s">
        <v>19</v>
      </c>
      <c r="J91" s="2" t="s">
        <v>20</v>
      </c>
      <c r="K91" s="2">
        <v>2014</v>
      </c>
      <c r="L91" s="2" t="s">
        <v>21</v>
      </c>
      <c r="M91" s="3">
        <v>41947</v>
      </c>
    </row>
    <row r="92" spans="1:13" x14ac:dyDescent="0.2">
      <c r="A92" s="1" t="s">
        <v>52</v>
      </c>
      <c r="B92" s="2" t="s">
        <v>231</v>
      </c>
      <c r="C92" s="2" t="s">
        <v>15</v>
      </c>
      <c r="D92" s="2" t="s">
        <v>232</v>
      </c>
      <c r="E92" s="2" t="s">
        <v>144</v>
      </c>
      <c r="F92" s="2" t="s">
        <v>233</v>
      </c>
      <c r="G92" s="2">
        <v>85.8</v>
      </c>
      <c r="H92" s="2">
        <v>14.2</v>
      </c>
      <c r="I92" s="2" t="s">
        <v>19</v>
      </c>
      <c r="J92" s="2" t="s">
        <v>20</v>
      </c>
      <c r="K92" s="2">
        <v>2014</v>
      </c>
      <c r="L92" s="2" t="s">
        <v>21</v>
      </c>
      <c r="M92" s="3">
        <v>41947</v>
      </c>
    </row>
    <row r="93" spans="1:13" x14ac:dyDescent="0.2">
      <c r="A93" s="1" t="s">
        <v>79</v>
      </c>
      <c r="B93" s="2" t="s">
        <v>153</v>
      </c>
      <c r="C93" s="2" t="s">
        <v>15</v>
      </c>
      <c r="D93" s="2" t="s">
        <v>234</v>
      </c>
      <c r="E93" s="2" t="s">
        <v>144</v>
      </c>
      <c r="F93" s="2" t="s">
        <v>44</v>
      </c>
      <c r="G93" s="2">
        <v>64.3</v>
      </c>
      <c r="H93" s="2">
        <v>35.700000000000003</v>
      </c>
      <c r="I93" s="2" t="s">
        <v>26</v>
      </c>
      <c r="J93" s="2" t="s">
        <v>20</v>
      </c>
      <c r="K93" s="2">
        <v>2014</v>
      </c>
      <c r="L93" s="2" t="s">
        <v>21</v>
      </c>
      <c r="M93" s="3">
        <v>41947</v>
      </c>
    </row>
    <row r="94" spans="1:13" x14ac:dyDescent="0.2">
      <c r="A94" s="1" t="s">
        <v>205</v>
      </c>
      <c r="B94" s="2" t="s">
        <v>235</v>
      </c>
      <c r="C94" s="2" t="s">
        <v>24</v>
      </c>
      <c r="D94" s="4">
        <v>20000000</v>
      </c>
      <c r="E94" s="2" t="s">
        <v>144</v>
      </c>
      <c r="F94" s="2" t="s">
        <v>95</v>
      </c>
      <c r="G94" s="2">
        <v>75.5</v>
      </c>
      <c r="H94" s="2">
        <v>24.5</v>
      </c>
      <c r="I94" s="2" t="s">
        <v>19</v>
      </c>
      <c r="J94" s="2" t="s">
        <v>20</v>
      </c>
      <c r="K94" s="2">
        <v>2014</v>
      </c>
      <c r="L94" s="2" t="s">
        <v>49</v>
      </c>
      <c r="M94" s="3">
        <v>41793</v>
      </c>
    </row>
    <row r="95" spans="1:13" x14ac:dyDescent="0.2">
      <c r="A95" s="1" t="s">
        <v>69</v>
      </c>
      <c r="B95" s="2" t="s">
        <v>236</v>
      </c>
      <c r="C95" s="2" t="s">
        <v>15</v>
      </c>
      <c r="D95" s="2" t="s">
        <v>237</v>
      </c>
      <c r="E95" s="2" t="s">
        <v>144</v>
      </c>
      <c r="F95" s="2" t="s">
        <v>76</v>
      </c>
      <c r="G95" s="2">
        <v>39.42</v>
      </c>
      <c r="H95" s="2">
        <v>60.58</v>
      </c>
      <c r="I95" s="2" t="s">
        <v>26</v>
      </c>
      <c r="J95" s="2" t="s">
        <v>27</v>
      </c>
      <c r="K95" s="2">
        <v>2013</v>
      </c>
      <c r="L95" s="2" t="s">
        <v>36</v>
      </c>
      <c r="M95" s="3">
        <v>41583</v>
      </c>
    </row>
    <row r="96" spans="1:13" x14ac:dyDescent="0.2">
      <c r="A96" s="1" t="s">
        <v>52</v>
      </c>
      <c r="B96" s="2" t="s">
        <v>238</v>
      </c>
      <c r="C96" s="2" t="s">
        <v>15</v>
      </c>
      <c r="D96" s="2" t="s">
        <v>239</v>
      </c>
      <c r="E96" s="2" t="s">
        <v>144</v>
      </c>
      <c r="F96" s="2" t="s">
        <v>55</v>
      </c>
      <c r="G96" s="2">
        <v>68.58</v>
      </c>
      <c r="H96" s="2">
        <v>31.42</v>
      </c>
      <c r="I96" s="2" t="s">
        <v>19</v>
      </c>
      <c r="J96" s="2" t="s">
        <v>27</v>
      </c>
      <c r="K96" s="2">
        <v>2013</v>
      </c>
      <c r="L96" s="2" t="s">
        <v>36</v>
      </c>
      <c r="M96" s="3">
        <v>41583</v>
      </c>
    </row>
    <row r="97" spans="1:13" x14ac:dyDescent="0.2">
      <c r="A97" s="1" t="s">
        <v>69</v>
      </c>
      <c r="B97" s="2" t="s">
        <v>240</v>
      </c>
      <c r="C97" s="2" t="s">
        <v>15</v>
      </c>
      <c r="D97" s="2" t="s">
        <v>241</v>
      </c>
      <c r="E97" s="2" t="s">
        <v>144</v>
      </c>
      <c r="F97" s="2" t="s">
        <v>107</v>
      </c>
      <c r="G97" s="2">
        <v>59.32</v>
      </c>
      <c r="H97" s="2">
        <v>40.68</v>
      </c>
      <c r="I97" s="2" t="s">
        <v>26</v>
      </c>
      <c r="J97" s="2" t="s">
        <v>20</v>
      </c>
      <c r="K97" s="2">
        <v>2013</v>
      </c>
      <c r="L97" s="2" t="s">
        <v>36</v>
      </c>
      <c r="M97" s="3">
        <v>41443</v>
      </c>
    </row>
    <row r="98" spans="1:13" x14ac:dyDescent="0.2">
      <c r="A98" s="1" t="s">
        <v>242</v>
      </c>
      <c r="B98" s="2" t="s">
        <v>243</v>
      </c>
      <c r="C98" s="2" t="s">
        <v>24</v>
      </c>
      <c r="D98" s="4">
        <v>30000000</v>
      </c>
      <c r="E98" s="2" t="s">
        <v>144</v>
      </c>
      <c r="F98" s="2" t="s">
        <v>115</v>
      </c>
      <c r="G98" s="2">
        <v>73.3</v>
      </c>
      <c r="H98" s="2">
        <v>26.7</v>
      </c>
      <c r="I98" s="2" t="s">
        <v>19</v>
      </c>
      <c r="J98" s="2" t="s">
        <v>20</v>
      </c>
      <c r="K98" s="2">
        <v>2012</v>
      </c>
      <c r="L98" s="2" t="s">
        <v>21</v>
      </c>
      <c r="M98" s="3">
        <v>41219</v>
      </c>
    </row>
    <row r="99" spans="1:13" x14ac:dyDescent="0.2">
      <c r="A99" s="1" t="s">
        <v>40</v>
      </c>
      <c r="B99" s="2" t="s">
        <v>203</v>
      </c>
      <c r="C99" s="2" t="s">
        <v>42</v>
      </c>
      <c r="D99" s="2" t="s">
        <v>244</v>
      </c>
      <c r="E99" s="2" t="s">
        <v>144</v>
      </c>
      <c r="F99" s="2" t="s">
        <v>245</v>
      </c>
      <c r="G99" s="2">
        <v>61.7</v>
      </c>
      <c r="H99" s="2">
        <v>38.299999999999997</v>
      </c>
      <c r="I99" s="2" t="s">
        <v>26</v>
      </c>
      <c r="J99" s="2" t="s">
        <v>20</v>
      </c>
      <c r="K99" s="2">
        <v>2012</v>
      </c>
      <c r="L99" s="2" t="s">
        <v>21</v>
      </c>
      <c r="M99" s="3">
        <v>41219</v>
      </c>
    </row>
    <row r="100" spans="1:13" x14ac:dyDescent="0.2">
      <c r="A100" s="1" t="s">
        <v>13</v>
      </c>
      <c r="B100" s="2" t="s">
        <v>246</v>
      </c>
      <c r="C100" s="2" t="s">
        <v>42</v>
      </c>
      <c r="D100" s="2" t="s">
        <v>247</v>
      </c>
      <c r="E100" s="2" t="s">
        <v>144</v>
      </c>
      <c r="F100" s="2" t="s">
        <v>95</v>
      </c>
      <c r="G100" s="2">
        <v>66.099999999999994</v>
      </c>
      <c r="H100" s="2">
        <v>33.9</v>
      </c>
      <c r="I100" s="2" t="s">
        <v>26</v>
      </c>
      <c r="J100" s="2" t="s">
        <v>20</v>
      </c>
      <c r="K100" s="2">
        <v>2012</v>
      </c>
      <c r="L100" s="2" t="s">
        <v>21</v>
      </c>
      <c r="M100" s="3">
        <v>41219</v>
      </c>
    </row>
    <row r="101" spans="1:13" x14ac:dyDescent="0.2">
      <c r="A101" s="1" t="s">
        <v>248</v>
      </c>
      <c r="B101" s="2" t="s">
        <v>249</v>
      </c>
      <c r="C101" s="2" t="s">
        <v>42</v>
      </c>
      <c r="D101" s="2" t="s">
        <v>250</v>
      </c>
      <c r="E101" s="2" t="s">
        <v>144</v>
      </c>
      <c r="F101" s="2" t="s">
        <v>251</v>
      </c>
      <c r="G101" s="2">
        <v>74.8</v>
      </c>
      <c r="H101" s="2">
        <v>25.2</v>
      </c>
      <c r="I101" s="2" t="s">
        <v>19</v>
      </c>
      <c r="J101" s="2" t="s">
        <v>20</v>
      </c>
      <c r="K101" s="2">
        <v>2012</v>
      </c>
      <c r="L101" s="2" t="s">
        <v>21</v>
      </c>
      <c r="M101" s="3">
        <v>41219</v>
      </c>
    </row>
    <row r="102" spans="1:13" x14ac:dyDescent="0.2">
      <c r="A102" s="1" t="s">
        <v>177</v>
      </c>
      <c r="B102" s="2" t="s">
        <v>252</v>
      </c>
      <c r="C102" s="2" t="s">
        <v>24</v>
      </c>
      <c r="D102" s="4">
        <v>2000000</v>
      </c>
      <c r="E102" s="2" t="s">
        <v>144</v>
      </c>
      <c r="F102" s="2" t="s">
        <v>95</v>
      </c>
      <c r="G102" s="2">
        <v>55.6</v>
      </c>
      <c r="H102" s="2">
        <v>44.4</v>
      </c>
      <c r="I102" s="2" t="s">
        <v>26</v>
      </c>
      <c r="J102" s="2" t="s">
        <v>20</v>
      </c>
      <c r="K102" s="2">
        <v>2012</v>
      </c>
      <c r="L102" s="2" t="s">
        <v>21</v>
      </c>
      <c r="M102" s="3">
        <v>41219</v>
      </c>
    </row>
    <row r="103" spans="1:13" x14ac:dyDescent="0.2">
      <c r="A103" s="1" t="s">
        <v>141</v>
      </c>
      <c r="B103" s="2" t="s">
        <v>253</v>
      </c>
      <c r="C103" s="2" t="s">
        <v>15</v>
      </c>
      <c r="D103" s="2" t="s">
        <v>254</v>
      </c>
      <c r="E103" s="2" t="s">
        <v>144</v>
      </c>
      <c r="F103" s="2" t="s">
        <v>130</v>
      </c>
      <c r="G103" s="2">
        <v>72.900000000000006</v>
      </c>
      <c r="H103" s="2">
        <v>27.1</v>
      </c>
      <c r="I103" s="2" t="s">
        <v>19</v>
      </c>
      <c r="J103" s="2" t="s">
        <v>20</v>
      </c>
      <c r="K103" s="2">
        <v>2012</v>
      </c>
      <c r="L103" s="2" t="s">
        <v>21</v>
      </c>
      <c r="M103" s="3">
        <v>41219</v>
      </c>
    </row>
    <row r="104" spans="1:13" x14ac:dyDescent="0.2">
      <c r="A104" s="1" t="s">
        <v>91</v>
      </c>
      <c r="B104" s="2" t="s">
        <v>255</v>
      </c>
      <c r="C104" s="2" t="s">
        <v>15</v>
      </c>
      <c r="D104" s="2" t="s">
        <v>256</v>
      </c>
      <c r="E104" s="2" t="s">
        <v>144</v>
      </c>
      <c r="F104" s="2" t="s">
        <v>93</v>
      </c>
      <c r="G104" s="2">
        <v>86.7</v>
      </c>
      <c r="H104" s="2">
        <v>13.3</v>
      </c>
      <c r="I104" s="2" t="s">
        <v>19</v>
      </c>
      <c r="J104" s="2" t="s">
        <v>20</v>
      </c>
      <c r="K104" s="2">
        <v>2012</v>
      </c>
      <c r="L104" s="2" t="s">
        <v>49</v>
      </c>
      <c r="M104" s="3">
        <v>41065</v>
      </c>
    </row>
    <row r="105" spans="1:13" x14ac:dyDescent="0.2">
      <c r="A105" s="1" t="s">
        <v>177</v>
      </c>
      <c r="B105" s="2" t="s">
        <v>252</v>
      </c>
      <c r="C105" s="2" t="s">
        <v>24</v>
      </c>
      <c r="D105" s="4">
        <v>2000000</v>
      </c>
      <c r="E105" s="2" t="s">
        <v>144</v>
      </c>
      <c r="F105" s="2" t="s">
        <v>257</v>
      </c>
      <c r="G105" s="2">
        <v>62.7</v>
      </c>
      <c r="H105" s="2">
        <v>37.299999999999997</v>
      </c>
      <c r="I105" s="2" t="s">
        <v>26</v>
      </c>
      <c r="J105" s="2" t="s">
        <v>20</v>
      </c>
      <c r="K105" s="2">
        <v>2012</v>
      </c>
      <c r="L105" s="2" t="s">
        <v>49</v>
      </c>
      <c r="M105" s="3">
        <v>41065</v>
      </c>
    </row>
    <row r="106" spans="1:13" x14ac:dyDescent="0.2">
      <c r="A106" s="1" t="s">
        <v>83</v>
      </c>
      <c r="B106" s="2" t="s">
        <v>84</v>
      </c>
      <c r="C106" s="2" t="s">
        <v>24</v>
      </c>
      <c r="D106" s="4">
        <v>248000000</v>
      </c>
      <c r="E106" s="2" t="s">
        <v>144</v>
      </c>
      <c r="F106" s="2" t="s">
        <v>258</v>
      </c>
      <c r="G106" s="2">
        <v>68.02</v>
      </c>
      <c r="H106" s="2">
        <v>31.98</v>
      </c>
      <c r="I106" s="2" t="s">
        <v>19</v>
      </c>
      <c r="J106" s="2" t="s">
        <v>20</v>
      </c>
      <c r="K106" s="2">
        <v>2011</v>
      </c>
      <c r="L106" s="2" t="s">
        <v>36</v>
      </c>
      <c r="M106" s="3">
        <v>40855</v>
      </c>
    </row>
    <row r="107" spans="1:13" x14ac:dyDescent="0.2">
      <c r="A107" s="1" t="s">
        <v>205</v>
      </c>
      <c r="B107" s="2" t="s">
        <v>259</v>
      </c>
      <c r="C107" s="2" t="s">
        <v>15</v>
      </c>
      <c r="D107" s="2" t="s">
        <v>260</v>
      </c>
      <c r="E107" s="2" t="s">
        <v>144</v>
      </c>
      <c r="F107" s="2" t="s">
        <v>245</v>
      </c>
      <c r="G107" s="2">
        <v>57.63</v>
      </c>
      <c r="H107" s="2">
        <v>42.37</v>
      </c>
      <c r="I107" s="2" t="s">
        <v>26</v>
      </c>
      <c r="J107" s="2" t="s">
        <v>20</v>
      </c>
      <c r="K107" s="2">
        <v>2011</v>
      </c>
      <c r="L107" s="2" t="s">
        <v>36</v>
      </c>
      <c r="M107" s="3">
        <v>40855</v>
      </c>
    </row>
    <row r="108" spans="1:13" x14ac:dyDescent="0.2">
      <c r="A108" s="1" t="s">
        <v>83</v>
      </c>
      <c r="B108" s="2" t="s">
        <v>84</v>
      </c>
      <c r="C108" s="2" t="s">
        <v>15</v>
      </c>
      <c r="D108" s="2" t="s">
        <v>261</v>
      </c>
      <c r="E108" s="2" t="s">
        <v>144</v>
      </c>
      <c r="F108" s="2" t="s">
        <v>262</v>
      </c>
      <c r="G108" s="2">
        <v>58.8</v>
      </c>
      <c r="H108" s="2">
        <v>41.2</v>
      </c>
      <c r="I108" s="2" t="s">
        <v>19</v>
      </c>
      <c r="J108" s="2" t="s">
        <v>27</v>
      </c>
      <c r="K108" s="2">
        <v>2010</v>
      </c>
      <c r="L108" s="2" t="s">
        <v>21</v>
      </c>
      <c r="M108" s="3">
        <v>40484</v>
      </c>
    </row>
    <row r="109" spans="1:13" x14ac:dyDescent="0.2">
      <c r="A109" s="1" t="s">
        <v>122</v>
      </c>
      <c r="B109" s="2" t="s">
        <v>227</v>
      </c>
      <c r="C109" s="2" t="s">
        <v>15</v>
      </c>
      <c r="D109" s="2" t="s">
        <v>263</v>
      </c>
      <c r="E109" s="2" t="s">
        <v>144</v>
      </c>
      <c r="F109" s="2" t="s">
        <v>76</v>
      </c>
      <c r="G109" s="2">
        <v>55.6</v>
      </c>
      <c r="H109" s="2">
        <v>44.4</v>
      </c>
      <c r="I109" s="2" t="s">
        <v>26</v>
      </c>
      <c r="J109" s="2" t="s">
        <v>20</v>
      </c>
      <c r="K109" s="2">
        <v>2010</v>
      </c>
      <c r="L109" s="2" t="s">
        <v>21</v>
      </c>
      <c r="M109" s="3">
        <v>40484</v>
      </c>
    </row>
    <row r="110" spans="1:13" x14ac:dyDescent="0.2">
      <c r="A110" s="1" t="s">
        <v>122</v>
      </c>
      <c r="B110" s="2" t="s">
        <v>264</v>
      </c>
      <c r="C110" s="2" t="s">
        <v>15</v>
      </c>
      <c r="D110" s="2" t="s">
        <v>265</v>
      </c>
      <c r="E110" s="2" t="s">
        <v>144</v>
      </c>
      <c r="F110" s="2" t="s">
        <v>107</v>
      </c>
      <c r="G110" s="2">
        <v>37.6</v>
      </c>
      <c r="H110" s="2">
        <v>62.4</v>
      </c>
      <c r="I110" s="2" t="s">
        <v>26</v>
      </c>
      <c r="J110" s="2" t="s">
        <v>20</v>
      </c>
      <c r="K110" s="2">
        <v>2009</v>
      </c>
      <c r="L110" s="2" t="s">
        <v>36</v>
      </c>
      <c r="M110" s="3">
        <v>39938</v>
      </c>
    </row>
    <row r="111" spans="1:13" x14ac:dyDescent="0.2">
      <c r="A111" s="1" t="s">
        <v>13</v>
      </c>
      <c r="B111" s="2" t="s">
        <v>131</v>
      </c>
      <c r="C111" s="2" t="s">
        <v>15</v>
      </c>
      <c r="D111" s="2" t="s">
        <v>266</v>
      </c>
      <c r="E111" s="2" t="s">
        <v>144</v>
      </c>
      <c r="F111" s="2" t="s">
        <v>136</v>
      </c>
      <c r="G111" s="2">
        <v>52.9</v>
      </c>
      <c r="H111" s="2">
        <v>47.1</v>
      </c>
      <c r="I111" s="2" t="s">
        <v>26</v>
      </c>
      <c r="J111" s="2" t="s">
        <v>20</v>
      </c>
      <c r="K111" s="2">
        <v>2008</v>
      </c>
      <c r="L111" s="2" t="s">
        <v>21</v>
      </c>
      <c r="M111" s="3">
        <v>39756</v>
      </c>
    </row>
    <row r="112" spans="1:13" x14ac:dyDescent="0.2">
      <c r="A112" s="1" t="s">
        <v>60</v>
      </c>
      <c r="B112" s="2" t="s">
        <v>267</v>
      </c>
      <c r="C112" s="2" t="s">
        <v>42</v>
      </c>
      <c r="D112" s="2" t="s">
        <v>268</v>
      </c>
      <c r="E112" s="2" t="s">
        <v>144</v>
      </c>
      <c r="F112" s="2" t="s">
        <v>35</v>
      </c>
      <c r="G112" s="2">
        <v>56.5</v>
      </c>
      <c r="H112" s="2">
        <v>43.5</v>
      </c>
      <c r="I112" s="2" t="s">
        <v>26</v>
      </c>
      <c r="J112" s="2" t="s">
        <v>20</v>
      </c>
      <c r="K112" s="2">
        <v>2008</v>
      </c>
      <c r="L112" s="2" t="s">
        <v>21</v>
      </c>
      <c r="M112" s="3">
        <v>39756</v>
      </c>
    </row>
    <row r="113" spans="1:13" x14ac:dyDescent="0.2">
      <c r="A113" s="1" t="s">
        <v>269</v>
      </c>
      <c r="B113" s="2" t="s">
        <v>270</v>
      </c>
      <c r="C113" s="2" t="s">
        <v>42</v>
      </c>
      <c r="D113" s="2" t="s">
        <v>271</v>
      </c>
      <c r="E113" s="2" t="s">
        <v>144</v>
      </c>
      <c r="F113" s="2" t="s">
        <v>272</v>
      </c>
      <c r="G113" s="2">
        <v>79.2</v>
      </c>
      <c r="H113" s="2">
        <v>20.9</v>
      </c>
      <c r="I113" s="2" t="s">
        <v>19</v>
      </c>
      <c r="J113" s="2" t="s">
        <v>20</v>
      </c>
      <c r="K113" s="2">
        <v>2008</v>
      </c>
      <c r="L113" s="2" t="s">
        <v>21</v>
      </c>
      <c r="M113" s="3">
        <v>39756</v>
      </c>
    </row>
    <row r="114" spans="1:13" x14ac:dyDescent="0.2">
      <c r="A114" s="1" t="s">
        <v>122</v>
      </c>
      <c r="B114" s="2" t="s">
        <v>227</v>
      </c>
      <c r="C114" s="2" t="s">
        <v>15</v>
      </c>
      <c r="D114" s="2" t="s">
        <v>273</v>
      </c>
      <c r="E114" s="2" t="s">
        <v>144</v>
      </c>
      <c r="F114" s="2" t="s">
        <v>65</v>
      </c>
      <c r="G114" s="2">
        <v>57.3</v>
      </c>
      <c r="H114" s="2">
        <v>42.7</v>
      </c>
      <c r="I114" s="2" t="s">
        <v>26</v>
      </c>
      <c r="J114" s="2" t="s">
        <v>20</v>
      </c>
      <c r="K114" s="2">
        <v>2008</v>
      </c>
      <c r="L114" s="2" t="s">
        <v>21</v>
      </c>
      <c r="M114" s="3">
        <v>39756</v>
      </c>
    </row>
    <row r="115" spans="1:13" x14ac:dyDescent="0.2">
      <c r="A115" s="1" t="s">
        <v>220</v>
      </c>
      <c r="B115" s="2" t="s">
        <v>274</v>
      </c>
      <c r="C115" s="2" t="s">
        <v>15</v>
      </c>
      <c r="D115" s="2" t="s">
        <v>275</v>
      </c>
      <c r="E115" s="2" t="s">
        <v>144</v>
      </c>
      <c r="F115" s="2" t="s">
        <v>48</v>
      </c>
      <c r="G115" s="2">
        <v>55.3</v>
      </c>
      <c r="H115" s="2">
        <v>44.7</v>
      </c>
      <c r="I115" s="2" t="s">
        <v>26</v>
      </c>
      <c r="J115" s="2" t="s">
        <v>20</v>
      </c>
      <c r="K115" s="2">
        <v>2008</v>
      </c>
      <c r="L115" s="2" t="s">
        <v>49</v>
      </c>
      <c r="M115" s="3">
        <v>39602</v>
      </c>
    </row>
    <row r="116" spans="1:13" x14ac:dyDescent="0.2">
      <c r="A116" s="1" t="s">
        <v>40</v>
      </c>
      <c r="B116" s="2" t="s">
        <v>276</v>
      </c>
      <c r="C116" s="2" t="s">
        <v>15</v>
      </c>
      <c r="D116" s="2" t="s">
        <v>277</v>
      </c>
      <c r="E116" s="2" t="s">
        <v>144</v>
      </c>
      <c r="F116" s="2" t="s">
        <v>107</v>
      </c>
      <c r="G116" s="2">
        <v>77.5</v>
      </c>
      <c r="H116" s="2">
        <v>22.5</v>
      </c>
      <c r="I116" s="2" t="s">
        <v>19</v>
      </c>
      <c r="J116" s="2" t="s">
        <v>20</v>
      </c>
      <c r="K116" s="2">
        <v>2008</v>
      </c>
      <c r="L116" s="2" t="s">
        <v>49</v>
      </c>
      <c r="M116" s="3">
        <v>39602</v>
      </c>
    </row>
    <row r="117" spans="1:13" x14ac:dyDescent="0.2">
      <c r="A117" s="1" t="s">
        <v>205</v>
      </c>
      <c r="B117" s="2" t="s">
        <v>278</v>
      </c>
      <c r="C117" s="2" t="s">
        <v>42</v>
      </c>
      <c r="D117" s="2" t="s">
        <v>279</v>
      </c>
      <c r="E117" s="2" t="s">
        <v>144</v>
      </c>
      <c r="F117" s="2" t="s">
        <v>107</v>
      </c>
      <c r="G117" s="2">
        <v>71.099999999999994</v>
      </c>
      <c r="H117" s="2">
        <v>28.9</v>
      </c>
      <c r="I117" s="2" t="s">
        <v>19</v>
      </c>
      <c r="J117" s="2" t="s">
        <v>20</v>
      </c>
      <c r="K117" s="2">
        <v>2008</v>
      </c>
      <c r="L117" s="2" t="s">
        <v>49</v>
      </c>
      <c r="M117" s="3">
        <v>39486</v>
      </c>
    </row>
    <row r="118" spans="1:13" x14ac:dyDescent="0.2">
      <c r="A118" s="1" t="s">
        <v>280</v>
      </c>
      <c r="B118" s="2" t="s">
        <v>281</v>
      </c>
      <c r="C118" s="2" t="s">
        <v>42</v>
      </c>
      <c r="D118" s="2" t="s">
        <v>282</v>
      </c>
      <c r="E118" s="2" t="s">
        <v>144</v>
      </c>
      <c r="F118" s="2" t="s">
        <v>76</v>
      </c>
      <c r="G118" s="2">
        <v>77.7</v>
      </c>
      <c r="H118" s="2">
        <v>22.3</v>
      </c>
      <c r="I118" s="2" t="s">
        <v>19</v>
      </c>
      <c r="J118" s="2" t="s">
        <v>20</v>
      </c>
      <c r="K118" s="2">
        <v>2006</v>
      </c>
      <c r="L118" s="2" t="s">
        <v>21</v>
      </c>
      <c r="M118" s="3">
        <v>39028</v>
      </c>
    </row>
    <row r="119" spans="1:13" x14ac:dyDescent="0.2">
      <c r="A119" s="1" t="s">
        <v>150</v>
      </c>
      <c r="B119" s="2" t="s">
        <v>283</v>
      </c>
      <c r="C119" s="2" t="s">
        <v>42</v>
      </c>
      <c r="D119" s="2" t="s">
        <v>284</v>
      </c>
      <c r="E119" s="2" t="s">
        <v>144</v>
      </c>
      <c r="F119" s="2" t="s">
        <v>251</v>
      </c>
      <c r="G119" s="2">
        <v>57.4</v>
      </c>
      <c r="H119" s="2">
        <v>42.6</v>
      </c>
      <c r="I119" s="2" t="s">
        <v>26</v>
      </c>
      <c r="J119" s="2" t="s">
        <v>20</v>
      </c>
      <c r="K119" s="2">
        <v>2006</v>
      </c>
      <c r="L119" s="2" t="s">
        <v>21</v>
      </c>
      <c r="M119" s="3">
        <v>39028</v>
      </c>
    </row>
    <row r="120" spans="1:13" x14ac:dyDescent="0.2">
      <c r="A120" s="1" t="s">
        <v>60</v>
      </c>
      <c r="B120" s="2" t="s">
        <v>285</v>
      </c>
      <c r="C120" s="2" t="s">
        <v>42</v>
      </c>
      <c r="D120" s="2" t="s">
        <v>286</v>
      </c>
      <c r="E120" s="2" t="s">
        <v>144</v>
      </c>
      <c r="F120" s="2" t="s">
        <v>136</v>
      </c>
      <c r="G120" s="2">
        <v>56.4</v>
      </c>
      <c r="H120" s="2">
        <v>43.6</v>
      </c>
      <c r="I120" s="2" t="s">
        <v>26</v>
      </c>
      <c r="J120" s="2" t="s">
        <v>20</v>
      </c>
      <c r="K120" s="2">
        <v>2006</v>
      </c>
      <c r="L120" s="2" t="s">
        <v>21</v>
      </c>
      <c r="M120" s="3">
        <v>39028</v>
      </c>
    </row>
    <row r="121" spans="1:13" x14ac:dyDescent="0.2">
      <c r="A121" s="1" t="s">
        <v>287</v>
      </c>
      <c r="B121" s="2" t="s">
        <v>288</v>
      </c>
      <c r="C121" s="2" t="s">
        <v>42</v>
      </c>
      <c r="D121" s="2" t="s">
        <v>289</v>
      </c>
      <c r="E121" s="2" t="s">
        <v>144</v>
      </c>
      <c r="F121" s="2" t="s">
        <v>251</v>
      </c>
      <c r="G121" s="2">
        <v>73.099999999999994</v>
      </c>
      <c r="H121" s="2">
        <v>26.9</v>
      </c>
      <c r="I121" s="2" t="s">
        <v>19</v>
      </c>
      <c r="J121" s="2" t="s">
        <v>20</v>
      </c>
      <c r="K121" s="2">
        <v>2006</v>
      </c>
      <c r="L121" s="2" t="s">
        <v>21</v>
      </c>
      <c r="M121" s="3">
        <v>39028</v>
      </c>
    </row>
    <row r="122" spans="1:13" x14ac:dyDescent="0.2">
      <c r="A122" s="1" t="s">
        <v>290</v>
      </c>
      <c r="B122" s="2" t="s">
        <v>291</v>
      </c>
      <c r="C122" s="2" t="s">
        <v>42</v>
      </c>
      <c r="D122" s="2" t="s">
        <v>292</v>
      </c>
      <c r="E122" s="2" t="s">
        <v>144</v>
      </c>
      <c r="F122" s="2" t="s">
        <v>245</v>
      </c>
      <c r="G122" s="2">
        <v>60.9</v>
      </c>
      <c r="H122" s="2">
        <v>39.1</v>
      </c>
      <c r="I122" s="2" t="s">
        <v>26</v>
      </c>
      <c r="J122" s="2" t="s">
        <v>20</v>
      </c>
      <c r="K122" s="2">
        <v>2006</v>
      </c>
      <c r="L122" s="2" t="s">
        <v>21</v>
      </c>
      <c r="M122" s="3">
        <v>39028</v>
      </c>
    </row>
    <row r="123" spans="1:13" x14ac:dyDescent="0.2">
      <c r="A123" s="1" t="s">
        <v>293</v>
      </c>
      <c r="B123" s="2" t="s">
        <v>294</v>
      </c>
      <c r="C123" s="2" t="s">
        <v>42</v>
      </c>
      <c r="D123" s="2" t="s">
        <v>295</v>
      </c>
      <c r="E123" s="2" t="s">
        <v>144</v>
      </c>
      <c r="F123" s="2" t="s">
        <v>97</v>
      </c>
      <c r="G123" s="2">
        <v>77.900000000000006</v>
      </c>
      <c r="H123" s="2">
        <v>22.1</v>
      </c>
      <c r="I123" s="2" t="s">
        <v>19</v>
      </c>
      <c r="J123" s="2" t="s">
        <v>20</v>
      </c>
      <c r="K123" s="2">
        <v>2006</v>
      </c>
      <c r="L123" s="2" t="s">
        <v>21</v>
      </c>
      <c r="M123" s="3">
        <v>39028</v>
      </c>
    </row>
    <row r="124" spans="1:13" x14ac:dyDescent="0.2">
      <c r="A124" s="1" t="s">
        <v>296</v>
      </c>
      <c r="B124" s="2" t="s">
        <v>297</v>
      </c>
      <c r="C124" s="2" t="s">
        <v>42</v>
      </c>
      <c r="D124" s="2" t="s">
        <v>298</v>
      </c>
      <c r="E124" s="2" t="s">
        <v>144</v>
      </c>
      <c r="F124" s="2" t="s">
        <v>115</v>
      </c>
      <c r="G124" s="2">
        <v>69.7</v>
      </c>
      <c r="H124" s="2">
        <v>30.3</v>
      </c>
      <c r="I124" s="2" t="s">
        <v>19</v>
      </c>
      <c r="J124" s="2" t="s">
        <v>20</v>
      </c>
      <c r="K124" s="2">
        <v>2006</v>
      </c>
      <c r="L124" s="2" t="s">
        <v>21</v>
      </c>
      <c r="M124" s="3">
        <v>39028</v>
      </c>
    </row>
    <row r="125" spans="1:13" x14ac:dyDescent="0.2">
      <c r="A125" s="1" t="s">
        <v>269</v>
      </c>
      <c r="B125" s="2" t="s">
        <v>270</v>
      </c>
      <c r="C125" s="2" t="s">
        <v>42</v>
      </c>
      <c r="D125" s="2" t="s">
        <v>299</v>
      </c>
      <c r="E125" s="2" t="s">
        <v>144</v>
      </c>
      <c r="F125" s="2" t="s">
        <v>300</v>
      </c>
      <c r="G125" s="2">
        <v>54.5</v>
      </c>
      <c r="H125" s="2">
        <v>45.5</v>
      </c>
      <c r="I125" s="2" t="s">
        <v>26</v>
      </c>
      <c r="J125" s="2" t="s">
        <v>20</v>
      </c>
      <c r="K125" s="2">
        <v>2006</v>
      </c>
      <c r="L125" s="2" t="s">
        <v>21</v>
      </c>
      <c r="M125" s="3">
        <v>39028</v>
      </c>
    </row>
    <row r="126" spans="1:13" x14ac:dyDescent="0.2">
      <c r="A126" s="1" t="s">
        <v>220</v>
      </c>
      <c r="B126" s="2" t="s">
        <v>301</v>
      </c>
      <c r="C126" s="2" t="s">
        <v>42</v>
      </c>
      <c r="D126" s="2" t="s">
        <v>302</v>
      </c>
      <c r="E126" s="2" t="s">
        <v>144</v>
      </c>
      <c r="F126" s="2" t="s">
        <v>97</v>
      </c>
      <c r="G126" s="2">
        <v>57.9</v>
      </c>
      <c r="H126" s="2">
        <v>42.1</v>
      </c>
      <c r="I126" s="2" t="s">
        <v>26</v>
      </c>
      <c r="J126" s="2" t="s">
        <v>20</v>
      </c>
      <c r="K126" s="2">
        <v>2006</v>
      </c>
      <c r="L126" s="2" t="s">
        <v>21</v>
      </c>
      <c r="M126" s="3">
        <v>39028</v>
      </c>
    </row>
    <row r="127" spans="1:13" x14ac:dyDescent="0.2">
      <c r="A127" s="1" t="s">
        <v>66</v>
      </c>
      <c r="B127" s="2" t="s">
        <v>303</v>
      </c>
      <c r="C127" s="2" t="s">
        <v>15</v>
      </c>
      <c r="D127" s="2" t="s">
        <v>304</v>
      </c>
      <c r="E127" s="2" t="s">
        <v>144</v>
      </c>
      <c r="F127" s="2" t="s">
        <v>59</v>
      </c>
      <c r="G127" s="2">
        <v>76.2</v>
      </c>
      <c r="H127" s="2">
        <v>23.8</v>
      </c>
      <c r="I127" s="2" t="s">
        <v>19</v>
      </c>
      <c r="J127" s="2" t="s">
        <v>20</v>
      </c>
      <c r="K127" s="2">
        <v>2006</v>
      </c>
      <c r="L127" s="2" t="s">
        <v>21</v>
      </c>
      <c r="M127" s="3">
        <v>39028</v>
      </c>
    </row>
    <row r="128" spans="1:13" x14ac:dyDescent="0.2">
      <c r="A128" s="1" t="s">
        <v>150</v>
      </c>
      <c r="B128" s="2" t="s">
        <v>151</v>
      </c>
      <c r="C128" s="2" t="s">
        <v>42</v>
      </c>
      <c r="D128" s="2" t="s">
        <v>305</v>
      </c>
      <c r="E128" s="2" t="s">
        <v>144</v>
      </c>
      <c r="F128" s="2" t="s">
        <v>44</v>
      </c>
      <c r="G128" s="2">
        <v>80.8</v>
      </c>
      <c r="H128" s="2">
        <v>19.2</v>
      </c>
      <c r="I128" s="2" t="s">
        <v>19</v>
      </c>
      <c r="J128" s="2" t="s">
        <v>20</v>
      </c>
      <c r="K128" s="2">
        <v>2006</v>
      </c>
      <c r="L128" s="2" t="s">
        <v>21</v>
      </c>
      <c r="M128" s="3">
        <v>39028</v>
      </c>
    </row>
    <row r="129" spans="1:13" x14ac:dyDescent="0.2">
      <c r="A129" s="1" t="s">
        <v>205</v>
      </c>
      <c r="B129" s="2" t="s">
        <v>235</v>
      </c>
      <c r="C129" s="2" t="s">
        <v>24</v>
      </c>
      <c r="D129" s="4">
        <v>59100000</v>
      </c>
      <c r="E129" s="2" t="s">
        <v>144</v>
      </c>
      <c r="F129" s="2" t="s">
        <v>159</v>
      </c>
      <c r="G129" s="2">
        <v>64.400000000000006</v>
      </c>
      <c r="H129" s="2">
        <v>35.6</v>
      </c>
      <c r="I129" s="2" t="s">
        <v>26</v>
      </c>
      <c r="J129" s="2" t="s">
        <v>20</v>
      </c>
      <c r="K129" s="2">
        <v>2006</v>
      </c>
      <c r="L129" s="2" t="s">
        <v>21</v>
      </c>
      <c r="M129" s="3">
        <v>39028</v>
      </c>
    </row>
    <row r="130" spans="1:13" x14ac:dyDescent="0.2">
      <c r="A130" s="1" t="s">
        <v>122</v>
      </c>
      <c r="B130" s="2" t="s">
        <v>227</v>
      </c>
      <c r="C130" s="2" t="s">
        <v>15</v>
      </c>
      <c r="D130" s="2" t="s">
        <v>306</v>
      </c>
      <c r="E130" s="2" t="s">
        <v>144</v>
      </c>
      <c r="F130" s="2" t="s">
        <v>65</v>
      </c>
      <c r="G130" s="2">
        <v>33.700000000000003</v>
      </c>
      <c r="H130" s="2">
        <v>66.3</v>
      </c>
      <c r="I130" s="2" t="s">
        <v>26</v>
      </c>
      <c r="J130" s="2" t="s">
        <v>20</v>
      </c>
      <c r="K130" s="2">
        <v>2006</v>
      </c>
      <c r="L130" s="2" t="s">
        <v>21</v>
      </c>
      <c r="M130" s="3">
        <v>39028</v>
      </c>
    </row>
    <row r="131" spans="1:13" x14ac:dyDescent="0.2">
      <c r="A131" s="1" t="s">
        <v>220</v>
      </c>
      <c r="B131" s="2" t="s">
        <v>274</v>
      </c>
      <c r="C131" s="2" t="s">
        <v>15</v>
      </c>
      <c r="D131" s="2" t="s">
        <v>307</v>
      </c>
      <c r="E131" s="2" t="s">
        <v>144</v>
      </c>
      <c r="F131" s="2" t="s">
        <v>55</v>
      </c>
      <c r="G131" s="2">
        <v>29</v>
      </c>
      <c r="H131" s="2">
        <v>71</v>
      </c>
      <c r="I131" s="2" t="s">
        <v>26</v>
      </c>
      <c r="J131" s="2" t="s">
        <v>20</v>
      </c>
      <c r="K131" s="2">
        <v>2006</v>
      </c>
      <c r="L131" s="2" t="s">
        <v>21</v>
      </c>
      <c r="M131" s="3">
        <v>39028</v>
      </c>
    </row>
    <row r="132" spans="1:13" x14ac:dyDescent="0.2">
      <c r="A132" s="1" t="s">
        <v>308</v>
      </c>
      <c r="B132" s="2" t="s">
        <v>309</v>
      </c>
      <c r="C132" s="2" t="s">
        <v>42</v>
      </c>
      <c r="D132" s="2" t="s">
        <v>310</v>
      </c>
      <c r="E132" s="2" t="s">
        <v>144</v>
      </c>
      <c r="F132" s="2" t="s">
        <v>233</v>
      </c>
      <c r="G132" s="2">
        <v>67.2</v>
      </c>
      <c r="H132" s="2">
        <v>32.799999999999997</v>
      </c>
      <c r="I132" s="2" t="s">
        <v>19</v>
      </c>
      <c r="J132" s="2" t="s">
        <v>20</v>
      </c>
      <c r="K132" s="2">
        <v>2006</v>
      </c>
      <c r="L132" s="2" t="s">
        <v>21</v>
      </c>
      <c r="M132" s="3">
        <v>39028</v>
      </c>
    </row>
    <row r="133" spans="1:13" x14ac:dyDescent="0.2">
      <c r="A133" s="1" t="s">
        <v>60</v>
      </c>
      <c r="B133" s="2" t="s">
        <v>61</v>
      </c>
      <c r="C133" s="2" t="s">
        <v>15</v>
      </c>
      <c r="D133" s="2" t="s">
        <v>311</v>
      </c>
      <c r="E133" s="2" t="s">
        <v>144</v>
      </c>
      <c r="F133" s="2" t="s">
        <v>95</v>
      </c>
      <c r="G133" s="2">
        <v>48.6</v>
      </c>
      <c r="H133" s="2">
        <v>51.4</v>
      </c>
      <c r="I133" s="2" t="s">
        <v>26</v>
      </c>
      <c r="J133" s="2" t="s">
        <v>20</v>
      </c>
      <c r="K133" s="2">
        <v>2006</v>
      </c>
      <c r="L133" s="2" t="s">
        <v>21</v>
      </c>
      <c r="M133" s="3">
        <v>39028</v>
      </c>
    </row>
    <row r="134" spans="1:13" x14ac:dyDescent="0.2">
      <c r="A134" s="1" t="s">
        <v>40</v>
      </c>
      <c r="B134" s="2" t="s">
        <v>312</v>
      </c>
      <c r="C134" s="2" t="s">
        <v>15</v>
      </c>
      <c r="D134" s="2" t="s">
        <v>313</v>
      </c>
      <c r="E134" s="2" t="s">
        <v>144</v>
      </c>
      <c r="F134" s="2" t="s">
        <v>314</v>
      </c>
      <c r="G134" s="2">
        <v>54.7</v>
      </c>
      <c r="H134" s="2">
        <v>45.3</v>
      </c>
      <c r="I134" s="2" t="s">
        <v>26</v>
      </c>
      <c r="J134" s="2" t="s">
        <v>20</v>
      </c>
      <c r="K134" s="2">
        <v>2006</v>
      </c>
      <c r="L134" s="2" t="s">
        <v>21</v>
      </c>
      <c r="M134" s="3">
        <v>39028</v>
      </c>
    </row>
    <row r="135" spans="1:13" x14ac:dyDescent="0.2">
      <c r="A135" s="1" t="s">
        <v>308</v>
      </c>
      <c r="B135" s="2" t="s">
        <v>315</v>
      </c>
      <c r="C135" s="2" t="s">
        <v>15</v>
      </c>
      <c r="D135" s="2" t="s">
        <v>316</v>
      </c>
      <c r="E135" s="2" t="s">
        <v>144</v>
      </c>
      <c r="F135" s="2" t="s">
        <v>121</v>
      </c>
      <c r="G135" s="2">
        <v>78.2</v>
      </c>
      <c r="H135" s="2">
        <v>21.8</v>
      </c>
      <c r="I135" s="2" t="s">
        <v>19</v>
      </c>
      <c r="J135" s="2" t="s">
        <v>20</v>
      </c>
      <c r="K135" s="2">
        <v>2006</v>
      </c>
      <c r="L135" s="2" t="s">
        <v>21</v>
      </c>
      <c r="M135" s="3">
        <v>39028</v>
      </c>
    </row>
    <row r="136" spans="1:13" x14ac:dyDescent="0.2">
      <c r="A136" s="1" t="s">
        <v>66</v>
      </c>
      <c r="B136" s="2" t="s">
        <v>317</v>
      </c>
      <c r="C136" s="2" t="s">
        <v>15</v>
      </c>
      <c r="D136" s="2" t="s">
        <v>318</v>
      </c>
      <c r="E136" s="2" t="s">
        <v>144</v>
      </c>
      <c r="F136" s="2" t="s">
        <v>35</v>
      </c>
      <c r="G136" s="2">
        <v>74.8</v>
      </c>
      <c r="H136" s="2">
        <v>25.2</v>
      </c>
      <c r="I136" s="2" t="s">
        <v>19</v>
      </c>
      <c r="J136" s="2" t="s">
        <v>20</v>
      </c>
      <c r="K136" s="2">
        <v>2006</v>
      </c>
      <c r="L136" s="2" t="s">
        <v>21</v>
      </c>
      <c r="M136" s="3">
        <v>39028</v>
      </c>
    </row>
    <row r="137" spans="1:13" x14ac:dyDescent="0.2">
      <c r="A137" s="1" t="s">
        <v>79</v>
      </c>
      <c r="B137" s="2" t="s">
        <v>153</v>
      </c>
      <c r="C137" s="2" t="s">
        <v>15</v>
      </c>
      <c r="D137" s="2" t="s">
        <v>319</v>
      </c>
      <c r="E137" s="2" t="s">
        <v>144</v>
      </c>
      <c r="F137" s="2" t="s">
        <v>140</v>
      </c>
      <c r="G137" s="2">
        <v>66.7</v>
      </c>
      <c r="H137" s="2">
        <v>33.299999999999997</v>
      </c>
      <c r="I137" s="2" t="s">
        <v>19</v>
      </c>
      <c r="J137" s="2" t="s">
        <v>20</v>
      </c>
      <c r="K137" s="2">
        <v>2006</v>
      </c>
      <c r="L137" s="2" t="s">
        <v>21</v>
      </c>
      <c r="M137" s="3">
        <v>39028</v>
      </c>
    </row>
    <row r="138" spans="1:13" x14ac:dyDescent="0.2">
      <c r="A138" s="1" t="s">
        <v>122</v>
      </c>
      <c r="B138" s="2" t="s">
        <v>320</v>
      </c>
      <c r="C138" s="2" t="s">
        <v>15</v>
      </c>
      <c r="D138" s="2" t="s">
        <v>321</v>
      </c>
      <c r="E138" s="2" t="s">
        <v>144</v>
      </c>
      <c r="F138" s="2" t="s">
        <v>95</v>
      </c>
      <c r="G138" s="2">
        <v>49</v>
      </c>
      <c r="H138" s="2">
        <v>51</v>
      </c>
      <c r="I138" s="2" t="s">
        <v>26</v>
      </c>
      <c r="J138" s="2" t="s">
        <v>20</v>
      </c>
      <c r="K138" s="2">
        <v>2006</v>
      </c>
      <c r="L138" s="2" t="s">
        <v>21</v>
      </c>
      <c r="M138" s="3">
        <v>39028</v>
      </c>
    </row>
    <row r="139" spans="1:13" x14ac:dyDescent="0.2">
      <c r="A139" s="1" t="s">
        <v>69</v>
      </c>
      <c r="B139" s="2" t="s">
        <v>322</v>
      </c>
      <c r="C139" s="2" t="s">
        <v>42</v>
      </c>
      <c r="D139" s="2" t="s">
        <v>323</v>
      </c>
      <c r="E139" s="2" t="s">
        <v>144</v>
      </c>
      <c r="F139" s="2" t="s">
        <v>245</v>
      </c>
      <c r="G139" s="2">
        <v>60.1</v>
      </c>
      <c r="H139" s="2">
        <v>39.9</v>
      </c>
      <c r="I139" s="2" t="s">
        <v>26</v>
      </c>
      <c r="J139" s="2" t="s">
        <v>20</v>
      </c>
      <c r="K139" s="2">
        <v>2006</v>
      </c>
      <c r="L139" s="2" t="s">
        <v>49</v>
      </c>
      <c r="M139" s="3">
        <v>38874</v>
      </c>
    </row>
    <row r="140" spans="1:13" x14ac:dyDescent="0.2">
      <c r="A140" s="1" t="s">
        <v>242</v>
      </c>
      <c r="B140" s="2" t="s">
        <v>324</v>
      </c>
      <c r="C140" s="2" t="s">
        <v>15</v>
      </c>
      <c r="D140" s="2" t="s">
        <v>325</v>
      </c>
      <c r="E140" s="2" t="s">
        <v>144</v>
      </c>
      <c r="F140" s="2" t="s">
        <v>90</v>
      </c>
      <c r="G140" s="2">
        <v>71.099999999999994</v>
      </c>
      <c r="H140" s="2">
        <v>28.9</v>
      </c>
      <c r="I140" s="2" t="s">
        <v>19</v>
      </c>
      <c r="J140" s="2" t="s">
        <v>20</v>
      </c>
      <c r="K140" s="2">
        <v>2006</v>
      </c>
      <c r="L140" s="2" t="s">
        <v>49</v>
      </c>
      <c r="M140" s="3">
        <v>38874</v>
      </c>
    </row>
    <row r="141" spans="1:13" x14ac:dyDescent="0.2">
      <c r="A141" s="1" t="s">
        <v>40</v>
      </c>
      <c r="B141" s="2" t="s">
        <v>203</v>
      </c>
      <c r="C141" s="2" t="s">
        <v>42</v>
      </c>
      <c r="D141" s="2" t="s">
        <v>326</v>
      </c>
      <c r="E141" s="2" t="s">
        <v>144</v>
      </c>
      <c r="F141" s="2" t="s">
        <v>51</v>
      </c>
      <c r="G141" s="2">
        <v>57.1</v>
      </c>
      <c r="H141" s="2">
        <v>42.9</v>
      </c>
      <c r="I141" s="2" t="s">
        <v>26</v>
      </c>
      <c r="J141" s="2" t="s">
        <v>20</v>
      </c>
      <c r="K141" s="2">
        <v>2006</v>
      </c>
      <c r="L141" s="2" t="s">
        <v>49</v>
      </c>
      <c r="M141" s="3">
        <v>38874</v>
      </c>
    </row>
    <row r="142" spans="1:13" x14ac:dyDescent="0.2">
      <c r="A142" s="1" t="s">
        <v>60</v>
      </c>
      <c r="B142" s="2" t="s">
        <v>327</v>
      </c>
      <c r="C142" s="2" t="s">
        <v>42</v>
      </c>
      <c r="D142" s="2" t="s">
        <v>328</v>
      </c>
      <c r="E142" s="2" t="s">
        <v>144</v>
      </c>
      <c r="F142" s="2" t="s">
        <v>65</v>
      </c>
      <c r="G142" s="2">
        <v>53.1</v>
      </c>
      <c r="H142" s="2">
        <v>46.9</v>
      </c>
      <c r="I142" s="2" t="s">
        <v>26</v>
      </c>
      <c r="J142" s="2" t="s">
        <v>20</v>
      </c>
      <c r="K142" s="2">
        <v>2005</v>
      </c>
      <c r="L142" s="2" t="s">
        <v>77</v>
      </c>
      <c r="M142" s="3">
        <v>38664</v>
      </c>
    </row>
    <row r="143" spans="1:13" x14ac:dyDescent="0.2">
      <c r="A143" s="1" t="s">
        <v>83</v>
      </c>
      <c r="B143" s="2" t="s">
        <v>84</v>
      </c>
      <c r="C143" s="2" t="s">
        <v>24</v>
      </c>
      <c r="D143" s="4">
        <v>208000000</v>
      </c>
      <c r="E143" s="2" t="s">
        <v>144</v>
      </c>
      <c r="F143" s="2" t="s">
        <v>258</v>
      </c>
      <c r="G143" s="2">
        <v>56.2</v>
      </c>
      <c r="H143" s="2">
        <v>43.8</v>
      </c>
      <c r="I143" s="2" t="s">
        <v>26</v>
      </c>
      <c r="J143" s="2" t="s">
        <v>20</v>
      </c>
      <c r="K143" s="2">
        <v>2005</v>
      </c>
      <c r="L143" s="2" t="s">
        <v>77</v>
      </c>
      <c r="M143" s="3">
        <v>38664</v>
      </c>
    </row>
    <row r="144" spans="1:13" x14ac:dyDescent="0.2">
      <c r="A144" s="1" t="s">
        <v>205</v>
      </c>
      <c r="B144" s="2" t="s">
        <v>259</v>
      </c>
      <c r="C144" s="2" t="s">
        <v>24</v>
      </c>
      <c r="D144" s="4">
        <v>29000000</v>
      </c>
      <c r="E144" s="2" t="s">
        <v>144</v>
      </c>
      <c r="F144" s="2" t="s">
        <v>35</v>
      </c>
      <c r="G144" s="2">
        <v>58</v>
      </c>
      <c r="H144" s="2">
        <v>42</v>
      </c>
      <c r="I144" s="2" t="s">
        <v>26</v>
      </c>
      <c r="J144" s="2" t="s">
        <v>20</v>
      </c>
      <c r="K144" s="2">
        <v>2004</v>
      </c>
      <c r="L144" s="2" t="s">
        <v>21</v>
      </c>
      <c r="M144" s="3">
        <v>38293</v>
      </c>
    </row>
    <row r="145" spans="1:13" x14ac:dyDescent="0.2">
      <c r="A145" s="1" t="s">
        <v>329</v>
      </c>
      <c r="B145" s="2" t="s">
        <v>330</v>
      </c>
      <c r="C145" s="2" t="s">
        <v>15</v>
      </c>
      <c r="D145" s="2" t="s">
        <v>331</v>
      </c>
      <c r="E145" s="2" t="s">
        <v>144</v>
      </c>
      <c r="F145" s="2" t="s">
        <v>130</v>
      </c>
      <c r="G145" s="2">
        <v>66.900000000000006</v>
      </c>
      <c r="H145" s="2">
        <v>33.1</v>
      </c>
      <c r="I145" s="2" t="s">
        <v>19</v>
      </c>
      <c r="J145" s="2" t="s">
        <v>20</v>
      </c>
      <c r="K145" s="2">
        <v>2004</v>
      </c>
      <c r="L145" s="2" t="s">
        <v>21</v>
      </c>
      <c r="M145" s="3">
        <v>38293</v>
      </c>
    </row>
    <row r="146" spans="1:13" x14ac:dyDescent="0.2">
      <c r="A146" s="1" t="s">
        <v>100</v>
      </c>
      <c r="B146" s="2" t="s">
        <v>332</v>
      </c>
      <c r="C146" s="2" t="s">
        <v>15</v>
      </c>
      <c r="D146" s="2" t="s">
        <v>333</v>
      </c>
      <c r="E146" s="2" t="s">
        <v>144</v>
      </c>
      <c r="F146" s="2" t="s">
        <v>44</v>
      </c>
      <c r="G146" s="2">
        <v>29.2</v>
      </c>
      <c r="H146" s="2">
        <v>70.900000000000006</v>
      </c>
      <c r="I146" s="2" t="s">
        <v>26</v>
      </c>
      <c r="J146" s="2" t="s">
        <v>20</v>
      </c>
      <c r="K146" s="2">
        <v>2004</v>
      </c>
      <c r="L146" s="2" t="s">
        <v>21</v>
      </c>
      <c r="M146" s="3">
        <v>38293</v>
      </c>
    </row>
    <row r="147" spans="1:13" x14ac:dyDescent="0.2">
      <c r="A147" s="1" t="s">
        <v>60</v>
      </c>
      <c r="B147" s="2" t="s">
        <v>334</v>
      </c>
      <c r="C147" s="2" t="s">
        <v>15</v>
      </c>
      <c r="D147" s="2" t="s">
        <v>335</v>
      </c>
      <c r="E147" s="2" t="s">
        <v>144</v>
      </c>
      <c r="F147" s="2" t="s">
        <v>136</v>
      </c>
      <c r="G147" s="2">
        <v>32.9</v>
      </c>
      <c r="H147" s="2">
        <v>67.099999999999994</v>
      </c>
      <c r="I147" s="2" t="s">
        <v>26</v>
      </c>
      <c r="J147" s="2" t="s">
        <v>20</v>
      </c>
      <c r="K147" s="2">
        <v>2004</v>
      </c>
      <c r="L147" s="2" t="s">
        <v>49</v>
      </c>
      <c r="M147" s="3">
        <v>38048</v>
      </c>
    </row>
    <row r="148" spans="1:13" x14ac:dyDescent="0.2">
      <c r="A148" s="1" t="s">
        <v>108</v>
      </c>
      <c r="B148" s="2" t="s">
        <v>336</v>
      </c>
      <c r="C148" s="2" t="s">
        <v>15</v>
      </c>
      <c r="D148" s="2" t="s">
        <v>337</v>
      </c>
      <c r="E148" s="2" t="s">
        <v>144</v>
      </c>
      <c r="F148" s="2" t="s">
        <v>130</v>
      </c>
      <c r="G148" s="2">
        <v>33.9</v>
      </c>
      <c r="H148" s="2">
        <v>66.099999999999994</v>
      </c>
      <c r="I148" s="2" t="s">
        <v>26</v>
      </c>
      <c r="J148" s="2" t="s">
        <v>20</v>
      </c>
      <c r="K148" s="2">
        <v>2003</v>
      </c>
      <c r="L148" s="2" t="s">
        <v>36</v>
      </c>
      <c r="M148" s="3">
        <v>37929</v>
      </c>
    </row>
    <row r="149" spans="1:13" x14ac:dyDescent="0.2">
      <c r="A149" s="1" t="s">
        <v>108</v>
      </c>
      <c r="B149" s="2" t="s">
        <v>336</v>
      </c>
      <c r="C149" s="2" t="s">
        <v>15</v>
      </c>
      <c r="D149" s="2" t="s">
        <v>338</v>
      </c>
      <c r="E149" s="2" t="s">
        <v>144</v>
      </c>
      <c r="F149" s="2" t="s">
        <v>76</v>
      </c>
      <c r="G149" s="2">
        <v>34.700000000000003</v>
      </c>
      <c r="H149" s="2">
        <v>65.3</v>
      </c>
      <c r="I149" s="2" t="s">
        <v>26</v>
      </c>
      <c r="J149" s="2" t="s">
        <v>20</v>
      </c>
      <c r="K149" s="2">
        <v>2003</v>
      </c>
      <c r="L149" s="2" t="s">
        <v>36</v>
      </c>
      <c r="M149" s="3">
        <v>37929</v>
      </c>
    </row>
    <row r="150" spans="1:13" x14ac:dyDescent="0.2">
      <c r="A150" s="1" t="s">
        <v>339</v>
      </c>
      <c r="B150" s="2" t="s">
        <v>340</v>
      </c>
      <c r="C150" s="2" t="s">
        <v>15</v>
      </c>
      <c r="D150" s="2" t="s">
        <v>341</v>
      </c>
      <c r="E150" s="2" t="s">
        <v>144</v>
      </c>
      <c r="F150" s="2" t="s">
        <v>107</v>
      </c>
      <c r="G150" s="2">
        <v>75.099999999999994</v>
      </c>
      <c r="H150" s="2">
        <v>24.9</v>
      </c>
      <c r="I150" s="2" t="s">
        <v>19</v>
      </c>
      <c r="J150" s="2" t="s">
        <v>20</v>
      </c>
      <c r="K150" s="2">
        <v>2003</v>
      </c>
      <c r="L150" s="2" t="s">
        <v>36</v>
      </c>
      <c r="M150" s="3">
        <v>37929</v>
      </c>
    </row>
    <row r="151" spans="1:13" x14ac:dyDescent="0.2">
      <c r="A151" s="1" t="s">
        <v>40</v>
      </c>
      <c r="B151" s="2" t="s">
        <v>41</v>
      </c>
      <c r="C151" s="2" t="s">
        <v>15</v>
      </c>
      <c r="D151" s="2" t="s">
        <v>341</v>
      </c>
      <c r="E151" s="2" t="s">
        <v>144</v>
      </c>
      <c r="F151" s="2" t="s">
        <v>76</v>
      </c>
      <c r="G151" s="2">
        <v>50.3</v>
      </c>
      <c r="H151" s="2">
        <v>49.7</v>
      </c>
      <c r="I151" s="2" t="s">
        <v>26</v>
      </c>
      <c r="J151" s="2" t="s">
        <v>20</v>
      </c>
      <c r="K151" s="2">
        <v>2003</v>
      </c>
      <c r="L151" s="2" t="s">
        <v>36</v>
      </c>
      <c r="M151" s="3">
        <v>37929</v>
      </c>
    </row>
    <row r="152" spans="1:13" x14ac:dyDescent="0.2">
      <c r="A152" s="1" t="s">
        <v>339</v>
      </c>
      <c r="B152" s="2" t="s">
        <v>342</v>
      </c>
      <c r="C152" s="2" t="s">
        <v>15</v>
      </c>
      <c r="D152" s="2" t="s">
        <v>341</v>
      </c>
      <c r="E152" s="2" t="s">
        <v>144</v>
      </c>
      <c r="F152" s="2" t="s">
        <v>76</v>
      </c>
      <c r="G152" s="2">
        <v>69.099999999999994</v>
      </c>
      <c r="H152" s="2">
        <v>30.9</v>
      </c>
      <c r="I152" s="2" t="s">
        <v>19</v>
      </c>
      <c r="J152" s="2" t="s">
        <v>20</v>
      </c>
      <c r="K152" s="2">
        <v>2003</v>
      </c>
      <c r="L152" s="2" t="s">
        <v>36</v>
      </c>
      <c r="M152" s="3">
        <v>37929</v>
      </c>
    </row>
    <row r="153" spans="1:13" x14ac:dyDescent="0.2">
      <c r="A153" s="1" t="s">
        <v>66</v>
      </c>
      <c r="B153" s="2" t="s">
        <v>343</v>
      </c>
      <c r="C153" s="2" t="s">
        <v>15</v>
      </c>
      <c r="D153" s="2" t="s">
        <v>344</v>
      </c>
      <c r="E153" s="2" t="s">
        <v>144</v>
      </c>
      <c r="F153" s="2" t="s">
        <v>90</v>
      </c>
      <c r="G153" s="2">
        <v>74.3</v>
      </c>
      <c r="H153" s="2">
        <v>25.7</v>
      </c>
      <c r="I153" s="2" t="s">
        <v>19</v>
      </c>
      <c r="J153" s="2" t="s">
        <v>20</v>
      </c>
      <c r="K153" s="2">
        <v>2003</v>
      </c>
      <c r="L153" s="2" t="s">
        <v>36</v>
      </c>
      <c r="M153" s="3">
        <v>37929</v>
      </c>
    </row>
    <row r="154" spans="1:13" x14ac:dyDescent="0.2">
      <c r="A154" s="1" t="s">
        <v>122</v>
      </c>
      <c r="B154" s="2" t="s">
        <v>345</v>
      </c>
      <c r="C154" s="2" t="s">
        <v>15</v>
      </c>
      <c r="D154" s="2" t="s">
        <v>346</v>
      </c>
      <c r="E154" s="2" t="s">
        <v>144</v>
      </c>
      <c r="F154" s="2" t="s">
        <v>18</v>
      </c>
      <c r="G154" s="2">
        <v>45.4</v>
      </c>
      <c r="H154" s="2">
        <v>54.6</v>
      </c>
      <c r="I154" s="2" t="s">
        <v>26</v>
      </c>
      <c r="J154" s="2" t="s">
        <v>20</v>
      </c>
      <c r="K154" s="2">
        <v>2003</v>
      </c>
      <c r="L154" s="2" t="s">
        <v>36</v>
      </c>
      <c r="M154" s="3">
        <v>37838</v>
      </c>
    </row>
    <row r="155" spans="1:13" x14ac:dyDescent="0.2">
      <c r="A155" s="1" t="s">
        <v>122</v>
      </c>
      <c r="B155" s="2" t="s">
        <v>347</v>
      </c>
      <c r="C155" s="2" t="s">
        <v>15</v>
      </c>
      <c r="D155" s="2" t="s">
        <v>348</v>
      </c>
      <c r="E155" s="2" t="s">
        <v>144</v>
      </c>
      <c r="F155" s="2" t="s">
        <v>44</v>
      </c>
      <c r="G155" s="2">
        <v>94.7</v>
      </c>
      <c r="H155" s="2">
        <v>5.3</v>
      </c>
      <c r="I155" s="2" t="s">
        <v>19</v>
      </c>
      <c r="J155" s="2" t="s">
        <v>20</v>
      </c>
      <c r="K155" s="2">
        <v>2003</v>
      </c>
      <c r="L155" s="2" t="s">
        <v>36</v>
      </c>
      <c r="M155" s="3">
        <v>37838</v>
      </c>
    </row>
    <row r="156" spans="1:13" x14ac:dyDescent="0.2">
      <c r="A156" s="1" t="s">
        <v>122</v>
      </c>
      <c r="B156" s="2" t="s">
        <v>349</v>
      </c>
      <c r="C156" s="2" t="s">
        <v>15</v>
      </c>
      <c r="D156" s="2" t="s">
        <v>350</v>
      </c>
      <c r="E156" s="2" t="s">
        <v>144</v>
      </c>
      <c r="F156" s="2" t="s">
        <v>233</v>
      </c>
      <c r="G156" s="2">
        <v>57.6</v>
      </c>
      <c r="H156" s="2">
        <v>42.4</v>
      </c>
      <c r="I156" s="2" t="s">
        <v>26</v>
      </c>
      <c r="J156" s="2" t="s">
        <v>20</v>
      </c>
      <c r="K156" s="2">
        <v>2003</v>
      </c>
      <c r="L156" s="2" t="s">
        <v>36</v>
      </c>
      <c r="M156" s="3">
        <v>37817</v>
      </c>
    </row>
    <row r="157" spans="1:13" x14ac:dyDescent="0.2">
      <c r="A157" s="1" t="s">
        <v>122</v>
      </c>
      <c r="B157" s="2" t="s">
        <v>351</v>
      </c>
      <c r="C157" s="2" t="s">
        <v>15</v>
      </c>
      <c r="D157" s="2" t="s">
        <v>352</v>
      </c>
      <c r="E157" s="2" t="s">
        <v>144</v>
      </c>
      <c r="F157" s="2" t="s">
        <v>251</v>
      </c>
      <c r="G157" s="2">
        <v>53.3</v>
      </c>
      <c r="H157" s="2">
        <v>46.7</v>
      </c>
      <c r="I157" s="2" t="s">
        <v>26</v>
      </c>
      <c r="J157" s="2" t="s">
        <v>20</v>
      </c>
      <c r="K157" s="2">
        <v>2003</v>
      </c>
      <c r="L157" s="2" t="s">
        <v>36</v>
      </c>
      <c r="M157" s="3">
        <v>37789</v>
      </c>
    </row>
    <row r="158" spans="1:13" x14ac:dyDescent="0.2">
      <c r="A158" s="1" t="s">
        <v>122</v>
      </c>
      <c r="B158" s="2" t="s">
        <v>164</v>
      </c>
      <c r="C158" s="2" t="s">
        <v>15</v>
      </c>
      <c r="D158" s="2" t="s">
        <v>353</v>
      </c>
      <c r="E158" s="2" t="s">
        <v>144</v>
      </c>
      <c r="F158" s="2" t="s">
        <v>90</v>
      </c>
      <c r="G158" s="2">
        <v>43.4</v>
      </c>
      <c r="H158" s="2">
        <v>56.6</v>
      </c>
      <c r="I158" s="2" t="s">
        <v>26</v>
      </c>
      <c r="J158" s="2" t="s">
        <v>20</v>
      </c>
      <c r="K158" s="2">
        <v>2003</v>
      </c>
      <c r="L158" s="2" t="s">
        <v>36</v>
      </c>
      <c r="M158" s="3">
        <v>37789</v>
      </c>
    </row>
    <row r="159" spans="1:13" x14ac:dyDescent="0.2">
      <c r="A159" s="1" t="s">
        <v>13</v>
      </c>
      <c r="B159" s="2" t="s">
        <v>354</v>
      </c>
      <c r="C159" s="2" t="s">
        <v>15</v>
      </c>
      <c r="D159" s="2" t="s">
        <v>355</v>
      </c>
      <c r="E159" s="2" t="s">
        <v>144</v>
      </c>
      <c r="F159" s="2" t="s">
        <v>44</v>
      </c>
      <c r="G159" s="2">
        <v>55</v>
      </c>
      <c r="H159" s="2">
        <v>45</v>
      </c>
      <c r="I159" s="2" t="s">
        <v>26</v>
      </c>
      <c r="J159" s="2" t="s">
        <v>20</v>
      </c>
      <c r="K159" s="2">
        <v>2003</v>
      </c>
      <c r="L159" s="2" t="s">
        <v>36</v>
      </c>
      <c r="M159" s="3">
        <v>37684</v>
      </c>
    </row>
    <row r="160" spans="1:13" x14ac:dyDescent="0.2">
      <c r="A160" s="1" t="s">
        <v>122</v>
      </c>
      <c r="B160" s="2" t="s">
        <v>356</v>
      </c>
      <c r="C160" s="2" t="s">
        <v>15</v>
      </c>
      <c r="D160" s="2" t="s">
        <v>357</v>
      </c>
      <c r="E160" s="2" t="s">
        <v>144</v>
      </c>
      <c r="F160" s="2" t="s">
        <v>51</v>
      </c>
      <c r="G160" s="2">
        <v>67.8</v>
      </c>
      <c r="H160" s="2">
        <v>32.200000000000003</v>
      </c>
      <c r="I160" s="2" t="s">
        <v>19</v>
      </c>
      <c r="J160" s="2" t="s">
        <v>20</v>
      </c>
      <c r="K160" s="2">
        <v>2001</v>
      </c>
      <c r="L160" s="2" t="s">
        <v>36</v>
      </c>
      <c r="M160" s="3">
        <v>37222</v>
      </c>
    </row>
    <row r="161" spans="1:13" x14ac:dyDescent="0.2">
      <c r="A161" s="1" t="s">
        <v>122</v>
      </c>
      <c r="B161" s="2" t="s">
        <v>186</v>
      </c>
      <c r="C161" s="2" t="s">
        <v>15</v>
      </c>
      <c r="D161" s="2" t="s">
        <v>358</v>
      </c>
      <c r="E161" s="2" t="s">
        <v>144</v>
      </c>
      <c r="F161" s="2" t="s">
        <v>55</v>
      </c>
      <c r="G161" s="2">
        <v>58.12</v>
      </c>
      <c r="H161" s="2">
        <v>41.88</v>
      </c>
      <c r="I161" s="2" t="s">
        <v>26</v>
      </c>
      <c r="J161" s="2" t="s">
        <v>20</v>
      </c>
      <c r="K161" s="2">
        <v>2001</v>
      </c>
      <c r="L161" s="2" t="s">
        <v>36</v>
      </c>
      <c r="M161" s="3">
        <v>37180</v>
      </c>
    </row>
    <row r="162" spans="1:13" x14ac:dyDescent="0.2">
      <c r="A162" s="1" t="s">
        <v>40</v>
      </c>
      <c r="B162" s="2" t="s">
        <v>359</v>
      </c>
      <c r="C162" s="2" t="s">
        <v>15</v>
      </c>
      <c r="D162" s="2" t="s">
        <v>360</v>
      </c>
      <c r="E162" s="2" t="s">
        <v>144</v>
      </c>
      <c r="F162" s="2" t="s">
        <v>93</v>
      </c>
      <c r="G162" s="2">
        <v>87.23</v>
      </c>
      <c r="H162" s="2">
        <v>12.77</v>
      </c>
      <c r="I162" s="2" t="s">
        <v>19</v>
      </c>
      <c r="J162" s="2" t="s">
        <v>20</v>
      </c>
      <c r="K162" s="2">
        <v>2001</v>
      </c>
      <c r="L162" s="2" t="s">
        <v>36</v>
      </c>
      <c r="M162" s="3">
        <v>37124</v>
      </c>
    </row>
    <row r="163" spans="1:13" x14ac:dyDescent="0.2">
      <c r="A163" s="1" t="s">
        <v>60</v>
      </c>
      <c r="B163" s="2" t="s">
        <v>61</v>
      </c>
      <c r="C163" s="2" t="s">
        <v>15</v>
      </c>
      <c r="D163" s="2" t="s">
        <v>361</v>
      </c>
      <c r="E163" s="2" t="s">
        <v>144</v>
      </c>
      <c r="F163" s="2" t="s">
        <v>76</v>
      </c>
      <c r="G163" s="2">
        <v>71.900000000000006</v>
      </c>
      <c r="H163" s="2">
        <v>28.1</v>
      </c>
      <c r="I163" s="2" t="s">
        <v>19</v>
      </c>
      <c r="J163" s="2" t="s">
        <v>20</v>
      </c>
      <c r="K163" s="2">
        <v>2001</v>
      </c>
      <c r="L163" s="2" t="s">
        <v>36</v>
      </c>
      <c r="M163" s="3">
        <v>37047</v>
      </c>
    </row>
    <row r="164" spans="1:13" x14ac:dyDescent="0.2">
      <c r="A164" s="1" t="s">
        <v>60</v>
      </c>
      <c r="B164" s="2" t="s">
        <v>105</v>
      </c>
      <c r="C164" s="2" t="s">
        <v>15</v>
      </c>
      <c r="D164" s="2" t="s">
        <v>362</v>
      </c>
      <c r="E164" s="2" t="s">
        <v>144</v>
      </c>
      <c r="F164" s="2" t="s">
        <v>130</v>
      </c>
      <c r="G164" s="2">
        <v>35.6</v>
      </c>
      <c r="H164" s="2">
        <v>64.400000000000006</v>
      </c>
      <c r="I164" s="2" t="s">
        <v>26</v>
      </c>
      <c r="J164" s="2" t="s">
        <v>20</v>
      </c>
      <c r="K164" s="2">
        <v>2001</v>
      </c>
      <c r="L164" s="2" t="s">
        <v>36</v>
      </c>
      <c r="M164" s="3">
        <v>37047</v>
      </c>
    </row>
    <row r="165" spans="1:13" x14ac:dyDescent="0.2">
      <c r="A165" s="1" t="s">
        <v>122</v>
      </c>
      <c r="B165" s="2" t="s">
        <v>356</v>
      </c>
      <c r="C165" s="2" t="s">
        <v>15</v>
      </c>
      <c r="D165" s="2" t="s">
        <v>357</v>
      </c>
      <c r="E165" s="2" t="s">
        <v>144</v>
      </c>
      <c r="F165" s="2" t="s">
        <v>51</v>
      </c>
      <c r="G165" s="2">
        <v>66.2</v>
      </c>
      <c r="H165" s="2">
        <v>33.799999999999997</v>
      </c>
      <c r="I165" s="2" t="s">
        <v>26</v>
      </c>
      <c r="J165" s="2" t="s">
        <v>20</v>
      </c>
      <c r="K165" s="2">
        <v>2001</v>
      </c>
      <c r="L165" s="2" t="s">
        <v>36</v>
      </c>
      <c r="M165" s="3">
        <v>37047</v>
      </c>
    </row>
    <row r="166" spans="1:13" x14ac:dyDescent="0.2">
      <c r="A166" s="1" t="s">
        <v>363</v>
      </c>
      <c r="B166" s="2" t="s">
        <v>364</v>
      </c>
      <c r="C166" s="2" t="s">
        <v>24</v>
      </c>
      <c r="D166" s="4">
        <v>55000000</v>
      </c>
      <c r="E166" s="2" t="s">
        <v>144</v>
      </c>
      <c r="F166" s="2" t="s">
        <v>365</v>
      </c>
      <c r="G166" s="2">
        <v>43.7</v>
      </c>
      <c r="H166" s="2">
        <v>56.3</v>
      </c>
      <c r="I166" s="2" t="s">
        <v>26</v>
      </c>
      <c r="J166" s="2" t="s">
        <v>20</v>
      </c>
      <c r="K166" s="2">
        <v>1998</v>
      </c>
      <c r="L166" s="2" t="s">
        <v>21</v>
      </c>
      <c r="M166" s="3">
        <v>36102</v>
      </c>
    </row>
    <row r="167" spans="1:13" x14ac:dyDescent="0.2">
      <c r="A167" s="1" t="s">
        <v>13</v>
      </c>
      <c r="B167" s="2" t="s">
        <v>13</v>
      </c>
      <c r="C167" s="2" t="s">
        <v>15</v>
      </c>
      <c r="D167" s="2" t="s">
        <v>366</v>
      </c>
      <c r="E167" s="2" t="s">
        <v>144</v>
      </c>
      <c r="F167" s="2" t="s">
        <v>367</v>
      </c>
      <c r="G167" s="2">
        <v>43.1</v>
      </c>
      <c r="H167" s="2">
        <v>56.9</v>
      </c>
      <c r="I167" s="2" t="s">
        <v>26</v>
      </c>
      <c r="J167" s="2" t="s">
        <v>20</v>
      </c>
      <c r="K167" s="2">
        <v>1998</v>
      </c>
      <c r="L167" s="2" t="s">
        <v>21</v>
      </c>
      <c r="M167" s="3">
        <v>36102</v>
      </c>
    </row>
    <row r="168" spans="1:13" x14ac:dyDescent="0.2">
      <c r="A168" s="1" t="s">
        <v>141</v>
      </c>
      <c r="B168" s="2" t="s">
        <v>368</v>
      </c>
      <c r="C168" s="2" t="s">
        <v>42</v>
      </c>
      <c r="D168" s="2" t="s">
        <v>369</v>
      </c>
      <c r="E168" s="2" t="s">
        <v>144</v>
      </c>
      <c r="F168" s="2" t="s">
        <v>107</v>
      </c>
      <c r="G168" s="2">
        <v>52</v>
      </c>
      <c r="H168" s="2">
        <v>48</v>
      </c>
      <c r="I168" s="2" t="s">
        <v>26</v>
      </c>
      <c r="J168" s="2" t="s">
        <v>20</v>
      </c>
      <c r="K168" s="2">
        <v>1998</v>
      </c>
      <c r="L168" s="2" t="s">
        <v>21</v>
      </c>
      <c r="M168" s="3">
        <v>36102</v>
      </c>
    </row>
    <row r="169" spans="1:13" x14ac:dyDescent="0.2">
      <c r="A169" s="1" t="s">
        <v>40</v>
      </c>
      <c r="B169" s="2" t="s">
        <v>370</v>
      </c>
      <c r="C169" s="2" t="s">
        <v>42</v>
      </c>
      <c r="D169" s="2" t="s">
        <v>371</v>
      </c>
      <c r="E169" s="2" t="s">
        <v>144</v>
      </c>
      <c r="F169" s="2" t="s">
        <v>44</v>
      </c>
      <c r="G169" s="2">
        <v>60</v>
      </c>
      <c r="H169" s="2">
        <v>40</v>
      </c>
      <c r="I169" s="2" t="s">
        <v>26</v>
      </c>
      <c r="J169" s="2" t="s">
        <v>20</v>
      </c>
      <c r="K169" s="2">
        <v>1998</v>
      </c>
      <c r="L169" s="2" t="s">
        <v>21</v>
      </c>
      <c r="M169" s="3">
        <v>36102</v>
      </c>
    </row>
    <row r="170" spans="1:13" x14ac:dyDescent="0.2">
      <c r="A170" s="1" t="s">
        <v>223</v>
      </c>
      <c r="B170" s="2" t="s">
        <v>229</v>
      </c>
      <c r="C170" s="2" t="s">
        <v>15</v>
      </c>
      <c r="D170" s="2" t="s">
        <v>372</v>
      </c>
      <c r="E170" s="2" t="s">
        <v>144</v>
      </c>
      <c r="F170" s="2" t="s">
        <v>373</v>
      </c>
      <c r="G170" s="2">
        <v>26.1</v>
      </c>
      <c r="H170" s="2">
        <v>73.900000000000006</v>
      </c>
      <c r="I170" s="2" t="s">
        <v>26</v>
      </c>
      <c r="J170" s="2" t="s">
        <v>20</v>
      </c>
      <c r="K170" s="2">
        <v>1998</v>
      </c>
      <c r="L170" s="2" t="s">
        <v>21</v>
      </c>
      <c r="M170" s="3">
        <v>36102</v>
      </c>
    </row>
    <row r="171" spans="1:13" x14ac:dyDescent="0.2">
      <c r="A171" s="1" t="s">
        <v>374</v>
      </c>
      <c r="B171" s="2" t="s">
        <v>375</v>
      </c>
      <c r="C171" s="2" t="s">
        <v>42</v>
      </c>
      <c r="D171" s="2" t="s">
        <v>376</v>
      </c>
      <c r="E171" s="2" t="s">
        <v>144</v>
      </c>
      <c r="F171" s="2" t="s">
        <v>35</v>
      </c>
      <c r="G171" s="2">
        <v>52.9</v>
      </c>
      <c r="H171" s="2">
        <v>47.1</v>
      </c>
      <c r="I171" s="2" t="s">
        <v>26</v>
      </c>
      <c r="J171" s="2" t="s">
        <v>20</v>
      </c>
      <c r="K171" s="2">
        <v>1998</v>
      </c>
      <c r="L171" s="2" t="s">
        <v>21</v>
      </c>
      <c r="M171" s="3">
        <v>36102</v>
      </c>
    </row>
    <row r="172" spans="1:13" x14ac:dyDescent="0.2">
      <c r="A172" s="1" t="s">
        <v>13</v>
      </c>
      <c r="B172" s="2" t="s">
        <v>377</v>
      </c>
      <c r="C172" s="2" t="s">
        <v>15</v>
      </c>
      <c r="D172" s="2" t="s">
        <v>378</v>
      </c>
      <c r="E172" s="2" t="s">
        <v>144</v>
      </c>
      <c r="F172" s="2" t="s">
        <v>44</v>
      </c>
      <c r="G172" s="2">
        <v>34</v>
      </c>
      <c r="H172" s="2">
        <v>66</v>
      </c>
      <c r="I172" s="2" t="s">
        <v>26</v>
      </c>
      <c r="J172" s="2" t="s">
        <v>20</v>
      </c>
      <c r="K172" s="2">
        <v>1998</v>
      </c>
      <c r="L172" s="2" t="s">
        <v>49</v>
      </c>
      <c r="M172" s="3">
        <v>35948</v>
      </c>
    </row>
    <row r="173" spans="1:13" x14ac:dyDescent="0.2">
      <c r="A173" s="1" t="s">
        <v>116</v>
      </c>
      <c r="B173" s="2" t="s">
        <v>379</v>
      </c>
      <c r="C173" s="2" t="s">
        <v>15</v>
      </c>
      <c r="D173" s="2" t="s">
        <v>380</v>
      </c>
      <c r="E173" s="2" t="s">
        <v>144</v>
      </c>
      <c r="F173" s="2" t="s">
        <v>59</v>
      </c>
      <c r="G173" s="2">
        <v>78.7</v>
      </c>
      <c r="H173" s="2">
        <v>21.3</v>
      </c>
      <c r="I173" s="2" t="s">
        <v>19</v>
      </c>
      <c r="J173" s="2" t="s">
        <v>20</v>
      </c>
      <c r="K173" s="2">
        <v>1998</v>
      </c>
      <c r="L173" s="2" t="s">
        <v>49</v>
      </c>
      <c r="M173" s="3">
        <v>35948</v>
      </c>
    </row>
    <row r="174" spans="1:13" x14ac:dyDescent="0.2">
      <c r="A174" s="1" t="s">
        <v>122</v>
      </c>
      <c r="B174" s="2" t="s">
        <v>345</v>
      </c>
      <c r="C174" s="2" t="s">
        <v>15</v>
      </c>
      <c r="D174" s="2" t="s">
        <v>381</v>
      </c>
      <c r="E174" s="2" t="s">
        <v>144</v>
      </c>
      <c r="F174" s="2" t="s">
        <v>65</v>
      </c>
      <c r="G174" s="2">
        <v>59.6</v>
      </c>
      <c r="H174" s="2">
        <v>40.4</v>
      </c>
      <c r="I174" s="2" t="s">
        <v>26</v>
      </c>
      <c r="J174" s="2" t="s">
        <v>20</v>
      </c>
      <c r="K174" s="2">
        <v>1998</v>
      </c>
      <c r="L174" s="2" t="s">
        <v>49</v>
      </c>
      <c r="M174" s="3">
        <v>35948</v>
      </c>
    </row>
    <row r="175" spans="1:13" x14ac:dyDescent="0.2">
      <c r="A175" s="1" t="s">
        <v>69</v>
      </c>
      <c r="B175" s="2" t="s">
        <v>382</v>
      </c>
      <c r="C175" s="2" t="s">
        <v>15</v>
      </c>
      <c r="D175" s="2" t="s">
        <v>383</v>
      </c>
      <c r="E175" s="2" t="s">
        <v>144</v>
      </c>
      <c r="F175" s="2" t="s">
        <v>55</v>
      </c>
      <c r="G175" s="2">
        <v>47</v>
      </c>
      <c r="H175" s="2">
        <v>53</v>
      </c>
      <c r="I175" s="2" t="s">
        <v>26</v>
      </c>
      <c r="J175" s="2" t="s">
        <v>20</v>
      </c>
      <c r="K175" s="2">
        <v>1996</v>
      </c>
      <c r="L175" s="2" t="s">
        <v>21</v>
      </c>
      <c r="M175" s="3">
        <v>35374</v>
      </c>
    </row>
    <row r="176" spans="1:13" x14ac:dyDescent="0.2">
      <c r="A176" s="1" t="s">
        <v>40</v>
      </c>
      <c r="B176" s="2" t="s">
        <v>312</v>
      </c>
      <c r="C176" s="2" t="s">
        <v>15</v>
      </c>
      <c r="D176" s="2" t="s">
        <v>384</v>
      </c>
      <c r="E176" s="2" t="s">
        <v>144</v>
      </c>
      <c r="F176" s="2" t="s">
        <v>140</v>
      </c>
      <c r="G176" s="2">
        <v>69</v>
      </c>
      <c r="H176" s="2">
        <v>31</v>
      </c>
      <c r="I176" s="2" t="s">
        <v>19</v>
      </c>
      <c r="J176" s="2" t="s">
        <v>20</v>
      </c>
      <c r="K176" s="2">
        <v>1996</v>
      </c>
      <c r="L176" s="2" t="s">
        <v>21</v>
      </c>
      <c r="M176" s="3">
        <v>35374</v>
      </c>
    </row>
    <row r="177" spans="1:13" x14ac:dyDescent="0.2">
      <c r="A177" s="1" t="s">
        <v>385</v>
      </c>
      <c r="B177" s="2" t="s">
        <v>386</v>
      </c>
      <c r="C177" s="2" t="s">
        <v>15</v>
      </c>
      <c r="D177" s="2" t="s">
        <v>387</v>
      </c>
      <c r="E177" s="2" t="s">
        <v>144</v>
      </c>
      <c r="F177" s="2" t="s">
        <v>55</v>
      </c>
      <c r="G177" s="2">
        <v>86.6</v>
      </c>
      <c r="H177" s="2">
        <v>13.4</v>
      </c>
      <c r="I177" s="2" t="s">
        <v>19</v>
      </c>
      <c r="J177" s="2" t="s">
        <v>27</v>
      </c>
      <c r="K177" s="2">
        <v>1994</v>
      </c>
      <c r="L177" s="2" t="s">
        <v>21</v>
      </c>
      <c r="M177" s="3">
        <v>34646</v>
      </c>
    </row>
    <row r="178" spans="1:13" x14ac:dyDescent="0.2">
      <c r="A178" s="1" t="s">
        <v>269</v>
      </c>
      <c r="B178" s="2" t="s">
        <v>388</v>
      </c>
      <c r="C178" s="2" t="s">
        <v>15</v>
      </c>
      <c r="D178" s="2" t="s">
        <v>389</v>
      </c>
      <c r="E178" s="2" t="s">
        <v>144</v>
      </c>
      <c r="F178" s="2" t="s">
        <v>121</v>
      </c>
      <c r="G178" s="2">
        <v>38</v>
      </c>
      <c r="H178" s="2">
        <v>62</v>
      </c>
      <c r="I178" s="2" t="s">
        <v>26</v>
      </c>
      <c r="J178" s="2" t="s">
        <v>20</v>
      </c>
      <c r="K178" s="2">
        <v>1990</v>
      </c>
      <c r="L178" s="2" t="s">
        <v>21</v>
      </c>
      <c r="M178" s="3">
        <v>33183</v>
      </c>
    </row>
    <row r="179" spans="1:13" x14ac:dyDescent="0.2">
      <c r="A179" s="1" t="s">
        <v>296</v>
      </c>
      <c r="B179" s="2" t="s">
        <v>390</v>
      </c>
      <c r="C179" s="2" t="s">
        <v>24</v>
      </c>
      <c r="D179" s="4">
        <v>30000000</v>
      </c>
      <c r="E179" s="2" t="s">
        <v>144</v>
      </c>
      <c r="F179" s="2" t="s">
        <v>130</v>
      </c>
      <c r="G179" s="2">
        <v>57</v>
      </c>
      <c r="H179" s="2">
        <v>43</v>
      </c>
      <c r="I179" s="2" t="s">
        <v>26</v>
      </c>
      <c r="J179" s="2" t="s">
        <v>20</v>
      </c>
      <c r="K179" s="2">
        <v>1988</v>
      </c>
      <c r="L179" s="2" t="s">
        <v>21</v>
      </c>
      <c r="M179" s="3">
        <v>32455</v>
      </c>
    </row>
    <row r="180" spans="1:13" x14ac:dyDescent="0.2">
      <c r="A180" s="1" t="s">
        <v>391</v>
      </c>
      <c r="B180" s="2" t="s">
        <v>392</v>
      </c>
      <c r="C180" s="2" t="s">
        <v>24</v>
      </c>
      <c r="D180" s="4">
        <v>5000000</v>
      </c>
      <c r="E180" s="2" t="s">
        <v>144</v>
      </c>
      <c r="F180" s="2" t="s">
        <v>51</v>
      </c>
      <c r="G180" s="2">
        <v>47</v>
      </c>
      <c r="H180" s="2">
        <v>53</v>
      </c>
      <c r="I180" s="2" t="s">
        <v>26</v>
      </c>
      <c r="J180" s="2" t="s">
        <v>20</v>
      </c>
      <c r="K180" s="2">
        <v>1988</v>
      </c>
      <c r="L180" s="2" t="s">
        <v>21</v>
      </c>
      <c r="M180" s="3">
        <v>32455</v>
      </c>
    </row>
    <row r="181" spans="1:13" x14ac:dyDescent="0.2">
      <c r="A181" s="1" t="s">
        <v>363</v>
      </c>
      <c r="B181" s="2" t="s">
        <v>393</v>
      </c>
      <c r="C181" s="2" t="s">
        <v>15</v>
      </c>
      <c r="D181" s="2" t="s">
        <v>394</v>
      </c>
      <c r="E181" s="2" t="s">
        <v>395</v>
      </c>
      <c r="F181" s="2" t="s">
        <v>95</v>
      </c>
      <c r="G181" s="2">
        <v>53.1</v>
      </c>
      <c r="H181" s="2">
        <v>46.9</v>
      </c>
      <c r="I181" s="2" t="s">
        <v>19</v>
      </c>
      <c r="J181" s="2" t="s">
        <v>27</v>
      </c>
      <c r="K181" s="2">
        <v>2014</v>
      </c>
      <c r="L181" s="2" t="s">
        <v>21</v>
      </c>
      <c r="M181" s="3">
        <v>41947</v>
      </c>
    </row>
    <row r="182" spans="1:13" x14ac:dyDescent="0.2">
      <c r="A182" s="1" t="s">
        <v>180</v>
      </c>
      <c r="B182" s="2" t="s">
        <v>396</v>
      </c>
      <c r="C182" s="2" t="s">
        <v>42</v>
      </c>
      <c r="D182" s="2" t="s">
        <v>397</v>
      </c>
      <c r="E182" s="2" t="s">
        <v>395</v>
      </c>
      <c r="F182" s="2" t="s">
        <v>76</v>
      </c>
      <c r="G182" s="2">
        <v>47.2</v>
      </c>
      <c r="H182" s="2">
        <v>52.8</v>
      </c>
      <c r="I182" s="2" t="s">
        <v>26</v>
      </c>
      <c r="J182" s="2" t="s">
        <v>27</v>
      </c>
      <c r="K182" s="2">
        <v>2014</v>
      </c>
      <c r="L182" s="2" t="s">
        <v>21</v>
      </c>
      <c r="M182" s="3">
        <v>41947</v>
      </c>
    </row>
    <row r="183" spans="1:13" x14ac:dyDescent="0.2">
      <c r="A183" s="1" t="s">
        <v>242</v>
      </c>
      <c r="B183" s="2" t="s">
        <v>243</v>
      </c>
      <c r="C183" s="2" t="s">
        <v>42</v>
      </c>
      <c r="D183" s="2" t="s">
        <v>398</v>
      </c>
      <c r="E183" s="2" t="s">
        <v>395</v>
      </c>
      <c r="F183" s="2" t="s">
        <v>130</v>
      </c>
      <c r="G183" s="2">
        <v>76.2</v>
      </c>
      <c r="H183" s="2">
        <v>23.8</v>
      </c>
      <c r="I183" s="2" t="s">
        <v>19</v>
      </c>
      <c r="J183" s="2" t="s">
        <v>27</v>
      </c>
      <c r="K183" s="2">
        <v>2014</v>
      </c>
      <c r="L183" s="2" t="s">
        <v>21</v>
      </c>
      <c r="M183" s="3">
        <v>41947</v>
      </c>
    </row>
    <row r="184" spans="1:13" x14ac:dyDescent="0.2">
      <c r="A184" s="1" t="s">
        <v>177</v>
      </c>
      <c r="B184" s="2" t="s">
        <v>399</v>
      </c>
      <c r="C184" s="2" t="s">
        <v>15</v>
      </c>
      <c r="D184" s="2" t="s">
        <v>400</v>
      </c>
      <c r="E184" s="2" t="s">
        <v>395</v>
      </c>
      <c r="F184" s="2" t="s">
        <v>251</v>
      </c>
      <c r="G184" s="2">
        <v>56.2</v>
      </c>
      <c r="H184" s="2">
        <v>43.8</v>
      </c>
      <c r="I184" s="2" t="s">
        <v>19</v>
      </c>
      <c r="J184" s="2" t="s">
        <v>27</v>
      </c>
      <c r="K184" s="2">
        <v>2014</v>
      </c>
      <c r="L184" s="2" t="s">
        <v>21</v>
      </c>
      <c r="M184" s="3">
        <v>41947</v>
      </c>
    </row>
    <row r="185" spans="1:13" x14ac:dyDescent="0.2">
      <c r="A185" s="1" t="s">
        <v>32</v>
      </c>
      <c r="B185" s="2" t="s">
        <v>401</v>
      </c>
      <c r="C185" s="2" t="s">
        <v>15</v>
      </c>
      <c r="D185" s="2" t="s">
        <v>402</v>
      </c>
      <c r="E185" s="2" t="s">
        <v>395</v>
      </c>
      <c r="F185" s="2" t="s">
        <v>115</v>
      </c>
      <c r="G185" s="2">
        <v>46.2</v>
      </c>
      <c r="H185" s="2">
        <v>53.8</v>
      </c>
      <c r="I185" s="2" t="s">
        <v>26</v>
      </c>
      <c r="J185" s="2" t="s">
        <v>27</v>
      </c>
      <c r="K185" s="2">
        <v>2014</v>
      </c>
      <c r="L185" s="2" t="s">
        <v>21</v>
      </c>
      <c r="M185" s="3">
        <v>41947</v>
      </c>
    </row>
    <row r="186" spans="1:13" x14ac:dyDescent="0.2">
      <c r="A186" s="1" t="s">
        <v>363</v>
      </c>
      <c r="B186" s="2" t="s">
        <v>403</v>
      </c>
      <c r="C186" s="2" t="s">
        <v>15</v>
      </c>
      <c r="D186" s="2" t="s">
        <v>404</v>
      </c>
      <c r="E186" s="2" t="s">
        <v>395</v>
      </c>
      <c r="F186" s="2" t="s">
        <v>35</v>
      </c>
      <c r="G186" s="2">
        <v>71.7</v>
      </c>
      <c r="H186" s="2">
        <v>28.3</v>
      </c>
      <c r="I186" s="2" t="s">
        <v>19</v>
      </c>
      <c r="J186" s="2" t="s">
        <v>27</v>
      </c>
      <c r="K186" s="2">
        <v>2014</v>
      </c>
      <c r="L186" s="2" t="s">
        <v>21</v>
      </c>
      <c r="M186" s="3">
        <v>41947</v>
      </c>
    </row>
    <row r="187" spans="1:13" x14ac:dyDescent="0.2">
      <c r="A187" s="1" t="s">
        <v>205</v>
      </c>
      <c r="B187" s="2" t="s">
        <v>405</v>
      </c>
      <c r="C187" s="2" t="s">
        <v>42</v>
      </c>
      <c r="D187" s="2" t="s">
        <v>406</v>
      </c>
      <c r="E187" s="2" t="s">
        <v>395</v>
      </c>
      <c r="F187" s="2" t="s">
        <v>159</v>
      </c>
      <c r="G187" s="2">
        <v>77.2</v>
      </c>
      <c r="H187" s="2">
        <v>22.8</v>
      </c>
      <c r="I187" s="2" t="s">
        <v>19</v>
      </c>
      <c r="J187" s="2" t="s">
        <v>27</v>
      </c>
      <c r="K187" s="2">
        <v>2014</v>
      </c>
      <c r="L187" s="2" t="s">
        <v>21</v>
      </c>
      <c r="M187" s="3">
        <v>41947</v>
      </c>
    </row>
    <row r="188" spans="1:13" x14ac:dyDescent="0.2">
      <c r="A188" s="1" t="s">
        <v>363</v>
      </c>
      <c r="B188" s="2" t="s">
        <v>407</v>
      </c>
      <c r="C188" s="2" t="s">
        <v>42</v>
      </c>
      <c r="D188" s="2" t="s">
        <v>408</v>
      </c>
      <c r="E188" s="2" t="s">
        <v>395</v>
      </c>
      <c r="F188" s="2" t="s">
        <v>367</v>
      </c>
      <c r="G188" s="2">
        <v>44</v>
      </c>
      <c r="H188" s="2">
        <v>56</v>
      </c>
      <c r="I188" s="2" t="s">
        <v>26</v>
      </c>
      <c r="J188" s="2" t="s">
        <v>27</v>
      </c>
      <c r="K188" s="2">
        <v>2014</v>
      </c>
      <c r="L188" s="2" t="s">
        <v>21</v>
      </c>
      <c r="M188" s="3">
        <v>41947</v>
      </c>
    </row>
    <row r="189" spans="1:13" x14ac:dyDescent="0.2">
      <c r="A189" s="1" t="s">
        <v>363</v>
      </c>
      <c r="B189" s="2" t="s">
        <v>407</v>
      </c>
      <c r="C189" s="2" t="s">
        <v>15</v>
      </c>
      <c r="D189" s="2" t="s">
        <v>409</v>
      </c>
      <c r="E189" s="2" t="s">
        <v>395</v>
      </c>
      <c r="F189" s="2" t="s">
        <v>410</v>
      </c>
      <c r="G189" s="2">
        <v>72.2</v>
      </c>
      <c r="H189" s="2">
        <v>27.8</v>
      </c>
      <c r="I189" s="2" t="s">
        <v>19</v>
      </c>
      <c r="J189" s="2" t="s">
        <v>27</v>
      </c>
      <c r="K189" s="2">
        <v>2014</v>
      </c>
      <c r="L189" s="2" t="s">
        <v>21</v>
      </c>
      <c r="M189" s="3">
        <v>41947</v>
      </c>
    </row>
    <row r="190" spans="1:13" x14ac:dyDescent="0.2">
      <c r="A190" s="1" t="s">
        <v>363</v>
      </c>
      <c r="B190" s="2" t="s">
        <v>407</v>
      </c>
      <c r="C190" s="2" t="s">
        <v>15</v>
      </c>
      <c r="D190" s="2" t="s">
        <v>411</v>
      </c>
      <c r="E190" s="2" t="s">
        <v>395</v>
      </c>
      <c r="F190" s="2" t="s">
        <v>412</v>
      </c>
      <c r="G190" s="2">
        <v>67.8</v>
      </c>
      <c r="H190" s="2">
        <v>32.200000000000003</v>
      </c>
      <c r="I190" s="2" t="s">
        <v>19</v>
      </c>
      <c r="J190" s="2" t="s">
        <v>27</v>
      </c>
      <c r="K190" s="2">
        <v>2014</v>
      </c>
      <c r="L190" s="2" t="s">
        <v>21</v>
      </c>
      <c r="M190" s="3">
        <v>41947</v>
      </c>
    </row>
    <row r="191" spans="1:13" x14ac:dyDescent="0.2">
      <c r="A191" s="1" t="s">
        <v>205</v>
      </c>
      <c r="B191" s="2" t="s">
        <v>278</v>
      </c>
      <c r="C191" s="2" t="s">
        <v>42</v>
      </c>
      <c r="D191" s="2" t="s">
        <v>413</v>
      </c>
      <c r="E191" s="2" t="s">
        <v>395</v>
      </c>
      <c r="F191" s="2" t="s">
        <v>233</v>
      </c>
      <c r="G191" s="2">
        <v>70.599999999999994</v>
      </c>
      <c r="H191" s="2">
        <v>29.4</v>
      </c>
      <c r="I191" s="2" t="s">
        <v>19</v>
      </c>
      <c r="J191" s="2" t="s">
        <v>27</v>
      </c>
      <c r="K191" s="2">
        <v>2014</v>
      </c>
      <c r="L191" s="2" t="s">
        <v>21</v>
      </c>
      <c r="M191" s="3">
        <v>41947</v>
      </c>
    </row>
    <row r="192" spans="1:13" x14ac:dyDescent="0.2">
      <c r="A192" s="1" t="s">
        <v>111</v>
      </c>
      <c r="B192" s="2" t="s">
        <v>414</v>
      </c>
      <c r="C192" s="2" t="s">
        <v>15</v>
      </c>
      <c r="D192" s="2" t="s">
        <v>415</v>
      </c>
      <c r="E192" s="2" t="s">
        <v>395</v>
      </c>
      <c r="F192" s="2" t="s">
        <v>115</v>
      </c>
      <c r="G192" s="2">
        <v>44.3</v>
      </c>
      <c r="H192" s="2">
        <v>55.7</v>
      </c>
      <c r="I192" s="2" t="s">
        <v>26</v>
      </c>
      <c r="J192" s="2" t="s">
        <v>27</v>
      </c>
      <c r="K192" s="2">
        <v>2014</v>
      </c>
      <c r="L192" s="2" t="s">
        <v>21</v>
      </c>
      <c r="M192" s="3">
        <v>41947</v>
      </c>
    </row>
    <row r="193" spans="1:13" x14ac:dyDescent="0.2">
      <c r="A193" s="1" t="s">
        <v>52</v>
      </c>
      <c r="B193" s="2" t="s">
        <v>416</v>
      </c>
      <c r="C193" s="2" t="s">
        <v>42</v>
      </c>
      <c r="D193" s="2" t="s">
        <v>417</v>
      </c>
      <c r="E193" s="2" t="s">
        <v>395</v>
      </c>
      <c r="F193" s="2" t="s">
        <v>90</v>
      </c>
      <c r="G193" s="2">
        <v>45.3</v>
      </c>
      <c r="H193" s="2">
        <v>54.7</v>
      </c>
      <c r="I193" s="2" t="s">
        <v>26</v>
      </c>
      <c r="J193" s="2" t="s">
        <v>27</v>
      </c>
      <c r="K193" s="2">
        <v>2014</v>
      </c>
      <c r="L193" s="2" t="s">
        <v>21</v>
      </c>
      <c r="M193" s="3">
        <v>41947</v>
      </c>
    </row>
    <row r="194" spans="1:13" x14ac:dyDescent="0.2">
      <c r="A194" s="1" t="s">
        <v>91</v>
      </c>
      <c r="B194" s="2" t="s">
        <v>418</v>
      </c>
      <c r="C194" s="2" t="s">
        <v>42</v>
      </c>
      <c r="D194" s="2" t="s">
        <v>419</v>
      </c>
      <c r="E194" s="2" t="s">
        <v>395</v>
      </c>
      <c r="F194" s="2" t="s">
        <v>78</v>
      </c>
      <c r="G194" s="2">
        <v>49.7</v>
      </c>
      <c r="H194" s="2">
        <v>50.3</v>
      </c>
      <c r="I194" s="2" t="s">
        <v>26</v>
      </c>
      <c r="J194" s="2" t="s">
        <v>27</v>
      </c>
      <c r="K194" s="2">
        <v>2014</v>
      </c>
      <c r="L194" s="2" t="s">
        <v>21</v>
      </c>
      <c r="M194" s="3">
        <v>41947</v>
      </c>
    </row>
    <row r="195" spans="1:13" x14ac:dyDescent="0.2">
      <c r="A195" s="1" t="s">
        <v>420</v>
      </c>
      <c r="B195" s="2" t="s">
        <v>421</v>
      </c>
      <c r="C195" s="2" t="s">
        <v>42</v>
      </c>
      <c r="D195" s="2" t="s">
        <v>422</v>
      </c>
      <c r="E195" s="2" t="s">
        <v>395</v>
      </c>
      <c r="F195" s="2" t="s">
        <v>44</v>
      </c>
      <c r="G195" s="2">
        <v>43.6</v>
      </c>
      <c r="H195" s="2">
        <v>56.4</v>
      </c>
      <c r="I195" s="2" t="s">
        <v>26</v>
      </c>
      <c r="J195" s="2" t="s">
        <v>27</v>
      </c>
      <c r="K195" s="2">
        <v>2014</v>
      </c>
      <c r="L195" s="2" t="s">
        <v>21</v>
      </c>
      <c r="M195" s="3">
        <v>41947</v>
      </c>
    </row>
    <row r="196" spans="1:13" x14ac:dyDescent="0.2">
      <c r="A196" s="1" t="s">
        <v>220</v>
      </c>
      <c r="B196" s="2" t="s">
        <v>423</v>
      </c>
      <c r="C196" s="2" t="s">
        <v>42</v>
      </c>
      <c r="D196" s="2" t="s">
        <v>424</v>
      </c>
      <c r="E196" s="2" t="s">
        <v>395</v>
      </c>
      <c r="F196" s="2" t="s">
        <v>314</v>
      </c>
      <c r="G196" s="2">
        <v>70.2</v>
      </c>
      <c r="H196" s="2">
        <v>29.8</v>
      </c>
      <c r="I196" s="2" t="s">
        <v>19</v>
      </c>
      <c r="J196" s="2" t="s">
        <v>27</v>
      </c>
      <c r="K196" s="2">
        <v>2014</v>
      </c>
      <c r="L196" s="2" t="s">
        <v>21</v>
      </c>
      <c r="M196" s="3">
        <v>41947</v>
      </c>
    </row>
    <row r="197" spans="1:13" x14ac:dyDescent="0.2">
      <c r="A197" s="1" t="s">
        <v>177</v>
      </c>
      <c r="B197" s="2" t="s">
        <v>425</v>
      </c>
      <c r="C197" s="2" t="s">
        <v>42</v>
      </c>
      <c r="D197" s="2" t="s">
        <v>426</v>
      </c>
      <c r="E197" s="2" t="s">
        <v>395</v>
      </c>
      <c r="F197" s="2" t="s">
        <v>121</v>
      </c>
      <c r="G197" s="2">
        <v>56</v>
      </c>
      <c r="H197" s="2">
        <v>44.1</v>
      </c>
      <c r="I197" s="2" t="s">
        <v>19</v>
      </c>
      <c r="J197" s="2" t="s">
        <v>27</v>
      </c>
      <c r="K197" s="2">
        <v>2014</v>
      </c>
      <c r="L197" s="2" t="s">
        <v>21</v>
      </c>
      <c r="M197" s="3">
        <v>41947</v>
      </c>
    </row>
    <row r="198" spans="1:13" x14ac:dyDescent="0.2">
      <c r="A198" s="1" t="s">
        <v>363</v>
      </c>
      <c r="B198" s="2" t="s">
        <v>364</v>
      </c>
      <c r="C198" s="2" t="s">
        <v>15</v>
      </c>
      <c r="D198" s="2" t="s">
        <v>427</v>
      </c>
      <c r="E198" s="2" t="s">
        <v>395</v>
      </c>
      <c r="F198" s="2" t="s">
        <v>78</v>
      </c>
      <c r="G198" s="2">
        <v>79.5</v>
      </c>
      <c r="H198" s="2">
        <v>20.5</v>
      </c>
      <c r="I198" s="2" t="s">
        <v>19</v>
      </c>
      <c r="J198" s="2" t="s">
        <v>27</v>
      </c>
      <c r="K198" s="2">
        <v>2014</v>
      </c>
      <c r="L198" s="2" t="s">
        <v>21</v>
      </c>
      <c r="M198" s="3">
        <v>41947</v>
      </c>
    </row>
    <row r="199" spans="1:13" x14ac:dyDescent="0.2">
      <c r="A199" s="1" t="s">
        <v>13</v>
      </c>
      <c r="B199" s="2" t="s">
        <v>428</v>
      </c>
      <c r="C199" s="2" t="s">
        <v>15</v>
      </c>
      <c r="D199" s="2" t="s">
        <v>429</v>
      </c>
      <c r="E199" s="2" t="s">
        <v>395</v>
      </c>
      <c r="F199" s="2" t="s">
        <v>55</v>
      </c>
      <c r="G199" s="2">
        <v>70.2</v>
      </c>
      <c r="H199" s="2">
        <v>29.8</v>
      </c>
      <c r="I199" s="2" t="s">
        <v>19</v>
      </c>
      <c r="J199" s="2" t="s">
        <v>27</v>
      </c>
      <c r="K199" s="2">
        <v>2014</v>
      </c>
      <c r="L199" s="2" t="s">
        <v>21</v>
      </c>
      <c r="M199" s="3">
        <v>41947</v>
      </c>
    </row>
    <row r="200" spans="1:13" x14ac:dyDescent="0.2">
      <c r="A200" s="1" t="s">
        <v>177</v>
      </c>
      <c r="B200" s="2" t="s">
        <v>178</v>
      </c>
      <c r="C200" s="2" t="s">
        <v>42</v>
      </c>
      <c r="D200" s="2" t="s">
        <v>430</v>
      </c>
      <c r="E200" s="2" t="s">
        <v>395</v>
      </c>
      <c r="F200" s="2" t="s">
        <v>159</v>
      </c>
      <c r="G200" s="2">
        <v>66.599999999999994</v>
      </c>
      <c r="H200" s="2">
        <v>33.4</v>
      </c>
      <c r="I200" s="2" t="s">
        <v>19</v>
      </c>
      <c r="J200" s="2" t="s">
        <v>27</v>
      </c>
      <c r="K200" s="2">
        <v>2014</v>
      </c>
      <c r="L200" s="2" t="s">
        <v>21</v>
      </c>
      <c r="M200" s="3">
        <v>41947</v>
      </c>
    </row>
    <row r="201" spans="1:13" x14ac:dyDescent="0.2">
      <c r="A201" s="1" t="s">
        <v>329</v>
      </c>
      <c r="B201" s="2" t="s">
        <v>431</v>
      </c>
      <c r="C201" s="2" t="s">
        <v>42</v>
      </c>
      <c r="D201" s="2" t="s">
        <v>432</v>
      </c>
      <c r="E201" s="2" t="s">
        <v>395</v>
      </c>
      <c r="F201" s="2" t="s">
        <v>18</v>
      </c>
      <c r="G201" s="2">
        <v>48.1</v>
      </c>
      <c r="H201" s="2">
        <v>51.9</v>
      </c>
      <c r="I201" s="2" t="s">
        <v>26</v>
      </c>
      <c r="J201" s="2" t="s">
        <v>27</v>
      </c>
      <c r="K201" s="2">
        <v>2014</v>
      </c>
      <c r="L201" s="2" t="s">
        <v>21</v>
      </c>
      <c r="M201" s="3">
        <v>41947</v>
      </c>
    </row>
    <row r="202" spans="1:13" x14ac:dyDescent="0.2">
      <c r="A202" s="1" t="s">
        <v>363</v>
      </c>
      <c r="B202" s="2" t="s">
        <v>433</v>
      </c>
      <c r="C202" s="2" t="s">
        <v>15</v>
      </c>
      <c r="D202" s="2" t="s">
        <v>434</v>
      </c>
      <c r="E202" s="2" t="s">
        <v>395</v>
      </c>
      <c r="F202" s="2" t="s">
        <v>245</v>
      </c>
      <c r="G202" s="2">
        <v>42.9</v>
      </c>
      <c r="H202" s="2">
        <v>57.1</v>
      </c>
      <c r="I202" s="2" t="s">
        <v>26</v>
      </c>
      <c r="J202" s="2" t="s">
        <v>27</v>
      </c>
      <c r="K202" s="2">
        <v>2014</v>
      </c>
      <c r="L202" s="2" t="s">
        <v>21</v>
      </c>
      <c r="M202" s="3">
        <v>41947</v>
      </c>
    </row>
    <row r="203" spans="1:13" x14ac:dyDescent="0.2">
      <c r="A203" s="1" t="s">
        <v>52</v>
      </c>
      <c r="B203" s="2" t="s">
        <v>435</v>
      </c>
      <c r="C203" s="2" t="s">
        <v>15</v>
      </c>
      <c r="D203" s="2" t="s">
        <v>436</v>
      </c>
      <c r="E203" s="2" t="s">
        <v>395</v>
      </c>
      <c r="F203" s="2" t="s">
        <v>55</v>
      </c>
      <c r="G203" s="2">
        <v>76.3</v>
      </c>
      <c r="H203" s="2">
        <v>23.7</v>
      </c>
      <c r="I203" s="2" t="s">
        <v>19</v>
      </c>
      <c r="J203" s="2" t="s">
        <v>27</v>
      </c>
      <c r="K203" s="2">
        <v>2014</v>
      </c>
      <c r="L203" s="2" t="s">
        <v>21</v>
      </c>
      <c r="M203" s="3">
        <v>41947</v>
      </c>
    </row>
    <row r="204" spans="1:13" x14ac:dyDescent="0.2">
      <c r="A204" s="1" t="s">
        <v>52</v>
      </c>
      <c r="B204" s="2" t="s">
        <v>435</v>
      </c>
      <c r="C204" s="2" t="s">
        <v>15</v>
      </c>
      <c r="D204" s="2" t="s">
        <v>437</v>
      </c>
      <c r="E204" s="2" t="s">
        <v>395</v>
      </c>
      <c r="F204" s="2" t="s">
        <v>76</v>
      </c>
      <c r="G204" s="2">
        <v>85.1</v>
      </c>
      <c r="H204" s="2">
        <v>14.9</v>
      </c>
      <c r="I204" s="2" t="s">
        <v>19</v>
      </c>
      <c r="J204" s="2" t="s">
        <v>27</v>
      </c>
      <c r="K204" s="2">
        <v>2014</v>
      </c>
      <c r="L204" s="2" t="s">
        <v>21</v>
      </c>
      <c r="M204" s="3">
        <v>41947</v>
      </c>
    </row>
    <row r="205" spans="1:13" x14ac:dyDescent="0.2">
      <c r="A205" s="1" t="s">
        <v>108</v>
      </c>
      <c r="B205" s="2" t="s">
        <v>336</v>
      </c>
      <c r="C205" s="2" t="s">
        <v>42</v>
      </c>
      <c r="D205" s="2" t="s">
        <v>438</v>
      </c>
      <c r="E205" s="2" t="s">
        <v>395</v>
      </c>
      <c r="F205" s="2" t="s">
        <v>159</v>
      </c>
      <c r="G205" s="2">
        <v>43.3</v>
      </c>
      <c r="H205" s="2">
        <v>56.7</v>
      </c>
      <c r="I205" s="2" t="s">
        <v>26</v>
      </c>
      <c r="J205" s="2" t="s">
        <v>27</v>
      </c>
      <c r="K205" s="2">
        <v>2014</v>
      </c>
      <c r="L205" s="2" t="s">
        <v>21</v>
      </c>
      <c r="M205" s="3">
        <v>41947</v>
      </c>
    </row>
    <row r="206" spans="1:13" x14ac:dyDescent="0.2">
      <c r="A206" s="1" t="s">
        <v>223</v>
      </c>
      <c r="B206" s="2" t="s">
        <v>439</v>
      </c>
      <c r="C206" s="2" t="s">
        <v>42</v>
      </c>
      <c r="D206" s="2" t="s">
        <v>440</v>
      </c>
      <c r="E206" s="2" t="s">
        <v>395</v>
      </c>
      <c r="F206" s="2" t="s">
        <v>441</v>
      </c>
      <c r="G206" s="2">
        <v>71.2</v>
      </c>
      <c r="H206" s="2">
        <v>28.8</v>
      </c>
      <c r="I206" s="2" t="s">
        <v>19</v>
      </c>
      <c r="J206" s="2" t="s">
        <v>27</v>
      </c>
      <c r="K206" s="2">
        <v>2014</v>
      </c>
      <c r="L206" s="2" t="s">
        <v>21</v>
      </c>
      <c r="M206" s="3">
        <v>41947</v>
      </c>
    </row>
    <row r="207" spans="1:13" x14ac:dyDescent="0.2">
      <c r="A207" s="1" t="s">
        <v>122</v>
      </c>
      <c r="B207" s="2" t="s">
        <v>123</v>
      </c>
      <c r="C207" s="2" t="s">
        <v>42</v>
      </c>
      <c r="D207" s="2" t="s">
        <v>442</v>
      </c>
      <c r="E207" s="2" t="s">
        <v>395</v>
      </c>
      <c r="F207" s="2" t="s">
        <v>136</v>
      </c>
      <c r="G207" s="2">
        <v>49.8</v>
      </c>
      <c r="H207" s="2">
        <v>50.2</v>
      </c>
      <c r="I207" s="2" t="s">
        <v>26</v>
      </c>
      <c r="J207" s="2" t="s">
        <v>27</v>
      </c>
      <c r="K207" s="2">
        <v>2014</v>
      </c>
      <c r="L207" s="2" t="s">
        <v>21</v>
      </c>
      <c r="M207" s="3">
        <v>41947</v>
      </c>
    </row>
    <row r="208" spans="1:13" x14ac:dyDescent="0.2">
      <c r="A208" s="1" t="s">
        <v>374</v>
      </c>
      <c r="B208" s="2" t="s">
        <v>443</v>
      </c>
      <c r="C208" s="2" t="s">
        <v>42</v>
      </c>
      <c r="D208" s="2" t="s">
        <v>444</v>
      </c>
      <c r="E208" s="2" t="s">
        <v>395</v>
      </c>
      <c r="F208" s="2" t="s">
        <v>90</v>
      </c>
      <c r="G208" s="2">
        <v>77.5</v>
      </c>
      <c r="H208" s="2">
        <v>22.5</v>
      </c>
      <c r="I208" s="2" t="s">
        <v>19</v>
      </c>
      <c r="J208" s="2" t="s">
        <v>27</v>
      </c>
      <c r="K208" s="2">
        <v>2014</v>
      </c>
      <c r="L208" s="2" t="s">
        <v>21</v>
      </c>
      <c r="M208" s="3">
        <v>41947</v>
      </c>
    </row>
    <row r="209" spans="1:13" x14ac:dyDescent="0.2">
      <c r="A209" s="1" t="s">
        <v>374</v>
      </c>
      <c r="B209" s="2" t="s">
        <v>443</v>
      </c>
      <c r="C209" s="2" t="s">
        <v>15</v>
      </c>
      <c r="D209" s="2" t="s">
        <v>445</v>
      </c>
      <c r="E209" s="2" t="s">
        <v>395</v>
      </c>
      <c r="F209" s="2" t="s">
        <v>59</v>
      </c>
      <c r="G209" s="2">
        <v>73.3</v>
      </c>
      <c r="H209" s="2">
        <v>26.7</v>
      </c>
      <c r="I209" s="2" t="s">
        <v>19</v>
      </c>
      <c r="J209" s="2" t="s">
        <v>27</v>
      </c>
      <c r="K209" s="2">
        <v>2014</v>
      </c>
      <c r="L209" s="2" t="s">
        <v>21</v>
      </c>
      <c r="M209" s="3">
        <v>41947</v>
      </c>
    </row>
    <row r="210" spans="1:13" x14ac:dyDescent="0.2">
      <c r="A210" s="1" t="s">
        <v>391</v>
      </c>
      <c r="B210" s="2" t="s">
        <v>446</v>
      </c>
      <c r="C210" s="2" t="s">
        <v>42</v>
      </c>
      <c r="D210" s="2" t="s">
        <v>447</v>
      </c>
      <c r="E210" s="2" t="s">
        <v>395</v>
      </c>
      <c r="F210" s="2" t="s">
        <v>76</v>
      </c>
      <c r="G210" s="2">
        <v>51.6</v>
      </c>
      <c r="H210" s="2">
        <v>48.5</v>
      </c>
      <c r="I210" s="2" t="s">
        <v>19</v>
      </c>
      <c r="J210" s="2" t="s">
        <v>27</v>
      </c>
      <c r="K210" s="2">
        <v>2014</v>
      </c>
      <c r="L210" s="2" t="s">
        <v>21</v>
      </c>
      <c r="M210" s="3">
        <v>41947</v>
      </c>
    </row>
    <row r="211" spans="1:13" x14ac:dyDescent="0.2">
      <c r="A211" s="1" t="s">
        <v>69</v>
      </c>
      <c r="B211" s="2" t="s">
        <v>448</v>
      </c>
      <c r="C211" s="2" t="s">
        <v>15</v>
      </c>
      <c r="D211" s="2" t="s">
        <v>449</v>
      </c>
      <c r="E211" s="2" t="s">
        <v>395</v>
      </c>
      <c r="F211" s="2" t="s">
        <v>140</v>
      </c>
      <c r="G211" s="2">
        <v>51.2</v>
      </c>
      <c r="H211" s="2">
        <v>48.8</v>
      </c>
      <c r="I211" s="2" t="s">
        <v>19</v>
      </c>
      <c r="J211" s="2" t="s">
        <v>27</v>
      </c>
      <c r="K211" s="2">
        <v>2014</v>
      </c>
      <c r="L211" s="2" t="s">
        <v>21</v>
      </c>
      <c r="M211" s="3">
        <v>41947</v>
      </c>
    </row>
    <row r="212" spans="1:13" x14ac:dyDescent="0.2">
      <c r="A212" s="1" t="s">
        <v>205</v>
      </c>
      <c r="B212" s="2" t="s">
        <v>450</v>
      </c>
      <c r="C212" s="2" t="s">
        <v>42</v>
      </c>
      <c r="D212" s="2" t="s">
        <v>442</v>
      </c>
      <c r="E212" s="2" t="s">
        <v>395</v>
      </c>
      <c r="F212" s="2" t="s">
        <v>140</v>
      </c>
      <c r="G212" s="2">
        <v>55.2</v>
      </c>
      <c r="H212" s="2">
        <v>44.8</v>
      </c>
      <c r="I212" s="2" t="s">
        <v>19</v>
      </c>
      <c r="J212" s="2" t="s">
        <v>27</v>
      </c>
      <c r="K212" s="2">
        <v>2014</v>
      </c>
      <c r="L212" s="2" t="s">
        <v>21</v>
      </c>
      <c r="M212" s="3">
        <v>41947</v>
      </c>
    </row>
    <row r="213" spans="1:13" x14ac:dyDescent="0.2">
      <c r="A213" s="1" t="s">
        <v>374</v>
      </c>
      <c r="B213" s="2" t="s">
        <v>451</v>
      </c>
      <c r="C213" s="2" t="s">
        <v>42</v>
      </c>
      <c r="D213" s="2" t="s">
        <v>452</v>
      </c>
      <c r="E213" s="2" t="s">
        <v>395</v>
      </c>
      <c r="F213" s="2" t="s">
        <v>245</v>
      </c>
      <c r="G213" s="2">
        <v>62.4</v>
      </c>
      <c r="H213" s="2">
        <v>37.6</v>
      </c>
      <c r="I213" s="2" t="s">
        <v>19</v>
      </c>
      <c r="J213" s="2" t="s">
        <v>27</v>
      </c>
      <c r="K213" s="2">
        <v>2014</v>
      </c>
      <c r="L213" s="2" t="s">
        <v>21</v>
      </c>
      <c r="M213" s="3">
        <v>41947</v>
      </c>
    </row>
    <row r="214" spans="1:13" x14ac:dyDescent="0.2">
      <c r="A214" s="1" t="s">
        <v>374</v>
      </c>
      <c r="B214" s="2" t="s">
        <v>451</v>
      </c>
      <c r="C214" s="2" t="s">
        <v>15</v>
      </c>
      <c r="D214" s="2" t="s">
        <v>453</v>
      </c>
      <c r="E214" s="2" t="s">
        <v>395</v>
      </c>
      <c r="F214" s="2" t="s">
        <v>65</v>
      </c>
      <c r="G214" s="2">
        <v>61.1</v>
      </c>
      <c r="H214" s="2">
        <v>38.9</v>
      </c>
      <c r="I214" s="2" t="s">
        <v>19</v>
      </c>
      <c r="J214" s="2" t="s">
        <v>27</v>
      </c>
      <c r="K214" s="2">
        <v>2014</v>
      </c>
      <c r="L214" s="2" t="s">
        <v>21</v>
      </c>
      <c r="M214" s="3">
        <v>41947</v>
      </c>
    </row>
    <row r="215" spans="1:13" x14ac:dyDescent="0.2">
      <c r="A215" s="1" t="s">
        <v>83</v>
      </c>
      <c r="B215" s="2" t="s">
        <v>84</v>
      </c>
      <c r="C215" s="2" t="s">
        <v>15</v>
      </c>
      <c r="D215" s="2" t="s">
        <v>454</v>
      </c>
      <c r="E215" s="2" t="s">
        <v>395</v>
      </c>
      <c r="F215" s="2" t="s">
        <v>455</v>
      </c>
      <c r="G215" s="2">
        <v>46.1</v>
      </c>
      <c r="H215" s="2">
        <v>53.9</v>
      </c>
      <c r="I215" s="2" t="s">
        <v>26</v>
      </c>
      <c r="J215" s="2" t="s">
        <v>27</v>
      </c>
      <c r="K215" s="2">
        <v>2014</v>
      </c>
      <c r="L215" s="2" t="s">
        <v>21</v>
      </c>
      <c r="M215" s="3">
        <v>41947</v>
      </c>
    </row>
    <row r="216" spans="1:13" x14ac:dyDescent="0.2">
      <c r="A216" s="1" t="s">
        <v>223</v>
      </c>
      <c r="B216" s="2" t="s">
        <v>223</v>
      </c>
      <c r="C216" s="2" t="s">
        <v>42</v>
      </c>
      <c r="D216" s="2" t="s">
        <v>456</v>
      </c>
      <c r="E216" s="2" t="s">
        <v>395</v>
      </c>
      <c r="F216" s="2" t="s">
        <v>457</v>
      </c>
      <c r="G216" s="2">
        <v>70.3</v>
      </c>
      <c r="H216" s="2">
        <v>29.7</v>
      </c>
      <c r="I216" s="2" t="s">
        <v>19</v>
      </c>
      <c r="J216" s="2" t="s">
        <v>27</v>
      </c>
      <c r="K216" s="2">
        <v>2014</v>
      </c>
      <c r="L216" s="2" t="s">
        <v>21</v>
      </c>
      <c r="M216" s="3">
        <v>41947</v>
      </c>
    </row>
    <row r="217" spans="1:13" x14ac:dyDescent="0.2">
      <c r="A217" s="1" t="s">
        <v>296</v>
      </c>
      <c r="B217" s="2" t="s">
        <v>458</v>
      </c>
      <c r="C217" s="2" t="s">
        <v>15</v>
      </c>
      <c r="D217" s="2" t="s">
        <v>459</v>
      </c>
      <c r="E217" s="2" t="s">
        <v>395</v>
      </c>
      <c r="F217" s="2" t="s">
        <v>176</v>
      </c>
      <c r="G217" s="2">
        <v>75.7</v>
      </c>
      <c r="H217" s="2">
        <v>24.3</v>
      </c>
      <c r="I217" s="2" t="s">
        <v>19</v>
      </c>
      <c r="J217" s="2" t="s">
        <v>27</v>
      </c>
      <c r="K217" s="2">
        <v>2014</v>
      </c>
      <c r="L217" s="2" t="s">
        <v>21</v>
      </c>
      <c r="M217" s="3">
        <v>41947</v>
      </c>
    </row>
    <row r="218" spans="1:13" x14ac:dyDescent="0.2">
      <c r="A218" s="1" t="s">
        <v>269</v>
      </c>
      <c r="B218" s="2" t="s">
        <v>270</v>
      </c>
      <c r="C218" s="2" t="s">
        <v>15</v>
      </c>
      <c r="D218" s="2" t="s">
        <v>460</v>
      </c>
      <c r="E218" s="2" t="s">
        <v>395</v>
      </c>
      <c r="F218" s="2" t="s">
        <v>78</v>
      </c>
      <c r="G218" s="2">
        <v>41.8</v>
      </c>
      <c r="H218" s="2">
        <v>58.2</v>
      </c>
      <c r="I218" s="2" t="s">
        <v>26</v>
      </c>
      <c r="J218" s="2" t="s">
        <v>27</v>
      </c>
      <c r="K218" s="2">
        <v>2014</v>
      </c>
      <c r="L218" s="2" t="s">
        <v>21</v>
      </c>
      <c r="M218" s="3">
        <v>41947</v>
      </c>
    </row>
    <row r="219" spans="1:13" x14ac:dyDescent="0.2">
      <c r="A219" s="1" t="s">
        <v>32</v>
      </c>
      <c r="B219" s="2" t="s">
        <v>32</v>
      </c>
      <c r="C219" s="2" t="s">
        <v>15</v>
      </c>
      <c r="D219" s="2" t="s">
        <v>461</v>
      </c>
      <c r="E219" s="2" t="s">
        <v>395</v>
      </c>
      <c r="F219" s="2" t="s">
        <v>51</v>
      </c>
      <c r="G219" s="2">
        <v>82.2</v>
      </c>
      <c r="H219" s="2">
        <v>17.8</v>
      </c>
      <c r="I219" s="2" t="s">
        <v>19</v>
      </c>
      <c r="J219" s="2" t="s">
        <v>27</v>
      </c>
      <c r="K219" s="2">
        <v>2014</v>
      </c>
      <c r="L219" s="2" t="s">
        <v>21</v>
      </c>
      <c r="M219" s="3">
        <v>41947</v>
      </c>
    </row>
    <row r="220" spans="1:13" x14ac:dyDescent="0.2">
      <c r="A220" s="1" t="s">
        <v>32</v>
      </c>
      <c r="B220" s="2" t="s">
        <v>462</v>
      </c>
      <c r="C220" s="2" t="s">
        <v>15</v>
      </c>
      <c r="D220" s="2" t="s">
        <v>461</v>
      </c>
      <c r="E220" s="2" t="s">
        <v>395</v>
      </c>
      <c r="F220" s="2" t="s">
        <v>97</v>
      </c>
      <c r="G220" s="2">
        <v>77.5</v>
      </c>
      <c r="H220" s="2">
        <v>22.5</v>
      </c>
      <c r="I220" s="2" t="s">
        <v>19</v>
      </c>
      <c r="J220" s="2" t="s">
        <v>27</v>
      </c>
      <c r="K220" s="2">
        <v>2014</v>
      </c>
      <c r="L220" s="2" t="s">
        <v>21</v>
      </c>
      <c r="M220" s="3">
        <v>41947</v>
      </c>
    </row>
    <row r="221" spans="1:13" x14ac:dyDescent="0.2">
      <c r="A221" s="1" t="s">
        <v>269</v>
      </c>
      <c r="B221" s="2" t="s">
        <v>463</v>
      </c>
      <c r="C221" s="2" t="s">
        <v>15</v>
      </c>
      <c r="D221" s="2" t="s">
        <v>464</v>
      </c>
      <c r="E221" s="2" t="s">
        <v>395</v>
      </c>
      <c r="F221" s="2" t="s">
        <v>65</v>
      </c>
      <c r="G221" s="2">
        <v>42.5</v>
      </c>
      <c r="H221" s="2">
        <v>57.5</v>
      </c>
      <c r="I221" s="2" t="s">
        <v>26</v>
      </c>
      <c r="J221" s="2" t="s">
        <v>27</v>
      </c>
      <c r="K221" s="2">
        <v>2014</v>
      </c>
      <c r="L221" s="2" t="s">
        <v>21</v>
      </c>
      <c r="M221" s="3">
        <v>41947</v>
      </c>
    </row>
    <row r="222" spans="1:13" x14ac:dyDescent="0.2">
      <c r="A222" s="1" t="s">
        <v>108</v>
      </c>
      <c r="B222" s="2" t="s">
        <v>465</v>
      </c>
      <c r="C222" s="2" t="s">
        <v>15</v>
      </c>
      <c r="D222" s="2" t="s">
        <v>466</v>
      </c>
      <c r="E222" s="2" t="s">
        <v>395</v>
      </c>
      <c r="F222" s="2" t="s">
        <v>35</v>
      </c>
      <c r="G222" s="2">
        <v>46.1</v>
      </c>
      <c r="H222" s="2">
        <v>53.9</v>
      </c>
      <c r="I222" s="2" t="s">
        <v>26</v>
      </c>
      <c r="J222" s="2" t="s">
        <v>27</v>
      </c>
      <c r="K222" s="2">
        <v>2014</v>
      </c>
      <c r="L222" s="2" t="s">
        <v>21</v>
      </c>
      <c r="M222" s="3">
        <v>41947</v>
      </c>
    </row>
    <row r="223" spans="1:13" x14ac:dyDescent="0.2">
      <c r="A223" s="1" t="s">
        <v>296</v>
      </c>
      <c r="B223" s="2" t="s">
        <v>467</v>
      </c>
      <c r="C223" s="2" t="s">
        <v>15</v>
      </c>
      <c r="D223" s="2" t="s">
        <v>468</v>
      </c>
      <c r="E223" s="2" t="s">
        <v>395</v>
      </c>
      <c r="F223" s="2" t="s">
        <v>149</v>
      </c>
      <c r="G223" s="2">
        <v>80.2</v>
      </c>
      <c r="H223" s="2">
        <v>19.8</v>
      </c>
      <c r="I223" s="2" t="s">
        <v>19</v>
      </c>
      <c r="J223" s="2" t="s">
        <v>27</v>
      </c>
      <c r="K223" s="2">
        <v>2014</v>
      </c>
      <c r="L223" s="2" t="s">
        <v>21</v>
      </c>
      <c r="M223" s="3">
        <v>41947</v>
      </c>
    </row>
    <row r="224" spans="1:13" x14ac:dyDescent="0.2">
      <c r="A224" s="1" t="s">
        <v>108</v>
      </c>
      <c r="B224" s="2" t="s">
        <v>129</v>
      </c>
      <c r="C224" s="2" t="s">
        <v>15</v>
      </c>
      <c r="D224" s="2" t="s">
        <v>469</v>
      </c>
      <c r="E224" s="2" t="s">
        <v>395</v>
      </c>
      <c r="F224" s="2" t="s">
        <v>233</v>
      </c>
      <c r="G224" s="2">
        <v>62.3</v>
      </c>
      <c r="H224" s="2">
        <v>37.700000000000003</v>
      </c>
      <c r="I224" s="2" t="s">
        <v>19</v>
      </c>
      <c r="J224" s="2" t="s">
        <v>27</v>
      </c>
      <c r="K224" s="2">
        <v>2014</v>
      </c>
      <c r="L224" s="2" t="s">
        <v>21</v>
      </c>
      <c r="M224" s="3">
        <v>41947</v>
      </c>
    </row>
    <row r="225" spans="1:13" x14ac:dyDescent="0.2">
      <c r="A225" s="1" t="s">
        <v>363</v>
      </c>
      <c r="B225" s="2" t="s">
        <v>470</v>
      </c>
      <c r="C225" s="2" t="s">
        <v>15</v>
      </c>
      <c r="D225" s="2" t="s">
        <v>471</v>
      </c>
      <c r="E225" s="2" t="s">
        <v>395</v>
      </c>
      <c r="F225" s="2" t="s">
        <v>257</v>
      </c>
      <c r="G225" s="2">
        <v>45.6</v>
      </c>
      <c r="H225" s="2">
        <v>54.4</v>
      </c>
      <c r="I225" s="2" t="s">
        <v>26</v>
      </c>
      <c r="J225" s="2" t="s">
        <v>27</v>
      </c>
      <c r="K225" s="2">
        <v>2014</v>
      </c>
      <c r="L225" s="2" t="s">
        <v>21</v>
      </c>
      <c r="M225" s="3">
        <v>41947</v>
      </c>
    </row>
    <row r="226" spans="1:13" x14ac:dyDescent="0.2">
      <c r="A226" s="1" t="s">
        <v>363</v>
      </c>
      <c r="B226" s="2" t="s">
        <v>470</v>
      </c>
      <c r="C226" s="2" t="s">
        <v>15</v>
      </c>
      <c r="D226" s="2" t="s">
        <v>472</v>
      </c>
      <c r="E226" s="2" t="s">
        <v>395</v>
      </c>
      <c r="F226" s="2" t="s">
        <v>121</v>
      </c>
      <c r="G226" s="2">
        <v>45.3</v>
      </c>
      <c r="H226" s="2">
        <v>54.7</v>
      </c>
      <c r="I226" s="2" t="s">
        <v>26</v>
      </c>
      <c r="J226" s="2" t="s">
        <v>27</v>
      </c>
      <c r="K226" s="2">
        <v>2014</v>
      </c>
      <c r="L226" s="2" t="s">
        <v>21</v>
      </c>
      <c r="M226" s="3">
        <v>41947</v>
      </c>
    </row>
    <row r="227" spans="1:13" x14ac:dyDescent="0.2">
      <c r="A227" s="1" t="s">
        <v>363</v>
      </c>
      <c r="B227" s="2" t="s">
        <v>470</v>
      </c>
      <c r="C227" s="2" t="s">
        <v>42</v>
      </c>
      <c r="D227" s="2" t="s">
        <v>473</v>
      </c>
      <c r="E227" s="2" t="s">
        <v>395</v>
      </c>
      <c r="F227" s="2" t="s">
        <v>18</v>
      </c>
      <c r="G227" s="2">
        <v>36.200000000000003</v>
      </c>
      <c r="H227" s="2">
        <v>63.9</v>
      </c>
      <c r="I227" s="2" t="s">
        <v>26</v>
      </c>
      <c r="J227" s="2" t="s">
        <v>27</v>
      </c>
      <c r="K227" s="2">
        <v>2014</v>
      </c>
      <c r="L227" s="2" t="s">
        <v>21</v>
      </c>
      <c r="M227" s="3">
        <v>41947</v>
      </c>
    </row>
    <row r="228" spans="1:13" x14ac:dyDescent="0.2">
      <c r="A228" s="1" t="s">
        <v>363</v>
      </c>
      <c r="B228" s="2" t="s">
        <v>474</v>
      </c>
      <c r="C228" s="2" t="s">
        <v>42</v>
      </c>
      <c r="D228" s="2" t="s">
        <v>475</v>
      </c>
      <c r="E228" s="2" t="s">
        <v>395</v>
      </c>
      <c r="F228" s="2" t="s">
        <v>140</v>
      </c>
      <c r="G228" s="2">
        <v>50.7</v>
      </c>
      <c r="H228" s="2">
        <v>49.3</v>
      </c>
      <c r="I228" s="2" t="s">
        <v>19</v>
      </c>
      <c r="J228" s="2" t="s">
        <v>27</v>
      </c>
      <c r="K228" s="2">
        <v>2014</v>
      </c>
      <c r="L228" s="2" t="s">
        <v>21</v>
      </c>
      <c r="M228" s="3">
        <v>41947</v>
      </c>
    </row>
    <row r="229" spans="1:13" x14ac:dyDescent="0.2">
      <c r="A229" s="1" t="s">
        <v>339</v>
      </c>
      <c r="B229" s="2" t="s">
        <v>476</v>
      </c>
      <c r="C229" s="2" t="s">
        <v>42</v>
      </c>
      <c r="D229" s="2" t="s">
        <v>477</v>
      </c>
      <c r="E229" s="2" t="s">
        <v>395</v>
      </c>
      <c r="F229" s="2" t="s">
        <v>48</v>
      </c>
      <c r="G229" s="2">
        <v>76</v>
      </c>
      <c r="H229" s="2">
        <v>24</v>
      </c>
      <c r="I229" s="2" t="s">
        <v>19</v>
      </c>
      <c r="J229" s="2" t="s">
        <v>27</v>
      </c>
      <c r="K229" s="2">
        <v>2014</v>
      </c>
      <c r="L229" s="2" t="s">
        <v>21</v>
      </c>
      <c r="M229" s="3">
        <v>41947</v>
      </c>
    </row>
    <row r="230" spans="1:13" x14ac:dyDescent="0.2">
      <c r="A230" s="1" t="s">
        <v>242</v>
      </c>
      <c r="B230" s="2" t="s">
        <v>478</v>
      </c>
      <c r="C230" s="2" t="s">
        <v>42</v>
      </c>
      <c r="D230" s="2" t="s">
        <v>479</v>
      </c>
      <c r="E230" s="2" t="s">
        <v>395</v>
      </c>
      <c r="F230" s="2" t="s">
        <v>367</v>
      </c>
      <c r="G230" s="2">
        <v>73.7</v>
      </c>
      <c r="H230" s="2">
        <v>26.3</v>
      </c>
      <c r="I230" s="2" t="s">
        <v>19</v>
      </c>
      <c r="J230" s="2" t="s">
        <v>27</v>
      </c>
      <c r="K230" s="2">
        <v>2014</v>
      </c>
      <c r="L230" s="2" t="s">
        <v>21</v>
      </c>
      <c r="M230" s="3">
        <v>41947</v>
      </c>
    </row>
    <row r="231" spans="1:13" x14ac:dyDescent="0.2">
      <c r="A231" s="1" t="s">
        <v>177</v>
      </c>
      <c r="B231" s="2" t="s">
        <v>480</v>
      </c>
      <c r="C231" s="2" t="s">
        <v>42</v>
      </c>
      <c r="D231" s="2" t="s">
        <v>481</v>
      </c>
      <c r="E231" s="2" t="s">
        <v>395</v>
      </c>
      <c r="F231" s="2" t="s">
        <v>93</v>
      </c>
      <c r="G231" s="2">
        <v>36.5</v>
      </c>
      <c r="H231" s="2">
        <v>63.5</v>
      </c>
      <c r="I231" s="2" t="s">
        <v>26</v>
      </c>
      <c r="J231" s="2" t="s">
        <v>27</v>
      </c>
      <c r="K231" s="2">
        <v>2014</v>
      </c>
      <c r="L231" s="2" t="s">
        <v>21</v>
      </c>
      <c r="M231" s="3">
        <v>41947</v>
      </c>
    </row>
    <row r="232" spans="1:13" x14ac:dyDescent="0.2">
      <c r="A232" s="1" t="s">
        <v>242</v>
      </c>
      <c r="B232" s="2" t="s">
        <v>482</v>
      </c>
      <c r="C232" s="2" t="s">
        <v>15</v>
      </c>
      <c r="D232" s="2" t="s">
        <v>483</v>
      </c>
      <c r="E232" s="2" t="s">
        <v>395</v>
      </c>
      <c r="F232" s="2" t="s">
        <v>314</v>
      </c>
      <c r="G232" s="2">
        <v>75</v>
      </c>
      <c r="H232" s="2">
        <v>25</v>
      </c>
      <c r="I232" s="2" t="s">
        <v>19</v>
      </c>
      <c r="J232" s="2" t="s">
        <v>27</v>
      </c>
      <c r="K232" s="2">
        <v>2014</v>
      </c>
      <c r="L232" s="2" t="s">
        <v>21</v>
      </c>
      <c r="M232" s="3">
        <v>41947</v>
      </c>
    </row>
    <row r="233" spans="1:13" x14ac:dyDescent="0.2">
      <c r="A233" s="1" t="s">
        <v>296</v>
      </c>
      <c r="B233" s="2" t="s">
        <v>484</v>
      </c>
      <c r="C233" s="2" t="s">
        <v>15</v>
      </c>
      <c r="D233" s="2" t="s">
        <v>485</v>
      </c>
      <c r="E233" s="2" t="s">
        <v>395</v>
      </c>
      <c r="F233" s="2" t="s">
        <v>412</v>
      </c>
      <c r="G233" s="2">
        <v>52.9</v>
      </c>
      <c r="H233" s="2">
        <v>47.1</v>
      </c>
      <c r="I233" s="2" t="s">
        <v>19</v>
      </c>
      <c r="J233" s="2" t="s">
        <v>27</v>
      </c>
      <c r="K233" s="2">
        <v>2014</v>
      </c>
      <c r="L233" s="2" t="s">
        <v>21</v>
      </c>
      <c r="M233" s="3">
        <v>41947</v>
      </c>
    </row>
    <row r="234" spans="1:13" x14ac:dyDescent="0.2">
      <c r="A234" s="1" t="s">
        <v>79</v>
      </c>
      <c r="B234" s="2" t="s">
        <v>486</v>
      </c>
      <c r="C234" s="2" t="s">
        <v>42</v>
      </c>
      <c r="D234" s="2" t="s">
        <v>487</v>
      </c>
      <c r="E234" s="2" t="s">
        <v>395</v>
      </c>
      <c r="F234" s="2" t="s">
        <v>130</v>
      </c>
      <c r="G234" s="2">
        <v>68.599999999999994</v>
      </c>
      <c r="H234" s="2">
        <v>31.4</v>
      </c>
      <c r="I234" s="2" t="s">
        <v>19</v>
      </c>
      <c r="J234" s="2" t="s">
        <v>27</v>
      </c>
      <c r="K234" s="2">
        <v>2014</v>
      </c>
      <c r="L234" s="2" t="s">
        <v>21</v>
      </c>
      <c r="M234" s="3">
        <v>41947</v>
      </c>
    </row>
    <row r="235" spans="1:13" x14ac:dyDescent="0.2">
      <c r="A235" s="1" t="s">
        <v>363</v>
      </c>
      <c r="B235" s="2" t="s">
        <v>488</v>
      </c>
      <c r="C235" s="2" t="s">
        <v>15</v>
      </c>
      <c r="D235" s="2" t="s">
        <v>489</v>
      </c>
      <c r="E235" s="2" t="s">
        <v>395</v>
      </c>
      <c r="F235" s="2" t="s">
        <v>490</v>
      </c>
      <c r="G235" s="2">
        <v>47.7</v>
      </c>
      <c r="H235" s="2">
        <v>52.3</v>
      </c>
      <c r="I235" s="2" t="s">
        <v>26</v>
      </c>
      <c r="J235" s="2" t="s">
        <v>27</v>
      </c>
      <c r="K235" s="2">
        <v>2014</v>
      </c>
      <c r="L235" s="2" t="s">
        <v>21</v>
      </c>
      <c r="M235" s="3">
        <v>41947</v>
      </c>
    </row>
    <row r="236" spans="1:13" x14ac:dyDescent="0.2">
      <c r="A236" s="1" t="s">
        <v>491</v>
      </c>
      <c r="B236" s="2" t="s">
        <v>492</v>
      </c>
      <c r="C236" s="2" t="s">
        <v>15</v>
      </c>
      <c r="D236" s="2" t="s">
        <v>493</v>
      </c>
      <c r="E236" s="2" t="s">
        <v>395</v>
      </c>
      <c r="F236" s="2" t="s">
        <v>51</v>
      </c>
      <c r="G236" s="2">
        <v>32.200000000000003</v>
      </c>
      <c r="H236" s="2">
        <v>67.8</v>
      </c>
      <c r="I236" s="2" t="s">
        <v>26</v>
      </c>
      <c r="J236" s="2" t="s">
        <v>27</v>
      </c>
      <c r="K236" s="2">
        <v>2014</v>
      </c>
      <c r="L236" s="2" t="s">
        <v>21</v>
      </c>
      <c r="M236" s="3">
        <v>41947</v>
      </c>
    </row>
    <row r="237" spans="1:13" x14ac:dyDescent="0.2">
      <c r="A237" s="1" t="s">
        <v>242</v>
      </c>
      <c r="B237" s="2" t="s">
        <v>494</v>
      </c>
      <c r="C237" s="2" t="s">
        <v>15</v>
      </c>
      <c r="D237" s="2" t="s">
        <v>495</v>
      </c>
      <c r="E237" s="2" t="s">
        <v>395</v>
      </c>
      <c r="F237" s="2" t="s">
        <v>93</v>
      </c>
      <c r="G237" s="2">
        <v>59.5</v>
      </c>
      <c r="H237" s="2">
        <v>40.5</v>
      </c>
      <c r="I237" s="2" t="s">
        <v>19</v>
      </c>
      <c r="J237" s="2" t="s">
        <v>27</v>
      </c>
      <c r="K237" s="2">
        <v>2014</v>
      </c>
      <c r="L237" s="2" t="s">
        <v>21</v>
      </c>
      <c r="M237" s="3">
        <v>41947</v>
      </c>
    </row>
    <row r="238" spans="1:13" x14ac:dyDescent="0.2">
      <c r="A238" s="1" t="s">
        <v>100</v>
      </c>
      <c r="B238" s="2" t="s">
        <v>496</v>
      </c>
      <c r="C238" s="2" t="s">
        <v>42</v>
      </c>
      <c r="D238" s="2" t="s">
        <v>497</v>
      </c>
      <c r="E238" s="2" t="s">
        <v>395</v>
      </c>
      <c r="F238" s="2" t="s">
        <v>35</v>
      </c>
      <c r="G238" s="2">
        <v>62.3</v>
      </c>
      <c r="H238" s="2">
        <v>37.700000000000003</v>
      </c>
      <c r="I238" s="2" t="s">
        <v>19</v>
      </c>
      <c r="J238" s="2" t="s">
        <v>27</v>
      </c>
      <c r="K238" s="2">
        <v>2014</v>
      </c>
      <c r="L238" s="2" t="s">
        <v>21</v>
      </c>
      <c r="M238" s="3">
        <v>41947</v>
      </c>
    </row>
    <row r="239" spans="1:13" x14ac:dyDescent="0.2">
      <c r="A239" s="1" t="s">
        <v>69</v>
      </c>
      <c r="B239" s="2" t="s">
        <v>498</v>
      </c>
      <c r="C239" s="2" t="s">
        <v>15</v>
      </c>
      <c r="D239" s="2" t="s">
        <v>499</v>
      </c>
      <c r="E239" s="2" t="s">
        <v>395</v>
      </c>
      <c r="F239" s="2" t="s">
        <v>78</v>
      </c>
      <c r="G239" s="2">
        <v>36.799999999999997</v>
      </c>
      <c r="H239" s="2">
        <v>63.2</v>
      </c>
      <c r="I239" s="2" t="s">
        <v>26</v>
      </c>
      <c r="J239" s="2" t="s">
        <v>27</v>
      </c>
      <c r="K239" s="2">
        <v>2014</v>
      </c>
      <c r="L239" s="2" t="s">
        <v>21</v>
      </c>
      <c r="M239" s="3">
        <v>41947</v>
      </c>
    </row>
    <row r="240" spans="1:13" x14ac:dyDescent="0.2">
      <c r="A240" s="1" t="s">
        <v>66</v>
      </c>
      <c r="B240" s="2" t="s">
        <v>500</v>
      </c>
      <c r="C240" s="2" t="s">
        <v>42</v>
      </c>
      <c r="D240" s="2" t="s">
        <v>501</v>
      </c>
      <c r="E240" s="2" t="s">
        <v>395</v>
      </c>
      <c r="F240" s="2" t="s">
        <v>78</v>
      </c>
      <c r="G240" s="2">
        <v>61.2</v>
      </c>
      <c r="H240" s="2">
        <v>38.9</v>
      </c>
      <c r="I240" s="2" t="s">
        <v>19</v>
      </c>
      <c r="J240" s="2" t="s">
        <v>27</v>
      </c>
      <c r="K240" s="2">
        <v>2014</v>
      </c>
      <c r="L240" s="2" t="s">
        <v>21</v>
      </c>
      <c r="M240" s="3">
        <v>41947</v>
      </c>
    </row>
    <row r="241" spans="1:13" x14ac:dyDescent="0.2">
      <c r="A241" s="1" t="s">
        <v>205</v>
      </c>
      <c r="B241" s="2" t="s">
        <v>502</v>
      </c>
      <c r="C241" s="2" t="s">
        <v>15</v>
      </c>
      <c r="D241" s="2" t="s">
        <v>503</v>
      </c>
      <c r="E241" s="2" t="s">
        <v>395</v>
      </c>
      <c r="F241" s="2" t="s">
        <v>78</v>
      </c>
      <c r="G241" s="2">
        <v>51.6</v>
      </c>
      <c r="H241" s="2">
        <v>48.4</v>
      </c>
      <c r="I241" s="2" t="s">
        <v>19</v>
      </c>
      <c r="J241" s="2" t="s">
        <v>27</v>
      </c>
      <c r="K241" s="2">
        <v>2014</v>
      </c>
      <c r="L241" s="2" t="s">
        <v>21</v>
      </c>
      <c r="M241" s="3">
        <v>41947</v>
      </c>
    </row>
    <row r="242" spans="1:13" x14ac:dyDescent="0.2">
      <c r="A242" s="1" t="s">
        <v>60</v>
      </c>
      <c r="B242" s="2" t="s">
        <v>504</v>
      </c>
      <c r="C242" s="2" t="s">
        <v>42</v>
      </c>
      <c r="D242" s="2" t="s">
        <v>505</v>
      </c>
      <c r="E242" s="2" t="s">
        <v>395</v>
      </c>
      <c r="F242" s="2" t="s">
        <v>90</v>
      </c>
      <c r="G242" s="2">
        <v>46.2</v>
      </c>
      <c r="H242" s="2">
        <v>53.8</v>
      </c>
      <c r="I242" s="2" t="s">
        <v>26</v>
      </c>
      <c r="J242" s="2" t="s">
        <v>27</v>
      </c>
      <c r="K242" s="2">
        <v>2014</v>
      </c>
      <c r="L242" s="2" t="s">
        <v>21</v>
      </c>
      <c r="M242" s="3">
        <v>41947</v>
      </c>
    </row>
    <row r="243" spans="1:13" x14ac:dyDescent="0.2">
      <c r="A243" s="1" t="s">
        <v>108</v>
      </c>
      <c r="B243" s="2" t="s">
        <v>506</v>
      </c>
      <c r="C243" s="2" t="s">
        <v>15</v>
      </c>
      <c r="D243" s="2" t="s">
        <v>507</v>
      </c>
      <c r="E243" s="2" t="s">
        <v>395</v>
      </c>
      <c r="F243" s="2" t="s">
        <v>78</v>
      </c>
      <c r="G243" s="2">
        <v>51.1</v>
      </c>
      <c r="H243" s="2">
        <v>48.9</v>
      </c>
      <c r="I243" s="2" t="s">
        <v>19</v>
      </c>
      <c r="J243" s="2" t="s">
        <v>27</v>
      </c>
      <c r="K243" s="2">
        <v>2014</v>
      </c>
      <c r="L243" s="2" t="s">
        <v>21</v>
      </c>
      <c r="M243" s="3">
        <v>41947</v>
      </c>
    </row>
    <row r="244" spans="1:13" x14ac:dyDescent="0.2">
      <c r="A244" s="1" t="s">
        <v>269</v>
      </c>
      <c r="B244" s="2" t="s">
        <v>508</v>
      </c>
      <c r="C244" s="2" t="s">
        <v>42</v>
      </c>
      <c r="D244" s="2" t="s">
        <v>509</v>
      </c>
      <c r="E244" s="2" t="s">
        <v>395</v>
      </c>
      <c r="F244" s="2" t="s">
        <v>257</v>
      </c>
      <c r="G244" s="2">
        <v>77.2</v>
      </c>
      <c r="H244" s="2">
        <v>22.8</v>
      </c>
      <c r="I244" s="2" t="s">
        <v>19</v>
      </c>
      <c r="J244" s="2" t="s">
        <v>27</v>
      </c>
      <c r="K244" s="2">
        <v>2014</v>
      </c>
      <c r="L244" s="2" t="s">
        <v>21</v>
      </c>
      <c r="M244" s="3">
        <v>41947</v>
      </c>
    </row>
    <row r="245" spans="1:13" x14ac:dyDescent="0.2">
      <c r="A245" s="1" t="s">
        <v>269</v>
      </c>
      <c r="B245" s="2" t="s">
        <v>508</v>
      </c>
      <c r="C245" s="2" t="s">
        <v>15</v>
      </c>
      <c r="D245" s="2" t="s">
        <v>510</v>
      </c>
      <c r="E245" s="2" t="s">
        <v>395</v>
      </c>
      <c r="F245" s="2" t="s">
        <v>18</v>
      </c>
      <c r="G245" s="2">
        <v>81.5</v>
      </c>
      <c r="H245" s="2">
        <v>18.5</v>
      </c>
      <c r="I245" s="2" t="s">
        <v>19</v>
      </c>
      <c r="J245" s="2" t="s">
        <v>27</v>
      </c>
      <c r="K245" s="2">
        <v>2014</v>
      </c>
      <c r="L245" s="2" t="s">
        <v>21</v>
      </c>
      <c r="M245" s="3">
        <v>41947</v>
      </c>
    </row>
    <row r="246" spans="1:13" x14ac:dyDescent="0.2">
      <c r="A246" s="1" t="s">
        <v>511</v>
      </c>
      <c r="B246" s="2" t="s">
        <v>511</v>
      </c>
      <c r="C246" s="2" t="s">
        <v>15</v>
      </c>
      <c r="D246" s="2" t="s">
        <v>512</v>
      </c>
      <c r="E246" s="2" t="s">
        <v>395</v>
      </c>
      <c r="F246" s="2" t="s">
        <v>136</v>
      </c>
      <c r="G246" s="2">
        <v>46.5</v>
      </c>
      <c r="H246" s="2">
        <v>53.6</v>
      </c>
      <c r="I246" s="2" t="s">
        <v>26</v>
      </c>
      <c r="J246" s="2" t="s">
        <v>27</v>
      </c>
      <c r="K246" s="2">
        <v>2014</v>
      </c>
      <c r="L246" s="2" t="s">
        <v>21</v>
      </c>
      <c r="M246" s="3">
        <v>41947</v>
      </c>
    </row>
    <row r="247" spans="1:13" x14ac:dyDescent="0.2">
      <c r="A247" s="1" t="s">
        <v>217</v>
      </c>
      <c r="B247" s="2" t="s">
        <v>513</v>
      </c>
      <c r="C247" s="2" t="s">
        <v>15</v>
      </c>
      <c r="D247" s="2" t="s">
        <v>514</v>
      </c>
      <c r="E247" s="2" t="s">
        <v>395</v>
      </c>
      <c r="F247" s="2" t="s">
        <v>59</v>
      </c>
      <c r="G247" s="2">
        <v>62</v>
      </c>
      <c r="H247" s="2">
        <v>38</v>
      </c>
      <c r="I247" s="2" t="s">
        <v>19</v>
      </c>
      <c r="J247" s="2" t="s">
        <v>27</v>
      </c>
      <c r="K247" s="2">
        <v>2014</v>
      </c>
      <c r="L247" s="2" t="s">
        <v>21</v>
      </c>
      <c r="M247" s="3">
        <v>41947</v>
      </c>
    </row>
    <row r="248" spans="1:13" x14ac:dyDescent="0.2">
      <c r="A248" s="1" t="s">
        <v>69</v>
      </c>
      <c r="B248" s="2" t="s">
        <v>515</v>
      </c>
      <c r="C248" s="2" t="s">
        <v>15</v>
      </c>
      <c r="D248" s="2" t="s">
        <v>516</v>
      </c>
      <c r="E248" s="2" t="s">
        <v>395</v>
      </c>
      <c r="F248" s="2" t="s">
        <v>44</v>
      </c>
      <c r="G248" s="2">
        <v>36.5</v>
      </c>
      <c r="H248" s="2">
        <v>63.5</v>
      </c>
      <c r="I248" s="2" t="s">
        <v>26</v>
      </c>
      <c r="J248" s="2" t="s">
        <v>27</v>
      </c>
      <c r="K248" s="2">
        <v>2014</v>
      </c>
      <c r="L248" s="2" t="s">
        <v>21</v>
      </c>
      <c r="M248" s="3">
        <v>41947</v>
      </c>
    </row>
    <row r="249" spans="1:13" x14ac:dyDescent="0.2">
      <c r="A249" s="1" t="s">
        <v>177</v>
      </c>
      <c r="B249" s="2" t="s">
        <v>252</v>
      </c>
      <c r="C249" s="2" t="s">
        <v>42</v>
      </c>
      <c r="D249" s="2" t="s">
        <v>517</v>
      </c>
      <c r="E249" s="2" t="s">
        <v>395</v>
      </c>
      <c r="F249" s="2" t="s">
        <v>140</v>
      </c>
      <c r="G249" s="2">
        <v>51.9</v>
      </c>
      <c r="H249" s="2">
        <v>48.1</v>
      </c>
      <c r="I249" s="2" t="s">
        <v>19</v>
      </c>
      <c r="J249" s="2" t="s">
        <v>27</v>
      </c>
      <c r="K249" s="2">
        <v>2014</v>
      </c>
      <c r="L249" s="2" t="s">
        <v>21</v>
      </c>
      <c r="M249" s="3">
        <v>41947</v>
      </c>
    </row>
    <row r="250" spans="1:13" x14ac:dyDescent="0.2">
      <c r="A250" s="1" t="s">
        <v>100</v>
      </c>
      <c r="B250" s="2" t="s">
        <v>518</v>
      </c>
      <c r="C250" s="2" t="s">
        <v>42</v>
      </c>
      <c r="D250" s="2" t="s">
        <v>509</v>
      </c>
      <c r="E250" s="2" t="s">
        <v>395</v>
      </c>
      <c r="F250" s="2" t="s">
        <v>95</v>
      </c>
      <c r="G250" s="2">
        <v>60.9</v>
      </c>
      <c r="H250" s="2">
        <v>39.1</v>
      </c>
      <c r="I250" s="2" t="s">
        <v>19</v>
      </c>
      <c r="J250" s="2" t="s">
        <v>27</v>
      </c>
      <c r="K250" s="2">
        <v>2014</v>
      </c>
      <c r="L250" s="2" t="s">
        <v>21</v>
      </c>
      <c r="M250" s="3">
        <v>41947</v>
      </c>
    </row>
    <row r="251" spans="1:13" x14ac:dyDescent="0.2">
      <c r="A251" s="1" t="s">
        <v>491</v>
      </c>
      <c r="B251" s="2" t="s">
        <v>519</v>
      </c>
      <c r="C251" s="2" t="s">
        <v>15</v>
      </c>
      <c r="D251" s="2" t="s">
        <v>520</v>
      </c>
      <c r="E251" s="2" t="s">
        <v>395</v>
      </c>
      <c r="F251" s="2" t="s">
        <v>136</v>
      </c>
      <c r="G251" s="2">
        <v>39.200000000000003</v>
      </c>
      <c r="H251" s="2">
        <v>60.9</v>
      </c>
      <c r="I251" s="2" t="s">
        <v>26</v>
      </c>
      <c r="J251" s="2" t="s">
        <v>27</v>
      </c>
      <c r="K251" s="2">
        <v>2014</v>
      </c>
      <c r="L251" s="2" t="s">
        <v>21</v>
      </c>
      <c r="M251" s="3">
        <v>41947</v>
      </c>
    </row>
    <row r="252" spans="1:13" x14ac:dyDescent="0.2">
      <c r="A252" s="1" t="s">
        <v>521</v>
      </c>
      <c r="B252" s="2" t="s">
        <v>522</v>
      </c>
      <c r="C252" s="2" t="s">
        <v>15</v>
      </c>
      <c r="D252" s="2" t="s">
        <v>523</v>
      </c>
      <c r="E252" s="2" t="s">
        <v>395</v>
      </c>
      <c r="F252" s="2" t="s">
        <v>97</v>
      </c>
      <c r="G252" s="2">
        <v>33</v>
      </c>
      <c r="H252" s="2">
        <v>67</v>
      </c>
      <c r="I252" s="2" t="s">
        <v>26</v>
      </c>
      <c r="J252" s="2" t="s">
        <v>27</v>
      </c>
      <c r="K252" s="2">
        <v>2014</v>
      </c>
      <c r="L252" s="2" t="s">
        <v>21</v>
      </c>
      <c r="M252" s="3">
        <v>41947</v>
      </c>
    </row>
    <row r="253" spans="1:13" x14ac:dyDescent="0.2">
      <c r="A253" s="1" t="s">
        <v>13</v>
      </c>
      <c r="B253" s="2" t="s">
        <v>524</v>
      </c>
      <c r="C253" s="2" t="s">
        <v>15</v>
      </c>
      <c r="D253" s="2" t="s">
        <v>525</v>
      </c>
      <c r="E253" s="2" t="s">
        <v>395</v>
      </c>
      <c r="F253" s="2" t="s">
        <v>314</v>
      </c>
      <c r="G253" s="2">
        <v>38.200000000000003</v>
      </c>
      <c r="H253" s="2">
        <v>61.8</v>
      </c>
      <c r="I253" s="2" t="s">
        <v>26</v>
      </c>
      <c r="J253" s="2" t="s">
        <v>27</v>
      </c>
      <c r="K253" s="2">
        <v>2014</v>
      </c>
      <c r="L253" s="2" t="s">
        <v>21</v>
      </c>
      <c r="M253" s="3">
        <v>41947</v>
      </c>
    </row>
    <row r="254" spans="1:13" x14ac:dyDescent="0.2">
      <c r="A254" s="1" t="s">
        <v>363</v>
      </c>
      <c r="B254" s="2" t="s">
        <v>526</v>
      </c>
      <c r="C254" s="2" t="s">
        <v>15</v>
      </c>
      <c r="D254" s="2" t="s">
        <v>527</v>
      </c>
      <c r="E254" s="2" t="s">
        <v>395</v>
      </c>
      <c r="F254" s="2" t="s">
        <v>149</v>
      </c>
      <c r="G254" s="2">
        <v>50.8</v>
      </c>
      <c r="H254" s="2">
        <v>49.2</v>
      </c>
      <c r="I254" s="2" t="s">
        <v>19</v>
      </c>
      <c r="J254" s="2" t="s">
        <v>27</v>
      </c>
      <c r="K254" s="2">
        <v>2014</v>
      </c>
      <c r="L254" s="2" t="s">
        <v>21</v>
      </c>
      <c r="M254" s="3">
        <v>41947</v>
      </c>
    </row>
    <row r="255" spans="1:13" x14ac:dyDescent="0.2">
      <c r="A255" s="1" t="s">
        <v>296</v>
      </c>
      <c r="B255" s="2" t="s">
        <v>528</v>
      </c>
      <c r="C255" s="2" t="s">
        <v>15</v>
      </c>
      <c r="D255" s="2" t="s">
        <v>529</v>
      </c>
      <c r="E255" s="2" t="s">
        <v>395</v>
      </c>
      <c r="F255" s="2" t="s">
        <v>44</v>
      </c>
      <c r="G255" s="2">
        <v>39.5</v>
      </c>
      <c r="H255" s="2">
        <v>60.5</v>
      </c>
      <c r="I255" s="2" t="s">
        <v>26</v>
      </c>
      <c r="J255" s="2" t="s">
        <v>27</v>
      </c>
      <c r="K255" s="2">
        <v>2014</v>
      </c>
      <c r="L255" s="2" t="s">
        <v>21</v>
      </c>
      <c r="M255" s="3">
        <v>41947</v>
      </c>
    </row>
    <row r="256" spans="1:13" x14ac:dyDescent="0.2">
      <c r="A256" s="1" t="s">
        <v>205</v>
      </c>
      <c r="B256" s="2" t="s">
        <v>530</v>
      </c>
      <c r="C256" s="2" t="s">
        <v>42</v>
      </c>
      <c r="D256" s="2" t="s">
        <v>531</v>
      </c>
      <c r="E256" s="2" t="s">
        <v>395</v>
      </c>
      <c r="F256" s="2" t="s">
        <v>44</v>
      </c>
      <c r="G256" s="2">
        <v>52.6</v>
      </c>
      <c r="H256" s="2">
        <v>47.4</v>
      </c>
      <c r="I256" s="2" t="s">
        <v>19</v>
      </c>
      <c r="J256" s="2" t="s">
        <v>27</v>
      </c>
      <c r="K256" s="2">
        <v>2014</v>
      </c>
      <c r="L256" s="2" t="s">
        <v>21</v>
      </c>
      <c r="M256" s="3">
        <v>41947</v>
      </c>
    </row>
    <row r="257" spans="1:13" x14ac:dyDescent="0.2">
      <c r="A257" s="1" t="s">
        <v>532</v>
      </c>
      <c r="B257" s="2" t="s">
        <v>533</v>
      </c>
      <c r="C257" s="2" t="s">
        <v>42</v>
      </c>
      <c r="D257" s="2" t="s">
        <v>534</v>
      </c>
      <c r="E257" s="2" t="s">
        <v>395</v>
      </c>
      <c r="F257" s="2" t="s">
        <v>130</v>
      </c>
      <c r="G257" s="2">
        <v>58.5</v>
      </c>
      <c r="H257" s="2">
        <v>41.5</v>
      </c>
      <c r="I257" s="2" t="s">
        <v>19</v>
      </c>
      <c r="J257" s="2" t="s">
        <v>27</v>
      </c>
      <c r="K257" s="2">
        <v>2014</v>
      </c>
      <c r="L257" s="2" t="s">
        <v>21</v>
      </c>
      <c r="M257" s="3">
        <v>41947</v>
      </c>
    </row>
    <row r="258" spans="1:13" x14ac:dyDescent="0.2">
      <c r="A258" s="1" t="s">
        <v>535</v>
      </c>
      <c r="B258" s="2" t="s">
        <v>536</v>
      </c>
      <c r="C258" s="2" t="s">
        <v>42</v>
      </c>
      <c r="D258" s="2" t="s">
        <v>537</v>
      </c>
      <c r="E258" s="2" t="s">
        <v>395</v>
      </c>
      <c r="F258" s="2" t="s">
        <v>76</v>
      </c>
      <c r="G258" s="2">
        <v>73.2</v>
      </c>
      <c r="H258" s="2">
        <v>26.8</v>
      </c>
      <c r="I258" s="2" t="s">
        <v>19</v>
      </c>
      <c r="J258" s="2" t="s">
        <v>27</v>
      </c>
      <c r="K258" s="2">
        <v>2014</v>
      </c>
      <c r="L258" s="2" t="s">
        <v>21</v>
      </c>
      <c r="M258" s="3">
        <v>41947</v>
      </c>
    </row>
    <row r="259" spans="1:13" x14ac:dyDescent="0.2">
      <c r="A259" s="1" t="s">
        <v>217</v>
      </c>
      <c r="B259" s="2" t="s">
        <v>538</v>
      </c>
      <c r="C259" s="2" t="s">
        <v>42</v>
      </c>
      <c r="D259" s="2" t="s">
        <v>539</v>
      </c>
      <c r="E259" s="2" t="s">
        <v>395</v>
      </c>
      <c r="F259" s="2" t="s">
        <v>65</v>
      </c>
      <c r="G259" s="2">
        <v>61.5</v>
      </c>
      <c r="H259" s="2">
        <v>38.6</v>
      </c>
      <c r="I259" s="2" t="s">
        <v>19</v>
      </c>
      <c r="J259" s="2" t="s">
        <v>27</v>
      </c>
      <c r="K259" s="2">
        <v>2014</v>
      </c>
      <c r="L259" s="2" t="s">
        <v>21</v>
      </c>
      <c r="M259" s="3">
        <v>41947</v>
      </c>
    </row>
    <row r="260" spans="1:13" x14ac:dyDescent="0.2">
      <c r="A260" s="1" t="s">
        <v>296</v>
      </c>
      <c r="B260" s="2" t="s">
        <v>540</v>
      </c>
      <c r="C260" s="2" t="s">
        <v>15</v>
      </c>
      <c r="D260" s="2" t="s">
        <v>541</v>
      </c>
      <c r="E260" s="2" t="s">
        <v>395</v>
      </c>
      <c r="F260" s="2" t="s">
        <v>35</v>
      </c>
      <c r="G260" s="2">
        <v>49.9</v>
      </c>
      <c r="H260" s="2">
        <v>50.1</v>
      </c>
      <c r="I260" s="2" t="s">
        <v>26</v>
      </c>
      <c r="J260" s="2" t="s">
        <v>27</v>
      </c>
      <c r="K260" s="2">
        <v>2014</v>
      </c>
      <c r="L260" s="2" t="s">
        <v>21</v>
      </c>
      <c r="M260" s="3">
        <v>41947</v>
      </c>
    </row>
    <row r="261" spans="1:13" x14ac:dyDescent="0.2">
      <c r="A261" s="1" t="s">
        <v>535</v>
      </c>
      <c r="B261" s="2" t="s">
        <v>542</v>
      </c>
      <c r="C261" s="2" t="s">
        <v>42</v>
      </c>
      <c r="D261" s="2" t="s">
        <v>543</v>
      </c>
      <c r="E261" s="2" t="s">
        <v>395</v>
      </c>
      <c r="F261" s="2" t="s">
        <v>107</v>
      </c>
      <c r="G261" s="2">
        <v>53.34</v>
      </c>
      <c r="H261" s="2">
        <v>46.66</v>
      </c>
      <c r="I261" s="2" t="s">
        <v>19</v>
      </c>
      <c r="J261" s="2" t="s">
        <v>27</v>
      </c>
      <c r="K261" s="2">
        <v>2014</v>
      </c>
      <c r="L261" s="2" t="s">
        <v>49</v>
      </c>
      <c r="M261" s="3">
        <v>41793</v>
      </c>
    </row>
    <row r="262" spans="1:13" x14ac:dyDescent="0.2">
      <c r="A262" s="1" t="s">
        <v>363</v>
      </c>
      <c r="B262" s="2" t="s">
        <v>393</v>
      </c>
      <c r="C262" s="2" t="s">
        <v>15</v>
      </c>
      <c r="D262" s="2" t="s">
        <v>544</v>
      </c>
      <c r="E262" s="2" t="s">
        <v>395</v>
      </c>
      <c r="F262" s="2" t="s">
        <v>59</v>
      </c>
      <c r="G262" s="2">
        <v>82.85</v>
      </c>
      <c r="H262" s="2">
        <v>17.149999999999999</v>
      </c>
      <c r="I262" s="2" t="s">
        <v>19</v>
      </c>
      <c r="J262" s="2" t="s">
        <v>27</v>
      </c>
      <c r="K262" s="2">
        <v>2014</v>
      </c>
      <c r="L262" s="2" t="s">
        <v>49</v>
      </c>
      <c r="M262" s="3">
        <v>41793</v>
      </c>
    </row>
    <row r="263" spans="1:13" x14ac:dyDescent="0.2">
      <c r="A263" s="1" t="s">
        <v>363</v>
      </c>
      <c r="B263" s="2" t="s">
        <v>403</v>
      </c>
      <c r="C263" s="2" t="s">
        <v>42</v>
      </c>
      <c r="D263" s="2" t="s">
        <v>545</v>
      </c>
      <c r="E263" s="2" t="s">
        <v>395</v>
      </c>
      <c r="F263" s="2" t="s">
        <v>55</v>
      </c>
      <c r="G263" s="2">
        <v>66.38</v>
      </c>
      <c r="H263" s="2">
        <v>33.619999999999997</v>
      </c>
      <c r="I263" s="2" t="s">
        <v>19</v>
      </c>
      <c r="J263" s="2" t="s">
        <v>27</v>
      </c>
      <c r="K263" s="2">
        <v>2014</v>
      </c>
      <c r="L263" s="2" t="s">
        <v>49</v>
      </c>
      <c r="M263" s="3">
        <v>41793</v>
      </c>
    </row>
    <row r="264" spans="1:13" x14ac:dyDescent="0.2">
      <c r="A264" s="1" t="s">
        <v>45</v>
      </c>
      <c r="B264" s="2" t="s">
        <v>46</v>
      </c>
      <c r="C264" s="2" t="s">
        <v>42</v>
      </c>
      <c r="D264" s="2" t="s">
        <v>546</v>
      </c>
      <c r="E264" s="2" t="s">
        <v>395</v>
      </c>
      <c r="F264" s="2" t="s">
        <v>78</v>
      </c>
      <c r="G264" s="2">
        <v>58.9</v>
      </c>
      <c r="H264" s="2">
        <v>41.1</v>
      </c>
      <c r="I264" s="2" t="s">
        <v>19</v>
      </c>
      <c r="J264" s="2" t="s">
        <v>27</v>
      </c>
      <c r="K264" s="2">
        <v>2014</v>
      </c>
      <c r="L264" s="2" t="s">
        <v>49</v>
      </c>
      <c r="M264" s="3">
        <v>41793</v>
      </c>
    </row>
    <row r="265" spans="1:13" x14ac:dyDescent="0.2">
      <c r="A265" s="1" t="s">
        <v>242</v>
      </c>
      <c r="B265" s="2" t="s">
        <v>547</v>
      </c>
      <c r="C265" s="2" t="s">
        <v>42</v>
      </c>
      <c r="D265" s="2" t="s">
        <v>548</v>
      </c>
      <c r="E265" s="2" t="s">
        <v>395</v>
      </c>
      <c r="F265" s="2" t="s">
        <v>76</v>
      </c>
      <c r="G265" s="2">
        <v>67.36</v>
      </c>
      <c r="H265" s="2">
        <v>32.64</v>
      </c>
      <c r="I265" s="2" t="s">
        <v>19</v>
      </c>
      <c r="J265" s="2" t="s">
        <v>27</v>
      </c>
      <c r="K265" s="2">
        <v>2014</v>
      </c>
      <c r="L265" s="2" t="s">
        <v>49</v>
      </c>
      <c r="M265" s="3">
        <v>41793</v>
      </c>
    </row>
    <row r="266" spans="1:13" x14ac:dyDescent="0.2">
      <c r="A266" s="1" t="s">
        <v>45</v>
      </c>
      <c r="B266" s="2" t="s">
        <v>549</v>
      </c>
      <c r="C266" s="2" t="s">
        <v>42</v>
      </c>
      <c r="D266" s="2" t="s">
        <v>550</v>
      </c>
      <c r="E266" s="2" t="s">
        <v>395</v>
      </c>
      <c r="F266" s="2" t="s">
        <v>95</v>
      </c>
      <c r="G266" s="2">
        <v>68.599999999999994</v>
      </c>
      <c r="H266" s="2">
        <v>31.4</v>
      </c>
      <c r="I266" s="2" t="s">
        <v>19</v>
      </c>
      <c r="J266" s="2" t="s">
        <v>27</v>
      </c>
      <c r="K266" s="2">
        <v>2014</v>
      </c>
      <c r="L266" s="2" t="s">
        <v>49</v>
      </c>
      <c r="M266" s="3">
        <v>41793</v>
      </c>
    </row>
    <row r="267" spans="1:13" x14ac:dyDescent="0.2">
      <c r="A267" s="1" t="s">
        <v>108</v>
      </c>
      <c r="B267" s="2" t="s">
        <v>551</v>
      </c>
      <c r="C267" s="2" t="s">
        <v>42</v>
      </c>
      <c r="D267" s="2" t="s">
        <v>552</v>
      </c>
      <c r="E267" s="2" t="s">
        <v>395</v>
      </c>
      <c r="F267" s="2" t="s">
        <v>245</v>
      </c>
      <c r="G267" s="2">
        <v>53.3</v>
      </c>
      <c r="H267" s="2">
        <v>46.7</v>
      </c>
      <c r="I267" s="2" t="s">
        <v>19</v>
      </c>
      <c r="J267" s="2" t="s">
        <v>27</v>
      </c>
      <c r="K267" s="2">
        <v>2014</v>
      </c>
      <c r="L267" s="2" t="s">
        <v>49</v>
      </c>
      <c r="M267" s="3">
        <v>41793</v>
      </c>
    </row>
    <row r="268" spans="1:13" x14ac:dyDescent="0.2">
      <c r="A268" s="1" t="s">
        <v>45</v>
      </c>
      <c r="B268" s="2" t="s">
        <v>553</v>
      </c>
      <c r="C268" s="2" t="s">
        <v>15</v>
      </c>
      <c r="D268" s="2" t="s">
        <v>554</v>
      </c>
      <c r="E268" s="2" t="s">
        <v>395</v>
      </c>
      <c r="F268" s="2" t="s">
        <v>159</v>
      </c>
      <c r="G268" s="2">
        <v>59.2</v>
      </c>
      <c r="H268" s="2">
        <v>40.799999999999997</v>
      </c>
      <c r="I268" s="2" t="s">
        <v>19</v>
      </c>
      <c r="J268" s="2" t="s">
        <v>27</v>
      </c>
      <c r="K268" s="2">
        <v>2014</v>
      </c>
      <c r="L268" s="2" t="s">
        <v>49</v>
      </c>
      <c r="M268" s="3">
        <v>41793</v>
      </c>
    </row>
    <row r="269" spans="1:13" x14ac:dyDescent="0.2">
      <c r="A269" s="1" t="s">
        <v>13</v>
      </c>
      <c r="B269" s="2" t="s">
        <v>555</v>
      </c>
      <c r="C269" s="2" t="s">
        <v>15</v>
      </c>
      <c r="D269" s="2" t="s">
        <v>556</v>
      </c>
      <c r="E269" s="2" t="s">
        <v>395</v>
      </c>
      <c r="F269" s="2" t="s">
        <v>48</v>
      </c>
      <c r="G269" s="2">
        <v>62.1</v>
      </c>
      <c r="H269" s="2">
        <v>37.9</v>
      </c>
      <c r="I269" s="2" t="s">
        <v>19</v>
      </c>
      <c r="J269" s="2" t="s">
        <v>27</v>
      </c>
      <c r="K269" s="2">
        <v>2012</v>
      </c>
      <c r="L269" s="2" t="s">
        <v>21</v>
      </c>
      <c r="M269" s="3">
        <v>41219</v>
      </c>
    </row>
    <row r="270" spans="1:13" x14ac:dyDescent="0.2">
      <c r="A270" s="1" t="s">
        <v>242</v>
      </c>
      <c r="B270" s="2" t="s">
        <v>324</v>
      </c>
      <c r="C270" s="2" t="s">
        <v>42</v>
      </c>
      <c r="D270" s="2" t="s">
        <v>557</v>
      </c>
      <c r="E270" s="2" t="s">
        <v>395</v>
      </c>
      <c r="F270" s="2" t="s">
        <v>90</v>
      </c>
      <c r="G270" s="2">
        <v>79.900000000000006</v>
      </c>
      <c r="H270" s="2">
        <v>20.100000000000001</v>
      </c>
      <c r="I270" s="2" t="s">
        <v>19</v>
      </c>
      <c r="J270" s="2" t="s">
        <v>27</v>
      </c>
      <c r="K270" s="2">
        <v>2012</v>
      </c>
      <c r="L270" s="2" t="s">
        <v>21</v>
      </c>
      <c r="M270" s="3">
        <v>41219</v>
      </c>
    </row>
    <row r="271" spans="1:13" x14ac:dyDescent="0.2">
      <c r="A271" s="1" t="s">
        <v>32</v>
      </c>
      <c r="B271" s="2" t="s">
        <v>401</v>
      </c>
      <c r="C271" s="2" t="s">
        <v>42</v>
      </c>
      <c r="D271" s="2" t="s">
        <v>558</v>
      </c>
      <c r="E271" s="2" t="s">
        <v>395</v>
      </c>
      <c r="F271" s="2" t="s">
        <v>78</v>
      </c>
      <c r="G271" s="2">
        <v>50.8</v>
      </c>
      <c r="H271" s="2">
        <v>49.3</v>
      </c>
      <c r="I271" s="2" t="s">
        <v>19</v>
      </c>
      <c r="J271" s="2" t="s">
        <v>27</v>
      </c>
      <c r="K271" s="2">
        <v>2012</v>
      </c>
      <c r="L271" s="2" t="s">
        <v>21</v>
      </c>
      <c r="M271" s="3">
        <v>41219</v>
      </c>
    </row>
    <row r="272" spans="1:13" x14ac:dyDescent="0.2">
      <c r="A272" s="1" t="s">
        <v>374</v>
      </c>
      <c r="B272" s="2" t="s">
        <v>559</v>
      </c>
      <c r="C272" s="2" t="s">
        <v>42</v>
      </c>
      <c r="D272" s="2" t="s">
        <v>560</v>
      </c>
      <c r="E272" s="2" t="s">
        <v>395</v>
      </c>
      <c r="F272" s="2" t="s">
        <v>130</v>
      </c>
      <c r="G272" s="2">
        <v>75.400000000000006</v>
      </c>
      <c r="H272" s="2">
        <v>24.6</v>
      </c>
      <c r="I272" s="2" t="s">
        <v>19</v>
      </c>
      <c r="J272" s="2" t="s">
        <v>27</v>
      </c>
      <c r="K272" s="2">
        <v>2012</v>
      </c>
      <c r="L272" s="2" t="s">
        <v>21</v>
      </c>
      <c r="M272" s="3">
        <v>41219</v>
      </c>
    </row>
    <row r="273" spans="1:13" x14ac:dyDescent="0.2">
      <c r="A273" s="1" t="s">
        <v>391</v>
      </c>
      <c r="B273" s="2" t="s">
        <v>392</v>
      </c>
      <c r="C273" s="2" t="s">
        <v>15</v>
      </c>
      <c r="D273" s="2" t="s">
        <v>561</v>
      </c>
      <c r="E273" s="2" t="s">
        <v>395</v>
      </c>
      <c r="F273" s="2" t="s">
        <v>95</v>
      </c>
      <c r="G273" s="2">
        <v>46.4</v>
      </c>
      <c r="H273" s="2">
        <v>53.6</v>
      </c>
      <c r="I273" s="2" t="s">
        <v>26</v>
      </c>
      <c r="J273" s="2" t="s">
        <v>27</v>
      </c>
      <c r="K273" s="2">
        <v>2012</v>
      </c>
      <c r="L273" s="2" t="s">
        <v>21</v>
      </c>
      <c r="M273" s="3">
        <v>41219</v>
      </c>
    </row>
    <row r="274" spans="1:13" x14ac:dyDescent="0.2">
      <c r="A274" s="1" t="s">
        <v>79</v>
      </c>
      <c r="B274" s="2" t="s">
        <v>562</v>
      </c>
      <c r="C274" s="2" t="s">
        <v>15</v>
      </c>
      <c r="D274" s="2" t="s">
        <v>563</v>
      </c>
      <c r="E274" s="2" t="s">
        <v>395</v>
      </c>
      <c r="F274" s="2" t="s">
        <v>90</v>
      </c>
      <c r="G274" s="2">
        <v>60.1</v>
      </c>
      <c r="H274" s="2">
        <v>39.9</v>
      </c>
      <c r="I274" s="2" t="s">
        <v>19</v>
      </c>
      <c r="J274" s="2" t="s">
        <v>27</v>
      </c>
      <c r="K274" s="2">
        <v>2012</v>
      </c>
      <c r="L274" s="2" t="s">
        <v>21</v>
      </c>
      <c r="M274" s="3">
        <v>41219</v>
      </c>
    </row>
    <row r="275" spans="1:13" x14ac:dyDescent="0.2">
      <c r="A275" s="1" t="s">
        <v>79</v>
      </c>
      <c r="B275" s="2" t="s">
        <v>564</v>
      </c>
      <c r="C275" s="2" t="s">
        <v>42</v>
      </c>
      <c r="D275" s="2" t="s">
        <v>565</v>
      </c>
      <c r="E275" s="2" t="s">
        <v>395</v>
      </c>
      <c r="F275" s="2" t="s">
        <v>65</v>
      </c>
      <c r="G275" s="2">
        <v>44</v>
      </c>
      <c r="H275" s="2">
        <v>56</v>
      </c>
      <c r="I275" s="2" t="s">
        <v>26</v>
      </c>
      <c r="J275" s="2" t="s">
        <v>27</v>
      </c>
      <c r="K275" s="2">
        <v>2012</v>
      </c>
      <c r="L275" s="2" t="s">
        <v>21</v>
      </c>
      <c r="M275" s="3">
        <v>41219</v>
      </c>
    </row>
    <row r="276" spans="1:13" x14ac:dyDescent="0.2">
      <c r="A276" s="1" t="s">
        <v>180</v>
      </c>
      <c r="B276" s="2" t="s">
        <v>566</v>
      </c>
      <c r="C276" s="2" t="s">
        <v>42</v>
      </c>
      <c r="D276" s="2" t="s">
        <v>567</v>
      </c>
      <c r="E276" s="2" t="s">
        <v>395</v>
      </c>
      <c r="F276" s="2" t="s">
        <v>48</v>
      </c>
      <c r="G276" s="2">
        <v>67.7</v>
      </c>
      <c r="H276" s="2">
        <v>32.299999999999997</v>
      </c>
      <c r="I276" s="2" t="s">
        <v>19</v>
      </c>
      <c r="J276" s="2" t="s">
        <v>27</v>
      </c>
      <c r="K276" s="2">
        <v>2012</v>
      </c>
      <c r="L276" s="2" t="s">
        <v>21</v>
      </c>
      <c r="M276" s="3">
        <v>41219</v>
      </c>
    </row>
    <row r="277" spans="1:13" x14ac:dyDescent="0.2">
      <c r="A277" s="1" t="s">
        <v>568</v>
      </c>
      <c r="B277" s="2" t="s">
        <v>569</v>
      </c>
      <c r="C277" s="2" t="s">
        <v>15</v>
      </c>
      <c r="D277" s="2" t="s">
        <v>570</v>
      </c>
      <c r="E277" s="2" t="s">
        <v>395</v>
      </c>
      <c r="F277" s="2" t="s">
        <v>233</v>
      </c>
      <c r="G277" s="2">
        <v>58.4</v>
      </c>
      <c r="H277" s="2">
        <v>41.6</v>
      </c>
      <c r="I277" s="2" t="s">
        <v>19</v>
      </c>
      <c r="J277" s="2" t="s">
        <v>27</v>
      </c>
      <c r="K277" s="2">
        <v>2012</v>
      </c>
      <c r="L277" s="2" t="s">
        <v>21</v>
      </c>
      <c r="M277" s="3">
        <v>41219</v>
      </c>
    </row>
    <row r="278" spans="1:13" x14ac:dyDescent="0.2">
      <c r="A278" s="1" t="s">
        <v>150</v>
      </c>
      <c r="B278" s="2" t="s">
        <v>283</v>
      </c>
      <c r="C278" s="2" t="s">
        <v>42</v>
      </c>
      <c r="D278" s="2" t="s">
        <v>571</v>
      </c>
      <c r="E278" s="2" t="s">
        <v>395</v>
      </c>
      <c r="F278" s="2" t="s">
        <v>35</v>
      </c>
      <c r="G278" s="2">
        <v>66.5</v>
      </c>
      <c r="H278" s="2">
        <v>33.6</v>
      </c>
      <c r="I278" s="2" t="s">
        <v>19</v>
      </c>
      <c r="J278" s="2" t="s">
        <v>27</v>
      </c>
      <c r="K278" s="2">
        <v>2012</v>
      </c>
      <c r="L278" s="2" t="s">
        <v>21</v>
      </c>
      <c r="M278" s="3">
        <v>41219</v>
      </c>
    </row>
    <row r="279" spans="1:13" x14ac:dyDescent="0.2">
      <c r="A279" s="1" t="s">
        <v>91</v>
      </c>
      <c r="B279" s="2" t="s">
        <v>418</v>
      </c>
      <c r="C279" s="2" t="s">
        <v>42</v>
      </c>
      <c r="D279" s="2" t="s">
        <v>572</v>
      </c>
      <c r="E279" s="2" t="s">
        <v>395</v>
      </c>
      <c r="F279" s="2" t="s">
        <v>95</v>
      </c>
      <c r="G279" s="2">
        <v>54.7</v>
      </c>
      <c r="H279" s="2">
        <v>45.3</v>
      </c>
      <c r="I279" s="2" t="s">
        <v>19</v>
      </c>
      <c r="J279" s="2" t="s">
        <v>27</v>
      </c>
      <c r="K279" s="2">
        <v>2012</v>
      </c>
      <c r="L279" s="2" t="s">
        <v>21</v>
      </c>
      <c r="M279" s="3">
        <v>41219</v>
      </c>
    </row>
    <row r="280" spans="1:13" x14ac:dyDescent="0.2">
      <c r="A280" s="1" t="s">
        <v>108</v>
      </c>
      <c r="B280" s="2" t="s">
        <v>573</v>
      </c>
      <c r="C280" s="2" t="s">
        <v>42</v>
      </c>
      <c r="D280" s="2" t="s">
        <v>574</v>
      </c>
      <c r="E280" s="2" t="s">
        <v>395</v>
      </c>
      <c r="F280" s="2" t="s">
        <v>93</v>
      </c>
      <c r="G280" s="2">
        <v>55.6</v>
      </c>
      <c r="H280" s="2">
        <v>44.4</v>
      </c>
      <c r="I280" s="2" t="s">
        <v>19</v>
      </c>
      <c r="J280" s="2" t="s">
        <v>27</v>
      </c>
      <c r="K280" s="2">
        <v>2012</v>
      </c>
      <c r="L280" s="2" t="s">
        <v>21</v>
      </c>
      <c r="M280" s="3">
        <v>41219</v>
      </c>
    </row>
    <row r="281" spans="1:13" x14ac:dyDescent="0.2">
      <c r="A281" s="1" t="s">
        <v>269</v>
      </c>
      <c r="B281" s="2" t="s">
        <v>575</v>
      </c>
      <c r="C281" s="2" t="s">
        <v>15</v>
      </c>
      <c r="D281" s="2" t="s">
        <v>576</v>
      </c>
      <c r="E281" s="2" t="s">
        <v>395</v>
      </c>
      <c r="F281" s="2" t="s">
        <v>577</v>
      </c>
      <c r="G281" s="2">
        <v>77.8</v>
      </c>
      <c r="H281" s="2">
        <v>22.2</v>
      </c>
      <c r="I281" s="2" t="s">
        <v>19</v>
      </c>
      <c r="J281" s="2" t="s">
        <v>27</v>
      </c>
      <c r="K281" s="2">
        <v>2012</v>
      </c>
      <c r="L281" s="2" t="s">
        <v>21</v>
      </c>
      <c r="M281" s="3">
        <v>41219</v>
      </c>
    </row>
    <row r="282" spans="1:13" x14ac:dyDescent="0.2">
      <c r="A282" s="1" t="s">
        <v>52</v>
      </c>
      <c r="B282" s="2" t="s">
        <v>435</v>
      </c>
      <c r="C282" s="2" t="s">
        <v>42</v>
      </c>
      <c r="D282" s="2" t="s">
        <v>578</v>
      </c>
      <c r="E282" s="2" t="s">
        <v>395</v>
      </c>
      <c r="F282" s="2" t="s">
        <v>76</v>
      </c>
      <c r="G282" s="2">
        <v>37.200000000000003</v>
      </c>
      <c r="H282" s="2">
        <v>62.8</v>
      </c>
      <c r="I282" s="2" t="s">
        <v>26</v>
      </c>
      <c r="J282" s="2" t="s">
        <v>27</v>
      </c>
      <c r="K282" s="2">
        <v>2012</v>
      </c>
      <c r="L282" s="2" t="s">
        <v>21</v>
      </c>
      <c r="M282" s="3">
        <v>41219</v>
      </c>
    </row>
    <row r="283" spans="1:13" x14ac:dyDescent="0.2">
      <c r="A283" s="1" t="s">
        <v>13</v>
      </c>
      <c r="B283" s="2" t="s">
        <v>579</v>
      </c>
      <c r="C283" s="2" t="s">
        <v>15</v>
      </c>
      <c r="D283" s="2" t="s">
        <v>580</v>
      </c>
      <c r="E283" s="2" t="s">
        <v>395</v>
      </c>
      <c r="F283" s="2" t="s">
        <v>18</v>
      </c>
      <c r="G283" s="2">
        <v>25.2</v>
      </c>
      <c r="H283" s="2">
        <v>74.8</v>
      </c>
      <c r="I283" s="2" t="s">
        <v>26</v>
      </c>
      <c r="J283" s="2" t="s">
        <v>27</v>
      </c>
      <c r="K283" s="2">
        <v>2012</v>
      </c>
      <c r="L283" s="2" t="s">
        <v>21</v>
      </c>
      <c r="M283" s="3">
        <v>41219</v>
      </c>
    </row>
    <row r="284" spans="1:13" x14ac:dyDescent="0.2">
      <c r="A284" s="1" t="s">
        <v>13</v>
      </c>
      <c r="B284" s="2" t="s">
        <v>579</v>
      </c>
      <c r="C284" s="2" t="s">
        <v>15</v>
      </c>
      <c r="D284" s="2" t="s">
        <v>576</v>
      </c>
      <c r="E284" s="2" t="s">
        <v>395</v>
      </c>
      <c r="F284" s="2" t="s">
        <v>93</v>
      </c>
      <c r="G284" s="2">
        <v>49.1</v>
      </c>
      <c r="H284" s="2">
        <v>50.9</v>
      </c>
      <c r="I284" s="2" t="s">
        <v>26</v>
      </c>
      <c r="J284" s="2" t="s">
        <v>27</v>
      </c>
      <c r="K284" s="2">
        <v>2012</v>
      </c>
      <c r="L284" s="2" t="s">
        <v>21</v>
      </c>
      <c r="M284" s="3">
        <v>41219</v>
      </c>
    </row>
    <row r="285" spans="1:13" x14ac:dyDescent="0.2">
      <c r="A285" s="1" t="s">
        <v>69</v>
      </c>
      <c r="B285" s="2" t="s">
        <v>448</v>
      </c>
      <c r="C285" s="2" t="s">
        <v>15</v>
      </c>
      <c r="D285" s="2" t="s">
        <v>581</v>
      </c>
      <c r="E285" s="2" t="s">
        <v>395</v>
      </c>
      <c r="F285" s="2" t="s">
        <v>93</v>
      </c>
      <c r="G285" s="2">
        <v>47.2</v>
      </c>
      <c r="H285" s="2">
        <v>52.8</v>
      </c>
      <c r="I285" s="2" t="s">
        <v>26</v>
      </c>
      <c r="J285" s="2" t="s">
        <v>27</v>
      </c>
      <c r="K285" s="2">
        <v>2012</v>
      </c>
      <c r="L285" s="2" t="s">
        <v>21</v>
      </c>
      <c r="M285" s="3">
        <v>41219</v>
      </c>
    </row>
    <row r="286" spans="1:13" x14ac:dyDescent="0.2">
      <c r="A286" s="1" t="s">
        <v>205</v>
      </c>
      <c r="B286" s="2" t="s">
        <v>450</v>
      </c>
      <c r="C286" s="2" t="s">
        <v>15</v>
      </c>
      <c r="D286" s="2" t="s">
        <v>582</v>
      </c>
      <c r="E286" s="2" t="s">
        <v>395</v>
      </c>
      <c r="F286" s="2" t="s">
        <v>35</v>
      </c>
      <c r="G286" s="2">
        <v>33</v>
      </c>
      <c r="H286" s="2">
        <v>67</v>
      </c>
      <c r="I286" s="2" t="s">
        <v>26</v>
      </c>
      <c r="J286" s="2" t="s">
        <v>27</v>
      </c>
      <c r="K286" s="2">
        <v>2012</v>
      </c>
      <c r="L286" s="2" t="s">
        <v>21</v>
      </c>
      <c r="M286" s="3">
        <v>41219</v>
      </c>
    </row>
    <row r="287" spans="1:13" x14ac:dyDescent="0.2">
      <c r="A287" s="1" t="s">
        <v>217</v>
      </c>
      <c r="B287" s="2" t="s">
        <v>217</v>
      </c>
      <c r="C287" s="2" t="s">
        <v>42</v>
      </c>
      <c r="D287" s="2" t="s">
        <v>583</v>
      </c>
      <c r="E287" s="2" t="s">
        <v>395</v>
      </c>
      <c r="F287" s="2" t="s">
        <v>140</v>
      </c>
      <c r="G287" s="2">
        <v>64.099999999999994</v>
      </c>
      <c r="H287" s="2">
        <v>35.9</v>
      </c>
      <c r="I287" s="2" t="s">
        <v>19</v>
      </c>
      <c r="J287" s="2" t="s">
        <v>27</v>
      </c>
      <c r="K287" s="2">
        <v>2012</v>
      </c>
      <c r="L287" s="2" t="s">
        <v>21</v>
      </c>
      <c r="M287" s="3">
        <v>41219</v>
      </c>
    </row>
    <row r="288" spans="1:13" x14ac:dyDescent="0.2">
      <c r="A288" s="1" t="s">
        <v>374</v>
      </c>
      <c r="B288" s="2" t="s">
        <v>451</v>
      </c>
      <c r="C288" s="2" t="s">
        <v>42</v>
      </c>
      <c r="D288" s="2" t="s">
        <v>584</v>
      </c>
      <c r="E288" s="2" t="s">
        <v>395</v>
      </c>
      <c r="F288" s="2" t="s">
        <v>59</v>
      </c>
      <c r="G288" s="2">
        <v>77.599999999999994</v>
      </c>
      <c r="H288" s="2">
        <v>22.4</v>
      </c>
      <c r="I288" s="2" t="s">
        <v>19</v>
      </c>
      <c r="J288" s="2" t="s">
        <v>27</v>
      </c>
      <c r="K288" s="2">
        <v>2012</v>
      </c>
      <c r="L288" s="2" t="s">
        <v>21</v>
      </c>
      <c r="M288" s="3">
        <v>41219</v>
      </c>
    </row>
    <row r="289" spans="1:13" x14ac:dyDescent="0.2">
      <c r="A289" s="1" t="s">
        <v>83</v>
      </c>
      <c r="B289" s="2" t="s">
        <v>84</v>
      </c>
      <c r="C289" s="2" t="s">
        <v>15</v>
      </c>
      <c r="D289" s="2" t="s">
        <v>585</v>
      </c>
      <c r="E289" s="2" t="s">
        <v>395</v>
      </c>
      <c r="F289" s="2" t="s">
        <v>586</v>
      </c>
      <c r="G289" s="2">
        <v>70.8</v>
      </c>
      <c r="H289" s="2">
        <v>29.3</v>
      </c>
      <c r="I289" s="2" t="s">
        <v>19</v>
      </c>
      <c r="J289" s="2" t="s">
        <v>27</v>
      </c>
      <c r="K289" s="2">
        <v>2012</v>
      </c>
      <c r="L289" s="2" t="s">
        <v>21</v>
      </c>
      <c r="M289" s="3">
        <v>41219</v>
      </c>
    </row>
    <row r="290" spans="1:13" x14ac:dyDescent="0.2">
      <c r="A290" s="1" t="s">
        <v>223</v>
      </c>
      <c r="B290" s="2" t="s">
        <v>223</v>
      </c>
      <c r="C290" s="2" t="s">
        <v>15</v>
      </c>
      <c r="D290" s="2" t="s">
        <v>587</v>
      </c>
      <c r="E290" s="2" t="s">
        <v>395</v>
      </c>
      <c r="F290" s="2" t="s">
        <v>588</v>
      </c>
      <c r="G290" s="2">
        <v>83.6</v>
      </c>
      <c r="H290" s="2">
        <v>16.399999999999999</v>
      </c>
      <c r="I290" s="2" t="s">
        <v>19</v>
      </c>
      <c r="J290" s="2" t="s">
        <v>27</v>
      </c>
      <c r="K290" s="2">
        <v>2012</v>
      </c>
      <c r="L290" s="2" t="s">
        <v>21</v>
      </c>
      <c r="M290" s="3">
        <v>41219</v>
      </c>
    </row>
    <row r="291" spans="1:13" x14ac:dyDescent="0.2">
      <c r="A291" s="1" t="s">
        <v>91</v>
      </c>
      <c r="B291" s="2" t="s">
        <v>589</v>
      </c>
      <c r="C291" s="2" t="s">
        <v>42</v>
      </c>
      <c r="D291" s="2" t="s">
        <v>590</v>
      </c>
      <c r="E291" s="2" t="s">
        <v>395</v>
      </c>
      <c r="F291" s="2" t="s">
        <v>107</v>
      </c>
      <c r="G291" s="2">
        <v>65.400000000000006</v>
      </c>
      <c r="H291" s="2">
        <v>34.6</v>
      </c>
      <c r="I291" s="2" t="s">
        <v>19</v>
      </c>
      <c r="J291" s="2" t="s">
        <v>27</v>
      </c>
      <c r="K291" s="2">
        <v>2012</v>
      </c>
      <c r="L291" s="2" t="s">
        <v>21</v>
      </c>
      <c r="M291" s="3">
        <v>41219</v>
      </c>
    </row>
    <row r="292" spans="1:13" x14ac:dyDescent="0.2">
      <c r="A292" s="1" t="s">
        <v>52</v>
      </c>
      <c r="B292" s="2" t="s">
        <v>591</v>
      </c>
      <c r="C292" s="2" t="s">
        <v>42</v>
      </c>
      <c r="D292" s="2" t="s">
        <v>592</v>
      </c>
      <c r="E292" s="2" t="s">
        <v>395</v>
      </c>
      <c r="F292" s="2" t="s">
        <v>107</v>
      </c>
      <c r="G292" s="2">
        <v>56.6</v>
      </c>
      <c r="H292" s="2">
        <v>43.4</v>
      </c>
      <c r="I292" s="2" t="s">
        <v>19</v>
      </c>
      <c r="J292" s="2" t="s">
        <v>27</v>
      </c>
      <c r="K292" s="2">
        <v>2012</v>
      </c>
      <c r="L292" s="2" t="s">
        <v>21</v>
      </c>
      <c r="M292" s="3">
        <v>41219</v>
      </c>
    </row>
    <row r="293" spans="1:13" x14ac:dyDescent="0.2">
      <c r="A293" s="1" t="s">
        <v>32</v>
      </c>
      <c r="B293" s="2" t="s">
        <v>32</v>
      </c>
      <c r="C293" s="2" t="s">
        <v>15</v>
      </c>
      <c r="D293" s="2" t="s">
        <v>593</v>
      </c>
      <c r="E293" s="2" t="s">
        <v>395</v>
      </c>
      <c r="F293" s="2" t="s">
        <v>159</v>
      </c>
      <c r="G293" s="2">
        <v>82.2</v>
      </c>
      <c r="H293" s="2">
        <v>17.8</v>
      </c>
      <c r="I293" s="2" t="s">
        <v>19</v>
      </c>
      <c r="J293" s="2" t="s">
        <v>27</v>
      </c>
      <c r="K293" s="2">
        <v>2012</v>
      </c>
      <c r="L293" s="2" t="s">
        <v>21</v>
      </c>
      <c r="M293" s="3">
        <v>41219</v>
      </c>
    </row>
    <row r="294" spans="1:13" x14ac:dyDescent="0.2">
      <c r="A294" s="1" t="s">
        <v>32</v>
      </c>
      <c r="B294" s="2" t="s">
        <v>462</v>
      </c>
      <c r="C294" s="2" t="s">
        <v>15</v>
      </c>
      <c r="D294" s="2" t="s">
        <v>594</v>
      </c>
      <c r="E294" s="2" t="s">
        <v>395</v>
      </c>
      <c r="F294" s="2" t="s">
        <v>35</v>
      </c>
      <c r="G294" s="2">
        <v>72.8</v>
      </c>
      <c r="H294" s="2">
        <v>27.2</v>
      </c>
      <c r="I294" s="2" t="s">
        <v>19</v>
      </c>
      <c r="J294" s="2" t="s">
        <v>27</v>
      </c>
      <c r="K294" s="2">
        <v>2012</v>
      </c>
      <c r="L294" s="2" t="s">
        <v>21</v>
      </c>
      <c r="M294" s="3">
        <v>41219</v>
      </c>
    </row>
    <row r="295" spans="1:13" x14ac:dyDescent="0.2">
      <c r="A295" s="1" t="s">
        <v>108</v>
      </c>
      <c r="B295" s="2" t="s">
        <v>129</v>
      </c>
      <c r="C295" s="2" t="s">
        <v>42</v>
      </c>
      <c r="D295" s="2" t="s">
        <v>595</v>
      </c>
      <c r="E295" s="2" t="s">
        <v>395</v>
      </c>
      <c r="F295" s="2" t="s">
        <v>314</v>
      </c>
      <c r="G295" s="2">
        <v>71</v>
      </c>
      <c r="H295" s="2">
        <v>29</v>
      </c>
      <c r="I295" s="2" t="s">
        <v>19</v>
      </c>
      <c r="J295" s="2" t="s">
        <v>27</v>
      </c>
      <c r="K295" s="2">
        <v>2012</v>
      </c>
      <c r="L295" s="2" t="s">
        <v>21</v>
      </c>
      <c r="M295" s="3">
        <v>41219</v>
      </c>
    </row>
    <row r="296" spans="1:13" x14ac:dyDescent="0.2">
      <c r="A296" s="1" t="s">
        <v>180</v>
      </c>
      <c r="B296" s="2" t="s">
        <v>596</v>
      </c>
      <c r="C296" s="2" t="s">
        <v>42</v>
      </c>
      <c r="D296" s="2" t="s">
        <v>597</v>
      </c>
      <c r="E296" s="2" t="s">
        <v>395</v>
      </c>
      <c r="F296" s="2" t="s">
        <v>115</v>
      </c>
      <c r="G296" s="2">
        <v>70.099999999999994</v>
      </c>
      <c r="H296" s="2">
        <v>29.9</v>
      </c>
      <c r="I296" s="2" t="s">
        <v>19</v>
      </c>
      <c r="J296" s="2" t="s">
        <v>27</v>
      </c>
      <c r="K296" s="2">
        <v>2012</v>
      </c>
      <c r="L296" s="2" t="s">
        <v>21</v>
      </c>
      <c r="M296" s="3">
        <v>41219</v>
      </c>
    </row>
    <row r="297" spans="1:13" x14ac:dyDescent="0.2">
      <c r="A297" s="1" t="s">
        <v>180</v>
      </c>
      <c r="B297" s="2" t="s">
        <v>596</v>
      </c>
      <c r="C297" s="2" t="s">
        <v>15</v>
      </c>
      <c r="D297" s="2" t="s">
        <v>598</v>
      </c>
      <c r="E297" s="2" t="s">
        <v>395</v>
      </c>
      <c r="F297" s="2" t="s">
        <v>136</v>
      </c>
      <c r="G297" s="2">
        <v>81</v>
      </c>
      <c r="H297" s="2">
        <v>19.100000000000001</v>
      </c>
      <c r="I297" s="2" t="s">
        <v>19</v>
      </c>
      <c r="J297" s="2" t="s">
        <v>27</v>
      </c>
      <c r="K297" s="2">
        <v>2012</v>
      </c>
      <c r="L297" s="2" t="s">
        <v>21</v>
      </c>
      <c r="M297" s="3">
        <v>41219</v>
      </c>
    </row>
    <row r="298" spans="1:13" x14ac:dyDescent="0.2">
      <c r="A298" s="1" t="s">
        <v>269</v>
      </c>
      <c r="B298" s="2" t="s">
        <v>599</v>
      </c>
      <c r="C298" s="2" t="s">
        <v>15</v>
      </c>
      <c r="D298" s="2" t="s">
        <v>576</v>
      </c>
      <c r="E298" s="2" t="s">
        <v>395</v>
      </c>
      <c r="F298" s="2" t="s">
        <v>600</v>
      </c>
      <c r="G298" s="2">
        <v>57.9</v>
      </c>
      <c r="H298" s="2">
        <v>42.1</v>
      </c>
      <c r="I298" s="2" t="s">
        <v>19</v>
      </c>
      <c r="J298" s="2" t="s">
        <v>27</v>
      </c>
      <c r="K298" s="2">
        <v>2012</v>
      </c>
      <c r="L298" s="2" t="s">
        <v>21</v>
      </c>
      <c r="M298" s="3">
        <v>41219</v>
      </c>
    </row>
    <row r="299" spans="1:13" x14ac:dyDescent="0.2">
      <c r="A299" s="1" t="s">
        <v>13</v>
      </c>
      <c r="B299" s="2" t="s">
        <v>601</v>
      </c>
      <c r="C299" s="2" t="s">
        <v>15</v>
      </c>
      <c r="D299" s="2" t="s">
        <v>602</v>
      </c>
      <c r="E299" s="2" t="s">
        <v>395</v>
      </c>
      <c r="F299" s="2" t="s">
        <v>65</v>
      </c>
      <c r="G299" s="2">
        <v>23.9</v>
      </c>
      <c r="H299" s="2">
        <v>76.2</v>
      </c>
      <c r="I299" s="2" t="s">
        <v>26</v>
      </c>
      <c r="J299" s="2" t="s">
        <v>27</v>
      </c>
      <c r="K299" s="2">
        <v>2012</v>
      </c>
      <c r="L299" s="2" t="s">
        <v>21</v>
      </c>
      <c r="M299" s="3">
        <v>41219</v>
      </c>
    </row>
    <row r="300" spans="1:13" x14ac:dyDescent="0.2">
      <c r="A300" s="1" t="s">
        <v>23</v>
      </c>
      <c r="B300" s="2" t="s">
        <v>23</v>
      </c>
      <c r="C300" s="2" t="s">
        <v>42</v>
      </c>
      <c r="D300" s="2" t="s">
        <v>603</v>
      </c>
      <c r="E300" s="2" t="s">
        <v>395</v>
      </c>
      <c r="F300" s="2" t="s">
        <v>604</v>
      </c>
      <c r="G300" s="2">
        <v>55.4</v>
      </c>
      <c r="H300" s="2">
        <v>44.6</v>
      </c>
      <c r="I300" s="2" t="s">
        <v>19</v>
      </c>
      <c r="J300" s="2" t="s">
        <v>27</v>
      </c>
      <c r="K300" s="2">
        <v>2012</v>
      </c>
      <c r="L300" s="2" t="s">
        <v>21</v>
      </c>
      <c r="M300" s="3">
        <v>41219</v>
      </c>
    </row>
    <row r="301" spans="1:13" x14ac:dyDescent="0.2">
      <c r="A301" s="1" t="s">
        <v>13</v>
      </c>
      <c r="B301" s="2" t="s">
        <v>605</v>
      </c>
      <c r="C301" s="2" t="s">
        <v>42</v>
      </c>
      <c r="D301" s="2" t="s">
        <v>305</v>
      </c>
      <c r="E301" s="2" t="s">
        <v>395</v>
      </c>
      <c r="F301" s="2" t="s">
        <v>176</v>
      </c>
      <c r="G301" s="2">
        <v>67.599999999999994</v>
      </c>
      <c r="H301" s="2">
        <v>32.4</v>
      </c>
      <c r="I301" s="2" t="s">
        <v>19</v>
      </c>
      <c r="J301" s="2" t="s">
        <v>27</v>
      </c>
      <c r="K301" s="2">
        <v>2012</v>
      </c>
      <c r="L301" s="2" t="s">
        <v>21</v>
      </c>
      <c r="M301" s="3">
        <v>41219</v>
      </c>
    </row>
    <row r="302" spans="1:13" x14ac:dyDescent="0.2">
      <c r="A302" s="1" t="s">
        <v>223</v>
      </c>
      <c r="B302" s="2" t="s">
        <v>606</v>
      </c>
      <c r="C302" s="2" t="s">
        <v>42</v>
      </c>
      <c r="D302" s="2" t="s">
        <v>607</v>
      </c>
      <c r="E302" s="2" t="s">
        <v>395</v>
      </c>
      <c r="F302" s="2" t="s">
        <v>608</v>
      </c>
      <c r="G302" s="2">
        <v>59.1</v>
      </c>
      <c r="H302" s="2">
        <v>40.9</v>
      </c>
      <c r="I302" s="2" t="s">
        <v>19</v>
      </c>
      <c r="J302" s="2" t="s">
        <v>27</v>
      </c>
      <c r="K302" s="2">
        <v>2012</v>
      </c>
      <c r="L302" s="2" t="s">
        <v>21</v>
      </c>
      <c r="M302" s="3">
        <v>41219</v>
      </c>
    </row>
    <row r="303" spans="1:13" x14ac:dyDescent="0.2">
      <c r="A303" s="1" t="s">
        <v>13</v>
      </c>
      <c r="B303" s="2" t="s">
        <v>609</v>
      </c>
      <c r="C303" s="2" t="s">
        <v>15</v>
      </c>
      <c r="D303" s="2" t="s">
        <v>610</v>
      </c>
      <c r="E303" s="2" t="s">
        <v>395</v>
      </c>
      <c r="F303" s="2" t="s">
        <v>130</v>
      </c>
      <c r="G303" s="2">
        <v>79.8</v>
      </c>
      <c r="H303" s="2">
        <v>20.2</v>
      </c>
      <c r="I303" s="2" t="s">
        <v>19</v>
      </c>
      <c r="J303" s="2" t="s">
        <v>27</v>
      </c>
      <c r="K303" s="2">
        <v>2012</v>
      </c>
      <c r="L303" s="2" t="s">
        <v>21</v>
      </c>
      <c r="M303" s="3">
        <v>41219</v>
      </c>
    </row>
    <row r="304" spans="1:13" x14ac:dyDescent="0.2">
      <c r="A304" s="1" t="s">
        <v>491</v>
      </c>
      <c r="B304" s="2" t="s">
        <v>492</v>
      </c>
      <c r="C304" s="2" t="s">
        <v>42</v>
      </c>
      <c r="D304" s="2" t="s">
        <v>611</v>
      </c>
      <c r="E304" s="2" t="s">
        <v>395</v>
      </c>
      <c r="F304" s="2" t="s">
        <v>59</v>
      </c>
      <c r="G304" s="2">
        <v>57.8</v>
      </c>
      <c r="H304" s="2">
        <v>42.2</v>
      </c>
      <c r="I304" s="2" t="s">
        <v>19</v>
      </c>
      <c r="J304" s="2" t="s">
        <v>27</v>
      </c>
      <c r="K304" s="2">
        <v>2012</v>
      </c>
      <c r="L304" s="2" t="s">
        <v>21</v>
      </c>
      <c r="M304" s="3">
        <v>41219</v>
      </c>
    </row>
    <row r="305" spans="1:13" x14ac:dyDescent="0.2">
      <c r="A305" s="1" t="s">
        <v>13</v>
      </c>
      <c r="B305" s="2" t="s">
        <v>612</v>
      </c>
      <c r="C305" s="2" t="s">
        <v>42</v>
      </c>
      <c r="D305" s="2" t="s">
        <v>613</v>
      </c>
      <c r="E305" s="2" t="s">
        <v>395</v>
      </c>
      <c r="F305" s="2" t="s">
        <v>136</v>
      </c>
      <c r="G305" s="2">
        <v>66.599999999999994</v>
      </c>
      <c r="H305" s="2">
        <v>33.4</v>
      </c>
      <c r="I305" s="2" t="s">
        <v>19</v>
      </c>
      <c r="J305" s="2" t="s">
        <v>27</v>
      </c>
      <c r="K305" s="2">
        <v>2012</v>
      </c>
      <c r="L305" s="2" t="s">
        <v>21</v>
      </c>
      <c r="M305" s="3">
        <v>41219</v>
      </c>
    </row>
    <row r="306" spans="1:13" x14ac:dyDescent="0.2">
      <c r="A306" s="1" t="s">
        <v>568</v>
      </c>
      <c r="B306" s="2" t="s">
        <v>614</v>
      </c>
      <c r="C306" s="2" t="s">
        <v>15</v>
      </c>
      <c r="D306" s="2" t="s">
        <v>570</v>
      </c>
      <c r="E306" s="2" t="s">
        <v>395</v>
      </c>
      <c r="F306" s="2" t="s">
        <v>159</v>
      </c>
      <c r="G306" s="2">
        <v>60.6</v>
      </c>
      <c r="H306" s="2">
        <v>39.4</v>
      </c>
      <c r="I306" s="2" t="s">
        <v>19</v>
      </c>
      <c r="J306" s="2" t="s">
        <v>27</v>
      </c>
      <c r="K306" s="2">
        <v>2012</v>
      </c>
      <c r="L306" s="2" t="s">
        <v>21</v>
      </c>
      <c r="M306" s="3">
        <v>41219</v>
      </c>
    </row>
    <row r="307" spans="1:13" x14ac:dyDescent="0.2">
      <c r="A307" s="1" t="s">
        <v>180</v>
      </c>
      <c r="B307" s="2" t="s">
        <v>615</v>
      </c>
      <c r="C307" s="2" t="s">
        <v>42</v>
      </c>
      <c r="D307" s="2" t="s">
        <v>616</v>
      </c>
      <c r="E307" s="2" t="s">
        <v>395</v>
      </c>
      <c r="F307" s="2" t="s">
        <v>78</v>
      </c>
      <c r="G307" s="2">
        <v>69.099999999999994</v>
      </c>
      <c r="H307" s="2">
        <v>31</v>
      </c>
      <c r="I307" s="2" t="s">
        <v>19</v>
      </c>
      <c r="J307" s="2" t="s">
        <v>27</v>
      </c>
      <c r="K307" s="2">
        <v>2012</v>
      </c>
      <c r="L307" s="2" t="s">
        <v>21</v>
      </c>
      <c r="M307" s="3">
        <v>41219</v>
      </c>
    </row>
    <row r="308" spans="1:13" x14ac:dyDescent="0.2">
      <c r="A308" s="1" t="s">
        <v>91</v>
      </c>
      <c r="B308" s="2" t="s">
        <v>617</v>
      </c>
      <c r="C308" s="2" t="s">
        <v>15</v>
      </c>
      <c r="D308" s="2" t="s">
        <v>618</v>
      </c>
      <c r="E308" s="2" t="s">
        <v>395</v>
      </c>
      <c r="F308" s="2" t="s">
        <v>97</v>
      </c>
      <c r="G308" s="2">
        <v>74.3</v>
      </c>
      <c r="H308" s="2">
        <v>25.7</v>
      </c>
      <c r="I308" s="2" t="s">
        <v>19</v>
      </c>
      <c r="J308" s="2" t="s">
        <v>27</v>
      </c>
      <c r="K308" s="2">
        <v>2012</v>
      </c>
      <c r="L308" s="2" t="s">
        <v>21</v>
      </c>
      <c r="M308" s="3">
        <v>41219</v>
      </c>
    </row>
    <row r="309" spans="1:13" x14ac:dyDescent="0.2">
      <c r="A309" s="1" t="s">
        <v>296</v>
      </c>
      <c r="B309" s="2" t="s">
        <v>619</v>
      </c>
      <c r="C309" s="2" t="s">
        <v>15</v>
      </c>
      <c r="D309" s="2" t="s">
        <v>620</v>
      </c>
      <c r="E309" s="2" t="s">
        <v>395</v>
      </c>
      <c r="F309" s="2" t="s">
        <v>314</v>
      </c>
      <c r="G309" s="2">
        <v>66.5</v>
      </c>
      <c r="H309" s="2">
        <v>33.5</v>
      </c>
      <c r="I309" s="2" t="s">
        <v>19</v>
      </c>
      <c r="J309" s="2" t="s">
        <v>27</v>
      </c>
      <c r="K309" s="2">
        <v>2012</v>
      </c>
      <c r="L309" s="2" t="s">
        <v>21</v>
      </c>
      <c r="M309" s="3">
        <v>41219</v>
      </c>
    </row>
    <row r="310" spans="1:13" x14ac:dyDescent="0.2">
      <c r="A310" s="1" t="s">
        <v>621</v>
      </c>
      <c r="B310" s="2" t="s">
        <v>622</v>
      </c>
      <c r="C310" s="2" t="s">
        <v>15</v>
      </c>
      <c r="D310" s="2" t="s">
        <v>623</v>
      </c>
      <c r="E310" s="2" t="s">
        <v>395</v>
      </c>
      <c r="F310" s="2" t="s">
        <v>76</v>
      </c>
      <c r="G310" s="2">
        <v>40.799999999999997</v>
      </c>
      <c r="H310" s="2">
        <v>59.2</v>
      </c>
      <c r="I310" s="2" t="s">
        <v>26</v>
      </c>
      <c r="J310" s="2" t="s">
        <v>27</v>
      </c>
      <c r="K310" s="2">
        <v>2012</v>
      </c>
      <c r="L310" s="2" t="s">
        <v>21</v>
      </c>
      <c r="M310" s="3">
        <v>41219</v>
      </c>
    </row>
    <row r="311" spans="1:13" x14ac:dyDescent="0.2">
      <c r="A311" s="1" t="s">
        <v>621</v>
      </c>
      <c r="B311" s="2" t="s">
        <v>622</v>
      </c>
      <c r="C311" s="2" t="s">
        <v>42</v>
      </c>
      <c r="D311" s="2" t="s">
        <v>624</v>
      </c>
      <c r="E311" s="2" t="s">
        <v>395</v>
      </c>
      <c r="F311" s="2" t="s">
        <v>130</v>
      </c>
      <c r="G311" s="2">
        <v>35.9</v>
      </c>
      <c r="H311" s="2">
        <v>64.099999999999994</v>
      </c>
      <c r="I311" s="2" t="s">
        <v>26</v>
      </c>
      <c r="J311" s="2" t="s">
        <v>27</v>
      </c>
      <c r="K311" s="2">
        <v>2012</v>
      </c>
      <c r="L311" s="2" t="s">
        <v>21</v>
      </c>
      <c r="M311" s="3">
        <v>41219</v>
      </c>
    </row>
    <row r="312" spans="1:13" x14ac:dyDescent="0.2">
      <c r="A312" s="1" t="s">
        <v>150</v>
      </c>
      <c r="B312" s="2" t="s">
        <v>151</v>
      </c>
      <c r="C312" s="2" t="s">
        <v>42</v>
      </c>
      <c r="D312" s="2" t="s">
        <v>625</v>
      </c>
      <c r="E312" s="2" t="s">
        <v>395</v>
      </c>
      <c r="F312" s="2" t="s">
        <v>51</v>
      </c>
      <c r="G312" s="2">
        <v>74.900000000000006</v>
      </c>
      <c r="H312" s="2">
        <v>25.1</v>
      </c>
      <c r="I312" s="2" t="s">
        <v>19</v>
      </c>
      <c r="J312" s="2" t="s">
        <v>27</v>
      </c>
      <c r="K312" s="2">
        <v>2012</v>
      </c>
      <c r="L312" s="2" t="s">
        <v>21</v>
      </c>
      <c r="M312" s="3">
        <v>41219</v>
      </c>
    </row>
    <row r="313" spans="1:13" x14ac:dyDescent="0.2">
      <c r="A313" s="1" t="s">
        <v>13</v>
      </c>
      <c r="B313" s="2" t="s">
        <v>28</v>
      </c>
      <c r="C313" s="2" t="s">
        <v>42</v>
      </c>
      <c r="D313" s="2" t="s">
        <v>626</v>
      </c>
      <c r="E313" s="2" t="s">
        <v>395</v>
      </c>
      <c r="F313" s="2" t="s">
        <v>314</v>
      </c>
      <c r="G313" s="2">
        <v>79.8</v>
      </c>
      <c r="H313" s="2">
        <v>20.2</v>
      </c>
      <c r="I313" s="2" t="s">
        <v>19</v>
      </c>
      <c r="J313" s="2" t="s">
        <v>27</v>
      </c>
      <c r="K313" s="2">
        <v>2012</v>
      </c>
      <c r="L313" s="2" t="s">
        <v>21</v>
      </c>
      <c r="M313" s="3">
        <v>41219</v>
      </c>
    </row>
    <row r="314" spans="1:13" x14ac:dyDescent="0.2">
      <c r="A314" s="1" t="s">
        <v>308</v>
      </c>
      <c r="B314" s="2" t="s">
        <v>627</v>
      </c>
      <c r="C314" s="2" t="s">
        <v>15</v>
      </c>
      <c r="D314" s="2" t="s">
        <v>628</v>
      </c>
      <c r="E314" s="2" t="s">
        <v>395</v>
      </c>
      <c r="F314" s="2" t="s">
        <v>115</v>
      </c>
      <c r="G314" s="2">
        <v>67.099999999999994</v>
      </c>
      <c r="H314" s="2">
        <v>32.9</v>
      </c>
      <c r="I314" s="2" t="s">
        <v>19</v>
      </c>
      <c r="J314" s="2" t="s">
        <v>27</v>
      </c>
      <c r="K314" s="2">
        <v>2012</v>
      </c>
      <c r="L314" s="2" t="s">
        <v>21</v>
      </c>
      <c r="M314" s="3">
        <v>41219</v>
      </c>
    </row>
    <row r="315" spans="1:13" x14ac:dyDescent="0.2">
      <c r="A315" s="1" t="s">
        <v>293</v>
      </c>
      <c r="B315" s="2" t="s">
        <v>629</v>
      </c>
      <c r="C315" s="2" t="s">
        <v>42</v>
      </c>
      <c r="D315" s="2" t="s">
        <v>630</v>
      </c>
      <c r="E315" s="2" t="s">
        <v>395</v>
      </c>
      <c r="F315" s="2" t="s">
        <v>76</v>
      </c>
      <c r="G315" s="2">
        <v>77.599999999999994</v>
      </c>
      <c r="H315" s="2">
        <v>22.4</v>
      </c>
      <c r="I315" s="2" t="s">
        <v>19</v>
      </c>
      <c r="J315" s="2" t="s">
        <v>27</v>
      </c>
      <c r="K315" s="2">
        <v>2012</v>
      </c>
      <c r="L315" s="2" t="s">
        <v>21</v>
      </c>
      <c r="M315" s="3">
        <v>41219</v>
      </c>
    </row>
    <row r="316" spans="1:13" x14ac:dyDescent="0.2">
      <c r="A316" s="1" t="s">
        <v>60</v>
      </c>
      <c r="B316" s="2" t="s">
        <v>631</v>
      </c>
      <c r="C316" s="2" t="s">
        <v>42</v>
      </c>
      <c r="D316" s="2" t="s">
        <v>632</v>
      </c>
      <c r="E316" s="2" t="s">
        <v>395</v>
      </c>
      <c r="F316" s="2" t="s">
        <v>233</v>
      </c>
      <c r="G316" s="2">
        <v>34.5</v>
      </c>
      <c r="H316" s="2">
        <v>65.5</v>
      </c>
      <c r="I316" s="2" t="s">
        <v>26</v>
      </c>
      <c r="J316" s="2" t="s">
        <v>27</v>
      </c>
      <c r="K316" s="2">
        <v>2012</v>
      </c>
      <c r="L316" s="2" t="s">
        <v>21</v>
      </c>
      <c r="M316" s="3">
        <v>41219</v>
      </c>
    </row>
    <row r="317" spans="1:13" x14ac:dyDescent="0.2">
      <c r="A317" s="1" t="s">
        <v>69</v>
      </c>
      <c r="B317" s="2" t="s">
        <v>515</v>
      </c>
      <c r="C317" s="2" t="s">
        <v>15</v>
      </c>
      <c r="D317" s="2" t="s">
        <v>633</v>
      </c>
      <c r="E317" s="2" t="s">
        <v>395</v>
      </c>
      <c r="F317" s="2" t="s">
        <v>44</v>
      </c>
      <c r="G317" s="2">
        <v>81.099999999999994</v>
      </c>
      <c r="H317" s="2">
        <v>18.899999999999999</v>
      </c>
      <c r="I317" s="2" t="s">
        <v>19</v>
      </c>
      <c r="J317" s="2" t="s">
        <v>27</v>
      </c>
      <c r="K317" s="2">
        <v>2012</v>
      </c>
      <c r="L317" s="2" t="s">
        <v>21</v>
      </c>
      <c r="M317" s="3">
        <v>41219</v>
      </c>
    </row>
    <row r="318" spans="1:13" x14ac:dyDescent="0.2">
      <c r="A318" s="1" t="s">
        <v>69</v>
      </c>
      <c r="B318" s="2" t="s">
        <v>515</v>
      </c>
      <c r="C318" s="2" t="s">
        <v>15</v>
      </c>
      <c r="D318" s="2" t="s">
        <v>634</v>
      </c>
      <c r="E318" s="2" t="s">
        <v>395</v>
      </c>
      <c r="F318" s="2" t="s">
        <v>251</v>
      </c>
      <c r="G318" s="2">
        <v>51.6</v>
      </c>
      <c r="H318" s="2">
        <v>48.4</v>
      </c>
      <c r="I318" s="2" t="s">
        <v>19</v>
      </c>
      <c r="J318" s="2" t="s">
        <v>27</v>
      </c>
      <c r="K318" s="2">
        <v>2012</v>
      </c>
      <c r="L318" s="2" t="s">
        <v>21</v>
      </c>
      <c r="M318" s="3">
        <v>41219</v>
      </c>
    </row>
    <row r="319" spans="1:13" x14ac:dyDescent="0.2">
      <c r="A319" s="1" t="s">
        <v>177</v>
      </c>
      <c r="B319" s="2" t="s">
        <v>635</v>
      </c>
      <c r="C319" s="2" t="s">
        <v>42</v>
      </c>
      <c r="D319" s="2" t="s">
        <v>636</v>
      </c>
      <c r="E319" s="2" t="s">
        <v>395</v>
      </c>
      <c r="F319" s="2" t="s">
        <v>245</v>
      </c>
      <c r="G319" s="2">
        <v>55.3</v>
      </c>
      <c r="H319" s="2">
        <v>44.7</v>
      </c>
      <c r="I319" s="2" t="s">
        <v>19</v>
      </c>
      <c r="J319" s="2" t="s">
        <v>27</v>
      </c>
      <c r="K319" s="2">
        <v>2012</v>
      </c>
      <c r="L319" s="2" t="s">
        <v>21</v>
      </c>
      <c r="M319" s="3">
        <v>41219</v>
      </c>
    </row>
    <row r="320" spans="1:13" x14ac:dyDescent="0.2">
      <c r="A320" s="1" t="s">
        <v>56</v>
      </c>
      <c r="B320" s="2" t="s">
        <v>637</v>
      </c>
      <c r="C320" s="2" t="s">
        <v>42</v>
      </c>
      <c r="D320" s="2" t="s">
        <v>638</v>
      </c>
      <c r="E320" s="2" t="s">
        <v>395</v>
      </c>
      <c r="F320" s="2" t="s">
        <v>245</v>
      </c>
      <c r="G320" s="2">
        <v>70.900000000000006</v>
      </c>
      <c r="H320" s="2">
        <v>29.1</v>
      </c>
      <c r="I320" s="2" t="s">
        <v>19</v>
      </c>
      <c r="J320" s="2" t="s">
        <v>27</v>
      </c>
      <c r="K320" s="2">
        <v>2012</v>
      </c>
      <c r="L320" s="2" t="s">
        <v>21</v>
      </c>
      <c r="M320" s="3">
        <v>41219</v>
      </c>
    </row>
    <row r="321" spans="1:13" x14ac:dyDescent="0.2">
      <c r="A321" s="1" t="s">
        <v>385</v>
      </c>
      <c r="B321" s="2" t="s">
        <v>639</v>
      </c>
      <c r="C321" s="2" t="s">
        <v>15</v>
      </c>
      <c r="D321" s="2" t="s">
        <v>576</v>
      </c>
      <c r="E321" s="2" t="s">
        <v>395</v>
      </c>
      <c r="F321" s="2" t="s">
        <v>159</v>
      </c>
      <c r="G321" s="2">
        <v>52.7</v>
      </c>
      <c r="H321" s="2">
        <v>47.3</v>
      </c>
      <c r="I321" s="2" t="s">
        <v>19</v>
      </c>
      <c r="J321" s="2" t="s">
        <v>27</v>
      </c>
      <c r="K321" s="2">
        <v>2012</v>
      </c>
      <c r="L321" s="2" t="s">
        <v>21</v>
      </c>
      <c r="M321" s="3">
        <v>41219</v>
      </c>
    </row>
    <row r="322" spans="1:13" x14ac:dyDescent="0.2">
      <c r="A322" s="1" t="s">
        <v>13</v>
      </c>
      <c r="B322" s="2" t="s">
        <v>524</v>
      </c>
      <c r="C322" s="2" t="s">
        <v>15</v>
      </c>
      <c r="D322" s="2" t="s">
        <v>640</v>
      </c>
      <c r="E322" s="2" t="s">
        <v>395</v>
      </c>
      <c r="F322" s="2" t="s">
        <v>115</v>
      </c>
      <c r="G322" s="2">
        <v>78.400000000000006</v>
      </c>
      <c r="H322" s="2">
        <v>21.6</v>
      </c>
      <c r="I322" s="2" t="s">
        <v>19</v>
      </c>
      <c r="J322" s="2" t="s">
        <v>27</v>
      </c>
      <c r="K322" s="2">
        <v>2012</v>
      </c>
      <c r="L322" s="2" t="s">
        <v>21</v>
      </c>
      <c r="M322" s="3">
        <v>41219</v>
      </c>
    </row>
    <row r="323" spans="1:13" x14ac:dyDescent="0.2">
      <c r="A323" s="1" t="s">
        <v>296</v>
      </c>
      <c r="B323" s="2" t="s">
        <v>641</v>
      </c>
      <c r="C323" s="2" t="s">
        <v>15</v>
      </c>
      <c r="D323" s="2" t="s">
        <v>642</v>
      </c>
      <c r="E323" s="2" t="s">
        <v>395</v>
      </c>
      <c r="F323" s="2" t="s">
        <v>149</v>
      </c>
      <c r="G323" s="2">
        <v>70.7</v>
      </c>
      <c r="H323" s="2">
        <v>29.3</v>
      </c>
      <c r="I323" s="2" t="s">
        <v>19</v>
      </c>
      <c r="J323" s="2" t="s">
        <v>27</v>
      </c>
      <c r="K323" s="2">
        <v>2012</v>
      </c>
      <c r="L323" s="2" t="s">
        <v>21</v>
      </c>
      <c r="M323" s="3">
        <v>41219</v>
      </c>
    </row>
    <row r="324" spans="1:13" x14ac:dyDescent="0.2">
      <c r="A324" s="1" t="s">
        <v>205</v>
      </c>
      <c r="B324" s="2" t="s">
        <v>643</v>
      </c>
      <c r="C324" s="2" t="s">
        <v>42</v>
      </c>
      <c r="D324" s="2" t="s">
        <v>644</v>
      </c>
      <c r="E324" s="2" t="s">
        <v>395</v>
      </c>
      <c r="F324" s="2" t="s">
        <v>97</v>
      </c>
      <c r="G324" s="2">
        <v>70.5</v>
      </c>
      <c r="H324" s="2">
        <v>29.5</v>
      </c>
      <c r="I324" s="2" t="s">
        <v>19</v>
      </c>
      <c r="J324" s="2" t="s">
        <v>27</v>
      </c>
      <c r="K324" s="2">
        <v>2012</v>
      </c>
      <c r="L324" s="2" t="s">
        <v>21</v>
      </c>
      <c r="M324" s="3">
        <v>41219</v>
      </c>
    </row>
    <row r="325" spans="1:13" x14ac:dyDescent="0.2">
      <c r="A325" s="1" t="s">
        <v>205</v>
      </c>
      <c r="B325" s="2" t="s">
        <v>235</v>
      </c>
      <c r="C325" s="2" t="s">
        <v>42</v>
      </c>
      <c r="D325" s="2" t="s">
        <v>645</v>
      </c>
      <c r="E325" s="2" t="s">
        <v>395</v>
      </c>
      <c r="F325" s="2" t="s">
        <v>51</v>
      </c>
      <c r="G325" s="2">
        <v>69.599999999999994</v>
      </c>
      <c r="H325" s="2">
        <v>30.4</v>
      </c>
      <c r="I325" s="2" t="s">
        <v>19</v>
      </c>
      <c r="J325" s="2" t="s">
        <v>27</v>
      </c>
      <c r="K325" s="2">
        <v>2012</v>
      </c>
      <c r="L325" s="2" t="s">
        <v>21</v>
      </c>
      <c r="M325" s="3">
        <v>41219</v>
      </c>
    </row>
    <row r="326" spans="1:13" x14ac:dyDescent="0.2">
      <c r="A326" s="1" t="s">
        <v>242</v>
      </c>
      <c r="B326" s="2" t="s">
        <v>646</v>
      </c>
      <c r="C326" s="2" t="s">
        <v>15</v>
      </c>
      <c r="D326" s="2" t="s">
        <v>647</v>
      </c>
      <c r="E326" s="2" t="s">
        <v>395</v>
      </c>
      <c r="F326" s="2" t="s">
        <v>314</v>
      </c>
      <c r="G326" s="2">
        <v>68.3</v>
      </c>
      <c r="H326" s="2">
        <v>31.7</v>
      </c>
      <c r="I326" s="2" t="s">
        <v>19</v>
      </c>
      <c r="J326" s="2" t="s">
        <v>20</v>
      </c>
      <c r="K326" s="2">
        <v>2012</v>
      </c>
      <c r="L326" s="2" t="s">
        <v>21</v>
      </c>
      <c r="M326" s="3">
        <v>41219</v>
      </c>
    </row>
    <row r="327" spans="1:13" x14ac:dyDescent="0.2">
      <c r="A327" s="1" t="s">
        <v>205</v>
      </c>
      <c r="B327" s="2" t="s">
        <v>530</v>
      </c>
      <c r="C327" s="2" t="s">
        <v>15</v>
      </c>
      <c r="D327" s="2" t="s">
        <v>648</v>
      </c>
      <c r="E327" s="2" t="s">
        <v>395</v>
      </c>
      <c r="F327" s="2" t="s">
        <v>115</v>
      </c>
      <c r="G327" s="2">
        <v>79</v>
      </c>
      <c r="H327" s="2">
        <v>21</v>
      </c>
      <c r="I327" s="2" t="s">
        <v>19</v>
      </c>
      <c r="J327" s="2" t="s">
        <v>27</v>
      </c>
      <c r="K327" s="2">
        <v>2012</v>
      </c>
      <c r="L327" s="2" t="s">
        <v>21</v>
      </c>
      <c r="M327" s="3">
        <v>41219</v>
      </c>
    </row>
    <row r="328" spans="1:13" x14ac:dyDescent="0.2">
      <c r="A328" s="1" t="s">
        <v>532</v>
      </c>
      <c r="B328" s="2" t="s">
        <v>533</v>
      </c>
      <c r="C328" s="2" t="s">
        <v>15</v>
      </c>
      <c r="D328" s="2" t="s">
        <v>649</v>
      </c>
      <c r="E328" s="2" t="s">
        <v>395</v>
      </c>
      <c r="F328" s="2" t="s">
        <v>107</v>
      </c>
      <c r="G328" s="2">
        <v>39.6</v>
      </c>
      <c r="H328" s="2">
        <v>60.4</v>
      </c>
      <c r="I328" s="2" t="s">
        <v>26</v>
      </c>
      <c r="J328" s="2" t="s">
        <v>27</v>
      </c>
      <c r="K328" s="2">
        <v>2012</v>
      </c>
      <c r="L328" s="2" t="s">
        <v>21</v>
      </c>
      <c r="M328" s="3">
        <v>41219</v>
      </c>
    </row>
    <row r="329" spans="1:13" x14ac:dyDescent="0.2">
      <c r="A329" s="1" t="s">
        <v>79</v>
      </c>
      <c r="B329" s="2" t="s">
        <v>650</v>
      </c>
      <c r="C329" s="2" t="s">
        <v>15</v>
      </c>
      <c r="D329" s="2" t="s">
        <v>570</v>
      </c>
      <c r="E329" s="2" t="s">
        <v>395</v>
      </c>
      <c r="F329" s="2" t="s">
        <v>140</v>
      </c>
      <c r="G329" s="2">
        <v>56.8</v>
      </c>
      <c r="H329" s="2">
        <v>43.2</v>
      </c>
      <c r="I329" s="2" t="s">
        <v>19</v>
      </c>
      <c r="J329" s="2" t="s">
        <v>27</v>
      </c>
      <c r="K329" s="2">
        <v>2012</v>
      </c>
      <c r="L329" s="2" t="s">
        <v>21</v>
      </c>
      <c r="M329" s="3">
        <v>41219</v>
      </c>
    </row>
    <row r="330" spans="1:13" x14ac:dyDescent="0.2">
      <c r="A330" s="1" t="s">
        <v>269</v>
      </c>
      <c r="B330" s="2" t="s">
        <v>651</v>
      </c>
      <c r="C330" s="2" t="s">
        <v>15</v>
      </c>
      <c r="D330" s="2" t="s">
        <v>576</v>
      </c>
      <c r="E330" s="2" t="s">
        <v>395</v>
      </c>
      <c r="F330" s="2" t="s">
        <v>652</v>
      </c>
      <c r="G330" s="2">
        <v>55.4</v>
      </c>
      <c r="H330" s="2">
        <v>44.6</v>
      </c>
      <c r="I330" s="2" t="s">
        <v>19</v>
      </c>
      <c r="J330" s="2" t="s">
        <v>27</v>
      </c>
      <c r="K330" s="2">
        <v>2012</v>
      </c>
      <c r="L330" s="2" t="s">
        <v>21</v>
      </c>
      <c r="M330" s="3">
        <v>41219</v>
      </c>
    </row>
    <row r="331" spans="1:13" x14ac:dyDescent="0.2">
      <c r="A331" s="1" t="s">
        <v>69</v>
      </c>
      <c r="B331" s="2" t="s">
        <v>119</v>
      </c>
      <c r="C331" s="2" t="s">
        <v>42</v>
      </c>
      <c r="D331" s="2" t="s">
        <v>244</v>
      </c>
      <c r="E331" s="2" t="s">
        <v>395</v>
      </c>
      <c r="F331" s="2" t="s">
        <v>140</v>
      </c>
      <c r="G331" s="2">
        <v>48.3</v>
      </c>
      <c r="H331" s="2">
        <v>51.7</v>
      </c>
      <c r="I331" s="2" t="s">
        <v>26</v>
      </c>
      <c r="J331" s="2" t="s">
        <v>27</v>
      </c>
      <c r="K331" s="2">
        <v>2012</v>
      </c>
      <c r="L331" s="2" t="s">
        <v>21</v>
      </c>
      <c r="M331" s="3">
        <v>41219</v>
      </c>
    </row>
    <row r="332" spans="1:13" x14ac:dyDescent="0.2">
      <c r="A332" s="1" t="s">
        <v>177</v>
      </c>
      <c r="B332" s="2" t="s">
        <v>653</v>
      </c>
      <c r="C332" s="2" t="s">
        <v>15</v>
      </c>
      <c r="D332" s="2" t="s">
        <v>654</v>
      </c>
      <c r="E332" s="2" t="s">
        <v>395</v>
      </c>
      <c r="F332" s="2" t="s">
        <v>136</v>
      </c>
      <c r="G332" s="2">
        <v>68</v>
      </c>
      <c r="H332" s="2">
        <v>32</v>
      </c>
      <c r="I332" s="2" t="s">
        <v>19</v>
      </c>
      <c r="J332" s="2" t="s">
        <v>27</v>
      </c>
      <c r="K332" s="2">
        <v>2012</v>
      </c>
      <c r="L332" s="2" t="s">
        <v>21</v>
      </c>
      <c r="M332" s="3">
        <v>41219</v>
      </c>
    </row>
    <row r="333" spans="1:13" x14ac:dyDescent="0.2">
      <c r="A333" s="1" t="s">
        <v>217</v>
      </c>
      <c r="B333" s="2" t="s">
        <v>538</v>
      </c>
      <c r="C333" s="2" t="s">
        <v>15</v>
      </c>
      <c r="D333" s="2" t="s">
        <v>655</v>
      </c>
      <c r="E333" s="2" t="s">
        <v>395</v>
      </c>
      <c r="F333" s="2" t="s">
        <v>51</v>
      </c>
      <c r="G333" s="2">
        <v>79.900000000000006</v>
      </c>
      <c r="H333" s="2">
        <v>20.100000000000001</v>
      </c>
      <c r="I333" s="2" t="s">
        <v>19</v>
      </c>
      <c r="J333" s="2" t="s">
        <v>27</v>
      </c>
      <c r="K333" s="2">
        <v>2012</v>
      </c>
      <c r="L333" s="2" t="s">
        <v>21</v>
      </c>
      <c r="M333" s="3">
        <v>41219</v>
      </c>
    </row>
    <row r="334" spans="1:13" x14ac:dyDescent="0.2">
      <c r="A334" s="1" t="s">
        <v>269</v>
      </c>
      <c r="B334" s="2" t="s">
        <v>656</v>
      </c>
      <c r="C334" s="2" t="s">
        <v>15</v>
      </c>
      <c r="D334" s="2" t="s">
        <v>576</v>
      </c>
      <c r="E334" s="2" t="s">
        <v>395</v>
      </c>
      <c r="F334" s="2" t="s">
        <v>657</v>
      </c>
      <c r="G334" s="2">
        <v>72.2</v>
      </c>
      <c r="H334" s="2">
        <v>27.8</v>
      </c>
      <c r="I334" s="2" t="s">
        <v>19</v>
      </c>
      <c r="J334" s="2" t="s">
        <v>27</v>
      </c>
      <c r="K334" s="2">
        <v>2012</v>
      </c>
      <c r="L334" s="2" t="s">
        <v>21</v>
      </c>
      <c r="M334" s="3">
        <v>41219</v>
      </c>
    </row>
    <row r="335" spans="1:13" x14ac:dyDescent="0.2">
      <c r="A335" s="1" t="s">
        <v>205</v>
      </c>
      <c r="B335" s="2" t="s">
        <v>658</v>
      </c>
      <c r="C335" s="2" t="s">
        <v>15</v>
      </c>
      <c r="D335" s="2" t="s">
        <v>659</v>
      </c>
      <c r="E335" s="2" t="s">
        <v>395</v>
      </c>
      <c r="F335" s="2" t="s">
        <v>78</v>
      </c>
      <c r="G335" s="2">
        <v>70.8</v>
      </c>
      <c r="H335" s="2">
        <v>29.2</v>
      </c>
      <c r="I335" s="2" t="s">
        <v>19</v>
      </c>
      <c r="J335" s="2" t="s">
        <v>27</v>
      </c>
      <c r="K335" s="2">
        <v>2012</v>
      </c>
      <c r="L335" s="2" t="s">
        <v>49</v>
      </c>
      <c r="M335" s="3">
        <v>41065</v>
      </c>
    </row>
    <row r="336" spans="1:13" x14ac:dyDescent="0.2">
      <c r="A336" s="1" t="s">
        <v>13</v>
      </c>
      <c r="B336" s="2" t="s">
        <v>246</v>
      </c>
      <c r="C336" s="2" t="s">
        <v>15</v>
      </c>
      <c r="D336" s="2" t="s">
        <v>660</v>
      </c>
      <c r="E336" s="2" t="s">
        <v>395</v>
      </c>
      <c r="F336" s="2" t="s">
        <v>65</v>
      </c>
      <c r="G336" s="2">
        <v>60.7</v>
      </c>
      <c r="H336" s="2">
        <v>39.299999999999997</v>
      </c>
      <c r="I336" s="2" t="s">
        <v>19</v>
      </c>
      <c r="J336" s="2" t="s">
        <v>27</v>
      </c>
      <c r="K336" s="2">
        <v>2012</v>
      </c>
      <c r="L336" s="2" t="s">
        <v>49</v>
      </c>
      <c r="M336" s="3">
        <v>41065</v>
      </c>
    </row>
    <row r="337" spans="1:13" x14ac:dyDescent="0.2">
      <c r="A337" s="1" t="s">
        <v>13</v>
      </c>
      <c r="B337" s="2" t="s">
        <v>246</v>
      </c>
      <c r="C337" s="2" t="s">
        <v>15</v>
      </c>
      <c r="D337" s="2" t="s">
        <v>661</v>
      </c>
      <c r="E337" s="2" t="s">
        <v>395</v>
      </c>
      <c r="F337" s="2" t="s">
        <v>51</v>
      </c>
      <c r="G337" s="2">
        <v>63.1</v>
      </c>
      <c r="H337" s="2">
        <v>36.9</v>
      </c>
      <c r="I337" s="2" t="s">
        <v>19</v>
      </c>
      <c r="J337" s="2" t="s">
        <v>27</v>
      </c>
      <c r="K337" s="2">
        <v>2012</v>
      </c>
      <c r="L337" s="2" t="s">
        <v>49</v>
      </c>
      <c r="M337" s="3">
        <v>41065</v>
      </c>
    </row>
    <row r="338" spans="1:13" x14ac:dyDescent="0.2">
      <c r="A338" s="1" t="s">
        <v>205</v>
      </c>
      <c r="B338" s="2" t="s">
        <v>662</v>
      </c>
      <c r="C338" s="2" t="s">
        <v>42</v>
      </c>
      <c r="D338" s="2" t="s">
        <v>663</v>
      </c>
      <c r="E338" s="2" t="s">
        <v>395</v>
      </c>
      <c r="F338" s="2" t="s">
        <v>48</v>
      </c>
      <c r="G338" s="2">
        <v>73.599999999999994</v>
      </c>
      <c r="H338" s="2">
        <v>26.4</v>
      </c>
      <c r="I338" s="2" t="s">
        <v>19</v>
      </c>
      <c r="J338" s="2" t="s">
        <v>27</v>
      </c>
      <c r="K338" s="2">
        <v>2012</v>
      </c>
      <c r="L338" s="2" t="s">
        <v>49</v>
      </c>
      <c r="M338" s="3">
        <v>41065</v>
      </c>
    </row>
    <row r="339" spans="1:13" x14ac:dyDescent="0.2">
      <c r="A339" s="1" t="s">
        <v>116</v>
      </c>
      <c r="B339" s="2" t="s">
        <v>208</v>
      </c>
      <c r="C339" s="2" t="s">
        <v>15</v>
      </c>
      <c r="D339" s="2" t="s">
        <v>664</v>
      </c>
      <c r="E339" s="2" t="s">
        <v>395</v>
      </c>
      <c r="F339" s="2" t="s">
        <v>90</v>
      </c>
      <c r="G339" s="2">
        <v>84.6</v>
      </c>
      <c r="H339" s="2">
        <v>15.4</v>
      </c>
      <c r="I339" s="2" t="s">
        <v>19</v>
      </c>
      <c r="J339" s="2" t="s">
        <v>27</v>
      </c>
      <c r="K339" s="2">
        <v>2012</v>
      </c>
      <c r="L339" s="2" t="s">
        <v>49</v>
      </c>
      <c r="M339" s="3">
        <v>41065</v>
      </c>
    </row>
    <row r="340" spans="1:13" x14ac:dyDescent="0.2">
      <c r="A340" s="1" t="s">
        <v>60</v>
      </c>
      <c r="B340" s="2" t="s">
        <v>267</v>
      </c>
      <c r="C340" s="2" t="s">
        <v>42</v>
      </c>
      <c r="D340" s="2" t="s">
        <v>665</v>
      </c>
      <c r="E340" s="2" t="s">
        <v>395</v>
      </c>
      <c r="F340" s="2" t="s">
        <v>51</v>
      </c>
      <c r="G340" s="2">
        <v>55.5</v>
      </c>
      <c r="H340" s="2">
        <v>44.5</v>
      </c>
      <c r="I340" s="2" t="s">
        <v>19</v>
      </c>
      <c r="J340" s="2" t="s">
        <v>27</v>
      </c>
      <c r="K340" s="2">
        <v>2012</v>
      </c>
      <c r="L340" s="2" t="s">
        <v>49</v>
      </c>
      <c r="M340" s="3">
        <v>41065</v>
      </c>
    </row>
    <row r="341" spans="1:13" x14ac:dyDescent="0.2">
      <c r="A341" s="1" t="s">
        <v>91</v>
      </c>
      <c r="B341" s="2" t="s">
        <v>589</v>
      </c>
      <c r="C341" s="2" t="s">
        <v>15</v>
      </c>
      <c r="D341" s="2" t="s">
        <v>666</v>
      </c>
      <c r="E341" s="2" t="s">
        <v>395</v>
      </c>
      <c r="F341" s="2" t="s">
        <v>251</v>
      </c>
      <c r="G341" s="2">
        <v>50.1</v>
      </c>
      <c r="H341" s="2">
        <v>49.9</v>
      </c>
      <c r="I341" s="2" t="s">
        <v>19</v>
      </c>
      <c r="J341" s="2" t="s">
        <v>27</v>
      </c>
      <c r="K341" s="2">
        <v>2012</v>
      </c>
      <c r="L341" s="2" t="s">
        <v>49</v>
      </c>
      <c r="M341" s="3">
        <v>41065</v>
      </c>
    </row>
    <row r="342" spans="1:13" x14ac:dyDescent="0.2">
      <c r="A342" s="1" t="s">
        <v>91</v>
      </c>
      <c r="B342" s="2" t="s">
        <v>589</v>
      </c>
      <c r="C342" s="2" t="s">
        <v>15</v>
      </c>
      <c r="D342" s="2" t="s">
        <v>667</v>
      </c>
      <c r="E342" s="2" t="s">
        <v>395</v>
      </c>
      <c r="F342" s="2" t="s">
        <v>140</v>
      </c>
      <c r="G342" s="2">
        <v>46.8</v>
      </c>
      <c r="H342" s="2">
        <v>53.2</v>
      </c>
      <c r="I342" s="2" t="s">
        <v>26</v>
      </c>
      <c r="J342" s="2" t="s">
        <v>27</v>
      </c>
      <c r="K342" s="2">
        <v>2012</v>
      </c>
      <c r="L342" s="2" t="s">
        <v>49</v>
      </c>
      <c r="M342" s="3">
        <v>41065</v>
      </c>
    </row>
    <row r="343" spans="1:13" x14ac:dyDescent="0.2">
      <c r="A343" s="1" t="s">
        <v>91</v>
      </c>
      <c r="B343" s="2" t="s">
        <v>589</v>
      </c>
      <c r="C343" s="2" t="s">
        <v>15</v>
      </c>
      <c r="D343" s="2" t="s">
        <v>668</v>
      </c>
      <c r="E343" s="2" t="s">
        <v>395</v>
      </c>
      <c r="F343" s="2" t="s">
        <v>257</v>
      </c>
      <c r="G343" s="2">
        <v>46.9</v>
      </c>
      <c r="H343" s="2">
        <v>53.1</v>
      </c>
      <c r="I343" s="2" t="s">
        <v>26</v>
      </c>
      <c r="J343" s="2" t="s">
        <v>27</v>
      </c>
      <c r="K343" s="2">
        <v>2012</v>
      </c>
      <c r="L343" s="2" t="s">
        <v>49</v>
      </c>
      <c r="M343" s="3">
        <v>41065</v>
      </c>
    </row>
    <row r="344" spans="1:13" x14ac:dyDescent="0.2">
      <c r="A344" s="1" t="s">
        <v>205</v>
      </c>
      <c r="B344" s="2" t="s">
        <v>669</v>
      </c>
      <c r="C344" s="2" t="s">
        <v>42</v>
      </c>
      <c r="D344" s="2" t="s">
        <v>663</v>
      </c>
      <c r="E344" s="2" t="s">
        <v>395</v>
      </c>
      <c r="F344" s="2" t="s">
        <v>159</v>
      </c>
      <c r="G344" s="2">
        <v>73.599999999999994</v>
      </c>
      <c r="H344" s="2">
        <v>26.4</v>
      </c>
      <c r="I344" s="2" t="s">
        <v>19</v>
      </c>
      <c r="J344" s="2" t="s">
        <v>27</v>
      </c>
      <c r="K344" s="2">
        <v>2012</v>
      </c>
      <c r="L344" s="2" t="s">
        <v>49</v>
      </c>
      <c r="M344" s="3">
        <v>41065</v>
      </c>
    </row>
    <row r="345" spans="1:13" x14ac:dyDescent="0.2">
      <c r="A345" s="1" t="s">
        <v>269</v>
      </c>
      <c r="B345" s="2" t="s">
        <v>463</v>
      </c>
      <c r="C345" s="2" t="s">
        <v>42</v>
      </c>
      <c r="D345" s="2" t="s">
        <v>670</v>
      </c>
      <c r="E345" s="2" t="s">
        <v>395</v>
      </c>
      <c r="F345" s="2" t="s">
        <v>671</v>
      </c>
      <c r="G345" s="2">
        <v>64</v>
      </c>
      <c r="H345" s="2">
        <v>36.1</v>
      </c>
      <c r="I345" s="2" t="s">
        <v>19</v>
      </c>
      <c r="J345" s="2" t="s">
        <v>27</v>
      </c>
      <c r="K345" s="2">
        <v>2012</v>
      </c>
      <c r="L345" s="2" t="s">
        <v>49</v>
      </c>
      <c r="M345" s="3">
        <v>41065</v>
      </c>
    </row>
    <row r="346" spans="1:13" x14ac:dyDescent="0.2">
      <c r="A346" s="1" t="s">
        <v>672</v>
      </c>
      <c r="B346" s="2" t="s">
        <v>673</v>
      </c>
      <c r="C346" s="2" t="s">
        <v>15</v>
      </c>
      <c r="D346" s="2" t="s">
        <v>674</v>
      </c>
      <c r="E346" s="2" t="s">
        <v>395</v>
      </c>
      <c r="F346" s="2" t="s">
        <v>76</v>
      </c>
      <c r="G346" s="2">
        <v>43.7</v>
      </c>
      <c r="H346" s="2">
        <v>56.3</v>
      </c>
      <c r="I346" s="2" t="s">
        <v>26</v>
      </c>
      <c r="J346" s="2" t="s">
        <v>27</v>
      </c>
      <c r="K346" s="2">
        <v>2012</v>
      </c>
      <c r="L346" s="2" t="s">
        <v>49</v>
      </c>
      <c r="M346" s="3">
        <v>41065</v>
      </c>
    </row>
    <row r="347" spans="1:13" x14ac:dyDescent="0.2">
      <c r="A347" s="1" t="s">
        <v>296</v>
      </c>
      <c r="B347" s="2" t="s">
        <v>675</v>
      </c>
      <c r="C347" s="2" t="s">
        <v>15</v>
      </c>
      <c r="D347" s="2" t="s">
        <v>676</v>
      </c>
      <c r="E347" s="2" t="s">
        <v>395</v>
      </c>
      <c r="F347" s="2" t="s">
        <v>95</v>
      </c>
      <c r="G347" s="2">
        <v>44.8</v>
      </c>
      <c r="H347" s="2">
        <v>55.2</v>
      </c>
      <c r="I347" s="2" t="s">
        <v>26</v>
      </c>
      <c r="J347" s="2" t="s">
        <v>27</v>
      </c>
      <c r="K347" s="2">
        <v>2012</v>
      </c>
      <c r="L347" s="2" t="s">
        <v>49</v>
      </c>
      <c r="M347" s="3">
        <v>41065</v>
      </c>
    </row>
    <row r="348" spans="1:13" x14ac:dyDescent="0.2">
      <c r="A348" s="1" t="s">
        <v>374</v>
      </c>
      <c r="B348" s="2" t="s">
        <v>677</v>
      </c>
      <c r="C348" s="2" t="s">
        <v>42</v>
      </c>
      <c r="D348" s="2" t="s">
        <v>678</v>
      </c>
      <c r="E348" s="2" t="s">
        <v>395</v>
      </c>
      <c r="F348" s="2" t="s">
        <v>314</v>
      </c>
      <c r="G348" s="2">
        <v>70.3</v>
      </c>
      <c r="H348" s="2">
        <v>29.7</v>
      </c>
      <c r="I348" s="2" t="s">
        <v>19</v>
      </c>
      <c r="J348" s="2" t="s">
        <v>27</v>
      </c>
      <c r="K348" s="2">
        <v>2012</v>
      </c>
      <c r="L348" s="2" t="s">
        <v>49</v>
      </c>
      <c r="M348" s="3">
        <v>41065</v>
      </c>
    </row>
    <row r="349" spans="1:13" x14ac:dyDescent="0.2">
      <c r="A349" s="1" t="s">
        <v>374</v>
      </c>
      <c r="B349" s="2" t="s">
        <v>679</v>
      </c>
      <c r="C349" s="2" t="s">
        <v>42</v>
      </c>
      <c r="D349" s="2" t="s">
        <v>680</v>
      </c>
      <c r="E349" s="2" t="s">
        <v>395</v>
      </c>
      <c r="F349" s="2" t="s">
        <v>257</v>
      </c>
      <c r="G349" s="2">
        <v>65.2</v>
      </c>
      <c r="H349" s="2">
        <v>34.799999999999997</v>
      </c>
      <c r="I349" s="2" t="s">
        <v>19</v>
      </c>
      <c r="J349" s="2" t="s">
        <v>27</v>
      </c>
      <c r="K349" s="2">
        <v>2012</v>
      </c>
      <c r="L349" s="2" t="s">
        <v>49</v>
      </c>
      <c r="M349" s="3">
        <v>41065</v>
      </c>
    </row>
    <row r="350" spans="1:13" x14ac:dyDescent="0.2">
      <c r="A350" s="1" t="s">
        <v>108</v>
      </c>
      <c r="B350" s="2" t="s">
        <v>108</v>
      </c>
      <c r="C350" s="2" t="s">
        <v>42</v>
      </c>
      <c r="D350" s="2" t="s">
        <v>681</v>
      </c>
      <c r="E350" s="2" t="s">
        <v>395</v>
      </c>
      <c r="F350" s="2" t="s">
        <v>95</v>
      </c>
      <c r="G350" s="2">
        <v>67.099999999999994</v>
      </c>
      <c r="H350" s="2">
        <v>32.9</v>
      </c>
      <c r="I350" s="2" t="s">
        <v>19</v>
      </c>
      <c r="J350" s="2" t="s">
        <v>27</v>
      </c>
      <c r="K350" s="2">
        <v>2012</v>
      </c>
      <c r="L350" s="2" t="s">
        <v>49</v>
      </c>
      <c r="M350" s="3">
        <v>41065</v>
      </c>
    </row>
    <row r="351" spans="1:13" x14ac:dyDescent="0.2">
      <c r="A351" s="1" t="s">
        <v>122</v>
      </c>
      <c r="B351" s="2" t="s">
        <v>682</v>
      </c>
      <c r="C351" s="2" t="s">
        <v>15</v>
      </c>
      <c r="D351" s="2" t="s">
        <v>683</v>
      </c>
      <c r="E351" s="2" t="s">
        <v>395</v>
      </c>
      <c r="F351" s="2" t="s">
        <v>55</v>
      </c>
      <c r="G351" s="2">
        <v>55.6</v>
      </c>
      <c r="H351" s="2">
        <v>44.4</v>
      </c>
      <c r="I351" s="2" t="s">
        <v>19</v>
      </c>
      <c r="J351" s="2" t="s">
        <v>27</v>
      </c>
      <c r="K351" s="2">
        <v>2012</v>
      </c>
      <c r="L351" s="2" t="s">
        <v>49</v>
      </c>
      <c r="M351" s="3">
        <v>41065</v>
      </c>
    </row>
    <row r="352" spans="1:13" x14ac:dyDescent="0.2">
      <c r="A352" s="1" t="s">
        <v>242</v>
      </c>
      <c r="B352" s="2" t="s">
        <v>684</v>
      </c>
      <c r="C352" s="2" t="s">
        <v>15</v>
      </c>
      <c r="D352" s="2" t="s">
        <v>261</v>
      </c>
      <c r="E352" s="2" t="s">
        <v>395</v>
      </c>
      <c r="F352" s="2" t="s">
        <v>90</v>
      </c>
      <c r="G352" s="2">
        <v>63.3</v>
      </c>
      <c r="H352" s="2">
        <v>36.700000000000003</v>
      </c>
      <c r="I352" s="2" t="s">
        <v>19</v>
      </c>
      <c r="J352" s="2" t="s">
        <v>27</v>
      </c>
      <c r="K352" s="2">
        <v>2010</v>
      </c>
      <c r="L352" s="2" t="s">
        <v>21</v>
      </c>
      <c r="M352" s="3">
        <v>40484</v>
      </c>
    </row>
    <row r="353" spans="1:13" x14ac:dyDescent="0.2">
      <c r="A353" s="1" t="s">
        <v>13</v>
      </c>
      <c r="B353" s="2" t="s">
        <v>555</v>
      </c>
      <c r="C353" s="2" t="s">
        <v>15</v>
      </c>
      <c r="D353" s="2" t="s">
        <v>685</v>
      </c>
      <c r="E353" s="2" t="s">
        <v>395</v>
      </c>
      <c r="F353" s="2" t="s">
        <v>107</v>
      </c>
      <c r="G353" s="2">
        <v>50</v>
      </c>
      <c r="H353" s="2">
        <v>50</v>
      </c>
      <c r="I353" s="2" t="s">
        <v>26</v>
      </c>
      <c r="J353" s="2" t="s">
        <v>27</v>
      </c>
      <c r="K353" s="2">
        <v>2010</v>
      </c>
      <c r="L353" s="2" t="s">
        <v>21</v>
      </c>
      <c r="M353" s="3">
        <v>40484</v>
      </c>
    </row>
    <row r="354" spans="1:13" x14ac:dyDescent="0.2">
      <c r="A354" s="1" t="s">
        <v>242</v>
      </c>
      <c r="B354" s="2" t="s">
        <v>243</v>
      </c>
      <c r="C354" s="2" t="s">
        <v>15</v>
      </c>
      <c r="D354" s="2" t="s">
        <v>686</v>
      </c>
      <c r="E354" s="2" t="s">
        <v>395</v>
      </c>
      <c r="F354" s="2" t="s">
        <v>44</v>
      </c>
      <c r="G354" s="2">
        <v>83</v>
      </c>
      <c r="H354" s="2">
        <v>17</v>
      </c>
      <c r="I354" s="2" t="s">
        <v>19</v>
      </c>
      <c r="J354" s="2" t="s">
        <v>27</v>
      </c>
      <c r="K354" s="2">
        <v>2010</v>
      </c>
      <c r="L354" s="2" t="s">
        <v>21</v>
      </c>
      <c r="M354" s="3">
        <v>40484</v>
      </c>
    </row>
    <row r="355" spans="1:13" x14ac:dyDescent="0.2">
      <c r="A355" s="1" t="s">
        <v>242</v>
      </c>
      <c r="B355" s="2" t="s">
        <v>324</v>
      </c>
      <c r="C355" s="2" t="s">
        <v>15</v>
      </c>
      <c r="D355" s="2" t="s">
        <v>687</v>
      </c>
      <c r="E355" s="2" t="s">
        <v>395</v>
      </c>
      <c r="F355" s="2" t="s">
        <v>159</v>
      </c>
      <c r="G355" s="2">
        <v>84.3</v>
      </c>
      <c r="H355" s="2">
        <v>15.7</v>
      </c>
      <c r="I355" s="2" t="s">
        <v>19</v>
      </c>
      <c r="J355" s="2" t="s">
        <v>27</v>
      </c>
      <c r="K355" s="2">
        <v>2010</v>
      </c>
      <c r="L355" s="2" t="s">
        <v>21</v>
      </c>
      <c r="M355" s="3">
        <v>40484</v>
      </c>
    </row>
    <row r="356" spans="1:13" x14ac:dyDescent="0.2">
      <c r="A356" s="1" t="s">
        <v>242</v>
      </c>
      <c r="B356" s="2" t="s">
        <v>324</v>
      </c>
      <c r="C356" s="2" t="s">
        <v>15</v>
      </c>
      <c r="D356" s="2" t="s">
        <v>688</v>
      </c>
      <c r="E356" s="2" t="s">
        <v>395</v>
      </c>
      <c r="F356" s="2" t="s">
        <v>78</v>
      </c>
      <c r="G356" s="2">
        <v>86.2</v>
      </c>
      <c r="H356" s="2">
        <v>13.8</v>
      </c>
      <c r="I356" s="2" t="s">
        <v>19</v>
      </c>
      <c r="J356" s="2" t="s">
        <v>27</v>
      </c>
      <c r="K356" s="2">
        <v>2010</v>
      </c>
      <c r="L356" s="2" t="s">
        <v>21</v>
      </c>
      <c r="M356" s="3">
        <v>40484</v>
      </c>
    </row>
    <row r="357" spans="1:13" x14ac:dyDescent="0.2">
      <c r="A357" s="1" t="s">
        <v>52</v>
      </c>
      <c r="B357" s="2" t="s">
        <v>689</v>
      </c>
      <c r="C357" s="2" t="s">
        <v>15</v>
      </c>
      <c r="D357" s="2" t="s">
        <v>690</v>
      </c>
      <c r="E357" s="2" t="s">
        <v>395</v>
      </c>
      <c r="F357" s="2" t="s">
        <v>115</v>
      </c>
      <c r="G357" s="2">
        <v>69.599999999999994</v>
      </c>
      <c r="H357" s="2">
        <v>30.4</v>
      </c>
      <c r="I357" s="2" t="s">
        <v>19</v>
      </c>
      <c r="J357" s="2" t="s">
        <v>27</v>
      </c>
      <c r="K357" s="2">
        <v>2010</v>
      </c>
      <c r="L357" s="2" t="s">
        <v>21</v>
      </c>
      <c r="M357" s="3">
        <v>40484</v>
      </c>
    </row>
    <row r="358" spans="1:13" x14ac:dyDescent="0.2">
      <c r="A358" s="1" t="s">
        <v>52</v>
      </c>
      <c r="B358" s="2" t="s">
        <v>689</v>
      </c>
      <c r="C358" s="2" t="s">
        <v>15</v>
      </c>
      <c r="D358" s="2" t="s">
        <v>691</v>
      </c>
      <c r="E358" s="2" t="s">
        <v>395</v>
      </c>
      <c r="F358" s="2" t="s">
        <v>35</v>
      </c>
      <c r="G358" s="2">
        <v>73.2</v>
      </c>
      <c r="H358" s="2">
        <v>26.8</v>
      </c>
      <c r="I358" s="2" t="s">
        <v>19</v>
      </c>
      <c r="J358" s="2" t="s">
        <v>27</v>
      </c>
      <c r="K358" s="2">
        <v>2010</v>
      </c>
      <c r="L358" s="2" t="s">
        <v>21</v>
      </c>
      <c r="M358" s="3">
        <v>40484</v>
      </c>
    </row>
    <row r="359" spans="1:13" x14ac:dyDescent="0.2">
      <c r="A359" s="1" t="s">
        <v>79</v>
      </c>
      <c r="B359" s="2" t="s">
        <v>692</v>
      </c>
      <c r="C359" s="2" t="s">
        <v>15</v>
      </c>
      <c r="D359" s="2" t="s">
        <v>693</v>
      </c>
      <c r="E359" s="2" t="s">
        <v>395</v>
      </c>
      <c r="F359" s="2" t="s">
        <v>65</v>
      </c>
      <c r="G359" s="2">
        <v>43.7</v>
      </c>
      <c r="H359" s="2">
        <v>56.3</v>
      </c>
      <c r="I359" s="2" t="s">
        <v>26</v>
      </c>
      <c r="J359" s="2" t="s">
        <v>27</v>
      </c>
      <c r="K359" s="2">
        <v>2010</v>
      </c>
      <c r="L359" s="2" t="s">
        <v>21</v>
      </c>
      <c r="M359" s="3">
        <v>40484</v>
      </c>
    </row>
    <row r="360" spans="1:13" x14ac:dyDescent="0.2">
      <c r="A360" s="1" t="s">
        <v>205</v>
      </c>
      <c r="B360" s="2" t="s">
        <v>405</v>
      </c>
      <c r="C360" s="2" t="s">
        <v>42</v>
      </c>
      <c r="D360" s="2" t="s">
        <v>694</v>
      </c>
      <c r="E360" s="2" t="s">
        <v>395</v>
      </c>
      <c r="F360" s="2" t="s">
        <v>159</v>
      </c>
      <c r="G360" s="2">
        <v>54.3</v>
      </c>
      <c r="H360" s="2">
        <v>45.7</v>
      </c>
      <c r="I360" s="2" t="s">
        <v>19</v>
      </c>
      <c r="J360" s="2" t="s">
        <v>27</v>
      </c>
      <c r="K360" s="2">
        <v>2010</v>
      </c>
      <c r="L360" s="2" t="s">
        <v>21</v>
      </c>
      <c r="M360" s="3">
        <v>40484</v>
      </c>
    </row>
    <row r="361" spans="1:13" x14ac:dyDescent="0.2">
      <c r="A361" s="1" t="s">
        <v>66</v>
      </c>
      <c r="B361" s="2" t="s">
        <v>695</v>
      </c>
      <c r="C361" s="2" t="s">
        <v>42</v>
      </c>
      <c r="D361" s="2" t="s">
        <v>694</v>
      </c>
      <c r="E361" s="2" t="s">
        <v>395</v>
      </c>
      <c r="F361" s="2" t="s">
        <v>90</v>
      </c>
      <c r="G361" s="2">
        <v>58.2</v>
      </c>
      <c r="H361" s="2">
        <v>41.8</v>
      </c>
      <c r="I361" s="2" t="s">
        <v>19</v>
      </c>
      <c r="J361" s="2" t="s">
        <v>27</v>
      </c>
      <c r="K361" s="2">
        <v>2010</v>
      </c>
      <c r="L361" s="2" t="s">
        <v>21</v>
      </c>
      <c r="M361" s="3">
        <v>40484</v>
      </c>
    </row>
    <row r="362" spans="1:13" x14ac:dyDescent="0.2">
      <c r="A362" s="1" t="s">
        <v>296</v>
      </c>
      <c r="B362" s="2" t="s">
        <v>696</v>
      </c>
      <c r="C362" s="2" t="s">
        <v>15</v>
      </c>
      <c r="D362" s="2" t="s">
        <v>697</v>
      </c>
      <c r="E362" s="2" t="s">
        <v>395</v>
      </c>
      <c r="F362" s="2" t="s">
        <v>51</v>
      </c>
      <c r="G362" s="2">
        <v>52.2</v>
      </c>
      <c r="H362" s="2">
        <v>47.8</v>
      </c>
      <c r="I362" s="2" t="s">
        <v>19</v>
      </c>
      <c r="J362" s="2" t="s">
        <v>27</v>
      </c>
      <c r="K362" s="2">
        <v>2010</v>
      </c>
      <c r="L362" s="2" t="s">
        <v>21</v>
      </c>
      <c r="M362" s="3">
        <v>40484</v>
      </c>
    </row>
    <row r="363" spans="1:13" x14ac:dyDescent="0.2">
      <c r="A363" s="1" t="s">
        <v>205</v>
      </c>
      <c r="B363" s="2" t="s">
        <v>278</v>
      </c>
      <c r="C363" s="2" t="s">
        <v>42</v>
      </c>
      <c r="D363" s="2" t="s">
        <v>698</v>
      </c>
      <c r="E363" s="2" t="s">
        <v>395</v>
      </c>
      <c r="F363" s="2" t="s">
        <v>233</v>
      </c>
      <c r="G363" s="2">
        <v>58.5</v>
      </c>
      <c r="H363" s="2">
        <v>41.5</v>
      </c>
      <c r="I363" s="2" t="s">
        <v>19</v>
      </c>
      <c r="J363" s="2" t="s">
        <v>27</v>
      </c>
      <c r="K363" s="2">
        <v>2010</v>
      </c>
      <c r="L363" s="2" t="s">
        <v>21</v>
      </c>
      <c r="M363" s="3">
        <v>40484</v>
      </c>
    </row>
    <row r="364" spans="1:13" x14ac:dyDescent="0.2">
      <c r="A364" s="1" t="s">
        <v>111</v>
      </c>
      <c r="B364" s="2" t="s">
        <v>414</v>
      </c>
      <c r="C364" s="2" t="s">
        <v>15</v>
      </c>
      <c r="D364" s="2" t="s">
        <v>699</v>
      </c>
      <c r="E364" s="2" t="s">
        <v>395</v>
      </c>
      <c r="F364" s="2" t="s">
        <v>245</v>
      </c>
      <c r="G364" s="2">
        <v>77.599999999999994</v>
      </c>
      <c r="H364" s="2">
        <v>22.4</v>
      </c>
      <c r="I364" s="2" t="s">
        <v>19</v>
      </c>
      <c r="J364" s="2" t="s">
        <v>27</v>
      </c>
      <c r="K364" s="2">
        <v>2010</v>
      </c>
      <c r="L364" s="2" t="s">
        <v>21</v>
      </c>
      <c r="M364" s="3">
        <v>40484</v>
      </c>
    </row>
    <row r="365" spans="1:13" x14ac:dyDescent="0.2">
      <c r="A365" s="1" t="s">
        <v>568</v>
      </c>
      <c r="B365" s="2" t="s">
        <v>569</v>
      </c>
      <c r="C365" s="2" t="s">
        <v>15</v>
      </c>
      <c r="D365" s="2" t="s">
        <v>570</v>
      </c>
      <c r="E365" s="2" t="s">
        <v>395</v>
      </c>
      <c r="F365" s="2" t="s">
        <v>78</v>
      </c>
      <c r="G365" s="2">
        <v>44.9</v>
      </c>
      <c r="H365" s="2">
        <v>55.1</v>
      </c>
      <c r="I365" s="2" t="s">
        <v>26</v>
      </c>
      <c r="J365" s="2" t="s">
        <v>27</v>
      </c>
      <c r="K365" s="2">
        <v>2010</v>
      </c>
      <c r="L365" s="2" t="s">
        <v>21</v>
      </c>
      <c r="M365" s="3">
        <v>40484</v>
      </c>
    </row>
    <row r="366" spans="1:13" x14ac:dyDescent="0.2">
      <c r="A366" s="1" t="s">
        <v>91</v>
      </c>
      <c r="B366" s="2" t="s">
        <v>418</v>
      </c>
      <c r="C366" s="2" t="s">
        <v>42</v>
      </c>
      <c r="D366" s="2" t="s">
        <v>630</v>
      </c>
      <c r="E366" s="2" t="s">
        <v>395</v>
      </c>
      <c r="F366" s="2" t="s">
        <v>97</v>
      </c>
      <c r="G366" s="2">
        <v>47.4</v>
      </c>
      <c r="H366" s="2">
        <v>52.6</v>
      </c>
      <c r="I366" s="2" t="s">
        <v>26</v>
      </c>
      <c r="J366" s="2" t="s">
        <v>27</v>
      </c>
      <c r="K366" s="2">
        <v>2010</v>
      </c>
      <c r="L366" s="2" t="s">
        <v>21</v>
      </c>
      <c r="M366" s="3">
        <v>40484</v>
      </c>
    </row>
    <row r="367" spans="1:13" x14ac:dyDescent="0.2">
      <c r="A367" s="1" t="s">
        <v>296</v>
      </c>
      <c r="B367" s="2" t="s">
        <v>700</v>
      </c>
      <c r="C367" s="2" t="s">
        <v>15</v>
      </c>
      <c r="D367" s="2" t="s">
        <v>701</v>
      </c>
      <c r="E367" s="2" t="s">
        <v>395</v>
      </c>
      <c r="F367" s="2" t="s">
        <v>48</v>
      </c>
      <c r="G367" s="2">
        <v>68.599999999999994</v>
      </c>
      <c r="H367" s="2">
        <v>31.4</v>
      </c>
      <c r="I367" s="2" t="s">
        <v>19</v>
      </c>
      <c r="J367" s="2" t="s">
        <v>27</v>
      </c>
      <c r="K367" s="2">
        <v>2010</v>
      </c>
      <c r="L367" s="2" t="s">
        <v>21</v>
      </c>
      <c r="M367" s="3">
        <v>40484</v>
      </c>
    </row>
    <row r="368" spans="1:13" x14ac:dyDescent="0.2">
      <c r="A368" s="1" t="s">
        <v>363</v>
      </c>
      <c r="B368" s="2" t="s">
        <v>364</v>
      </c>
      <c r="C368" s="2" t="s">
        <v>15</v>
      </c>
      <c r="D368" s="2" t="s">
        <v>702</v>
      </c>
      <c r="E368" s="2" t="s">
        <v>395</v>
      </c>
      <c r="F368" s="2" t="s">
        <v>44</v>
      </c>
      <c r="G368" s="2">
        <v>53.5</v>
      </c>
      <c r="H368" s="2">
        <v>46.5</v>
      </c>
      <c r="I368" s="2" t="s">
        <v>19</v>
      </c>
      <c r="J368" s="2" t="s">
        <v>27</v>
      </c>
      <c r="K368" s="2">
        <v>2010</v>
      </c>
      <c r="L368" s="2" t="s">
        <v>21</v>
      </c>
      <c r="M368" s="3">
        <v>40484</v>
      </c>
    </row>
    <row r="369" spans="1:13" x14ac:dyDescent="0.2">
      <c r="A369" s="1" t="s">
        <v>363</v>
      </c>
      <c r="B369" s="2" t="s">
        <v>703</v>
      </c>
      <c r="C369" s="2" t="s">
        <v>15</v>
      </c>
      <c r="D369" s="2" t="s">
        <v>704</v>
      </c>
      <c r="E369" s="2" t="s">
        <v>395</v>
      </c>
      <c r="F369" s="2" t="s">
        <v>251</v>
      </c>
      <c r="G369" s="2">
        <v>36.200000000000003</v>
      </c>
      <c r="H369" s="2">
        <v>63.8</v>
      </c>
      <c r="I369" s="2" t="s">
        <v>26</v>
      </c>
      <c r="J369" s="2" t="s">
        <v>27</v>
      </c>
      <c r="K369" s="2">
        <v>2010</v>
      </c>
      <c r="L369" s="2" t="s">
        <v>21</v>
      </c>
      <c r="M369" s="3">
        <v>40484</v>
      </c>
    </row>
    <row r="370" spans="1:13" x14ac:dyDescent="0.2">
      <c r="A370" s="1" t="s">
        <v>116</v>
      </c>
      <c r="B370" s="2" t="s">
        <v>705</v>
      </c>
      <c r="C370" s="2" t="s">
        <v>15</v>
      </c>
      <c r="D370" s="2" t="s">
        <v>706</v>
      </c>
      <c r="E370" s="2" t="s">
        <v>395</v>
      </c>
      <c r="F370" s="2" t="s">
        <v>97</v>
      </c>
      <c r="G370" s="2">
        <v>33.4</v>
      </c>
      <c r="H370" s="2">
        <v>66.599999999999994</v>
      </c>
      <c r="I370" s="2" t="s">
        <v>26</v>
      </c>
      <c r="J370" s="2" t="s">
        <v>27</v>
      </c>
      <c r="K370" s="2">
        <v>2010</v>
      </c>
      <c r="L370" s="2" t="s">
        <v>21</v>
      </c>
      <c r="M370" s="3">
        <v>40484</v>
      </c>
    </row>
    <row r="371" spans="1:13" x14ac:dyDescent="0.2">
      <c r="A371" s="1" t="s">
        <v>13</v>
      </c>
      <c r="B371" s="2" t="s">
        <v>131</v>
      </c>
      <c r="C371" s="2" t="s">
        <v>15</v>
      </c>
      <c r="D371" s="2" t="s">
        <v>707</v>
      </c>
      <c r="E371" s="2" t="s">
        <v>395</v>
      </c>
      <c r="F371" s="2" t="s">
        <v>55</v>
      </c>
      <c r="G371" s="2">
        <v>72.8</v>
      </c>
      <c r="H371" s="2">
        <v>27.2</v>
      </c>
      <c r="I371" s="2" t="s">
        <v>19</v>
      </c>
      <c r="J371" s="2" t="s">
        <v>27</v>
      </c>
      <c r="K371" s="2">
        <v>2010</v>
      </c>
      <c r="L371" s="2" t="s">
        <v>21</v>
      </c>
      <c r="M371" s="3">
        <v>40484</v>
      </c>
    </row>
    <row r="372" spans="1:13" x14ac:dyDescent="0.2">
      <c r="A372" s="1" t="s">
        <v>66</v>
      </c>
      <c r="B372" s="2" t="s">
        <v>174</v>
      </c>
      <c r="C372" s="2" t="s">
        <v>15</v>
      </c>
      <c r="D372" s="2" t="s">
        <v>261</v>
      </c>
      <c r="E372" s="2" t="s">
        <v>395</v>
      </c>
      <c r="F372" s="2" t="s">
        <v>55</v>
      </c>
      <c r="G372" s="2">
        <v>63.1</v>
      </c>
      <c r="H372" s="2">
        <v>36.9</v>
      </c>
      <c r="I372" s="2" t="s">
        <v>19</v>
      </c>
      <c r="J372" s="2" t="s">
        <v>27</v>
      </c>
      <c r="K372" s="2">
        <v>2010</v>
      </c>
      <c r="L372" s="2" t="s">
        <v>21</v>
      </c>
      <c r="M372" s="3">
        <v>40484</v>
      </c>
    </row>
    <row r="373" spans="1:13" x14ac:dyDescent="0.2">
      <c r="A373" s="1" t="s">
        <v>339</v>
      </c>
      <c r="B373" s="2" t="s">
        <v>708</v>
      </c>
      <c r="C373" s="2" t="s">
        <v>42</v>
      </c>
      <c r="D373" s="2" t="s">
        <v>709</v>
      </c>
      <c r="E373" s="2" t="s">
        <v>395</v>
      </c>
      <c r="F373" s="2" t="s">
        <v>76</v>
      </c>
      <c r="G373" s="2">
        <v>30.2</v>
      </c>
      <c r="H373" s="2">
        <v>69.8</v>
      </c>
      <c r="I373" s="2" t="s">
        <v>26</v>
      </c>
      <c r="J373" s="2" t="s">
        <v>27</v>
      </c>
      <c r="K373" s="2">
        <v>2010</v>
      </c>
      <c r="L373" s="2" t="s">
        <v>21</v>
      </c>
      <c r="M373" s="3">
        <v>40484</v>
      </c>
    </row>
    <row r="374" spans="1:13" x14ac:dyDescent="0.2">
      <c r="A374" s="1" t="s">
        <v>52</v>
      </c>
      <c r="B374" s="2" t="s">
        <v>710</v>
      </c>
      <c r="C374" s="2" t="s">
        <v>15</v>
      </c>
      <c r="D374" s="2" t="s">
        <v>711</v>
      </c>
      <c r="E374" s="2" t="s">
        <v>395</v>
      </c>
      <c r="F374" s="2" t="s">
        <v>251</v>
      </c>
      <c r="G374" s="2">
        <v>70.099999999999994</v>
      </c>
      <c r="H374" s="2">
        <v>29.9</v>
      </c>
      <c r="I374" s="2" t="s">
        <v>19</v>
      </c>
      <c r="J374" s="2" t="s">
        <v>27</v>
      </c>
      <c r="K374" s="2">
        <v>2010</v>
      </c>
      <c r="L374" s="2" t="s">
        <v>21</v>
      </c>
      <c r="M374" s="3">
        <v>40484</v>
      </c>
    </row>
    <row r="375" spans="1:13" x14ac:dyDescent="0.2">
      <c r="A375" s="1" t="s">
        <v>363</v>
      </c>
      <c r="B375" s="2" t="s">
        <v>712</v>
      </c>
      <c r="C375" s="2" t="s">
        <v>15</v>
      </c>
      <c r="D375" s="2" t="s">
        <v>713</v>
      </c>
      <c r="E375" s="2" t="s">
        <v>395</v>
      </c>
      <c r="F375" s="2" t="s">
        <v>48</v>
      </c>
      <c r="G375" s="2">
        <v>31.9</v>
      </c>
      <c r="H375" s="2">
        <v>68.099999999999994</v>
      </c>
      <c r="I375" s="2" t="s">
        <v>26</v>
      </c>
      <c r="J375" s="2" t="s">
        <v>27</v>
      </c>
      <c r="K375" s="2">
        <v>2010</v>
      </c>
      <c r="L375" s="2" t="s">
        <v>21</v>
      </c>
      <c r="M375" s="3">
        <v>40484</v>
      </c>
    </row>
    <row r="376" spans="1:13" x14ac:dyDescent="0.2">
      <c r="A376" s="1" t="s">
        <v>242</v>
      </c>
      <c r="B376" s="2" t="s">
        <v>714</v>
      </c>
      <c r="C376" s="2" t="s">
        <v>15</v>
      </c>
      <c r="D376" s="2" t="s">
        <v>715</v>
      </c>
      <c r="E376" s="2" t="s">
        <v>395</v>
      </c>
      <c r="F376" s="2" t="s">
        <v>18</v>
      </c>
      <c r="G376" s="2">
        <v>43.9</v>
      </c>
      <c r="H376" s="2">
        <v>56.1</v>
      </c>
      <c r="I376" s="2" t="s">
        <v>26</v>
      </c>
      <c r="J376" s="2" t="s">
        <v>27</v>
      </c>
      <c r="K376" s="2">
        <v>2010</v>
      </c>
      <c r="L376" s="2" t="s">
        <v>21</v>
      </c>
      <c r="M376" s="3">
        <v>40484</v>
      </c>
    </row>
    <row r="377" spans="1:13" x14ac:dyDescent="0.2">
      <c r="A377" s="1" t="s">
        <v>242</v>
      </c>
      <c r="B377" s="2" t="s">
        <v>714</v>
      </c>
      <c r="C377" s="2" t="s">
        <v>15</v>
      </c>
      <c r="D377" s="2" t="s">
        <v>716</v>
      </c>
      <c r="E377" s="2" t="s">
        <v>395</v>
      </c>
      <c r="F377" s="2" t="s">
        <v>93</v>
      </c>
      <c r="G377" s="2">
        <v>70.5</v>
      </c>
      <c r="H377" s="2">
        <v>29.5</v>
      </c>
      <c r="I377" s="2" t="s">
        <v>19</v>
      </c>
      <c r="J377" s="2" t="s">
        <v>27</v>
      </c>
      <c r="K377" s="2">
        <v>2010</v>
      </c>
      <c r="L377" s="2" t="s">
        <v>21</v>
      </c>
      <c r="M377" s="3">
        <v>40484</v>
      </c>
    </row>
    <row r="378" spans="1:13" x14ac:dyDescent="0.2">
      <c r="A378" s="1" t="s">
        <v>177</v>
      </c>
      <c r="B378" s="2" t="s">
        <v>178</v>
      </c>
      <c r="C378" s="2" t="s">
        <v>42</v>
      </c>
      <c r="D378" s="2" t="s">
        <v>717</v>
      </c>
      <c r="E378" s="2" t="s">
        <v>395</v>
      </c>
      <c r="F378" s="2" t="s">
        <v>78</v>
      </c>
      <c r="G378" s="2">
        <v>54.7</v>
      </c>
      <c r="H378" s="2">
        <v>45.3</v>
      </c>
      <c r="I378" s="2" t="s">
        <v>19</v>
      </c>
      <c r="J378" s="2" t="s">
        <v>27</v>
      </c>
      <c r="K378" s="2">
        <v>2010</v>
      </c>
      <c r="L378" s="2" t="s">
        <v>21</v>
      </c>
      <c r="M378" s="3">
        <v>40484</v>
      </c>
    </row>
    <row r="379" spans="1:13" x14ac:dyDescent="0.2">
      <c r="A379" s="1" t="s">
        <v>391</v>
      </c>
      <c r="B379" s="2" t="s">
        <v>718</v>
      </c>
      <c r="C379" s="2" t="s">
        <v>15</v>
      </c>
      <c r="D379" s="2" t="s">
        <v>719</v>
      </c>
      <c r="E379" s="2" t="s">
        <v>395</v>
      </c>
      <c r="F379" s="2" t="s">
        <v>107</v>
      </c>
      <c r="G379" s="2">
        <v>73.2</v>
      </c>
      <c r="H379" s="2">
        <v>26.8</v>
      </c>
      <c r="I379" s="2" t="s">
        <v>19</v>
      </c>
      <c r="J379" s="2" t="s">
        <v>27</v>
      </c>
      <c r="K379" s="2">
        <v>2010</v>
      </c>
      <c r="L379" s="2" t="s">
        <v>21</v>
      </c>
      <c r="M379" s="3">
        <v>40484</v>
      </c>
    </row>
    <row r="380" spans="1:13" x14ac:dyDescent="0.2">
      <c r="A380" s="1" t="s">
        <v>69</v>
      </c>
      <c r="B380" s="2" t="s">
        <v>720</v>
      </c>
      <c r="C380" s="2" t="s">
        <v>15</v>
      </c>
      <c r="D380" s="2" t="s">
        <v>721</v>
      </c>
      <c r="E380" s="2" t="s">
        <v>395</v>
      </c>
      <c r="F380" s="2" t="s">
        <v>93</v>
      </c>
      <c r="G380" s="2">
        <v>48.1</v>
      </c>
      <c r="H380" s="2">
        <v>51.9</v>
      </c>
      <c r="I380" s="2" t="s">
        <v>26</v>
      </c>
      <c r="J380" s="2" t="s">
        <v>27</v>
      </c>
      <c r="K380" s="2">
        <v>2010</v>
      </c>
      <c r="L380" s="2" t="s">
        <v>21</v>
      </c>
      <c r="M380" s="3">
        <v>40484</v>
      </c>
    </row>
    <row r="381" spans="1:13" x14ac:dyDescent="0.2">
      <c r="A381" s="1" t="s">
        <v>296</v>
      </c>
      <c r="B381" s="2" t="s">
        <v>722</v>
      </c>
      <c r="C381" s="2" t="s">
        <v>15</v>
      </c>
      <c r="D381" s="2" t="s">
        <v>723</v>
      </c>
      <c r="E381" s="2" t="s">
        <v>395</v>
      </c>
      <c r="F381" s="2" t="s">
        <v>18</v>
      </c>
      <c r="G381" s="2">
        <v>61.4</v>
      </c>
      <c r="H381" s="2">
        <v>38.6</v>
      </c>
      <c r="I381" s="2" t="s">
        <v>19</v>
      </c>
      <c r="J381" s="2" t="s">
        <v>27</v>
      </c>
      <c r="K381" s="2">
        <v>2010</v>
      </c>
      <c r="L381" s="2" t="s">
        <v>21</v>
      </c>
      <c r="M381" s="3">
        <v>40484</v>
      </c>
    </row>
    <row r="382" spans="1:13" x14ac:dyDescent="0.2">
      <c r="A382" s="1" t="s">
        <v>205</v>
      </c>
      <c r="B382" s="2" t="s">
        <v>724</v>
      </c>
      <c r="C382" s="2" t="s">
        <v>15</v>
      </c>
      <c r="D382" s="2" t="s">
        <v>725</v>
      </c>
      <c r="E382" s="2" t="s">
        <v>395</v>
      </c>
      <c r="F382" s="2" t="s">
        <v>251</v>
      </c>
      <c r="G382" s="2">
        <v>44</v>
      </c>
      <c r="H382" s="2">
        <v>56</v>
      </c>
      <c r="I382" s="2" t="s">
        <v>26</v>
      </c>
      <c r="J382" s="2" t="s">
        <v>27</v>
      </c>
      <c r="K382" s="2">
        <v>2010</v>
      </c>
      <c r="L382" s="2" t="s">
        <v>21</v>
      </c>
      <c r="M382" s="3">
        <v>40484</v>
      </c>
    </row>
    <row r="383" spans="1:13" x14ac:dyDescent="0.2">
      <c r="A383" s="1" t="s">
        <v>13</v>
      </c>
      <c r="B383" s="2" t="s">
        <v>579</v>
      </c>
      <c r="C383" s="2" t="s">
        <v>15</v>
      </c>
      <c r="D383" s="2" t="s">
        <v>726</v>
      </c>
      <c r="E383" s="2" t="s">
        <v>395</v>
      </c>
      <c r="F383" s="2" t="s">
        <v>727</v>
      </c>
      <c r="G383" s="2">
        <v>26.9</v>
      </c>
      <c r="H383" s="2">
        <v>73.099999999999994</v>
      </c>
      <c r="I383" s="2" t="s">
        <v>26</v>
      </c>
      <c r="J383" s="2" t="s">
        <v>27</v>
      </c>
      <c r="K383" s="2">
        <v>2010</v>
      </c>
      <c r="L383" s="2" t="s">
        <v>21</v>
      </c>
      <c r="M383" s="3">
        <v>40484</v>
      </c>
    </row>
    <row r="384" spans="1:13" x14ac:dyDescent="0.2">
      <c r="A384" s="1" t="s">
        <v>374</v>
      </c>
      <c r="B384" s="2" t="s">
        <v>443</v>
      </c>
      <c r="C384" s="2" t="s">
        <v>42</v>
      </c>
      <c r="D384" s="2" t="s">
        <v>728</v>
      </c>
      <c r="E384" s="2" t="s">
        <v>395</v>
      </c>
      <c r="F384" s="2" t="s">
        <v>115</v>
      </c>
      <c r="G384" s="2">
        <v>62.7</v>
      </c>
      <c r="H384" s="2">
        <v>37.299999999999997</v>
      </c>
      <c r="I384" s="2" t="s">
        <v>19</v>
      </c>
      <c r="J384" s="2" t="s">
        <v>27</v>
      </c>
      <c r="K384" s="2">
        <v>2010</v>
      </c>
      <c r="L384" s="2" t="s">
        <v>21</v>
      </c>
      <c r="M384" s="3">
        <v>40484</v>
      </c>
    </row>
    <row r="385" spans="1:13" x14ac:dyDescent="0.2">
      <c r="A385" s="1" t="s">
        <v>374</v>
      </c>
      <c r="B385" s="2" t="s">
        <v>443</v>
      </c>
      <c r="C385" s="2" t="s">
        <v>15</v>
      </c>
      <c r="D385" s="2" t="s">
        <v>729</v>
      </c>
      <c r="E385" s="2" t="s">
        <v>395</v>
      </c>
      <c r="F385" s="2" t="s">
        <v>35</v>
      </c>
      <c r="G385" s="2">
        <v>72</v>
      </c>
      <c r="H385" s="2">
        <v>28</v>
      </c>
      <c r="I385" s="2" t="s">
        <v>19</v>
      </c>
      <c r="J385" s="2" t="s">
        <v>27</v>
      </c>
      <c r="K385" s="2">
        <v>2010</v>
      </c>
      <c r="L385" s="2" t="s">
        <v>21</v>
      </c>
      <c r="M385" s="3">
        <v>40484</v>
      </c>
    </row>
    <row r="386" spans="1:13" x14ac:dyDescent="0.2">
      <c r="A386" s="1" t="s">
        <v>69</v>
      </c>
      <c r="B386" s="2" t="s">
        <v>730</v>
      </c>
      <c r="C386" s="2" t="s">
        <v>42</v>
      </c>
      <c r="D386" s="2" t="s">
        <v>731</v>
      </c>
      <c r="E386" s="2" t="s">
        <v>395</v>
      </c>
      <c r="F386" s="2" t="s">
        <v>107</v>
      </c>
      <c r="G386" s="2">
        <v>46.1</v>
      </c>
      <c r="H386" s="2">
        <v>53.9</v>
      </c>
      <c r="I386" s="2" t="s">
        <v>26</v>
      </c>
      <c r="J386" s="2" t="s">
        <v>27</v>
      </c>
      <c r="K386" s="2">
        <v>2010</v>
      </c>
      <c r="L386" s="2" t="s">
        <v>21</v>
      </c>
      <c r="M386" s="3">
        <v>40484</v>
      </c>
    </row>
    <row r="387" spans="1:13" x14ac:dyDescent="0.2">
      <c r="A387" s="1" t="s">
        <v>205</v>
      </c>
      <c r="B387" s="2" t="s">
        <v>450</v>
      </c>
      <c r="C387" s="2" t="s">
        <v>15</v>
      </c>
      <c r="D387" s="2" t="s">
        <v>732</v>
      </c>
      <c r="E387" s="2" t="s">
        <v>395</v>
      </c>
      <c r="F387" s="2" t="s">
        <v>93</v>
      </c>
      <c r="G387" s="2">
        <v>78.400000000000006</v>
      </c>
      <c r="H387" s="2">
        <v>21.6</v>
      </c>
      <c r="I387" s="2" t="s">
        <v>19</v>
      </c>
      <c r="J387" s="2" t="s">
        <v>27</v>
      </c>
      <c r="K387" s="2">
        <v>2010</v>
      </c>
      <c r="L387" s="2" t="s">
        <v>21</v>
      </c>
      <c r="M387" s="3">
        <v>40484</v>
      </c>
    </row>
    <row r="388" spans="1:13" x14ac:dyDescent="0.2">
      <c r="A388" s="1" t="s">
        <v>363</v>
      </c>
      <c r="B388" s="2" t="s">
        <v>363</v>
      </c>
      <c r="C388" s="2" t="s">
        <v>15</v>
      </c>
      <c r="D388" s="2" t="s">
        <v>733</v>
      </c>
      <c r="E388" s="2" t="s">
        <v>395</v>
      </c>
      <c r="F388" s="2" t="s">
        <v>93</v>
      </c>
      <c r="G388" s="2">
        <v>66</v>
      </c>
      <c r="H388" s="2">
        <v>34</v>
      </c>
      <c r="I388" s="2" t="s">
        <v>19</v>
      </c>
      <c r="J388" s="2" t="s">
        <v>27</v>
      </c>
      <c r="K388" s="2">
        <v>2010</v>
      </c>
      <c r="L388" s="2" t="s">
        <v>21</v>
      </c>
      <c r="M388" s="3">
        <v>40484</v>
      </c>
    </row>
    <row r="389" spans="1:13" x14ac:dyDescent="0.2">
      <c r="A389" s="1" t="s">
        <v>217</v>
      </c>
      <c r="B389" s="2" t="s">
        <v>217</v>
      </c>
      <c r="C389" s="2" t="s">
        <v>15</v>
      </c>
      <c r="D389" s="2" t="s">
        <v>734</v>
      </c>
      <c r="E389" s="2" t="s">
        <v>395</v>
      </c>
      <c r="F389" s="2" t="s">
        <v>76</v>
      </c>
      <c r="G389" s="2">
        <v>71.7</v>
      </c>
      <c r="H389" s="2">
        <v>28.3</v>
      </c>
      <c r="I389" s="2" t="s">
        <v>19</v>
      </c>
      <c r="J389" s="2" t="s">
        <v>27</v>
      </c>
      <c r="K389" s="2">
        <v>2010</v>
      </c>
      <c r="L389" s="2" t="s">
        <v>21</v>
      </c>
      <c r="M389" s="3">
        <v>40484</v>
      </c>
    </row>
    <row r="390" spans="1:13" x14ac:dyDescent="0.2">
      <c r="A390" s="1" t="s">
        <v>79</v>
      </c>
      <c r="B390" s="2" t="s">
        <v>79</v>
      </c>
      <c r="C390" s="2" t="s">
        <v>42</v>
      </c>
      <c r="D390" s="2" t="s">
        <v>735</v>
      </c>
      <c r="E390" s="2" t="s">
        <v>395</v>
      </c>
      <c r="F390" s="2" t="s">
        <v>130</v>
      </c>
      <c r="G390" s="2">
        <v>38.1</v>
      </c>
      <c r="H390" s="2">
        <v>61.9</v>
      </c>
      <c r="I390" s="2" t="s">
        <v>26</v>
      </c>
      <c r="J390" s="2" t="s">
        <v>27</v>
      </c>
      <c r="K390" s="2">
        <v>2010</v>
      </c>
      <c r="L390" s="2" t="s">
        <v>21</v>
      </c>
      <c r="M390" s="3">
        <v>40484</v>
      </c>
    </row>
    <row r="391" spans="1:13" x14ac:dyDescent="0.2">
      <c r="A391" s="1" t="s">
        <v>83</v>
      </c>
      <c r="B391" s="2" t="s">
        <v>84</v>
      </c>
      <c r="C391" s="2" t="s">
        <v>15</v>
      </c>
      <c r="D391" s="2" t="s">
        <v>736</v>
      </c>
      <c r="E391" s="2" t="s">
        <v>395</v>
      </c>
      <c r="F391" s="2" t="s">
        <v>737</v>
      </c>
      <c r="G391" s="2">
        <v>45.5</v>
      </c>
      <c r="H391" s="2">
        <v>54.5</v>
      </c>
      <c r="I391" s="2" t="s">
        <v>26</v>
      </c>
      <c r="J391" s="2" t="s">
        <v>27</v>
      </c>
      <c r="K391" s="2">
        <v>2010</v>
      </c>
      <c r="L391" s="2" t="s">
        <v>21</v>
      </c>
      <c r="M391" s="3">
        <v>40484</v>
      </c>
    </row>
    <row r="392" spans="1:13" x14ac:dyDescent="0.2">
      <c r="A392" s="1" t="s">
        <v>83</v>
      </c>
      <c r="B392" s="2" t="s">
        <v>84</v>
      </c>
      <c r="C392" s="2" t="s">
        <v>15</v>
      </c>
      <c r="D392" s="2" t="s">
        <v>738</v>
      </c>
      <c r="E392" s="2" t="s">
        <v>395</v>
      </c>
      <c r="F392" s="2" t="s">
        <v>739</v>
      </c>
      <c r="G392" s="2">
        <v>38.5</v>
      </c>
      <c r="H392" s="2">
        <v>61.5</v>
      </c>
      <c r="I392" s="2" t="s">
        <v>26</v>
      </c>
      <c r="J392" s="2" t="s">
        <v>27</v>
      </c>
      <c r="K392" s="2">
        <v>2010</v>
      </c>
      <c r="L392" s="2" t="s">
        <v>21</v>
      </c>
      <c r="M392" s="3">
        <v>40484</v>
      </c>
    </row>
    <row r="393" spans="1:13" x14ac:dyDescent="0.2">
      <c r="A393" s="1" t="s">
        <v>83</v>
      </c>
      <c r="B393" s="2" t="s">
        <v>84</v>
      </c>
      <c r="C393" s="2" t="s">
        <v>15</v>
      </c>
      <c r="D393" s="2" t="s">
        <v>740</v>
      </c>
      <c r="E393" s="2" t="s">
        <v>395</v>
      </c>
      <c r="F393" s="2" t="s">
        <v>741</v>
      </c>
      <c r="G393" s="2">
        <v>58.5</v>
      </c>
      <c r="H393" s="2">
        <v>41.5</v>
      </c>
      <c r="I393" s="2" t="s">
        <v>19</v>
      </c>
      <c r="J393" s="2" t="s">
        <v>27</v>
      </c>
      <c r="K393" s="2">
        <v>2010</v>
      </c>
      <c r="L393" s="2" t="s">
        <v>21</v>
      </c>
      <c r="M393" s="3">
        <v>40484</v>
      </c>
    </row>
    <row r="394" spans="1:13" x14ac:dyDescent="0.2">
      <c r="A394" s="1" t="s">
        <v>52</v>
      </c>
      <c r="B394" s="2" t="s">
        <v>742</v>
      </c>
      <c r="C394" s="2" t="s">
        <v>15</v>
      </c>
      <c r="D394" s="2" t="s">
        <v>743</v>
      </c>
      <c r="E394" s="2" t="s">
        <v>395</v>
      </c>
      <c r="F394" s="2" t="s">
        <v>140</v>
      </c>
      <c r="G394" s="2">
        <v>78.3</v>
      </c>
      <c r="H394" s="2">
        <v>21.7</v>
      </c>
      <c r="I394" s="2" t="s">
        <v>19</v>
      </c>
      <c r="J394" s="2" t="s">
        <v>27</v>
      </c>
      <c r="K394" s="2">
        <v>2010</v>
      </c>
      <c r="L394" s="2" t="s">
        <v>21</v>
      </c>
      <c r="M394" s="3">
        <v>40484</v>
      </c>
    </row>
    <row r="395" spans="1:13" x14ac:dyDescent="0.2">
      <c r="A395" s="1" t="s">
        <v>91</v>
      </c>
      <c r="B395" s="2" t="s">
        <v>589</v>
      </c>
      <c r="C395" s="2" t="s">
        <v>15</v>
      </c>
      <c r="D395" s="2" t="s">
        <v>744</v>
      </c>
      <c r="E395" s="2" t="s">
        <v>395</v>
      </c>
      <c r="F395" s="2" t="s">
        <v>115</v>
      </c>
      <c r="G395" s="2">
        <v>54.9</v>
      </c>
      <c r="H395" s="2">
        <v>45.1</v>
      </c>
      <c r="I395" s="2" t="s">
        <v>19</v>
      </c>
      <c r="J395" s="2" t="s">
        <v>27</v>
      </c>
      <c r="K395" s="2">
        <v>2010</v>
      </c>
      <c r="L395" s="2" t="s">
        <v>21</v>
      </c>
      <c r="M395" s="3">
        <v>40484</v>
      </c>
    </row>
    <row r="396" spans="1:13" x14ac:dyDescent="0.2">
      <c r="A396" s="1" t="s">
        <v>32</v>
      </c>
      <c r="B396" s="2" t="s">
        <v>32</v>
      </c>
      <c r="C396" s="2" t="s">
        <v>15</v>
      </c>
      <c r="D396" s="2" t="s">
        <v>745</v>
      </c>
      <c r="E396" s="2" t="s">
        <v>395</v>
      </c>
      <c r="F396" s="2" t="s">
        <v>65</v>
      </c>
      <c r="G396" s="2">
        <v>63.3</v>
      </c>
      <c r="H396" s="2">
        <v>36.700000000000003</v>
      </c>
      <c r="I396" s="2" t="s">
        <v>19</v>
      </c>
      <c r="J396" s="2" t="s">
        <v>27</v>
      </c>
      <c r="K396" s="2">
        <v>2010</v>
      </c>
      <c r="L396" s="2" t="s">
        <v>21</v>
      </c>
      <c r="M396" s="3">
        <v>40484</v>
      </c>
    </row>
    <row r="397" spans="1:13" x14ac:dyDescent="0.2">
      <c r="A397" s="1" t="s">
        <v>13</v>
      </c>
      <c r="B397" s="2" t="s">
        <v>746</v>
      </c>
      <c r="C397" s="2" t="s">
        <v>42</v>
      </c>
      <c r="D397" s="2" t="s">
        <v>747</v>
      </c>
      <c r="E397" s="2" t="s">
        <v>395</v>
      </c>
      <c r="F397" s="2" t="s">
        <v>314</v>
      </c>
      <c r="G397" s="2">
        <v>61.2</v>
      </c>
      <c r="H397" s="2">
        <v>38.799999999999997</v>
      </c>
      <c r="I397" s="2" t="s">
        <v>19</v>
      </c>
      <c r="J397" s="2" t="s">
        <v>27</v>
      </c>
      <c r="K397" s="2">
        <v>2010</v>
      </c>
      <c r="L397" s="2" t="s">
        <v>21</v>
      </c>
      <c r="M397" s="3">
        <v>40484</v>
      </c>
    </row>
    <row r="398" spans="1:13" x14ac:dyDescent="0.2">
      <c r="A398" s="1" t="s">
        <v>108</v>
      </c>
      <c r="B398" s="2" t="s">
        <v>465</v>
      </c>
      <c r="C398" s="2" t="s">
        <v>42</v>
      </c>
      <c r="D398" s="2" t="s">
        <v>748</v>
      </c>
      <c r="E398" s="2" t="s">
        <v>395</v>
      </c>
      <c r="F398" s="2" t="s">
        <v>48</v>
      </c>
      <c r="G398" s="2">
        <v>57</v>
      </c>
      <c r="H398" s="2">
        <v>43</v>
      </c>
      <c r="I398" s="2" t="s">
        <v>19</v>
      </c>
      <c r="J398" s="2" t="s">
        <v>27</v>
      </c>
      <c r="K398" s="2">
        <v>2010</v>
      </c>
      <c r="L398" s="2" t="s">
        <v>21</v>
      </c>
      <c r="M398" s="3">
        <v>40484</v>
      </c>
    </row>
    <row r="399" spans="1:13" x14ac:dyDescent="0.2">
      <c r="A399" s="1" t="s">
        <v>293</v>
      </c>
      <c r="B399" s="2" t="s">
        <v>749</v>
      </c>
      <c r="C399" s="2" t="s">
        <v>15</v>
      </c>
      <c r="D399" s="2" t="s">
        <v>750</v>
      </c>
      <c r="E399" s="2" t="s">
        <v>395</v>
      </c>
      <c r="F399" s="2" t="s">
        <v>136</v>
      </c>
      <c r="G399" s="2">
        <v>66.599999999999994</v>
      </c>
      <c r="H399" s="2">
        <v>33.4</v>
      </c>
      <c r="I399" s="2" t="s">
        <v>19</v>
      </c>
      <c r="J399" s="2" t="s">
        <v>27</v>
      </c>
      <c r="K399" s="2">
        <v>2010</v>
      </c>
      <c r="L399" s="2" t="s">
        <v>21</v>
      </c>
      <c r="M399" s="3">
        <v>40484</v>
      </c>
    </row>
    <row r="400" spans="1:13" x14ac:dyDescent="0.2">
      <c r="A400" s="1" t="s">
        <v>242</v>
      </c>
      <c r="B400" s="2" t="s">
        <v>751</v>
      </c>
      <c r="C400" s="2" t="s">
        <v>42</v>
      </c>
      <c r="D400" s="2" t="s">
        <v>752</v>
      </c>
      <c r="E400" s="2" t="s">
        <v>395</v>
      </c>
      <c r="F400" s="2" t="s">
        <v>121</v>
      </c>
      <c r="G400" s="2">
        <v>61.1</v>
      </c>
      <c r="H400" s="2">
        <v>38.9</v>
      </c>
      <c r="I400" s="2" t="s">
        <v>19</v>
      </c>
      <c r="J400" s="2" t="s">
        <v>27</v>
      </c>
      <c r="K400" s="2">
        <v>2010</v>
      </c>
      <c r="L400" s="2" t="s">
        <v>21</v>
      </c>
      <c r="M400" s="3">
        <v>40484</v>
      </c>
    </row>
    <row r="401" spans="1:13" x14ac:dyDescent="0.2">
      <c r="A401" s="1" t="s">
        <v>293</v>
      </c>
      <c r="B401" s="2" t="s">
        <v>753</v>
      </c>
      <c r="C401" s="2" t="s">
        <v>42</v>
      </c>
      <c r="D401" s="2" t="s">
        <v>754</v>
      </c>
      <c r="E401" s="2" t="s">
        <v>395</v>
      </c>
      <c r="F401" s="2" t="s">
        <v>59</v>
      </c>
      <c r="G401" s="2">
        <v>58.3</v>
      </c>
      <c r="H401" s="2">
        <v>41.7</v>
      </c>
      <c r="I401" s="2" t="s">
        <v>19</v>
      </c>
      <c r="J401" s="2" t="s">
        <v>27</v>
      </c>
      <c r="K401" s="2">
        <v>2010</v>
      </c>
      <c r="L401" s="2" t="s">
        <v>21</v>
      </c>
      <c r="M401" s="3">
        <v>40484</v>
      </c>
    </row>
    <row r="402" spans="1:13" x14ac:dyDescent="0.2">
      <c r="A402" s="1" t="s">
        <v>242</v>
      </c>
      <c r="B402" s="2" t="s">
        <v>478</v>
      </c>
      <c r="C402" s="2" t="s">
        <v>42</v>
      </c>
      <c r="D402" s="2" t="s">
        <v>755</v>
      </c>
      <c r="E402" s="2" t="s">
        <v>395</v>
      </c>
      <c r="F402" s="2" t="s">
        <v>176</v>
      </c>
      <c r="G402" s="2">
        <v>60.1</v>
      </c>
      <c r="H402" s="2">
        <v>39.9</v>
      </c>
      <c r="I402" s="2" t="s">
        <v>19</v>
      </c>
      <c r="J402" s="2" t="s">
        <v>27</v>
      </c>
      <c r="K402" s="2">
        <v>2010</v>
      </c>
      <c r="L402" s="2" t="s">
        <v>21</v>
      </c>
      <c r="M402" s="3">
        <v>40484</v>
      </c>
    </row>
    <row r="403" spans="1:13" x14ac:dyDescent="0.2">
      <c r="A403" s="1" t="s">
        <v>220</v>
      </c>
      <c r="B403" s="2" t="s">
        <v>756</v>
      </c>
      <c r="C403" s="2" t="s">
        <v>15</v>
      </c>
      <c r="D403" s="2" t="s">
        <v>757</v>
      </c>
      <c r="E403" s="2" t="s">
        <v>395</v>
      </c>
      <c r="F403" s="2" t="s">
        <v>245</v>
      </c>
      <c r="G403" s="2">
        <v>40.6</v>
      </c>
      <c r="H403" s="2">
        <v>59.4</v>
      </c>
      <c r="I403" s="2" t="s">
        <v>26</v>
      </c>
      <c r="J403" s="2" t="s">
        <v>27</v>
      </c>
      <c r="K403" s="2">
        <v>2010</v>
      </c>
      <c r="L403" s="2" t="s">
        <v>21</v>
      </c>
      <c r="M403" s="3">
        <v>40484</v>
      </c>
    </row>
    <row r="404" spans="1:13" x14ac:dyDescent="0.2">
      <c r="A404" s="1" t="s">
        <v>13</v>
      </c>
      <c r="B404" s="2" t="s">
        <v>758</v>
      </c>
      <c r="C404" s="2" t="s">
        <v>42</v>
      </c>
      <c r="D404" s="2" t="s">
        <v>759</v>
      </c>
      <c r="E404" s="2" t="s">
        <v>395</v>
      </c>
      <c r="F404" s="2" t="s">
        <v>65</v>
      </c>
      <c r="G404" s="2">
        <v>41.6</v>
      </c>
      <c r="H404" s="2">
        <v>58.4</v>
      </c>
      <c r="I404" s="2" t="s">
        <v>26</v>
      </c>
      <c r="J404" s="2" t="s">
        <v>27</v>
      </c>
      <c r="K404" s="2">
        <v>2010</v>
      </c>
      <c r="L404" s="2" t="s">
        <v>21</v>
      </c>
      <c r="M404" s="3">
        <v>40484</v>
      </c>
    </row>
    <row r="405" spans="1:13" x14ac:dyDescent="0.2">
      <c r="A405" s="1" t="s">
        <v>13</v>
      </c>
      <c r="B405" s="2" t="s">
        <v>760</v>
      </c>
      <c r="C405" s="2" t="s">
        <v>15</v>
      </c>
      <c r="D405" s="2" t="s">
        <v>761</v>
      </c>
      <c r="E405" s="2" t="s">
        <v>395</v>
      </c>
      <c r="F405" s="2" t="s">
        <v>78</v>
      </c>
      <c r="G405" s="2">
        <v>45.1</v>
      </c>
      <c r="H405" s="2">
        <v>54.9</v>
      </c>
      <c r="I405" s="2" t="s">
        <v>26</v>
      </c>
      <c r="J405" s="2" t="s">
        <v>27</v>
      </c>
      <c r="K405" s="2">
        <v>2010</v>
      </c>
      <c r="L405" s="2" t="s">
        <v>21</v>
      </c>
      <c r="M405" s="3">
        <v>40484</v>
      </c>
    </row>
    <row r="406" spans="1:13" x14ac:dyDescent="0.2">
      <c r="A406" s="1" t="s">
        <v>242</v>
      </c>
      <c r="B406" s="2" t="s">
        <v>482</v>
      </c>
      <c r="C406" s="2" t="s">
        <v>15</v>
      </c>
      <c r="D406" s="2" t="s">
        <v>762</v>
      </c>
      <c r="E406" s="2" t="s">
        <v>395</v>
      </c>
      <c r="F406" s="2" t="s">
        <v>140</v>
      </c>
      <c r="G406" s="2">
        <v>58.7</v>
      </c>
      <c r="H406" s="2">
        <v>41.3</v>
      </c>
      <c r="I406" s="2" t="s">
        <v>19</v>
      </c>
      <c r="J406" s="2" t="s">
        <v>27</v>
      </c>
      <c r="K406" s="2">
        <v>2010</v>
      </c>
      <c r="L406" s="2" t="s">
        <v>21</v>
      </c>
      <c r="M406" s="3">
        <v>40484</v>
      </c>
    </row>
    <row r="407" spans="1:13" x14ac:dyDescent="0.2">
      <c r="A407" s="1" t="s">
        <v>13</v>
      </c>
      <c r="B407" s="2" t="s">
        <v>763</v>
      </c>
      <c r="C407" s="2" t="s">
        <v>15</v>
      </c>
      <c r="D407" s="2" t="s">
        <v>764</v>
      </c>
      <c r="E407" s="2" t="s">
        <v>395</v>
      </c>
      <c r="F407" s="2" t="s">
        <v>44</v>
      </c>
      <c r="G407" s="2">
        <v>60.7</v>
      </c>
      <c r="H407" s="2">
        <v>39.299999999999997</v>
      </c>
      <c r="I407" s="2" t="s">
        <v>19</v>
      </c>
      <c r="J407" s="2" t="s">
        <v>27</v>
      </c>
      <c r="K407" s="2">
        <v>2010</v>
      </c>
      <c r="L407" s="2" t="s">
        <v>21</v>
      </c>
      <c r="M407" s="3">
        <v>40484</v>
      </c>
    </row>
    <row r="408" spans="1:13" x14ac:dyDescent="0.2">
      <c r="A408" s="1" t="s">
        <v>91</v>
      </c>
      <c r="B408" s="2" t="s">
        <v>765</v>
      </c>
      <c r="C408" s="2" t="s">
        <v>15</v>
      </c>
      <c r="D408" s="2" t="s">
        <v>766</v>
      </c>
      <c r="E408" s="2" t="s">
        <v>395</v>
      </c>
      <c r="F408" s="2" t="s">
        <v>233</v>
      </c>
      <c r="G408" s="2">
        <v>59.7</v>
      </c>
      <c r="H408" s="2">
        <v>40.299999999999997</v>
      </c>
      <c r="I408" s="2" t="s">
        <v>19</v>
      </c>
      <c r="J408" s="2" t="s">
        <v>27</v>
      </c>
      <c r="K408" s="2">
        <v>2010</v>
      </c>
      <c r="L408" s="2" t="s">
        <v>21</v>
      </c>
      <c r="M408" s="3">
        <v>40484</v>
      </c>
    </row>
    <row r="409" spans="1:13" x14ac:dyDescent="0.2">
      <c r="A409" s="1" t="s">
        <v>205</v>
      </c>
      <c r="B409" s="2" t="s">
        <v>502</v>
      </c>
      <c r="C409" s="2" t="s">
        <v>42</v>
      </c>
      <c r="D409" s="2" t="s">
        <v>767</v>
      </c>
      <c r="E409" s="2" t="s">
        <v>395</v>
      </c>
      <c r="F409" s="2" t="s">
        <v>48</v>
      </c>
      <c r="G409" s="2">
        <v>48.2</v>
      </c>
      <c r="H409" s="2">
        <v>51.8</v>
      </c>
      <c r="I409" s="2" t="s">
        <v>26</v>
      </c>
      <c r="J409" s="2" t="s">
        <v>27</v>
      </c>
      <c r="K409" s="2">
        <v>2010</v>
      </c>
      <c r="L409" s="2" t="s">
        <v>21</v>
      </c>
      <c r="M409" s="3">
        <v>40484</v>
      </c>
    </row>
    <row r="410" spans="1:13" x14ac:dyDescent="0.2">
      <c r="A410" s="1" t="s">
        <v>280</v>
      </c>
      <c r="B410" s="2" t="s">
        <v>768</v>
      </c>
      <c r="C410" s="2" t="s">
        <v>15</v>
      </c>
      <c r="D410" s="2" t="s">
        <v>769</v>
      </c>
      <c r="E410" s="2" t="s">
        <v>395</v>
      </c>
      <c r="F410" s="2" t="s">
        <v>65</v>
      </c>
      <c r="G410" s="2">
        <v>46</v>
      </c>
      <c r="H410" s="2">
        <v>54</v>
      </c>
      <c r="I410" s="2" t="s">
        <v>26</v>
      </c>
      <c r="J410" s="2" t="s">
        <v>27</v>
      </c>
      <c r="K410" s="2">
        <v>2010</v>
      </c>
      <c r="L410" s="2" t="s">
        <v>21</v>
      </c>
      <c r="M410" s="3">
        <v>40484</v>
      </c>
    </row>
    <row r="411" spans="1:13" x14ac:dyDescent="0.2">
      <c r="A411" s="1" t="s">
        <v>269</v>
      </c>
      <c r="B411" s="2" t="s">
        <v>508</v>
      </c>
      <c r="C411" s="2" t="s">
        <v>15</v>
      </c>
      <c r="D411" s="2" t="s">
        <v>770</v>
      </c>
      <c r="E411" s="2" t="s">
        <v>395</v>
      </c>
      <c r="F411" s="2" t="s">
        <v>771</v>
      </c>
      <c r="G411" s="2">
        <v>27.5</v>
      </c>
      <c r="H411" s="2">
        <v>72.5</v>
      </c>
      <c r="I411" s="2" t="s">
        <v>26</v>
      </c>
      <c r="J411" s="2" t="s">
        <v>27</v>
      </c>
      <c r="K411" s="2">
        <v>2010</v>
      </c>
      <c r="L411" s="2" t="s">
        <v>21</v>
      </c>
      <c r="M411" s="3">
        <v>40484</v>
      </c>
    </row>
    <row r="412" spans="1:13" x14ac:dyDescent="0.2">
      <c r="A412" s="1" t="s">
        <v>248</v>
      </c>
      <c r="B412" s="2" t="s">
        <v>772</v>
      </c>
      <c r="C412" s="2" t="s">
        <v>42</v>
      </c>
      <c r="D412" s="2" t="s">
        <v>773</v>
      </c>
      <c r="E412" s="2" t="s">
        <v>395</v>
      </c>
      <c r="F412" s="2" t="s">
        <v>76</v>
      </c>
      <c r="G412" s="2">
        <v>39.4</v>
      </c>
      <c r="H412" s="2">
        <v>60.6</v>
      </c>
      <c r="I412" s="2" t="s">
        <v>26</v>
      </c>
      <c r="J412" s="2" t="s">
        <v>27</v>
      </c>
      <c r="K412" s="2">
        <v>2010</v>
      </c>
      <c r="L412" s="2" t="s">
        <v>21</v>
      </c>
      <c r="M412" s="3">
        <v>40484</v>
      </c>
    </row>
    <row r="413" spans="1:13" x14ac:dyDescent="0.2">
      <c r="A413" s="1" t="s">
        <v>329</v>
      </c>
      <c r="B413" s="2" t="s">
        <v>774</v>
      </c>
      <c r="C413" s="2" t="s">
        <v>42</v>
      </c>
      <c r="D413" s="2" t="s">
        <v>775</v>
      </c>
      <c r="E413" s="2" t="s">
        <v>395</v>
      </c>
      <c r="F413" s="2" t="s">
        <v>44</v>
      </c>
      <c r="G413" s="2">
        <v>53.8</v>
      </c>
      <c r="H413" s="2">
        <v>46.2</v>
      </c>
      <c r="I413" s="2" t="s">
        <v>19</v>
      </c>
      <c r="J413" s="2" t="s">
        <v>27</v>
      </c>
      <c r="K413" s="2">
        <v>2010</v>
      </c>
      <c r="L413" s="2" t="s">
        <v>21</v>
      </c>
      <c r="M413" s="3">
        <v>40484</v>
      </c>
    </row>
    <row r="414" spans="1:13" x14ac:dyDescent="0.2">
      <c r="A414" s="1" t="s">
        <v>56</v>
      </c>
      <c r="B414" s="2" t="s">
        <v>637</v>
      </c>
      <c r="C414" s="2" t="s">
        <v>15</v>
      </c>
      <c r="D414" s="2" t="s">
        <v>776</v>
      </c>
      <c r="E414" s="2" t="s">
        <v>395</v>
      </c>
      <c r="F414" s="2" t="s">
        <v>107</v>
      </c>
      <c r="G414" s="2">
        <v>38.799999999999997</v>
      </c>
      <c r="H414" s="2">
        <v>61.2</v>
      </c>
      <c r="I414" s="2" t="s">
        <v>26</v>
      </c>
      <c r="J414" s="2" t="s">
        <v>27</v>
      </c>
      <c r="K414" s="2">
        <v>2010</v>
      </c>
      <c r="L414" s="2" t="s">
        <v>21</v>
      </c>
      <c r="M414" s="3">
        <v>40484</v>
      </c>
    </row>
    <row r="415" spans="1:13" x14ac:dyDescent="0.2">
      <c r="A415" s="1" t="s">
        <v>100</v>
      </c>
      <c r="B415" s="2" t="s">
        <v>777</v>
      </c>
      <c r="C415" s="2" t="s">
        <v>15</v>
      </c>
      <c r="D415" s="2" t="s">
        <v>563</v>
      </c>
      <c r="E415" s="2" t="s">
        <v>395</v>
      </c>
      <c r="F415" s="2" t="s">
        <v>130</v>
      </c>
      <c r="G415" s="2">
        <v>41.8</v>
      </c>
      <c r="H415" s="2">
        <v>58.2</v>
      </c>
      <c r="I415" s="2" t="s">
        <v>26</v>
      </c>
      <c r="J415" s="2" t="s">
        <v>27</v>
      </c>
      <c r="K415" s="2">
        <v>2010</v>
      </c>
      <c r="L415" s="2" t="s">
        <v>21</v>
      </c>
      <c r="M415" s="3">
        <v>40484</v>
      </c>
    </row>
    <row r="416" spans="1:13" x14ac:dyDescent="0.2">
      <c r="A416" s="1" t="s">
        <v>296</v>
      </c>
      <c r="B416" s="2" t="s">
        <v>778</v>
      </c>
      <c r="C416" s="2" t="s">
        <v>15</v>
      </c>
      <c r="D416" s="2" t="s">
        <v>779</v>
      </c>
      <c r="E416" s="2" t="s">
        <v>395</v>
      </c>
      <c r="F416" s="2" t="s">
        <v>140</v>
      </c>
      <c r="G416" s="2">
        <v>91.8</v>
      </c>
      <c r="H416" s="2">
        <v>8.1999999999999993</v>
      </c>
      <c r="I416" s="2" t="s">
        <v>19</v>
      </c>
      <c r="J416" s="2" t="s">
        <v>27</v>
      </c>
      <c r="K416" s="2">
        <v>2010</v>
      </c>
      <c r="L416" s="2" t="s">
        <v>21</v>
      </c>
      <c r="M416" s="3">
        <v>40484</v>
      </c>
    </row>
    <row r="417" spans="1:13" x14ac:dyDescent="0.2">
      <c r="A417" s="1" t="s">
        <v>13</v>
      </c>
      <c r="B417" s="2" t="s">
        <v>780</v>
      </c>
      <c r="C417" s="2" t="s">
        <v>15</v>
      </c>
      <c r="D417" s="2" t="s">
        <v>781</v>
      </c>
      <c r="E417" s="2" t="s">
        <v>395</v>
      </c>
      <c r="F417" s="2" t="s">
        <v>35</v>
      </c>
      <c r="G417" s="2">
        <v>68.3</v>
      </c>
      <c r="H417" s="2">
        <v>31.7</v>
      </c>
      <c r="I417" s="2" t="s">
        <v>19</v>
      </c>
      <c r="J417" s="2" t="s">
        <v>27</v>
      </c>
      <c r="K417" s="2">
        <v>2010</v>
      </c>
      <c r="L417" s="2" t="s">
        <v>21</v>
      </c>
      <c r="M417" s="3">
        <v>40484</v>
      </c>
    </row>
    <row r="418" spans="1:13" x14ac:dyDescent="0.2">
      <c r="A418" s="1" t="s">
        <v>13</v>
      </c>
      <c r="B418" s="2" t="s">
        <v>780</v>
      </c>
      <c r="C418" s="2" t="s">
        <v>15</v>
      </c>
      <c r="D418" s="2" t="s">
        <v>782</v>
      </c>
      <c r="E418" s="2" t="s">
        <v>395</v>
      </c>
      <c r="F418" s="2" t="s">
        <v>115</v>
      </c>
      <c r="G418" s="2">
        <v>68</v>
      </c>
      <c r="H418" s="2">
        <v>32</v>
      </c>
      <c r="I418" s="2" t="s">
        <v>19</v>
      </c>
      <c r="J418" s="2" t="s">
        <v>27</v>
      </c>
      <c r="K418" s="2">
        <v>2010</v>
      </c>
      <c r="L418" s="2" t="s">
        <v>21</v>
      </c>
      <c r="M418" s="3">
        <v>40484</v>
      </c>
    </row>
    <row r="419" spans="1:13" x14ac:dyDescent="0.2">
      <c r="A419" s="1" t="s">
        <v>205</v>
      </c>
      <c r="B419" s="2" t="s">
        <v>530</v>
      </c>
      <c r="C419" s="2" t="s">
        <v>15</v>
      </c>
      <c r="D419" s="2" t="s">
        <v>783</v>
      </c>
      <c r="E419" s="2" t="s">
        <v>395</v>
      </c>
      <c r="F419" s="2" t="s">
        <v>44</v>
      </c>
      <c r="G419" s="2">
        <v>44.8</v>
      </c>
      <c r="H419" s="2">
        <v>55.2</v>
      </c>
      <c r="I419" s="2" t="s">
        <v>26</v>
      </c>
      <c r="J419" s="2" t="s">
        <v>27</v>
      </c>
      <c r="K419" s="2">
        <v>2010</v>
      </c>
      <c r="L419" s="2" t="s">
        <v>21</v>
      </c>
      <c r="M419" s="3">
        <v>40484</v>
      </c>
    </row>
    <row r="420" spans="1:13" x14ac:dyDescent="0.2">
      <c r="A420" s="1" t="s">
        <v>13</v>
      </c>
      <c r="B420" s="2" t="s">
        <v>784</v>
      </c>
      <c r="C420" s="2" t="s">
        <v>42</v>
      </c>
      <c r="D420" s="2" t="s">
        <v>785</v>
      </c>
      <c r="E420" s="2" t="s">
        <v>395</v>
      </c>
      <c r="F420" s="2" t="s">
        <v>233</v>
      </c>
      <c r="G420" s="2">
        <v>61.6</v>
      </c>
      <c r="H420" s="2">
        <v>38.4</v>
      </c>
      <c r="I420" s="2" t="s">
        <v>19</v>
      </c>
      <c r="J420" s="2" t="s">
        <v>27</v>
      </c>
      <c r="K420" s="2">
        <v>2010</v>
      </c>
      <c r="L420" s="2" t="s">
        <v>21</v>
      </c>
      <c r="M420" s="3">
        <v>40484</v>
      </c>
    </row>
    <row r="421" spans="1:13" x14ac:dyDescent="0.2">
      <c r="A421" s="1" t="s">
        <v>122</v>
      </c>
      <c r="B421" s="2" t="s">
        <v>682</v>
      </c>
      <c r="C421" s="2" t="s">
        <v>15</v>
      </c>
      <c r="D421" s="2" t="s">
        <v>786</v>
      </c>
      <c r="E421" s="2" t="s">
        <v>395</v>
      </c>
      <c r="F421" s="2" t="s">
        <v>59</v>
      </c>
      <c r="G421" s="2">
        <v>49.2</v>
      </c>
      <c r="H421" s="2">
        <v>50.8</v>
      </c>
      <c r="I421" s="2" t="s">
        <v>26</v>
      </c>
      <c r="J421" s="2" t="s">
        <v>27</v>
      </c>
      <c r="K421" s="2">
        <v>2010</v>
      </c>
      <c r="L421" s="2" t="s">
        <v>21</v>
      </c>
      <c r="M421" s="3">
        <v>40484</v>
      </c>
    </row>
    <row r="422" spans="1:13" x14ac:dyDescent="0.2">
      <c r="A422" s="1" t="s">
        <v>248</v>
      </c>
      <c r="B422" s="2" t="s">
        <v>787</v>
      </c>
      <c r="C422" s="2" t="s">
        <v>15</v>
      </c>
      <c r="D422" s="2" t="s">
        <v>788</v>
      </c>
      <c r="E422" s="2" t="s">
        <v>395</v>
      </c>
      <c r="F422" s="2" t="s">
        <v>59</v>
      </c>
      <c r="G422" s="2">
        <v>78.3</v>
      </c>
      <c r="H422" s="2">
        <v>21.7</v>
      </c>
      <c r="I422" s="2" t="s">
        <v>19</v>
      </c>
      <c r="J422" s="2" t="s">
        <v>27</v>
      </c>
      <c r="K422" s="2">
        <v>2010</v>
      </c>
      <c r="L422" s="2" t="s">
        <v>21</v>
      </c>
      <c r="M422" s="3">
        <v>40484</v>
      </c>
    </row>
    <row r="423" spans="1:13" x14ac:dyDescent="0.2">
      <c r="A423" s="1" t="s">
        <v>248</v>
      </c>
      <c r="B423" s="2" t="s">
        <v>787</v>
      </c>
      <c r="C423" s="2" t="s">
        <v>15</v>
      </c>
      <c r="D423" s="2" t="s">
        <v>789</v>
      </c>
      <c r="E423" s="2" t="s">
        <v>395</v>
      </c>
      <c r="F423" s="2" t="s">
        <v>90</v>
      </c>
      <c r="G423" s="2">
        <v>75</v>
      </c>
      <c r="H423" s="2">
        <v>25</v>
      </c>
      <c r="I423" s="2" t="s">
        <v>19</v>
      </c>
      <c r="J423" s="2" t="s">
        <v>27</v>
      </c>
      <c r="K423" s="2">
        <v>2010</v>
      </c>
      <c r="L423" s="2" t="s">
        <v>21</v>
      </c>
      <c r="M423" s="3">
        <v>40484</v>
      </c>
    </row>
    <row r="424" spans="1:13" x14ac:dyDescent="0.2">
      <c r="A424" s="1" t="s">
        <v>60</v>
      </c>
      <c r="B424" s="2" t="s">
        <v>105</v>
      </c>
      <c r="C424" s="2" t="s">
        <v>15</v>
      </c>
      <c r="D424" s="2" t="s">
        <v>790</v>
      </c>
      <c r="E424" s="2" t="s">
        <v>395</v>
      </c>
      <c r="F424" s="2" t="s">
        <v>90</v>
      </c>
      <c r="G424" s="2">
        <v>53</v>
      </c>
      <c r="H424" s="2">
        <v>47</v>
      </c>
      <c r="I424" s="2" t="s">
        <v>26</v>
      </c>
      <c r="J424" s="2" t="s">
        <v>20</v>
      </c>
      <c r="K424" s="2">
        <v>2010</v>
      </c>
      <c r="L424" s="2" t="s">
        <v>21</v>
      </c>
      <c r="M424" s="3">
        <v>40484</v>
      </c>
    </row>
    <row r="425" spans="1:13" x14ac:dyDescent="0.2">
      <c r="A425" s="1" t="s">
        <v>217</v>
      </c>
      <c r="B425" s="2" t="s">
        <v>791</v>
      </c>
      <c r="C425" s="2" t="s">
        <v>15</v>
      </c>
      <c r="D425" s="2" t="s">
        <v>792</v>
      </c>
      <c r="E425" s="2" t="s">
        <v>395</v>
      </c>
      <c r="F425" s="2" t="s">
        <v>95</v>
      </c>
      <c r="G425" s="2">
        <v>76.599999999999994</v>
      </c>
      <c r="H425" s="2">
        <v>23.4</v>
      </c>
      <c r="I425" s="2" t="s">
        <v>19</v>
      </c>
      <c r="J425" s="2" t="s">
        <v>27</v>
      </c>
      <c r="K425" s="2">
        <v>2010</v>
      </c>
      <c r="L425" s="2" t="s">
        <v>21</v>
      </c>
      <c r="M425" s="3">
        <v>40484</v>
      </c>
    </row>
    <row r="426" spans="1:13" x14ac:dyDescent="0.2">
      <c r="A426" s="1" t="s">
        <v>52</v>
      </c>
      <c r="B426" s="2" t="s">
        <v>793</v>
      </c>
      <c r="C426" s="2" t="s">
        <v>15</v>
      </c>
      <c r="D426" s="2" t="s">
        <v>261</v>
      </c>
      <c r="E426" s="2" t="s">
        <v>395</v>
      </c>
      <c r="F426" s="2" t="s">
        <v>55</v>
      </c>
      <c r="G426" s="2">
        <v>51.9</v>
      </c>
      <c r="H426" s="2">
        <v>48.1</v>
      </c>
      <c r="I426" s="2" t="s">
        <v>19</v>
      </c>
      <c r="J426" s="2" t="s">
        <v>27</v>
      </c>
      <c r="K426" s="2">
        <v>2010</v>
      </c>
      <c r="L426" s="2" t="s">
        <v>21</v>
      </c>
      <c r="M426" s="3">
        <v>40484</v>
      </c>
    </row>
    <row r="427" spans="1:13" x14ac:dyDescent="0.2">
      <c r="A427" s="1" t="s">
        <v>217</v>
      </c>
      <c r="B427" s="2" t="s">
        <v>538</v>
      </c>
      <c r="C427" s="2" t="s">
        <v>15</v>
      </c>
      <c r="D427" s="2" t="s">
        <v>794</v>
      </c>
      <c r="E427" s="2" t="s">
        <v>395</v>
      </c>
      <c r="F427" s="2" t="s">
        <v>78</v>
      </c>
      <c r="G427" s="2">
        <v>55.8</v>
      </c>
      <c r="H427" s="2">
        <v>44.2</v>
      </c>
      <c r="I427" s="2" t="s">
        <v>19</v>
      </c>
      <c r="J427" s="2" t="s">
        <v>27</v>
      </c>
      <c r="K427" s="2">
        <v>2010</v>
      </c>
      <c r="L427" s="2" t="s">
        <v>21</v>
      </c>
      <c r="M427" s="3">
        <v>40484</v>
      </c>
    </row>
    <row r="428" spans="1:13" x14ac:dyDescent="0.2">
      <c r="A428" s="1" t="s">
        <v>217</v>
      </c>
      <c r="B428" s="2" t="s">
        <v>538</v>
      </c>
      <c r="C428" s="2" t="s">
        <v>15</v>
      </c>
      <c r="D428" s="2" t="s">
        <v>795</v>
      </c>
      <c r="E428" s="2" t="s">
        <v>395</v>
      </c>
      <c r="F428" s="2" t="s">
        <v>65</v>
      </c>
      <c r="G428" s="2">
        <v>68.2</v>
      </c>
      <c r="H428" s="2">
        <v>31.8</v>
      </c>
      <c r="I428" s="2" t="s">
        <v>19</v>
      </c>
      <c r="J428" s="2" t="s">
        <v>27</v>
      </c>
      <c r="K428" s="2">
        <v>2010</v>
      </c>
      <c r="L428" s="2" t="s">
        <v>21</v>
      </c>
      <c r="M428" s="3">
        <v>40484</v>
      </c>
    </row>
    <row r="429" spans="1:13" x14ac:dyDescent="0.2">
      <c r="A429" s="1" t="s">
        <v>217</v>
      </c>
      <c r="B429" s="2" t="s">
        <v>538</v>
      </c>
      <c r="C429" s="2" t="s">
        <v>15</v>
      </c>
      <c r="D429" s="2" t="s">
        <v>796</v>
      </c>
      <c r="E429" s="2" t="s">
        <v>395</v>
      </c>
      <c r="F429" s="2" t="s">
        <v>59</v>
      </c>
      <c r="G429" s="2">
        <v>55</v>
      </c>
      <c r="H429" s="2">
        <v>45</v>
      </c>
      <c r="I429" s="2" t="s">
        <v>19</v>
      </c>
      <c r="J429" s="2" t="s">
        <v>27</v>
      </c>
      <c r="K429" s="2">
        <v>2010</v>
      </c>
      <c r="L429" s="2" t="s">
        <v>21</v>
      </c>
      <c r="M429" s="3">
        <v>40484</v>
      </c>
    </row>
    <row r="430" spans="1:13" x14ac:dyDescent="0.2">
      <c r="A430" s="1" t="s">
        <v>108</v>
      </c>
      <c r="B430" s="2" t="s">
        <v>797</v>
      </c>
      <c r="C430" s="2" t="s">
        <v>15</v>
      </c>
      <c r="D430" s="2" t="s">
        <v>261</v>
      </c>
      <c r="E430" s="2" t="s">
        <v>395</v>
      </c>
      <c r="F430" s="2" t="s">
        <v>18</v>
      </c>
      <c r="G430" s="2">
        <v>43</v>
      </c>
      <c r="H430" s="2">
        <v>57</v>
      </c>
      <c r="I430" s="2" t="s">
        <v>26</v>
      </c>
      <c r="J430" s="2" t="s">
        <v>27</v>
      </c>
      <c r="K430" s="2">
        <v>2010</v>
      </c>
      <c r="L430" s="2" t="s">
        <v>21</v>
      </c>
      <c r="M430" s="3">
        <v>40484</v>
      </c>
    </row>
    <row r="431" spans="1:13" x14ac:dyDescent="0.2">
      <c r="A431" s="1" t="s">
        <v>363</v>
      </c>
      <c r="B431" s="2" t="s">
        <v>403</v>
      </c>
      <c r="C431" s="2" t="s">
        <v>42</v>
      </c>
      <c r="D431" s="2" t="s">
        <v>798</v>
      </c>
      <c r="E431" s="2" t="s">
        <v>395</v>
      </c>
      <c r="F431" s="2" t="s">
        <v>65</v>
      </c>
      <c r="G431" s="2">
        <v>57.2</v>
      </c>
      <c r="H431" s="2">
        <v>42.8</v>
      </c>
      <c r="I431" s="2" t="s">
        <v>19</v>
      </c>
      <c r="J431" s="2" t="s">
        <v>27</v>
      </c>
      <c r="K431" s="2">
        <v>2010</v>
      </c>
      <c r="L431" s="2" t="s">
        <v>49</v>
      </c>
      <c r="M431" s="3">
        <v>40337</v>
      </c>
    </row>
    <row r="432" spans="1:13" x14ac:dyDescent="0.2">
      <c r="A432" s="1" t="s">
        <v>45</v>
      </c>
      <c r="B432" s="2" t="s">
        <v>46</v>
      </c>
      <c r="C432" s="2" t="s">
        <v>42</v>
      </c>
      <c r="D432" s="2" t="s">
        <v>799</v>
      </c>
      <c r="E432" s="2" t="s">
        <v>395</v>
      </c>
      <c r="F432" s="2" t="s">
        <v>159</v>
      </c>
      <c r="G432" s="2">
        <v>74.5</v>
      </c>
      <c r="H432" s="2">
        <v>25.5</v>
      </c>
      <c r="I432" s="2" t="s">
        <v>19</v>
      </c>
      <c r="J432" s="2" t="s">
        <v>27</v>
      </c>
      <c r="K432" s="2">
        <v>2010</v>
      </c>
      <c r="L432" s="2" t="s">
        <v>49</v>
      </c>
      <c r="M432" s="3">
        <v>40337</v>
      </c>
    </row>
    <row r="433" spans="1:13" x14ac:dyDescent="0.2">
      <c r="A433" s="1" t="s">
        <v>79</v>
      </c>
      <c r="B433" s="2" t="s">
        <v>564</v>
      </c>
      <c r="C433" s="2" t="s">
        <v>15</v>
      </c>
      <c r="D433" s="2" t="s">
        <v>800</v>
      </c>
      <c r="E433" s="2" t="s">
        <v>395</v>
      </c>
      <c r="F433" s="2" t="s">
        <v>95</v>
      </c>
      <c r="G433" s="2">
        <v>43.4</v>
      </c>
      <c r="H433" s="2">
        <v>56.6</v>
      </c>
      <c r="I433" s="2" t="s">
        <v>26</v>
      </c>
      <c r="J433" s="2" t="s">
        <v>27</v>
      </c>
      <c r="K433" s="2">
        <v>2010</v>
      </c>
      <c r="L433" s="2" t="s">
        <v>49</v>
      </c>
      <c r="M433" s="3">
        <v>40337</v>
      </c>
    </row>
    <row r="434" spans="1:13" x14ac:dyDescent="0.2">
      <c r="A434" s="1" t="s">
        <v>45</v>
      </c>
      <c r="B434" s="2" t="s">
        <v>549</v>
      </c>
      <c r="C434" s="2" t="s">
        <v>42</v>
      </c>
      <c r="D434" s="2" t="s">
        <v>801</v>
      </c>
      <c r="E434" s="2" t="s">
        <v>395</v>
      </c>
      <c r="F434" s="2" t="s">
        <v>93</v>
      </c>
      <c r="G434" s="2">
        <v>54.8</v>
      </c>
      <c r="H434" s="2">
        <v>45.2</v>
      </c>
      <c r="I434" s="2" t="s">
        <v>19</v>
      </c>
      <c r="J434" s="2" t="s">
        <v>27</v>
      </c>
      <c r="K434" s="2">
        <v>2010</v>
      </c>
      <c r="L434" s="2" t="s">
        <v>49</v>
      </c>
      <c r="M434" s="3">
        <v>40337</v>
      </c>
    </row>
    <row r="435" spans="1:13" x14ac:dyDescent="0.2">
      <c r="A435" s="1" t="s">
        <v>108</v>
      </c>
      <c r="B435" s="2" t="s">
        <v>802</v>
      </c>
      <c r="C435" s="2" t="s">
        <v>42</v>
      </c>
      <c r="D435" s="2" t="s">
        <v>694</v>
      </c>
      <c r="E435" s="2" t="s">
        <v>395</v>
      </c>
      <c r="F435" s="2" t="s">
        <v>59</v>
      </c>
      <c r="G435" s="2">
        <v>55.2</v>
      </c>
      <c r="H435" s="2">
        <v>44.8</v>
      </c>
      <c r="I435" s="2" t="s">
        <v>19</v>
      </c>
      <c r="J435" s="2" t="s">
        <v>27</v>
      </c>
      <c r="K435" s="2">
        <v>2010</v>
      </c>
      <c r="L435" s="2" t="s">
        <v>49</v>
      </c>
      <c r="M435" s="3">
        <v>40337</v>
      </c>
    </row>
    <row r="436" spans="1:13" x14ac:dyDescent="0.2">
      <c r="A436" s="1" t="s">
        <v>511</v>
      </c>
      <c r="B436" s="2" t="s">
        <v>803</v>
      </c>
      <c r="C436" s="2" t="s">
        <v>42</v>
      </c>
      <c r="D436" s="2" t="s">
        <v>804</v>
      </c>
      <c r="E436" s="2" t="s">
        <v>395</v>
      </c>
      <c r="F436" s="2" t="s">
        <v>65</v>
      </c>
      <c r="G436" s="2">
        <v>59.9</v>
      </c>
      <c r="H436" s="2">
        <v>40.1</v>
      </c>
      <c r="I436" s="2" t="s">
        <v>19</v>
      </c>
      <c r="J436" s="2" t="s">
        <v>27</v>
      </c>
      <c r="K436" s="2">
        <v>2010</v>
      </c>
      <c r="L436" s="2" t="s">
        <v>49</v>
      </c>
      <c r="M436" s="3">
        <v>40337</v>
      </c>
    </row>
    <row r="437" spans="1:13" x14ac:dyDescent="0.2">
      <c r="A437" s="1" t="s">
        <v>269</v>
      </c>
      <c r="B437" s="2" t="s">
        <v>270</v>
      </c>
      <c r="C437" s="2" t="s">
        <v>15</v>
      </c>
      <c r="D437" s="2" t="s">
        <v>805</v>
      </c>
      <c r="E437" s="2" t="s">
        <v>395</v>
      </c>
      <c r="F437" s="2" t="s">
        <v>806</v>
      </c>
      <c r="G437" s="2">
        <v>71.599999999999994</v>
      </c>
      <c r="H437" s="2">
        <v>28.4</v>
      </c>
      <c r="I437" s="2" t="s">
        <v>19</v>
      </c>
      <c r="J437" s="2" t="s">
        <v>27</v>
      </c>
      <c r="K437" s="2">
        <v>2010</v>
      </c>
      <c r="L437" s="2" t="s">
        <v>49</v>
      </c>
      <c r="M437" s="3">
        <v>40337</v>
      </c>
    </row>
    <row r="438" spans="1:13" x14ac:dyDescent="0.2">
      <c r="A438" s="1" t="s">
        <v>363</v>
      </c>
      <c r="B438" s="2" t="s">
        <v>474</v>
      </c>
      <c r="C438" s="2" t="s">
        <v>15</v>
      </c>
      <c r="D438" s="2" t="s">
        <v>807</v>
      </c>
      <c r="E438" s="2" t="s">
        <v>395</v>
      </c>
      <c r="F438" s="2" t="s">
        <v>136</v>
      </c>
      <c r="G438" s="2">
        <v>58.3</v>
      </c>
      <c r="H438" s="2">
        <v>41.7</v>
      </c>
      <c r="I438" s="2" t="s">
        <v>19</v>
      </c>
      <c r="J438" s="2" t="s">
        <v>27</v>
      </c>
      <c r="K438" s="2">
        <v>2010</v>
      </c>
      <c r="L438" s="2" t="s">
        <v>49</v>
      </c>
      <c r="M438" s="3">
        <v>40337</v>
      </c>
    </row>
    <row r="439" spans="1:13" x14ac:dyDescent="0.2">
      <c r="A439" s="1" t="s">
        <v>672</v>
      </c>
      <c r="B439" s="2" t="s">
        <v>673</v>
      </c>
      <c r="C439" s="2" t="s">
        <v>15</v>
      </c>
      <c r="D439" s="2" t="s">
        <v>563</v>
      </c>
      <c r="E439" s="2" t="s">
        <v>395</v>
      </c>
      <c r="F439" s="2" t="s">
        <v>107</v>
      </c>
      <c r="G439" s="2">
        <v>55.3</v>
      </c>
      <c r="H439" s="2">
        <v>44.7</v>
      </c>
      <c r="I439" s="2" t="s">
        <v>19</v>
      </c>
      <c r="J439" s="2" t="s">
        <v>27</v>
      </c>
      <c r="K439" s="2">
        <v>2010</v>
      </c>
      <c r="L439" s="2" t="s">
        <v>49</v>
      </c>
      <c r="M439" s="3">
        <v>40337</v>
      </c>
    </row>
    <row r="440" spans="1:13" x14ac:dyDescent="0.2">
      <c r="A440" s="1" t="s">
        <v>79</v>
      </c>
      <c r="B440" s="2" t="s">
        <v>808</v>
      </c>
      <c r="C440" s="2" t="s">
        <v>15</v>
      </c>
      <c r="D440" s="2" t="s">
        <v>809</v>
      </c>
      <c r="E440" s="2" t="s">
        <v>395</v>
      </c>
      <c r="F440" s="2" t="s">
        <v>51</v>
      </c>
      <c r="G440" s="2">
        <v>43.5</v>
      </c>
      <c r="H440" s="2">
        <v>56.5</v>
      </c>
      <c r="I440" s="2" t="s">
        <v>26</v>
      </c>
      <c r="J440" s="2" t="s">
        <v>27</v>
      </c>
      <c r="K440" s="2">
        <v>2010</v>
      </c>
      <c r="L440" s="2" t="s">
        <v>49</v>
      </c>
      <c r="M440" s="3">
        <v>40337</v>
      </c>
    </row>
    <row r="441" spans="1:13" x14ac:dyDescent="0.2">
      <c r="A441" s="1" t="s">
        <v>280</v>
      </c>
      <c r="B441" s="2" t="s">
        <v>810</v>
      </c>
      <c r="C441" s="2" t="s">
        <v>15</v>
      </c>
      <c r="D441" s="2" t="s">
        <v>811</v>
      </c>
      <c r="E441" s="2" t="s">
        <v>395</v>
      </c>
      <c r="F441" s="2" t="s">
        <v>97</v>
      </c>
      <c r="G441" s="2">
        <v>56.9</v>
      </c>
      <c r="H441" s="2">
        <v>43.1</v>
      </c>
      <c r="I441" s="2" t="s">
        <v>26</v>
      </c>
      <c r="J441" s="2" t="s">
        <v>20</v>
      </c>
      <c r="K441" s="2">
        <v>2010</v>
      </c>
      <c r="L441" s="2" t="s">
        <v>49</v>
      </c>
      <c r="M441" s="3">
        <v>40337</v>
      </c>
    </row>
    <row r="442" spans="1:13" x14ac:dyDescent="0.2">
      <c r="A442" s="1" t="s">
        <v>672</v>
      </c>
      <c r="B442" s="2" t="s">
        <v>812</v>
      </c>
      <c r="C442" s="2" t="s">
        <v>15</v>
      </c>
      <c r="D442" s="2" t="s">
        <v>563</v>
      </c>
      <c r="E442" s="2" t="s">
        <v>395</v>
      </c>
      <c r="F442" s="2" t="s">
        <v>55</v>
      </c>
      <c r="G442" s="2">
        <v>60.4</v>
      </c>
      <c r="H442" s="2">
        <v>39.6</v>
      </c>
      <c r="I442" s="2" t="s">
        <v>19</v>
      </c>
      <c r="J442" s="2" t="s">
        <v>27</v>
      </c>
      <c r="K442" s="2">
        <v>2010</v>
      </c>
      <c r="L442" s="2" t="s">
        <v>49</v>
      </c>
      <c r="M442" s="3">
        <v>40337</v>
      </c>
    </row>
    <row r="443" spans="1:13" x14ac:dyDescent="0.2">
      <c r="A443" s="1" t="s">
        <v>45</v>
      </c>
      <c r="B443" s="2" t="s">
        <v>553</v>
      </c>
      <c r="C443" s="2" t="s">
        <v>15</v>
      </c>
      <c r="D443" s="2" t="s">
        <v>813</v>
      </c>
      <c r="E443" s="2" t="s">
        <v>395</v>
      </c>
      <c r="F443" s="2" t="s">
        <v>18</v>
      </c>
      <c r="G443" s="2">
        <v>52.8</v>
      </c>
      <c r="H443" s="2">
        <v>47.2</v>
      </c>
      <c r="I443" s="2" t="s">
        <v>19</v>
      </c>
      <c r="J443" s="2" t="s">
        <v>27</v>
      </c>
      <c r="K443" s="2">
        <v>2010</v>
      </c>
      <c r="L443" s="2" t="s">
        <v>49</v>
      </c>
      <c r="M443" s="3">
        <v>40337</v>
      </c>
    </row>
    <row r="444" spans="1:13" x14ac:dyDescent="0.2">
      <c r="A444" s="1" t="s">
        <v>242</v>
      </c>
      <c r="B444" s="2" t="s">
        <v>547</v>
      </c>
      <c r="C444" s="2" t="s">
        <v>15</v>
      </c>
      <c r="D444" s="2" t="s">
        <v>814</v>
      </c>
      <c r="E444" s="2" t="s">
        <v>395</v>
      </c>
      <c r="F444" s="2" t="s">
        <v>107</v>
      </c>
      <c r="G444" s="2">
        <v>53</v>
      </c>
      <c r="H444" s="2">
        <v>47</v>
      </c>
      <c r="I444" s="2" t="s">
        <v>19</v>
      </c>
      <c r="J444" s="2" t="s">
        <v>27</v>
      </c>
      <c r="K444" s="2">
        <v>2009</v>
      </c>
      <c r="L444" s="2" t="s">
        <v>36</v>
      </c>
      <c r="M444" s="3">
        <v>39952</v>
      </c>
    </row>
    <row r="445" spans="1:13" x14ac:dyDescent="0.2">
      <c r="A445" s="1" t="s">
        <v>287</v>
      </c>
      <c r="B445" s="2" t="s">
        <v>288</v>
      </c>
      <c r="C445" s="2" t="s">
        <v>15</v>
      </c>
      <c r="D445" s="2" t="s">
        <v>623</v>
      </c>
      <c r="E445" s="2" t="s">
        <v>395</v>
      </c>
      <c r="F445" s="2" t="s">
        <v>130</v>
      </c>
      <c r="G445" s="2">
        <v>23.6</v>
      </c>
      <c r="H445" s="2">
        <v>76.400000000000006</v>
      </c>
      <c r="I445" s="2" t="s">
        <v>26</v>
      </c>
      <c r="J445" s="2" t="s">
        <v>27</v>
      </c>
      <c r="K445" s="2">
        <v>2009</v>
      </c>
      <c r="L445" s="2" t="s">
        <v>36</v>
      </c>
      <c r="M445" s="3">
        <v>39952</v>
      </c>
    </row>
    <row r="446" spans="1:13" x14ac:dyDescent="0.2">
      <c r="A446" s="1" t="s">
        <v>13</v>
      </c>
      <c r="B446" s="2" t="s">
        <v>815</v>
      </c>
      <c r="C446" s="2" t="s">
        <v>15</v>
      </c>
      <c r="D446" s="2" t="s">
        <v>816</v>
      </c>
      <c r="E446" s="2" t="s">
        <v>395</v>
      </c>
      <c r="F446" s="2" t="s">
        <v>107</v>
      </c>
      <c r="G446" s="2">
        <v>63.7</v>
      </c>
      <c r="H446" s="2">
        <v>36.299999999999997</v>
      </c>
      <c r="I446" s="2" t="s">
        <v>19</v>
      </c>
      <c r="J446" s="2" t="s">
        <v>27</v>
      </c>
      <c r="K446" s="2">
        <v>2009</v>
      </c>
      <c r="L446" s="2" t="s">
        <v>36</v>
      </c>
      <c r="M446" s="3">
        <v>39952</v>
      </c>
    </row>
    <row r="447" spans="1:13" x14ac:dyDescent="0.2">
      <c r="A447" s="1" t="s">
        <v>91</v>
      </c>
      <c r="B447" s="2" t="s">
        <v>765</v>
      </c>
      <c r="C447" s="2" t="s">
        <v>15</v>
      </c>
      <c r="D447" s="2" t="s">
        <v>817</v>
      </c>
      <c r="E447" s="2" t="s">
        <v>395</v>
      </c>
      <c r="F447" s="2" t="s">
        <v>130</v>
      </c>
      <c r="G447" s="2">
        <v>38.700000000000003</v>
      </c>
      <c r="H447" s="2">
        <v>61.3</v>
      </c>
      <c r="I447" s="2" t="s">
        <v>26</v>
      </c>
      <c r="J447" s="2" t="s">
        <v>27</v>
      </c>
      <c r="K447" s="2">
        <v>2009</v>
      </c>
      <c r="L447" s="2" t="s">
        <v>36</v>
      </c>
      <c r="M447" s="3">
        <v>39952</v>
      </c>
    </row>
    <row r="448" spans="1:13" x14ac:dyDescent="0.2">
      <c r="A448" s="1" t="s">
        <v>242</v>
      </c>
      <c r="B448" s="2" t="s">
        <v>242</v>
      </c>
      <c r="C448" s="2" t="s">
        <v>15</v>
      </c>
      <c r="D448" s="2" t="s">
        <v>818</v>
      </c>
      <c r="E448" s="2" t="s">
        <v>395</v>
      </c>
      <c r="F448" s="2" t="s">
        <v>48</v>
      </c>
      <c r="G448" s="2">
        <v>50.8</v>
      </c>
      <c r="H448" s="2">
        <v>49.2</v>
      </c>
      <c r="I448" s="2" t="s">
        <v>19</v>
      </c>
      <c r="J448" s="2" t="s">
        <v>27</v>
      </c>
      <c r="K448" s="2">
        <v>2008</v>
      </c>
      <c r="L448" s="2" t="s">
        <v>21</v>
      </c>
      <c r="M448" s="3">
        <v>39756</v>
      </c>
    </row>
    <row r="449" spans="1:13" x14ac:dyDescent="0.2">
      <c r="A449" s="1" t="s">
        <v>69</v>
      </c>
      <c r="B449" s="2" t="s">
        <v>322</v>
      </c>
      <c r="C449" s="2" t="s">
        <v>15</v>
      </c>
      <c r="D449" s="2" t="s">
        <v>819</v>
      </c>
      <c r="E449" s="2" t="s">
        <v>395</v>
      </c>
      <c r="F449" s="2" t="s">
        <v>314</v>
      </c>
      <c r="G449" s="2">
        <v>59.8</v>
      </c>
      <c r="H449" s="2">
        <v>40.200000000000003</v>
      </c>
      <c r="I449" s="2" t="s">
        <v>19</v>
      </c>
      <c r="J449" s="2" t="s">
        <v>27</v>
      </c>
      <c r="K449" s="2">
        <v>2008</v>
      </c>
      <c r="L449" s="2" t="s">
        <v>21</v>
      </c>
      <c r="M449" s="3">
        <v>39756</v>
      </c>
    </row>
    <row r="450" spans="1:13" x14ac:dyDescent="0.2">
      <c r="A450" s="1" t="s">
        <v>60</v>
      </c>
      <c r="B450" s="2" t="s">
        <v>820</v>
      </c>
      <c r="C450" s="2" t="s">
        <v>42</v>
      </c>
      <c r="D450" s="2" t="s">
        <v>821</v>
      </c>
      <c r="E450" s="2" t="s">
        <v>395</v>
      </c>
      <c r="F450" s="2" t="s">
        <v>51</v>
      </c>
      <c r="G450" s="2">
        <v>71.599999999999994</v>
      </c>
      <c r="H450" s="2">
        <v>28.4</v>
      </c>
      <c r="I450" s="2" t="s">
        <v>19</v>
      </c>
      <c r="J450" s="2" t="s">
        <v>27</v>
      </c>
      <c r="K450" s="2">
        <v>2008</v>
      </c>
      <c r="L450" s="2" t="s">
        <v>21</v>
      </c>
      <c r="M450" s="3">
        <v>39756</v>
      </c>
    </row>
    <row r="451" spans="1:13" x14ac:dyDescent="0.2">
      <c r="A451" s="1" t="s">
        <v>52</v>
      </c>
      <c r="B451" s="2" t="s">
        <v>689</v>
      </c>
      <c r="C451" s="2" t="s">
        <v>42</v>
      </c>
      <c r="D451" s="2" t="s">
        <v>822</v>
      </c>
      <c r="E451" s="2" t="s">
        <v>395</v>
      </c>
      <c r="F451" s="2" t="s">
        <v>78</v>
      </c>
      <c r="G451" s="2">
        <v>70.5</v>
      </c>
      <c r="H451" s="2">
        <v>29.5</v>
      </c>
      <c r="I451" s="2" t="s">
        <v>19</v>
      </c>
      <c r="J451" s="2" t="s">
        <v>27</v>
      </c>
      <c r="K451" s="2">
        <v>2008</v>
      </c>
      <c r="L451" s="2" t="s">
        <v>21</v>
      </c>
      <c r="M451" s="3">
        <v>39756</v>
      </c>
    </row>
    <row r="452" spans="1:13" x14ac:dyDescent="0.2">
      <c r="A452" s="1" t="s">
        <v>32</v>
      </c>
      <c r="B452" s="2" t="s">
        <v>401</v>
      </c>
      <c r="C452" s="2" t="s">
        <v>42</v>
      </c>
      <c r="D452" s="2" t="s">
        <v>823</v>
      </c>
      <c r="E452" s="2" t="s">
        <v>395</v>
      </c>
      <c r="F452" s="2" t="s">
        <v>130</v>
      </c>
      <c r="G452" s="2">
        <v>65.8</v>
      </c>
      <c r="H452" s="2">
        <v>34.200000000000003</v>
      </c>
      <c r="I452" s="2" t="s">
        <v>19</v>
      </c>
      <c r="J452" s="2" t="s">
        <v>27</v>
      </c>
      <c r="K452" s="2">
        <v>2008</v>
      </c>
      <c r="L452" s="2" t="s">
        <v>21</v>
      </c>
      <c r="M452" s="3">
        <v>39756</v>
      </c>
    </row>
    <row r="453" spans="1:13" x14ac:dyDescent="0.2">
      <c r="A453" s="1" t="s">
        <v>363</v>
      </c>
      <c r="B453" s="2" t="s">
        <v>403</v>
      </c>
      <c r="C453" s="2" t="s">
        <v>15</v>
      </c>
      <c r="D453" s="2" t="s">
        <v>824</v>
      </c>
      <c r="E453" s="2" t="s">
        <v>395</v>
      </c>
      <c r="F453" s="2" t="s">
        <v>51</v>
      </c>
      <c r="G453" s="2">
        <v>68.3</v>
      </c>
      <c r="H453" s="2">
        <v>31.7</v>
      </c>
      <c r="I453" s="2" t="s">
        <v>19</v>
      </c>
      <c r="J453" s="2" t="s">
        <v>27</v>
      </c>
      <c r="K453" s="2">
        <v>2008</v>
      </c>
      <c r="L453" s="2" t="s">
        <v>21</v>
      </c>
      <c r="M453" s="3">
        <v>39756</v>
      </c>
    </row>
    <row r="454" spans="1:13" x14ac:dyDescent="0.2">
      <c r="A454" s="1" t="s">
        <v>79</v>
      </c>
      <c r="B454" s="2" t="s">
        <v>564</v>
      </c>
      <c r="C454" s="2" t="s">
        <v>15</v>
      </c>
      <c r="D454" s="2" t="s">
        <v>825</v>
      </c>
      <c r="E454" s="2" t="s">
        <v>395</v>
      </c>
      <c r="F454" s="2" t="s">
        <v>65</v>
      </c>
      <c r="G454" s="2">
        <v>62.4</v>
      </c>
      <c r="H454" s="2">
        <v>37.6</v>
      </c>
      <c r="I454" s="2" t="s">
        <v>19</v>
      </c>
      <c r="J454" s="2" t="s">
        <v>27</v>
      </c>
      <c r="K454" s="2">
        <v>2008</v>
      </c>
      <c r="L454" s="2" t="s">
        <v>21</v>
      </c>
      <c r="M454" s="3">
        <v>39756</v>
      </c>
    </row>
    <row r="455" spans="1:13" x14ac:dyDescent="0.2">
      <c r="A455" s="1" t="s">
        <v>79</v>
      </c>
      <c r="B455" s="2" t="s">
        <v>826</v>
      </c>
      <c r="C455" s="2" t="s">
        <v>42</v>
      </c>
      <c r="D455" s="2" t="s">
        <v>827</v>
      </c>
      <c r="E455" s="2" t="s">
        <v>395</v>
      </c>
      <c r="F455" s="2" t="s">
        <v>95</v>
      </c>
      <c r="G455" s="2">
        <v>51.8</v>
      </c>
      <c r="H455" s="2">
        <v>48.2</v>
      </c>
      <c r="I455" s="2" t="s">
        <v>19</v>
      </c>
      <c r="J455" s="2" t="s">
        <v>27</v>
      </c>
      <c r="K455" s="2">
        <v>2008</v>
      </c>
      <c r="L455" s="2" t="s">
        <v>21</v>
      </c>
      <c r="M455" s="3">
        <v>39756</v>
      </c>
    </row>
    <row r="456" spans="1:13" x14ac:dyDescent="0.2">
      <c r="A456" s="1" t="s">
        <v>111</v>
      </c>
      <c r="B456" s="2" t="s">
        <v>414</v>
      </c>
      <c r="C456" s="2" t="s">
        <v>15</v>
      </c>
      <c r="D456" s="2" t="s">
        <v>828</v>
      </c>
      <c r="E456" s="2" t="s">
        <v>395</v>
      </c>
      <c r="F456" s="2" t="s">
        <v>18</v>
      </c>
      <c r="G456" s="2">
        <v>71.7</v>
      </c>
      <c r="H456" s="2">
        <v>28.3</v>
      </c>
      <c r="I456" s="2" t="s">
        <v>19</v>
      </c>
      <c r="J456" s="2" t="s">
        <v>27</v>
      </c>
      <c r="K456" s="2">
        <v>2008</v>
      </c>
      <c r="L456" s="2" t="s">
        <v>21</v>
      </c>
      <c r="M456" s="3">
        <v>39756</v>
      </c>
    </row>
    <row r="457" spans="1:13" x14ac:dyDescent="0.2">
      <c r="A457" s="1" t="s">
        <v>242</v>
      </c>
      <c r="B457" s="2" t="s">
        <v>829</v>
      </c>
      <c r="C457" s="2" t="s">
        <v>15</v>
      </c>
      <c r="D457" s="2" t="s">
        <v>830</v>
      </c>
      <c r="E457" s="2" t="s">
        <v>395</v>
      </c>
      <c r="F457" s="2" t="s">
        <v>831</v>
      </c>
      <c r="G457" s="2">
        <v>66.5</v>
      </c>
      <c r="H457" s="2">
        <v>33.6</v>
      </c>
      <c r="I457" s="2" t="s">
        <v>19</v>
      </c>
      <c r="J457" s="2" t="s">
        <v>27</v>
      </c>
      <c r="K457" s="2">
        <v>2008</v>
      </c>
      <c r="L457" s="2" t="s">
        <v>21</v>
      </c>
      <c r="M457" s="3">
        <v>39756</v>
      </c>
    </row>
    <row r="458" spans="1:13" x14ac:dyDescent="0.2">
      <c r="A458" s="1" t="s">
        <v>13</v>
      </c>
      <c r="B458" s="2" t="s">
        <v>832</v>
      </c>
      <c r="C458" s="2" t="s">
        <v>15</v>
      </c>
      <c r="D458" s="2" t="s">
        <v>833</v>
      </c>
      <c r="E458" s="2" t="s">
        <v>395</v>
      </c>
      <c r="F458" s="2" t="s">
        <v>93</v>
      </c>
      <c r="G458" s="2">
        <v>73.400000000000006</v>
      </c>
      <c r="H458" s="2">
        <v>26.6</v>
      </c>
      <c r="I458" s="2" t="s">
        <v>19</v>
      </c>
      <c r="J458" s="2" t="s">
        <v>27</v>
      </c>
      <c r="K458" s="2">
        <v>2008</v>
      </c>
      <c r="L458" s="2" t="s">
        <v>21</v>
      </c>
      <c r="M458" s="3">
        <v>39756</v>
      </c>
    </row>
    <row r="459" spans="1:13" x14ac:dyDescent="0.2">
      <c r="A459" s="1" t="s">
        <v>363</v>
      </c>
      <c r="B459" s="2" t="s">
        <v>834</v>
      </c>
      <c r="C459" s="2" t="s">
        <v>15</v>
      </c>
      <c r="D459" s="2" t="s">
        <v>835</v>
      </c>
      <c r="E459" s="2" t="s">
        <v>395</v>
      </c>
      <c r="F459" s="2" t="s">
        <v>78</v>
      </c>
      <c r="G459" s="2">
        <v>44.8</v>
      </c>
      <c r="H459" s="2">
        <v>55.2</v>
      </c>
      <c r="I459" s="2" t="s">
        <v>26</v>
      </c>
      <c r="J459" s="2" t="s">
        <v>27</v>
      </c>
      <c r="K459" s="2">
        <v>2008</v>
      </c>
      <c r="L459" s="2" t="s">
        <v>21</v>
      </c>
      <c r="M459" s="3">
        <v>39756</v>
      </c>
    </row>
    <row r="460" spans="1:13" x14ac:dyDescent="0.2">
      <c r="A460" s="1" t="s">
        <v>13</v>
      </c>
      <c r="B460" s="2" t="s">
        <v>836</v>
      </c>
      <c r="C460" s="2" t="s">
        <v>15</v>
      </c>
      <c r="D460" s="2" t="s">
        <v>837</v>
      </c>
      <c r="E460" s="2" t="s">
        <v>395</v>
      </c>
      <c r="F460" s="2" t="s">
        <v>838</v>
      </c>
      <c r="G460" s="2">
        <v>84.2</v>
      </c>
      <c r="H460" s="2">
        <v>15.8</v>
      </c>
      <c r="I460" s="2" t="s">
        <v>19</v>
      </c>
      <c r="J460" s="2" t="s">
        <v>27</v>
      </c>
      <c r="K460" s="2">
        <v>2008</v>
      </c>
      <c r="L460" s="2" t="s">
        <v>21</v>
      </c>
      <c r="M460" s="3">
        <v>39756</v>
      </c>
    </row>
    <row r="461" spans="1:13" x14ac:dyDescent="0.2">
      <c r="A461" s="1" t="s">
        <v>280</v>
      </c>
      <c r="B461" s="2" t="s">
        <v>839</v>
      </c>
      <c r="C461" s="2" t="s">
        <v>15</v>
      </c>
      <c r="D461" s="2" t="s">
        <v>840</v>
      </c>
      <c r="E461" s="2" t="s">
        <v>395</v>
      </c>
      <c r="F461" s="2" t="s">
        <v>251</v>
      </c>
      <c r="G461" s="2">
        <v>50</v>
      </c>
      <c r="H461" s="2">
        <v>50</v>
      </c>
      <c r="I461" s="2" t="s">
        <v>26</v>
      </c>
      <c r="J461" s="2" t="s">
        <v>27</v>
      </c>
      <c r="K461" s="2">
        <v>2008</v>
      </c>
      <c r="L461" s="2" t="s">
        <v>21</v>
      </c>
      <c r="M461" s="3">
        <v>39756</v>
      </c>
    </row>
    <row r="462" spans="1:13" x14ac:dyDescent="0.2">
      <c r="A462" s="1" t="s">
        <v>296</v>
      </c>
      <c r="B462" s="2" t="s">
        <v>841</v>
      </c>
      <c r="C462" s="2" t="s">
        <v>42</v>
      </c>
      <c r="D462" s="2" t="s">
        <v>842</v>
      </c>
      <c r="E462" s="2" t="s">
        <v>395</v>
      </c>
      <c r="F462" s="2" t="s">
        <v>251</v>
      </c>
      <c r="G462" s="2">
        <v>54.8</v>
      </c>
      <c r="H462" s="2">
        <v>45.2</v>
      </c>
      <c r="I462" s="2" t="s">
        <v>19</v>
      </c>
      <c r="J462" s="2" t="s">
        <v>27</v>
      </c>
      <c r="K462" s="2">
        <v>2008</v>
      </c>
      <c r="L462" s="2" t="s">
        <v>21</v>
      </c>
      <c r="M462" s="3">
        <v>39756</v>
      </c>
    </row>
    <row r="463" spans="1:13" x14ac:dyDescent="0.2">
      <c r="A463" s="1" t="s">
        <v>79</v>
      </c>
      <c r="B463" s="2" t="s">
        <v>843</v>
      </c>
      <c r="C463" s="2" t="s">
        <v>42</v>
      </c>
      <c r="D463" s="2" t="s">
        <v>844</v>
      </c>
      <c r="E463" s="2" t="s">
        <v>395</v>
      </c>
      <c r="F463" s="2" t="s">
        <v>51</v>
      </c>
      <c r="G463" s="2">
        <v>55.5</v>
      </c>
      <c r="H463" s="2">
        <v>44.5</v>
      </c>
      <c r="I463" s="2" t="s">
        <v>19</v>
      </c>
      <c r="J463" s="2" t="s">
        <v>27</v>
      </c>
      <c r="K463" s="2">
        <v>2008</v>
      </c>
      <c r="L463" s="2" t="s">
        <v>21</v>
      </c>
      <c r="M463" s="3">
        <v>39756</v>
      </c>
    </row>
    <row r="464" spans="1:13" x14ac:dyDescent="0.2">
      <c r="A464" s="1" t="s">
        <v>13</v>
      </c>
      <c r="B464" s="2" t="s">
        <v>246</v>
      </c>
      <c r="C464" s="2" t="s">
        <v>15</v>
      </c>
      <c r="D464" s="2" t="s">
        <v>845</v>
      </c>
      <c r="E464" s="2" t="s">
        <v>395</v>
      </c>
      <c r="F464" s="2" t="s">
        <v>140</v>
      </c>
      <c r="G464" s="2">
        <v>62.9</v>
      </c>
      <c r="H464" s="2">
        <v>37.1</v>
      </c>
      <c r="I464" s="2" t="s">
        <v>19</v>
      </c>
      <c r="J464" s="2" t="s">
        <v>27</v>
      </c>
      <c r="K464" s="2">
        <v>2008</v>
      </c>
      <c r="L464" s="2" t="s">
        <v>21</v>
      </c>
      <c r="M464" s="3">
        <v>39756</v>
      </c>
    </row>
    <row r="465" spans="1:13" x14ac:dyDescent="0.2">
      <c r="A465" s="1" t="s">
        <v>363</v>
      </c>
      <c r="B465" s="2" t="s">
        <v>712</v>
      </c>
      <c r="C465" s="2" t="s">
        <v>15</v>
      </c>
      <c r="D465" s="2" t="s">
        <v>846</v>
      </c>
      <c r="E465" s="2" t="s">
        <v>395</v>
      </c>
      <c r="F465" s="2" t="s">
        <v>48</v>
      </c>
      <c r="G465" s="2">
        <v>79.2</v>
      </c>
      <c r="H465" s="2">
        <v>20.8</v>
      </c>
      <c r="I465" s="2" t="s">
        <v>19</v>
      </c>
      <c r="J465" s="2" t="s">
        <v>27</v>
      </c>
      <c r="K465" s="2">
        <v>2008</v>
      </c>
      <c r="L465" s="2" t="s">
        <v>21</v>
      </c>
      <c r="M465" s="3">
        <v>39756</v>
      </c>
    </row>
    <row r="466" spans="1:13" x14ac:dyDescent="0.2">
      <c r="A466" s="1" t="s">
        <v>177</v>
      </c>
      <c r="B466" s="2" t="s">
        <v>178</v>
      </c>
      <c r="C466" s="2" t="s">
        <v>42</v>
      </c>
      <c r="D466" s="2" t="s">
        <v>847</v>
      </c>
      <c r="E466" s="2" t="s">
        <v>395</v>
      </c>
      <c r="F466" s="2" t="s">
        <v>130</v>
      </c>
      <c r="G466" s="2">
        <v>56.3</v>
      </c>
      <c r="H466" s="2">
        <v>43.7</v>
      </c>
      <c r="I466" s="2" t="s">
        <v>19</v>
      </c>
      <c r="J466" s="2" t="s">
        <v>27</v>
      </c>
      <c r="K466" s="2">
        <v>2008</v>
      </c>
      <c r="L466" s="2" t="s">
        <v>21</v>
      </c>
      <c r="M466" s="3">
        <v>39756</v>
      </c>
    </row>
    <row r="467" spans="1:13" x14ac:dyDescent="0.2">
      <c r="A467" s="1" t="s">
        <v>177</v>
      </c>
      <c r="B467" s="2" t="s">
        <v>178</v>
      </c>
      <c r="C467" s="2" t="s">
        <v>15</v>
      </c>
      <c r="D467" s="2" t="s">
        <v>848</v>
      </c>
      <c r="E467" s="2" t="s">
        <v>395</v>
      </c>
      <c r="F467" s="2" t="s">
        <v>59</v>
      </c>
      <c r="G467" s="2">
        <v>62.6</v>
      </c>
      <c r="H467" s="2">
        <v>37.4</v>
      </c>
      <c r="I467" s="2" t="s">
        <v>19</v>
      </c>
      <c r="J467" s="2" t="s">
        <v>27</v>
      </c>
      <c r="K467" s="2">
        <v>2008</v>
      </c>
      <c r="L467" s="2" t="s">
        <v>21</v>
      </c>
      <c r="M467" s="3">
        <v>39756</v>
      </c>
    </row>
    <row r="468" spans="1:13" x14ac:dyDescent="0.2">
      <c r="A468" s="1" t="s">
        <v>329</v>
      </c>
      <c r="B468" s="2" t="s">
        <v>431</v>
      </c>
      <c r="C468" s="2" t="s">
        <v>42</v>
      </c>
      <c r="D468" s="2" t="s">
        <v>849</v>
      </c>
      <c r="E468" s="2" t="s">
        <v>395</v>
      </c>
      <c r="F468" s="2" t="s">
        <v>78</v>
      </c>
      <c r="G468" s="2">
        <v>36.799999999999997</v>
      </c>
      <c r="H468" s="2">
        <v>63.2</v>
      </c>
      <c r="I468" s="2" t="s">
        <v>26</v>
      </c>
      <c r="J468" s="2" t="s">
        <v>27</v>
      </c>
      <c r="K468" s="2">
        <v>2008</v>
      </c>
      <c r="L468" s="2" t="s">
        <v>21</v>
      </c>
      <c r="M468" s="3">
        <v>39756</v>
      </c>
    </row>
    <row r="469" spans="1:13" x14ac:dyDescent="0.2">
      <c r="A469" s="1" t="s">
        <v>111</v>
      </c>
      <c r="B469" s="2" t="s">
        <v>112</v>
      </c>
      <c r="C469" s="2" t="s">
        <v>15</v>
      </c>
      <c r="D469" s="2" t="s">
        <v>850</v>
      </c>
      <c r="E469" s="2" t="s">
        <v>395</v>
      </c>
      <c r="F469" s="2" t="s">
        <v>78</v>
      </c>
      <c r="G469" s="2">
        <v>65.099999999999994</v>
      </c>
      <c r="H469" s="2">
        <v>34.9</v>
      </c>
      <c r="I469" s="2" t="s">
        <v>19</v>
      </c>
      <c r="J469" s="2" t="s">
        <v>27</v>
      </c>
      <c r="K469" s="2">
        <v>2008</v>
      </c>
      <c r="L469" s="2" t="s">
        <v>21</v>
      </c>
      <c r="M469" s="3">
        <v>39756</v>
      </c>
    </row>
    <row r="470" spans="1:13" x14ac:dyDescent="0.2">
      <c r="A470" s="1" t="s">
        <v>13</v>
      </c>
      <c r="B470" s="2" t="s">
        <v>579</v>
      </c>
      <c r="C470" s="2" t="s">
        <v>15</v>
      </c>
      <c r="D470" s="2" t="s">
        <v>851</v>
      </c>
      <c r="E470" s="2" t="s">
        <v>395</v>
      </c>
      <c r="F470" s="2" t="s">
        <v>852</v>
      </c>
      <c r="G470" s="2">
        <v>27.6</v>
      </c>
      <c r="H470" s="2">
        <v>72.400000000000006</v>
      </c>
      <c r="I470" s="2" t="s">
        <v>26</v>
      </c>
      <c r="J470" s="2" t="s">
        <v>27</v>
      </c>
      <c r="K470" s="2">
        <v>2008</v>
      </c>
      <c r="L470" s="2" t="s">
        <v>21</v>
      </c>
      <c r="M470" s="3">
        <v>39756</v>
      </c>
    </row>
    <row r="471" spans="1:13" x14ac:dyDescent="0.2">
      <c r="A471" s="1" t="s">
        <v>217</v>
      </c>
      <c r="B471" s="2" t="s">
        <v>217</v>
      </c>
      <c r="C471" s="2" t="s">
        <v>15</v>
      </c>
      <c r="D471" s="2" t="s">
        <v>853</v>
      </c>
      <c r="E471" s="2" t="s">
        <v>395</v>
      </c>
      <c r="F471" s="2" t="s">
        <v>78</v>
      </c>
      <c r="G471" s="2">
        <v>64.900000000000006</v>
      </c>
      <c r="H471" s="2">
        <v>35.1</v>
      </c>
      <c r="I471" s="2" t="s">
        <v>19</v>
      </c>
      <c r="J471" s="2" t="s">
        <v>27</v>
      </c>
      <c r="K471" s="2">
        <v>2008</v>
      </c>
      <c r="L471" s="2" t="s">
        <v>21</v>
      </c>
      <c r="M471" s="3">
        <v>39756</v>
      </c>
    </row>
    <row r="472" spans="1:13" x14ac:dyDescent="0.2">
      <c r="A472" s="1" t="s">
        <v>83</v>
      </c>
      <c r="B472" s="2" t="s">
        <v>84</v>
      </c>
      <c r="C472" s="2" t="s">
        <v>15</v>
      </c>
      <c r="D472" s="2" t="s">
        <v>854</v>
      </c>
      <c r="E472" s="2" t="s">
        <v>395</v>
      </c>
      <c r="F472" s="2" t="s">
        <v>741</v>
      </c>
      <c r="G472" s="2">
        <v>68.599999999999994</v>
      </c>
      <c r="H472" s="2">
        <v>31.4</v>
      </c>
      <c r="I472" s="2" t="s">
        <v>19</v>
      </c>
      <c r="J472" s="2" t="s">
        <v>27</v>
      </c>
      <c r="K472" s="2">
        <v>2008</v>
      </c>
      <c r="L472" s="2" t="s">
        <v>21</v>
      </c>
      <c r="M472" s="3">
        <v>39756</v>
      </c>
    </row>
    <row r="473" spans="1:13" x14ac:dyDescent="0.2">
      <c r="A473" s="1" t="s">
        <v>83</v>
      </c>
      <c r="B473" s="2" t="s">
        <v>84</v>
      </c>
      <c r="C473" s="2" t="s">
        <v>15</v>
      </c>
      <c r="D473" s="2" t="s">
        <v>855</v>
      </c>
      <c r="E473" s="2" t="s">
        <v>395</v>
      </c>
      <c r="F473" s="2" t="s">
        <v>856</v>
      </c>
      <c r="G473" s="2">
        <v>74.2</v>
      </c>
      <c r="H473" s="2">
        <v>25.8</v>
      </c>
      <c r="I473" s="2" t="s">
        <v>19</v>
      </c>
      <c r="J473" s="2" t="s">
        <v>27</v>
      </c>
      <c r="K473" s="2">
        <v>2008</v>
      </c>
      <c r="L473" s="2" t="s">
        <v>21</v>
      </c>
      <c r="M473" s="3">
        <v>39756</v>
      </c>
    </row>
    <row r="474" spans="1:13" x14ac:dyDescent="0.2">
      <c r="A474" s="1" t="s">
        <v>52</v>
      </c>
      <c r="B474" s="2" t="s">
        <v>742</v>
      </c>
      <c r="C474" s="2" t="s">
        <v>15</v>
      </c>
      <c r="D474" s="2" t="s">
        <v>857</v>
      </c>
      <c r="E474" s="2" t="s">
        <v>395</v>
      </c>
      <c r="F474" s="2" t="s">
        <v>95</v>
      </c>
      <c r="G474" s="2">
        <v>77.7</v>
      </c>
      <c r="H474" s="2">
        <v>22.3</v>
      </c>
      <c r="I474" s="2" t="s">
        <v>19</v>
      </c>
      <c r="J474" s="2" t="s">
        <v>27</v>
      </c>
      <c r="K474" s="2">
        <v>2008</v>
      </c>
      <c r="L474" s="2" t="s">
        <v>21</v>
      </c>
      <c r="M474" s="3">
        <v>39756</v>
      </c>
    </row>
    <row r="475" spans="1:13" x14ac:dyDescent="0.2">
      <c r="A475" s="1" t="s">
        <v>52</v>
      </c>
      <c r="B475" s="2" t="s">
        <v>742</v>
      </c>
      <c r="C475" s="2" t="s">
        <v>15</v>
      </c>
      <c r="D475" s="2" t="s">
        <v>858</v>
      </c>
      <c r="E475" s="2" t="s">
        <v>395</v>
      </c>
      <c r="F475" s="2" t="s">
        <v>97</v>
      </c>
      <c r="G475" s="2">
        <v>79.599999999999994</v>
      </c>
      <c r="H475" s="2">
        <v>20.5</v>
      </c>
      <c r="I475" s="2" t="s">
        <v>19</v>
      </c>
      <c r="J475" s="2" t="s">
        <v>27</v>
      </c>
      <c r="K475" s="2">
        <v>2008</v>
      </c>
      <c r="L475" s="2" t="s">
        <v>21</v>
      </c>
      <c r="M475" s="3">
        <v>39756</v>
      </c>
    </row>
    <row r="476" spans="1:13" x14ac:dyDescent="0.2">
      <c r="A476" s="1" t="s">
        <v>69</v>
      </c>
      <c r="B476" s="2" t="s">
        <v>859</v>
      </c>
      <c r="C476" s="2" t="s">
        <v>15</v>
      </c>
      <c r="D476" s="2" t="s">
        <v>816</v>
      </c>
      <c r="E476" s="2" t="s">
        <v>395</v>
      </c>
      <c r="F476" s="2" t="s">
        <v>76</v>
      </c>
      <c r="G476" s="2">
        <v>61.4</v>
      </c>
      <c r="H476" s="2">
        <v>38.6</v>
      </c>
      <c r="I476" s="2" t="s">
        <v>19</v>
      </c>
      <c r="J476" s="2" t="s">
        <v>27</v>
      </c>
      <c r="K476" s="2">
        <v>2008</v>
      </c>
      <c r="L476" s="2" t="s">
        <v>21</v>
      </c>
      <c r="M476" s="3">
        <v>39756</v>
      </c>
    </row>
    <row r="477" spans="1:13" x14ac:dyDescent="0.2">
      <c r="A477" s="1" t="s">
        <v>269</v>
      </c>
      <c r="B477" s="2" t="s">
        <v>269</v>
      </c>
      <c r="C477" s="2" t="s">
        <v>15</v>
      </c>
      <c r="D477" s="2" t="s">
        <v>860</v>
      </c>
      <c r="E477" s="2" t="s">
        <v>395</v>
      </c>
      <c r="F477" s="2" t="s">
        <v>861</v>
      </c>
      <c r="G477" s="2">
        <v>71</v>
      </c>
      <c r="H477" s="2">
        <v>29</v>
      </c>
      <c r="I477" s="2" t="s">
        <v>19</v>
      </c>
      <c r="J477" s="2" t="s">
        <v>27</v>
      </c>
      <c r="K477" s="2">
        <v>2008</v>
      </c>
      <c r="L477" s="2" t="s">
        <v>21</v>
      </c>
      <c r="M477" s="3">
        <v>39756</v>
      </c>
    </row>
    <row r="478" spans="1:13" x14ac:dyDescent="0.2">
      <c r="A478" s="1" t="s">
        <v>32</v>
      </c>
      <c r="B478" s="2" t="s">
        <v>462</v>
      </c>
      <c r="C478" s="2" t="s">
        <v>15</v>
      </c>
      <c r="D478" s="2" t="s">
        <v>862</v>
      </c>
      <c r="E478" s="2" t="s">
        <v>395</v>
      </c>
      <c r="F478" s="2" t="s">
        <v>55</v>
      </c>
      <c r="G478" s="2">
        <v>49.1</v>
      </c>
      <c r="H478" s="2">
        <v>50.9</v>
      </c>
      <c r="I478" s="2" t="s">
        <v>26</v>
      </c>
      <c r="J478" s="2" t="s">
        <v>27</v>
      </c>
      <c r="K478" s="2">
        <v>2008</v>
      </c>
      <c r="L478" s="2" t="s">
        <v>21</v>
      </c>
      <c r="M478" s="3">
        <v>39756</v>
      </c>
    </row>
    <row r="479" spans="1:13" x14ac:dyDescent="0.2">
      <c r="A479" s="1" t="s">
        <v>13</v>
      </c>
      <c r="B479" s="2" t="s">
        <v>746</v>
      </c>
      <c r="C479" s="2" t="s">
        <v>15</v>
      </c>
      <c r="D479" s="2" t="s">
        <v>863</v>
      </c>
      <c r="E479" s="2" t="s">
        <v>395</v>
      </c>
      <c r="F479" s="2" t="s">
        <v>864</v>
      </c>
      <c r="G479" s="2">
        <v>51.4</v>
      </c>
      <c r="H479" s="2">
        <v>48.6</v>
      </c>
      <c r="I479" s="2" t="s">
        <v>19</v>
      </c>
      <c r="J479" s="2" t="s">
        <v>27</v>
      </c>
      <c r="K479" s="2">
        <v>2008</v>
      </c>
      <c r="L479" s="2" t="s">
        <v>21</v>
      </c>
      <c r="M479" s="3">
        <v>39756</v>
      </c>
    </row>
    <row r="480" spans="1:13" x14ac:dyDescent="0.2">
      <c r="A480" s="1" t="s">
        <v>108</v>
      </c>
      <c r="B480" s="2" t="s">
        <v>129</v>
      </c>
      <c r="C480" s="2" t="s">
        <v>15</v>
      </c>
      <c r="D480" s="2" t="s">
        <v>865</v>
      </c>
      <c r="E480" s="2" t="s">
        <v>395</v>
      </c>
      <c r="F480" s="2" t="s">
        <v>115</v>
      </c>
      <c r="G480" s="2">
        <v>59.5</v>
      </c>
      <c r="H480" s="2">
        <v>40.5</v>
      </c>
      <c r="I480" s="2" t="s">
        <v>19</v>
      </c>
      <c r="J480" s="2" t="s">
        <v>27</v>
      </c>
      <c r="K480" s="2">
        <v>2008</v>
      </c>
      <c r="L480" s="2" t="s">
        <v>21</v>
      </c>
      <c r="M480" s="3">
        <v>39756</v>
      </c>
    </row>
    <row r="481" spans="1:13" x14ac:dyDescent="0.2">
      <c r="A481" s="1" t="s">
        <v>13</v>
      </c>
      <c r="B481" s="2" t="s">
        <v>377</v>
      </c>
      <c r="C481" s="2" t="s">
        <v>42</v>
      </c>
      <c r="D481" s="2" t="s">
        <v>866</v>
      </c>
      <c r="E481" s="2" t="s">
        <v>395</v>
      </c>
      <c r="F481" s="2" t="s">
        <v>867</v>
      </c>
      <c r="G481" s="2">
        <v>47.8</v>
      </c>
      <c r="H481" s="2">
        <v>52.2</v>
      </c>
      <c r="I481" s="2" t="s">
        <v>26</v>
      </c>
      <c r="J481" s="2" t="s">
        <v>27</v>
      </c>
      <c r="K481" s="2">
        <v>2008</v>
      </c>
      <c r="L481" s="2" t="s">
        <v>21</v>
      </c>
      <c r="M481" s="3">
        <v>39756</v>
      </c>
    </row>
    <row r="482" spans="1:13" x14ac:dyDescent="0.2">
      <c r="A482" s="1" t="s">
        <v>242</v>
      </c>
      <c r="B482" s="2" t="s">
        <v>751</v>
      </c>
      <c r="C482" s="2" t="s">
        <v>15</v>
      </c>
      <c r="D482" s="2" t="s">
        <v>868</v>
      </c>
      <c r="E482" s="2" t="s">
        <v>395</v>
      </c>
      <c r="F482" s="2" t="s">
        <v>189</v>
      </c>
      <c r="G482" s="2">
        <v>83.8</v>
      </c>
      <c r="H482" s="2">
        <v>16.2</v>
      </c>
      <c r="I482" s="2" t="s">
        <v>19</v>
      </c>
      <c r="J482" s="2" t="s">
        <v>27</v>
      </c>
      <c r="K482" s="2">
        <v>2008</v>
      </c>
      <c r="L482" s="2" t="s">
        <v>21</v>
      </c>
      <c r="M482" s="3">
        <v>39756</v>
      </c>
    </row>
    <row r="483" spans="1:13" x14ac:dyDescent="0.2">
      <c r="A483" s="1" t="s">
        <v>32</v>
      </c>
      <c r="B483" s="2" t="s">
        <v>869</v>
      </c>
      <c r="C483" s="2" t="s">
        <v>15</v>
      </c>
      <c r="D483" s="2" t="s">
        <v>870</v>
      </c>
      <c r="E483" s="2" t="s">
        <v>395</v>
      </c>
      <c r="F483" s="2" t="s">
        <v>76</v>
      </c>
      <c r="G483" s="2">
        <v>47</v>
      </c>
      <c r="H483" s="2">
        <v>53</v>
      </c>
      <c r="I483" s="2" t="s">
        <v>26</v>
      </c>
      <c r="J483" s="2" t="s">
        <v>27</v>
      </c>
      <c r="K483" s="2">
        <v>2008</v>
      </c>
      <c r="L483" s="2" t="s">
        <v>21</v>
      </c>
      <c r="M483" s="3">
        <v>39756</v>
      </c>
    </row>
    <row r="484" spans="1:13" x14ac:dyDescent="0.2">
      <c r="A484" s="1" t="s">
        <v>269</v>
      </c>
      <c r="B484" s="2" t="s">
        <v>599</v>
      </c>
      <c r="C484" s="2" t="s">
        <v>15</v>
      </c>
      <c r="D484" s="2" t="s">
        <v>871</v>
      </c>
      <c r="E484" s="2" t="s">
        <v>395</v>
      </c>
      <c r="F484" s="2" t="s">
        <v>872</v>
      </c>
      <c r="G484" s="2">
        <v>49.3</v>
      </c>
      <c r="H484" s="2">
        <v>50.7</v>
      </c>
      <c r="I484" s="2" t="s">
        <v>26</v>
      </c>
      <c r="J484" s="2" t="s">
        <v>27</v>
      </c>
      <c r="K484" s="2">
        <v>2008</v>
      </c>
      <c r="L484" s="2" t="s">
        <v>21</v>
      </c>
      <c r="M484" s="3">
        <v>39756</v>
      </c>
    </row>
    <row r="485" spans="1:13" x14ac:dyDescent="0.2">
      <c r="A485" s="1" t="s">
        <v>13</v>
      </c>
      <c r="B485" s="2" t="s">
        <v>601</v>
      </c>
      <c r="C485" s="2" t="s">
        <v>42</v>
      </c>
      <c r="D485" s="2" t="s">
        <v>873</v>
      </c>
      <c r="E485" s="2" t="s">
        <v>395</v>
      </c>
      <c r="F485" s="2" t="s">
        <v>874</v>
      </c>
      <c r="G485" s="2">
        <v>71.400000000000006</v>
      </c>
      <c r="H485" s="2">
        <v>28.6</v>
      </c>
      <c r="I485" s="2" t="s">
        <v>19</v>
      </c>
      <c r="J485" s="2" t="s">
        <v>27</v>
      </c>
      <c r="K485" s="2">
        <v>2008</v>
      </c>
      <c r="L485" s="2" t="s">
        <v>21</v>
      </c>
      <c r="M485" s="3">
        <v>39756</v>
      </c>
    </row>
    <row r="486" spans="1:13" x14ac:dyDescent="0.2">
      <c r="A486" s="1" t="s">
        <v>52</v>
      </c>
      <c r="B486" s="2" t="s">
        <v>875</v>
      </c>
      <c r="C486" s="2" t="s">
        <v>15</v>
      </c>
      <c r="D486" s="2" t="s">
        <v>876</v>
      </c>
      <c r="E486" s="2" t="s">
        <v>395</v>
      </c>
      <c r="F486" s="2" t="s">
        <v>245</v>
      </c>
      <c r="G486" s="2">
        <v>35.200000000000003</v>
      </c>
      <c r="H486" s="2">
        <v>64.8</v>
      </c>
      <c r="I486" s="2" t="s">
        <v>26</v>
      </c>
      <c r="J486" s="2" t="s">
        <v>27</v>
      </c>
      <c r="K486" s="2">
        <v>2008</v>
      </c>
      <c r="L486" s="2" t="s">
        <v>21</v>
      </c>
      <c r="M486" s="3">
        <v>39756</v>
      </c>
    </row>
    <row r="487" spans="1:13" x14ac:dyDescent="0.2">
      <c r="A487" s="1" t="s">
        <v>280</v>
      </c>
      <c r="B487" s="2" t="s">
        <v>810</v>
      </c>
      <c r="C487" s="2" t="s">
        <v>15</v>
      </c>
      <c r="D487" s="2" t="s">
        <v>877</v>
      </c>
      <c r="E487" s="2" t="s">
        <v>395</v>
      </c>
      <c r="F487" s="2" t="s">
        <v>233</v>
      </c>
      <c r="G487" s="2">
        <v>35.799999999999997</v>
      </c>
      <c r="H487" s="2">
        <v>64.2</v>
      </c>
      <c r="I487" s="2" t="s">
        <v>26</v>
      </c>
      <c r="J487" s="2" t="s">
        <v>27</v>
      </c>
      <c r="K487" s="2">
        <v>2008</v>
      </c>
      <c r="L487" s="2" t="s">
        <v>21</v>
      </c>
      <c r="M487" s="3">
        <v>39756</v>
      </c>
    </row>
    <row r="488" spans="1:13" x14ac:dyDescent="0.2">
      <c r="A488" s="1" t="s">
        <v>79</v>
      </c>
      <c r="B488" s="2" t="s">
        <v>486</v>
      </c>
      <c r="C488" s="2" t="s">
        <v>42</v>
      </c>
      <c r="D488" s="2" t="s">
        <v>878</v>
      </c>
      <c r="E488" s="2" t="s">
        <v>395</v>
      </c>
      <c r="F488" s="2" t="s">
        <v>115</v>
      </c>
      <c r="G488" s="2">
        <v>42.7</v>
      </c>
      <c r="H488" s="2">
        <v>57.3</v>
      </c>
      <c r="I488" s="2" t="s">
        <v>26</v>
      </c>
      <c r="J488" s="2" t="s">
        <v>27</v>
      </c>
      <c r="K488" s="2">
        <v>2008</v>
      </c>
      <c r="L488" s="2" t="s">
        <v>21</v>
      </c>
      <c r="M488" s="3">
        <v>39756</v>
      </c>
    </row>
    <row r="489" spans="1:13" x14ac:dyDescent="0.2">
      <c r="A489" s="1" t="s">
        <v>45</v>
      </c>
      <c r="B489" s="2" t="s">
        <v>879</v>
      </c>
      <c r="C489" s="2" t="s">
        <v>42</v>
      </c>
      <c r="D489" s="2" t="s">
        <v>880</v>
      </c>
      <c r="E489" s="2" t="s">
        <v>395</v>
      </c>
      <c r="F489" s="2" t="s">
        <v>93</v>
      </c>
      <c r="G489" s="2">
        <v>57.8</v>
      </c>
      <c r="H489" s="2">
        <v>42.2</v>
      </c>
      <c r="I489" s="2" t="s">
        <v>19</v>
      </c>
      <c r="J489" s="2" t="s">
        <v>27</v>
      </c>
      <c r="K489" s="2">
        <v>2008</v>
      </c>
      <c r="L489" s="2" t="s">
        <v>21</v>
      </c>
      <c r="M489" s="3">
        <v>39756</v>
      </c>
    </row>
    <row r="490" spans="1:13" x14ac:dyDescent="0.2">
      <c r="A490" s="1" t="s">
        <v>290</v>
      </c>
      <c r="B490" s="2" t="s">
        <v>881</v>
      </c>
      <c r="C490" s="2" t="s">
        <v>42</v>
      </c>
      <c r="D490" s="2" t="s">
        <v>882</v>
      </c>
      <c r="E490" s="2" t="s">
        <v>395</v>
      </c>
      <c r="F490" s="2" t="s">
        <v>35</v>
      </c>
      <c r="G490" s="2">
        <v>48.5</v>
      </c>
      <c r="H490" s="2">
        <v>51.5</v>
      </c>
      <c r="I490" s="2" t="s">
        <v>26</v>
      </c>
      <c r="J490" s="2" t="s">
        <v>27</v>
      </c>
      <c r="K490" s="2">
        <v>2008</v>
      </c>
      <c r="L490" s="2" t="s">
        <v>21</v>
      </c>
      <c r="M490" s="3">
        <v>39756</v>
      </c>
    </row>
    <row r="491" spans="1:13" x14ac:dyDescent="0.2">
      <c r="A491" s="1" t="s">
        <v>56</v>
      </c>
      <c r="B491" s="2" t="s">
        <v>56</v>
      </c>
      <c r="C491" s="2" t="s">
        <v>42</v>
      </c>
      <c r="D491" s="2" t="s">
        <v>883</v>
      </c>
      <c r="E491" s="2" t="s">
        <v>395</v>
      </c>
      <c r="F491" s="2" t="s">
        <v>107</v>
      </c>
      <c r="G491" s="2">
        <v>43.2</v>
      </c>
      <c r="H491" s="2">
        <v>56.8</v>
      </c>
      <c r="I491" s="2" t="s">
        <v>26</v>
      </c>
      <c r="J491" s="2" t="s">
        <v>27</v>
      </c>
      <c r="K491" s="2">
        <v>2008</v>
      </c>
      <c r="L491" s="2" t="s">
        <v>21</v>
      </c>
      <c r="M491" s="3">
        <v>39756</v>
      </c>
    </row>
    <row r="492" spans="1:13" x14ac:dyDescent="0.2">
      <c r="A492" s="1" t="s">
        <v>280</v>
      </c>
      <c r="B492" s="2" t="s">
        <v>884</v>
      </c>
      <c r="C492" s="2" t="s">
        <v>15</v>
      </c>
      <c r="D492" s="2" t="s">
        <v>885</v>
      </c>
      <c r="E492" s="2" t="s">
        <v>395</v>
      </c>
      <c r="F492" s="2" t="s">
        <v>107</v>
      </c>
      <c r="G492" s="2">
        <v>75.599999999999994</v>
      </c>
      <c r="H492" s="2">
        <v>24.4</v>
      </c>
      <c r="I492" s="2" t="s">
        <v>19</v>
      </c>
      <c r="J492" s="2" t="s">
        <v>27</v>
      </c>
      <c r="K492" s="2">
        <v>2008</v>
      </c>
      <c r="L492" s="2" t="s">
        <v>21</v>
      </c>
      <c r="M492" s="3">
        <v>39756</v>
      </c>
    </row>
    <row r="493" spans="1:13" x14ac:dyDescent="0.2">
      <c r="A493" s="1" t="s">
        <v>177</v>
      </c>
      <c r="B493" s="2" t="s">
        <v>635</v>
      </c>
      <c r="C493" s="2" t="s">
        <v>42</v>
      </c>
      <c r="D493" s="2" t="s">
        <v>886</v>
      </c>
      <c r="E493" s="2" t="s">
        <v>395</v>
      </c>
      <c r="F493" s="2" t="s">
        <v>136</v>
      </c>
      <c r="G493" s="2">
        <v>51.7</v>
      </c>
      <c r="H493" s="2">
        <v>48.3</v>
      </c>
      <c r="I493" s="2" t="s">
        <v>19</v>
      </c>
      <c r="J493" s="2" t="s">
        <v>27</v>
      </c>
      <c r="K493" s="2">
        <v>2008</v>
      </c>
      <c r="L493" s="2" t="s">
        <v>21</v>
      </c>
      <c r="M493" s="3">
        <v>39756</v>
      </c>
    </row>
    <row r="494" spans="1:13" x14ac:dyDescent="0.2">
      <c r="A494" s="1" t="s">
        <v>374</v>
      </c>
      <c r="B494" s="2" t="s">
        <v>887</v>
      </c>
      <c r="C494" s="2" t="s">
        <v>15</v>
      </c>
      <c r="D494" s="2" t="s">
        <v>888</v>
      </c>
      <c r="E494" s="2" t="s">
        <v>395</v>
      </c>
      <c r="F494" s="2" t="s">
        <v>59</v>
      </c>
      <c r="G494" s="2">
        <v>43.1</v>
      </c>
      <c r="H494" s="2">
        <v>57</v>
      </c>
      <c r="I494" s="2" t="s">
        <v>26</v>
      </c>
      <c r="J494" s="2" t="s">
        <v>27</v>
      </c>
      <c r="K494" s="2">
        <v>2008</v>
      </c>
      <c r="L494" s="2" t="s">
        <v>21</v>
      </c>
      <c r="M494" s="3">
        <v>39756</v>
      </c>
    </row>
    <row r="495" spans="1:13" x14ac:dyDescent="0.2">
      <c r="A495" s="1" t="s">
        <v>100</v>
      </c>
      <c r="B495" s="2" t="s">
        <v>777</v>
      </c>
      <c r="C495" s="2" t="s">
        <v>15</v>
      </c>
      <c r="D495" s="2" t="s">
        <v>563</v>
      </c>
      <c r="E495" s="2" t="s">
        <v>395</v>
      </c>
      <c r="F495" s="2" t="s">
        <v>115</v>
      </c>
      <c r="G495" s="2">
        <v>45.3</v>
      </c>
      <c r="H495" s="2">
        <v>54.8</v>
      </c>
      <c r="I495" s="2" t="s">
        <v>26</v>
      </c>
      <c r="J495" s="2" t="s">
        <v>27</v>
      </c>
      <c r="K495" s="2">
        <v>2008</v>
      </c>
      <c r="L495" s="2" t="s">
        <v>21</v>
      </c>
      <c r="M495" s="3">
        <v>39756</v>
      </c>
    </row>
    <row r="496" spans="1:13" x14ac:dyDescent="0.2">
      <c r="A496" s="1" t="s">
        <v>13</v>
      </c>
      <c r="B496" s="2" t="s">
        <v>889</v>
      </c>
      <c r="C496" s="2" t="s">
        <v>15</v>
      </c>
      <c r="D496" s="2" t="s">
        <v>890</v>
      </c>
      <c r="E496" s="2" t="s">
        <v>395</v>
      </c>
      <c r="F496" s="2" t="s">
        <v>51</v>
      </c>
      <c r="G496" s="2">
        <v>78.900000000000006</v>
      </c>
      <c r="H496" s="2">
        <v>21.1</v>
      </c>
      <c r="I496" s="2" t="s">
        <v>19</v>
      </c>
      <c r="J496" s="2" t="s">
        <v>27</v>
      </c>
      <c r="K496" s="2">
        <v>2008</v>
      </c>
      <c r="L496" s="2" t="s">
        <v>21</v>
      </c>
      <c r="M496" s="3">
        <v>39756</v>
      </c>
    </row>
    <row r="497" spans="1:13" x14ac:dyDescent="0.2">
      <c r="A497" s="1" t="s">
        <v>13</v>
      </c>
      <c r="B497" s="2" t="s">
        <v>891</v>
      </c>
      <c r="C497" s="2" t="s">
        <v>42</v>
      </c>
      <c r="D497" s="2" t="s">
        <v>892</v>
      </c>
      <c r="E497" s="2" t="s">
        <v>395</v>
      </c>
      <c r="F497" s="2" t="s">
        <v>48</v>
      </c>
      <c r="G497" s="2">
        <v>68.3</v>
      </c>
      <c r="H497" s="2">
        <v>31.7</v>
      </c>
      <c r="I497" s="2" t="s">
        <v>19</v>
      </c>
      <c r="J497" s="2" t="s">
        <v>20</v>
      </c>
      <c r="K497" s="2">
        <v>2008</v>
      </c>
      <c r="L497" s="2" t="s">
        <v>21</v>
      </c>
      <c r="M497" s="3">
        <v>39756</v>
      </c>
    </row>
    <row r="498" spans="1:13" x14ac:dyDescent="0.2">
      <c r="A498" s="1" t="s">
        <v>13</v>
      </c>
      <c r="B498" s="2" t="s">
        <v>893</v>
      </c>
      <c r="C498" s="2" t="s">
        <v>15</v>
      </c>
      <c r="D498" s="2" t="s">
        <v>894</v>
      </c>
      <c r="E498" s="2" t="s">
        <v>395</v>
      </c>
      <c r="F498" s="2" t="s">
        <v>895</v>
      </c>
      <c r="G498" s="2">
        <v>66.099999999999994</v>
      </c>
      <c r="H498" s="2">
        <v>33.9</v>
      </c>
      <c r="I498" s="2" t="s">
        <v>19</v>
      </c>
      <c r="J498" s="2" t="s">
        <v>27</v>
      </c>
      <c r="K498" s="2">
        <v>2008</v>
      </c>
      <c r="L498" s="2" t="s">
        <v>21</v>
      </c>
      <c r="M498" s="3">
        <v>39756</v>
      </c>
    </row>
    <row r="499" spans="1:13" x14ac:dyDescent="0.2">
      <c r="A499" s="1" t="s">
        <v>108</v>
      </c>
      <c r="B499" s="2" t="s">
        <v>896</v>
      </c>
      <c r="C499" s="2" t="s">
        <v>15</v>
      </c>
      <c r="D499" s="2" t="s">
        <v>885</v>
      </c>
      <c r="E499" s="2" t="s">
        <v>395</v>
      </c>
      <c r="F499" s="2" t="s">
        <v>35</v>
      </c>
      <c r="G499" s="2">
        <v>70.2</v>
      </c>
      <c r="H499" s="2">
        <v>29.8</v>
      </c>
      <c r="I499" s="2" t="s">
        <v>19</v>
      </c>
      <c r="J499" s="2" t="s">
        <v>27</v>
      </c>
      <c r="K499" s="2">
        <v>2008</v>
      </c>
      <c r="L499" s="2" t="s">
        <v>21</v>
      </c>
      <c r="M499" s="3">
        <v>39756</v>
      </c>
    </row>
    <row r="500" spans="1:13" x14ac:dyDescent="0.2">
      <c r="A500" s="1" t="s">
        <v>150</v>
      </c>
      <c r="B500" s="2" t="s">
        <v>897</v>
      </c>
      <c r="C500" s="2" t="s">
        <v>42</v>
      </c>
      <c r="D500" s="2" t="s">
        <v>898</v>
      </c>
      <c r="E500" s="2" t="s">
        <v>395</v>
      </c>
      <c r="F500" s="2" t="s">
        <v>93</v>
      </c>
      <c r="G500" s="2">
        <v>84.6</v>
      </c>
      <c r="H500" s="2">
        <v>15.4</v>
      </c>
      <c r="I500" s="2" t="s">
        <v>19</v>
      </c>
      <c r="J500" s="2" t="s">
        <v>27</v>
      </c>
      <c r="K500" s="2">
        <v>2008</v>
      </c>
      <c r="L500" s="2" t="s">
        <v>21</v>
      </c>
      <c r="M500" s="3">
        <v>39756</v>
      </c>
    </row>
    <row r="501" spans="1:13" x14ac:dyDescent="0.2">
      <c r="A501" s="1" t="s">
        <v>177</v>
      </c>
      <c r="B501" s="2" t="s">
        <v>653</v>
      </c>
      <c r="C501" s="2" t="s">
        <v>42</v>
      </c>
      <c r="D501" s="2" t="s">
        <v>899</v>
      </c>
      <c r="E501" s="2" t="s">
        <v>395</v>
      </c>
      <c r="F501" s="2" t="s">
        <v>245</v>
      </c>
      <c r="G501" s="2">
        <v>63.5</v>
      </c>
      <c r="H501" s="2">
        <v>36.5</v>
      </c>
      <c r="I501" s="2" t="s">
        <v>19</v>
      </c>
      <c r="J501" s="2" t="s">
        <v>27</v>
      </c>
      <c r="K501" s="2">
        <v>2008</v>
      </c>
      <c r="L501" s="2" t="s">
        <v>21</v>
      </c>
      <c r="M501" s="3">
        <v>39756</v>
      </c>
    </row>
    <row r="502" spans="1:13" x14ac:dyDescent="0.2">
      <c r="A502" s="1" t="s">
        <v>13</v>
      </c>
      <c r="B502" s="2" t="s">
        <v>900</v>
      </c>
      <c r="C502" s="2" t="s">
        <v>15</v>
      </c>
      <c r="D502" s="2" t="s">
        <v>901</v>
      </c>
      <c r="E502" s="2" t="s">
        <v>395</v>
      </c>
      <c r="F502" s="2" t="s">
        <v>410</v>
      </c>
      <c r="G502" s="2">
        <v>65.400000000000006</v>
      </c>
      <c r="H502" s="2">
        <v>34.700000000000003</v>
      </c>
      <c r="I502" s="2" t="s">
        <v>19</v>
      </c>
      <c r="J502" s="2" t="s">
        <v>27</v>
      </c>
      <c r="K502" s="2">
        <v>2008</v>
      </c>
      <c r="L502" s="2" t="s">
        <v>21</v>
      </c>
      <c r="M502" s="3">
        <v>39756</v>
      </c>
    </row>
    <row r="503" spans="1:13" x14ac:dyDescent="0.2">
      <c r="A503" s="1" t="s">
        <v>205</v>
      </c>
      <c r="B503" s="2" t="s">
        <v>902</v>
      </c>
      <c r="C503" s="2" t="s">
        <v>15</v>
      </c>
      <c r="D503" s="2" t="s">
        <v>903</v>
      </c>
      <c r="E503" s="2" t="s">
        <v>395</v>
      </c>
      <c r="F503" s="2" t="s">
        <v>904</v>
      </c>
      <c r="G503" s="2">
        <v>29.3</v>
      </c>
      <c r="H503" s="2">
        <v>70.7</v>
      </c>
      <c r="I503" s="2" t="s">
        <v>26</v>
      </c>
      <c r="J503" s="2" t="s">
        <v>27</v>
      </c>
      <c r="K503" s="2">
        <v>2008</v>
      </c>
      <c r="L503" s="2" t="s">
        <v>21</v>
      </c>
      <c r="M503" s="3">
        <v>39756</v>
      </c>
    </row>
    <row r="504" spans="1:13" x14ac:dyDescent="0.2">
      <c r="A504" s="1" t="s">
        <v>205</v>
      </c>
      <c r="B504" s="2" t="s">
        <v>902</v>
      </c>
      <c r="C504" s="2" t="s">
        <v>15</v>
      </c>
      <c r="D504" s="2" t="s">
        <v>905</v>
      </c>
      <c r="E504" s="2" t="s">
        <v>395</v>
      </c>
      <c r="F504" s="2" t="s">
        <v>906</v>
      </c>
      <c r="G504" s="2">
        <v>20.100000000000001</v>
      </c>
      <c r="H504" s="2">
        <v>79.900000000000006</v>
      </c>
      <c r="I504" s="2" t="s">
        <v>26</v>
      </c>
      <c r="J504" s="2" t="s">
        <v>27</v>
      </c>
      <c r="K504" s="2">
        <v>2008</v>
      </c>
      <c r="L504" s="2" t="s">
        <v>21</v>
      </c>
      <c r="M504" s="3">
        <v>39756</v>
      </c>
    </row>
    <row r="505" spans="1:13" x14ac:dyDescent="0.2">
      <c r="A505" s="1" t="s">
        <v>242</v>
      </c>
      <c r="B505" s="2" t="s">
        <v>684</v>
      </c>
      <c r="C505" s="2" t="s">
        <v>15</v>
      </c>
      <c r="D505" s="2" t="s">
        <v>907</v>
      </c>
      <c r="E505" s="2" t="s">
        <v>395</v>
      </c>
      <c r="F505" s="2" t="s">
        <v>90</v>
      </c>
      <c r="G505" s="2">
        <v>65.8</v>
      </c>
      <c r="H505" s="2">
        <v>34.200000000000003</v>
      </c>
      <c r="I505" s="2" t="s">
        <v>19</v>
      </c>
      <c r="J505" s="2" t="s">
        <v>27</v>
      </c>
      <c r="K505" s="2">
        <v>2008</v>
      </c>
      <c r="L505" s="2" t="s">
        <v>49</v>
      </c>
      <c r="M505" s="3">
        <v>39602</v>
      </c>
    </row>
    <row r="506" spans="1:13" x14ac:dyDescent="0.2">
      <c r="A506" s="1" t="s">
        <v>13</v>
      </c>
      <c r="B506" s="2" t="s">
        <v>908</v>
      </c>
      <c r="C506" s="2" t="s">
        <v>15</v>
      </c>
      <c r="D506" s="2" t="s">
        <v>909</v>
      </c>
      <c r="E506" s="2" t="s">
        <v>395</v>
      </c>
      <c r="F506" s="2" t="s">
        <v>76</v>
      </c>
      <c r="G506" s="2">
        <v>65.099999999999994</v>
      </c>
      <c r="H506" s="2">
        <v>34.9</v>
      </c>
      <c r="I506" s="2" t="s">
        <v>19</v>
      </c>
      <c r="J506" s="2" t="s">
        <v>27</v>
      </c>
      <c r="K506" s="2">
        <v>2008</v>
      </c>
      <c r="L506" s="2" t="s">
        <v>49</v>
      </c>
      <c r="M506" s="3">
        <v>39602</v>
      </c>
    </row>
    <row r="507" spans="1:13" x14ac:dyDescent="0.2">
      <c r="A507" s="1" t="s">
        <v>91</v>
      </c>
      <c r="B507" s="2" t="s">
        <v>418</v>
      </c>
      <c r="C507" s="2" t="s">
        <v>15</v>
      </c>
      <c r="D507" s="2" t="s">
        <v>910</v>
      </c>
      <c r="E507" s="2" t="s">
        <v>395</v>
      </c>
      <c r="F507" s="2" t="s">
        <v>159</v>
      </c>
      <c r="G507" s="2">
        <v>67.3</v>
      </c>
      <c r="H507" s="2">
        <v>32.700000000000003</v>
      </c>
      <c r="I507" s="2" t="s">
        <v>19</v>
      </c>
      <c r="J507" s="6">
        <v>0.55000000000000004</v>
      </c>
      <c r="K507" s="2">
        <v>2008</v>
      </c>
      <c r="L507" s="2" t="s">
        <v>49</v>
      </c>
      <c r="M507" s="3">
        <v>39602</v>
      </c>
    </row>
    <row r="508" spans="1:13" x14ac:dyDescent="0.2">
      <c r="A508" s="1" t="s">
        <v>374</v>
      </c>
      <c r="B508" s="2" t="s">
        <v>911</v>
      </c>
      <c r="C508" s="2" t="s">
        <v>42</v>
      </c>
      <c r="D508" s="2" t="s">
        <v>821</v>
      </c>
      <c r="E508" s="2" t="s">
        <v>395</v>
      </c>
      <c r="F508" s="2" t="s">
        <v>140</v>
      </c>
      <c r="G508" s="2">
        <v>65.5</v>
      </c>
      <c r="H508" s="2">
        <v>34.5</v>
      </c>
      <c r="I508" s="2" t="s">
        <v>19</v>
      </c>
      <c r="J508" s="2" t="s">
        <v>27</v>
      </c>
      <c r="K508" s="2">
        <v>2008</v>
      </c>
      <c r="L508" s="2" t="s">
        <v>49</v>
      </c>
      <c r="M508" s="3">
        <v>39602</v>
      </c>
    </row>
    <row r="509" spans="1:13" x14ac:dyDescent="0.2">
      <c r="A509" s="1" t="s">
        <v>223</v>
      </c>
      <c r="B509" s="2" t="s">
        <v>439</v>
      </c>
      <c r="C509" s="2" t="s">
        <v>15</v>
      </c>
      <c r="D509" s="2" t="s">
        <v>912</v>
      </c>
      <c r="E509" s="2" t="s">
        <v>395</v>
      </c>
      <c r="F509" s="2" t="s">
        <v>913</v>
      </c>
      <c r="G509" s="2">
        <v>55.8</v>
      </c>
      <c r="H509" s="2">
        <v>44.2</v>
      </c>
      <c r="I509" s="2" t="s">
        <v>19</v>
      </c>
      <c r="J509" s="2" t="s">
        <v>27</v>
      </c>
      <c r="K509" s="2">
        <v>2008</v>
      </c>
      <c r="L509" s="2" t="s">
        <v>49</v>
      </c>
      <c r="M509" s="3">
        <v>39602</v>
      </c>
    </row>
    <row r="510" spans="1:13" x14ac:dyDescent="0.2">
      <c r="A510" s="1" t="s">
        <v>13</v>
      </c>
      <c r="B510" s="2" t="s">
        <v>914</v>
      </c>
      <c r="C510" s="2" t="s">
        <v>15</v>
      </c>
      <c r="D510" s="2" t="s">
        <v>915</v>
      </c>
      <c r="E510" s="2" t="s">
        <v>395</v>
      </c>
      <c r="F510" s="2" t="s">
        <v>251</v>
      </c>
      <c r="G510" s="2">
        <v>56.2</v>
      </c>
      <c r="H510" s="2">
        <v>43.8</v>
      </c>
      <c r="I510" s="2" t="s">
        <v>19</v>
      </c>
      <c r="J510" s="2" t="s">
        <v>27</v>
      </c>
      <c r="K510" s="2">
        <v>2008</v>
      </c>
      <c r="L510" s="2" t="s">
        <v>49</v>
      </c>
      <c r="M510" s="3">
        <v>39602</v>
      </c>
    </row>
    <row r="511" spans="1:13" x14ac:dyDescent="0.2">
      <c r="A511" s="1" t="s">
        <v>491</v>
      </c>
      <c r="B511" s="2" t="s">
        <v>916</v>
      </c>
      <c r="C511" s="2" t="s">
        <v>15</v>
      </c>
      <c r="D511" s="2" t="s">
        <v>917</v>
      </c>
      <c r="E511" s="2" t="s">
        <v>395</v>
      </c>
      <c r="F511" s="2" t="s">
        <v>140</v>
      </c>
      <c r="G511" s="2">
        <v>50.2</v>
      </c>
      <c r="H511" s="2">
        <v>49.8</v>
      </c>
      <c r="I511" s="2" t="s">
        <v>19</v>
      </c>
      <c r="J511" s="2" t="s">
        <v>27</v>
      </c>
      <c r="K511" s="2">
        <v>2008</v>
      </c>
      <c r="L511" s="2" t="s">
        <v>49</v>
      </c>
      <c r="M511" s="3">
        <v>39602</v>
      </c>
    </row>
    <row r="512" spans="1:13" x14ac:dyDescent="0.2">
      <c r="A512" s="1" t="s">
        <v>308</v>
      </c>
      <c r="B512" s="2" t="s">
        <v>918</v>
      </c>
      <c r="C512" s="2" t="s">
        <v>42</v>
      </c>
      <c r="D512" s="2" t="s">
        <v>919</v>
      </c>
      <c r="E512" s="2" t="s">
        <v>395</v>
      </c>
      <c r="F512" s="2" t="s">
        <v>245</v>
      </c>
      <c r="G512" s="2">
        <v>29.3</v>
      </c>
      <c r="H512" s="2">
        <v>70.7</v>
      </c>
      <c r="I512" s="2" t="s">
        <v>26</v>
      </c>
      <c r="J512" s="2" t="s">
        <v>27</v>
      </c>
      <c r="K512" s="2">
        <v>2008</v>
      </c>
      <c r="L512" s="2" t="s">
        <v>49</v>
      </c>
      <c r="M512" s="3">
        <v>39602</v>
      </c>
    </row>
    <row r="513" spans="1:13" x14ac:dyDescent="0.2">
      <c r="A513" s="1" t="s">
        <v>60</v>
      </c>
      <c r="B513" s="2" t="s">
        <v>920</v>
      </c>
      <c r="C513" s="2" t="s">
        <v>15</v>
      </c>
      <c r="D513" s="2" t="s">
        <v>921</v>
      </c>
      <c r="E513" s="2" t="s">
        <v>395</v>
      </c>
      <c r="F513" s="2" t="s">
        <v>59</v>
      </c>
      <c r="G513" s="2">
        <v>24.5</v>
      </c>
      <c r="H513" s="2">
        <v>75.5</v>
      </c>
      <c r="I513" s="2" t="s">
        <v>26</v>
      </c>
      <c r="J513" s="2" t="s">
        <v>27</v>
      </c>
      <c r="K513" s="2">
        <v>2008</v>
      </c>
      <c r="L513" s="2" t="s">
        <v>49</v>
      </c>
      <c r="M513" s="3">
        <v>39602</v>
      </c>
    </row>
    <row r="514" spans="1:13" x14ac:dyDescent="0.2">
      <c r="A514" s="1" t="s">
        <v>66</v>
      </c>
      <c r="B514" s="2" t="s">
        <v>922</v>
      </c>
      <c r="C514" s="2" t="s">
        <v>15</v>
      </c>
      <c r="D514" s="2" t="s">
        <v>923</v>
      </c>
      <c r="E514" s="2" t="s">
        <v>395</v>
      </c>
      <c r="F514" s="2" t="s">
        <v>130</v>
      </c>
      <c r="G514" s="2">
        <v>64.099999999999994</v>
      </c>
      <c r="H514" s="2">
        <v>35.9</v>
      </c>
      <c r="I514" s="2" t="s">
        <v>19</v>
      </c>
      <c r="J514" s="2" t="s">
        <v>27</v>
      </c>
      <c r="K514" s="2">
        <v>2008</v>
      </c>
      <c r="L514" s="2" t="s">
        <v>49</v>
      </c>
      <c r="M514" s="3">
        <v>39602</v>
      </c>
    </row>
    <row r="515" spans="1:13" x14ac:dyDescent="0.2">
      <c r="A515" s="1" t="s">
        <v>45</v>
      </c>
      <c r="B515" s="2" t="s">
        <v>553</v>
      </c>
      <c r="C515" s="2" t="s">
        <v>15</v>
      </c>
      <c r="D515" s="2" t="s">
        <v>924</v>
      </c>
      <c r="E515" s="2" t="s">
        <v>395</v>
      </c>
      <c r="F515" s="2" t="s">
        <v>251</v>
      </c>
      <c r="G515" s="2">
        <v>68.900000000000006</v>
      </c>
      <c r="H515" s="2">
        <v>31.1</v>
      </c>
      <c r="I515" s="2" t="s">
        <v>19</v>
      </c>
      <c r="J515" s="2" t="s">
        <v>27</v>
      </c>
      <c r="K515" s="2">
        <v>2008</v>
      </c>
      <c r="L515" s="2" t="s">
        <v>49</v>
      </c>
      <c r="M515" s="3">
        <v>39602</v>
      </c>
    </row>
    <row r="516" spans="1:13" x14ac:dyDescent="0.2">
      <c r="A516" s="1" t="s">
        <v>79</v>
      </c>
      <c r="B516" s="2" t="s">
        <v>925</v>
      </c>
      <c r="C516" s="2" t="s">
        <v>15</v>
      </c>
      <c r="D516" s="2" t="s">
        <v>926</v>
      </c>
      <c r="E516" s="2" t="s">
        <v>395</v>
      </c>
      <c r="F516" s="2" t="s">
        <v>90</v>
      </c>
      <c r="G516" s="2">
        <v>56.4</v>
      </c>
      <c r="H516" s="2">
        <v>43.6</v>
      </c>
      <c r="I516" s="2" t="s">
        <v>19</v>
      </c>
      <c r="J516" s="2" t="s">
        <v>27</v>
      </c>
      <c r="K516" s="2">
        <v>2008</v>
      </c>
      <c r="L516" s="2" t="s">
        <v>49</v>
      </c>
      <c r="M516" s="3">
        <v>39602</v>
      </c>
    </row>
    <row r="517" spans="1:13" x14ac:dyDescent="0.2">
      <c r="A517" s="1" t="s">
        <v>13</v>
      </c>
      <c r="B517" s="2" t="s">
        <v>927</v>
      </c>
      <c r="C517" s="2" t="s">
        <v>42</v>
      </c>
      <c r="D517" s="2" t="s">
        <v>821</v>
      </c>
      <c r="E517" s="2" t="s">
        <v>395</v>
      </c>
      <c r="F517" s="2" t="s">
        <v>48</v>
      </c>
      <c r="G517" s="2">
        <v>74.400000000000006</v>
      </c>
      <c r="H517" s="2">
        <v>25.6</v>
      </c>
      <c r="I517" s="2" t="s">
        <v>19</v>
      </c>
      <c r="J517" s="2" t="s">
        <v>27</v>
      </c>
      <c r="K517" s="2">
        <v>2008</v>
      </c>
      <c r="L517" s="2" t="s">
        <v>49</v>
      </c>
      <c r="M517" s="3">
        <v>39602</v>
      </c>
    </row>
    <row r="518" spans="1:13" x14ac:dyDescent="0.2">
      <c r="A518" s="1" t="s">
        <v>116</v>
      </c>
      <c r="B518" s="2" t="s">
        <v>379</v>
      </c>
      <c r="C518" s="2" t="s">
        <v>15</v>
      </c>
      <c r="D518" s="2" t="s">
        <v>928</v>
      </c>
      <c r="E518" s="2" t="s">
        <v>395</v>
      </c>
      <c r="F518" s="2" t="s">
        <v>97</v>
      </c>
      <c r="G518" s="2">
        <v>61.3</v>
      </c>
      <c r="H518" s="2">
        <v>38.700000000000003</v>
      </c>
      <c r="I518" s="2" t="s">
        <v>26</v>
      </c>
      <c r="J518" s="2" t="s">
        <v>20</v>
      </c>
      <c r="K518" s="2">
        <v>2008</v>
      </c>
      <c r="L518" s="2" t="s">
        <v>49</v>
      </c>
      <c r="M518" s="3">
        <v>39602</v>
      </c>
    </row>
    <row r="519" spans="1:13" x14ac:dyDescent="0.2">
      <c r="A519" s="1" t="s">
        <v>13</v>
      </c>
      <c r="B519" s="2" t="s">
        <v>13</v>
      </c>
      <c r="C519" s="2" t="s">
        <v>15</v>
      </c>
      <c r="D519" s="2" t="s">
        <v>929</v>
      </c>
      <c r="E519" s="2" t="s">
        <v>395</v>
      </c>
      <c r="F519" s="2" t="s">
        <v>44</v>
      </c>
      <c r="G519" s="2">
        <v>65.900000000000006</v>
      </c>
      <c r="H519" s="2">
        <v>34.1</v>
      </c>
      <c r="I519" s="2" t="s">
        <v>19</v>
      </c>
      <c r="J519" s="2" t="s">
        <v>27</v>
      </c>
      <c r="K519" s="2">
        <v>2008</v>
      </c>
      <c r="L519" s="2" t="s">
        <v>49</v>
      </c>
      <c r="M519" s="3">
        <v>39486</v>
      </c>
    </row>
    <row r="520" spans="1:13" x14ac:dyDescent="0.2">
      <c r="A520" s="1" t="s">
        <v>13</v>
      </c>
      <c r="B520" s="2" t="s">
        <v>930</v>
      </c>
      <c r="C520" s="2" t="s">
        <v>15</v>
      </c>
      <c r="D520" s="2" t="s">
        <v>931</v>
      </c>
      <c r="E520" s="2" t="s">
        <v>395</v>
      </c>
      <c r="F520" s="2" t="s">
        <v>130</v>
      </c>
      <c r="G520" s="2">
        <v>58.4</v>
      </c>
      <c r="H520" s="2">
        <v>41.6</v>
      </c>
      <c r="I520" s="2" t="s">
        <v>19</v>
      </c>
      <c r="J520" s="2" t="s">
        <v>27</v>
      </c>
      <c r="K520" s="2">
        <v>2008</v>
      </c>
      <c r="L520" s="2" t="s">
        <v>49</v>
      </c>
      <c r="M520" s="3">
        <v>39486</v>
      </c>
    </row>
    <row r="521" spans="1:13" x14ac:dyDescent="0.2">
      <c r="A521" s="1" t="s">
        <v>205</v>
      </c>
      <c r="B521" s="2" t="s">
        <v>450</v>
      </c>
      <c r="C521" s="2" t="s">
        <v>15</v>
      </c>
      <c r="D521" s="2" t="s">
        <v>932</v>
      </c>
      <c r="E521" s="2" t="s">
        <v>395</v>
      </c>
      <c r="F521" s="2" t="s">
        <v>55</v>
      </c>
      <c r="G521" s="2">
        <v>74</v>
      </c>
      <c r="H521" s="2">
        <v>26</v>
      </c>
      <c r="I521" s="2" t="s">
        <v>19</v>
      </c>
      <c r="J521" s="2" t="s">
        <v>27</v>
      </c>
      <c r="K521" s="2">
        <v>2008</v>
      </c>
      <c r="L521" s="2" t="s">
        <v>49</v>
      </c>
      <c r="M521" s="3">
        <v>39486</v>
      </c>
    </row>
    <row r="522" spans="1:13" x14ac:dyDescent="0.2">
      <c r="A522" s="1" t="s">
        <v>69</v>
      </c>
      <c r="B522" s="2" t="s">
        <v>69</v>
      </c>
      <c r="C522" s="2" t="s">
        <v>15</v>
      </c>
      <c r="D522" s="2" t="s">
        <v>933</v>
      </c>
      <c r="E522" s="2" t="s">
        <v>395</v>
      </c>
      <c r="F522" s="2" t="s">
        <v>51</v>
      </c>
      <c r="G522" s="2">
        <v>80.099999999999994</v>
      </c>
      <c r="H522" s="2">
        <v>19.899999999999999</v>
      </c>
      <c r="I522" s="2" t="s">
        <v>19</v>
      </c>
      <c r="J522" s="2" t="s">
        <v>27</v>
      </c>
      <c r="K522" s="2">
        <v>2008</v>
      </c>
      <c r="L522" s="2" t="s">
        <v>49</v>
      </c>
      <c r="M522" s="3">
        <v>39486</v>
      </c>
    </row>
    <row r="523" spans="1:13" x14ac:dyDescent="0.2">
      <c r="A523" s="1" t="s">
        <v>13</v>
      </c>
      <c r="B523" s="2" t="s">
        <v>934</v>
      </c>
      <c r="C523" s="2" t="s">
        <v>15</v>
      </c>
      <c r="D523" s="2" t="s">
        <v>935</v>
      </c>
      <c r="E523" s="2" t="s">
        <v>395</v>
      </c>
      <c r="F523" s="2" t="s">
        <v>55</v>
      </c>
      <c r="G523" s="2">
        <v>78.3</v>
      </c>
      <c r="H523" s="2">
        <v>21.7</v>
      </c>
      <c r="I523" s="2" t="s">
        <v>19</v>
      </c>
      <c r="J523" s="2" t="s">
        <v>27</v>
      </c>
      <c r="K523" s="2">
        <v>2008</v>
      </c>
      <c r="L523" s="2" t="s">
        <v>49</v>
      </c>
      <c r="M523" s="3">
        <v>39486</v>
      </c>
    </row>
    <row r="524" spans="1:13" x14ac:dyDescent="0.2">
      <c r="A524" s="1" t="s">
        <v>374</v>
      </c>
      <c r="B524" s="2" t="s">
        <v>887</v>
      </c>
      <c r="C524" s="2" t="s">
        <v>42</v>
      </c>
      <c r="D524" s="2" t="s">
        <v>936</v>
      </c>
      <c r="E524" s="2" t="s">
        <v>395</v>
      </c>
      <c r="F524" s="2" t="s">
        <v>233</v>
      </c>
      <c r="G524" s="2">
        <v>58.2</v>
      </c>
      <c r="H524" s="2">
        <v>41.8</v>
      </c>
      <c r="I524" s="2" t="s">
        <v>19</v>
      </c>
      <c r="J524" s="2" t="s">
        <v>27</v>
      </c>
      <c r="K524" s="2">
        <v>2008</v>
      </c>
      <c r="L524" s="2" t="s">
        <v>49</v>
      </c>
      <c r="M524" s="3">
        <v>39486</v>
      </c>
    </row>
    <row r="525" spans="1:13" x14ac:dyDescent="0.2">
      <c r="A525" s="1" t="s">
        <v>177</v>
      </c>
      <c r="B525" s="2" t="s">
        <v>653</v>
      </c>
      <c r="C525" s="2" t="s">
        <v>15</v>
      </c>
      <c r="D525" s="2" t="s">
        <v>937</v>
      </c>
      <c r="E525" s="2" t="s">
        <v>395</v>
      </c>
      <c r="F525" s="2" t="s">
        <v>107</v>
      </c>
      <c r="G525" s="2">
        <v>60</v>
      </c>
      <c r="H525" s="2">
        <v>40</v>
      </c>
      <c r="I525" s="2" t="s">
        <v>19</v>
      </c>
      <c r="J525" s="2" t="s">
        <v>27</v>
      </c>
      <c r="K525" s="2">
        <v>2008</v>
      </c>
      <c r="L525" s="2" t="s">
        <v>49</v>
      </c>
      <c r="M525" s="3">
        <v>39486</v>
      </c>
    </row>
    <row r="526" spans="1:13" x14ac:dyDescent="0.2">
      <c r="A526" s="1" t="s">
        <v>177</v>
      </c>
      <c r="B526" s="2" t="s">
        <v>399</v>
      </c>
      <c r="C526" s="2" t="s">
        <v>15</v>
      </c>
      <c r="D526" s="2" t="s">
        <v>938</v>
      </c>
      <c r="E526" s="2" t="s">
        <v>395</v>
      </c>
      <c r="F526" s="2" t="s">
        <v>93</v>
      </c>
      <c r="G526" s="2">
        <v>64.099999999999994</v>
      </c>
      <c r="H526" s="2">
        <v>35.9</v>
      </c>
      <c r="I526" s="2" t="s">
        <v>19</v>
      </c>
      <c r="J526" s="2" t="s">
        <v>27</v>
      </c>
      <c r="K526" s="2">
        <v>2006</v>
      </c>
      <c r="L526" s="2" t="s">
        <v>21</v>
      </c>
      <c r="M526" s="3">
        <v>39028</v>
      </c>
    </row>
    <row r="527" spans="1:13" x14ac:dyDescent="0.2">
      <c r="A527" s="1" t="s">
        <v>363</v>
      </c>
      <c r="B527" s="2" t="s">
        <v>403</v>
      </c>
      <c r="C527" s="2" t="s">
        <v>42</v>
      </c>
      <c r="D527" s="2" t="s">
        <v>939</v>
      </c>
      <c r="E527" s="2" t="s">
        <v>395</v>
      </c>
      <c r="F527" s="2" t="s">
        <v>159</v>
      </c>
      <c r="G527" s="2">
        <v>33.9</v>
      </c>
      <c r="H527" s="2">
        <v>66.099999999999994</v>
      </c>
      <c r="I527" s="2" t="s">
        <v>26</v>
      </c>
      <c r="J527" s="2" t="s">
        <v>27</v>
      </c>
      <c r="K527" s="2">
        <v>2006</v>
      </c>
      <c r="L527" s="2" t="s">
        <v>21</v>
      </c>
      <c r="M527" s="3">
        <v>39028</v>
      </c>
    </row>
    <row r="528" spans="1:13" x14ac:dyDescent="0.2">
      <c r="A528" s="1" t="s">
        <v>40</v>
      </c>
      <c r="B528" s="2" t="s">
        <v>203</v>
      </c>
      <c r="C528" s="2" t="s">
        <v>42</v>
      </c>
      <c r="D528" s="2" t="s">
        <v>940</v>
      </c>
      <c r="E528" s="2" t="s">
        <v>395</v>
      </c>
      <c r="F528" s="2" t="s">
        <v>121</v>
      </c>
      <c r="G528" s="2">
        <v>38.1</v>
      </c>
      <c r="H528" s="2">
        <v>61.9</v>
      </c>
      <c r="I528" s="2" t="s">
        <v>26</v>
      </c>
      <c r="J528" s="2" t="s">
        <v>27</v>
      </c>
      <c r="K528" s="2">
        <v>2006</v>
      </c>
      <c r="L528" s="2" t="s">
        <v>21</v>
      </c>
      <c r="M528" s="3">
        <v>39028</v>
      </c>
    </row>
    <row r="529" spans="1:13" x14ac:dyDescent="0.2">
      <c r="A529" s="1" t="s">
        <v>13</v>
      </c>
      <c r="B529" s="2" t="s">
        <v>941</v>
      </c>
      <c r="C529" s="2" t="s">
        <v>15</v>
      </c>
      <c r="D529" s="2" t="s">
        <v>942</v>
      </c>
      <c r="E529" s="2" t="s">
        <v>395</v>
      </c>
      <c r="F529" s="2" t="s">
        <v>251</v>
      </c>
      <c r="G529" s="2">
        <v>89.8</v>
      </c>
      <c r="H529" s="2">
        <v>10.199999999999999</v>
      </c>
      <c r="I529" s="2" t="s">
        <v>19</v>
      </c>
      <c r="J529" s="2" t="s">
        <v>27</v>
      </c>
      <c r="K529" s="2">
        <v>2006</v>
      </c>
      <c r="L529" s="2" t="s">
        <v>21</v>
      </c>
      <c r="M529" s="3">
        <v>39028</v>
      </c>
    </row>
    <row r="530" spans="1:13" x14ac:dyDescent="0.2">
      <c r="A530" s="1" t="s">
        <v>943</v>
      </c>
      <c r="B530" s="2" t="s">
        <v>944</v>
      </c>
      <c r="C530" s="2" t="s">
        <v>15</v>
      </c>
      <c r="D530" s="2" t="s">
        <v>830</v>
      </c>
      <c r="E530" s="2" t="s">
        <v>395</v>
      </c>
      <c r="F530" s="2" t="s">
        <v>55</v>
      </c>
      <c r="G530" s="2">
        <v>38.9</v>
      </c>
      <c r="H530" s="2">
        <v>61.1</v>
      </c>
      <c r="I530" s="2" t="s">
        <v>26</v>
      </c>
      <c r="J530" s="2" t="s">
        <v>27</v>
      </c>
      <c r="K530" s="2">
        <v>2006</v>
      </c>
      <c r="L530" s="2" t="s">
        <v>21</v>
      </c>
      <c r="M530" s="3">
        <v>39028</v>
      </c>
    </row>
    <row r="531" spans="1:13" x14ac:dyDescent="0.2">
      <c r="A531" s="1" t="s">
        <v>943</v>
      </c>
      <c r="B531" s="2" t="s">
        <v>944</v>
      </c>
      <c r="C531" s="2" t="s">
        <v>15</v>
      </c>
      <c r="D531" s="2" t="s">
        <v>945</v>
      </c>
      <c r="E531" s="2" t="s">
        <v>395</v>
      </c>
      <c r="F531" s="2" t="s">
        <v>76</v>
      </c>
      <c r="G531" s="2">
        <v>36.9</v>
      </c>
      <c r="H531" s="2">
        <v>63.1</v>
      </c>
      <c r="I531" s="2" t="s">
        <v>26</v>
      </c>
      <c r="J531" s="2" t="s">
        <v>27</v>
      </c>
      <c r="K531" s="2">
        <v>2006</v>
      </c>
      <c r="L531" s="2" t="s">
        <v>21</v>
      </c>
      <c r="M531" s="3">
        <v>39028</v>
      </c>
    </row>
    <row r="532" spans="1:13" x14ac:dyDescent="0.2">
      <c r="A532" s="1" t="s">
        <v>242</v>
      </c>
      <c r="B532" s="2" t="s">
        <v>829</v>
      </c>
      <c r="C532" s="2" t="s">
        <v>15</v>
      </c>
      <c r="D532" s="2" t="s">
        <v>946</v>
      </c>
      <c r="E532" s="2" t="s">
        <v>395</v>
      </c>
      <c r="F532" s="2" t="s">
        <v>51</v>
      </c>
      <c r="G532" s="2">
        <v>42.7</v>
      </c>
      <c r="H532" s="2">
        <v>57.3</v>
      </c>
      <c r="I532" s="2" t="s">
        <v>26</v>
      </c>
      <c r="J532" s="2" t="s">
        <v>27</v>
      </c>
      <c r="K532" s="2">
        <v>2006</v>
      </c>
      <c r="L532" s="2" t="s">
        <v>21</v>
      </c>
      <c r="M532" s="3">
        <v>39028</v>
      </c>
    </row>
    <row r="533" spans="1:13" x14ac:dyDescent="0.2">
      <c r="A533" s="1" t="s">
        <v>363</v>
      </c>
      <c r="B533" s="2" t="s">
        <v>947</v>
      </c>
      <c r="C533" s="2" t="s">
        <v>15</v>
      </c>
      <c r="D533" s="2" t="s">
        <v>948</v>
      </c>
      <c r="E533" s="2" t="s">
        <v>395</v>
      </c>
      <c r="F533" s="2" t="s">
        <v>48</v>
      </c>
      <c r="G533" s="2">
        <v>82.1</v>
      </c>
      <c r="H533" s="2">
        <v>17.899999999999999</v>
      </c>
      <c r="I533" s="2" t="s">
        <v>19</v>
      </c>
      <c r="J533" s="2" t="s">
        <v>27</v>
      </c>
      <c r="K533" s="2">
        <v>2006</v>
      </c>
      <c r="L533" s="2" t="s">
        <v>21</v>
      </c>
      <c r="M533" s="3">
        <v>39028</v>
      </c>
    </row>
    <row r="534" spans="1:13" x14ac:dyDescent="0.2">
      <c r="A534" s="1" t="s">
        <v>13</v>
      </c>
      <c r="B534" s="2" t="s">
        <v>836</v>
      </c>
      <c r="C534" s="2" t="s">
        <v>42</v>
      </c>
      <c r="D534" s="2" t="s">
        <v>775</v>
      </c>
      <c r="E534" s="2" t="s">
        <v>395</v>
      </c>
      <c r="F534" s="2" t="s">
        <v>949</v>
      </c>
      <c r="G534" s="2">
        <v>52</v>
      </c>
      <c r="H534" s="2">
        <v>48</v>
      </c>
      <c r="I534" s="2" t="s">
        <v>19</v>
      </c>
      <c r="J534" s="2" t="s">
        <v>27</v>
      </c>
      <c r="K534" s="2">
        <v>2006</v>
      </c>
      <c r="L534" s="2" t="s">
        <v>21</v>
      </c>
      <c r="M534" s="3">
        <v>39028</v>
      </c>
    </row>
    <row r="535" spans="1:13" x14ac:dyDescent="0.2">
      <c r="A535" s="1" t="s">
        <v>296</v>
      </c>
      <c r="B535" s="2" t="s">
        <v>841</v>
      </c>
      <c r="C535" s="2" t="s">
        <v>15</v>
      </c>
      <c r="D535" s="2" t="s">
        <v>950</v>
      </c>
      <c r="E535" s="2" t="s">
        <v>395</v>
      </c>
      <c r="F535" s="2" t="s">
        <v>140</v>
      </c>
      <c r="G535" s="2">
        <v>46.7</v>
      </c>
      <c r="H535" s="2">
        <v>53.3</v>
      </c>
      <c r="I535" s="2" t="s">
        <v>26</v>
      </c>
      <c r="J535" s="2" t="s">
        <v>27</v>
      </c>
      <c r="K535" s="2">
        <v>2006</v>
      </c>
      <c r="L535" s="2" t="s">
        <v>21</v>
      </c>
      <c r="M535" s="3">
        <v>39028</v>
      </c>
    </row>
    <row r="536" spans="1:13" x14ac:dyDescent="0.2">
      <c r="A536" s="1" t="s">
        <v>943</v>
      </c>
      <c r="B536" s="2" t="s">
        <v>951</v>
      </c>
      <c r="C536" s="2" t="s">
        <v>15</v>
      </c>
      <c r="D536" s="2" t="s">
        <v>952</v>
      </c>
      <c r="E536" s="2" t="s">
        <v>395</v>
      </c>
      <c r="F536" s="2" t="s">
        <v>130</v>
      </c>
      <c r="G536" s="2">
        <v>32.9</v>
      </c>
      <c r="H536" s="2">
        <v>67.099999999999994</v>
      </c>
      <c r="I536" s="2" t="s">
        <v>26</v>
      </c>
      <c r="J536" s="2" t="s">
        <v>27</v>
      </c>
      <c r="K536" s="2">
        <v>2006</v>
      </c>
      <c r="L536" s="2" t="s">
        <v>21</v>
      </c>
      <c r="M536" s="3">
        <v>39028</v>
      </c>
    </row>
    <row r="537" spans="1:13" x14ac:dyDescent="0.2">
      <c r="A537" s="1" t="s">
        <v>293</v>
      </c>
      <c r="B537" s="2" t="s">
        <v>953</v>
      </c>
      <c r="C537" s="2" t="s">
        <v>42</v>
      </c>
      <c r="D537" s="2" t="s">
        <v>954</v>
      </c>
      <c r="E537" s="2" t="s">
        <v>395</v>
      </c>
      <c r="F537" s="2" t="s">
        <v>245</v>
      </c>
      <c r="G537" s="2">
        <v>43.9</v>
      </c>
      <c r="H537" s="2">
        <v>56.1</v>
      </c>
      <c r="I537" s="2" t="s">
        <v>26</v>
      </c>
      <c r="J537" s="2" t="s">
        <v>20</v>
      </c>
      <c r="K537" s="2">
        <v>2006</v>
      </c>
      <c r="L537" s="2" t="s">
        <v>21</v>
      </c>
      <c r="M537" s="3">
        <v>39028</v>
      </c>
    </row>
    <row r="538" spans="1:13" x14ac:dyDescent="0.2">
      <c r="A538" s="1" t="s">
        <v>177</v>
      </c>
      <c r="B538" s="2" t="s">
        <v>178</v>
      </c>
      <c r="C538" s="2" t="s">
        <v>15</v>
      </c>
      <c r="D538" s="2" t="s">
        <v>955</v>
      </c>
      <c r="E538" s="2" t="s">
        <v>395</v>
      </c>
      <c r="F538" s="2" t="s">
        <v>140</v>
      </c>
      <c r="G538" s="2">
        <v>51.6</v>
      </c>
      <c r="H538" s="2">
        <v>48.4</v>
      </c>
      <c r="I538" s="2" t="s">
        <v>19</v>
      </c>
      <c r="J538" s="2" t="s">
        <v>27</v>
      </c>
      <c r="K538" s="2">
        <v>2006</v>
      </c>
      <c r="L538" s="2" t="s">
        <v>21</v>
      </c>
      <c r="M538" s="3">
        <v>39028</v>
      </c>
    </row>
    <row r="539" spans="1:13" x14ac:dyDescent="0.2">
      <c r="A539" s="1" t="s">
        <v>223</v>
      </c>
      <c r="B539" s="2" t="s">
        <v>439</v>
      </c>
      <c r="C539" s="2" t="s">
        <v>42</v>
      </c>
      <c r="D539" s="2" t="s">
        <v>956</v>
      </c>
      <c r="E539" s="2" t="s">
        <v>395</v>
      </c>
      <c r="F539" s="2" t="s">
        <v>957</v>
      </c>
      <c r="G539" s="2">
        <v>49.1</v>
      </c>
      <c r="H539" s="2">
        <v>50.9</v>
      </c>
      <c r="I539" s="2" t="s">
        <v>26</v>
      </c>
      <c r="J539" s="2" t="s">
        <v>27</v>
      </c>
      <c r="K539" s="2">
        <v>2006</v>
      </c>
      <c r="L539" s="2" t="s">
        <v>21</v>
      </c>
      <c r="M539" s="3">
        <v>39028</v>
      </c>
    </row>
    <row r="540" spans="1:13" x14ac:dyDescent="0.2">
      <c r="A540" s="1" t="s">
        <v>205</v>
      </c>
      <c r="B540" s="2" t="s">
        <v>450</v>
      </c>
      <c r="C540" s="2" t="s">
        <v>15</v>
      </c>
      <c r="D540" s="2" t="s">
        <v>958</v>
      </c>
      <c r="E540" s="2" t="s">
        <v>395</v>
      </c>
      <c r="F540" s="2" t="s">
        <v>251</v>
      </c>
      <c r="G540" s="2">
        <v>42.3</v>
      </c>
      <c r="H540" s="2">
        <v>57.7</v>
      </c>
      <c r="I540" s="2" t="s">
        <v>26</v>
      </c>
      <c r="J540" s="2" t="s">
        <v>27</v>
      </c>
      <c r="K540" s="2">
        <v>2006</v>
      </c>
      <c r="L540" s="2" t="s">
        <v>21</v>
      </c>
      <c r="M540" s="3">
        <v>39028</v>
      </c>
    </row>
    <row r="541" spans="1:13" x14ac:dyDescent="0.2">
      <c r="A541" s="1" t="s">
        <v>217</v>
      </c>
      <c r="B541" s="2" t="s">
        <v>959</v>
      </c>
      <c r="C541" s="2" t="s">
        <v>42</v>
      </c>
      <c r="D541" s="2" t="s">
        <v>960</v>
      </c>
      <c r="E541" s="2" t="s">
        <v>395</v>
      </c>
      <c r="F541" s="2" t="s">
        <v>233</v>
      </c>
      <c r="G541" s="2">
        <v>19.600000000000001</v>
      </c>
      <c r="H541" s="2">
        <v>80.400000000000006</v>
      </c>
      <c r="I541" s="2" t="s">
        <v>26</v>
      </c>
      <c r="J541" s="2" t="s">
        <v>27</v>
      </c>
      <c r="K541" s="2">
        <v>2006</v>
      </c>
      <c r="L541" s="2" t="s">
        <v>21</v>
      </c>
      <c r="M541" s="3">
        <v>39028</v>
      </c>
    </row>
    <row r="542" spans="1:13" x14ac:dyDescent="0.2">
      <c r="A542" s="1" t="s">
        <v>108</v>
      </c>
      <c r="B542" s="2" t="s">
        <v>551</v>
      </c>
      <c r="C542" s="2" t="s">
        <v>15</v>
      </c>
      <c r="D542" s="2" t="s">
        <v>576</v>
      </c>
      <c r="E542" s="2" t="s">
        <v>395</v>
      </c>
      <c r="F542" s="2" t="s">
        <v>245</v>
      </c>
      <c r="G542" s="2">
        <v>36</v>
      </c>
      <c r="H542" s="2">
        <v>64</v>
      </c>
      <c r="I542" s="2" t="s">
        <v>26</v>
      </c>
      <c r="J542" s="2" t="s">
        <v>27</v>
      </c>
      <c r="K542" s="2">
        <v>2006</v>
      </c>
      <c r="L542" s="2" t="s">
        <v>21</v>
      </c>
      <c r="M542" s="3">
        <v>39028</v>
      </c>
    </row>
    <row r="543" spans="1:13" x14ac:dyDescent="0.2">
      <c r="A543" s="1" t="s">
        <v>69</v>
      </c>
      <c r="B543" s="2" t="s">
        <v>69</v>
      </c>
      <c r="C543" s="2" t="s">
        <v>42</v>
      </c>
      <c r="D543" s="2" t="s">
        <v>961</v>
      </c>
      <c r="E543" s="2" t="s">
        <v>395</v>
      </c>
      <c r="F543" s="2" t="s">
        <v>121</v>
      </c>
      <c r="G543" s="2">
        <v>67.099999999999994</v>
      </c>
      <c r="H543" s="2">
        <v>32.9</v>
      </c>
      <c r="I543" s="2" t="s">
        <v>19</v>
      </c>
      <c r="J543" s="2" t="s">
        <v>27</v>
      </c>
      <c r="K543" s="2">
        <v>2006</v>
      </c>
      <c r="L543" s="2" t="s">
        <v>21</v>
      </c>
      <c r="M543" s="3">
        <v>39028</v>
      </c>
    </row>
    <row r="544" spans="1:13" x14ac:dyDescent="0.2">
      <c r="A544" s="1" t="s">
        <v>83</v>
      </c>
      <c r="B544" s="2" t="s">
        <v>84</v>
      </c>
      <c r="C544" s="2" t="s">
        <v>15</v>
      </c>
      <c r="D544" s="2" t="s">
        <v>962</v>
      </c>
      <c r="E544" s="2" t="s">
        <v>395</v>
      </c>
      <c r="F544" s="2" t="s">
        <v>586</v>
      </c>
      <c r="G544" s="2">
        <v>32.799999999999997</v>
      </c>
      <c r="H544" s="2">
        <v>67.2</v>
      </c>
      <c r="I544" s="2" t="s">
        <v>26</v>
      </c>
      <c r="J544" s="2" t="s">
        <v>27</v>
      </c>
      <c r="K544" s="2">
        <v>2006</v>
      </c>
      <c r="L544" s="2" t="s">
        <v>21</v>
      </c>
      <c r="M544" s="3">
        <v>39028</v>
      </c>
    </row>
    <row r="545" spans="1:13" x14ac:dyDescent="0.2">
      <c r="A545" s="1" t="s">
        <v>223</v>
      </c>
      <c r="B545" s="2" t="s">
        <v>223</v>
      </c>
      <c r="C545" s="2" t="s">
        <v>42</v>
      </c>
      <c r="D545" s="2" t="s">
        <v>963</v>
      </c>
      <c r="E545" s="2" t="s">
        <v>395</v>
      </c>
      <c r="F545" s="2" t="s">
        <v>964</v>
      </c>
      <c r="G545" s="2">
        <v>64.8</v>
      </c>
      <c r="H545" s="2">
        <v>35.200000000000003</v>
      </c>
      <c r="I545" s="2" t="s">
        <v>19</v>
      </c>
      <c r="J545" s="2" t="s">
        <v>27</v>
      </c>
      <c r="K545" s="2">
        <v>2006</v>
      </c>
      <c r="L545" s="2" t="s">
        <v>21</v>
      </c>
      <c r="M545" s="3">
        <v>39028</v>
      </c>
    </row>
    <row r="546" spans="1:13" x14ac:dyDescent="0.2">
      <c r="A546" s="1" t="s">
        <v>32</v>
      </c>
      <c r="B546" s="2" t="s">
        <v>32</v>
      </c>
      <c r="C546" s="2" t="s">
        <v>42</v>
      </c>
      <c r="D546" s="2" t="s">
        <v>965</v>
      </c>
      <c r="E546" s="2" t="s">
        <v>395</v>
      </c>
      <c r="F546" s="2" t="s">
        <v>65</v>
      </c>
      <c r="G546" s="2">
        <v>58</v>
      </c>
      <c r="H546" s="2">
        <v>42</v>
      </c>
      <c r="I546" s="2" t="s">
        <v>19</v>
      </c>
      <c r="J546" s="2" t="s">
        <v>27</v>
      </c>
      <c r="K546" s="2">
        <v>2006</v>
      </c>
      <c r="L546" s="2" t="s">
        <v>21</v>
      </c>
      <c r="M546" s="3">
        <v>39028</v>
      </c>
    </row>
    <row r="547" spans="1:13" x14ac:dyDescent="0.2">
      <c r="A547" s="1" t="s">
        <v>223</v>
      </c>
      <c r="B547" s="2" t="s">
        <v>966</v>
      </c>
      <c r="C547" s="2" t="s">
        <v>42</v>
      </c>
      <c r="D547" s="2" t="s">
        <v>967</v>
      </c>
      <c r="E547" s="2" t="s">
        <v>395</v>
      </c>
      <c r="F547" s="2" t="s">
        <v>968</v>
      </c>
      <c r="G547" s="2">
        <v>65</v>
      </c>
      <c r="H547" s="2">
        <v>35</v>
      </c>
      <c r="I547" s="2" t="s">
        <v>19</v>
      </c>
      <c r="J547" s="2" t="s">
        <v>27</v>
      </c>
      <c r="K547" s="2">
        <v>2006</v>
      </c>
      <c r="L547" s="2" t="s">
        <v>21</v>
      </c>
      <c r="M547" s="3">
        <v>39028</v>
      </c>
    </row>
    <row r="548" spans="1:13" x14ac:dyDescent="0.2">
      <c r="A548" s="1" t="s">
        <v>339</v>
      </c>
      <c r="B548" s="2" t="s">
        <v>476</v>
      </c>
      <c r="C548" s="2" t="s">
        <v>15</v>
      </c>
      <c r="D548" s="2" t="s">
        <v>830</v>
      </c>
      <c r="E548" s="2" t="s">
        <v>395</v>
      </c>
      <c r="F548" s="2" t="s">
        <v>257</v>
      </c>
      <c r="G548" s="2">
        <v>53.3</v>
      </c>
      <c r="H548" s="2">
        <v>46.7</v>
      </c>
      <c r="I548" s="2" t="s">
        <v>19</v>
      </c>
      <c r="J548" s="2" t="s">
        <v>27</v>
      </c>
      <c r="K548" s="2">
        <v>2006</v>
      </c>
      <c r="L548" s="2" t="s">
        <v>21</v>
      </c>
      <c r="M548" s="3">
        <v>39028</v>
      </c>
    </row>
    <row r="549" spans="1:13" x14ac:dyDescent="0.2">
      <c r="A549" s="1" t="s">
        <v>79</v>
      </c>
      <c r="B549" s="2" t="s">
        <v>969</v>
      </c>
      <c r="C549" s="2" t="s">
        <v>42</v>
      </c>
      <c r="D549" s="2" t="s">
        <v>970</v>
      </c>
      <c r="E549" s="2" t="s">
        <v>395</v>
      </c>
      <c r="F549" s="2" t="s">
        <v>51</v>
      </c>
      <c r="G549" s="2">
        <v>54</v>
      </c>
      <c r="H549" s="2">
        <v>46</v>
      </c>
      <c r="I549" s="2" t="s">
        <v>19</v>
      </c>
      <c r="J549" s="2" t="s">
        <v>27</v>
      </c>
      <c r="K549" s="2">
        <v>2006</v>
      </c>
      <c r="L549" s="2" t="s">
        <v>21</v>
      </c>
      <c r="M549" s="3">
        <v>39028</v>
      </c>
    </row>
    <row r="550" spans="1:13" x14ac:dyDescent="0.2">
      <c r="A550" s="1" t="s">
        <v>32</v>
      </c>
      <c r="B550" s="2" t="s">
        <v>869</v>
      </c>
      <c r="C550" s="2" t="s">
        <v>42</v>
      </c>
      <c r="D550" s="2" t="s">
        <v>971</v>
      </c>
      <c r="E550" s="2" t="s">
        <v>395</v>
      </c>
      <c r="F550" s="2" t="s">
        <v>51</v>
      </c>
      <c r="G550" s="2">
        <v>60</v>
      </c>
      <c r="H550" s="2">
        <v>40</v>
      </c>
      <c r="I550" s="2" t="s">
        <v>19</v>
      </c>
      <c r="J550" s="2" t="s">
        <v>27</v>
      </c>
      <c r="K550" s="2">
        <v>2006</v>
      </c>
      <c r="L550" s="2" t="s">
        <v>21</v>
      </c>
      <c r="M550" s="3">
        <v>39028</v>
      </c>
    </row>
    <row r="551" spans="1:13" x14ac:dyDescent="0.2">
      <c r="A551" s="1" t="s">
        <v>363</v>
      </c>
      <c r="B551" s="2" t="s">
        <v>972</v>
      </c>
      <c r="C551" s="2" t="s">
        <v>15</v>
      </c>
      <c r="D551" s="2" t="s">
        <v>973</v>
      </c>
      <c r="E551" s="2" t="s">
        <v>395</v>
      </c>
      <c r="F551" s="2" t="s">
        <v>95</v>
      </c>
      <c r="G551" s="2">
        <v>78.8</v>
      </c>
      <c r="H551" s="2">
        <v>21.2</v>
      </c>
      <c r="I551" s="2" t="s">
        <v>19</v>
      </c>
      <c r="J551" s="2" t="s">
        <v>27</v>
      </c>
      <c r="K551" s="2">
        <v>2006</v>
      </c>
      <c r="L551" s="2" t="s">
        <v>21</v>
      </c>
      <c r="M551" s="3">
        <v>39028</v>
      </c>
    </row>
    <row r="552" spans="1:13" x14ac:dyDescent="0.2">
      <c r="A552" s="1" t="s">
        <v>290</v>
      </c>
      <c r="B552" s="2" t="s">
        <v>974</v>
      </c>
      <c r="C552" s="2" t="s">
        <v>15</v>
      </c>
      <c r="D552" s="2" t="s">
        <v>975</v>
      </c>
      <c r="E552" s="2" t="s">
        <v>395</v>
      </c>
      <c r="F552" s="2" t="s">
        <v>130</v>
      </c>
      <c r="G552" s="2">
        <v>39.6</v>
      </c>
      <c r="H552" s="2">
        <v>60.5</v>
      </c>
      <c r="I552" s="2" t="s">
        <v>26</v>
      </c>
      <c r="J552" s="2" t="s">
        <v>27</v>
      </c>
      <c r="K552" s="2">
        <v>2006</v>
      </c>
      <c r="L552" s="2" t="s">
        <v>21</v>
      </c>
      <c r="M552" s="3">
        <v>39028</v>
      </c>
    </row>
    <row r="553" spans="1:13" x14ac:dyDescent="0.2">
      <c r="A553" s="1" t="s">
        <v>269</v>
      </c>
      <c r="B553" s="2" t="s">
        <v>599</v>
      </c>
      <c r="C553" s="2" t="s">
        <v>15</v>
      </c>
      <c r="D553" s="2" t="s">
        <v>976</v>
      </c>
      <c r="E553" s="2" t="s">
        <v>395</v>
      </c>
      <c r="F553" s="2" t="s">
        <v>977</v>
      </c>
      <c r="G553" s="2">
        <v>48</v>
      </c>
      <c r="H553" s="2">
        <v>52</v>
      </c>
      <c r="I553" s="2" t="s">
        <v>26</v>
      </c>
      <c r="J553" s="2" t="s">
        <v>20</v>
      </c>
      <c r="K553" s="2">
        <v>2006</v>
      </c>
      <c r="L553" s="2" t="s">
        <v>21</v>
      </c>
      <c r="M553" s="3">
        <v>39028</v>
      </c>
    </row>
    <row r="554" spans="1:13" x14ac:dyDescent="0.2">
      <c r="A554" s="1" t="s">
        <v>491</v>
      </c>
      <c r="B554" s="2" t="s">
        <v>492</v>
      </c>
      <c r="C554" s="2" t="s">
        <v>42</v>
      </c>
      <c r="D554" s="2" t="s">
        <v>244</v>
      </c>
      <c r="E554" s="2" t="s">
        <v>395</v>
      </c>
      <c r="F554" s="2" t="s">
        <v>233</v>
      </c>
      <c r="G554" s="2">
        <v>47.8</v>
      </c>
      <c r="H554" s="2">
        <v>52.2</v>
      </c>
      <c r="I554" s="2" t="s">
        <v>26</v>
      </c>
      <c r="J554" s="2" t="s">
        <v>27</v>
      </c>
      <c r="K554" s="2">
        <v>2006</v>
      </c>
      <c r="L554" s="2" t="s">
        <v>21</v>
      </c>
      <c r="M554" s="3">
        <v>39028</v>
      </c>
    </row>
    <row r="555" spans="1:13" x14ac:dyDescent="0.2">
      <c r="A555" s="1" t="s">
        <v>978</v>
      </c>
      <c r="B555" s="2" t="s">
        <v>979</v>
      </c>
      <c r="C555" s="2" t="s">
        <v>15</v>
      </c>
      <c r="D555" s="2" t="s">
        <v>980</v>
      </c>
      <c r="E555" s="2" t="s">
        <v>395</v>
      </c>
      <c r="F555" s="2" t="s">
        <v>55</v>
      </c>
      <c r="G555" s="2">
        <v>52</v>
      </c>
      <c r="H555" s="2">
        <v>48</v>
      </c>
      <c r="I555" s="2" t="s">
        <v>19</v>
      </c>
      <c r="J555" s="2" t="s">
        <v>27</v>
      </c>
      <c r="K555" s="2">
        <v>2006</v>
      </c>
      <c r="L555" s="2" t="s">
        <v>21</v>
      </c>
      <c r="M555" s="3">
        <v>39028</v>
      </c>
    </row>
    <row r="556" spans="1:13" x14ac:dyDescent="0.2">
      <c r="A556" s="1" t="s">
        <v>91</v>
      </c>
      <c r="B556" s="2" t="s">
        <v>981</v>
      </c>
      <c r="C556" s="2" t="s">
        <v>15</v>
      </c>
      <c r="D556" s="2" t="s">
        <v>982</v>
      </c>
      <c r="E556" s="2" t="s">
        <v>395</v>
      </c>
      <c r="F556" s="2" t="s">
        <v>245</v>
      </c>
      <c r="G556" s="2">
        <v>71.400000000000006</v>
      </c>
      <c r="H556" s="2">
        <v>28.6</v>
      </c>
      <c r="I556" s="2" t="s">
        <v>19</v>
      </c>
      <c r="J556" s="2" t="s">
        <v>27</v>
      </c>
      <c r="K556" s="2">
        <v>2006</v>
      </c>
      <c r="L556" s="2" t="s">
        <v>21</v>
      </c>
      <c r="M556" s="3">
        <v>39028</v>
      </c>
    </row>
    <row r="557" spans="1:13" x14ac:dyDescent="0.2">
      <c r="A557" s="1" t="s">
        <v>180</v>
      </c>
      <c r="B557" s="2" t="s">
        <v>615</v>
      </c>
      <c r="C557" s="2" t="s">
        <v>15</v>
      </c>
      <c r="D557" s="2" t="s">
        <v>563</v>
      </c>
      <c r="E557" s="2" t="s">
        <v>395</v>
      </c>
      <c r="F557" s="2" t="s">
        <v>97</v>
      </c>
      <c r="G557" s="2">
        <v>62.6</v>
      </c>
      <c r="H557" s="2">
        <v>37.4</v>
      </c>
      <c r="I557" s="2" t="s">
        <v>19</v>
      </c>
      <c r="J557" s="2" t="s">
        <v>27</v>
      </c>
      <c r="K557" s="2">
        <v>2006</v>
      </c>
      <c r="L557" s="2" t="s">
        <v>21</v>
      </c>
      <c r="M557" s="3">
        <v>39028</v>
      </c>
    </row>
    <row r="558" spans="1:13" x14ac:dyDescent="0.2">
      <c r="A558" s="1" t="s">
        <v>91</v>
      </c>
      <c r="B558" s="2" t="s">
        <v>617</v>
      </c>
      <c r="C558" s="2" t="s">
        <v>15</v>
      </c>
      <c r="D558" s="2" t="s">
        <v>983</v>
      </c>
      <c r="E558" s="2" t="s">
        <v>395</v>
      </c>
      <c r="F558" s="2" t="s">
        <v>97</v>
      </c>
      <c r="G558" s="2">
        <v>50.3</v>
      </c>
      <c r="H558" s="2">
        <v>49.7</v>
      </c>
      <c r="I558" s="2" t="s">
        <v>19</v>
      </c>
      <c r="J558" s="2" t="s">
        <v>27</v>
      </c>
      <c r="K558" s="2">
        <v>2006</v>
      </c>
      <c r="L558" s="2" t="s">
        <v>21</v>
      </c>
      <c r="M558" s="3">
        <v>39028</v>
      </c>
    </row>
    <row r="559" spans="1:13" x14ac:dyDescent="0.2">
      <c r="A559" s="1" t="s">
        <v>223</v>
      </c>
      <c r="B559" s="2" t="s">
        <v>984</v>
      </c>
      <c r="C559" s="2" t="s">
        <v>42</v>
      </c>
      <c r="D559" s="2" t="s">
        <v>985</v>
      </c>
      <c r="E559" s="2" t="s">
        <v>395</v>
      </c>
      <c r="F559" s="2" t="s">
        <v>986</v>
      </c>
      <c r="G559" s="2">
        <v>50.1</v>
      </c>
      <c r="H559" s="2">
        <v>49.9</v>
      </c>
      <c r="I559" s="2" t="s">
        <v>19</v>
      </c>
      <c r="J559" s="2" t="s">
        <v>27</v>
      </c>
      <c r="K559" s="2">
        <v>2006</v>
      </c>
      <c r="L559" s="2" t="s">
        <v>21</v>
      </c>
      <c r="M559" s="3">
        <v>39028</v>
      </c>
    </row>
    <row r="560" spans="1:13" x14ac:dyDescent="0.2">
      <c r="A560" s="1" t="s">
        <v>374</v>
      </c>
      <c r="B560" s="2" t="s">
        <v>987</v>
      </c>
      <c r="C560" s="2" t="s">
        <v>42</v>
      </c>
      <c r="D560" s="2" t="s">
        <v>988</v>
      </c>
      <c r="E560" s="2" t="s">
        <v>395</v>
      </c>
      <c r="F560" s="2" t="s">
        <v>130</v>
      </c>
      <c r="G560" s="2">
        <v>56.6</v>
      </c>
      <c r="H560" s="2">
        <v>43.4</v>
      </c>
      <c r="I560" s="2" t="s">
        <v>19</v>
      </c>
      <c r="J560" s="2" t="s">
        <v>27</v>
      </c>
      <c r="K560" s="2">
        <v>2006</v>
      </c>
      <c r="L560" s="2" t="s">
        <v>21</v>
      </c>
      <c r="M560" s="3">
        <v>39028</v>
      </c>
    </row>
    <row r="561" spans="1:13" x14ac:dyDescent="0.2">
      <c r="A561" s="1" t="s">
        <v>280</v>
      </c>
      <c r="B561" s="2" t="s">
        <v>989</v>
      </c>
      <c r="C561" s="2" t="s">
        <v>15</v>
      </c>
      <c r="D561" s="2" t="s">
        <v>990</v>
      </c>
      <c r="E561" s="2" t="s">
        <v>395</v>
      </c>
      <c r="F561" s="2" t="s">
        <v>245</v>
      </c>
      <c r="G561" s="2">
        <v>65.900000000000006</v>
      </c>
      <c r="H561" s="2">
        <v>34.1</v>
      </c>
      <c r="I561" s="2" t="s">
        <v>19</v>
      </c>
      <c r="J561" s="2" t="s">
        <v>27</v>
      </c>
      <c r="K561" s="2">
        <v>2006</v>
      </c>
      <c r="L561" s="2" t="s">
        <v>21</v>
      </c>
      <c r="M561" s="3">
        <v>39028</v>
      </c>
    </row>
    <row r="562" spans="1:13" x14ac:dyDescent="0.2">
      <c r="A562" s="1" t="s">
        <v>69</v>
      </c>
      <c r="B562" s="2" t="s">
        <v>991</v>
      </c>
      <c r="C562" s="2" t="s">
        <v>15</v>
      </c>
      <c r="D562" s="2" t="s">
        <v>992</v>
      </c>
      <c r="E562" s="2" t="s">
        <v>395</v>
      </c>
      <c r="F562" s="2" t="s">
        <v>115</v>
      </c>
      <c r="G562" s="2">
        <v>53.5</v>
      </c>
      <c r="H562" s="2">
        <v>46.5</v>
      </c>
      <c r="I562" s="2" t="s">
        <v>19</v>
      </c>
      <c r="J562" s="2" t="s">
        <v>27</v>
      </c>
      <c r="K562" s="2">
        <v>2006</v>
      </c>
      <c r="L562" s="2" t="s">
        <v>21</v>
      </c>
      <c r="M562" s="3">
        <v>39028</v>
      </c>
    </row>
    <row r="563" spans="1:13" x14ac:dyDescent="0.2">
      <c r="A563" s="1" t="s">
        <v>69</v>
      </c>
      <c r="B563" s="2" t="s">
        <v>515</v>
      </c>
      <c r="C563" s="2" t="s">
        <v>42</v>
      </c>
      <c r="D563" s="2" t="s">
        <v>993</v>
      </c>
      <c r="E563" s="2" t="s">
        <v>395</v>
      </c>
      <c r="F563" s="2" t="s">
        <v>159</v>
      </c>
      <c r="G563" s="2">
        <v>59.2</v>
      </c>
      <c r="H563" s="2">
        <v>40.799999999999997</v>
      </c>
      <c r="I563" s="2" t="s">
        <v>26</v>
      </c>
      <c r="J563" s="2" t="s">
        <v>20</v>
      </c>
      <c r="K563" s="2">
        <v>2006</v>
      </c>
      <c r="L563" s="2" t="s">
        <v>21</v>
      </c>
      <c r="M563" s="3">
        <v>39028</v>
      </c>
    </row>
    <row r="564" spans="1:13" x14ac:dyDescent="0.2">
      <c r="A564" s="1" t="s">
        <v>385</v>
      </c>
      <c r="B564" s="2" t="s">
        <v>994</v>
      </c>
      <c r="C564" s="2" t="s">
        <v>15</v>
      </c>
      <c r="D564" s="2" t="s">
        <v>563</v>
      </c>
      <c r="E564" s="2" t="s">
        <v>395</v>
      </c>
      <c r="F564" s="2" t="s">
        <v>65</v>
      </c>
      <c r="G564" s="2">
        <v>59.7</v>
      </c>
      <c r="H564" s="2">
        <v>40.299999999999997</v>
      </c>
      <c r="I564" s="2" t="s">
        <v>19</v>
      </c>
      <c r="J564" s="2" t="s">
        <v>27</v>
      </c>
      <c r="K564" s="2">
        <v>2006</v>
      </c>
      <c r="L564" s="2" t="s">
        <v>21</v>
      </c>
      <c r="M564" s="3">
        <v>39028</v>
      </c>
    </row>
    <row r="565" spans="1:13" x14ac:dyDescent="0.2">
      <c r="A565" s="1" t="s">
        <v>91</v>
      </c>
      <c r="B565" s="2" t="s">
        <v>255</v>
      </c>
      <c r="C565" s="2" t="s">
        <v>15</v>
      </c>
      <c r="D565" s="2" t="s">
        <v>995</v>
      </c>
      <c r="E565" s="2" t="s">
        <v>395</v>
      </c>
      <c r="F565" s="2" t="s">
        <v>90</v>
      </c>
      <c r="G565" s="2">
        <v>86.2</v>
      </c>
      <c r="H565" s="2">
        <v>13.8</v>
      </c>
      <c r="I565" s="2" t="s">
        <v>19</v>
      </c>
      <c r="J565" s="2" t="s">
        <v>27</v>
      </c>
      <c r="K565" s="2">
        <v>2006</v>
      </c>
      <c r="L565" s="2" t="s">
        <v>21</v>
      </c>
      <c r="M565" s="3">
        <v>39028</v>
      </c>
    </row>
    <row r="566" spans="1:13" x14ac:dyDescent="0.2">
      <c r="A566" s="1" t="s">
        <v>329</v>
      </c>
      <c r="B566" s="2" t="s">
        <v>774</v>
      </c>
      <c r="C566" s="2" t="s">
        <v>15</v>
      </c>
      <c r="D566" s="2" t="s">
        <v>950</v>
      </c>
      <c r="E566" s="2" t="s">
        <v>395</v>
      </c>
      <c r="F566" s="2" t="s">
        <v>115</v>
      </c>
      <c r="G566" s="2">
        <v>65.5</v>
      </c>
      <c r="H566" s="2">
        <v>34.5</v>
      </c>
      <c r="I566" s="2" t="s">
        <v>19</v>
      </c>
      <c r="J566" s="2" t="s">
        <v>27</v>
      </c>
      <c r="K566" s="2">
        <v>2006</v>
      </c>
      <c r="L566" s="2" t="s">
        <v>21</v>
      </c>
      <c r="M566" s="3">
        <v>39028</v>
      </c>
    </row>
    <row r="567" spans="1:13" x14ac:dyDescent="0.2">
      <c r="A567" s="1" t="s">
        <v>56</v>
      </c>
      <c r="B567" s="2" t="s">
        <v>637</v>
      </c>
      <c r="C567" s="2" t="s">
        <v>42</v>
      </c>
      <c r="D567" s="2" t="s">
        <v>583</v>
      </c>
      <c r="E567" s="2" t="s">
        <v>395</v>
      </c>
      <c r="F567" s="2" t="s">
        <v>130</v>
      </c>
      <c r="G567" s="2">
        <v>54.2</v>
      </c>
      <c r="H567" s="2">
        <v>45.8</v>
      </c>
      <c r="I567" s="2" t="s">
        <v>19</v>
      </c>
      <c r="J567" s="2" t="s">
        <v>27</v>
      </c>
      <c r="K567" s="2">
        <v>2006</v>
      </c>
      <c r="L567" s="2" t="s">
        <v>21</v>
      </c>
      <c r="M567" s="3">
        <v>39028</v>
      </c>
    </row>
    <row r="568" spans="1:13" x14ac:dyDescent="0.2">
      <c r="A568" s="1" t="s">
        <v>205</v>
      </c>
      <c r="B568" s="2" t="s">
        <v>530</v>
      </c>
      <c r="C568" s="2" t="s">
        <v>42</v>
      </c>
      <c r="D568" s="2" t="s">
        <v>996</v>
      </c>
      <c r="E568" s="2" t="s">
        <v>395</v>
      </c>
      <c r="F568" s="2" t="s">
        <v>44</v>
      </c>
      <c r="G568" s="2">
        <v>59.7</v>
      </c>
      <c r="H568" s="2">
        <v>40.4</v>
      </c>
      <c r="I568" s="2" t="s">
        <v>19</v>
      </c>
      <c r="J568" s="2" t="s">
        <v>27</v>
      </c>
      <c r="K568" s="2">
        <v>2006</v>
      </c>
      <c r="L568" s="2" t="s">
        <v>21</v>
      </c>
      <c r="M568" s="3">
        <v>39028</v>
      </c>
    </row>
    <row r="569" spans="1:13" x14ac:dyDescent="0.2">
      <c r="A569" s="1" t="s">
        <v>13</v>
      </c>
      <c r="B569" s="2" t="s">
        <v>997</v>
      </c>
      <c r="C569" s="2" t="s">
        <v>15</v>
      </c>
      <c r="D569" s="2" t="s">
        <v>998</v>
      </c>
      <c r="E569" s="2" t="s">
        <v>395</v>
      </c>
      <c r="F569" s="2" t="s">
        <v>245</v>
      </c>
      <c r="G569" s="2">
        <v>58.3</v>
      </c>
      <c r="H569" s="2">
        <v>41.7</v>
      </c>
      <c r="I569" s="2" t="s">
        <v>19</v>
      </c>
      <c r="J569" s="2" t="s">
        <v>27</v>
      </c>
      <c r="K569" s="2">
        <v>2006</v>
      </c>
      <c r="L569" s="2" t="s">
        <v>21</v>
      </c>
      <c r="M569" s="3">
        <v>39028</v>
      </c>
    </row>
    <row r="570" spans="1:13" x14ac:dyDescent="0.2">
      <c r="A570" s="1" t="s">
        <v>223</v>
      </c>
      <c r="B570" s="2" t="s">
        <v>229</v>
      </c>
      <c r="C570" s="2" t="s">
        <v>42</v>
      </c>
      <c r="D570" s="2" t="s">
        <v>999</v>
      </c>
      <c r="E570" s="2" t="s">
        <v>395</v>
      </c>
      <c r="F570" s="2" t="s">
        <v>1000</v>
      </c>
      <c r="G570" s="2">
        <v>55.7</v>
      </c>
      <c r="H570" s="2">
        <v>44.3</v>
      </c>
      <c r="I570" s="2" t="s">
        <v>19</v>
      </c>
      <c r="J570" s="2" t="s">
        <v>27</v>
      </c>
      <c r="K570" s="2">
        <v>2006</v>
      </c>
      <c r="L570" s="2" t="s">
        <v>21</v>
      </c>
      <c r="M570" s="3">
        <v>39028</v>
      </c>
    </row>
    <row r="571" spans="1:13" x14ac:dyDescent="0.2">
      <c r="A571" s="1" t="s">
        <v>45</v>
      </c>
      <c r="B571" s="2" t="s">
        <v>549</v>
      </c>
      <c r="C571" s="2" t="s">
        <v>42</v>
      </c>
      <c r="D571" s="2" t="s">
        <v>638</v>
      </c>
      <c r="E571" s="2" t="s">
        <v>395</v>
      </c>
      <c r="F571" s="2" t="s">
        <v>59</v>
      </c>
      <c r="G571" s="2">
        <v>63.1</v>
      </c>
      <c r="H571" s="2">
        <v>36.9</v>
      </c>
      <c r="I571" s="2" t="s">
        <v>19</v>
      </c>
      <c r="J571" s="2" t="s">
        <v>27</v>
      </c>
      <c r="K571" s="2">
        <v>2006</v>
      </c>
      <c r="L571" s="2" t="s">
        <v>49</v>
      </c>
      <c r="M571" s="3">
        <v>38874</v>
      </c>
    </row>
    <row r="572" spans="1:13" x14ac:dyDescent="0.2">
      <c r="A572" s="1" t="s">
        <v>511</v>
      </c>
      <c r="B572" s="2" t="s">
        <v>803</v>
      </c>
      <c r="C572" s="2" t="s">
        <v>15</v>
      </c>
      <c r="D572" s="2" t="s">
        <v>1001</v>
      </c>
      <c r="E572" s="2" t="s">
        <v>395</v>
      </c>
      <c r="F572" s="2" t="s">
        <v>233</v>
      </c>
      <c r="G572" s="2">
        <v>52.3</v>
      </c>
      <c r="H572" s="2">
        <v>47.7</v>
      </c>
      <c r="I572" s="2" t="s">
        <v>19</v>
      </c>
      <c r="J572" s="2" t="s">
        <v>27</v>
      </c>
      <c r="K572" s="2">
        <v>2006</v>
      </c>
      <c r="L572" s="2" t="s">
        <v>49</v>
      </c>
      <c r="M572" s="3">
        <v>38874</v>
      </c>
    </row>
    <row r="573" spans="1:13" x14ac:dyDescent="0.2">
      <c r="A573" s="1" t="s">
        <v>52</v>
      </c>
      <c r="B573" s="2" t="s">
        <v>591</v>
      </c>
      <c r="C573" s="2" t="s">
        <v>42</v>
      </c>
      <c r="D573" s="2" t="s">
        <v>1002</v>
      </c>
      <c r="E573" s="2" t="s">
        <v>395</v>
      </c>
      <c r="F573" s="2" t="s">
        <v>107</v>
      </c>
      <c r="G573" s="2">
        <v>42.9</v>
      </c>
      <c r="H573" s="2">
        <v>57.1</v>
      </c>
      <c r="I573" s="2" t="s">
        <v>26</v>
      </c>
      <c r="J573" s="2" t="s">
        <v>27</v>
      </c>
      <c r="K573" s="2">
        <v>2006</v>
      </c>
      <c r="L573" s="2" t="s">
        <v>49</v>
      </c>
      <c r="M573" s="3">
        <v>38874</v>
      </c>
    </row>
    <row r="574" spans="1:13" x14ac:dyDescent="0.2">
      <c r="A574" s="1" t="s">
        <v>137</v>
      </c>
      <c r="B574" s="2" t="s">
        <v>138</v>
      </c>
      <c r="C574" s="2" t="s">
        <v>1003</v>
      </c>
      <c r="D574" s="2" t="s">
        <v>1004</v>
      </c>
      <c r="E574" s="2" t="s">
        <v>395</v>
      </c>
      <c r="F574" s="2" t="s">
        <v>44</v>
      </c>
      <c r="G574" s="2">
        <v>44</v>
      </c>
      <c r="H574" s="2">
        <v>56</v>
      </c>
      <c r="I574" s="2" t="s">
        <v>26</v>
      </c>
      <c r="J574" s="2" t="s">
        <v>27</v>
      </c>
      <c r="K574" s="2">
        <v>2006</v>
      </c>
      <c r="L574" s="2" t="s">
        <v>49</v>
      </c>
      <c r="M574" s="3">
        <v>38874</v>
      </c>
    </row>
    <row r="575" spans="1:13" x14ac:dyDescent="0.2">
      <c r="A575" s="1" t="s">
        <v>79</v>
      </c>
      <c r="B575" s="2" t="s">
        <v>486</v>
      </c>
      <c r="C575" s="2" t="s">
        <v>42</v>
      </c>
      <c r="D575" s="2" t="s">
        <v>1005</v>
      </c>
      <c r="E575" s="2" t="s">
        <v>395</v>
      </c>
      <c r="F575" s="2" t="s">
        <v>130</v>
      </c>
      <c r="G575" s="2">
        <v>59</v>
      </c>
      <c r="H575" s="2">
        <v>41</v>
      </c>
      <c r="I575" s="2" t="s">
        <v>19</v>
      </c>
      <c r="J575" s="2" t="s">
        <v>27</v>
      </c>
      <c r="K575" s="2">
        <v>2006</v>
      </c>
      <c r="L575" s="2" t="s">
        <v>49</v>
      </c>
      <c r="M575" s="3">
        <v>38874</v>
      </c>
    </row>
    <row r="576" spans="1:13" x14ac:dyDescent="0.2">
      <c r="A576" s="1" t="s">
        <v>385</v>
      </c>
      <c r="B576" s="2" t="s">
        <v>386</v>
      </c>
      <c r="C576" s="2" t="s">
        <v>15</v>
      </c>
      <c r="D576" s="2" t="s">
        <v>1006</v>
      </c>
      <c r="E576" s="2" t="s">
        <v>395</v>
      </c>
      <c r="F576" s="2" t="s">
        <v>59</v>
      </c>
      <c r="G576" s="2">
        <v>41.7</v>
      </c>
      <c r="H576" s="2">
        <v>58.3</v>
      </c>
      <c r="I576" s="2" t="s">
        <v>26</v>
      </c>
      <c r="J576" s="2" t="s">
        <v>27</v>
      </c>
      <c r="K576" s="2">
        <v>2006</v>
      </c>
      <c r="L576" s="2" t="s">
        <v>49</v>
      </c>
      <c r="M576" s="3">
        <v>38874</v>
      </c>
    </row>
    <row r="577" spans="1:13" x14ac:dyDescent="0.2">
      <c r="A577" s="1" t="s">
        <v>13</v>
      </c>
      <c r="B577" s="2" t="s">
        <v>1007</v>
      </c>
      <c r="C577" s="2" t="s">
        <v>15</v>
      </c>
      <c r="D577" s="2" t="s">
        <v>1008</v>
      </c>
      <c r="E577" s="2" t="s">
        <v>395</v>
      </c>
      <c r="F577" s="2" t="s">
        <v>55</v>
      </c>
      <c r="G577" s="2">
        <v>38.299999999999997</v>
      </c>
      <c r="H577" s="2">
        <v>61.7</v>
      </c>
      <c r="I577" s="2" t="s">
        <v>26</v>
      </c>
      <c r="J577" s="2" t="s">
        <v>27</v>
      </c>
      <c r="K577" s="2">
        <v>2005</v>
      </c>
      <c r="L577" s="2" t="s">
        <v>77</v>
      </c>
      <c r="M577" s="3">
        <v>38664</v>
      </c>
    </row>
    <row r="578" spans="1:13" x14ac:dyDescent="0.2">
      <c r="A578" s="1" t="s">
        <v>180</v>
      </c>
      <c r="B578" s="2" t="s">
        <v>566</v>
      </c>
      <c r="C578" s="2" t="s">
        <v>15</v>
      </c>
      <c r="D578" s="2" t="s">
        <v>1009</v>
      </c>
      <c r="E578" s="2" t="s">
        <v>395</v>
      </c>
      <c r="F578" s="2" t="s">
        <v>59</v>
      </c>
      <c r="G578" s="2">
        <v>45.4</v>
      </c>
      <c r="H578" s="2">
        <v>54.6</v>
      </c>
      <c r="I578" s="2" t="s">
        <v>26</v>
      </c>
      <c r="J578" s="2" t="s">
        <v>27</v>
      </c>
      <c r="K578" s="2">
        <v>2005</v>
      </c>
      <c r="L578" s="2" t="s">
        <v>77</v>
      </c>
      <c r="M578" s="3">
        <v>38664</v>
      </c>
    </row>
    <row r="579" spans="1:13" x14ac:dyDescent="0.2">
      <c r="A579" s="1" t="s">
        <v>363</v>
      </c>
      <c r="B579" s="2" t="s">
        <v>947</v>
      </c>
      <c r="C579" s="2" t="s">
        <v>15</v>
      </c>
      <c r="D579" s="2" t="s">
        <v>1010</v>
      </c>
      <c r="E579" s="2" t="s">
        <v>395</v>
      </c>
      <c r="F579" s="2" t="s">
        <v>65</v>
      </c>
      <c r="G579" s="2">
        <v>82</v>
      </c>
      <c r="H579" s="2">
        <v>18</v>
      </c>
      <c r="I579" s="2" t="s">
        <v>19</v>
      </c>
      <c r="J579" s="2" t="s">
        <v>27</v>
      </c>
      <c r="K579" s="2">
        <v>2005</v>
      </c>
      <c r="L579" s="2" t="s">
        <v>77</v>
      </c>
      <c r="M579" s="3">
        <v>38664</v>
      </c>
    </row>
    <row r="580" spans="1:13" x14ac:dyDescent="0.2">
      <c r="A580" s="1" t="s">
        <v>296</v>
      </c>
      <c r="B580" s="2" t="s">
        <v>841</v>
      </c>
      <c r="C580" s="2" t="s">
        <v>42</v>
      </c>
      <c r="D580" s="2" t="s">
        <v>1011</v>
      </c>
      <c r="E580" s="2" t="s">
        <v>395</v>
      </c>
      <c r="F580" s="2" t="s">
        <v>245</v>
      </c>
      <c r="G580" s="2">
        <v>47.4</v>
      </c>
      <c r="H580" s="2">
        <v>52.6</v>
      </c>
      <c r="I580" s="2" t="s">
        <v>26</v>
      </c>
      <c r="J580" s="2" t="s">
        <v>27</v>
      </c>
      <c r="K580" s="2">
        <v>2005</v>
      </c>
      <c r="L580" s="2" t="s">
        <v>77</v>
      </c>
      <c r="M580" s="3">
        <v>38664</v>
      </c>
    </row>
    <row r="581" spans="1:13" x14ac:dyDescent="0.2">
      <c r="A581" s="1" t="s">
        <v>205</v>
      </c>
      <c r="B581" s="2" t="s">
        <v>1012</v>
      </c>
      <c r="C581" s="2" t="s">
        <v>15</v>
      </c>
      <c r="D581" s="2" t="s">
        <v>1013</v>
      </c>
      <c r="E581" s="2" t="s">
        <v>395</v>
      </c>
      <c r="F581" s="2" t="s">
        <v>115</v>
      </c>
      <c r="G581" s="2">
        <v>46.1</v>
      </c>
      <c r="H581" s="2">
        <v>54</v>
      </c>
      <c r="I581" s="2" t="s">
        <v>26</v>
      </c>
      <c r="J581" s="2" t="s">
        <v>20</v>
      </c>
      <c r="K581" s="2">
        <v>2005</v>
      </c>
      <c r="L581" s="2" t="s">
        <v>77</v>
      </c>
      <c r="M581" s="3">
        <v>38664</v>
      </c>
    </row>
    <row r="582" spans="1:13" x14ac:dyDescent="0.2">
      <c r="A582" s="1" t="s">
        <v>91</v>
      </c>
      <c r="B582" s="2" t="s">
        <v>1014</v>
      </c>
      <c r="C582" s="2" t="s">
        <v>15</v>
      </c>
      <c r="D582" s="2" t="s">
        <v>1015</v>
      </c>
      <c r="E582" s="2" t="s">
        <v>395</v>
      </c>
      <c r="F582" s="2" t="s">
        <v>159</v>
      </c>
      <c r="G582" s="2">
        <v>50.5</v>
      </c>
      <c r="H582" s="2">
        <v>49.5</v>
      </c>
      <c r="I582" s="2" t="s">
        <v>19</v>
      </c>
      <c r="J582" s="2" t="s">
        <v>27</v>
      </c>
      <c r="K582" s="2">
        <v>2005</v>
      </c>
      <c r="L582" s="2" t="s">
        <v>77</v>
      </c>
      <c r="M582" s="3">
        <v>38664</v>
      </c>
    </row>
    <row r="583" spans="1:13" x14ac:dyDescent="0.2">
      <c r="A583" s="1" t="s">
        <v>205</v>
      </c>
      <c r="B583" s="2" t="s">
        <v>450</v>
      </c>
      <c r="C583" s="2" t="s">
        <v>15</v>
      </c>
      <c r="D583" s="2" t="s">
        <v>1016</v>
      </c>
      <c r="E583" s="2" t="s">
        <v>395</v>
      </c>
      <c r="F583" s="2" t="s">
        <v>159</v>
      </c>
      <c r="G583" s="2">
        <v>34.9</v>
      </c>
      <c r="H583" s="2">
        <v>65.099999999999994</v>
      </c>
      <c r="I583" s="2" t="s">
        <v>26</v>
      </c>
      <c r="J583" s="2" t="s">
        <v>27</v>
      </c>
      <c r="K583" s="2">
        <v>2005</v>
      </c>
      <c r="L583" s="2" t="s">
        <v>77</v>
      </c>
      <c r="M583" s="3">
        <v>38664</v>
      </c>
    </row>
    <row r="584" spans="1:13" x14ac:dyDescent="0.2">
      <c r="A584" s="1" t="s">
        <v>374</v>
      </c>
      <c r="B584" s="2" t="s">
        <v>451</v>
      </c>
      <c r="C584" s="2" t="s">
        <v>42</v>
      </c>
      <c r="D584" s="2" t="s">
        <v>1017</v>
      </c>
      <c r="E584" s="2" t="s">
        <v>395</v>
      </c>
      <c r="F584" s="2" t="s">
        <v>93</v>
      </c>
      <c r="G584" s="2">
        <v>61.9</v>
      </c>
      <c r="H584" s="2">
        <v>38.1</v>
      </c>
      <c r="I584" s="2" t="s">
        <v>19</v>
      </c>
      <c r="J584" s="2" t="s">
        <v>27</v>
      </c>
      <c r="K584" s="2">
        <v>2005</v>
      </c>
      <c r="L584" s="2" t="s">
        <v>77</v>
      </c>
      <c r="M584" s="3">
        <v>38664</v>
      </c>
    </row>
    <row r="585" spans="1:13" x14ac:dyDescent="0.2">
      <c r="A585" s="1" t="s">
        <v>111</v>
      </c>
      <c r="B585" s="2" t="s">
        <v>1018</v>
      </c>
      <c r="C585" s="2" t="s">
        <v>15</v>
      </c>
      <c r="D585" s="2" t="s">
        <v>1019</v>
      </c>
      <c r="E585" s="2" t="s">
        <v>395</v>
      </c>
      <c r="F585" s="2" t="s">
        <v>1020</v>
      </c>
      <c r="G585" s="2">
        <v>69.599999999999994</v>
      </c>
      <c r="H585" s="2">
        <v>30.4</v>
      </c>
      <c r="I585" s="2" t="s">
        <v>19</v>
      </c>
      <c r="J585" s="2" t="s">
        <v>27</v>
      </c>
      <c r="K585" s="2">
        <v>2005</v>
      </c>
      <c r="L585" s="2" t="s">
        <v>77</v>
      </c>
      <c r="M585" s="3">
        <v>38664</v>
      </c>
    </row>
    <row r="586" spans="1:13" x14ac:dyDescent="0.2">
      <c r="A586" s="1" t="s">
        <v>308</v>
      </c>
      <c r="B586" s="2" t="s">
        <v>308</v>
      </c>
      <c r="C586" s="2" t="s">
        <v>42</v>
      </c>
      <c r="D586" s="2" t="s">
        <v>1021</v>
      </c>
      <c r="E586" s="2" t="s">
        <v>395</v>
      </c>
      <c r="F586" s="2" t="s">
        <v>136</v>
      </c>
      <c r="G586" s="2">
        <v>71.3</v>
      </c>
      <c r="H586" s="2">
        <v>28.7</v>
      </c>
      <c r="I586" s="2" t="s">
        <v>19</v>
      </c>
      <c r="J586" s="2" t="s">
        <v>27</v>
      </c>
      <c r="K586" s="2">
        <v>2005</v>
      </c>
      <c r="L586" s="2" t="s">
        <v>77</v>
      </c>
      <c r="M586" s="3">
        <v>38664</v>
      </c>
    </row>
    <row r="587" spans="1:13" x14ac:dyDescent="0.2">
      <c r="A587" s="1" t="s">
        <v>66</v>
      </c>
      <c r="B587" s="2" t="s">
        <v>1022</v>
      </c>
      <c r="C587" s="2" t="s">
        <v>42</v>
      </c>
      <c r="D587" s="2" t="s">
        <v>1023</v>
      </c>
      <c r="E587" s="2" t="s">
        <v>395</v>
      </c>
      <c r="F587" s="2" t="s">
        <v>44</v>
      </c>
      <c r="G587" s="2">
        <v>70.3</v>
      </c>
      <c r="H587" s="2">
        <v>29.7</v>
      </c>
      <c r="I587" s="2" t="s">
        <v>19</v>
      </c>
      <c r="J587" s="2" t="s">
        <v>27</v>
      </c>
      <c r="K587" s="2">
        <v>2005</v>
      </c>
      <c r="L587" s="2" t="s">
        <v>77</v>
      </c>
      <c r="M587" s="3">
        <v>38664</v>
      </c>
    </row>
    <row r="588" spans="1:13" x14ac:dyDescent="0.2">
      <c r="A588" s="1" t="s">
        <v>32</v>
      </c>
      <c r="B588" s="2" t="s">
        <v>1024</v>
      </c>
      <c r="C588" s="2" t="s">
        <v>15</v>
      </c>
      <c r="D588" s="2" t="s">
        <v>1025</v>
      </c>
      <c r="E588" s="2" t="s">
        <v>395</v>
      </c>
      <c r="F588" s="2" t="s">
        <v>76</v>
      </c>
      <c r="G588" s="2">
        <v>71.5</v>
      </c>
      <c r="H588" s="2">
        <v>28.5</v>
      </c>
      <c r="I588" s="2" t="s">
        <v>19</v>
      </c>
      <c r="J588" s="2" t="s">
        <v>27</v>
      </c>
      <c r="K588" s="2">
        <v>2005</v>
      </c>
      <c r="L588" s="2" t="s">
        <v>77</v>
      </c>
      <c r="M588" s="3">
        <v>38664</v>
      </c>
    </row>
    <row r="589" spans="1:13" x14ac:dyDescent="0.2">
      <c r="A589" s="1" t="s">
        <v>13</v>
      </c>
      <c r="B589" s="2" t="s">
        <v>605</v>
      </c>
      <c r="C589" s="2" t="s">
        <v>15</v>
      </c>
      <c r="D589" s="2" t="s">
        <v>1026</v>
      </c>
      <c r="E589" s="2" t="s">
        <v>395</v>
      </c>
      <c r="F589" s="2" t="s">
        <v>107</v>
      </c>
      <c r="G589" s="2">
        <v>58.6</v>
      </c>
      <c r="H589" s="2">
        <v>41.4</v>
      </c>
      <c r="I589" s="2" t="s">
        <v>19</v>
      </c>
      <c r="J589" s="2" t="s">
        <v>27</v>
      </c>
      <c r="K589" s="2">
        <v>2005</v>
      </c>
      <c r="L589" s="2" t="s">
        <v>77</v>
      </c>
      <c r="M589" s="3">
        <v>38664</v>
      </c>
    </row>
    <row r="590" spans="1:13" x14ac:dyDescent="0.2">
      <c r="A590" s="1" t="s">
        <v>52</v>
      </c>
      <c r="B590" s="2" t="s">
        <v>238</v>
      </c>
      <c r="C590" s="2" t="s">
        <v>15</v>
      </c>
      <c r="D590" s="2" t="s">
        <v>1027</v>
      </c>
      <c r="E590" s="2" t="s">
        <v>395</v>
      </c>
      <c r="F590" s="2" t="s">
        <v>130</v>
      </c>
      <c r="G590" s="2">
        <v>56.6</v>
      </c>
      <c r="H590" s="2">
        <v>43.4</v>
      </c>
      <c r="I590" s="2" t="s">
        <v>19</v>
      </c>
      <c r="J590" s="2" t="s">
        <v>27</v>
      </c>
      <c r="K590" s="2">
        <v>2005</v>
      </c>
      <c r="L590" s="2" t="s">
        <v>77</v>
      </c>
      <c r="M590" s="3">
        <v>38664</v>
      </c>
    </row>
    <row r="591" spans="1:13" x14ac:dyDescent="0.2">
      <c r="A591" s="1" t="s">
        <v>52</v>
      </c>
      <c r="B591" s="2" t="s">
        <v>238</v>
      </c>
      <c r="C591" s="2" t="s">
        <v>15</v>
      </c>
      <c r="D591" s="2" t="s">
        <v>1028</v>
      </c>
      <c r="E591" s="2" t="s">
        <v>395</v>
      </c>
      <c r="F591" s="2" t="s">
        <v>59</v>
      </c>
      <c r="G591" s="2">
        <v>69.3</v>
      </c>
      <c r="H591" s="2">
        <v>30.7</v>
      </c>
      <c r="I591" s="2" t="s">
        <v>19</v>
      </c>
      <c r="J591" s="2" t="s">
        <v>27</v>
      </c>
      <c r="K591" s="2">
        <v>2005</v>
      </c>
      <c r="L591" s="2" t="s">
        <v>77</v>
      </c>
      <c r="M591" s="3">
        <v>38664</v>
      </c>
    </row>
    <row r="592" spans="1:13" x14ac:dyDescent="0.2">
      <c r="A592" s="1" t="s">
        <v>79</v>
      </c>
      <c r="B592" s="2" t="s">
        <v>486</v>
      </c>
      <c r="C592" s="2" t="s">
        <v>42</v>
      </c>
      <c r="D592" s="2" t="s">
        <v>1029</v>
      </c>
      <c r="E592" s="2" t="s">
        <v>395</v>
      </c>
      <c r="F592" s="2" t="s">
        <v>55</v>
      </c>
      <c r="G592" s="2">
        <v>43.2</v>
      </c>
      <c r="H592" s="2">
        <v>56.9</v>
      </c>
      <c r="I592" s="2" t="s">
        <v>26</v>
      </c>
      <c r="J592" s="6">
        <v>0.55000000000000004</v>
      </c>
      <c r="K592" s="2">
        <v>2005</v>
      </c>
      <c r="L592" s="2" t="s">
        <v>77</v>
      </c>
      <c r="M592" s="3">
        <v>38664</v>
      </c>
    </row>
    <row r="593" spans="1:13" x14ac:dyDescent="0.2">
      <c r="A593" s="1" t="s">
        <v>511</v>
      </c>
      <c r="B593" s="2" t="s">
        <v>1030</v>
      </c>
      <c r="C593" s="2" t="s">
        <v>15</v>
      </c>
      <c r="D593" s="2" t="s">
        <v>1031</v>
      </c>
      <c r="E593" s="2" t="s">
        <v>395</v>
      </c>
      <c r="F593" s="2" t="s">
        <v>78</v>
      </c>
      <c r="G593" s="2">
        <v>51.7</v>
      </c>
      <c r="H593" s="2">
        <v>48.3</v>
      </c>
      <c r="I593" s="2" t="s">
        <v>19</v>
      </c>
      <c r="J593" s="2" t="s">
        <v>27</v>
      </c>
      <c r="K593" s="2">
        <v>2005</v>
      </c>
      <c r="L593" s="2" t="s">
        <v>77</v>
      </c>
      <c r="M593" s="3">
        <v>38664</v>
      </c>
    </row>
    <row r="594" spans="1:13" x14ac:dyDescent="0.2">
      <c r="A594" s="1" t="s">
        <v>290</v>
      </c>
      <c r="B594" s="2" t="s">
        <v>290</v>
      </c>
      <c r="C594" s="2" t="s">
        <v>42</v>
      </c>
      <c r="D594" s="2" t="s">
        <v>1032</v>
      </c>
      <c r="E594" s="2" t="s">
        <v>395</v>
      </c>
      <c r="F594" s="2" t="s">
        <v>76</v>
      </c>
      <c r="G594" s="2">
        <v>64.3</v>
      </c>
      <c r="H594" s="2">
        <v>35.700000000000003</v>
      </c>
      <c r="I594" s="2" t="s">
        <v>19</v>
      </c>
      <c r="J594" s="2" t="s">
        <v>27</v>
      </c>
      <c r="K594" s="2">
        <v>2005</v>
      </c>
      <c r="L594" s="2" t="s">
        <v>77</v>
      </c>
      <c r="M594" s="3">
        <v>38664</v>
      </c>
    </row>
    <row r="595" spans="1:13" x14ac:dyDescent="0.2">
      <c r="A595" s="1" t="s">
        <v>308</v>
      </c>
      <c r="B595" s="2" t="s">
        <v>1033</v>
      </c>
      <c r="C595" s="2" t="s">
        <v>15</v>
      </c>
      <c r="D595" s="2" t="s">
        <v>1034</v>
      </c>
      <c r="E595" s="2" t="s">
        <v>395</v>
      </c>
      <c r="F595" s="2" t="s">
        <v>245</v>
      </c>
      <c r="G595" s="2">
        <v>46.1</v>
      </c>
      <c r="H595" s="2">
        <v>53.9</v>
      </c>
      <c r="I595" s="2" t="s">
        <v>26</v>
      </c>
      <c r="J595" s="6">
        <v>0.55000000000000004</v>
      </c>
      <c r="K595" s="2">
        <v>2005</v>
      </c>
      <c r="L595" s="2" t="s">
        <v>77</v>
      </c>
      <c r="M595" s="3">
        <v>38664</v>
      </c>
    </row>
    <row r="596" spans="1:13" x14ac:dyDescent="0.2">
      <c r="A596" s="1" t="s">
        <v>91</v>
      </c>
      <c r="B596" s="2" t="s">
        <v>255</v>
      </c>
      <c r="C596" s="2" t="s">
        <v>15</v>
      </c>
      <c r="D596" s="2" t="s">
        <v>1035</v>
      </c>
      <c r="E596" s="2" t="s">
        <v>395</v>
      </c>
      <c r="F596" s="2" t="s">
        <v>65</v>
      </c>
      <c r="G596" s="2">
        <v>52.2</v>
      </c>
      <c r="H596" s="2">
        <v>47.8</v>
      </c>
      <c r="I596" s="2" t="s">
        <v>19</v>
      </c>
      <c r="J596" s="2" t="s">
        <v>27</v>
      </c>
      <c r="K596" s="2">
        <v>2005</v>
      </c>
      <c r="L596" s="2" t="s">
        <v>77</v>
      </c>
      <c r="M596" s="3">
        <v>38664</v>
      </c>
    </row>
    <row r="597" spans="1:13" x14ac:dyDescent="0.2">
      <c r="A597" s="1" t="s">
        <v>91</v>
      </c>
      <c r="B597" s="2" t="s">
        <v>255</v>
      </c>
      <c r="C597" s="2" t="s">
        <v>15</v>
      </c>
      <c r="D597" s="2" t="s">
        <v>1036</v>
      </c>
      <c r="E597" s="2" t="s">
        <v>395</v>
      </c>
      <c r="F597" s="2" t="s">
        <v>136</v>
      </c>
      <c r="G597" s="2">
        <v>57.5</v>
      </c>
      <c r="H597" s="2">
        <v>42.5</v>
      </c>
      <c r="I597" s="2" t="s">
        <v>19</v>
      </c>
      <c r="J597" s="2" t="s">
        <v>27</v>
      </c>
      <c r="K597" s="2">
        <v>2005</v>
      </c>
      <c r="L597" s="2" t="s">
        <v>77</v>
      </c>
      <c r="M597" s="3">
        <v>38664</v>
      </c>
    </row>
    <row r="598" spans="1:13" x14ac:dyDescent="0.2">
      <c r="A598" s="1" t="s">
        <v>1037</v>
      </c>
      <c r="B598" s="2" t="s">
        <v>1038</v>
      </c>
      <c r="C598" s="2" t="s">
        <v>15</v>
      </c>
      <c r="D598" s="2" t="s">
        <v>1039</v>
      </c>
      <c r="E598" s="2" t="s">
        <v>395</v>
      </c>
      <c r="F598" s="2" t="s">
        <v>107</v>
      </c>
      <c r="G598" s="2">
        <v>59.6</v>
      </c>
      <c r="H598" s="2">
        <v>40.4</v>
      </c>
      <c r="I598" s="2" t="s">
        <v>19</v>
      </c>
      <c r="J598" s="2" t="s">
        <v>27</v>
      </c>
      <c r="K598" s="2">
        <v>2005</v>
      </c>
      <c r="L598" s="2" t="s">
        <v>77</v>
      </c>
      <c r="M598" s="3">
        <v>38664</v>
      </c>
    </row>
    <row r="599" spans="1:13" x14ac:dyDescent="0.2">
      <c r="A599" s="1" t="s">
        <v>40</v>
      </c>
      <c r="B599" s="2" t="s">
        <v>1040</v>
      </c>
      <c r="C599" s="2" t="s">
        <v>15</v>
      </c>
      <c r="D599" s="2" t="s">
        <v>1041</v>
      </c>
      <c r="E599" s="2" t="s">
        <v>395</v>
      </c>
      <c r="F599" s="2" t="s">
        <v>97</v>
      </c>
      <c r="G599" s="2">
        <v>76.8</v>
      </c>
      <c r="H599" s="2">
        <v>23.2</v>
      </c>
      <c r="I599" s="2" t="s">
        <v>19</v>
      </c>
      <c r="J599" s="2" t="s">
        <v>20</v>
      </c>
      <c r="K599" s="2">
        <v>2005</v>
      </c>
      <c r="L599" s="2" t="s">
        <v>77</v>
      </c>
      <c r="M599" s="3">
        <v>38664</v>
      </c>
    </row>
    <row r="600" spans="1:13" x14ac:dyDescent="0.2">
      <c r="A600" s="1" t="s">
        <v>290</v>
      </c>
      <c r="B600" s="2" t="s">
        <v>1042</v>
      </c>
      <c r="C600" s="2" t="s">
        <v>42</v>
      </c>
      <c r="D600" s="2" t="s">
        <v>1043</v>
      </c>
      <c r="E600" s="2" t="s">
        <v>395</v>
      </c>
      <c r="F600" s="2" t="s">
        <v>159</v>
      </c>
      <c r="G600" s="2">
        <v>44.4</v>
      </c>
      <c r="H600" s="2">
        <v>55.6</v>
      </c>
      <c r="I600" s="2" t="s">
        <v>26</v>
      </c>
      <c r="J600" s="2" t="s">
        <v>27</v>
      </c>
      <c r="K600" s="2">
        <v>2004</v>
      </c>
      <c r="L600" s="2" t="s">
        <v>21</v>
      </c>
      <c r="M600" s="3">
        <v>38293</v>
      </c>
    </row>
    <row r="601" spans="1:13" x14ac:dyDescent="0.2">
      <c r="A601" s="1" t="s">
        <v>296</v>
      </c>
      <c r="B601" s="2" t="s">
        <v>1044</v>
      </c>
      <c r="C601" s="2" t="s">
        <v>15</v>
      </c>
      <c r="D601" s="2" t="s">
        <v>1045</v>
      </c>
      <c r="E601" s="2" t="s">
        <v>395</v>
      </c>
      <c r="F601" s="2" t="s">
        <v>76</v>
      </c>
      <c r="G601" s="2">
        <v>40.5</v>
      </c>
      <c r="H601" s="2">
        <v>59.5</v>
      </c>
      <c r="I601" s="2" t="s">
        <v>26</v>
      </c>
      <c r="J601" s="2" t="s">
        <v>27</v>
      </c>
      <c r="K601" s="2">
        <v>2004</v>
      </c>
      <c r="L601" s="2" t="s">
        <v>21</v>
      </c>
      <c r="M601" s="3">
        <v>38293</v>
      </c>
    </row>
    <row r="602" spans="1:13" x14ac:dyDescent="0.2">
      <c r="A602" s="1" t="s">
        <v>32</v>
      </c>
      <c r="B602" s="2" t="s">
        <v>401</v>
      </c>
      <c r="C602" s="2" t="s">
        <v>42</v>
      </c>
      <c r="D602" s="2" t="s">
        <v>1046</v>
      </c>
      <c r="E602" s="2" t="s">
        <v>395</v>
      </c>
      <c r="F602" s="2" t="s">
        <v>48</v>
      </c>
      <c r="G602" s="2">
        <v>59.7</v>
      </c>
      <c r="H602" s="2">
        <v>40.299999999999997</v>
      </c>
      <c r="I602" s="2" t="s">
        <v>19</v>
      </c>
      <c r="J602" s="2" t="s">
        <v>27</v>
      </c>
      <c r="K602" s="2">
        <v>2004</v>
      </c>
      <c r="L602" s="2" t="s">
        <v>21</v>
      </c>
      <c r="M602" s="3">
        <v>38293</v>
      </c>
    </row>
    <row r="603" spans="1:13" x14ac:dyDescent="0.2">
      <c r="A603" s="1" t="s">
        <v>363</v>
      </c>
      <c r="B603" s="2" t="s">
        <v>403</v>
      </c>
      <c r="C603" s="2" t="s">
        <v>15</v>
      </c>
      <c r="D603" s="2" t="s">
        <v>1047</v>
      </c>
      <c r="E603" s="2" t="s">
        <v>395</v>
      </c>
      <c r="F603" s="2" t="s">
        <v>233</v>
      </c>
      <c r="G603" s="2">
        <v>52.5</v>
      </c>
      <c r="H603" s="2">
        <v>47.5</v>
      </c>
      <c r="I603" s="2" t="s">
        <v>19</v>
      </c>
      <c r="J603" s="2" t="s">
        <v>27</v>
      </c>
      <c r="K603" s="2">
        <v>2004</v>
      </c>
      <c r="L603" s="2" t="s">
        <v>21</v>
      </c>
      <c r="M603" s="3">
        <v>38293</v>
      </c>
    </row>
    <row r="604" spans="1:13" x14ac:dyDescent="0.2">
      <c r="A604" s="1" t="s">
        <v>60</v>
      </c>
      <c r="B604" s="2" t="s">
        <v>327</v>
      </c>
      <c r="C604" s="2" t="s">
        <v>42</v>
      </c>
      <c r="D604" s="2" t="s">
        <v>1048</v>
      </c>
      <c r="E604" s="2" t="s">
        <v>395</v>
      </c>
      <c r="F604" s="2" t="s">
        <v>48</v>
      </c>
      <c r="G604" s="2">
        <v>46.5</v>
      </c>
      <c r="H604" s="2">
        <v>53.6</v>
      </c>
      <c r="I604" s="2" t="s">
        <v>26</v>
      </c>
      <c r="J604" s="2" t="s">
        <v>27</v>
      </c>
      <c r="K604" s="2">
        <v>2004</v>
      </c>
      <c r="L604" s="2" t="s">
        <v>21</v>
      </c>
      <c r="M604" s="3">
        <v>38293</v>
      </c>
    </row>
    <row r="605" spans="1:13" x14ac:dyDescent="0.2">
      <c r="A605" s="1" t="s">
        <v>79</v>
      </c>
      <c r="B605" s="2" t="s">
        <v>564</v>
      </c>
      <c r="C605" s="2" t="s">
        <v>15</v>
      </c>
      <c r="D605" s="2" t="s">
        <v>1049</v>
      </c>
      <c r="E605" s="2" t="s">
        <v>395</v>
      </c>
      <c r="F605" s="2" t="s">
        <v>35</v>
      </c>
      <c r="G605" s="2">
        <v>24.7</v>
      </c>
      <c r="H605" s="2">
        <v>75.3</v>
      </c>
      <c r="I605" s="2" t="s">
        <v>26</v>
      </c>
      <c r="J605" s="2" t="s">
        <v>27</v>
      </c>
      <c r="K605" s="2">
        <v>2004</v>
      </c>
      <c r="L605" s="2" t="s">
        <v>21</v>
      </c>
      <c r="M605" s="3">
        <v>38293</v>
      </c>
    </row>
    <row r="606" spans="1:13" x14ac:dyDescent="0.2">
      <c r="A606" s="1" t="s">
        <v>943</v>
      </c>
      <c r="B606" s="2" t="s">
        <v>944</v>
      </c>
      <c r="C606" s="2" t="s">
        <v>42</v>
      </c>
      <c r="D606" s="2" t="s">
        <v>1050</v>
      </c>
      <c r="E606" s="2" t="s">
        <v>395</v>
      </c>
      <c r="F606" s="2" t="s">
        <v>76</v>
      </c>
      <c r="G606" s="2">
        <v>25.1</v>
      </c>
      <c r="H606" s="2">
        <v>74.900000000000006</v>
      </c>
      <c r="I606" s="2" t="s">
        <v>26</v>
      </c>
      <c r="J606" s="2" t="s">
        <v>27</v>
      </c>
      <c r="K606" s="2">
        <v>2004</v>
      </c>
      <c r="L606" s="2" t="s">
        <v>21</v>
      </c>
      <c r="M606" s="3">
        <v>38293</v>
      </c>
    </row>
    <row r="607" spans="1:13" x14ac:dyDescent="0.2">
      <c r="A607" s="1" t="s">
        <v>205</v>
      </c>
      <c r="B607" s="2" t="s">
        <v>278</v>
      </c>
      <c r="C607" s="2" t="s">
        <v>15</v>
      </c>
      <c r="D607" s="2" t="s">
        <v>1051</v>
      </c>
      <c r="E607" s="2" t="s">
        <v>395</v>
      </c>
      <c r="F607" s="2" t="s">
        <v>97</v>
      </c>
      <c r="G607" s="2">
        <v>65.599999999999994</v>
      </c>
      <c r="H607" s="2">
        <v>34.4</v>
      </c>
      <c r="I607" s="2" t="s">
        <v>19</v>
      </c>
      <c r="J607" s="2" t="s">
        <v>27</v>
      </c>
      <c r="K607" s="2">
        <v>2004</v>
      </c>
      <c r="L607" s="2" t="s">
        <v>21</v>
      </c>
      <c r="M607" s="3">
        <v>38293</v>
      </c>
    </row>
    <row r="608" spans="1:13" x14ac:dyDescent="0.2">
      <c r="A608" s="1" t="s">
        <v>280</v>
      </c>
      <c r="B608" s="2" t="s">
        <v>281</v>
      </c>
      <c r="C608" s="2" t="s">
        <v>15</v>
      </c>
      <c r="D608" s="2" t="s">
        <v>1052</v>
      </c>
      <c r="E608" s="2" t="s">
        <v>395</v>
      </c>
      <c r="F608" s="2" t="s">
        <v>95</v>
      </c>
      <c r="G608" s="2">
        <v>44.2</v>
      </c>
      <c r="H608" s="2">
        <v>55.8</v>
      </c>
      <c r="I608" s="2" t="s">
        <v>26</v>
      </c>
      <c r="J608" s="2" t="s">
        <v>20</v>
      </c>
      <c r="K608" s="2">
        <v>2004</v>
      </c>
      <c r="L608" s="2" t="s">
        <v>21</v>
      </c>
      <c r="M608" s="3">
        <v>38293</v>
      </c>
    </row>
    <row r="609" spans="1:13" x14ac:dyDescent="0.2">
      <c r="A609" s="1" t="s">
        <v>220</v>
      </c>
      <c r="B609" s="2" t="s">
        <v>423</v>
      </c>
      <c r="C609" s="2" t="s">
        <v>15</v>
      </c>
      <c r="D609" s="2" t="s">
        <v>1053</v>
      </c>
      <c r="E609" s="2" t="s">
        <v>395</v>
      </c>
      <c r="F609" s="2" t="s">
        <v>107</v>
      </c>
      <c r="G609" s="2">
        <v>38.9</v>
      </c>
      <c r="H609" s="2">
        <v>61.2</v>
      </c>
      <c r="I609" s="2" t="s">
        <v>26</v>
      </c>
      <c r="J609" s="2" t="s">
        <v>27</v>
      </c>
      <c r="K609" s="2">
        <v>2004</v>
      </c>
      <c r="L609" s="2" t="s">
        <v>21</v>
      </c>
      <c r="M609" s="3">
        <v>38293</v>
      </c>
    </row>
    <row r="610" spans="1:13" x14ac:dyDescent="0.2">
      <c r="A610" s="1" t="s">
        <v>205</v>
      </c>
      <c r="B610" s="2" t="s">
        <v>658</v>
      </c>
      <c r="C610" s="2" t="s">
        <v>15</v>
      </c>
      <c r="D610" s="2" t="s">
        <v>1054</v>
      </c>
      <c r="E610" s="2" t="s">
        <v>395</v>
      </c>
      <c r="F610" s="2" t="s">
        <v>51</v>
      </c>
      <c r="G610" s="2">
        <v>76.599999999999994</v>
      </c>
      <c r="H610" s="2">
        <v>23.4</v>
      </c>
      <c r="I610" s="2" t="s">
        <v>19</v>
      </c>
      <c r="J610" s="2" t="s">
        <v>27</v>
      </c>
      <c r="K610" s="2">
        <v>2004</v>
      </c>
      <c r="L610" s="2" t="s">
        <v>21</v>
      </c>
      <c r="M610" s="3">
        <v>38293</v>
      </c>
    </row>
    <row r="611" spans="1:13" x14ac:dyDescent="0.2">
      <c r="A611" s="1" t="s">
        <v>177</v>
      </c>
      <c r="B611" s="2" t="s">
        <v>425</v>
      </c>
      <c r="C611" s="2" t="s">
        <v>42</v>
      </c>
      <c r="D611" s="2" t="s">
        <v>1055</v>
      </c>
      <c r="E611" s="2" t="s">
        <v>395</v>
      </c>
      <c r="F611" s="2" t="s">
        <v>51</v>
      </c>
      <c r="G611" s="2">
        <v>29.9</v>
      </c>
      <c r="H611" s="2">
        <v>70.099999999999994</v>
      </c>
      <c r="I611" s="2" t="s">
        <v>26</v>
      </c>
      <c r="J611" s="2" t="s">
        <v>27</v>
      </c>
      <c r="K611" s="2">
        <v>2004</v>
      </c>
      <c r="L611" s="2" t="s">
        <v>21</v>
      </c>
      <c r="M611" s="3">
        <v>38293</v>
      </c>
    </row>
    <row r="612" spans="1:13" x14ac:dyDescent="0.2">
      <c r="A612" s="1" t="s">
        <v>363</v>
      </c>
      <c r="B612" s="2" t="s">
        <v>364</v>
      </c>
      <c r="C612" s="2" t="s">
        <v>15</v>
      </c>
      <c r="D612" s="2" t="s">
        <v>1056</v>
      </c>
      <c r="E612" s="2" t="s">
        <v>395</v>
      </c>
      <c r="F612" s="2" t="s">
        <v>1057</v>
      </c>
      <c r="G612" s="2">
        <v>35.700000000000003</v>
      </c>
      <c r="H612" s="2">
        <v>64.400000000000006</v>
      </c>
      <c r="I612" s="2" t="s">
        <v>26</v>
      </c>
      <c r="J612" s="2" t="s">
        <v>27</v>
      </c>
      <c r="K612" s="2">
        <v>2004</v>
      </c>
      <c r="L612" s="2" t="s">
        <v>21</v>
      </c>
      <c r="M612" s="3">
        <v>38293</v>
      </c>
    </row>
    <row r="613" spans="1:13" x14ac:dyDescent="0.2">
      <c r="A613" s="1" t="s">
        <v>280</v>
      </c>
      <c r="B613" s="2" t="s">
        <v>839</v>
      </c>
      <c r="C613" s="2" t="s">
        <v>15</v>
      </c>
      <c r="D613" s="2" t="s">
        <v>1058</v>
      </c>
      <c r="E613" s="2" t="s">
        <v>395</v>
      </c>
      <c r="F613" s="2" t="s">
        <v>251</v>
      </c>
      <c r="G613" s="2">
        <v>49.7</v>
      </c>
      <c r="H613" s="2">
        <v>50.4</v>
      </c>
      <c r="I613" s="2" t="s">
        <v>26</v>
      </c>
      <c r="J613" s="2" t="s">
        <v>27</v>
      </c>
      <c r="K613" s="2">
        <v>2004</v>
      </c>
      <c r="L613" s="2" t="s">
        <v>21</v>
      </c>
      <c r="M613" s="3">
        <v>38293</v>
      </c>
    </row>
    <row r="614" spans="1:13" x14ac:dyDescent="0.2">
      <c r="A614" s="1" t="s">
        <v>293</v>
      </c>
      <c r="B614" s="2" t="s">
        <v>1059</v>
      </c>
      <c r="C614" s="2" t="s">
        <v>42</v>
      </c>
      <c r="D614" s="2" t="s">
        <v>1060</v>
      </c>
      <c r="E614" s="2" t="s">
        <v>395</v>
      </c>
      <c r="F614" s="2" t="s">
        <v>121</v>
      </c>
      <c r="G614" s="2">
        <v>22</v>
      </c>
      <c r="H614" s="2">
        <v>78</v>
      </c>
      <c r="I614" s="2" t="s">
        <v>26</v>
      </c>
      <c r="J614" s="2" t="s">
        <v>27</v>
      </c>
      <c r="K614" s="2">
        <v>2004</v>
      </c>
      <c r="L614" s="2" t="s">
        <v>21</v>
      </c>
      <c r="M614" s="3">
        <v>38293</v>
      </c>
    </row>
    <row r="615" spans="1:13" x14ac:dyDescent="0.2">
      <c r="A615" s="1" t="s">
        <v>205</v>
      </c>
      <c r="B615" s="2" t="s">
        <v>206</v>
      </c>
      <c r="C615" s="2" t="s">
        <v>24</v>
      </c>
      <c r="D615" s="4">
        <v>30000000</v>
      </c>
      <c r="E615" s="2" t="s">
        <v>395</v>
      </c>
      <c r="F615" s="2" t="s">
        <v>78</v>
      </c>
      <c r="G615" s="2">
        <v>61.9</v>
      </c>
      <c r="H615" s="2">
        <v>38.1</v>
      </c>
      <c r="I615" s="2" t="s">
        <v>26</v>
      </c>
      <c r="J615" s="2" t="s">
        <v>20</v>
      </c>
      <c r="K615" s="2">
        <v>2004</v>
      </c>
      <c r="L615" s="2" t="s">
        <v>21</v>
      </c>
      <c r="M615" s="3">
        <v>38293</v>
      </c>
    </row>
    <row r="616" spans="1:13" x14ac:dyDescent="0.2">
      <c r="A616" s="1" t="s">
        <v>220</v>
      </c>
      <c r="B616" s="2" t="s">
        <v>221</v>
      </c>
      <c r="C616" s="2" t="s">
        <v>42</v>
      </c>
      <c r="D616" s="2" t="s">
        <v>1061</v>
      </c>
      <c r="E616" s="2" t="s">
        <v>395</v>
      </c>
      <c r="F616" s="2" t="s">
        <v>90</v>
      </c>
      <c r="G616" s="2">
        <v>49.6</v>
      </c>
      <c r="H616" s="2">
        <v>50.4</v>
      </c>
      <c r="I616" s="2" t="s">
        <v>26</v>
      </c>
      <c r="J616" s="2" t="s">
        <v>27</v>
      </c>
      <c r="K616" s="2">
        <v>2004</v>
      </c>
      <c r="L616" s="2" t="s">
        <v>21</v>
      </c>
      <c r="M616" s="3">
        <v>38293</v>
      </c>
    </row>
    <row r="617" spans="1:13" x14ac:dyDescent="0.2">
      <c r="A617" s="1" t="s">
        <v>248</v>
      </c>
      <c r="B617" s="2" t="s">
        <v>249</v>
      </c>
      <c r="C617" s="2" t="s">
        <v>15</v>
      </c>
      <c r="D617" s="2" t="s">
        <v>1062</v>
      </c>
      <c r="E617" s="2" t="s">
        <v>395</v>
      </c>
      <c r="F617" s="2" t="s">
        <v>93</v>
      </c>
      <c r="G617" s="2">
        <v>61.9</v>
      </c>
      <c r="H617" s="2">
        <v>38.200000000000003</v>
      </c>
      <c r="I617" s="2" t="s">
        <v>19</v>
      </c>
      <c r="J617" s="2" t="s">
        <v>27</v>
      </c>
      <c r="K617" s="2">
        <v>2004</v>
      </c>
      <c r="L617" s="2" t="s">
        <v>21</v>
      </c>
      <c r="M617" s="3">
        <v>38293</v>
      </c>
    </row>
    <row r="618" spans="1:13" x14ac:dyDescent="0.2">
      <c r="A618" s="1" t="s">
        <v>391</v>
      </c>
      <c r="B618" s="2" t="s">
        <v>718</v>
      </c>
      <c r="C618" s="2" t="s">
        <v>15</v>
      </c>
      <c r="D618" s="2" t="s">
        <v>1063</v>
      </c>
      <c r="E618" s="2" t="s">
        <v>395</v>
      </c>
      <c r="F618" s="2" t="s">
        <v>48</v>
      </c>
      <c r="G618" s="2">
        <v>40.700000000000003</v>
      </c>
      <c r="H618" s="2">
        <v>59.3</v>
      </c>
      <c r="I618" s="2" t="s">
        <v>26</v>
      </c>
      <c r="J618" s="2" t="s">
        <v>27</v>
      </c>
      <c r="K618" s="2">
        <v>2004</v>
      </c>
      <c r="L618" s="2" t="s">
        <v>21</v>
      </c>
      <c r="M618" s="3">
        <v>38293</v>
      </c>
    </row>
    <row r="619" spans="1:13" x14ac:dyDescent="0.2">
      <c r="A619" s="1" t="s">
        <v>363</v>
      </c>
      <c r="B619" s="2" t="s">
        <v>1064</v>
      </c>
      <c r="C619" s="2" t="s">
        <v>15</v>
      </c>
      <c r="D619" s="2" t="s">
        <v>1065</v>
      </c>
      <c r="E619" s="2" t="s">
        <v>395</v>
      </c>
      <c r="F619" s="2" t="s">
        <v>93</v>
      </c>
      <c r="G619" s="2">
        <v>25.3</v>
      </c>
      <c r="H619" s="2">
        <v>74.7</v>
      </c>
      <c r="I619" s="2" t="s">
        <v>26</v>
      </c>
      <c r="J619" s="2" t="s">
        <v>27</v>
      </c>
      <c r="K619" s="2">
        <v>2004</v>
      </c>
      <c r="L619" s="2" t="s">
        <v>21</v>
      </c>
      <c r="M619" s="3">
        <v>38293</v>
      </c>
    </row>
    <row r="620" spans="1:13" x14ac:dyDescent="0.2">
      <c r="A620" s="1" t="s">
        <v>374</v>
      </c>
      <c r="B620" s="2" t="s">
        <v>443</v>
      </c>
      <c r="C620" s="2" t="s">
        <v>15</v>
      </c>
      <c r="D620" s="2" t="s">
        <v>1066</v>
      </c>
      <c r="E620" s="2" t="s">
        <v>395</v>
      </c>
      <c r="F620" s="2" t="s">
        <v>115</v>
      </c>
      <c r="G620" s="2">
        <v>49.1</v>
      </c>
      <c r="H620" s="2">
        <v>50.9</v>
      </c>
      <c r="I620" s="2" t="s">
        <v>26</v>
      </c>
      <c r="J620" s="2" t="s">
        <v>27</v>
      </c>
      <c r="K620" s="2">
        <v>2004</v>
      </c>
      <c r="L620" s="2" t="s">
        <v>21</v>
      </c>
      <c r="M620" s="3">
        <v>38293</v>
      </c>
    </row>
    <row r="621" spans="1:13" x14ac:dyDescent="0.2">
      <c r="A621" s="1" t="s">
        <v>205</v>
      </c>
      <c r="B621" s="2" t="s">
        <v>450</v>
      </c>
      <c r="C621" s="2" t="s">
        <v>42</v>
      </c>
      <c r="D621" s="2" t="s">
        <v>996</v>
      </c>
      <c r="E621" s="2" t="s">
        <v>395</v>
      </c>
      <c r="F621" s="2" t="s">
        <v>159</v>
      </c>
      <c r="G621" s="2">
        <v>59.8</v>
      </c>
      <c r="H621" s="2">
        <v>40.200000000000003</v>
      </c>
      <c r="I621" s="2" t="s">
        <v>19</v>
      </c>
      <c r="J621" s="2" t="s">
        <v>27</v>
      </c>
      <c r="K621" s="2">
        <v>2004</v>
      </c>
      <c r="L621" s="2" t="s">
        <v>21</v>
      </c>
      <c r="M621" s="3">
        <v>38293</v>
      </c>
    </row>
    <row r="622" spans="1:13" x14ac:dyDescent="0.2">
      <c r="A622" s="1" t="s">
        <v>60</v>
      </c>
      <c r="B622" s="2" t="s">
        <v>267</v>
      </c>
      <c r="C622" s="2" t="s">
        <v>42</v>
      </c>
      <c r="D622" s="2" t="s">
        <v>1067</v>
      </c>
      <c r="E622" s="2" t="s">
        <v>395</v>
      </c>
      <c r="F622" s="2" t="s">
        <v>159</v>
      </c>
      <c r="G622" s="2">
        <v>35.200000000000003</v>
      </c>
      <c r="H622" s="2">
        <v>64.8</v>
      </c>
      <c r="I622" s="2" t="s">
        <v>26</v>
      </c>
      <c r="J622" s="2" t="s">
        <v>27</v>
      </c>
      <c r="K622" s="2">
        <v>2004</v>
      </c>
      <c r="L622" s="2" t="s">
        <v>21</v>
      </c>
      <c r="M622" s="3">
        <v>38293</v>
      </c>
    </row>
    <row r="623" spans="1:13" x14ac:dyDescent="0.2">
      <c r="A623" s="1" t="s">
        <v>79</v>
      </c>
      <c r="B623" s="2" t="s">
        <v>79</v>
      </c>
      <c r="C623" s="2" t="s">
        <v>15</v>
      </c>
      <c r="D623" s="2" t="s">
        <v>1068</v>
      </c>
      <c r="E623" s="2" t="s">
        <v>395</v>
      </c>
      <c r="F623" s="2" t="s">
        <v>95</v>
      </c>
      <c r="G623" s="2">
        <v>41.6</v>
      </c>
      <c r="H623" s="2">
        <v>58.4</v>
      </c>
      <c r="I623" s="2" t="s">
        <v>26</v>
      </c>
      <c r="J623" s="2" t="s">
        <v>27</v>
      </c>
      <c r="K623" s="2">
        <v>2004</v>
      </c>
      <c r="L623" s="2" t="s">
        <v>21</v>
      </c>
      <c r="M623" s="3">
        <v>38293</v>
      </c>
    </row>
    <row r="624" spans="1:13" x14ac:dyDescent="0.2">
      <c r="A624" s="1" t="s">
        <v>52</v>
      </c>
      <c r="B624" s="2" t="s">
        <v>1069</v>
      </c>
      <c r="C624" s="2" t="s">
        <v>15</v>
      </c>
      <c r="D624" s="2" t="s">
        <v>1070</v>
      </c>
      <c r="E624" s="2" t="s">
        <v>395</v>
      </c>
      <c r="F624" s="2" t="s">
        <v>93</v>
      </c>
      <c r="G624" s="2">
        <v>20</v>
      </c>
      <c r="H624" s="2">
        <v>80</v>
      </c>
      <c r="I624" s="2" t="s">
        <v>26</v>
      </c>
      <c r="J624" s="2" t="s">
        <v>27</v>
      </c>
      <c r="K624" s="2">
        <v>2004</v>
      </c>
      <c r="L624" s="2" t="s">
        <v>21</v>
      </c>
      <c r="M624" s="3">
        <v>38293</v>
      </c>
    </row>
    <row r="625" spans="1:13" x14ac:dyDescent="0.2">
      <c r="A625" s="1" t="s">
        <v>511</v>
      </c>
      <c r="B625" s="2" t="s">
        <v>803</v>
      </c>
      <c r="C625" s="2" t="s">
        <v>15</v>
      </c>
      <c r="D625" s="2" t="s">
        <v>1053</v>
      </c>
      <c r="E625" s="2" t="s">
        <v>395</v>
      </c>
      <c r="F625" s="2" t="s">
        <v>97</v>
      </c>
      <c r="G625" s="2">
        <v>60</v>
      </c>
      <c r="H625" s="2">
        <v>40</v>
      </c>
      <c r="I625" s="2" t="s">
        <v>26</v>
      </c>
      <c r="J625" s="2" t="s">
        <v>20</v>
      </c>
      <c r="K625" s="2">
        <v>2004</v>
      </c>
      <c r="L625" s="2" t="s">
        <v>21</v>
      </c>
      <c r="M625" s="3">
        <v>38293</v>
      </c>
    </row>
    <row r="626" spans="1:13" x14ac:dyDescent="0.2">
      <c r="A626" s="1" t="s">
        <v>83</v>
      </c>
      <c r="B626" s="2" t="s">
        <v>84</v>
      </c>
      <c r="C626" s="2" t="s">
        <v>42</v>
      </c>
      <c r="D626" s="2" t="s">
        <v>1071</v>
      </c>
      <c r="E626" s="2" t="s">
        <v>395</v>
      </c>
      <c r="F626" s="2" t="s">
        <v>737</v>
      </c>
      <c r="G626" s="2">
        <v>42</v>
      </c>
      <c r="H626" s="2">
        <v>58.1</v>
      </c>
      <c r="I626" s="2" t="s">
        <v>26</v>
      </c>
      <c r="J626" s="2" t="s">
        <v>27</v>
      </c>
      <c r="K626" s="2">
        <v>2004</v>
      </c>
      <c r="L626" s="2" t="s">
        <v>21</v>
      </c>
      <c r="M626" s="3">
        <v>38293</v>
      </c>
    </row>
    <row r="627" spans="1:13" x14ac:dyDescent="0.2">
      <c r="A627" s="1" t="s">
        <v>83</v>
      </c>
      <c r="B627" s="2" t="s">
        <v>84</v>
      </c>
      <c r="C627" s="2" t="s">
        <v>15</v>
      </c>
      <c r="D627" s="2" t="s">
        <v>1072</v>
      </c>
      <c r="E627" s="2" t="s">
        <v>395</v>
      </c>
      <c r="F627" s="2" t="s">
        <v>739</v>
      </c>
      <c r="G627" s="2">
        <v>45.4</v>
      </c>
      <c r="H627" s="2">
        <v>54.6</v>
      </c>
      <c r="I627" s="2" t="s">
        <v>26</v>
      </c>
      <c r="J627" s="2" t="s">
        <v>27</v>
      </c>
      <c r="K627" s="2">
        <v>2004</v>
      </c>
      <c r="L627" s="2" t="s">
        <v>21</v>
      </c>
      <c r="M627" s="3">
        <v>38293</v>
      </c>
    </row>
    <row r="628" spans="1:13" x14ac:dyDescent="0.2">
      <c r="A628" s="1" t="s">
        <v>205</v>
      </c>
      <c r="B628" s="2" t="s">
        <v>669</v>
      </c>
      <c r="C628" s="2" t="s">
        <v>15</v>
      </c>
      <c r="D628" s="2" t="s">
        <v>1073</v>
      </c>
      <c r="E628" s="2" t="s">
        <v>395</v>
      </c>
      <c r="F628" s="2" t="s">
        <v>251</v>
      </c>
      <c r="G628" s="2">
        <v>52.9</v>
      </c>
      <c r="H628" s="2">
        <v>47.1</v>
      </c>
      <c r="I628" s="2" t="s">
        <v>19</v>
      </c>
      <c r="J628" s="2" t="s">
        <v>27</v>
      </c>
      <c r="K628" s="2">
        <v>2004</v>
      </c>
      <c r="L628" s="2" t="s">
        <v>21</v>
      </c>
      <c r="M628" s="3">
        <v>38293</v>
      </c>
    </row>
    <row r="629" spans="1:13" x14ac:dyDescent="0.2">
      <c r="A629" s="1" t="s">
        <v>205</v>
      </c>
      <c r="B629" s="2" t="s">
        <v>669</v>
      </c>
      <c r="C629" s="2" t="s">
        <v>15</v>
      </c>
      <c r="D629" s="2" t="s">
        <v>1074</v>
      </c>
      <c r="E629" s="2" t="s">
        <v>395</v>
      </c>
      <c r="F629" s="2" t="s">
        <v>44</v>
      </c>
      <c r="G629" s="2">
        <v>72.3</v>
      </c>
      <c r="H629" s="2">
        <v>27.7</v>
      </c>
      <c r="I629" s="2" t="s">
        <v>19</v>
      </c>
      <c r="J629" s="2" t="s">
        <v>27</v>
      </c>
      <c r="K629" s="2">
        <v>2004</v>
      </c>
      <c r="L629" s="2" t="s">
        <v>21</v>
      </c>
      <c r="M629" s="3">
        <v>38293</v>
      </c>
    </row>
    <row r="630" spans="1:13" x14ac:dyDescent="0.2">
      <c r="A630" s="1" t="s">
        <v>205</v>
      </c>
      <c r="B630" s="2" t="s">
        <v>1075</v>
      </c>
      <c r="C630" s="2" t="s">
        <v>15</v>
      </c>
      <c r="D630" s="2" t="s">
        <v>1076</v>
      </c>
      <c r="E630" s="2" t="s">
        <v>395</v>
      </c>
      <c r="F630" s="2" t="s">
        <v>140</v>
      </c>
      <c r="G630" s="2">
        <v>48.6</v>
      </c>
      <c r="H630" s="2">
        <v>51.4</v>
      </c>
      <c r="I630" s="2" t="s">
        <v>26</v>
      </c>
      <c r="J630" s="2" t="s">
        <v>20</v>
      </c>
      <c r="K630" s="2">
        <v>2004</v>
      </c>
      <c r="L630" s="2" t="s">
        <v>21</v>
      </c>
      <c r="M630" s="3">
        <v>38293</v>
      </c>
    </row>
    <row r="631" spans="1:13" x14ac:dyDescent="0.2">
      <c r="A631" s="1" t="s">
        <v>296</v>
      </c>
      <c r="B631" s="2" t="s">
        <v>458</v>
      </c>
      <c r="C631" s="2" t="s">
        <v>15</v>
      </c>
      <c r="D631" s="2" t="s">
        <v>1077</v>
      </c>
      <c r="E631" s="2" t="s">
        <v>395</v>
      </c>
      <c r="F631" s="2" t="s">
        <v>115</v>
      </c>
      <c r="G631" s="2">
        <v>57.2</v>
      </c>
      <c r="H631" s="2">
        <v>42.8</v>
      </c>
      <c r="I631" s="2" t="s">
        <v>19</v>
      </c>
      <c r="J631" s="2" t="s">
        <v>27</v>
      </c>
      <c r="K631" s="2">
        <v>2004</v>
      </c>
      <c r="L631" s="2" t="s">
        <v>21</v>
      </c>
      <c r="M631" s="3">
        <v>38293</v>
      </c>
    </row>
    <row r="632" spans="1:13" x14ac:dyDescent="0.2">
      <c r="A632" s="1" t="s">
        <v>13</v>
      </c>
      <c r="B632" s="2" t="s">
        <v>746</v>
      </c>
      <c r="C632" s="2" t="s">
        <v>15</v>
      </c>
      <c r="D632" s="2" t="s">
        <v>1078</v>
      </c>
      <c r="E632" s="2" t="s">
        <v>395</v>
      </c>
      <c r="F632" s="2" t="s">
        <v>35</v>
      </c>
      <c r="G632" s="2">
        <v>74.7</v>
      </c>
      <c r="H632" s="2">
        <v>25.3</v>
      </c>
      <c r="I632" s="2" t="s">
        <v>19</v>
      </c>
      <c r="J632" s="2" t="s">
        <v>27</v>
      </c>
      <c r="K632" s="2">
        <v>2004</v>
      </c>
      <c r="L632" s="2" t="s">
        <v>21</v>
      </c>
      <c r="M632" s="3">
        <v>38293</v>
      </c>
    </row>
    <row r="633" spans="1:13" x14ac:dyDescent="0.2">
      <c r="A633" s="1" t="s">
        <v>108</v>
      </c>
      <c r="B633" s="2" t="s">
        <v>129</v>
      </c>
      <c r="C633" s="2" t="s">
        <v>42</v>
      </c>
      <c r="D633" s="2" t="s">
        <v>1079</v>
      </c>
      <c r="E633" s="2" t="s">
        <v>395</v>
      </c>
      <c r="F633" s="2" t="s">
        <v>251</v>
      </c>
      <c r="G633" s="2">
        <v>67.400000000000006</v>
      </c>
      <c r="H633" s="2">
        <v>32.6</v>
      </c>
      <c r="I633" s="2" t="s">
        <v>19</v>
      </c>
      <c r="J633" s="2" t="s">
        <v>27</v>
      </c>
      <c r="K633" s="2">
        <v>2004</v>
      </c>
      <c r="L633" s="2" t="s">
        <v>21</v>
      </c>
      <c r="M633" s="3">
        <v>38293</v>
      </c>
    </row>
    <row r="634" spans="1:13" x14ac:dyDescent="0.2">
      <c r="A634" s="1" t="s">
        <v>374</v>
      </c>
      <c r="B634" s="2" t="s">
        <v>374</v>
      </c>
      <c r="C634" s="2" t="s">
        <v>15</v>
      </c>
      <c r="D634" s="2" t="s">
        <v>1080</v>
      </c>
      <c r="E634" s="2" t="s">
        <v>395</v>
      </c>
      <c r="F634" s="2" t="s">
        <v>97</v>
      </c>
      <c r="G634" s="2">
        <v>49.1</v>
      </c>
      <c r="H634" s="2">
        <v>50.9</v>
      </c>
      <c r="I634" s="2" t="s">
        <v>26</v>
      </c>
      <c r="J634" s="2" t="s">
        <v>27</v>
      </c>
      <c r="K634" s="2">
        <v>2004</v>
      </c>
      <c r="L634" s="2" t="s">
        <v>21</v>
      </c>
      <c r="M634" s="3">
        <v>38293</v>
      </c>
    </row>
    <row r="635" spans="1:13" x14ac:dyDescent="0.2">
      <c r="A635" s="1" t="s">
        <v>532</v>
      </c>
      <c r="B635" s="2" t="s">
        <v>1081</v>
      </c>
      <c r="C635" s="2" t="s">
        <v>42</v>
      </c>
      <c r="D635" s="2" t="s">
        <v>1082</v>
      </c>
      <c r="E635" s="2" t="s">
        <v>395</v>
      </c>
      <c r="F635" s="2" t="s">
        <v>55</v>
      </c>
      <c r="G635" s="2">
        <v>27.2</v>
      </c>
      <c r="H635" s="2">
        <v>72.8</v>
      </c>
      <c r="I635" s="2" t="s">
        <v>26</v>
      </c>
      <c r="J635" s="2" t="s">
        <v>27</v>
      </c>
      <c r="K635" s="2">
        <v>2004</v>
      </c>
      <c r="L635" s="2" t="s">
        <v>21</v>
      </c>
      <c r="M635" s="3">
        <v>38293</v>
      </c>
    </row>
    <row r="636" spans="1:13" x14ac:dyDescent="0.2">
      <c r="A636" s="1" t="s">
        <v>32</v>
      </c>
      <c r="B636" s="2" t="s">
        <v>869</v>
      </c>
      <c r="C636" s="2" t="s">
        <v>42</v>
      </c>
      <c r="D636" s="2" t="s">
        <v>1083</v>
      </c>
      <c r="E636" s="2" t="s">
        <v>395</v>
      </c>
      <c r="F636" s="2" t="s">
        <v>159</v>
      </c>
      <c r="G636" s="2">
        <v>37.200000000000003</v>
      </c>
      <c r="H636" s="2">
        <v>62.8</v>
      </c>
      <c r="I636" s="2" t="s">
        <v>26</v>
      </c>
      <c r="J636" s="2" t="s">
        <v>27</v>
      </c>
      <c r="K636" s="2">
        <v>2004</v>
      </c>
      <c r="L636" s="2" t="s">
        <v>21</v>
      </c>
      <c r="M636" s="3">
        <v>38293</v>
      </c>
    </row>
    <row r="637" spans="1:13" x14ac:dyDescent="0.2">
      <c r="A637" s="1" t="s">
        <v>290</v>
      </c>
      <c r="B637" s="2" t="s">
        <v>974</v>
      </c>
      <c r="C637" s="2" t="s">
        <v>15</v>
      </c>
      <c r="D637" s="2" t="s">
        <v>1084</v>
      </c>
      <c r="E637" s="2" t="s">
        <v>395</v>
      </c>
      <c r="F637" s="2" t="s">
        <v>245</v>
      </c>
      <c r="G637" s="2">
        <v>53.1</v>
      </c>
      <c r="H637" s="2">
        <v>46.9</v>
      </c>
      <c r="I637" s="2" t="s">
        <v>19</v>
      </c>
      <c r="J637" s="2" t="s">
        <v>27</v>
      </c>
      <c r="K637" s="2">
        <v>2004</v>
      </c>
      <c r="L637" s="2" t="s">
        <v>21</v>
      </c>
      <c r="M637" s="3">
        <v>38293</v>
      </c>
    </row>
    <row r="638" spans="1:13" x14ac:dyDescent="0.2">
      <c r="A638" s="1" t="s">
        <v>978</v>
      </c>
      <c r="B638" s="2" t="s">
        <v>979</v>
      </c>
      <c r="C638" s="2" t="s">
        <v>15</v>
      </c>
      <c r="D638" s="2" t="s">
        <v>1085</v>
      </c>
      <c r="E638" s="2" t="s">
        <v>395</v>
      </c>
      <c r="F638" s="2" t="s">
        <v>78</v>
      </c>
      <c r="G638" s="2">
        <v>45.6</v>
      </c>
      <c r="H638" s="2">
        <v>54.4</v>
      </c>
      <c r="I638" s="2" t="s">
        <v>26</v>
      </c>
      <c r="J638" s="2" t="s">
        <v>27</v>
      </c>
      <c r="K638" s="2">
        <v>2004</v>
      </c>
      <c r="L638" s="2" t="s">
        <v>21</v>
      </c>
      <c r="M638" s="3">
        <v>38293</v>
      </c>
    </row>
    <row r="639" spans="1:13" x14ac:dyDescent="0.2">
      <c r="A639" s="1" t="s">
        <v>978</v>
      </c>
      <c r="B639" s="2" t="s">
        <v>979</v>
      </c>
      <c r="C639" s="2" t="s">
        <v>42</v>
      </c>
      <c r="D639" s="2" t="s">
        <v>1086</v>
      </c>
      <c r="E639" s="2" t="s">
        <v>395</v>
      </c>
      <c r="F639" s="2" t="s">
        <v>140</v>
      </c>
      <c r="G639" s="2">
        <v>36.700000000000003</v>
      </c>
      <c r="H639" s="2">
        <v>63.3</v>
      </c>
      <c r="I639" s="2" t="s">
        <v>26</v>
      </c>
      <c r="J639" s="2" t="s">
        <v>27</v>
      </c>
      <c r="K639" s="2">
        <v>2004</v>
      </c>
      <c r="L639" s="2" t="s">
        <v>21</v>
      </c>
      <c r="M639" s="3">
        <v>38293</v>
      </c>
    </row>
    <row r="640" spans="1:13" x14ac:dyDescent="0.2">
      <c r="A640" s="1" t="s">
        <v>66</v>
      </c>
      <c r="B640" s="2" t="s">
        <v>500</v>
      </c>
      <c r="C640" s="2" t="s">
        <v>15</v>
      </c>
      <c r="D640" s="2" t="s">
        <v>1087</v>
      </c>
      <c r="E640" s="2" t="s">
        <v>395</v>
      </c>
      <c r="F640" s="2" t="s">
        <v>95</v>
      </c>
      <c r="G640" s="2">
        <v>58.8</v>
      </c>
      <c r="H640" s="2">
        <v>41.2</v>
      </c>
      <c r="I640" s="2" t="s">
        <v>19</v>
      </c>
      <c r="J640" s="2" t="s">
        <v>27</v>
      </c>
      <c r="K640" s="2">
        <v>2004</v>
      </c>
      <c r="L640" s="2" t="s">
        <v>21</v>
      </c>
      <c r="M640" s="3">
        <v>38293</v>
      </c>
    </row>
    <row r="641" spans="1:13" x14ac:dyDescent="0.2">
      <c r="A641" s="1" t="s">
        <v>66</v>
      </c>
      <c r="B641" s="2" t="s">
        <v>1088</v>
      </c>
      <c r="C641" s="2" t="s">
        <v>15</v>
      </c>
      <c r="D641" s="2" t="s">
        <v>1089</v>
      </c>
      <c r="E641" s="2" t="s">
        <v>395</v>
      </c>
      <c r="F641" s="2" t="s">
        <v>121</v>
      </c>
      <c r="G641" s="2">
        <v>61.5</v>
      </c>
      <c r="H641" s="2">
        <v>38.5</v>
      </c>
      <c r="I641" s="2" t="s">
        <v>26</v>
      </c>
      <c r="J641" s="2" t="s">
        <v>20</v>
      </c>
      <c r="K641" s="2">
        <v>2004</v>
      </c>
      <c r="L641" s="2" t="s">
        <v>21</v>
      </c>
      <c r="M641" s="3">
        <v>38293</v>
      </c>
    </row>
    <row r="642" spans="1:13" x14ac:dyDescent="0.2">
      <c r="A642" s="1" t="s">
        <v>91</v>
      </c>
      <c r="B642" s="2" t="s">
        <v>981</v>
      </c>
      <c r="C642" s="2" t="s">
        <v>42</v>
      </c>
      <c r="D642" s="2" t="s">
        <v>1090</v>
      </c>
      <c r="E642" s="2" t="s">
        <v>395</v>
      </c>
      <c r="F642" s="2" t="s">
        <v>115</v>
      </c>
      <c r="G642" s="2">
        <v>35</v>
      </c>
      <c r="H642" s="2">
        <v>65</v>
      </c>
      <c r="I642" s="2" t="s">
        <v>26</v>
      </c>
      <c r="J642" s="2" t="s">
        <v>27</v>
      </c>
      <c r="K642" s="2">
        <v>2004</v>
      </c>
      <c r="L642" s="2" t="s">
        <v>21</v>
      </c>
      <c r="M642" s="3">
        <v>38293</v>
      </c>
    </row>
    <row r="643" spans="1:13" x14ac:dyDescent="0.2">
      <c r="A643" s="1" t="s">
        <v>91</v>
      </c>
      <c r="B643" s="2" t="s">
        <v>981</v>
      </c>
      <c r="C643" s="2" t="s">
        <v>15</v>
      </c>
      <c r="D643" s="2" t="s">
        <v>1091</v>
      </c>
      <c r="E643" s="2" t="s">
        <v>395</v>
      </c>
      <c r="F643" s="2" t="s">
        <v>35</v>
      </c>
      <c r="G643" s="2">
        <v>52.3</v>
      </c>
      <c r="H643" s="2">
        <v>47.7</v>
      </c>
      <c r="I643" s="2" t="s">
        <v>19</v>
      </c>
      <c r="J643" s="2" t="s">
        <v>27</v>
      </c>
      <c r="K643" s="2">
        <v>2004</v>
      </c>
      <c r="L643" s="2" t="s">
        <v>21</v>
      </c>
      <c r="M643" s="3">
        <v>38293</v>
      </c>
    </row>
    <row r="644" spans="1:13" x14ac:dyDescent="0.2">
      <c r="A644" s="1" t="s">
        <v>60</v>
      </c>
      <c r="B644" s="2" t="s">
        <v>504</v>
      </c>
      <c r="C644" s="2" t="s">
        <v>15</v>
      </c>
      <c r="D644" s="2" t="s">
        <v>1092</v>
      </c>
      <c r="E644" s="2" t="s">
        <v>395</v>
      </c>
      <c r="F644" s="2" t="s">
        <v>251</v>
      </c>
      <c r="G644" s="2">
        <v>39.799999999999997</v>
      </c>
      <c r="H644" s="2">
        <v>60.2</v>
      </c>
      <c r="I644" s="2" t="s">
        <v>26</v>
      </c>
      <c r="J644" s="2" t="s">
        <v>27</v>
      </c>
      <c r="K644" s="2">
        <v>2004</v>
      </c>
      <c r="L644" s="2" t="s">
        <v>21</v>
      </c>
      <c r="M644" s="3">
        <v>38293</v>
      </c>
    </row>
    <row r="645" spans="1:13" x14ac:dyDescent="0.2">
      <c r="A645" s="1" t="s">
        <v>141</v>
      </c>
      <c r="B645" s="2" t="s">
        <v>368</v>
      </c>
      <c r="C645" s="2" t="s">
        <v>15</v>
      </c>
      <c r="D645" s="2" t="s">
        <v>1093</v>
      </c>
      <c r="E645" s="2" t="s">
        <v>395</v>
      </c>
      <c r="F645" s="2" t="s">
        <v>130</v>
      </c>
      <c r="G645" s="2">
        <v>41.8</v>
      </c>
      <c r="H645" s="2">
        <v>58.2</v>
      </c>
      <c r="I645" s="2" t="s">
        <v>26</v>
      </c>
      <c r="J645" s="2" t="s">
        <v>27</v>
      </c>
      <c r="K645" s="2">
        <v>2004</v>
      </c>
      <c r="L645" s="2" t="s">
        <v>21</v>
      </c>
      <c r="M645" s="3">
        <v>38293</v>
      </c>
    </row>
    <row r="646" spans="1:13" x14ac:dyDescent="0.2">
      <c r="A646" s="1" t="s">
        <v>45</v>
      </c>
      <c r="B646" s="2" t="s">
        <v>879</v>
      </c>
      <c r="C646" s="2" t="s">
        <v>15</v>
      </c>
      <c r="D646" s="2" t="s">
        <v>1094</v>
      </c>
      <c r="E646" s="2" t="s">
        <v>395</v>
      </c>
      <c r="F646" s="2" t="s">
        <v>251</v>
      </c>
      <c r="G646" s="2">
        <v>68.5</v>
      </c>
      <c r="H646" s="2">
        <v>31.5</v>
      </c>
      <c r="I646" s="2" t="s">
        <v>19</v>
      </c>
      <c r="J646" s="2" t="s">
        <v>27</v>
      </c>
      <c r="K646" s="2">
        <v>2004</v>
      </c>
      <c r="L646" s="2" t="s">
        <v>21</v>
      </c>
      <c r="M646" s="3">
        <v>38293</v>
      </c>
    </row>
    <row r="647" spans="1:13" x14ac:dyDescent="0.2">
      <c r="A647" s="1" t="s">
        <v>287</v>
      </c>
      <c r="B647" s="2" t="s">
        <v>287</v>
      </c>
      <c r="C647" s="2" t="s">
        <v>15</v>
      </c>
      <c r="D647" s="2" t="s">
        <v>1095</v>
      </c>
      <c r="E647" s="2" t="s">
        <v>395</v>
      </c>
      <c r="F647" s="2" t="s">
        <v>51</v>
      </c>
      <c r="G647" s="2">
        <v>46.3</v>
      </c>
      <c r="H647" s="2">
        <v>53.7</v>
      </c>
      <c r="I647" s="2" t="s">
        <v>26</v>
      </c>
      <c r="J647" s="2" t="s">
        <v>27</v>
      </c>
      <c r="K647" s="2">
        <v>2004</v>
      </c>
      <c r="L647" s="2" t="s">
        <v>21</v>
      </c>
      <c r="M647" s="3">
        <v>38293</v>
      </c>
    </row>
    <row r="648" spans="1:13" x14ac:dyDescent="0.2">
      <c r="A648" s="1" t="s">
        <v>287</v>
      </c>
      <c r="B648" s="2" t="s">
        <v>287</v>
      </c>
      <c r="C648" s="2" t="s">
        <v>15</v>
      </c>
      <c r="D648" s="2" t="s">
        <v>1096</v>
      </c>
      <c r="E648" s="2" t="s">
        <v>395</v>
      </c>
      <c r="F648" s="2" t="s">
        <v>115</v>
      </c>
      <c r="G648" s="2">
        <v>28.8</v>
      </c>
      <c r="H648" s="2">
        <v>71.2</v>
      </c>
      <c r="I648" s="2" t="s">
        <v>26</v>
      </c>
      <c r="J648" s="2" t="s">
        <v>27</v>
      </c>
      <c r="K648" s="2">
        <v>2004</v>
      </c>
      <c r="L648" s="2" t="s">
        <v>21</v>
      </c>
      <c r="M648" s="3">
        <v>38293</v>
      </c>
    </row>
    <row r="649" spans="1:13" x14ac:dyDescent="0.2">
      <c r="A649" s="1" t="s">
        <v>296</v>
      </c>
      <c r="B649" s="2" t="s">
        <v>1097</v>
      </c>
      <c r="C649" s="2" t="s">
        <v>15</v>
      </c>
      <c r="D649" s="2" t="s">
        <v>1098</v>
      </c>
      <c r="E649" s="2" t="s">
        <v>395</v>
      </c>
      <c r="F649" s="2" t="s">
        <v>97</v>
      </c>
      <c r="G649" s="2">
        <v>40.799999999999997</v>
      </c>
      <c r="H649" s="2">
        <v>59.2</v>
      </c>
      <c r="I649" s="2" t="s">
        <v>26</v>
      </c>
      <c r="J649" s="2" t="s">
        <v>27</v>
      </c>
      <c r="K649" s="2">
        <v>2004</v>
      </c>
      <c r="L649" s="2" t="s">
        <v>21</v>
      </c>
      <c r="M649" s="3">
        <v>38293</v>
      </c>
    </row>
    <row r="650" spans="1:13" x14ac:dyDescent="0.2">
      <c r="A650" s="1" t="s">
        <v>308</v>
      </c>
      <c r="B650" s="2" t="s">
        <v>1033</v>
      </c>
      <c r="C650" s="2" t="s">
        <v>15</v>
      </c>
      <c r="D650" s="2" t="s">
        <v>1099</v>
      </c>
      <c r="E650" s="2" t="s">
        <v>395</v>
      </c>
      <c r="F650" s="2" t="s">
        <v>140</v>
      </c>
      <c r="G650" s="2">
        <v>63.7</v>
      </c>
      <c r="H650" s="2">
        <v>36.299999999999997</v>
      </c>
      <c r="I650" s="2" t="s">
        <v>19</v>
      </c>
      <c r="J650" s="2" t="s">
        <v>27</v>
      </c>
      <c r="K650" s="2">
        <v>2004</v>
      </c>
      <c r="L650" s="2" t="s">
        <v>21</v>
      </c>
      <c r="M650" s="3">
        <v>38293</v>
      </c>
    </row>
    <row r="651" spans="1:13" x14ac:dyDescent="0.2">
      <c r="A651" s="1" t="s">
        <v>308</v>
      </c>
      <c r="B651" s="2" t="s">
        <v>1033</v>
      </c>
      <c r="C651" s="2" t="s">
        <v>15</v>
      </c>
      <c r="D651" s="2" t="s">
        <v>1100</v>
      </c>
      <c r="E651" s="2" t="s">
        <v>395</v>
      </c>
      <c r="F651" s="2" t="s">
        <v>93</v>
      </c>
      <c r="G651" s="2">
        <v>51.6</v>
      </c>
      <c r="H651" s="2">
        <v>48.4</v>
      </c>
      <c r="I651" s="2" t="s">
        <v>19</v>
      </c>
      <c r="J651" s="2" t="s">
        <v>27</v>
      </c>
      <c r="K651" s="2">
        <v>2004</v>
      </c>
      <c r="L651" s="2" t="s">
        <v>21</v>
      </c>
      <c r="M651" s="3">
        <v>38293</v>
      </c>
    </row>
    <row r="652" spans="1:13" x14ac:dyDescent="0.2">
      <c r="A652" s="1" t="s">
        <v>40</v>
      </c>
      <c r="B652" s="2" t="s">
        <v>370</v>
      </c>
      <c r="C652" s="2" t="s">
        <v>42</v>
      </c>
      <c r="D652" s="2" t="s">
        <v>1101</v>
      </c>
      <c r="E652" s="2" t="s">
        <v>395</v>
      </c>
      <c r="F652" s="2" t="s">
        <v>136</v>
      </c>
      <c r="G652" s="2">
        <v>59.6</v>
      </c>
      <c r="H652" s="2">
        <v>40.4</v>
      </c>
      <c r="I652" s="2" t="s">
        <v>19</v>
      </c>
      <c r="J652" s="2" t="s">
        <v>27</v>
      </c>
      <c r="K652" s="2">
        <v>2004</v>
      </c>
      <c r="L652" s="2" t="s">
        <v>21</v>
      </c>
      <c r="M652" s="3">
        <v>38293</v>
      </c>
    </row>
    <row r="653" spans="1:13" x14ac:dyDescent="0.2">
      <c r="A653" s="1" t="s">
        <v>220</v>
      </c>
      <c r="B653" s="2" t="s">
        <v>1102</v>
      </c>
      <c r="C653" s="2" t="s">
        <v>15</v>
      </c>
      <c r="D653" s="2" t="s">
        <v>1103</v>
      </c>
      <c r="E653" s="2" t="s">
        <v>395</v>
      </c>
      <c r="F653" s="2" t="s">
        <v>55</v>
      </c>
      <c r="G653" s="2">
        <v>55.4</v>
      </c>
      <c r="H653" s="2">
        <v>44.7</v>
      </c>
      <c r="I653" s="2" t="s">
        <v>19</v>
      </c>
      <c r="J653" s="2" t="s">
        <v>27</v>
      </c>
      <c r="K653" s="2">
        <v>2004</v>
      </c>
      <c r="L653" s="2" t="s">
        <v>21</v>
      </c>
      <c r="M653" s="3">
        <v>38293</v>
      </c>
    </row>
    <row r="654" spans="1:13" x14ac:dyDescent="0.2">
      <c r="A654" s="1" t="s">
        <v>374</v>
      </c>
      <c r="B654" s="2" t="s">
        <v>1104</v>
      </c>
      <c r="C654" s="2" t="s">
        <v>42</v>
      </c>
      <c r="D654" s="2" t="s">
        <v>1105</v>
      </c>
      <c r="E654" s="2" t="s">
        <v>395</v>
      </c>
      <c r="F654" s="2" t="s">
        <v>51</v>
      </c>
      <c r="G654" s="2">
        <v>56.1</v>
      </c>
      <c r="H654" s="2">
        <v>43.9</v>
      </c>
      <c r="I654" s="2" t="s">
        <v>19</v>
      </c>
      <c r="J654" s="2" t="s">
        <v>27</v>
      </c>
      <c r="K654" s="2">
        <v>2004</v>
      </c>
      <c r="L654" s="2" t="s">
        <v>21</v>
      </c>
      <c r="M654" s="3">
        <v>38293</v>
      </c>
    </row>
    <row r="655" spans="1:13" x14ac:dyDescent="0.2">
      <c r="A655" s="1" t="s">
        <v>329</v>
      </c>
      <c r="B655" s="2" t="s">
        <v>774</v>
      </c>
      <c r="C655" s="2" t="s">
        <v>15</v>
      </c>
      <c r="D655" s="2" t="s">
        <v>1106</v>
      </c>
      <c r="E655" s="2" t="s">
        <v>395</v>
      </c>
      <c r="F655" s="2" t="s">
        <v>59</v>
      </c>
      <c r="G655" s="2">
        <v>59.9</v>
      </c>
      <c r="H655" s="2">
        <v>40.1</v>
      </c>
      <c r="I655" s="2" t="s">
        <v>26</v>
      </c>
      <c r="J655" s="2" t="s">
        <v>20</v>
      </c>
      <c r="K655" s="2">
        <v>2004</v>
      </c>
      <c r="L655" s="2" t="s">
        <v>21</v>
      </c>
      <c r="M655" s="3">
        <v>38293</v>
      </c>
    </row>
    <row r="656" spans="1:13" x14ac:dyDescent="0.2">
      <c r="A656" s="1" t="s">
        <v>308</v>
      </c>
      <c r="B656" s="2" t="s">
        <v>1107</v>
      </c>
      <c r="C656" s="2" t="s">
        <v>15</v>
      </c>
      <c r="D656" s="2" t="s">
        <v>1108</v>
      </c>
      <c r="E656" s="2" t="s">
        <v>395</v>
      </c>
      <c r="F656" s="2" t="s">
        <v>257</v>
      </c>
      <c r="G656" s="2">
        <v>41.3</v>
      </c>
      <c r="H656" s="2">
        <v>58.7</v>
      </c>
      <c r="I656" s="2" t="s">
        <v>26</v>
      </c>
      <c r="J656" s="2" t="s">
        <v>27</v>
      </c>
      <c r="K656" s="2">
        <v>2004</v>
      </c>
      <c r="L656" s="2" t="s">
        <v>21</v>
      </c>
      <c r="M656" s="3">
        <v>38293</v>
      </c>
    </row>
    <row r="657" spans="1:13" x14ac:dyDescent="0.2">
      <c r="A657" s="1" t="s">
        <v>56</v>
      </c>
      <c r="B657" s="2" t="s">
        <v>1109</v>
      </c>
      <c r="C657" s="2" t="s">
        <v>42</v>
      </c>
      <c r="D657" s="2" t="s">
        <v>1110</v>
      </c>
      <c r="E657" s="2" t="s">
        <v>395</v>
      </c>
      <c r="F657" s="2" t="s">
        <v>76</v>
      </c>
      <c r="G657" s="2">
        <v>45.6</v>
      </c>
      <c r="H657" s="2">
        <v>54.4</v>
      </c>
      <c r="I657" s="2" t="s">
        <v>26</v>
      </c>
      <c r="J657" s="2" t="s">
        <v>27</v>
      </c>
      <c r="K657" s="2">
        <v>2004</v>
      </c>
      <c r="L657" s="2" t="s">
        <v>21</v>
      </c>
      <c r="M657" s="3">
        <v>38293</v>
      </c>
    </row>
    <row r="658" spans="1:13" x14ac:dyDescent="0.2">
      <c r="A658" s="1" t="s">
        <v>100</v>
      </c>
      <c r="B658" s="2" t="s">
        <v>777</v>
      </c>
      <c r="C658" s="2" t="s">
        <v>15</v>
      </c>
      <c r="D658" s="2" t="s">
        <v>1111</v>
      </c>
      <c r="E658" s="2" t="s">
        <v>395</v>
      </c>
      <c r="F658" s="2" t="s">
        <v>115</v>
      </c>
      <c r="G658" s="2">
        <v>42.6</v>
      </c>
      <c r="H658" s="2">
        <v>57.4</v>
      </c>
      <c r="I658" s="2" t="s">
        <v>26</v>
      </c>
      <c r="J658" s="2" t="s">
        <v>27</v>
      </c>
      <c r="K658" s="2">
        <v>2004</v>
      </c>
      <c r="L658" s="2" t="s">
        <v>21</v>
      </c>
      <c r="M658" s="3">
        <v>38293</v>
      </c>
    </row>
    <row r="659" spans="1:13" x14ac:dyDescent="0.2">
      <c r="A659" s="1" t="s">
        <v>13</v>
      </c>
      <c r="B659" s="2" t="s">
        <v>1112</v>
      </c>
      <c r="C659" s="2" t="s">
        <v>15</v>
      </c>
      <c r="D659" s="2" t="s">
        <v>1113</v>
      </c>
      <c r="E659" s="2" t="s">
        <v>395</v>
      </c>
      <c r="F659" s="2" t="s">
        <v>48</v>
      </c>
      <c r="G659" s="2">
        <v>76.900000000000006</v>
      </c>
      <c r="H659" s="2">
        <v>23.1</v>
      </c>
      <c r="I659" s="2" t="s">
        <v>19</v>
      </c>
      <c r="J659" s="2" t="s">
        <v>27</v>
      </c>
      <c r="K659" s="2">
        <v>2004</v>
      </c>
      <c r="L659" s="2" t="s">
        <v>21</v>
      </c>
      <c r="M659" s="3">
        <v>38293</v>
      </c>
    </row>
    <row r="660" spans="1:13" x14ac:dyDescent="0.2">
      <c r="A660" s="1" t="s">
        <v>91</v>
      </c>
      <c r="B660" s="2" t="s">
        <v>1114</v>
      </c>
      <c r="C660" s="2" t="s">
        <v>15</v>
      </c>
      <c r="D660" s="2" t="s">
        <v>1115</v>
      </c>
      <c r="E660" s="2" t="s">
        <v>395</v>
      </c>
      <c r="F660" s="2" t="s">
        <v>233</v>
      </c>
      <c r="G660" s="2">
        <v>75.2</v>
      </c>
      <c r="H660" s="2">
        <v>24.8</v>
      </c>
      <c r="I660" s="2" t="s">
        <v>19</v>
      </c>
      <c r="J660" s="2" t="s">
        <v>27</v>
      </c>
      <c r="K660" s="2">
        <v>2004</v>
      </c>
      <c r="L660" s="2" t="s">
        <v>21</v>
      </c>
      <c r="M660" s="3">
        <v>38293</v>
      </c>
    </row>
    <row r="661" spans="1:13" x14ac:dyDescent="0.2">
      <c r="A661" s="1" t="s">
        <v>296</v>
      </c>
      <c r="B661" s="2" t="s">
        <v>528</v>
      </c>
      <c r="C661" s="2" t="s">
        <v>15</v>
      </c>
      <c r="D661" s="2" t="s">
        <v>1116</v>
      </c>
      <c r="E661" s="2" t="s">
        <v>395</v>
      </c>
      <c r="F661" s="2" t="s">
        <v>95</v>
      </c>
      <c r="G661" s="2">
        <v>38.4</v>
      </c>
      <c r="H661" s="2">
        <v>61.6</v>
      </c>
      <c r="I661" s="2" t="s">
        <v>26</v>
      </c>
      <c r="J661" s="2" t="s">
        <v>27</v>
      </c>
      <c r="K661" s="2">
        <v>2004</v>
      </c>
      <c r="L661" s="2" t="s">
        <v>21</v>
      </c>
      <c r="M661" s="3">
        <v>38293</v>
      </c>
    </row>
    <row r="662" spans="1:13" x14ac:dyDescent="0.2">
      <c r="A662" s="1" t="s">
        <v>69</v>
      </c>
      <c r="B662" s="2" t="s">
        <v>1117</v>
      </c>
      <c r="C662" s="2" t="s">
        <v>42</v>
      </c>
      <c r="D662" s="2" t="s">
        <v>1118</v>
      </c>
      <c r="E662" s="2" t="s">
        <v>395</v>
      </c>
      <c r="F662" s="2" t="s">
        <v>90</v>
      </c>
      <c r="G662" s="2">
        <v>64</v>
      </c>
      <c r="H662" s="2">
        <v>36</v>
      </c>
      <c r="I662" s="2" t="s">
        <v>19</v>
      </c>
      <c r="J662" s="2" t="s">
        <v>27</v>
      </c>
      <c r="K662" s="2">
        <v>2004</v>
      </c>
      <c r="L662" s="2" t="s">
        <v>21</v>
      </c>
      <c r="M662" s="3">
        <v>38293</v>
      </c>
    </row>
    <row r="663" spans="1:13" x14ac:dyDescent="0.2">
      <c r="A663" s="1" t="s">
        <v>205</v>
      </c>
      <c r="B663" s="2" t="s">
        <v>530</v>
      </c>
      <c r="C663" s="2" t="s">
        <v>15</v>
      </c>
      <c r="D663" s="2" t="s">
        <v>1119</v>
      </c>
      <c r="E663" s="2" t="s">
        <v>395</v>
      </c>
      <c r="F663" s="2" t="s">
        <v>48</v>
      </c>
      <c r="G663" s="2">
        <v>62.3</v>
      </c>
      <c r="H663" s="2">
        <v>37.700000000000003</v>
      </c>
      <c r="I663" s="2" t="s">
        <v>19</v>
      </c>
      <c r="J663" s="2" t="s">
        <v>27</v>
      </c>
      <c r="K663" s="2">
        <v>2004</v>
      </c>
      <c r="L663" s="2" t="s">
        <v>21</v>
      </c>
      <c r="M663" s="3">
        <v>38293</v>
      </c>
    </row>
    <row r="664" spans="1:13" x14ac:dyDescent="0.2">
      <c r="A664" s="1" t="s">
        <v>280</v>
      </c>
      <c r="B664" s="2" t="s">
        <v>1120</v>
      </c>
      <c r="C664" s="2" t="s">
        <v>42</v>
      </c>
      <c r="D664" s="2" t="s">
        <v>1121</v>
      </c>
      <c r="E664" s="2" t="s">
        <v>395</v>
      </c>
      <c r="F664" s="2" t="s">
        <v>44</v>
      </c>
      <c r="G664" s="2">
        <v>40.299999999999997</v>
      </c>
      <c r="H664" s="2">
        <v>59.7</v>
      </c>
      <c r="I664" s="2" t="s">
        <v>26</v>
      </c>
      <c r="J664" s="2" t="s">
        <v>27</v>
      </c>
      <c r="K664" s="2">
        <v>2004</v>
      </c>
      <c r="L664" s="2" t="s">
        <v>21</v>
      </c>
      <c r="M664" s="3">
        <v>38293</v>
      </c>
    </row>
    <row r="665" spans="1:13" x14ac:dyDescent="0.2">
      <c r="A665" s="1" t="s">
        <v>111</v>
      </c>
      <c r="B665" s="2" t="s">
        <v>1122</v>
      </c>
      <c r="C665" s="2" t="s">
        <v>15</v>
      </c>
      <c r="D665" s="2" t="s">
        <v>1123</v>
      </c>
      <c r="E665" s="2" t="s">
        <v>395</v>
      </c>
      <c r="F665" s="2" t="s">
        <v>95</v>
      </c>
      <c r="G665" s="2">
        <v>39.200000000000003</v>
      </c>
      <c r="H665" s="2">
        <v>60.8</v>
      </c>
      <c r="I665" s="2" t="s">
        <v>26</v>
      </c>
      <c r="J665" s="2" t="s">
        <v>27</v>
      </c>
      <c r="K665" s="2">
        <v>2004</v>
      </c>
      <c r="L665" s="2" t="s">
        <v>21</v>
      </c>
      <c r="M665" s="3">
        <v>38293</v>
      </c>
    </row>
    <row r="666" spans="1:13" x14ac:dyDescent="0.2">
      <c r="A666" s="1" t="s">
        <v>122</v>
      </c>
      <c r="B666" s="2" t="s">
        <v>682</v>
      </c>
      <c r="C666" s="2" t="s">
        <v>42</v>
      </c>
      <c r="D666" s="2" t="s">
        <v>1124</v>
      </c>
      <c r="E666" s="2" t="s">
        <v>395</v>
      </c>
      <c r="F666" s="2" t="s">
        <v>159</v>
      </c>
      <c r="G666" s="2">
        <v>58.1</v>
      </c>
      <c r="H666" s="2">
        <v>41.9</v>
      </c>
      <c r="I666" s="2" t="s">
        <v>19</v>
      </c>
      <c r="J666" s="6">
        <v>0.55000000000000004</v>
      </c>
      <c r="K666" s="2">
        <v>2004</v>
      </c>
      <c r="L666" s="2" t="s">
        <v>21</v>
      </c>
      <c r="M666" s="3">
        <v>38293</v>
      </c>
    </row>
    <row r="667" spans="1:13" x14ac:dyDescent="0.2">
      <c r="A667" s="1" t="s">
        <v>150</v>
      </c>
      <c r="B667" s="2" t="s">
        <v>1125</v>
      </c>
      <c r="C667" s="2" t="s">
        <v>15</v>
      </c>
      <c r="D667" s="2" t="s">
        <v>1126</v>
      </c>
      <c r="E667" s="2" t="s">
        <v>395</v>
      </c>
      <c r="F667" s="2" t="s">
        <v>97</v>
      </c>
      <c r="G667" s="2">
        <v>19.8</v>
      </c>
      <c r="H667" s="2">
        <v>80.2</v>
      </c>
      <c r="I667" s="2" t="s">
        <v>26</v>
      </c>
      <c r="J667" s="2" t="s">
        <v>20</v>
      </c>
      <c r="K667" s="2">
        <v>2004</v>
      </c>
      <c r="L667" s="2" t="s">
        <v>21</v>
      </c>
      <c r="M667" s="3">
        <v>38293</v>
      </c>
    </row>
    <row r="668" spans="1:13" x14ac:dyDescent="0.2">
      <c r="A668" s="1" t="s">
        <v>22</v>
      </c>
      <c r="B668" s="2" t="s">
        <v>1127</v>
      </c>
      <c r="C668" s="2" t="s">
        <v>42</v>
      </c>
      <c r="D668" s="2" t="s">
        <v>1128</v>
      </c>
      <c r="E668" s="2" t="s">
        <v>395</v>
      </c>
      <c r="F668" s="2" t="s">
        <v>97</v>
      </c>
      <c r="G668" s="2">
        <v>53.8</v>
      </c>
      <c r="H668" s="2">
        <v>46.2</v>
      </c>
      <c r="I668" s="2" t="s">
        <v>19</v>
      </c>
      <c r="J668" s="2" t="s">
        <v>27</v>
      </c>
      <c r="K668" s="2">
        <v>2004</v>
      </c>
      <c r="L668" s="2" t="s">
        <v>21</v>
      </c>
      <c r="M668" s="3">
        <v>38293</v>
      </c>
    </row>
    <row r="669" spans="1:13" x14ac:dyDescent="0.2">
      <c r="A669" s="1" t="s">
        <v>150</v>
      </c>
      <c r="B669" s="2" t="s">
        <v>1129</v>
      </c>
      <c r="C669" s="2" t="s">
        <v>15</v>
      </c>
      <c r="D669" s="2" t="s">
        <v>1126</v>
      </c>
      <c r="E669" s="2" t="s">
        <v>395</v>
      </c>
      <c r="F669" s="2" t="s">
        <v>78</v>
      </c>
      <c r="G669" s="2">
        <v>36</v>
      </c>
      <c r="H669" s="2">
        <v>64.099999999999994</v>
      </c>
      <c r="I669" s="2" t="s">
        <v>26</v>
      </c>
      <c r="J669" s="2" t="s">
        <v>20</v>
      </c>
      <c r="K669" s="2">
        <v>2004</v>
      </c>
      <c r="L669" s="2" t="s">
        <v>21</v>
      </c>
      <c r="M669" s="3">
        <v>38293</v>
      </c>
    </row>
    <row r="670" spans="1:13" x14ac:dyDescent="0.2">
      <c r="A670" s="1" t="s">
        <v>280</v>
      </c>
      <c r="B670" s="2" t="s">
        <v>1130</v>
      </c>
      <c r="C670" s="2" t="s">
        <v>42</v>
      </c>
      <c r="D670" s="2" t="s">
        <v>1131</v>
      </c>
      <c r="E670" s="2" t="s">
        <v>395</v>
      </c>
      <c r="F670" s="2" t="s">
        <v>76</v>
      </c>
      <c r="G670" s="2">
        <v>34.9</v>
      </c>
      <c r="H670" s="2">
        <v>65.099999999999994</v>
      </c>
      <c r="I670" s="2" t="s">
        <v>26</v>
      </c>
      <c r="J670" s="2" t="s">
        <v>27</v>
      </c>
      <c r="K670" s="2">
        <v>2004</v>
      </c>
      <c r="L670" s="2" t="s">
        <v>49</v>
      </c>
      <c r="M670" s="3">
        <v>38048</v>
      </c>
    </row>
    <row r="671" spans="1:13" x14ac:dyDescent="0.2">
      <c r="A671" s="1" t="s">
        <v>280</v>
      </c>
      <c r="B671" s="2" t="s">
        <v>1130</v>
      </c>
      <c r="C671" s="2" t="s">
        <v>15</v>
      </c>
      <c r="D671" s="2" t="s">
        <v>1132</v>
      </c>
      <c r="E671" s="2" t="s">
        <v>395</v>
      </c>
      <c r="F671" s="2" t="s">
        <v>130</v>
      </c>
      <c r="G671" s="2">
        <v>23.4</v>
      </c>
      <c r="H671" s="2">
        <v>76.599999999999994</v>
      </c>
      <c r="I671" s="2" t="s">
        <v>26</v>
      </c>
      <c r="J671" s="2" t="s">
        <v>27</v>
      </c>
      <c r="K671" s="2">
        <v>2004</v>
      </c>
      <c r="L671" s="2" t="s">
        <v>49</v>
      </c>
      <c r="M671" s="3">
        <v>38048</v>
      </c>
    </row>
    <row r="672" spans="1:13" x14ac:dyDescent="0.2">
      <c r="A672" s="1" t="s">
        <v>280</v>
      </c>
      <c r="B672" s="2" t="s">
        <v>1130</v>
      </c>
      <c r="C672" s="2" t="s">
        <v>15</v>
      </c>
      <c r="D672" s="2" t="s">
        <v>1133</v>
      </c>
      <c r="E672" s="2" t="s">
        <v>395</v>
      </c>
      <c r="F672" s="2" t="s">
        <v>59</v>
      </c>
      <c r="G672" s="2">
        <v>46.3</v>
      </c>
      <c r="H672" s="2">
        <v>53.7</v>
      </c>
      <c r="I672" s="2" t="s">
        <v>26</v>
      </c>
      <c r="J672" s="2" t="s">
        <v>27</v>
      </c>
      <c r="K672" s="2">
        <v>2004</v>
      </c>
      <c r="L672" s="2" t="s">
        <v>49</v>
      </c>
      <c r="M672" s="3">
        <v>38048</v>
      </c>
    </row>
    <row r="673" spans="1:13" x14ac:dyDescent="0.2">
      <c r="A673" s="1" t="s">
        <v>69</v>
      </c>
      <c r="B673" s="2" t="s">
        <v>1134</v>
      </c>
      <c r="C673" s="2" t="s">
        <v>15</v>
      </c>
      <c r="D673" s="2" t="s">
        <v>1135</v>
      </c>
      <c r="E673" s="2" t="s">
        <v>395</v>
      </c>
      <c r="F673" s="2" t="s">
        <v>18</v>
      </c>
      <c r="G673" s="2">
        <v>54</v>
      </c>
      <c r="H673" s="2">
        <v>46</v>
      </c>
      <c r="I673" s="2" t="s">
        <v>19</v>
      </c>
      <c r="J673" s="2" t="s">
        <v>27</v>
      </c>
      <c r="K673" s="2">
        <v>2004</v>
      </c>
      <c r="L673" s="2" t="s">
        <v>49</v>
      </c>
      <c r="M673" s="3">
        <v>38048</v>
      </c>
    </row>
    <row r="674" spans="1:13" x14ac:dyDescent="0.2">
      <c r="A674" s="1" t="s">
        <v>45</v>
      </c>
      <c r="B674" s="2" t="s">
        <v>46</v>
      </c>
      <c r="C674" s="2" t="s">
        <v>42</v>
      </c>
      <c r="D674" s="2" t="s">
        <v>1136</v>
      </c>
      <c r="E674" s="2" t="s">
        <v>395</v>
      </c>
      <c r="F674" s="2" t="s">
        <v>48</v>
      </c>
      <c r="G674" s="2">
        <v>68.5</v>
      </c>
      <c r="H674" s="2">
        <v>31.5</v>
      </c>
      <c r="I674" s="2" t="s">
        <v>19</v>
      </c>
      <c r="J674" s="2" t="s">
        <v>27</v>
      </c>
      <c r="K674" s="2">
        <v>2004</v>
      </c>
      <c r="L674" s="2" t="s">
        <v>49</v>
      </c>
      <c r="M674" s="3">
        <v>38048</v>
      </c>
    </row>
    <row r="675" spans="1:13" x14ac:dyDescent="0.2">
      <c r="A675" s="1" t="s">
        <v>122</v>
      </c>
      <c r="B675" s="2" t="s">
        <v>1137</v>
      </c>
      <c r="C675" s="2" t="s">
        <v>15</v>
      </c>
      <c r="D675" s="2" t="s">
        <v>1138</v>
      </c>
      <c r="E675" s="2" t="s">
        <v>395</v>
      </c>
      <c r="F675" s="2" t="s">
        <v>65</v>
      </c>
      <c r="G675" s="2">
        <v>59.8</v>
      </c>
      <c r="H675" s="2">
        <v>40.200000000000003</v>
      </c>
      <c r="I675" s="2" t="s">
        <v>19</v>
      </c>
      <c r="J675" s="2" t="s">
        <v>27</v>
      </c>
      <c r="K675" s="2">
        <v>2004</v>
      </c>
      <c r="L675" s="2" t="s">
        <v>49</v>
      </c>
      <c r="M675" s="3">
        <v>38048</v>
      </c>
    </row>
    <row r="676" spans="1:13" x14ac:dyDescent="0.2">
      <c r="A676" s="1" t="s">
        <v>66</v>
      </c>
      <c r="B676" s="2" t="s">
        <v>174</v>
      </c>
      <c r="C676" s="2" t="s">
        <v>15</v>
      </c>
      <c r="D676" s="2" t="s">
        <v>1139</v>
      </c>
      <c r="E676" s="2" t="s">
        <v>395</v>
      </c>
      <c r="F676" s="2" t="s">
        <v>107</v>
      </c>
      <c r="G676" s="2">
        <v>79.099999999999994</v>
      </c>
      <c r="H676" s="2">
        <v>20.9</v>
      </c>
      <c r="I676" s="2" t="s">
        <v>19</v>
      </c>
      <c r="J676" s="2" t="s">
        <v>27</v>
      </c>
      <c r="K676" s="2">
        <v>2004</v>
      </c>
      <c r="L676" s="2" t="s">
        <v>49</v>
      </c>
      <c r="M676" s="3">
        <v>38048</v>
      </c>
    </row>
    <row r="677" spans="1:13" x14ac:dyDescent="0.2">
      <c r="A677" s="1" t="s">
        <v>242</v>
      </c>
      <c r="B677" s="2" t="s">
        <v>714</v>
      </c>
      <c r="C677" s="2" t="s">
        <v>15</v>
      </c>
      <c r="D677" s="2" t="s">
        <v>1140</v>
      </c>
      <c r="E677" s="2" t="s">
        <v>395</v>
      </c>
      <c r="F677" s="2" t="s">
        <v>78</v>
      </c>
      <c r="G677" s="2">
        <v>61.2</v>
      </c>
      <c r="H677" s="2">
        <v>38.799999999999997</v>
      </c>
      <c r="I677" s="2" t="s">
        <v>19</v>
      </c>
      <c r="J677" s="2" t="s">
        <v>27</v>
      </c>
      <c r="K677" s="2">
        <v>2004</v>
      </c>
      <c r="L677" s="2" t="s">
        <v>49</v>
      </c>
      <c r="M677" s="3">
        <v>38048</v>
      </c>
    </row>
    <row r="678" spans="1:13" x14ac:dyDescent="0.2">
      <c r="A678" s="1" t="s">
        <v>391</v>
      </c>
      <c r="B678" s="2" t="s">
        <v>446</v>
      </c>
      <c r="C678" s="2" t="s">
        <v>15</v>
      </c>
      <c r="D678" s="2" t="s">
        <v>1141</v>
      </c>
      <c r="E678" s="2" t="s">
        <v>395</v>
      </c>
      <c r="F678" s="2" t="s">
        <v>76</v>
      </c>
      <c r="G678" s="2">
        <v>62.8</v>
      </c>
      <c r="H678" s="2">
        <v>37.200000000000003</v>
      </c>
      <c r="I678" s="2" t="s">
        <v>19</v>
      </c>
      <c r="J678" s="2" t="s">
        <v>27</v>
      </c>
      <c r="K678" s="2">
        <v>2004</v>
      </c>
      <c r="L678" s="2" t="s">
        <v>49</v>
      </c>
      <c r="M678" s="3">
        <v>38048</v>
      </c>
    </row>
    <row r="679" spans="1:13" x14ac:dyDescent="0.2">
      <c r="A679" s="1" t="s">
        <v>511</v>
      </c>
      <c r="B679" s="2" t="s">
        <v>803</v>
      </c>
      <c r="C679" s="2" t="s">
        <v>15</v>
      </c>
      <c r="D679" s="2" t="s">
        <v>1053</v>
      </c>
      <c r="E679" s="2" t="s">
        <v>395</v>
      </c>
      <c r="F679" s="2" t="s">
        <v>65</v>
      </c>
      <c r="G679" s="2">
        <v>49.9</v>
      </c>
      <c r="H679" s="2">
        <v>50.1</v>
      </c>
      <c r="I679" s="2" t="s">
        <v>26</v>
      </c>
      <c r="J679" s="2" t="s">
        <v>27</v>
      </c>
      <c r="K679" s="2">
        <v>2004</v>
      </c>
      <c r="L679" s="2" t="s">
        <v>49</v>
      </c>
      <c r="M679" s="3">
        <v>38048</v>
      </c>
    </row>
    <row r="680" spans="1:13" x14ac:dyDescent="0.2">
      <c r="A680" s="1" t="s">
        <v>32</v>
      </c>
      <c r="B680" s="2" t="s">
        <v>32</v>
      </c>
      <c r="C680" s="2" t="s">
        <v>42</v>
      </c>
      <c r="D680" s="2" t="s">
        <v>1142</v>
      </c>
      <c r="E680" s="2" t="s">
        <v>395</v>
      </c>
      <c r="F680" s="2" t="s">
        <v>90</v>
      </c>
      <c r="G680" s="2">
        <v>69</v>
      </c>
      <c r="H680" s="2">
        <v>31</v>
      </c>
      <c r="I680" s="2" t="s">
        <v>19</v>
      </c>
      <c r="J680" s="2" t="s">
        <v>27</v>
      </c>
      <c r="K680" s="2">
        <v>2004</v>
      </c>
      <c r="L680" s="2" t="s">
        <v>49</v>
      </c>
      <c r="M680" s="3">
        <v>38048</v>
      </c>
    </row>
    <row r="681" spans="1:13" x14ac:dyDescent="0.2">
      <c r="A681" s="1" t="s">
        <v>87</v>
      </c>
      <c r="B681" s="2" t="s">
        <v>1143</v>
      </c>
      <c r="C681" s="2" t="s">
        <v>15</v>
      </c>
      <c r="D681" s="2" t="s">
        <v>1098</v>
      </c>
      <c r="E681" s="2" t="s">
        <v>395</v>
      </c>
      <c r="F681" s="2" t="s">
        <v>65</v>
      </c>
      <c r="G681" s="2">
        <v>55.4</v>
      </c>
      <c r="H681" s="2">
        <v>44.6</v>
      </c>
      <c r="I681" s="2" t="s">
        <v>19</v>
      </c>
      <c r="J681" s="2" t="s">
        <v>27</v>
      </c>
      <c r="K681" s="2">
        <v>2004</v>
      </c>
      <c r="L681" s="2" t="s">
        <v>49</v>
      </c>
      <c r="M681" s="3">
        <v>38048</v>
      </c>
    </row>
    <row r="682" spans="1:13" x14ac:dyDescent="0.2">
      <c r="A682" s="1" t="s">
        <v>66</v>
      </c>
      <c r="B682" s="2" t="s">
        <v>922</v>
      </c>
      <c r="C682" s="2" t="s">
        <v>15</v>
      </c>
      <c r="D682" s="2" t="s">
        <v>1144</v>
      </c>
      <c r="E682" s="2" t="s">
        <v>395</v>
      </c>
      <c r="F682" s="2" t="s">
        <v>130</v>
      </c>
      <c r="G682" s="2">
        <v>64.599999999999994</v>
      </c>
      <c r="H682" s="2">
        <v>35.4</v>
      </c>
      <c r="I682" s="2" t="s">
        <v>19</v>
      </c>
      <c r="J682" s="2" t="s">
        <v>27</v>
      </c>
      <c r="K682" s="2">
        <v>2004</v>
      </c>
      <c r="L682" s="2" t="s">
        <v>49</v>
      </c>
      <c r="M682" s="3">
        <v>38048</v>
      </c>
    </row>
    <row r="683" spans="1:13" x14ac:dyDescent="0.2">
      <c r="A683" s="1" t="s">
        <v>100</v>
      </c>
      <c r="B683" s="2" t="s">
        <v>134</v>
      </c>
      <c r="C683" s="2" t="s">
        <v>15</v>
      </c>
      <c r="D683" s="2" t="s">
        <v>1145</v>
      </c>
      <c r="E683" s="2" t="s">
        <v>395</v>
      </c>
      <c r="F683" s="2" t="s">
        <v>51</v>
      </c>
      <c r="G683" s="2">
        <v>64.900000000000006</v>
      </c>
      <c r="H683" s="2">
        <v>35.1</v>
      </c>
      <c r="I683" s="2" t="s">
        <v>19</v>
      </c>
      <c r="J683" s="2" t="s">
        <v>27</v>
      </c>
      <c r="K683" s="2">
        <v>2004</v>
      </c>
      <c r="L683" s="2" t="s">
        <v>49</v>
      </c>
      <c r="M683" s="3">
        <v>38048</v>
      </c>
    </row>
    <row r="684" spans="1:13" x14ac:dyDescent="0.2">
      <c r="A684" s="1" t="s">
        <v>177</v>
      </c>
      <c r="B684" s="2" t="s">
        <v>653</v>
      </c>
      <c r="C684" s="2" t="s">
        <v>15</v>
      </c>
      <c r="D684" s="2" t="s">
        <v>1146</v>
      </c>
      <c r="E684" s="2" t="s">
        <v>395</v>
      </c>
      <c r="F684" s="2" t="s">
        <v>245</v>
      </c>
      <c r="G684" s="2">
        <v>66.599999999999994</v>
      </c>
      <c r="H684" s="2">
        <v>33.4</v>
      </c>
      <c r="I684" s="2" t="s">
        <v>19</v>
      </c>
      <c r="J684" s="2" t="s">
        <v>27</v>
      </c>
      <c r="K684" s="2">
        <v>2004</v>
      </c>
      <c r="L684" s="2" t="s">
        <v>49</v>
      </c>
      <c r="M684" s="3">
        <v>38048</v>
      </c>
    </row>
    <row r="685" spans="1:13" x14ac:dyDescent="0.2">
      <c r="A685" s="1" t="s">
        <v>69</v>
      </c>
      <c r="B685" s="2" t="s">
        <v>1147</v>
      </c>
      <c r="C685" s="2" t="s">
        <v>15</v>
      </c>
      <c r="D685" s="2" t="s">
        <v>1148</v>
      </c>
      <c r="E685" s="2" t="s">
        <v>395</v>
      </c>
      <c r="F685" s="2" t="s">
        <v>121</v>
      </c>
      <c r="G685" s="2">
        <v>56.2</v>
      </c>
      <c r="H685" s="2">
        <v>43.8</v>
      </c>
      <c r="I685" s="2" t="s">
        <v>19</v>
      </c>
      <c r="J685" s="2" t="s">
        <v>27</v>
      </c>
      <c r="K685" s="2">
        <v>2004</v>
      </c>
      <c r="L685" s="2" t="s">
        <v>49</v>
      </c>
      <c r="M685" s="3">
        <v>38048</v>
      </c>
    </row>
    <row r="686" spans="1:13" x14ac:dyDescent="0.2">
      <c r="A686" s="1" t="s">
        <v>242</v>
      </c>
      <c r="B686" s="2" t="s">
        <v>684</v>
      </c>
      <c r="C686" s="2" t="s">
        <v>15</v>
      </c>
      <c r="D686" s="2" t="s">
        <v>1149</v>
      </c>
      <c r="E686" s="2" t="s">
        <v>395</v>
      </c>
      <c r="F686" s="2" t="s">
        <v>55</v>
      </c>
      <c r="G686" s="2">
        <v>65.3</v>
      </c>
      <c r="H686" s="2">
        <v>34.700000000000003</v>
      </c>
      <c r="I686" s="2" t="s">
        <v>19</v>
      </c>
      <c r="J686" s="2" t="s">
        <v>27</v>
      </c>
      <c r="K686" s="2">
        <v>2002</v>
      </c>
      <c r="L686" s="2" t="s">
        <v>21</v>
      </c>
      <c r="M686" s="3">
        <v>37565</v>
      </c>
    </row>
    <row r="687" spans="1:13" x14ac:dyDescent="0.2">
      <c r="A687" s="1" t="s">
        <v>242</v>
      </c>
      <c r="B687" s="2" t="s">
        <v>684</v>
      </c>
      <c r="C687" s="2" t="s">
        <v>15</v>
      </c>
      <c r="D687" s="2" t="s">
        <v>1150</v>
      </c>
      <c r="E687" s="2" t="s">
        <v>395</v>
      </c>
      <c r="F687" s="2" t="s">
        <v>107</v>
      </c>
      <c r="G687" s="2">
        <v>54</v>
      </c>
      <c r="H687" s="2">
        <v>46</v>
      </c>
      <c r="I687" s="2" t="s">
        <v>19</v>
      </c>
      <c r="J687" s="2" t="s">
        <v>27</v>
      </c>
      <c r="K687" s="2">
        <v>2002</v>
      </c>
      <c r="L687" s="2" t="s">
        <v>21</v>
      </c>
      <c r="M687" s="3">
        <v>37565</v>
      </c>
    </row>
    <row r="688" spans="1:13" x14ac:dyDescent="0.2">
      <c r="A688" s="1" t="s">
        <v>69</v>
      </c>
      <c r="B688" s="2" t="s">
        <v>1151</v>
      </c>
      <c r="C688" s="2" t="s">
        <v>15</v>
      </c>
      <c r="D688" s="2" t="s">
        <v>1152</v>
      </c>
      <c r="E688" s="2" t="s">
        <v>395</v>
      </c>
      <c r="F688" s="2" t="s">
        <v>314</v>
      </c>
      <c r="G688" s="2">
        <v>62.3</v>
      </c>
      <c r="H688" s="2">
        <v>37.700000000000003</v>
      </c>
      <c r="I688" s="2" t="s">
        <v>19</v>
      </c>
      <c r="J688" s="2" t="s">
        <v>27</v>
      </c>
      <c r="K688" s="2">
        <v>2002</v>
      </c>
      <c r="L688" s="2" t="s">
        <v>21</v>
      </c>
      <c r="M688" s="3">
        <v>37565</v>
      </c>
    </row>
    <row r="689" spans="1:13" x14ac:dyDescent="0.2">
      <c r="A689" s="1" t="s">
        <v>242</v>
      </c>
      <c r="B689" s="2" t="s">
        <v>324</v>
      </c>
      <c r="C689" s="2" t="s">
        <v>15</v>
      </c>
      <c r="D689" s="2" t="s">
        <v>1153</v>
      </c>
      <c r="E689" s="2" t="s">
        <v>395</v>
      </c>
      <c r="F689" s="2" t="s">
        <v>65</v>
      </c>
      <c r="G689" s="2">
        <v>58.2</v>
      </c>
      <c r="H689" s="2">
        <v>41.8</v>
      </c>
      <c r="I689" s="2" t="s">
        <v>19</v>
      </c>
      <c r="J689" s="2" t="s">
        <v>27</v>
      </c>
      <c r="K689" s="2">
        <v>2002</v>
      </c>
      <c r="L689" s="2" t="s">
        <v>21</v>
      </c>
      <c r="M689" s="3">
        <v>37565</v>
      </c>
    </row>
    <row r="690" spans="1:13" x14ac:dyDescent="0.2">
      <c r="A690" s="1" t="s">
        <v>32</v>
      </c>
      <c r="B690" s="2" t="s">
        <v>401</v>
      </c>
      <c r="C690" s="2" t="s">
        <v>15</v>
      </c>
      <c r="D690" s="2" t="s">
        <v>1154</v>
      </c>
      <c r="E690" s="2" t="s">
        <v>395</v>
      </c>
      <c r="F690" s="2" t="s">
        <v>18</v>
      </c>
      <c r="G690" s="2">
        <v>51.8</v>
      </c>
      <c r="H690" s="2">
        <v>48.2</v>
      </c>
      <c r="I690" s="2" t="s">
        <v>26</v>
      </c>
      <c r="J690" s="2" t="s">
        <v>20</v>
      </c>
      <c r="K690" s="2">
        <v>2002</v>
      </c>
      <c r="L690" s="2" t="s">
        <v>21</v>
      </c>
      <c r="M690" s="3">
        <v>37565</v>
      </c>
    </row>
    <row r="691" spans="1:13" x14ac:dyDescent="0.2">
      <c r="A691" s="1" t="s">
        <v>363</v>
      </c>
      <c r="B691" s="2" t="s">
        <v>403</v>
      </c>
      <c r="C691" s="2" t="s">
        <v>15</v>
      </c>
      <c r="D691" s="2" t="s">
        <v>1155</v>
      </c>
      <c r="E691" s="2" t="s">
        <v>395</v>
      </c>
      <c r="F691" s="2" t="s">
        <v>78</v>
      </c>
      <c r="G691" s="2">
        <v>33.299999999999997</v>
      </c>
      <c r="H691" s="2">
        <v>66.7</v>
      </c>
      <c r="I691" s="2" t="s">
        <v>26</v>
      </c>
      <c r="J691" s="2" t="s">
        <v>27</v>
      </c>
      <c r="K691" s="2">
        <v>2002</v>
      </c>
      <c r="L691" s="2" t="s">
        <v>21</v>
      </c>
      <c r="M691" s="3">
        <v>37565</v>
      </c>
    </row>
    <row r="692" spans="1:13" x14ac:dyDescent="0.2">
      <c r="A692" s="1" t="s">
        <v>13</v>
      </c>
      <c r="B692" s="2" t="s">
        <v>1156</v>
      </c>
      <c r="C692" s="2" t="s">
        <v>15</v>
      </c>
      <c r="D692" s="2" t="s">
        <v>1157</v>
      </c>
      <c r="E692" s="2" t="s">
        <v>395</v>
      </c>
      <c r="F692" s="2" t="s">
        <v>18</v>
      </c>
      <c r="G692" s="2">
        <v>32.799999999999997</v>
      </c>
      <c r="H692" s="2">
        <v>67.2</v>
      </c>
      <c r="I692" s="2" t="s">
        <v>26</v>
      </c>
      <c r="J692" s="2" t="s">
        <v>27</v>
      </c>
      <c r="K692" s="2">
        <v>2002</v>
      </c>
      <c r="L692" s="2" t="s">
        <v>21</v>
      </c>
      <c r="M692" s="3">
        <v>37565</v>
      </c>
    </row>
    <row r="693" spans="1:13" x14ac:dyDescent="0.2">
      <c r="A693" s="1" t="s">
        <v>79</v>
      </c>
      <c r="B693" s="2" t="s">
        <v>564</v>
      </c>
      <c r="C693" s="2" t="s">
        <v>15</v>
      </c>
      <c r="D693" s="2" t="s">
        <v>1158</v>
      </c>
      <c r="E693" s="2" t="s">
        <v>395</v>
      </c>
      <c r="F693" s="2" t="s">
        <v>245</v>
      </c>
      <c r="G693" s="2">
        <v>82.1</v>
      </c>
      <c r="H693" s="2">
        <v>17.899999999999999</v>
      </c>
      <c r="I693" s="2" t="s">
        <v>19</v>
      </c>
      <c r="J693" s="2" t="s">
        <v>27</v>
      </c>
      <c r="K693" s="2">
        <v>2002</v>
      </c>
      <c r="L693" s="2" t="s">
        <v>21</v>
      </c>
      <c r="M693" s="3">
        <v>37565</v>
      </c>
    </row>
    <row r="694" spans="1:13" x14ac:dyDescent="0.2">
      <c r="A694" s="1" t="s">
        <v>122</v>
      </c>
      <c r="B694" s="2" t="s">
        <v>1137</v>
      </c>
      <c r="C694" s="2" t="s">
        <v>15</v>
      </c>
      <c r="D694" s="2" t="s">
        <v>1138</v>
      </c>
      <c r="E694" s="2" t="s">
        <v>395</v>
      </c>
      <c r="F694" s="2" t="s">
        <v>93</v>
      </c>
      <c r="G694" s="2">
        <v>45.1</v>
      </c>
      <c r="H694" s="2">
        <v>54.9</v>
      </c>
      <c r="I694" s="2" t="s">
        <v>26</v>
      </c>
      <c r="J694" s="2" t="s">
        <v>27</v>
      </c>
      <c r="K694" s="2">
        <v>2002</v>
      </c>
      <c r="L694" s="2" t="s">
        <v>21</v>
      </c>
      <c r="M694" s="3">
        <v>37565</v>
      </c>
    </row>
    <row r="695" spans="1:13" x14ac:dyDescent="0.2">
      <c r="A695" s="1" t="s">
        <v>180</v>
      </c>
      <c r="B695" s="2" t="s">
        <v>566</v>
      </c>
      <c r="C695" s="2" t="s">
        <v>15</v>
      </c>
      <c r="D695" s="2" t="s">
        <v>1159</v>
      </c>
      <c r="E695" s="2" t="s">
        <v>395</v>
      </c>
      <c r="F695" s="2" t="s">
        <v>65</v>
      </c>
      <c r="G695" s="2">
        <v>57.9</v>
      </c>
      <c r="H695" s="2">
        <v>42.1</v>
      </c>
      <c r="I695" s="2" t="s">
        <v>19</v>
      </c>
      <c r="J695" s="2" t="s">
        <v>27</v>
      </c>
      <c r="K695" s="2">
        <v>2002</v>
      </c>
      <c r="L695" s="2" t="s">
        <v>21</v>
      </c>
      <c r="M695" s="3">
        <v>37565</v>
      </c>
    </row>
    <row r="696" spans="1:13" x14ac:dyDescent="0.2">
      <c r="A696" s="1" t="s">
        <v>13</v>
      </c>
      <c r="B696" s="2" t="s">
        <v>1160</v>
      </c>
      <c r="C696" s="2" t="s">
        <v>15</v>
      </c>
      <c r="D696" s="2" t="s">
        <v>1161</v>
      </c>
      <c r="E696" s="2" t="s">
        <v>395</v>
      </c>
      <c r="F696" s="2" t="s">
        <v>51</v>
      </c>
      <c r="G696" s="2">
        <v>52.8</v>
      </c>
      <c r="H696" s="2">
        <v>47.2</v>
      </c>
      <c r="I696" s="2" t="s">
        <v>19</v>
      </c>
      <c r="J696" s="2" t="s">
        <v>27</v>
      </c>
      <c r="K696" s="2">
        <v>2002</v>
      </c>
      <c r="L696" s="2" t="s">
        <v>21</v>
      </c>
      <c r="M696" s="3">
        <v>37565</v>
      </c>
    </row>
    <row r="697" spans="1:13" x14ac:dyDescent="0.2">
      <c r="A697" s="1" t="s">
        <v>108</v>
      </c>
      <c r="B697" s="2" t="s">
        <v>573</v>
      </c>
      <c r="C697" s="2" t="s">
        <v>15</v>
      </c>
      <c r="D697" s="2" t="s">
        <v>1162</v>
      </c>
      <c r="E697" s="2" t="s">
        <v>395</v>
      </c>
      <c r="F697" s="2" t="s">
        <v>48</v>
      </c>
      <c r="G697" s="2">
        <v>90</v>
      </c>
      <c r="H697" s="2">
        <v>10</v>
      </c>
      <c r="I697" s="2" t="s">
        <v>19</v>
      </c>
      <c r="J697" s="2" t="s">
        <v>27</v>
      </c>
      <c r="K697" s="2">
        <v>2002</v>
      </c>
      <c r="L697" s="2" t="s">
        <v>21</v>
      </c>
      <c r="M697" s="3">
        <v>37565</v>
      </c>
    </row>
    <row r="698" spans="1:13" x14ac:dyDescent="0.2">
      <c r="A698" s="1" t="s">
        <v>177</v>
      </c>
      <c r="B698" s="2" t="s">
        <v>425</v>
      </c>
      <c r="C698" s="2" t="s">
        <v>15</v>
      </c>
      <c r="D698" s="2" t="s">
        <v>1138</v>
      </c>
      <c r="E698" s="2" t="s">
        <v>395</v>
      </c>
      <c r="F698" s="2" t="s">
        <v>55</v>
      </c>
      <c r="G698" s="2">
        <v>61.3</v>
      </c>
      <c r="H698" s="2">
        <v>38.700000000000003</v>
      </c>
      <c r="I698" s="2" t="s">
        <v>19</v>
      </c>
      <c r="J698" s="2" t="s">
        <v>27</v>
      </c>
      <c r="K698" s="2">
        <v>2002</v>
      </c>
      <c r="L698" s="2" t="s">
        <v>21</v>
      </c>
      <c r="M698" s="3">
        <v>37565</v>
      </c>
    </row>
    <row r="699" spans="1:13" x14ac:dyDescent="0.2">
      <c r="A699" s="1" t="s">
        <v>296</v>
      </c>
      <c r="B699" s="2" t="s">
        <v>1163</v>
      </c>
      <c r="C699" s="2" t="s">
        <v>15</v>
      </c>
      <c r="D699" s="2" t="s">
        <v>1164</v>
      </c>
      <c r="E699" s="2" t="s">
        <v>395</v>
      </c>
      <c r="F699" s="2" t="s">
        <v>874</v>
      </c>
      <c r="G699" s="2">
        <v>30.5</v>
      </c>
      <c r="H699" s="2">
        <v>69.5</v>
      </c>
      <c r="I699" s="2" t="s">
        <v>26</v>
      </c>
      <c r="J699" s="2" t="s">
        <v>27</v>
      </c>
      <c r="K699" s="2">
        <v>2002</v>
      </c>
      <c r="L699" s="2" t="s">
        <v>21</v>
      </c>
      <c r="M699" s="3">
        <v>37565</v>
      </c>
    </row>
    <row r="700" spans="1:13" x14ac:dyDescent="0.2">
      <c r="A700" s="1" t="s">
        <v>293</v>
      </c>
      <c r="B700" s="2" t="s">
        <v>953</v>
      </c>
      <c r="C700" s="2" t="s">
        <v>15</v>
      </c>
      <c r="D700" s="2" t="s">
        <v>1138</v>
      </c>
      <c r="E700" s="2" t="s">
        <v>395</v>
      </c>
      <c r="F700" s="2" t="s">
        <v>140</v>
      </c>
      <c r="G700" s="2">
        <v>39.4</v>
      </c>
      <c r="H700" s="2">
        <v>60.6</v>
      </c>
      <c r="I700" s="2" t="s">
        <v>26</v>
      </c>
      <c r="J700" s="2" t="s">
        <v>27</v>
      </c>
      <c r="K700" s="2">
        <v>2002</v>
      </c>
      <c r="L700" s="2" t="s">
        <v>21</v>
      </c>
      <c r="M700" s="3">
        <v>37565</v>
      </c>
    </row>
    <row r="701" spans="1:13" x14ac:dyDescent="0.2">
      <c r="A701" s="1" t="s">
        <v>363</v>
      </c>
      <c r="B701" s="2" t="s">
        <v>712</v>
      </c>
      <c r="C701" s="2" t="s">
        <v>15</v>
      </c>
      <c r="D701" s="2" t="s">
        <v>1165</v>
      </c>
      <c r="E701" s="2" t="s">
        <v>395</v>
      </c>
      <c r="F701" s="2" t="s">
        <v>90</v>
      </c>
      <c r="G701" s="2">
        <v>46.4</v>
      </c>
      <c r="H701" s="2">
        <v>53.6</v>
      </c>
      <c r="I701" s="2" t="s">
        <v>26</v>
      </c>
      <c r="J701" s="2" t="s">
        <v>27</v>
      </c>
      <c r="K701" s="2">
        <v>2002</v>
      </c>
      <c r="L701" s="2" t="s">
        <v>21</v>
      </c>
      <c r="M701" s="3">
        <v>37565</v>
      </c>
    </row>
    <row r="702" spans="1:13" x14ac:dyDescent="0.2">
      <c r="A702" s="1" t="s">
        <v>242</v>
      </c>
      <c r="B702" s="2" t="s">
        <v>714</v>
      </c>
      <c r="C702" s="2" t="s">
        <v>15</v>
      </c>
      <c r="D702" s="2" t="s">
        <v>1166</v>
      </c>
      <c r="E702" s="2" t="s">
        <v>395</v>
      </c>
      <c r="F702" s="2" t="s">
        <v>412</v>
      </c>
      <c r="G702" s="2">
        <v>33.1</v>
      </c>
      <c r="H702" s="2">
        <v>66.900000000000006</v>
      </c>
      <c r="I702" s="2" t="s">
        <v>26</v>
      </c>
      <c r="J702" s="2" t="s">
        <v>27</v>
      </c>
      <c r="K702" s="2">
        <v>2002</v>
      </c>
      <c r="L702" s="2" t="s">
        <v>21</v>
      </c>
      <c r="M702" s="3">
        <v>37565</v>
      </c>
    </row>
    <row r="703" spans="1:13" x14ac:dyDescent="0.2">
      <c r="A703" s="1" t="s">
        <v>242</v>
      </c>
      <c r="B703" s="2" t="s">
        <v>714</v>
      </c>
      <c r="C703" s="2" t="s">
        <v>15</v>
      </c>
      <c r="D703" s="2" t="s">
        <v>1167</v>
      </c>
      <c r="E703" s="2" t="s">
        <v>395</v>
      </c>
      <c r="F703" s="2" t="s">
        <v>410</v>
      </c>
      <c r="G703" s="2">
        <v>43.4</v>
      </c>
      <c r="H703" s="2">
        <v>56.6</v>
      </c>
      <c r="I703" s="2" t="s">
        <v>26</v>
      </c>
      <c r="J703" s="2" t="s">
        <v>27</v>
      </c>
      <c r="K703" s="2">
        <v>2002</v>
      </c>
      <c r="L703" s="2" t="s">
        <v>21</v>
      </c>
      <c r="M703" s="3">
        <v>37565</v>
      </c>
    </row>
    <row r="704" spans="1:13" x14ac:dyDescent="0.2">
      <c r="A704" s="1" t="s">
        <v>242</v>
      </c>
      <c r="B704" s="2" t="s">
        <v>714</v>
      </c>
      <c r="C704" s="2" t="s">
        <v>15</v>
      </c>
      <c r="D704" s="2" t="s">
        <v>1168</v>
      </c>
      <c r="E704" s="2" t="s">
        <v>395</v>
      </c>
      <c r="F704" s="2" t="s">
        <v>874</v>
      </c>
      <c r="G704" s="2">
        <v>43.7</v>
      </c>
      <c r="H704" s="2">
        <v>56.3</v>
      </c>
      <c r="I704" s="2" t="s">
        <v>26</v>
      </c>
      <c r="J704" s="2" t="s">
        <v>27</v>
      </c>
      <c r="K704" s="2">
        <v>2002</v>
      </c>
      <c r="L704" s="2" t="s">
        <v>21</v>
      </c>
      <c r="M704" s="3">
        <v>37565</v>
      </c>
    </row>
    <row r="705" spans="1:13" x14ac:dyDescent="0.2">
      <c r="A705" s="1" t="s">
        <v>374</v>
      </c>
      <c r="B705" s="2" t="s">
        <v>911</v>
      </c>
      <c r="C705" s="2" t="s">
        <v>15</v>
      </c>
      <c r="D705" s="2" t="s">
        <v>1169</v>
      </c>
      <c r="E705" s="2" t="s">
        <v>395</v>
      </c>
      <c r="F705" s="2" t="s">
        <v>48</v>
      </c>
      <c r="G705" s="2">
        <v>38.200000000000003</v>
      </c>
      <c r="H705" s="2">
        <v>61.8</v>
      </c>
      <c r="I705" s="2" t="s">
        <v>26</v>
      </c>
      <c r="J705" s="2" t="s">
        <v>27</v>
      </c>
      <c r="K705" s="2">
        <v>2002</v>
      </c>
      <c r="L705" s="2" t="s">
        <v>21</v>
      </c>
      <c r="M705" s="3">
        <v>37565</v>
      </c>
    </row>
    <row r="706" spans="1:13" x14ac:dyDescent="0.2">
      <c r="A706" s="1" t="s">
        <v>177</v>
      </c>
      <c r="B706" s="2" t="s">
        <v>178</v>
      </c>
      <c r="C706" s="2" t="s">
        <v>15</v>
      </c>
      <c r="D706" s="2" t="s">
        <v>1170</v>
      </c>
      <c r="E706" s="2" t="s">
        <v>395</v>
      </c>
      <c r="F706" s="2" t="s">
        <v>257</v>
      </c>
      <c r="G706" s="2">
        <v>51.2</v>
      </c>
      <c r="H706" s="2">
        <v>48.8</v>
      </c>
      <c r="I706" s="2" t="s">
        <v>19</v>
      </c>
      <c r="J706" s="2" t="s">
        <v>27</v>
      </c>
      <c r="K706" s="2">
        <v>2002</v>
      </c>
      <c r="L706" s="2" t="s">
        <v>21</v>
      </c>
      <c r="M706" s="3">
        <v>37565</v>
      </c>
    </row>
    <row r="707" spans="1:13" x14ac:dyDescent="0.2">
      <c r="A707" s="1" t="s">
        <v>363</v>
      </c>
      <c r="B707" s="2" t="s">
        <v>1064</v>
      </c>
      <c r="C707" s="2" t="s">
        <v>15</v>
      </c>
      <c r="D707" s="2" t="s">
        <v>1171</v>
      </c>
      <c r="E707" s="2" t="s">
        <v>395</v>
      </c>
      <c r="F707" s="2" t="s">
        <v>140</v>
      </c>
      <c r="G707" s="2">
        <v>41.2</v>
      </c>
      <c r="H707" s="2">
        <v>58.8</v>
      </c>
      <c r="I707" s="2" t="s">
        <v>26</v>
      </c>
      <c r="J707" s="2" t="s">
        <v>27</v>
      </c>
      <c r="K707" s="2">
        <v>2002</v>
      </c>
      <c r="L707" s="2" t="s">
        <v>21</v>
      </c>
      <c r="M707" s="3">
        <v>37565</v>
      </c>
    </row>
    <row r="708" spans="1:13" x14ac:dyDescent="0.2">
      <c r="A708" s="1" t="s">
        <v>363</v>
      </c>
      <c r="B708" s="2" t="s">
        <v>1064</v>
      </c>
      <c r="C708" s="2" t="s">
        <v>15</v>
      </c>
      <c r="D708" s="2" t="s">
        <v>1172</v>
      </c>
      <c r="E708" s="2" t="s">
        <v>395</v>
      </c>
      <c r="F708" s="2" t="s">
        <v>93</v>
      </c>
      <c r="G708" s="2">
        <v>26.7</v>
      </c>
      <c r="H708" s="2">
        <v>73.3</v>
      </c>
      <c r="I708" s="2" t="s">
        <v>26</v>
      </c>
      <c r="J708" s="2" t="s">
        <v>20</v>
      </c>
      <c r="K708" s="2">
        <v>2002</v>
      </c>
      <c r="L708" s="2" t="s">
        <v>21</v>
      </c>
      <c r="M708" s="3">
        <v>37565</v>
      </c>
    </row>
    <row r="709" spans="1:13" x14ac:dyDescent="0.2">
      <c r="A709" s="1" t="s">
        <v>296</v>
      </c>
      <c r="B709" s="2" t="s">
        <v>722</v>
      </c>
      <c r="C709" s="2" t="s">
        <v>15</v>
      </c>
      <c r="D709" s="2" t="s">
        <v>1173</v>
      </c>
      <c r="E709" s="2" t="s">
        <v>395</v>
      </c>
      <c r="F709" s="2" t="s">
        <v>121</v>
      </c>
      <c r="G709" s="2">
        <v>37.200000000000003</v>
      </c>
      <c r="H709" s="2">
        <v>62.8</v>
      </c>
      <c r="I709" s="2" t="s">
        <v>26</v>
      </c>
      <c r="J709" s="2" t="s">
        <v>27</v>
      </c>
      <c r="K709" s="2">
        <v>2002</v>
      </c>
      <c r="L709" s="2" t="s">
        <v>21</v>
      </c>
      <c r="M709" s="3">
        <v>37565</v>
      </c>
    </row>
    <row r="710" spans="1:13" x14ac:dyDescent="0.2">
      <c r="A710" s="1" t="s">
        <v>205</v>
      </c>
      <c r="B710" s="2" t="s">
        <v>450</v>
      </c>
      <c r="C710" s="2" t="s">
        <v>15</v>
      </c>
      <c r="D710" s="2" t="s">
        <v>1174</v>
      </c>
      <c r="E710" s="2" t="s">
        <v>395</v>
      </c>
      <c r="F710" s="2" t="s">
        <v>95</v>
      </c>
      <c r="G710" s="2">
        <v>54.8</v>
      </c>
      <c r="H710" s="2">
        <v>45.2</v>
      </c>
      <c r="I710" s="2" t="s">
        <v>19</v>
      </c>
      <c r="J710" s="2" t="s">
        <v>27</v>
      </c>
      <c r="K710" s="2">
        <v>2002</v>
      </c>
      <c r="L710" s="2" t="s">
        <v>21</v>
      </c>
      <c r="M710" s="3">
        <v>37565</v>
      </c>
    </row>
    <row r="711" spans="1:13" x14ac:dyDescent="0.2">
      <c r="A711" s="1" t="s">
        <v>108</v>
      </c>
      <c r="B711" s="2" t="s">
        <v>802</v>
      </c>
      <c r="C711" s="2" t="s">
        <v>15</v>
      </c>
      <c r="D711" s="2" t="s">
        <v>1149</v>
      </c>
      <c r="E711" s="2" t="s">
        <v>395</v>
      </c>
      <c r="F711" s="2" t="s">
        <v>140</v>
      </c>
      <c r="G711" s="2">
        <v>66.099999999999994</v>
      </c>
      <c r="H711" s="2">
        <v>33.9</v>
      </c>
      <c r="I711" s="2" t="s">
        <v>19</v>
      </c>
      <c r="J711" s="2" t="s">
        <v>27</v>
      </c>
      <c r="K711" s="2">
        <v>2002</v>
      </c>
      <c r="L711" s="2" t="s">
        <v>21</v>
      </c>
      <c r="M711" s="3">
        <v>37565</v>
      </c>
    </row>
    <row r="712" spans="1:13" x14ac:dyDescent="0.2">
      <c r="A712" s="1" t="s">
        <v>108</v>
      </c>
      <c r="B712" s="2" t="s">
        <v>802</v>
      </c>
      <c r="C712" s="2" t="s">
        <v>15</v>
      </c>
      <c r="D712" s="2" t="s">
        <v>1175</v>
      </c>
      <c r="E712" s="2" t="s">
        <v>395</v>
      </c>
      <c r="F712" s="2" t="s">
        <v>44</v>
      </c>
      <c r="G712" s="2">
        <v>21.1</v>
      </c>
      <c r="H712" s="2">
        <v>78.900000000000006</v>
      </c>
      <c r="I712" s="2" t="s">
        <v>26</v>
      </c>
      <c r="J712" s="2" t="s">
        <v>27</v>
      </c>
      <c r="K712" s="2">
        <v>2002</v>
      </c>
      <c r="L712" s="2" t="s">
        <v>21</v>
      </c>
      <c r="M712" s="3">
        <v>37565</v>
      </c>
    </row>
    <row r="713" spans="1:13" x14ac:dyDescent="0.2">
      <c r="A713" s="1" t="s">
        <v>108</v>
      </c>
      <c r="B713" s="2" t="s">
        <v>802</v>
      </c>
      <c r="C713" s="2" t="s">
        <v>15</v>
      </c>
      <c r="D713" s="2" t="s">
        <v>1073</v>
      </c>
      <c r="E713" s="2" t="s">
        <v>395</v>
      </c>
      <c r="F713" s="2" t="s">
        <v>251</v>
      </c>
      <c r="G713" s="2">
        <v>59.2</v>
      </c>
      <c r="H713" s="2">
        <v>40.799999999999997</v>
      </c>
      <c r="I713" s="2" t="s">
        <v>19</v>
      </c>
      <c r="J713" s="2" t="s">
        <v>27</v>
      </c>
      <c r="K713" s="2">
        <v>2002</v>
      </c>
      <c r="L713" s="2" t="s">
        <v>21</v>
      </c>
      <c r="M713" s="3">
        <v>37565</v>
      </c>
    </row>
    <row r="714" spans="1:13" x14ac:dyDescent="0.2">
      <c r="A714" s="1" t="s">
        <v>217</v>
      </c>
      <c r="B714" s="2" t="s">
        <v>217</v>
      </c>
      <c r="C714" s="2" t="s">
        <v>15</v>
      </c>
      <c r="D714" s="2" t="s">
        <v>1176</v>
      </c>
      <c r="E714" s="2" t="s">
        <v>395</v>
      </c>
      <c r="F714" s="2" t="s">
        <v>251</v>
      </c>
      <c r="G714" s="2">
        <v>46.2</v>
      </c>
      <c r="H714" s="2">
        <v>53.8</v>
      </c>
      <c r="I714" s="2" t="s">
        <v>26</v>
      </c>
      <c r="J714" s="2" t="s">
        <v>27</v>
      </c>
      <c r="K714" s="2">
        <v>2002</v>
      </c>
      <c r="L714" s="2" t="s">
        <v>21</v>
      </c>
      <c r="M714" s="3">
        <v>37565</v>
      </c>
    </row>
    <row r="715" spans="1:13" x14ac:dyDescent="0.2">
      <c r="A715" s="1" t="s">
        <v>217</v>
      </c>
      <c r="B715" s="2" t="s">
        <v>959</v>
      </c>
      <c r="C715" s="2" t="s">
        <v>15</v>
      </c>
      <c r="D715" s="2" t="s">
        <v>1177</v>
      </c>
      <c r="E715" s="2" t="s">
        <v>395</v>
      </c>
      <c r="F715" s="2" t="s">
        <v>245</v>
      </c>
      <c r="G715" s="2">
        <v>52.7</v>
      </c>
      <c r="H715" s="2">
        <v>47.3</v>
      </c>
      <c r="I715" s="2" t="s">
        <v>19</v>
      </c>
      <c r="J715" s="2" t="s">
        <v>27</v>
      </c>
      <c r="K715" s="2">
        <v>2002</v>
      </c>
      <c r="L715" s="2" t="s">
        <v>21</v>
      </c>
      <c r="M715" s="3">
        <v>37565</v>
      </c>
    </row>
    <row r="716" spans="1:13" x14ac:dyDescent="0.2">
      <c r="A716" s="1" t="s">
        <v>217</v>
      </c>
      <c r="B716" s="2" t="s">
        <v>959</v>
      </c>
      <c r="C716" s="2" t="s">
        <v>15</v>
      </c>
      <c r="D716" s="2" t="s">
        <v>1178</v>
      </c>
      <c r="E716" s="2" t="s">
        <v>395</v>
      </c>
      <c r="F716" s="2" t="s">
        <v>65</v>
      </c>
      <c r="G716" s="2">
        <v>61.8</v>
      </c>
      <c r="H716" s="2">
        <v>38.200000000000003</v>
      </c>
      <c r="I716" s="2" t="s">
        <v>19</v>
      </c>
      <c r="J716" s="2" t="s">
        <v>27</v>
      </c>
      <c r="K716" s="2">
        <v>2002</v>
      </c>
      <c r="L716" s="2" t="s">
        <v>21</v>
      </c>
      <c r="M716" s="3">
        <v>37565</v>
      </c>
    </row>
    <row r="717" spans="1:13" x14ac:dyDescent="0.2">
      <c r="A717" s="1" t="s">
        <v>374</v>
      </c>
      <c r="B717" s="2" t="s">
        <v>451</v>
      </c>
      <c r="C717" s="2" t="s">
        <v>15</v>
      </c>
      <c r="D717" s="2" t="s">
        <v>1179</v>
      </c>
      <c r="E717" s="2" t="s">
        <v>395</v>
      </c>
      <c r="F717" s="2" t="s">
        <v>78</v>
      </c>
      <c r="G717" s="2">
        <v>33.799999999999997</v>
      </c>
      <c r="H717" s="2">
        <v>66.2</v>
      </c>
      <c r="I717" s="2" t="s">
        <v>26</v>
      </c>
      <c r="J717" s="2" t="s">
        <v>27</v>
      </c>
      <c r="K717" s="2">
        <v>2002</v>
      </c>
      <c r="L717" s="2" t="s">
        <v>21</v>
      </c>
      <c r="M717" s="3">
        <v>37565</v>
      </c>
    </row>
    <row r="718" spans="1:13" x14ac:dyDescent="0.2">
      <c r="A718" s="1" t="s">
        <v>69</v>
      </c>
      <c r="B718" s="2" t="s">
        <v>69</v>
      </c>
      <c r="C718" s="2" t="s">
        <v>15</v>
      </c>
      <c r="D718" s="2" t="s">
        <v>1180</v>
      </c>
      <c r="E718" s="2" t="s">
        <v>395</v>
      </c>
      <c r="F718" s="2" t="s">
        <v>59</v>
      </c>
      <c r="G718" s="2">
        <v>63.4</v>
      </c>
      <c r="H718" s="2">
        <v>36.6</v>
      </c>
      <c r="I718" s="2" t="s">
        <v>19</v>
      </c>
      <c r="J718" s="2" t="s">
        <v>27</v>
      </c>
      <c r="K718" s="2">
        <v>2002</v>
      </c>
      <c r="L718" s="2" t="s">
        <v>21</v>
      </c>
      <c r="M718" s="3">
        <v>37565</v>
      </c>
    </row>
    <row r="719" spans="1:13" x14ac:dyDescent="0.2">
      <c r="A719" s="1" t="s">
        <v>83</v>
      </c>
      <c r="B719" s="2" t="s">
        <v>84</v>
      </c>
      <c r="C719" s="2" t="s">
        <v>15</v>
      </c>
      <c r="D719" s="2" t="s">
        <v>1181</v>
      </c>
      <c r="E719" s="2" t="s">
        <v>395</v>
      </c>
      <c r="F719" s="2" t="s">
        <v>1182</v>
      </c>
      <c r="G719" s="2">
        <v>55.3</v>
      </c>
      <c r="H719" s="2">
        <v>44.7</v>
      </c>
      <c r="I719" s="2" t="s">
        <v>19</v>
      </c>
      <c r="J719" s="2" t="s">
        <v>27</v>
      </c>
      <c r="K719" s="2">
        <v>2002</v>
      </c>
      <c r="L719" s="2" t="s">
        <v>21</v>
      </c>
      <c r="M719" s="3">
        <v>37565</v>
      </c>
    </row>
    <row r="720" spans="1:13" x14ac:dyDescent="0.2">
      <c r="A720" s="1" t="s">
        <v>374</v>
      </c>
      <c r="B720" s="2" t="s">
        <v>1183</v>
      </c>
      <c r="C720" s="2" t="s">
        <v>15</v>
      </c>
      <c r="D720" s="2" t="s">
        <v>1184</v>
      </c>
      <c r="E720" s="2" t="s">
        <v>395</v>
      </c>
      <c r="F720" s="2" t="s">
        <v>51</v>
      </c>
      <c r="G720" s="2">
        <v>30.7</v>
      </c>
      <c r="H720" s="2">
        <v>69.3</v>
      </c>
      <c r="I720" s="2" t="s">
        <v>26</v>
      </c>
      <c r="J720" s="2" t="s">
        <v>27</v>
      </c>
      <c r="K720" s="2">
        <v>2002</v>
      </c>
      <c r="L720" s="2" t="s">
        <v>21</v>
      </c>
      <c r="M720" s="3">
        <v>37565</v>
      </c>
    </row>
    <row r="721" spans="1:13" x14ac:dyDescent="0.2">
      <c r="A721" s="1" t="s">
        <v>308</v>
      </c>
      <c r="B721" s="2" t="s">
        <v>308</v>
      </c>
      <c r="C721" s="2" t="s">
        <v>15</v>
      </c>
      <c r="D721" s="2" t="s">
        <v>1185</v>
      </c>
      <c r="E721" s="2" t="s">
        <v>395</v>
      </c>
      <c r="F721" s="2" t="s">
        <v>76</v>
      </c>
      <c r="G721" s="2">
        <v>60.1</v>
      </c>
      <c r="H721" s="2">
        <v>39.9</v>
      </c>
      <c r="I721" s="2" t="s">
        <v>19</v>
      </c>
      <c r="J721" s="2" t="s">
        <v>27</v>
      </c>
      <c r="K721" s="2">
        <v>2002</v>
      </c>
      <c r="L721" s="2" t="s">
        <v>21</v>
      </c>
      <c r="M721" s="3">
        <v>37565</v>
      </c>
    </row>
    <row r="722" spans="1:13" x14ac:dyDescent="0.2">
      <c r="A722" s="1" t="s">
        <v>32</v>
      </c>
      <c r="B722" s="2" t="s">
        <v>32</v>
      </c>
      <c r="C722" s="2" t="s">
        <v>15</v>
      </c>
      <c r="D722" s="2" t="s">
        <v>1154</v>
      </c>
      <c r="E722" s="2" t="s">
        <v>395</v>
      </c>
      <c r="F722" s="2" t="s">
        <v>159</v>
      </c>
      <c r="G722" s="2">
        <v>56</v>
      </c>
      <c r="H722" s="2">
        <v>44</v>
      </c>
      <c r="I722" s="2" t="s">
        <v>26</v>
      </c>
      <c r="J722" s="2" t="s">
        <v>20</v>
      </c>
      <c r="K722" s="2">
        <v>2002</v>
      </c>
      <c r="L722" s="2" t="s">
        <v>21</v>
      </c>
      <c r="M722" s="3">
        <v>37565</v>
      </c>
    </row>
    <row r="723" spans="1:13" x14ac:dyDescent="0.2">
      <c r="A723" s="1" t="s">
        <v>32</v>
      </c>
      <c r="B723" s="2" t="s">
        <v>32</v>
      </c>
      <c r="C723" s="2" t="s">
        <v>15</v>
      </c>
      <c r="D723" s="2" t="s">
        <v>1186</v>
      </c>
      <c r="E723" s="2" t="s">
        <v>395</v>
      </c>
      <c r="F723" s="2" t="s">
        <v>48</v>
      </c>
      <c r="G723" s="2">
        <v>25</v>
      </c>
      <c r="H723" s="2">
        <v>75</v>
      </c>
      <c r="I723" s="2" t="s">
        <v>26</v>
      </c>
      <c r="J723" s="2" t="s">
        <v>27</v>
      </c>
      <c r="K723" s="2">
        <v>2002</v>
      </c>
      <c r="L723" s="2" t="s">
        <v>21</v>
      </c>
      <c r="M723" s="3">
        <v>37565</v>
      </c>
    </row>
    <row r="724" spans="1:13" x14ac:dyDescent="0.2">
      <c r="A724" s="1" t="s">
        <v>32</v>
      </c>
      <c r="B724" s="2" t="s">
        <v>462</v>
      </c>
      <c r="C724" s="2" t="s">
        <v>15</v>
      </c>
      <c r="D724" s="2" t="s">
        <v>1154</v>
      </c>
      <c r="E724" s="2" t="s">
        <v>395</v>
      </c>
      <c r="F724" s="2" t="s">
        <v>78</v>
      </c>
      <c r="G724" s="2">
        <v>61</v>
      </c>
      <c r="H724" s="2">
        <v>39</v>
      </c>
      <c r="I724" s="2" t="s">
        <v>26</v>
      </c>
      <c r="J724" s="2" t="s">
        <v>20</v>
      </c>
      <c r="K724" s="2">
        <v>2002</v>
      </c>
      <c r="L724" s="2" t="s">
        <v>21</v>
      </c>
      <c r="M724" s="3">
        <v>37565</v>
      </c>
    </row>
    <row r="725" spans="1:13" x14ac:dyDescent="0.2">
      <c r="A725" s="1" t="s">
        <v>32</v>
      </c>
      <c r="B725" s="2" t="s">
        <v>1024</v>
      </c>
      <c r="C725" s="2" t="s">
        <v>15</v>
      </c>
      <c r="D725" s="2" t="s">
        <v>1187</v>
      </c>
      <c r="E725" s="2" t="s">
        <v>395</v>
      </c>
      <c r="F725" s="2" t="s">
        <v>233</v>
      </c>
      <c r="G725" s="2">
        <v>74.400000000000006</v>
      </c>
      <c r="H725" s="2">
        <v>25.6</v>
      </c>
      <c r="I725" s="2" t="s">
        <v>19</v>
      </c>
      <c r="J725" s="2" t="s">
        <v>27</v>
      </c>
      <c r="K725" s="2">
        <v>2002</v>
      </c>
      <c r="L725" s="2" t="s">
        <v>21</v>
      </c>
      <c r="M725" s="3">
        <v>37565</v>
      </c>
    </row>
    <row r="726" spans="1:13" x14ac:dyDescent="0.2">
      <c r="A726" s="1" t="s">
        <v>296</v>
      </c>
      <c r="B726" s="2" t="s">
        <v>467</v>
      </c>
      <c r="C726" s="2" t="s">
        <v>15</v>
      </c>
      <c r="D726" s="2" t="s">
        <v>1073</v>
      </c>
      <c r="E726" s="2" t="s">
        <v>395</v>
      </c>
      <c r="F726" s="2" t="s">
        <v>1188</v>
      </c>
      <c r="G726" s="2">
        <v>49.6</v>
      </c>
      <c r="H726" s="2">
        <v>50.4</v>
      </c>
      <c r="I726" s="2" t="s">
        <v>26</v>
      </c>
      <c r="J726" s="2" t="s">
        <v>27</v>
      </c>
      <c r="K726" s="2">
        <v>2002</v>
      </c>
      <c r="L726" s="2" t="s">
        <v>21</v>
      </c>
      <c r="M726" s="3">
        <v>37565</v>
      </c>
    </row>
    <row r="727" spans="1:13" x14ac:dyDescent="0.2">
      <c r="A727" s="1" t="s">
        <v>108</v>
      </c>
      <c r="B727" s="2" t="s">
        <v>129</v>
      </c>
      <c r="C727" s="2" t="s">
        <v>42</v>
      </c>
      <c r="D727" s="2" t="s">
        <v>1189</v>
      </c>
      <c r="E727" s="2" t="s">
        <v>395</v>
      </c>
      <c r="F727" s="2" t="s">
        <v>93</v>
      </c>
      <c r="G727" s="2">
        <v>66.7</v>
      </c>
      <c r="H727" s="2">
        <v>33.299999999999997</v>
      </c>
      <c r="I727" s="2" t="s">
        <v>19</v>
      </c>
      <c r="J727" s="2" t="s">
        <v>27</v>
      </c>
      <c r="K727" s="2">
        <v>2002</v>
      </c>
      <c r="L727" s="2" t="s">
        <v>21</v>
      </c>
      <c r="M727" s="3">
        <v>37565</v>
      </c>
    </row>
    <row r="728" spans="1:13" x14ac:dyDescent="0.2">
      <c r="A728" s="1" t="s">
        <v>293</v>
      </c>
      <c r="B728" s="2" t="s">
        <v>749</v>
      </c>
      <c r="C728" s="2" t="s">
        <v>15</v>
      </c>
      <c r="D728" s="2" t="s">
        <v>1190</v>
      </c>
      <c r="E728" s="2" t="s">
        <v>395</v>
      </c>
      <c r="F728" s="2" t="s">
        <v>121</v>
      </c>
      <c r="G728" s="2">
        <v>37.200000000000003</v>
      </c>
      <c r="H728" s="2">
        <v>62.8</v>
      </c>
      <c r="I728" s="2" t="s">
        <v>26</v>
      </c>
      <c r="J728" s="2" t="s">
        <v>27</v>
      </c>
      <c r="K728" s="2">
        <v>2002</v>
      </c>
      <c r="L728" s="2" t="s">
        <v>21</v>
      </c>
      <c r="M728" s="3">
        <v>37565</v>
      </c>
    </row>
    <row r="729" spans="1:13" x14ac:dyDescent="0.2">
      <c r="A729" s="1" t="s">
        <v>32</v>
      </c>
      <c r="B729" s="2" t="s">
        <v>869</v>
      </c>
      <c r="C729" s="2" t="s">
        <v>15</v>
      </c>
      <c r="D729" s="2" t="s">
        <v>1154</v>
      </c>
      <c r="E729" s="2" t="s">
        <v>395</v>
      </c>
      <c r="F729" s="2" t="s">
        <v>251</v>
      </c>
      <c r="G729" s="2">
        <v>66</v>
      </c>
      <c r="H729" s="2">
        <v>34</v>
      </c>
      <c r="I729" s="2" t="s">
        <v>26</v>
      </c>
      <c r="J729" s="2" t="s">
        <v>20</v>
      </c>
      <c r="K729" s="2">
        <v>2002</v>
      </c>
      <c r="L729" s="2" t="s">
        <v>21</v>
      </c>
      <c r="M729" s="3">
        <v>37565</v>
      </c>
    </row>
    <row r="730" spans="1:13" x14ac:dyDescent="0.2">
      <c r="A730" s="1" t="s">
        <v>177</v>
      </c>
      <c r="B730" s="2" t="s">
        <v>480</v>
      </c>
      <c r="C730" s="2" t="s">
        <v>15</v>
      </c>
      <c r="D730" s="2" t="s">
        <v>1138</v>
      </c>
      <c r="E730" s="2" t="s">
        <v>395</v>
      </c>
      <c r="F730" s="2" t="s">
        <v>18</v>
      </c>
      <c r="G730" s="2">
        <v>67.2</v>
      </c>
      <c r="H730" s="2">
        <v>32.799999999999997</v>
      </c>
      <c r="I730" s="2" t="s">
        <v>19</v>
      </c>
      <c r="J730" s="2" t="s">
        <v>27</v>
      </c>
      <c r="K730" s="2">
        <v>2002</v>
      </c>
      <c r="L730" s="2" t="s">
        <v>21</v>
      </c>
      <c r="M730" s="3">
        <v>37565</v>
      </c>
    </row>
    <row r="731" spans="1:13" x14ac:dyDescent="0.2">
      <c r="A731" s="1" t="s">
        <v>52</v>
      </c>
      <c r="B731" s="2" t="s">
        <v>875</v>
      </c>
      <c r="C731" s="2" t="s">
        <v>15</v>
      </c>
      <c r="D731" s="2" t="s">
        <v>1162</v>
      </c>
      <c r="E731" s="2" t="s">
        <v>395</v>
      </c>
      <c r="F731" s="2" t="s">
        <v>76</v>
      </c>
      <c r="G731" s="2">
        <v>73.599999999999994</v>
      </c>
      <c r="H731" s="2">
        <v>26.4</v>
      </c>
      <c r="I731" s="2" t="s">
        <v>19</v>
      </c>
      <c r="J731" s="2" t="s">
        <v>27</v>
      </c>
      <c r="K731" s="2">
        <v>2002</v>
      </c>
      <c r="L731" s="2" t="s">
        <v>21</v>
      </c>
      <c r="M731" s="3">
        <v>37565</v>
      </c>
    </row>
    <row r="732" spans="1:13" x14ac:dyDescent="0.2">
      <c r="A732" s="1" t="s">
        <v>205</v>
      </c>
      <c r="B732" s="2" t="s">
        <v>259</v>
      </c>
      <c r="C732" s="2" t="s">
        <v>15</v>
      </c>
      <c r="D732" s="2" t="s">
        <v>1191</v>
      </c>
      <c r="E732" s="2" t="s">
        <v>395</v>
      </c>
      <c r="F732" s="2" t="s">
        <v>90</v>
      </c>
      <c r="G732" s="2">
        <v>61.7</v>
      </c>
      <c r="H732" s="2">
        <v>38.299999999999997</v>
      </c>
      <c r="I732" s="2" t="s">
        <v>19</v>
      </c>
      <c r="J732" s="2" t="s">
        <v>27</v>
      </c>
      <c r="K732" s="2">
        <v>2002</v>
      </c>
      <c r="L732" s="2" t="s">
        <v>21</v>
      </c>
      <c r="M732" s="3">
        <v>37565</v>
      </c>
    </row>
    <row r="733" spans="1:13" x14ac:dyDescent="0.2">
      <c r="A733" s="1" t="s">
        <v>329</v>
      </c>
      <c r="B733" s="2" t="s">
        <v>330</v>
      </c>
      <c r="C733" s="2" t="s">
        <v>15</v>
      </c>
      <c r="D733" s="2" t="s">
        <v>1150</v>
      </c>
      <c r="E733" s="2" t="s">
        <v>395</v>
      </c>
      <c r="F733" s="2" t="s">
        <v>257</v>
      </c>
      <c r="G733" s="2">
        <v>52.2</v>
      </c>
      <c r="H733" s="2">
        <v>47.8</v>
      </c>
      <c r="I733" s="2" t="s">
        <v>19</v>
      </c>
      <c r="J733" s="2" t="s">
        <v>27</v>
      </c>
      <c r="K733" s="2">
        <v>2002</v>
      </c>
      <c r="L733" s="2" t="s">
        <v>21</v>
      </c>
      <c r="M733" s="3">
        <v>37565</v>
      </c>
    </row>
    <row r="734" spans="1:13" x14ac:dyDescent="0.2">
      <c r="A734" s="1" t="s">
        <v>79</v>
      </c>
      <c r="B734" s="2" t="s">
        <v>1192</v>
      </c>
      <c r="C734" s="2" t="s">
        <v>15</v>
      </c>
      <c r="D734" s="2" t="s">
        <v>1138</v>
      </c>
      <c r="E734" s="2" t="s">
        <v>395</v>
      </c>
      <c r="F734" s="2" t="s">
        <v>35</v>
      </c>
      <c r="G734" s="2">
        <v>54.3</v>
      </c>
      <c r="H734" s="2">
        <v>45.7</v>
      </c>
      <c r="I734" s="2" t="s">
        <v>19</v>
      </c>
      <c r="J734" s="2" t="s">
        <v>27</v>
      </c>
      <c r="K734" s="2">
        <v>2002</v>
      </c>
      <c r="L734" s="2" t="s">
        <v>21</v>
      </c>
      <c r="M734" s="3">
        <v>37565</v>
      </c>
    </row>
    <row r="735" spans="1:13" x14ac:dyDescent="0.2">
      <c r="A735" s="1" t="s">
        <v>205</v>
      </c>
      <c r="B735" s="2" t="s">
        <v>1193</v>
      </c>
      <c r="C735" s="2" t="s">
        <v>15</v>
      </c>
      <c r="D735" s="2" t="s">
        <v>1194</v>
      </c>
      <c r="E735" s="2" t="s">
        <v>395</v>
      </c>
      <c r="F735" s="2" t="s">
        <v>130</v>
      </c>
      <c r="G735" s="2">
        <v>62.7</v>
      </c>
      <c r="H735" s="2">
        <v>37.299999999999997</v>
      </c>
      <c r="I735" s="2" t="s">
        <v>19</v>
      </c>
      <c r="J735" s="2" t="s">
        <v>27</v>
      </c>
      <c r="K735" s="2">
        <v>2002</v>
      </c>
      <c r="L735" s="2" t="s">
        <v>21</v>
      </c>
      <c r="M735" s="3">
        <v>37565</v>
      </c>
    </row>
    <row r="736" spans="1:13" x14ac:dyDescent="0.2">
      <c r="A736" s="1" t="s">
        <v>220</v>
      </c>
      <c r="B736" s="2" t="s">
        <v>1195</v>
      </c>
      <c r="C736" s="2" t="s">
        <v>15</v>
      </c>
      <c r="D736" s="2" t="s">
        <v>1103</v>
      </c>
      <c r="E736" s="2" t="s">
        <v>395</v>
      </c>
      <c r="F736" s="2" t="s">
        <v>107</v>
      </c>
      <c r="G736" s="2">
        <v>44.9</v>
      </c>
      <c r="H736" s="2">
        <v>55.1</v>
      </c>
      <c r="I736" s="2" t="s">
        <v>26</v>
      </c>
      <c r="J736" s="2" t="s">
        <v>27</v>
      </c>
      <c r="K736" s="2">
        <v>2002</v>
      </c>
      <c r="L736" s="2" t="s">
        <v>21</v>
      </c>
      <c r="M736" s="3">
        <v>37565</v>
      </c>
    </row>
    <row r="737" spans="1:13" x14ac:dyDescent="0.2">
      <c r="A737" s="1" t="s">
        <v>91</v>
      </c>
      <c r="B737" s="2" t="s">
        <v>765</v>
      </c>
      <c r="C737" s="2" t="s">
        <v>15</v>
      </c>
      <c r="D737" s="2" t="s">
        <v>1196</v>
      </c>
      <c r="E737" s="2" t="s">
        <v>395</v>
      </c>
      <c r="F737" s="2" t="s">
        <v>130</v>
      </c>
      <c r="G737" s="2">
        <v>66.2</v>
      </c>
      <c r="H737" s="2">
        <v>33.799999999999997</v>
      </c>
      <c r="I737" s="2" t="s">
        <v>19</v>
      </c>
      <c r="J737" s="2" t="s">
        <v>27</v>
      </c>
      <c r="K737" s="2">
        <v>2002</v>
      </c>
      <c r="L737" s="2" t="s">
        <v>21</v>
      </c>
      <c r="M737" s="3">
        <v>37565</v>
      </c>
    </row>
    <row r="738" spans="1:13" x14ac:dyDescent="0.2">
      <c r="A738" s="1" t="s">
        <v>568</v>
      </c>
      <c r="B738" s="2" t="s">
        <v>1197</v>
      </c>
      <c r="C738" s="2" t="s">
        <v>15</v>
      </c>
      <c r="D738" s="2" t="s">
        <v>1198</v>
      </c>
      <c r="E738" s="2" t="s">
        <v>395</v>
      </c>
      <c r="F738" s="2" t="s">
        <v>59</v>
      </c>
      <c r="G738" s="2">
        <v>51</v>
      </c>
      <c r="H738" s="2">
        <v>49</v>
      </c>
      <c r="I738" s="2" t="s">
        <v>19</v>
      </c>
      <c r="J738" s="2" t="s">
        <v>27</v>
      </c>
      <c r="K738" s="2">
        <v>2002</v>
      </c>
      <c r="L738" s="2" t="s">
        <v>21</v>
      </c>
      <c r="M738" s="3">
        <v>37565</v>
      </c>
    </row>
    <row r="739" spans="1:13" x14ac:dyDescent="0.2">
      <c r="A739" s="1" t="s">
        <v>223</v>
      </c>
      <c r="B739" s="2" t="s">
        <v>224</v>
      </c>
      <c r="C739" s="2" t="s">
        <v>15</v>
      </c>
      <c r="D739" s="2" t="s">
        <v>1138</v>
      </c>
      <c r="E739" s="2" t="s">
        <v>395</v>
      </c>
      <c r="F739" s="2" t="s">
        <v>1199</v>
      </c>
      <c r="G739" s="2">
        <v>67</v>
      </c>
      <c r="H739" s="2">
        <v>33</v>
      </c>
      <c r="I739" s="2" t="s">
        <v>19</v>
      </c>
      <c r="J739" s="2" t="s">
        <v>27</v>
      </c>
      <c r="K739" s="2">
        <v>2002</v>
      </c>
      <c r="L739" s="2" t="s">
        <v>21</v>
      </c>
      <c r="M739" s="3">
        <v>37565</v>
      </c>
    </row>
    <row r="740" spans="1:13" x14ac:dyDescent="0.2">
      <c r="A740" s="1" t="s">
        <v>45</v>
      </c>
      <c r="B740" s="2" t="s">
        <v>879</v>
      </c>
      <c r="C740" s="2" t="s">
        <v>42</v>
      </c>
      <c r="D740" s="2" t="s">
        <v>1200</v>
      </c>
      <c r="E740" s="2" t="s">
        <v>395</v>
      </c>
      <c r="F740" s="2" t="s">
        <v>97</v>
      </c>
      <c r="G740" s="2">
        <v>64.5</v>
      </c>
      <c r="H740" s="2">
        <v>35.5</v>
      </c>
      <c r="I740" s="2" t="s">
        <v>19</v>
      </c>
      <c r="J740" s="2" t="s">
        <v>27</v>
      </c>
      <c r="K740" s="2">
        <v>2002</v>
      </c>
      <c r="L740" s="2" t="s">
        <v>21</v>
      </c>
      <c r="M740" s="3">
        <v>37565</v>
      </c>
    </row>
    <row r="741" spans="1:13" x14ac:dyDescent="0.2">
      <c r="A741" s="1" t="s">
        <v>296</v>
      </c>
      <c r="B741" s="2" t="s">
        <v>619</v>
      </c>
      <c r="C741" s="2" t="s">
        <v>15</v>
      </c>
      <c r="D741" s="2" t="s">
        <v>1201</v>
      </c>
      <c r="E741" s="2" t="s">
        <v>395</v>
      </c>
      <c r="F741" s="2" t="s">
        <v>35</v>
      </c>
      <c r="G741" s="2">
        <v>55.6</v>
      </c>
      <c r="H741" s="2">
        <v>44.4</v>
      </c>
      <c r="I741" s="2" t="s">
        <v>19</v>
      </c>
      <c r="J741" s="2" t="s">
        <v>27</v>
      </c>
      <c r="K741" s="2">
        <v>2002</v>
      </c>
      <c r="L741" s="2" t="s">
        <v>21</v>
      </c>
      <c r="M741" s="3">
        <v>37565</v>
      </c>
    </row>
    <row r="742" spans="1:13" x14ac:dyDescent="0.2">
      <c r="A742" s="1" t="s">
        <v>374</v>
      </c>
      <c r="B742" s="2" t="s">
        <v>679</v>
      </c>
      <c r="C742" s="2" t="s">
        <v>15</v>
      </c>
      <c r="D742" s="2" t="s">
        <v>1169</v>
      </c>
      <c r="E742" s="2" t="s">
        <v>395</v>
      </c>
      <c r="F742" s="2" t="s">
        <v>245</v>
      </c>
      <c r="G742" s="2">
        <v>67.3</v>
      </c>
      <c r="H742" s="2">
        <v>32.700000000000003</v>
      </c>
      <c r="I742" s="2" t="s">
        <v>19</v>
      </c>
      <c r="J742" s="2" t="s">
        <v>27</v>
      </c>
      <c r="K742" s="2">
        <v>2002</v>
      </c>
      <c r="L742" s="2" t="s">
        <v>21</v>
      </c>
      <c r="M742" s="3">
        <v>37565</v>
      </c>
    </row>
    <row r="743" spans="1:13" x14ac:dyDescent="0.2">
      <c r="A743" s="1" t="s">
        <v>280</v>
      </c>
      <c r="B743" s="2" t="s">
        <v>989</v>
      </c>
      <c r="C743" s="2" t="s">
        <v>15</v>
      </c>
      <c r="D743" s="2" t="s">
        <v>1202</v>
      </c>
      <c r="E743" s="2" t="s">
        <v>395</v>
      </c>
      <c r="F743" s="2" t="s">
        <v>136</v>
      </c>
      <c r="G743" s="2">
        <v>52.3</v>
      </c>
      <c r="H743" s="2">
        <v>47.7</v>
      </c>
      <c r="I743" s="2" t="s">
        <v>19</v>
      </c>
      <c r="J743" s="2" t="s">
        <v>27</v>
      </c>
      <c r="K743" s="2">
        <v>2002</v>
      </c>
      <c r="L743" s="2" t="s">
        <v>21</v>
      </c>
      <c r="M743" s="3">
        <v>37565</v>
      </c>
    </row>
    <row r="744" spans="1:13" x14ac:dyDescent="0.2">
      <c r="A744" s="1" t="s">
        <v>293</v>
      </c>
      <c r="B744" s="2" t="s">
        <v>1203</v>
      </c>
      <c r="C744" s="2" t="s">
        <v>15</v>
      </c>
      <c r="D744" s="2" t="s">
        <v>1138</v>
      </c>
      <c r="E744" s="2" t="s">
        <v>395</v>
      </c>
      <c r="F744" s="2" t="s">
        <v>93</v>
      </c>
      <c r="G744" s="2">
        <v>69.5</v>
      </c>
      <c r="H744" s="2">
        <v>30.5</v>
      </c>
      <c r="I744" s="2" t="s">
        <v>19</v>
      </c>
      <c r="J744" s="2" t="s">
        <v>27</v>
      </c>
      <c r="K744" s="2">
        <v>2002</v>
      </c>
      <c r="L744" s="2" t="s">
        <v>21</v>
      </c>
      <c r="M744" s="3">
        <v>37565</v>
      </c>
    </row>
    <row r="745" spans="1:13" x14ac:dyDescent="0.2">
      <c r="A745" s="1" t="s">
        <v>374</v>
      </c>
      <c r="B745" s="2" t="s">
        <v>887</v>
      </c>
      <c r="C745" s="2" t="s">
        <v>15</v>
      </c>
      <c r="D745" s="2" t="s">
        <v>1204</v>
      </c>
      <c r="E745" s="2" t="s">
        <v>395</v>
      </c>
      <c r="F745" s="2" t="s">
        <v>44</v>
      </c>
      <c r="G745" s="2">
        <v>47.7</v>
      </c>
      <c r="H745" s="2">
        <v>52.3</v>
      </c>
      <c r="I745" s="2" t="s">
        <v>26</v>
      </c>
      <c r="J745" s="2" t="s">
        <v>27</v>
      </c>
      <c r="K745" s="2">
        <v>2002</v>
      </c>
      <c r="L745" s="2" t="s">
        <v>21</v>
      </c>
      <c r="M745" s="3">
        <v>37565</v>
      </c>
    </row>
    <row r="746" spans="1:13" x14ac:dyDescent="0.2">
      <c r="A746" s="1" t="s">
        <v>91</v>
      </c>
      <c r="B746" s="2" t="s">
        <v>1114</v>
      </c>
      <c r="C746" s="2" t="s">
        <v>15</v>
      </c>
      <c r="D746" s="2" t="s">
        <v>1205</v>
      </c>
      <c r="E746" s="2" t="s">
        <v>395</v>
      </c>
      <c r="F746" s="2" t="s">
        <v>65</v>
      </c>
      <c r="G746" s="2">
        <v>50.4</v>
      </c>
      <c r="H746" s="2">
        <v>49.6</v>
      </c>
      <c r="I746" s="2" t="s">
        <v>19</v>
      </c>
      <c r="J746" s="2" t="s">
        <v>27</v>
      </c>
      <c r="K746" s="2">
        <v>2002</v>
      </c>
      <c r="L746" s="2" t="s">
        <v>21</v>
      </c>
      <c r="M746" s="3">
        <v>37565</v>
      </c>
    </row>
    <row r="747" spans="1:13" x14ac:dyDescent="0.2">
      <c r="A747" s="1" t="s">
        <v>296</v>
      </c>
      <c r="B747" s="2" t="s">
        <v>641</v>
      </c>
      <c r="C747" s="2" t="s">
        <v>15</v>
      </c>
      <c r="D747" s="2" t="s">
        <v>1206</v>
      </c>
      <c r="E747" s="2" t="s">
        <v>395</v>
      </c>
      <c r="F747" s="2" t="s">
        <v>159</v>
      </c>
      <c r="G747" s="2">
        <v>67.599999999999994</v>
      </c>
      <c r="H747" s="2">
        <v>32.4</v>
      </c>
      <c r="I747" s="2" t="s">
        <v>19</v>
      </c>
      <c r="J747" s="2" t="s">
        <v>27</v>
      </c>
      <c r="K747" s="2">
        <v>2002</v>
      </c>
      <c r="L747" s="2" t="s">
        <v>21</v>
      </c>
      <c r="M747" s="3">
        <v>37565</v>
      </c>
    </row>
    <row r="748" spans="1:13" x14ac:dyDescent="0.2">
      <c r="A748" s="1" t="s">
        <v>13</v>
      </c>
      <c r="B748" s="2" t="s">
        <v>891</v>
      </c>
      <c r="C748" s="2" t="s">
        <v>15</v>
      </c>
      <c r="D748" s="2" t="s">
        <v>1207</v>
      </c>
      <c r="E748" s="2" t="s">
        <v>395</v>
      </c>
      <c r="F748" s="2" t="s">
        <v>48</v>
      </c>
      <c r="G748" s="2">
        <v>64.5</v>
      </c>
      <c r="H748" s="2">
        <v>35.5</v>
      </c>
      <c r="I748" s="2" t="s">
        <v>19</v>
      </c>
      <c r="J748" s="2" t="s">
        <v>27</v>
      </c>
      <c r="K748" s="2">
        <v>2002</v>
      </c>
      <c r="L748" s="2" t="s">
        <v>21</v>
      </c>
      <c r="M748" s="3">
        <v>37565</v>
      </c>
    </row>
    <row r="749" spans="1:13" x14ac:dyDescent="0.2">
      <c r="A749" s="1" t="s">
        <v>111</v>
      </c>
      <c r="B749" s="2" t="s">
        <v>1122</v>
      </c>
      <c r="C749" s="2" t="s">
        <v>15</v>
      </c>
      <c r="D749" s="2" t="s">
        <v>1138</v>
      </c>
      <c r="E749" s="2" t="s">
        <v>395</v>
      </c>
      <c r="F749" s="2" t="s">
        <v>59</v>
      </c>
      <c r="G749" s="2">
        <v>55.2</v>
      </c>
      <c r="H749" s="2">
        <v>44.8</v>
      </c>
      <c r="I749" s="2" t="s">
        <v>19</v>
      </c>
      <c r="J749" s="2" t="s">
        <v>27</v>
      </c>
      <c r="K749" s="2">
        <v>2002</v>
      </c>
      <c r="L749" s="2" t="s">
        <v>21</v>
      </c>
      <c r="M749" s="3">
        <v>37565</v>
      </c>
    </row>
    <row r="750" spans="1:13" x14ac:dyDescent="0.2">
      <c r="A750" s="1" t="s">
        <v>122</v>
      </c>
      <c r="B750" s="2" t="s">
        <v>682</v>
      </c>
      <c r="C750" s="2" t="s">
        <v>15</v>
      </c>
      <c r="D750" s="2" t="s">
        <v>1208</v>
      </c>
      <c r="E750" s="2" t="s">
        <v>395</v>
      </c>
      <c r="F750" s="2" t="s">
        <v>121</v>
      </c>
      <c r="G750" s="2">
        <v>56.1</v>
      </c>
      <c r="H750" s="2">
        <v>43.9</v>
      </c>
      <c r="I750" s="2" t="s">
        <v>19</v>
      </c>
      <c r="J750" s="2" t="s">
        <v>27</v>
      </c>
      <c r="K750" s="2">
        <v>2002</v>
      </c>
      <c r="L750" s="2" t="s">
        <v>21</v>
      </c>
      <c r="M750" s="3">
        <v>37565</v>
      </c>
    </row>
    <row r="751" spans="1:13" x14ac:dyDescent="0.2">
      <c r="A751" s="1" t="s">
        <v>69</v>
      </c>
      <c r="B751" s="2" t="s">
        <v>119</v>
      </c>
      <c r="C751" s="2" t="s">
        <v>15</v>
      </c>
      <c r="D751" s="2" t="s">
        <v>1209</v>
      </c>
      <c r="E751" s="2" t="s">
        <v>395</v>
      </c>
      <c r="F751" s="2" t="s">
        <v>90</v>
      </c>
      <c r="G751" s="2">
        <v>34.4</v>
      </c>
      <c r="H751" s="2">
        <v>65.599999999999994</v>
      </c>
      <c r="I751" s="2" t="s">
        <v>26</v>
      </c>
      <c r="J751" s="2" t="s">
        <v>27</v>
      </c>
      <c r="K751" s="2">
        <v>2002</v>
      </c>
      <c r="L751" s="2" t="s">
        <v>21</v>
      </c>
      <c r="M751" s="3">
        <v>37565</v>
      </c>
    </row>
    <row r="752" spans="1:13" x14ac:dyDescent="0.2">
      <c r="A752" s="1" t="s">
        <v>242</v>
      </c>
      <c r="B752" s="2" t="s">
        <v>1210</v>
      </c>
      <c r="C752" s="2" t="s">
        <v>15</v>
      </c>
      <c r="D752" s="2" t="s">
        <v>1211</v>
      </c>
      <c r="E752" s="2" t="s">
        <v>395</v>
      </c>
      <c r="F752" s="2" t="s">
        <v>159</v>
      </c>
      <c r="G752" s="2">
        <v>27.9</v>
      </c>
      <c r="H752" s="2">
        <v>72.099999999999994</v>
      </c>
      <c r="I752" s="2" t="s">
        <v>26</v>
      </c>
      <c r="J752" s="2" t="s">
        <v>27</v>
      </c>
      <c r="K752" s="2">
        <v>2002</v>
      </c>
      <c r="L752" s="2" t="s">
        <v>21</v>
      </c>
      <c r="M752" s="3">
        <v>37565</v>
      </c>
    </row>
    <row r="753" spans="1:13" x14ac:dyDescent="0.2">
      <c r="A753" s="1" t="s">
        <v>205</v>
      </c>
      <c r="B753" s="2" t="s">
        <v>1212</v>
      </c>
      <c r="C753" s="2" t="s">
        <v>15</v>
      </c>
      <c r="D753" s="2" t="s">
        <v>1213</v>
      </c>
      <c r="E753" s="2" t="s">
        <v>395</v>
      </c>
      <c r="F753" s="2" t="s">
        <v>115</v>
      </c>
      <c r="G753" s="2">
        <v>67.099999999999994</v>
      </c>
      <c r="H753" s="2">
        <v>32.9</v>
      </c>
      <c r="I753" s="2" t="s">
        <v>19</v>
      </c>
      <c r="J753" s="2" t="s">
        <v>27</v>
      </c>
      <c r="K753" s="2">
        <v>2002</v>
      </c>
      <c r="L753" s="2" t="s">
        <v>49</v>
      </c>
      <c r="M753" s="3">
        <v>37320</v>
      </c>
    </row>
    <row r="754" spans="1:13" x14ac:dyDescent="0.2">
      <c r="A754" s="1" t="s">
        <v>45</v>
      </c>
      <c r="B754" s="2" t="s">
        <v>549</v>
      </c>
      <c r="C754" s="2" t="s">
        <v>42</v>
      </c>
      <c r="D754" s="2" t="s">
        <v>1214</v>
      </c>
      <c r="E754" s="2" t="s">
        <v>395</v>
      </c>
      <c r="F754" s="2" t="s">
        <v>245</v>
      </c>
      <c r="G754" s="2">
        <v>29.2</v>
      </c>
      <c r="H754" s="2">
        <v>70.8</v>
      </c>
      <c r="I754" s="2" t="s">
        <v>26</v>
      </c>
      <c r="J754" s="2" t="s">
        <v>27</v>
      </c>
      <c r="K754" s="2">
        <v>2002</v>
      </c>
      <c r="L754" s="2" t="s">
        <v>49</v>
      </c>
      <c r="M754" s="3">
        <v>37320</v>
      </c>
    </row>
    <row r="755" spans="1:13" x14ac:dyDescent="0.2">
      <c r="A755" s="1" t="s">
        <v>296</v>
      </c>
      <c r="B755" s="2" t="s">
        <v>700</v>
      </c>
      <c r="C755" s="2" t="s">
        <v>15</v>
      </c>
      <c r="D755" s="2" t="s">
        <v>1215</v>
      </c>
      <c r="E755" s="2" t="s">
        <v>395</v>
      </c>
      <c r="F755" s="2" t="s">
        <v>412</v>
      </c>
      <c r="G755" s="2">
        <v>34.4</v>
      </c>
      <c r="H755" s="2">
        <v>65.599999999999994</v>
      </c>
      <c r="I755" s="2" t="s">
        <v>26</v>
      </c>
      <c r="J755" s="2" t="s">
        <v>27</v>
      </c>
      <c r="K755" s="2">
        <v>2002</v>
      </c>
      <c r="L755" s="2" t="s">
        <v>49</v>
      </c>
      <c r="M755" s="3">
        <v>37320</v>
      </c>
    </row>
    <row r="756" spans="1:13" x14ac:dyDescent="0.2">
      <c r="A756" s="1" t="s">
        <v>60</v>
      </c>
      <c r="B756" s="2" t="s">
        <v>285</v>
      </c>
      <c r="C756" s="2" t="s">
        <v>15</v>
      </c>
      <c r="D756" s="2" t="s">
        <v>1216</v>
      </c>
      <c r="E756" s="2" t="s">
        <v>395</v>
      </c>
      <c r="F756" s="2" t="s">
        <v>130</v>
      </c>
      <c r="G756" s="2">
        <v>35.700000000000003</v>
      </c>
      <c r="H756" s="2">
        <v>64.3</v>
      </c>
      <c r="I756" s="2" t="s">
        <v>26</v>
      </c>
      <c r="J756" s="2" t="s">
        <v>27</v>
      </c>
      <c r="K756" s="2">
        <v>2002</v>
      </c>
      <c r="L756" s="2" t="s">
        <v>49</v>
      </c>
      <c r="M756" s="3">
        <v>37320</v>
      </c>
    </row>
    <row r="757" spans="1:13" x14ac:dyDescent="0.2">
      <c r="A757" s="1" t="s">
        <v>296</v>
      </c>
      <c r="B757" s="2" t="s">
        <v>841</v>
      </c>
      <c r="C757" s="2" t="s">
        <v>15</v>
      </c>
      <c r="D757" s="2" t="s">
        <v>1217</v>
      </c>
      <c r="E757" s="2" t="s">
        <v>395</v>
      </c>
      <c r="F757" s="2" t="s">
        <v>410</v>
      </c>
      <c r="G757" s="2">
        <v>50.7</v>
      </c>
      <c r="H757" s="2">
        <v>49.3</v>
      </c>
      <c r="I757" s="2" t="s">
        <v>19</v>
      </c>
      <c r="J757" s="2" t="s">
        <v>27</v>
      </c>
      <c r="K757" s="2">
        <v>2002</v>
      </c>
      <c r="L757" s="2" t="s">
        <v>49</v>
      </c>
      <c r="M757" s="3">
        <v>37320</v>
      </c>
    </row>
    <row r="758" spans="1:13" x14ac:dyDescent="0.2">
      <c r="A758" s="1" t="s">
        <v>293</v>
      </c>
      <c r="B758" s="2" t="s">
        <v>1059</v>
      </c>
      <c r="C758" s="2" t="s">
        <v>15</v>
      </c>
      <c r="D758" s="2" t="s">
        <v>1218</v>
      </c>
      <c r="E758" s="2" t="s">
        <v>395</v>
      </c>
      <c r="F758" s="2" t="s">
        <v>159</v>
      </c>
      <c r="G758" s="2">
        <v>60.4</v>
      </c>
      <c r="H758" s="2">
        <v>39.6</v>
      </c>
      <c r="I758" s="2" t="s">
        <v>19</v>
      </c>
      <c r="J758" s="2" t="s">
        <v>27</v>
      </c>
      <c r="K758" s="2">
        <v>2002</v>
      </c>
      <c r="L758" s="2" t="s">
        <v>49</v>
      </c>
      <c r="M758" s="3">
        <v>37320</v>
      </c>
    </row>
    <row r="759" spans="1:13" x14ac:dyDescent="0.2">
      <c r="A759" s="1" t="s">
        <v>32</v>
      </c>
      <c r="B759" s="2" t="s">
        <v>462</v>
      </c>
      <c r="C759" s="2" t="s">
        <v>15</v>
      </c>
      <c r="D759" s="2" t="s">
        <v>1186</v>
      </c>
      <c r="E759" s="2" t="s">
        <v>395</v>
      </c>
      <c r="F759" s="2" t="s">
        <v>51</v>
      </c>
      <c r="G759" s="2">
        <v>55.2</v>
      </c>
      <c r="H759" s="2">
        <v>44.8</v>
      </c>
      <c r="I759" s="2" t="s">
        <v>19</v>
      </c>
      <c r="J759" s="2" t="s">
        <v>27</v>
      </c>
      <c r="K759" s="2">
        <v>2002</v>
      </c>
      <c r="L759" s="2" t="s">
        <v>49</v>
      </c>
      <c r="M759" s="3">
        <v>37320</v>
      </c>
    </row>
    <row r="760" spans="1:13" x14ac:dyDescent="0.2">
      <c r="A760" s="1" t="s">
        <v>293</v>
      </c>
      <c r="B760" s="2" t="s">
        <v>749</v>
      </c>
      <c r="C760" s="2" t="s">
        <v>15</v>
      </c>
      <c r="D760" s="2" t="s">
        <v>1219</v>
      </c>
      <c r="E760" s="2" t="s">
        <v>395</v>
      </c>
      <c r="F760" s="2" t="s">
        <v>136</v>
      </c>
      <c r="G760" s="2">
        <v>44.4</v>
      </c>
      <c r="H760" s="2">
        <v>55.6</v>
      </c>
      <c r="I760" s="2" t="s">
        <v>26</v>
      </c>
      <c r="J760" s="2" t="s">
        <v>27</v>
      </c>
      <c r="K760" s="2">
        <v>2002</v>
      </c>
      <c r="L760" s="2" t="s">
        <v>49</v>
      </c>
      <c r="M760" s="3">
        <v>37320</v>
      </c>
    </row>
    <row r="761" spans="1:13" x14ac:dyDescent="0.2">
      <c r="A761" s="1" t="s">
        <v>180</v>
      </c>
      <c r="B761" s="2" t="s">
        <v>1220</v>
      </c>
      <c r="C761" s="2" t="s">
        <v>15</v>
      </c>
      <c r="D761" s="2" t="s">
        <v>1150</v>
      </c>
      <c r="E761" s="2" t="s">
        <v>395</v>
      </c>
      <c r="F761" s="2" t="s">
        <v>130</v>
      </c>
      <c r="G761" s="2">
        <v>71.7</v>
      </c>
      <c r="H761" s="2">
        <v>28.3</v>
      </c>
      <c r="I761" s="2" t="s">
        <v>19</v>
      </c>
      <c r="J761" s="2" t="s">
        <v>27</v>
      </c>
      <c r="K761" s="2">
        <v>2002</v>
      </c>
      <c r="L761" s="2" t="s">
        <v>49</v>
      </c>
      <c r="M761" s="3">
        <v>37320</v>
      </c>
    </row>
    <row r="762" spans="1:13" x14ac:dyDescent="0.2">
      <c r="A762" s="1" t="s">
        <v>293</v>
      </c>
      <c r="B762" s="2" t="s">
        <v>753</v>
      </c>
      <c r="C762" s="2" t="s">
        <v>15</v>
      </c>
      <c r="D762" s="2" t="s">
        <v>1218</v>
      </c>
      <c r="E762" s="2" t="s">
        <v>395</v>
      </c>
      <c r="F762" s="2" t="s">
        <v>35</v>
      </c>
      <c r="G762" s="2">
        <v>68.3</v>
      </c>
      <c r="H762" s="2">
        <v>31.7</v>
      </c>
      <c r="I762" s="2" t="s">
        <v>19</v>
      </c>
      <c r="J762" s="2" t="s">
        <v>27</v>
      </c>
      <c r="K762" s="2">
        <v>2002</v>
      </c>
      <c r="L762" s="2" t="s">
        <v>49</v>
      </c>
      <c r="M762" s="3">
        <v>37320</v>
      </c>
    </row>
    <row r="763" spans="1:13" x14ac:dyDescent="0.2">
      <c r="A763" s="1" t="s">
        <v>111</v>
      </c>
      <c r="B763" s="2" t="s">
        <v>1221</v>
      </c>
      <c r="C763" s="2" t="s">
        <v>15</v>
      </c>
      <c r="D763" s="2" t="s">
        <v>1222</v>
      </c>
      <c r="E763" s="2" t="s">
        <v>395</v>
      </c>
      <c r="F763" s="2" t="s">
        <v>251</v>
      </c>
      <c r="G763" s="2">
        <v>56.8</v>
      </c>
      <c r="H763" s="2">
        <v>43.2</v>
      </c>
      <c r="I763" s="2" t="s">
        <v>19</v>
      </c>
      <c r="J763" s="2" t="s">
        <v>27</v>
      </c>
      <c r="K763" s="2">
        <v>2002</v>
      </c>
      <c r="L763" s="2" t="s">
        <v>49</v>
      </c>
      <c r="M763" s="3">
        <v>37320</v>
      </c>
    </row>
    <row r="764" spans="1:13" x14ac:dyDescent="0.2">
      <c r="A764" s="1" t="s">
        <v>23</v>
      </c>
      <c r="B764" s="2" t="s">
        <v>23</v>
      </c>
      <c r="C764" s="2" t="s">
        <v>24</v>
      </c>
      <c r="D764" s="4">
        <v>200000000</v>
      </c>
      <c r="E764" s="2" t="s">
        <v>395</v>
      </c>
      <c r="F764" s="2">
        <v>41</v>
      </c>
      <c r="G764" s="2">
        <v>51.5</v>
      </c>
      <c r="H764" s="2">
        <v>48.5</v>
      </c>
      <c r="I764" s="2" t="s">
        <v>19</v>
      </c>
      <c r="J764" s="2" t="s">
        <v>27</v>
      </c>
      <c r="K764" s="2">
        <v>2002</v>
      </c>
      <c r="L764" s="2" t="s">
        <v>49</v>
      </c>
      <c r="M764" s="3">
        <v>37320</v>
      </c>
    </row>
    <row r="765" spans="1:13" x14ac:dyDescent="0.2">
      <c r="A765" s="1" t="s">
        <v>52</v>
      </c>
      <c r="B765" s="2" t="s">
        <v>1223</v>
      </c>
      <c r="C765" s="2" t="s">
        <v>15</v>
      </c>
      <c r="D765" s="2" t="s">
        <v>1217</v>
      </c>
      <c r="E765" s="2" t="s">
        <v>395</v>
      </c>
      <c r="F765" s="2" t="s">
        <v>115</v>
      </c>
      <c r="G765" s="2">
        <v>60.6</v>
      </c>
      <c r="H765" s="2">
        <v>39.4</v>
      </c>
      <c r="I765" s="2" t="s">
        <v>19</v>
      </c>
      <c r="J765" s="2" t="s">
        <v>27</v>
      </c>
      <c r="K765" s="2">
        <v>2002</v>
      </c>
      <c r="L765" s="2" t="s">
        <v>49</v>
      </c>
      <c r="M765" s="3">
        <v>37320</v>
      </c>
    </row>
    <row r="766" spans="1:13" x14ac:dyDescent="0.2">
      <c r="A766" s="1" t="s">
        <v>1224</v>
      </c>
      <c r="B766" s="2" t="s">
        <v>1225</v>
      </c>
      <c r="C766" s="2" t="s">
        <v>15</v>
      </c>
      <c r="D766" s="2" t="s">
        <v>1226</v>
      </c>
      <c r="E766" s="2" t="s">
        <v>395</v>
      </c>
      <c r="F766" s="2" t="s">
        <v>55</v>
      </c>
      <c r="G766" s="2">
        <v>34.200000000000003</v>
      </c>
      <c r="H766" s="2">
        <v>65.8</v>
      </c>
      <c r="I766" s="2" t="s">
        <v>26</v>
      </c>
      <c r="J766" s="2" t="s">
        <v>27</v>
      </c>
      <c r="K766" s="2">
        <v>2002</v>
      </c>
      <c r="L766" s="2" t="s">
        <v>49</v>
      </c>
      <c r="M766" s="3">
        <v>37320</v>
      </c>
    </row>
    <row r="767" spans="1:13" x14ac:dyDescent="0.2">
      <c r="A767" s="1" t="s">
        <v>568</v>
      </c>
      <c r="B767" s="2" t="s">
        <v>1227</v>
      </c>
      <c r="C767" s="2" t="s">
        <v>15</v>
      </c>
      <c r="D767" s="2" t="s">
        <v>1228</v>
      </c>
      <c r="E767" s="2" t="s">
        <v>395</v>
      </c>
      <c r="F767" s="2" t="s">
        <v>55</v>
      </c>
      <c r="G767" s="2">
        <v>55.6</v>
      </c>
      <c r="H767" s="2">
        <v>44.4</v>
      </c>
      <c r="I767" s="2" t="s">
        <v>19</v>
      </c>
      <c r="J767" s="2" t="s">
        <v>27</v>
      </c>
      <c r="K767" s="2">
        <v>2002</v>
      </c>
      <c r="L767" s="2" t="s">
        <v>49</v>
      </c>
      <c r="M767" s="3">
        <v>37320</v>
      </c>
    </row>
    <row r="768" spans="1:13" x14ac:dyDescent="0.2">
      <c r="A768" s="1" t="s">
        <v>296</v>
      </c>
      <c r="B768" s="2" t="s">
        <v>778</v>
      </c>
      <c r="C768" s="2" t="s">
        <v>15</v>
      </c>
      <c r="D768" s="2" t="s">
        <v>1217</v>
      </c>
      <c r="E768" s="2" t="s">
        <v>395</v>
      </c>
      <c r="F768" s="2" t="s">
        <v>367</v>
      </c>
      <c r="G768" s="2">
        <v>66.2</v>
      </c>
      <c r="H768" s="2">
        <v>33.799999999999997</v>
      </c>
      <c r="I768" s="2" t="s">
        <v>19</v>
      </c>
      <c r="J768" s="2" t="s">
        <v>27</v>
      </c>
      <c r="K768" s="2">
        <v>2002</v>
      </c>
      <c r="L768" s="2" t="s">
        <v>49</v>
      </c>
      <c r="M768" s="3">
        <v>37320</v>
      </c>
    </row>
    <row r="769" spans="1:13" x14ac:dyDescent="0.2">
      <c r="A769" s="1" t="s">
        <v>339</v>
      </c>
      <c r="B769" s="2" t="s">
        <v>1229</v>
      </c>
      <c r="C769" s="2" t="s">
        <v>1230</v>
      </c>
      <c r="D769" s="2" t="s">
        <v>1231</v>
      </c>
      <c r="E769" s="2" t="s">
        <v>395</v>
      </c>
      <c r="F769" s="2" t="s">
        <v>159</v>
      </c>
      <c r="G769" s="2">
        <v>57.1</v>
      </c>
      <c r="H769" s="2">
        <v>42.9</v>
      </c>
      <c r="I769" s="2" t="s">
        <v>26</v>
      </c>
      <c r="J769" s="2" t="s">
        <v>20</v>
      </c>
      <c r="K769" s="2">
        <v>2002</v>
      </c>
      <c r="L769" s="2" t="s">
        <v>49</v>
      </c>
      <c r="M769" s="3">
        <v>37320</v>
      </c>
    </row>
    <row r="770" spans="1:13" x14ac:dyDescent="0.2">
      <c r="A770" s="1" t="s">
        <v>150</v>
      </c>
      <c r="B770" s="2" t="s">
        <v>1232</v>
      </c>
      <c r="C770" s="2" t="s">
        <v>15</v>
      </c>
      <c r="D770" s="2" t="s">
        <v>1098</v>
      </c>
      <c r="E770" s="2" t="s">
        <v>395</v>
      </c>
      <c r="F770" s="2" t="s">
        <v>76</v>
      </c>
      <c r="G770" s="2">
        <v>63.4</v>
      </c>
      <c r="H770" s="2">
        <v>36.6</v>
      </c>
      <c r="I770" s="2" t="s">
        <v>19</v>
      </c>
      <c r="J770" s="2" t="s">
        <v>27</v>
      </c>
      <c r="K770" s="2">
        <v>2002</v>
      </c>
      <c r="L770" s="2" t="s">
        <v>49</v>
      </c>
      <c r="M770" s="3">
        <v>37320</v>
      </c>
    </row>
    <row r="771" spans="1:13" x14ac:dyDescent="0.2">
      <c r="A771" s="1" t="s">
        <v>69</v>
      </c>
      <c r="B771" s="2" t="s">
        <v>1233</v>
      </c>
      <c r="C771" s="2" t="s">
        <v>15</v>
      </c>
      <c r="D771" s="2" t="s">
        <v>1234</v>
      </c>
      <c r="E771" s="2" t="s">
        <v>395</v>
      </c>
      <c r="F771" s="2" t="s">
        <v>78</v>
      </c>
      <c r="G771" s="2">
        <v>45.2</v>
      </c>
      <c r="H771" s="2">
        <v>54.8</v>
      </c>
      <c r="I771" s="2" t="s">
        <v>26</v>
      </c>
      <c r="J771" s="2" t="s">
        <v>20</v>
      </c>
      <c r="K771" s="2">
        <v>2002</v>
      </c>
      <c r="L771" s="2" t="s">
        <v>49</v>
      </c>
      <c r="M771" s="3">
        <v>37320</v>
      </c>
    </row>
    <row r="772" spans="1:13" x14ac:dyDescent="0.2">
      <c r="A772" s="1" t="s">
        <v>242</v>
      </c>
      <c r="B772" s="2" t="s">
        <v>684</v>
      </c>
      <c r="C772" s="2" t="s">
        <v>15</v>
      </c>
      <c r="D772" s="2" t="s">
        <v>1235</v>
      </c>
      <c r="E772" s="2" t="s">
        <v>395</v>
      </c>
      <c r="F772" s="2" t="s">
        <v>107</v>
      </c>
      <c r="G772" s="2">
        <v>72.8</v>
      </c>
      <c r="H772" s="2">
        <v>27.2</v>
      </c>
      <c r="I772" s="2" t="s">
        <v>19</v>
      </c>
      <c r="J772" s="2" t="s">
        <v>27</v>
      </c>
      <c r="K772" s="2">
        <v>2000</v>
      </c>
      <c r="L772" s="2" t="s">
        <v>21</v>
      </c>
      <c r="M772" s="3">
        <v>36837</v>
      </c>
    </row>
    <row r="773" spans="1:13" x14ac:dyDescent="0.2">
      <c r="A773" s="1" t="s">
        <v>420</v>
      </c>
      <c r="B773" s="2" t="s">
        <v>1236</v>
      </c>
      <c r="C773" s="2" t="s">
        <v>15</v>
      </c>
      <c r="D773" s="2" t="s">
        <v>1237</v>
      </c>
      <c r="E773" s="2" t="s">
        <v>395</v>
      </c>
      <c r="F773" s="2" t="s">
        <v>107</v>
      </c>
      <c r="G773" s="2">
        <v>39.6</v>
      </c>
      <c r="H773" s="2">
        <v>60.4</v>
      </c>
      <c r="I773" s="2" t="s">
        <v>26</v>
      </c>
      <c r="J773" s="2" t="s">
        <v>27</v>
      </c>
      <c r="K773" s="2">
        <v>2000</v>
      </c>
      <c r="L773" s="2" t="s">
        <v>21</v>
      </c>
      <c r="M773" s="3">
        <v>36837</v>
      </c>
    </row>
    <row r="774" spans="1:13" x14ac:dyDescent="0.2">
      <c r="A774" s="1" t="s">
        <v>242</v>
      </c>
      <c r="B774" s="2" t="s">
        <v>243</v>
      </c>
      <c r="C774" s="2" t="s">
        <v>15</v>
      </c>
      <c r="D774" s="2" t="s">
        <v>1238</v>
      </c>
      <c r="E774" s="2" t="s">
        <v>395</v>
      </c>
      <c r="F774" s="2" t="s">
        <v>140</v>
      </c>
      <c r="G774" s="2">
        <v>77.7</v>
      </c>
      <c r="H774" s="2">
        <v>22.3</v>
      </c>
      <c r="I774" s="2" t="s">
        <v>19</v>
      </c>
      <c r="J774" s="2" t="s">
        <v>27</v>
      </c>
      <c r="K774" s="2">
        <v>2000</v>
      </c>
      <c r="L774" s="2" t="s">
        <v>21</v>
      </c>
      <c r="M774" s="3">
        <v>36837</v>
      </c>
    </row>
    <row r="775" spans="1:13" x14ac:dyDescent="0.2">
      <c r="A775" s="1" t="s">
        <v>296</v>
      </c>
      <c r="B775" s="2" t="s">
        <v>696</v>
      </c>
      <c r="C775" s="2" t="s">
        <v>15</v>
      </c>
      <c r="D775" s="2" t="s">
        <v>1239</v>
      </c>
      <c r="E775" s="2" t="s">
        <v>395</v>
      </c>
      <c r="F775" s="2" t="s">
        <v>78</v>
      </c>
      <c r="G775" s="2">
        <v>52.5</v>
      </c>
      <c r="H775" s="2">
        <v>47.5</v>
      </c>
      <c r="I775" s="2" t="s">
        <v>26</v>
      </c>
      <c r="J775" s="2" t="s">
        <v>20</v>
      </c>
      <c r="K775" s="2">
        <v>2000</v>
      </c>
      <c r="L775" s="2" t="s">
        <v>21</v>
      </c>
      <c r="M775" s="3">
        <v>36837</v>
      </c>
    </row>
    <row r="776" spans="1:13" x14ac:dyDescent="0.2">
      <c r="A776" s="1" t="s">
        <v>280</v>
      </c>
      <c r="B776" s="2" t="s">
        <v>280</v>
      </c>
      <c r="C776" s="2" t="s">
        <v>15</v>
      </c>
      <c r="D776" s="2" t="s">
        <v>1240</v>
      </c>
      <c r="E776" s="2" t="s">
        <v>395</v>
      </c>
      <c r="F776" s="2" t="s">
        <v>76</v>
      </c>
      <c r="G776" s="2">
        <v>29.8</v>
      </c>
      <c r="H776" s="2">
        <v>70.2</v>
      </c>
      <c r="I776" s="2" t="s">
        <v>26</v>
      </c>
      <c r="J776" s="2" t="s">
        <v>27</v>
      </c>
      <c r="K776" s="2">
        <v>2000</v>
      </c>
      <c r="L776" s="2" t="s">
        <v>21</v>
      </c>
      <c r="M776" s="3">
        <v>36837</v>
      </c>
    </row>
    <row r="777" spans="1:13" x14ac:dyDescent="0.2">
      <c r="A777" s="1" t="s">
        <v>52</v>
      </c>
      <c r="B777" s="2" t="s">
        <v>416</v>
      </c>
      <c r="C777" s="2" t="s">
        <v>15</v>
      </c>
      <c r="D777" s="2" t="s">
        <v>1241</v>
      </c>
      <c r="E777" s="2" t="s">
        <v>395</v>
      </c>
      <c r="F777" s="2" t="s">
        <v>159</v>
      </c>
      <c r="G777" s="2">
        <v>45.5</v>
      </c>
      <c r="H777" s="2">
        <v>54.5</v>
      </c>
      <c r="I777" s="2" t="s">
        <v>26</v>
      </c>
      <c r="J777" s="2" t="s">
        <v>27</v>
      </c>
      <c r="K777" s="2">
        <v>2000</v>
      </c>
      <c r="L777" s="2" t="s">
        <v>21</v>
      </c>
      <c r="M777" s="3">
        <v>36837</v>
      </c>
    </row>
    <row r="778" spans="1:13" x14ac:dyDescent="0.2">
      <c r="A778" s="1" t="s">
        <v>52</v>
      </c>
      <c r="B778" s="2" t="s">
        <v>416</v>
      </c>
      <c r="C778" s="2" t="s">
        <v>15</v>
      </c>
      <c r="D778" s="2" t="s">
        <v>1242</v>
      </c>
      <c r="E778" s="2" t="s">
        <v>395</v>
      </c>
      <c r="F778" s="2" t="s">
        <v>233</v>
      </c>
      <c r="G778" s="2">
        <v>25.4</v>
      </c>
      <c r="H778" s="2">
        <v>74.599999999999994</v>
      </c>
      <c r="I778" s="2" t="s">
        <v>26</v>
      </c>
      <c r="J778" s="2" t="s">
        <v>27</v>
      </c>
      <c r="K778" s="2">
        <v>2000</v>
      </c>
      <c r="L778" s="2" t="s">
        <v>21</v>
      </c>
      <c r="M778" s="3">
        <v>36837</v>
      </c>
    </row>
    <row r="779" spans="1:13" x14ac:dyDescent="0.2">
      <c r="A779" s="1" t="s">
        <v>13</v>
      </c>
      <c r="B779" s="2" t="s">
        <v>832</v>
      </c>
      <c r="C779" s="2" t="s">
        <v>15</v>
      </c>
      <c r="D779" s="2" t="s">
        <v>1243</v>
      </c>
      <c r="E779" s="2" t="s">
        <v>395</v>
      </c>
      <c r="F779" s="2" t="s">
        <v>65</v>
      </c>
      <c r="G779" s="2">
        <v>38.5</v>
      </c>
      <c r="H779" s="2">
        <v>61.5</v>
      </c>
      <c r="I779" s="2" t="s">
        <v>26</v>
      </c>
      <c r="J779" s="2" t="s">
        <v>27</v>
      </c>
      <c r="K779" s="2">
        <v>2000</v>
      </c>
      <c r="L779" s="2" t="s">
        <v>21</v>
      </c>
      <c r="M779" s="3">
        <v>36837</v>
      </c>
    </row>
    <row r="780" spans="1:13" x14ac:dyDescent="0.2">
      <c r="A780" s="1" t="s">
        <v>45</v>
      </c>
      <c r="B780" s="2" t="s">
        <v>1244</v>
      </c>
      <c r="C780" s="2" t="s">
        <v>15</v>
      </c>
      <c r="D780" s="2" t="s">
        <v>1243</v>
      </c>
      <c r="E780" s="2" t="s">
        <v>395</v>
      </c>
      <c r="F780" s="2" t="s">
        <v>48</v>
      </c>
      <c r="G780" s="2">
        <v>38.4</v>
      </c>
      <c r="H780" s="2">
        <v>61.6</v>
      </c>
      <c r="I780" s="2" t="s">
        <v>26</v>
      </c>
      <c r="J780" s="2" t="s">
        <v>27</v>
      </c>
      <c r="K780" s="2">
        <v>2000</v>
      </c>
      <c r="L780" s="2" t="s">
        <v>21</v>
      </c>
      <c r="M780" s="3">
        <v>36837</v>
      </c>
    </row>
    <row r="781" spans="1:13" x14ac:dyDescent="0.2">
      <c r="A781" s="1" t="s">
        <v>296</v>
      </c>
      <c r="B781" s="2" t="s">
        <v>700</v>
      </c>
      <c r="C781" s="2" t="s">
        <v>15</v>
      </c>
      <c r="D781" s="2" t="s">
        <v>1245</v>
      </c>
      <c r="E781" s="2" t="s">
        <v>395</v>
      </c>
      <c r="F781" s="2" t="s">
        <v>159</v>
      </c>
      <c r="G781" s="2">
        <v>45.9</v>
      </c>
      <c r="H781" s="2">
        <v>54.1</v>
      </c>
      <c r="I781" s="2" t="s">
        <v>26</v>
      </c>
      <c r="J781" s="2" t="s">
        <v>27</v>
      </c>
      <c r="K781" s="2">
        <v>2000</v>
      </c>
      <c r="L781" s="2" t="s">
        <v>21</v>
      </c>
      <c r="M781" s="3">
        <v>36837</v>
      </c>
    </row>
    <row r="782" spans="1:13" x14ac:dyDescent="0.2">
      <c r="A782" s="1" t="s">
        <v>363</v>
      </c>
      <c r="B782" s="2" t="s">
        <v>947</v>
      </c>
      <c r="C782" s="2" t="s">
        <v>15</v>
      </c>
      <c r="D782" s="2" t="s">
        <v>1246</v>
      </c>
      <c r="E782" s="2" t="s">
        <v>395</v>
      </c>
      <c r="F782" s="2" t="s">
        <v>65</v>
      </c>
      <c r="G782" s="2">
        <v>65.099999999999994</v>
      </c>
      <c r="H782" s="2">
        <v>34.9</v>
      </c>
      <c r="I782" s="2" t="s">
        <v>19</v>
      </c>
      <c r="J782" s="2" t="s">
        <v>27</v>
      </c>
      <c r="K782" s="2">
        <v>2000</v>
      </c>
      <c r="L782" s="2" t="s">
        <v>21</v>
      </c>
      <c r="M782" s="3">
        <v>36837</v>
      </c>
    </row>
    <row r="783" spans="1:13" x14ac:dyDescent="0.2">
      <c r="A783" s="1" t="s">
        <v>13</v>
      </c>
      <c r="B783" s="2" t="s">
        <v>131</v>
      </c>
      <c r="C783" s="2" t="s">
        <v>15</v>
      </c>
      <c r="D783" s="2" t="s">
        <v>1247</v>
      </c>
      <c r="E783" s="2" t="s">
        <v>395</v>
      </c>
      <c r="F783" s="2" t="s">
        <v>95</v>
      </c>
      <c r="G783" s="2">
        <v>69.599999999999994</v>
      </c>
      <c r="H783" s="2">
        <v>30.4</v>
      </c>
      <c r="I783" s="2" t="s">
        <v>19</v>
      </c>
      <c r="J783" s="2" t="s">
        <v>27</v>
      </c>
      <c r="K783" s="2">
        <v>2000</v>
      </c>
      <c r="L783" s="2" t="s">
        <v>21</v>
      </c>
      <c r="M783" s="3">
        <v>36837</v>
      </c>
    </row>
    <row r="784" spans="1:13" x14ac:dyDescent="0.2">
      <c r="A784" s="1" t="s">
        <v>205</v>
      </c>
      <c r="B784" s="2" t="s">
        <v>1012</v>
      </c>
      <c r="C784" s="2" t="s">
        <v>15</v>
      </c>
      <c r="D784" s="2" t="s">
        <v>1248</v>
      </c>
      <c r="E784" s="2" t="s">
        <v>395</v>
      </c>
      <c r="F784" s="2" t="s">
        <v>48</v>
      </c>
      <c r="G784" s="2">
        <v>26.5</v>
      </c>
      <c r="H784" s="2">
        <v>73.5</v>
      </c>
      <c r="I784" s="2" t="s">
        <v>26</v>
      </c>
      <c r="J784" s="2" t="s">
        <v>27</v>
      </c>
      <c r="K784" s="2">
        <v>2000</v>
      </c>
      <c r="L784" s="2" t="s">
        <v>21</v>
      </c>
      <c r="M784" s="3">
        <v>36837</v>
      </c>
    </row>
    <row r="785" spans="1:13" x14ac:dyDescent="0.2">
      <c r="A785" s="1" t="s">
        <v>52</v>
      </c>
      <c r="B785" s="2" t="s">
        <v>1249</v>
      </c>
      <c r="C785" s="2" t="s">
        <v>15</v>
      </c>
      <c r="D785" s="2" t="s">
        <v>1098</v>
      </c>
      <c r="E785" s="2" t="s">
        <v>395</v>
      </c>
      <c r="F785" s="2" t="s">
        <v>136</v>
      </c>
      <c r="G785" s="2">
        <v>59</v>
      </c>
      <c r="H785" s="2">
        <v>41</v>
      </c>
      <c r="I785" s="2" t="s">
        <v>19</v>
      </c>
      <c r="J785" s="2" t="s">
        <v>27</v>
      </c>
      <c r="K785" s="2">
        <v>2000</v>
      </c>
      <c r="L785" s="2" t="s">
        <v>21</v>
      </c>
      <c r="M785" s="3">
        <v>36837</v>
      </c>
    </row>
    <row r="786" spans="1:13" x14ac:dyDescent="0.2">
      <c r="A786" s="1" t="s">
        <v>220</v>
      </c>
      <c r="B786" s="2" t="s">
        <v>1250</v>
      </c>
      <c r="C786" s="2" t="s">
        <v>15</v>
      </c>
      <c r="D786" s="2" t="s">
        <v>1251</v>
      </c>
      <c r="E786" s="2" t="s">
        <v>395</v>
      </c>
      <c r="F786" s="2" t="s">
        <v>90</v>
      </c>
      <c r="G786" s="2">
        <v>46.9</v>
      </c>
      <c r="H786" s="2">
        <v>53.1</v>
      </c>
      <c r="I786" s="2" t="s">
        <v>26</v>
      </c>
      <c r="J786" s="2" t="s">
        <v>27</v>
      </c>
      <c r="K786" s="2">
        <v>2000</v>
      </c>
      <c r="L786" s="2" t="s">
        <v>21</v>
      </c>
      <c r="M786" s="3">
        <v>36837</v>
      </c>
    </row>
    <row r="787" spans="1:13" x14ac:dyDescent="0.2">
      <c r="A787" s="1" t="s">
        <v>248</v>
      </c>
      <c r="B787" s="2" t="s">
        <v>249</v>
      </c>
      <c r="C787" s="2" t="s">
        <v>15</v>
      </c>
      <c r="D787" s="2" t="s">
        <v>1252</v>
      </c>
      <c r="E787" s="2" t="s">
        <v>395</v>
      </c>
      <c r="F787" s="2" t="s">
        <v>136</v>
      </c>
      <c r="G787" s="2">
        <v>63.7</v>
      </c>
      <c r="H787" s="2">
        <v>36.299999999999997</v>
      </c>
      <c r="I787" s="2" t="s">
        <v>26</v>
      </c>
      <c r="J787" s="2" t="s">
        <v>20</v>
      </c>
      <c r="K787" s="2">
        <v>2000</v>
      </c>
      <c r="L787" s="2" t="s">
        <v>21</v>
      </c>
      <c r="M787" s="3">
        <v>36837</v>
      </c>
    </row>
    <row r="788" spans="1:13" x14ac:dyDescent="0.2">
      <c r="A788" s="1" t="s">
        <v>116</v>
      </c>
      <c r="B788" s="2" t="s">
        <v>208</v>
      </c>
      <c r="C788" s="2" t="s">
        <v>42</v>
      </c>
      <c r="D788" s="2" t="s">
        <v>1253</v>
      </c>
      <c r="E788" s="2" t="s">
        <v>395</v>
      </c>
      <c r="F788" s="2" t="s">
        <v>18</v>
      </c>
      <c r="G788" s="2">
        <v>27.4</v>
      </c>
      <c r="H788" s="2">
        <v>72.599999999999994</v>
      </c>
      <c r="I788" s="2" t="s">
        <v>26</v>
      </c>
      <c r="J788" s="2" t="s">
        <v>27</v>
      </c>
      <c r="K788" s="2">
        <v>2000</v>
      </c>
      <c r="L788" s="2" t="s">
        <v>21</v>
      </c>
      <c r="M788" s="3">
        <v>36837</v>
      </c>
    </row>
    <row r="789" spans="1:13" x14ac:dyDescent="0.2">
      <c r="A789" s="1" t="s">
        <v>69</v>
      </c>
      <c r="B789" s="2" t="s">
        <v>730</v>
      </c>
      <c r="C789" s="2" t="s">
        <v>15</v>
      </c>
      <c r="D789" s="2" t="s">
        <v>1254</v>
      </c>
      <c r="E789" s="2" t="s">
        <v>395</v>
      </c>
      <c r="F789" s="2" t="s">
        <v>51</v>
      </c>
      <c r="G789" s="2">
        <v>42.7</v>
      </c>
      <c r="H789" s="2">
        <v>57.3</v>
      </c>
      <c r="I789" s="2" t="s">
        <v>26</v>
      </c>
      <c r="J789" s="2" t="s">
        <v>20</v>
      </c>
      <c r="K789" s="2">
        <v>2000</v>
      </c>
      <c r="L789" s="2" t="s">
        <v>21</v>
      </c>
      <c r="M789" s="3">
        <v>36837</v>
      </c>
    </row>
    <row r="790" spans="1:13" x14ac:dyDescent="0.2">
      <c r="A790" s="1" t="s">
        <v>83</v>
      </c>
      <c r="B790" s="2" t="s">
        <v>84</v>
      </c>
      <c r="C790" s="2" t="s">
        <v>15</v>
      </c>
      <c r="D790" s="2" t="s">
        <v>1255</v>
      </c>
      <c r="E790" s="2" t="s">
        <v>395</v>
      </c>
      <c r="F790" s="2" t="s">
        <v>1256</v>
      </c>
      <c r="G790" s="2">
        <v>36.299999999999997</v>
      </c>
      <c r="H790" s="2">
        <v>63.7</v>
      </c>
      <c r="I790" s="2" t="s">
        <v>26</v>
      </c>
      <c r="J790" s="2" t="s">
        <v>27</v>
      </c>
      <c r="K790" s="2">
        <v>2000</v>
      </c>
      <c r="L790" s="2" t="s">
        <v>21</v>
      </c>
      <c r="M790" s="3">
        <v>36837</v>
      </c>
    </row>
    <row r="791" spans="1:13" x14ac:dyDescent="0.2">
      <c r="A791" s="1" t="s">
        <v>374</v>
      </c>
      <c r="B791" s="2" t="s">
        <v>1183</v>
      </c>
      <c r="C791" s="2" t="s">
        <v>15</v>
      </c>
      <c r="D791" s="2" t="s">
        <v>1257</v>
      </c>
      <c r="E791" s="2" t="s">
        <v>395</v>
      </c>
      <c r="F791" s="2" t="s">
        <v>65</v>
      </c>
      <c r="G791" s="2">
        <v>28.5</v>
      </c>
      <c r="H791" s="2">
        <v>71.5</v>
      </c>
      <c r="I791" s="2" t="s">
        <v>26</v>
      </c>
      <c r="J791" s="2" t="s">
        <v>27</v>
      </c>
      <c r="K791" s="2">
        <v>2000</v>
      </c>
      <c r="L791" s="2" t="s">
        <v>21</v>
      </c>
      <c r="M791" s="3">
        <v>36837</v>
      </c>
    </row>
    <row r="792" spans="1:13" x14ac:dyDescent="0.2">
      <c r="A792" s="1" t="s">
        <v>269</v>
      </c>
      <c r="B792" s="2" t="s">
        <v>269</v>
      </c>
      <c r="C792" s="2" t="s">
        <v>15</v>
      </c>
      <c r="D792" s="2" t="s">
        <v>1258</v>
      </c>
      <c r="E792" s="2" t="s">
        <v>395</v>
      </c>
      <c r="F792" s="2" t="s">
        <v>55</v>
      </c>
      <c r="G792" s="2">
        <v>70.8</v>
      </c>
      <c r="H792" s="2">
        <v>29.2</v>
      </c>
      <c r="I792" s="2" t="s">
        <v>19</v>
      </c>
      <c r="J792" s="2" t="s">
        <v>27</v>
      </c>
      <c r="K792" s="2">
        <v>2000</v>
      </c>
      <c r="L792" s="2" t="s">
        <v>21</v>
      </c>
      <c r="M792" s="3">
        <v>36837</v>
      </c>
    </row>
    <row r="793" spans="1:13" x14ac:dyDescent="0.2">
      <c r="A793" s="1" t="s">
        <v>32</v>
      </c>
      <c r="B793" s="2" t="s">
        <v>32</v>
      </c>
      <c r="C793" s="2" t="s">
        <v>15</v>
      </c>
      <c r="D793" s="2" t="s">
        <v>1258</v>
      </c>
      <c r="E793" s="2" t="s">
        <v>395</v>
      </c>
      <c r="F793" s="2" t="s">
        <v>140</v>
      </c>
      <c r="G793" s="2">
        <v>54</v>
      </c>
      <c r="H793" s="2">
        <v>46</v>
      </c>
      <c r="I793" s="2" t="s">
        <v>26</v>
      </c>
      <c r="J793" s="2" t="s">
        <v>20</v>
      </c>
      <c r="K793" s="2">
        <v>2000</v>
      </c>
      <c r="L793" s="2" t="s">
        <v>21</v>
      </c>
      <c r="M793" s="3">
        <v>36837</v>
      </c>
    </row>
    <row r="794" spans="1:13" x14ac:dyDescent="0.2">
      <c r="A794" s="1" t="s">
        <v>108</v>
      </c>
      <c r="B794" s="2" t="s">
        <v>465</v>
      </c>
      <c r="C794" s="2" t="s">
        <v>15</v>
      </c>
      <c r="D794" s="2" t="s">
        <v>1259</v>
      </c>
      <c r="E794" s="2" t="s">
        <v>395</v>
      </c>
      <c r="F794" s="2" t="s">
        <v>95</v>
      </c>
      <c r="G794" s="2">
        <v>43.2</v>
      </c>
      <c r="H794" s="2">
        <v>56.8</v>
      </c>
      <c r="I794" s="2" t="s">
        <v>26</v>
      </c>
      <c r="J794" s="2" t="s">
        <v>27</v>
      </c>
      <c r="K794" s="2">
        <v>2000</v>
      </c>
      <c r="L794" s="2" t="s">
        <v>21</v>
      </c>
      <c r="M794" s="3">
        <v>36837</v>
      </c>
    </row>
    <row r="795" spans="1:13" x14ac:dyDescent="0.2">
      <c r="A795" s="1" t="s">
        <v>108</v>
      </c>
      <c r="B795" s="2" t="s">
        <v>129</v>
      </c>
      <c r="C795" s="2" t="s">
        <v>15</v>
      </c>
      <c r="D795" s="2" t="s">
        <v>1237</v>
      </c>
      <c r="E795" s="2" t="s">
        <v>395</v>
      </c>
      <c r="F795" s="2" t="s">
        <v>48</v>
      </c>
      <c r="G795" s="2">
        <v>67.599999999999994</v>
      </c>
      <c r="H795" s="2">
        <v>32.4</v>
      </c>
      <c r="I795" s="2" t="s">
        <v>19</v>
      </c>
      <c r="J795" s="2" t="s">
        <v>27</v>
      </c>
      <c r="K795" s="2">
        <v>2000</v>
      </c>
      <c r="L795" s="2" t="s">
        <v>21</v>
      </c>
      <c r="M795" s="3">
        <v>36837</v>
      </c>
    </row>
    <row r="796" spans="1:13" x14ac:dyDescent="0.2">
      <c r="A796" s="1" t="s">
        <v>108</v>
      </c>
      <c r="B796" s="2" t="s">
        <v>129</v>
      </c>
      <c r="C796" s="2" t="s">
        <v>42</v>
      </c>
      <c r="D796" s="2" t="s">
        <v>1260</v>
      </c>
      <c r="E796" s="2" t="s">
        <v>395</v>
      </c>
      <c r="F796" s="2" t="s">
        <v>159</v>
      </c>
      <c r="G796" s="2">
        <v>50.4</v>
      </c>
      <c r="H796" s="2">
        <v>49.6</v>
      </c>
      <c r="I796" s="2" t="s">
        <v>26</v>
      </c>
      <c r="J796" s="2" t="s">
        <v>20</v>
      </c>
      <c r="K796" s="2">
        <v>2000</v>
      </c>
      <c r="L796" s="2" t="s">
        <v>21</v>
      </c>
      <c r="M796" s="3">
        <v>36837</v>
      </c>
    </row>
    <row r="797" spans="1:13" x14ac:dyDescent="0.2">
      <c r="A797" s="1" t="s">
        <v>108</v>
      </c>
      <c r="B797" s="2" t="s">
        <v>147</v>
      </c>
      <c r="C797" s="2" t="s">
        <v>15</v>
      </c>
      <c r="D797" s="2" t="s">
        <v>1259</v>
      </c>
      <c r="E797" s="2" t="s">
        <v>395</v>
      </c>
      <c r="F797" s="2" t="s">
        <v>65</v>
      </c>
      <c r="G797" s="2">
        <v>37.4</v>
      </c>
      <c r="H797" s="2">
        <v>62.6</v>
      </c>
      <c r="I797" s="2" t="s">
        <v>26</v>
      </c>
      <c r="J797" s="2" t="s">
        <v>27</v>
      </c>
      <c r="K797" s="2">
        <v>2000</v>
      </c>
      <c r="L797" s="2" t="s">
        <v>21</v>
      </c>
      <c r="M797" s="3">
        <v>36837</v>
      </c>
    </row>
    <row r="798" spans="1:13" x14ac:dyDescent="0.2">
      <c r="A798" s="1" t="s">
        <v>293</v>
      </c>
      <c r="B798" s="2" t="s">
        <v>749</v>
      </c>
      <c r="C798" s="2" t="s">
        <v>15</v>
      </c>
      <c r="D798" s="2" t="s">
        <v>1261</v>
      </c>
      <c r="E798" s="2" t="s">
        <v>395</v>
      </c>
      <c r="F798" s="2" t="s">
        <v>121</v>
      </c>
      <c r="G798" s="2">
        <v>47.1</v>
      </c>
      <c r="H798" s="2">
        <v>52.9</v>
      </c>
      <c r="I798" s="2" t="s">
        <v>26</v>
      </c>
      <c r="J798" s="2" t="s">
        <v>27</v>
      </c>
      <c r="K798" s="2">
        <v>2000</v>
      </c>
      <c r="L798" s="2" t="s">
        <v>21</v>
      </c>
      <c r="M798" s="3">
        <v>36837</v>
      </c>
    </row>
    <row r="799" spans="1:13" x14ac:dyDescent="0.2">
      <c r="A799" s="1" t="s">
        <v>242</v>
      </c>
      <c r="B799" s="2" t="s">
        <v>751</v>
      </c>
      <c r="C799" s="2" t="s">
        <v>15</v>
      </c>
      <c r="D799" s="2" t="s">
        <v>1262</v>
      </c>
      <c r="E799" s="2" t="s">
        <v>395</v>
      </c>
      <c r="F799" s="2" t="s">
        <v>245</v>
      </c>
      <c r="G799" s="2">
        <v>37.4</v>
      </c>
      <c r="H799" s="2">
        <v>62.6</v>
      </c>
      <c r="I799" s="2" t="s">
        <v>26</v>
      </c>
      <c r="J799" s="2" t="s">
        <v>27</v>
      </c>
      <c r="K799" s="2">
        <v>2000</v>
      </c>
      <c r="L799" s="2" t="s">
        <v>21</v>
      </c>
      <c r="M799" s="3">
        <v>36837</v>
      </c>
    </row>
    <row r="800" spans="1:13" x14ac:dyDescent="0.2">
      <c r="A800" s="1" t="s">
        <v>532</v>
      </c>
      <c r="B800" s="2" t="s">
        <v>1081</v>
      </c>
      <c r="C800" s="2" t="s">
        <v>15</v>
      </c>
      <c r="D800" s="2" t="s">
        <v>1263</v>
      </c>
      <c r="E800" s="2" t="s">
        <v>395</v>
      </c>
      <c r="F800" s="2" t="s">
        <v>76</v>
      </c>
      <c r="G800" s="2">
        <v>55.3</v>
      </c>
      <c r="H800" s="2">
        <v>44.7</v>
      </c>
      <c r="I800" s="2" t="s">
        <v>19</v>
      </c>
      <c r="J800" s="2" t="s">
        <v>27</v>
      </c>
      <c r="K800" s="2">
        <v>2000</v>
      </c>
      <c r="L800" s="2" t="s">
        <v>21</v>
      </c>
      <c r="M800" s="3">
        <v>36837</v>
      </c>
    </row>
    <row r="801" spans="1:13" x14ac:dyDescent="0.2">
      <c r="A801" s="1" t="s">
        <v>339</v>
      </c>
      <c r="B801" s="2" t="s">
        <v>476</v>
      </c>
      <c r="C801" s="2" t="s">
        <v>15</v>
      </c>
      <c r="D801" s="2" t="s">
        <v>1264</v>
      </c>
      <c r="E801" s="2" t="s">
        <v>395</v>
      </c>
      <c r="F801" s="2" t="s">
        <v>115</v>
      </c>
      <c r="G801" s="2">
        <v>44.3</v>
      </c>
      <c r="H801" s="2">
        <v>55.7</v>
      </c>
      <c r="I801" s="2" t="s">
        <v>26</v>
      </c>
      <c r="J801" s="2" t="s">
        <v>27</v>
      </c>
      <c r="K801" s="2">
        <v>2000</v>
      </c>
      <c r="L801" s="2" t="s">
        <v>21</v>
      </c>
      <c r="M801" s="3">
        <v>36837</v>
      </c>
    </row>
    <row r="802" spans="1:13" x14ac:dyDescent="0.2">
      <c r="A802" s="1" t="s">
        <v>23</v>
      </c>
      <c r="B802" s="2" t="s">
        <v>23</v>
      </c>
      <c r="C802" s="2" t="s">
        <v>24</v>
      </c>
      <c r="D802" s="4">
        <v>500000000</v>
      </c>
      <c r="E802" s="2" t="s">
        <v>395</v>
      </c>
      <c r="F802" s="2" t="s">
        <v>1265</v>
      </c>
      <c r="G802" s="2">
        <v>67.2</v>
      </c>
      <c r="H802" s="2">
        <v>32.799999999999997</v>
      </c>
      <c r="I802" s="2" t="s">
        <v>19</v>
      </c>
      <c r="J802" s="2" t="s">
        <v>27</v>
      </c>
      <c r="K802" s="2">
        <v>2000</v>
      </c>
      <c r="L802" s="2" t="s">
        <v>21</v>
      </c>
      <c r="M802" s="3">
        <v>36837</v>
      </c>
    </row>
    <row r="803" spans="1:13" x14ac:dyDescent="0.2">
      <c r="A803" s="1" t="s">
        <v>23</v>
      </c>
      <c r="B803" s="2" t="s">
        <v>23</v>
      </c>
      <c r="C803" s="2" t="s">
        <v>15</v>
      </c>
      <c r="D803" s="2" t="s">
        <v>1266</v>
      </c>
      <c r="E803" s="2" t="s">
        <v>395</v>
      </c>
      <c r="F803" s="2" t="s">
        <v>1267</v>
      </c>
      <c r="G803" s="2">
        <v>48</v>
      </c>
      <c r="H803" s="2">
        <v>52</v>
      </c>
      <c r="I803" s="2" t="s">
        <v>26</v>
      </c>
      <c r="J803" s="2" t="s">
        <v>27</v>
      </c>
      <c r="K803" s="2">
        <v>2000</v>
      </c>
      <c r="L803" s="2" t="s">
        <v>21</v>
      </c>
      <c r="M803" s="3">
        <v>36837</v>
      </c>
    </row>
    <row r="804" spans="1:13" x14ac:dyDescent="0.2">
      <c r="A804" s="1" t="s">
        <v>23</v>
      </c>
      <c r="B804" s="2" t="s">
        <v>23</v>
      </c>
      <c r="C804" s="2" t="s">
        <v>15</v>
      </c>
      <c r="D804" s="2" t="s">
        <v>1268</v>
      </c>
      <c r="E804" s="2" t="s">
        <v>395</v>
      </c>
      <c r="F804" s="2" t="s">
        <v>1269</v>
      </c>
      <c r="G804" s="2">
        <v>53.3</v>
      </c>
      <c r="H804" s="2">
        <v>46.7</v>
      </c>
      <c r="I804" s="2" t="s">
        <v>19</v>
      </c>
      <c r="J804" s="2" t="s">
        <v>27</v>
      </c>
      <c r="K804" s="2">
        <v>2000</v>
      </c>
      <c r="L804" s="2" t="s">
        <v>21</v>
      </c>
      <c r="M804" s="3">
        <v>36837</v>
      </c>
    </row>
    <row r="805" spans="1:13" x14ac:dyDescent="0.2">
      <c r="A805" s="1" t="s">
        <v>13</v>
      </c>
      <c r="B805" s="2" t="s">
        <v>760</v>
      </c>
      <c r="C805" s="2" t="s">
        <v>15</v>
      </c>
      <c r="D805" s="2" t="s">
        <v>1270</v>
      </c>
      <c r="E805" s="2" t="s">
        <v>395</v>
      </c>
      <c r="F805" s="2" t="s">
        <v>130</v>
      </c>
      <c r="G805" s="2">
        <v>63.9</v>
      </c>
      <c r="H805" s="2">
        <v>36.1</v>
      </c>
      <c r="I805" s="2" t="s">
        <v>26</v>
      </c>
      <c r="J805" s="2" t="s">
        <v>20</v>
      </c>
      <c r="K805" s="2">
        <v>2000</v>
      </c>
      <c r="L805" s="2" t="s">
        <v>21</v>
      </c>
      <c r="M805" s="3">
        <v>36837</v>
      </c>
    </row>
    <row r="806" spans="1:13" x14ac:dyDescent="0.2">
      <c r="A806" s="1" t="s">
        <v>329</v>
      </c>
      <c r="B806" s="2" t="s">
        <v>330</v>
      </c>
      <c r="C806" s="2" t="s">
        <v>15</v>
      </c>
      <c r="D806" s="2" t="s">
        <v>1271</v>
      </c>
      <c r="E806" s="2" t="s">
        <v>395</v>
      </c>
      <c r="F806" s="2" t="s">
        <v>44</v>
      </c>
      <c r="G806" s="2">
        <v>46.6</v>
      </c>
      <c r="H806" s="2">
        <v>53.4</v>
      </c>
      <c r="I806" s="2" t="s">
        <v>26</v>
      </c>
      <c r="J806" s="2" t="s">
        <v>27</v>
      </c>
      <c r="K806" s="2">
        <v>2000</v>
      </c>
      <c r="L806" s="2" t="s">
        <v>21</v>
      </c>
      <c r="M806" s="3">
        <v>36837</v>
      </c>
    </row>
    <row r="807" spans="1:13" x14ac:dyDescent="0.2">
      <c r="A807" s="1" t="s">
        <v>1272</v>
      </c>
      <c r="B807" s="2" t="s">
        <v>1273</v>
      </c>
      <c r="C807" s="2" t="s">
        <v>15</v>
      </c>
      <c r="D807" s="2" t="s">
        <v>1271</v>
      </c>
      <c r="E807" s="2" t="s">
        <v>395</v>
      </c>
      <c r="F807" s="2" t="s">
        <v>1274</v>
      </c>
      <c r="G807" s="2">
        <v>52.5</v>
      </c>
      <c r="H807" s="2">
        <v>47.5</v>
      </c>
      <c r="I807" s="2" t="s">
        <v>19</v>
      </c>
      <c r="J807" s="2" t="s">
        <v>27</v>
      </c>
      <c r="K807" s="2">
        <v>2000</v>
      </c>
      <c r="L807" s="2" t="s">
        <v>21</v>
      </c>
      <c r="M807" s="3">
        <v>36837</v>
      </c>
    </row>
    <row r="808" spans="1:13" x14ac:dyDescent="0.2">
      <c r="A808" s="1" t="s">
        <v>1272</v>
      </c>
      <c r="B808" s="2" t="s">
        <v>1275</v>
      </c>
      <c r="C808" s="2" t="s">
        <v>15</v>
      </c>
      <c r="D808" s="2" t="s">
        <v>1271</v>
      </c>
      <c r="E808" s="2" t="s">
        <v>395</v>
      </c>
      <c r="F808" s="2" t="s">
        <v>1276</v>
      </c>
      <c r="G808" s="2">
        <v>50.3</v>
      </c>
      <c r="H808" s="2">
        <v>49.7</v>
      </c>
      <c r="I808" s="2" t="s">
        <v>19</v>
      </c>
      <c r="J808" s="2" t="s">
        <v>27</v>
      </c>
      <c r="K808" s="2">
        <v>2000</v>
      </c>
      <c r="L808" s="2" t="s">
        <v>21</v>
      </c>
      <c r="M808" s="3">
        <v>36837</v>
      </c>
    </row>
    <row r="809" spans="1:13" x14ac:dyDescent="0.2">
      <c r="A809" s="1" t="s">
        <v>60</v>
      </c>
      <c r="B809" s="2" t="s">
        <v>504</v>
      </c>
      <c r="C809" s="2" t="s">
        <v>15</v>
      </c>
      <c r="D809" s="2" t="s">
        <v>1243</v>
      </c>
      <c r="E809" s="2" t="s">
        <v>395</v>
      </c>
      <c r="F809" s="2" t="s">
        <v>59</v>
      </c>
      <c r="G809" s="2">
        <v>44.8</v>
      </c>
      <c r="H809" s="2">
        <v>55.2</v>
      </c>
      <c r="I809" s="2" t="s">
        <v>26</v>
      </c>
      <c r="J809" s="2" t="s">
        <v>27</v>
      </c>
      <c r="K809" s="2">
        <v>2000</v>
      </c>
      <c r="L809" s="2" t="s">
        <v>21</v>
      </c>
      <c r="M809" s="3">
        <v>36837</v>
      </c>
    </row>
    <row r="810" spans="1:13" x14ac:dyDescent="0.2">
      <c r="A810" s="1" t="s">
        <v>296</v>
      </c>
      <c r="B810" s="2" t="s">
        <v>619</v>
      </c>
      <c r="C810" s="2" t="s">
        <v>15</v>
      </c>
      <c r="D810" s="2" t="s">
        <v>1258</v>
      </c>
      <c r="E810" s="2" t="s">
        <v>395</v>
      </c>
      <c r="F810" s="2" t="s">
        <v>48</v>
      </c>
      <c r="G810" s="2">
        <v>44.9</v>
      </c>
      <c r="H810" s="2">
        <v>55.1</v>
      </c>
      <c r="I810" s="2" t="s">
        <v>26</v>
      </c>
      <c r="J810" s="2" t="s">
        <v>27</v>
      </c>
      <c r="K810" s="2">
        <v>2000</v>
      </c>
      <c r="L810" s="2" t="s">
        <v>21</v>
      </c>
      <c r="M810" s="3">
        <v>36837</v>
      </c>
    </row>
    <row r="811" spans="1:13" x14ac:dyDescent="0.2">
      <c r="A811" s="1" t="s">
        <v>223</v>
      </c>
      <c r="B811" s="2" t="s">
        <v>984</v>
      </c>
      <c r="C811" s="2" t="s">
        <v>15</v>
      </c>
      <c r="D811" s="2" t="s">
        <v>1237</v>
      </c>
      <c r="E811" s="2" t="s">
        <v>395</v>
      </c>
      <c r="F811" s="2" t="s">
        <v>233</v>
      </c>
      <c r="G811" s="2">
        <v>63.2</v>
      </c>
      <c r="H811" s="2">
        <v>36.799999999999997</v>
      </c>
      <c r="I811" s="2" t="s">
        <v>19</v>
      </c>
      <c r="J811" s="2" t="s">
        <v>27</v>
      </c>
      <c r="K811" s="2">
        <v>2000</v>
      </c>
      <c r="L811" s="2" t="s">
        <v>21</v>
      </c>
      <c r="M811" s="3">
        <v>36837</v>
      </c>
    </row>
    <row r="812" spans="1:13" x14ac:dyDescent="0.2">
      <c r="A812" s="1" t="s">
        <v>69</v>
      </c>
      <c r="B812" s="2" t="s">
        <v>1277</v>
      </c>
      <c r="C812" s="2" t="s">
        <v>15</v>
      </c>
      <c r="D812" s="2" t="s">
        <v>1278</v>
      </c>
      <c r="E812" s="2" t="s">
        <v>395</v>
      </c>
      <c r="F812" s="2" t="s">
        <v>35</v>
      </c>
      <c r="G812" s="2">
        <v>28.3</v>
      </c>
      <c r="H812" s="2">
        <v>71.7</v>
      </c>
      <c r="I812" s="2" t="s">
        <v>26</v>
      </c>
      <c r="J812" s="2" t="s">
        <v>27</v>
      </c>
      <c r="K812" s="2">
        <v>2000</v>
      </c>
      <c r="L812" s="2" t="s">
        <v>21</v>
      </c>
      <c r="M812" s="3">
        <v>36837</v>
      </c>
    </row>
    <row r="813" spans="1:13" x14ac:dyDescent="0.2">
      <c r="A813" s="1" t="s">
        <v>108</v>
      </c>
      <c r="B813" s="2" t="s">
        <v>506</v>
      </c>
      <c r="C813" s="2" t="s">
        <v>15</v>
      </c>
      <c r="D813" s="2" t="s">
        <v>1279</v>
      </c>
      <c r="E813" s="2" t="s">
        <v>395</v>
      </c>
      <c r="F813" s="2" t="s">
        <v>97</v>
      </c>
      <c r="G813" s="2">
        <v>17.3</v>
      </c>
      <c r="H813" s="2">
        <v>82.7</v>
      </c>
      <c r="I813" s="2" t="s">
        <v>26</v>
      </c>
      <c r="J813" s="2" t="s">
        <v>27</v>
      </c>
      <c r="K813" s="2">
        <v>2000</v>
      </c>
      <c r="L813" s="2" t="s">
        <v>21</v>
      </c>
      <c r="M813" s="3">
        <v>36837</v>
      </c>
    </row>
    <row r="814" spans="1:13" x14ac:dyDescent="0.2">
      <c r="A814" s="1" t="s">
        <v>280</v>
      </c>
      <c r="B814" s="2" t="s">
        <v>884</v>
      </c>
      <c r="C814" s="2" t="s">
        <v>15</v>
      </c>
      <c r="D814" s="2" t="s">
        <v>1280</v>
      </c>
      <c r="E814" s="2" t="s">
        <v>395</v>
      </c>
      <c r="F814" s="2" t="s">
        <v>59</v>
      </c>
      <c r="G814" s="2">
        <v>35.299999999999997</v>
      </c>
      <c r="H814" s="2">
        <v>64.7</v>
      </c>
      <c r="I814" s="2" t="s">
        <v>26</v>
      </c>
      <c r="J814" s="2" t="s">
        <v>27</v>
      </c>
      <c r="K814" s="2">
        <v>2000</v>
      </c>
      <c r="L814" s="2" t="s">
        <v>21</v>
      </c>
      <c r="M814" s="3">
        <v>36837</v>
      </c>
    </row>
    <row r="815" spans="1:13" x14ac:dyDescent="0.2">
      <c r="A815" s="1" t="s">
        <v>385</v>
      </c>
      <c r="B815" s="2" t="s">
        <v>994</v>
      </c>
      <c r="C815" s="2" t="s">
        <v>15</v>
      </c>
      <c r="D815" s="2" t="s">
        <v>1098</v>
      </c>
      <c r="E815" s="2" t="s">
        <v>395</v>
      </c>
      <c r="F815" s="2" t="s">
        <v>314</v>
      </c>
      <c r="G815" s="2">
        <v>35</v>
      </c>
      <c r="H815" s="2">
        <v>65</v>
      </c>
      <c r="I815" s="2" t="s">
        <v>26</v>
      </c>
      <c r="J815" s="2" t="s">
        <v>27</v>
      </c>
      <c r="K815" s="2">
        <v>2000</v>
      </c>
      <c r="L815" s="2" t="s">
        <v>21</v>
      </c>
      <c r="M815" s="3">
        <v>36837</v>
      </c>
    </row>
    <row r="816" spans="1:13" x14ac:dyDescent="0.2">
      <c r="A816" s="1" t="s">
        <v>374</v>
      </c>
      <c r="B816" s="2" t="s">
        <v>1104</v>
      </c>
      <c r="C816" s="2" t="s">
        <v>15</v>
      </c>
      <c r="D816" s="2" t="s">
        <v>1281</v>
      </c>
      <c r="E816" s="2" t="s">
        <v>395</v>
      </c>
      <c r="F816" s="2" t="s">
        <v>90</v>
      </c>
      <c r="G816" s="2">
        <v>58.6</v>
      </c>
      <c r="H816" s="2">
        <v>41.4</v>
      </c>
      <c r="I816" s="2" t="s">
        <v>19</v>
      </c>
      <c r="J816" s="2" t="s">
        <v>27</v>
      </c>
      <c r="K816" s="2">
        <v>2000</v>
      </c>
      <c r="L816" s="2" t="s">
        <v>21</v>
      </c>
      <c r="M816" s="3">
        <v>36837</v>
      </c>
    </row>
    <row r="817" spans="1:13" x14ac:dyDescent="0.2">
      <c r="A817" s="1" t="s">
        <v>56</v>
      </c>
      <c r="B817" s="2" t="s">
        <v>637</v>
      </c>
      <c r="C817" s="2" t="s">
        <v>15</v>
      </c>
      <c r="D817" s="2" t="s">
        <v>1282</v>
      </c>
      <c r="E817" s="2" t="s">
        <v>395</v>
      </c>
      <c r="F817" s="2" t="s">
        <v>107</v>
      </c>
      <c r="G817" s="2">
        <v>55.8</v>
      </c>
      <c r="H817" s="2">
        <v>44.2</v>
      </c>
      <c r="I817" s="2" t="s">
        <v>19</v>
      </c>
      <c r="J817" s="2" t="s">
        <v>27</v>
      </c>
      <c r="K817" s="2">
        <v>2000</v>
      </c>
      <c r="L817" s="2" t="s">
        <v>21</v>
      </c>
      <c r="M817" s="3">
        <v>36837</v>
      </c>
    </row>
    <row r="818" spans="1:13" x14ac:dyDescent="0.2">
      <c r="A818" s="1" t="s">
        <v>385</v>
      </c>
      <c r="B818" s="2" t="s">
        <v>639</v>
      </c>
      <c r="C818" s="2" t="s">
        <v>15</v>
      </c>
      <c r="D818" s="2" t="s">
        <v>1264</v>
      </c>
      <c r="E818" s="2" t="s">
        <v>395</v>
      </c>
      <c r="F818" s="2" t="s">
        <v>257</v>
      </c>
      <c r="G818" s="2">
        <v>54.3</v>
      </c>
      <c r="H818" s="2">
        <v>45.7</v>
      </c>
      <c r="I818" s="2" t="s">
        <v>19</v>
      </c>
      <c r="J818" s="2" t="s">
        <v>27</v>
      </c>
      <c r="K818" s="2">
        <v>2000</v>
      </c>
      <c r="L818" s="2" t="s">
        <v>21</v>
      </c>
      <c r="M818" s="3">
        <v>36837</v>
      </c>
    </row>
    <row r="819" spans="1:13" x14ac:dyDescent="0.2">
      <c r="A819" s="1" t="s">
        <v>385</v>
      </c>
      <c r="B819" s="2" t="s">
        <v>386</v>
      </c>
      <c r="C819" s="2" t="s">
        <v>15</v>
      </c>
      <c r="D819" s="2" t="s">
        <v>1283</v>
      </c>
      <c r="E819" s="2" t="s">
        <v>395</v>
      </c>
      <c r="F819" s="2" t="s">
        <v>18</v>
      </c>
      <c r="G819" s="2">
        <v>43</v>
      </c>
      <c r="H819" s="2">
        <v>57</v>
      </c>
      <c r="I819" s="2" t="s">
        <v>26</v>
      </c>
      <c r="J819" s="2" t="s">
        <v>27</v>
      </c>
      <c r="K819" s="2">
        <v>2000</v>
      </c>
      <c r="L819" s="2" t="s">
        <v>21</v>
      </c>
      <c r="M819" s="3">
        <v>36837</v>
      </c>
    </row>
    <row r="820" spans="1:13" x14ac:dyDescent="0.2">
      <c r="A820" s="1" t="s">
        <v>79</v>
      </c>
      <c r="B820" s="2" t="s">
        <v>650</v>
      </c>
      <c r="C820" s="2" t="s">
        <v>15</v>
      </c>
      <c r="D820" s="2" t="s">
        <v>1284</v>
      </c>
      <c r="E820" s="2" t="s">
        <v>395</v>
      </c>
      <c r="F820" s="2" t="s">
        <v>140</v>
      </c>
      <c r="G820" s="2">
        <v>44.7</v>
      </c>
      <c r="H820" s="2">
        <v>55.3</v>
      </c>
      <c r="I820" s="2" t="s">
        <v>26</v>
      </c>
      <c r="J820" s="2" t="s">
        <v>27</v>
      </c>
      <c r="K820" s="2">
        <v>2000</v>
      </c>
      <c r="L820" s="2" t="s">
        <v>21</v>
      </c>
      <c r="M820" s="3">
        <v>36837</v>
      </c>
    </row>
    <row r="821" spans="1:13" x14ac:dyDescent="0.2">
      <c r="A821" s="1" t="s">
        <v>69</v>
      </c>
      <c r="B821" s="2" t="s">
        <v>1285</v>
      </c>
      <c r="C821" s="2" t="s">
        <v>15</v>
      </c>
      <c r="D821" s="2" t="s">
        <v>1286</v>
      </c>
      <c r="E821" s="2" t="s">
        <v>395</v>
      </c>
      <c r="F821" s="2" t="s">
        <v>97</v>
      </c>
      <c r="G821" s="2">
        <v>55.5</v>
      </c>
      <c r="H821" s="2">
        <v>44.5</v>
      </c>
      <c r="I821" s="2" t="s">
        <v>19</v>
      </c>
      <c r="J821" s="2" t="s">
        <v>27</v>
      </c>
      <c r="K821" s="2">
        <v>2000</v>
      </c>
      <c r="L821" s="2" t="s">
        <v>21</v>
      </c>
      <c r="M821" s="3">
        <v>36837</v>
      </c>
    </row>
    <row r="822" spans="1:13" x14ac:dyDescent="0.2">
      <c r="A822" s="1" t="s">
        <v>177</v>
      </c>
      <c r="B822" s="2" t="s">
        <v>653</v>
      </c>
      <c r="C822" s="2" t="s">
        <v>15</v>
      </c>
      <c r="D822" s="2" t="s">
        <v>1287</v>
      </c>
      <c r="E822" s="2" t="s">
        <v>395</v>
      </c>
      <c r="F822" s="2" t="s">
        <v>48</v>
      </c>
      <c r="G822" s="2">
        <v>57.5</v>
      </c>
      <c r="H822" s="2">
        <v>42.5</v>
      </c>
      <c r="I822" s="2" t="s">
        <v>19</v>
      </c>
      <c r="J822" s="2" t="s">
        <v>27</v>
      </c>
      <c r="K822" s="2">
        <v>2000</v>
      </c>
      <c r="L822" s="2" t="s">
        <v>21</v>
      </c>
      <c r="M822" s="3">
        <v>36837</v>
      </c>
    </row>
    <row r="823" spans="1:13" x14ac:dyDescent="0.2">
      <c r="A823" s="1" t="s">
        <v>60</v>
      </c>
      <c r="B823" s="2" t="s">
        <v>1288</v>
      </c>
      <c r="C823" s="2" t="s">
        <v>15</v>
      </c>
      <c r="D823" s="2" t="s">
        <v>1289</v>
      </c>
      <c r="E823" s="2" t="s">
        <v>395</v>
      </c>
      <c r="F823" s="2" t="s">
        <v>245</v>
      </c>
      <c r="G823" s="2">
        <v>61.4</v>
      </c>
      <c r="H823" s="2">
        <v>38.6</v>
      </c>
      <c r="I823" s="2" t="s">
        <v>26</v>
      </c>
      <c r="J823" s="2" t="s">
        <v>20</v>
      </c>
      <c r="K823" s="2">
        <v>2000</v>
      </c>
      <c r="L823" s="2" t="s">
        <v>21</v>
      </c>
      <c r="M823" s="3">
        <v>36837</v>
      </c>
    </row>
    <row r="824" spans="1:13" x14ac:dyDescent="0.2">
      <c r="A824" s="1" t="s">
        <v>69</v>
      </c>
      <c r="B824" s="2" t="s">
        <v>1290</v>
      </c>
      <c r="C824" s="2" t="s">
        <v>42</v>
      </c>
      <c r="D824" s="2" t="s">
        <v>1291</v>
      </c>
      <c r="E824" s="2" t="s">
        <v>395</v>
      </c>
      <c r="F824" s="2" t="s">
        <v>48</v>
      </c>
      <c r="G824" s="2">
        <v>76.5</v>
      </c>
      <c r="H824" s="2">
        <v>23.5</v>
      </c>
      <c r="I824" s="2" t="s">
        <v>19</v>
      </c>
      <c r="J824" s="2" t="s">
        <v>27</v>
      </c>
      <c r="K824" s="2">
        <v>2000</v>
      </c>
      <c r="L824" s="2" t="s">
        <v>21</v>
      </c>
      <c r="M824" s="3">
        <v>36837</v>
      </c>
    </row>
    <row r="825" spans="1:13" x14ac:dyDescent="0.2">
      <c r="A825" s="1" t="s">
        <v>329</v>
      </c>
      <c r="B825" s="2" t="s">
        <v>1292</v>
      </c>
      <c r="C825" s="2" t="s">
        <v>15</v>
      </c>
      <c r="D825" s="2" t="s">
        <v>1293</v>
      </c>
      <c r="E825" s="2" t="s">
        <v>395</v>
      </c>
      <c r="F825" s="2" t="s">
        <v>140</v>
      </c>
      <c r="G825" s="2">
        <v>71.900000000000006</v>
      </c>
      <c r="H825" s="2">
        <v>28.1</v>
      </c>
      <c r="I825" s="2" t="s">
        <v>19</v>
      </c>
      <c r="J825" s="2" t="s">
        <v>72</v>
      </c>
      <c r="K825" s="2">
        <v>2000</v>
      </c>
      <c r="L825" s="2" t="s">
        <v>21</v>
      </c>
      <c r="M825" s="3">
        <v>36837</v>
      </c>
    </row>
    <row r="826" spans="1:13" x14ac:dyDescent="0.2">
      <c r="A826" s="1" t="s">
        <v>329</v>
      </c>
      <c r="B826" s="2" t="s">
        <v>1294</v>
      </c>
      <c r="C826" s="2" t="s">
        <v>15</v>
      </c>
      <c r="D826" s="2" t="s">
        <v>1293</v>
      </c>
      <c r="E826" s="2" t="s">
        <v>395</v>
      </c>
      <c r="F826" s="2" t="s">
        <v>251</v>
      </c>
      <c r="G826" s="2">
        <v>28.8</v>
      </c>
      <c r="H826" s="2">
        <v>71.2</v>
      </c>
      <c r="I826" s="2" t="s">
        <v>26</v>
      </c>
      <c r="J826" s="2" t="s">
        <v>72</v>
      </c>
      <c r="K826" s="2">
        <v>2000</v>
      </c>
      <c r="L826" s="2" t="s">
        <v>21</v>
      </c>
      <c r="M826" s="3">
        <v>36837</v>
      </c>
    </row>
    <row r="827" spans="1:13" x14ac:dyDescent="0.2">
      <c r="A827" s="1" t="s">
        <v>308</v>
      </c>
      <c r="B827" s="2" t="s">
        <v>1295</v>
      </c>
      <c r="C827" s="2" t="s">
        <v>15</v>
      </c>
      <c r="D827" s="2" t="s">
        <v>1296</v>
      </c>
      <c r="E827" s="2" t="s">
        <v>395</v>
      </c>
      <c r="F827" s="2" t="s">
        <v>233</v>
      </c>
      <c r="G827" s="2">
        <v>66.7</v>
      </c>
      <c r="H827" s="2">
        <v>33.299999999999997</v>
      </c>
      <c r="I827" s="2" t="s">
        <v>19</v>
      </c>
      <c r="J827" s="2" t="s">
        <v>20</v>
      </c>
      <c r="K827" s="2">
        <v>2000</v>
      </c>
      <c r="L827" s="2" t="s">
        <v>21</v>
      </c>
      <c r="M827" s="3">
        <v>36837</v>
      </c>
    </row>
    <row r="828" spans="1:13" x14ac:dyDescent="0.2">
      <c r="A828" s="1" t="s">
        <v>672</v>
      </c>
      <c r="B828" s="2" t="s">
        <v>1297</v>
      </c>
      <c r="C828" s="2" t="s">
        <v>15</v>
      </c>
      <c r="D828" s="2" t="s">
        <v>1298</v>
      </c>
      <c r="E828" s="2" t="s">
        <v>395</v>
      </c>
      <c r="F828" s="2" t="s">
        <v>93</v>
      </c>
      <c r="G828" s="2">
        <v>61.5</v>
      </c>
      <c r="H828" s="2">
        <v>38.5</v>
      </c>
      <c r="I828" s="2" t="s">
        <v>26</v>
      </c>
      <c r="J828" s="2" t="s">
        <v>20</v>
      </c>
      <c r="K828" s="2">
        <v>2000</v>
      </c>
      <c r="L828" s="2" t="s">
        <v>21</v>
      </c>
      <c r="M828" s="3">
        <v>36837</v>
      </c>
    </row>
    <row r="829" spans="1:13" x14ac:dyDescent="0.2">
      <c r="A829" s="1" t="s">
        <v>69</v>
      </c>
      <c r="B829" s="2" t="s">
        <v>70</v>
      </c>
      <c r="C829" s="2" t="s">
        <v>15</v>
      </c>
      <c r="D829" s="2" t="s">
        <v>1299</v>
      </c>
      <c r="E829" s="2" t="s">
        <v>395</v>
      </c>
      <c r="F829" s="2" t="s">
        <v>95</v>
      </c>
      <c r="G829" s="2">
        <v>25.8</v>
      </c>
      <c r="H829" s="2">
        <v>74.2</v>
      </c>
      <c r="I829" s="2" t="s">
        <v>26</v>
      </c>
      <c r="J829" s="2" t="s">
        <v>20</v>
      </c>
      <c r="K829" s="2">
        <v>2000</v>
      </c>
      <c r="L829" s="2" t="s">
        <v>21</v>
      </c>
      <c r="M829" s="3">
        <v>36837</v>
      </c>
    </row>
    <row r="830" spans="1:13" x14ac:dyDescent="0.2">
      <c r="A830" s="1" t="s">
        <v>296</v>
      </c>
      <c r="B830" s="2" t="s">
        <v>619</v>
      </c>
      <c r="C830" s="2" t="s">
        <v>15</v>
      </c>
      <c r="D830" s="2" t="s">
        <v>1300</v>
      </c>
      <c r="E830" s="2" t="s">
        <v>395</v>
      </c>
      <c r="F830" s="2" t="s">
        <v>65</v>
      </c>
      <c r="G830" s="2">
        <v>40.299999999999997</v>
      </c>
      <c r="H830" s="2">
        <v>59.7</v>
      </c>
      <c r="I830" s="2" t="s">
        <v>26</v>
      </c>
      <c r="J830" s="2" t="s">
        <v>27</v>
      </c>
      <c r="K830" s="2">
        <v>2000</v>
      </c>
      <c r="L830" s="2" t="s">
        <v>49</v>
      </c>
      <c r="M830" s="3">
        <v>36592</v>
      </c>
    </row>
    <row r="831" spans="1:13" x14ac:dyDescent="0.2">
      <c r="A831" s="1" t="s">
        <v>363</v>
      </c>
      <c r="B831" s="2" t="s">
        <v>1301</v>
      </c>
      <c r="C831" s="2" t="s">
        <v>1230</v>
      </c>
      <c r="D831" s="2" t="s">
        <v>1302</v>
      </c>
      <c r="E831" s="2" t="s">
        <v>395</v>
      </c>
      <c r="F831" s="2" t="s">
        <v>55</v>
      </c>
      <c r="G831" s="2">
        <v>27.1</v>
      </c>
      <c r="H831" s="2">
        <v>72.900000000000006</v>
      </c>
      <c r="I831" s="2" t="s">
        <v>26</v>
      </c>
      <c r="J831" s="2" t="s">
        <v>27</v>
      </c>
      <c r="K831" s="2">
        <v>2000</v>
      </c>
      <c r="L831" s="2" t="s">
        <v>49</v>
      </c>
      <c r="M831" s="3">
        <v>36592</v>
      </c>
    </row>
    <row r="832" spans="1:13" x14ac:dyDescent="0.2">
      <c r="A832" s="1" t="s">
        <v>205</v>
      </c>
      <c r="B832" s="2" t="s">
        <v>1303</v>
      </c>
      <c r="C832" s="2" t="s">
        <v>15</v>
      </c>
      <c r="D832" s="2" t="s">
        <v>1304</v>
      </c>
      <c r="E832" s="2" t="s">
        <v>395</v>
      </c>
      <c r="F832" s="2" t="s">
        <v>76</v>
      </c>
      <c r="G832" s="2">
        <v>46.2</v>
      </c>
      <c r="H832" s="2">
        <v>53.8</v>
      </c>
      <c r="I832" s="2" t="s">
        <v>26</v>
      </c>
      <c r="J832" s="2" t="s">
        <v>20</v>
      </c>
      <c r="K832" s="2">
        <v>2000</v>
      </c>
      <c r="L832" s="2" t="s">
        <v>49</v>
      </c>
      <c r="M832" s="3">
        <v>36592</v>
      </c>
    </row>
    <row r="833" spans="1:13" x14ac:dyDescent="0.2">
      <c r="A833" s="1" t="s">
        <v>242</v>
      </c>
      <c r="B833" s="2" t="s">
        <v>242</v>
      </c>
      <c r="C833" s="2" t="s">
        <v>15</v>
      </c>
      <c r="D833" s="2" t="s">
        <v>1305</v>
      </c>
      <c r="E833" s="2" t="s">
        <v>395</v>
      </c>
      <c r="F833" s="2" t="s">
        <v>55</v>
      </c>
      <c r="G833" s="2">
        <v>50.2</v>
      </c>
      <c r="H833" s="2">
        <v>49.8</v>
      </c>
      <c r="I833" s="2" t="s">
        <v>19</v>
      </c>
      <c r="J833" s="2" t="s">
        <v>27</v>
      </c>
      <c r="K833" s="2">
        <v>1998</v>
      </c>
      <c r="L833" s="2" t="s">
        <v>21</v>
      </c>
      <c r="M833" s="3">
        <v>36102</v>
      </c>
    </row>
    <row r="834" spans="1:13" x14ac:dyDescent="0.2">
      <c r="A834" s="1" t="s">
        <v>242</v>
      </c>
      <c r="B834" s="2" t="s">
        <v>243</v>
      </c>
      <c r="C834" s="2" t="s">
        <v>15</v>
      </c>
      <c r="D834" s="2" t="s">
        <v>1306</v>
      </c>
      <c r="E834" s="2" t="s">
        <v>395</v>
      </c>
      <c r="F834" s="2" t="s">
        <v>245</v>
      </c>
      <c r="G834" s="2">
        <v>61.1</v>
      </c>
      <c r="H834" s="2">
        <v>38.9</v>
      </c>
      <c r="I834" s="2" t="s">
        <v>19</v>
      </c>
      <c r="J834" s="2" t="s">
        <v>27</v>
      </c>
      <c r="K834" s="2">
        <v>1998</v>
      </c>
      <c r="L834" s="2" t="s">
        <v>21</v>
      </c>
      <c r="M834" s="3">
        <v>36102</v>
      </c>
    </row>
    <row r="835" spans="1:13" x14ac:dyDescent="0.2">
      <c r="A835" s="1" t="s">
        <v>52</v>
      </c>
      <c r="B835" s="2" t="s">
        <v>689</v>
      </c>
      <c r="C835" s="2" t="s">
        <v>15</v>
      </c>
      <c r="D835" s="2" t="s">
        <v>1264</v>
      </c>
      <c r="E835" s="2" t="s">
        <v>395</v>
      </c>
      <c r="F835" s="2" t="s">
        <v>140</v>
      </c>
      <c r="G835" s="2">
        <v>52.7</v>
      </c>
      <c r="H835" s="2">
        <v>47.3</v>
      </c>
      <c r="I835" s="2" t="s">
        <v>19</v>
      </c>
      <c r="J835" s="2" t="s">
        <v>27</v>
      </c>
      <c r="K835" s="2">
        <v>1998</v>
      </c>
      <c r="L835" s="2" t="s">
        <v>21</v>
      </c>
      <c r="M835" s="3">
        <v>36102</v>
      </c>
    </row>
    <row r="836" spans="1:13" x14ac:dyDescent="0.2">
      <c r="A836" s="1" t="s">
        <v>363</v>
      </c>
      <c r="B836" s="2" t="s">
        <v>407</v>
      </c>
      <c r="C836" s="2" t="s">
        <v>15</v>
      </c>
      <c r="D836" s="2" t="s">
        <v>1307</v>
      </c>
      <c r="E836" s="2" t="s">
        <v>395</v>
      </c>
      <c r="F836" s="2" t="s">
        <v>176</v>
      </c>
      <c r="G836" s="2">
        <v>48.1</v>
      </c>
      <c r="H836" s="2">
        <v>51.9</v>
      </c>
      <c r="I836" s="2" t="s">
        <v>26</v>
      </c>
      <c r="J836" s="2" t="s">
        <v>27</v>
      </c>
      <c r="K836" s="2">
        <v>1998</v>
      </c>
      <c r="L836" s="2" t="s">
        <v>21</v>
      </c>
      <c r="M836" s="3">
        <v>36102</v>
      </c>
    </row>
    <row r="837" spans="1:13" x14ac:dyDescent="0.2">
      <c r="A837" s="1" t="s">
        <v>69</v>
      </c>
      <c r="B837" s="2" t="s">
        <v>1308</v>
      </c>
      <c r="C837" s="2" t="s">
        <v>15</v>
      </c>
      <c r="D837" s="2" t="s">
        <v>1207</v>
      </c>
      <c r="E837" s="2" t="s">
        <v>395</v>
      </c>
      <c r="F837" s="2" t="s">
        <v>97</v>
      </c>
      <c r="G837" s="2">
        <v>47.8</v>
      </c>
      <c r="H837" s="2">
        <v>52.2</v>
      </c>
      <c r="I837" s="2" t="s">
        <v>26</v>
      </c>
      <c r="J837" s="2" t="s">
        <v>27</v>
      </c>
      <c r="K837" s="2">
        <v>1998</v>
      </c>
      <c r="L837" s="2" t="s">
        <v>21</v>
      </c>
      <c r="M837" s="3">
        <v>36102</v>
      </c>
    </row>
    <row r="838" spans="1:13" x14ac:dyDescent="0.2">
      <c r="A838" s="1" t="s">
        <v>242</v>
      </c>
      <c r="B838" s="2" t="s">
        <v>829</v>
      </c>
      <c r="C838" s="2" t="s">
        <v>15</v>
      </c>
      <c r="D838" s="2" t="s">
        <v>1309</v>
      </c>
      <c r="E838" s="2" t="s">
        <v>395</v>
      </c>
      <c r="F838" s="2" t="s">
        <v>35</v>
      </c>
      <c r="G838" s="2">
        <v>73.7</v>
      </c>
      <c r="H838" s="2">
        <v>26.3</v>
      </c>
      <c r="I838" s="2" t="s">
        <v>19</v>
      </c>
      <c r="J838" s="2" t="s">
        <v>27</v>
      </c>
      <c r="K838" s="2">
        <v>1998</v>
      </c>
      <c r="L838" s="2" t="s">
        <v>21</v>
      </c>
      <c r="M838" s="3">
        <v>36102</v>
      </c>
    </row>
    <row r="839" spans="1:13" x14ac:dyDescent="0.2">
      <c r="A839" s="1" t="s">
        <v>242</v>
      </c>
      <c r="B839" s="2" t="s">
        <v>829</v>
      </c>
      <c r="C839" s="2" t="s">
        <v>15</v>
      </c>
      <c r="D839" s="2" t="s">
        <v>1264</v>
      </c>
      <c r="E839" s="2" t="s">
        <v>395</v>
      </c>
      <c r="F839" s="2" t="s">
        <v>78</v>
      </c>
      <c r="G839" s="2">
        <v>30.5</v>
      </c>
      <c r="H839" s="2">
        <v>69.5</v>
      </c>
      <c r="I839" s="2" t="s">
        <v>26</v>
      </c>
      <c r="J839" s="2" t="s">
        <v>27</v>
      </c>
      <c r="K839" s="2">
        <v>1998</v>
      </c>
      <c r="L839" s="2" t="s">
        <v>21</v>
      </c>
      <c r="M839" s="3">
        <v>36102</v>
      </c>
    </row>
    <row r="840" spans="1:13" x14ac:dyDescent="0.2">
      <c r="A840" s="1" t="s">
        <v>280</v>
      </c>
      <c r="B840" s="2" t="s">
        <v>280</v>
      </c>
      <c r="C840" s="2" t="s">
        <v>15</v>
      </c>
      <c r="D840" s="2" t="s">
        <v>1310</v>
      </c>
      <c r="E840" s="2" t="s">
        <v>395</v>
      </c>
      <c r="F840" s="2" t="s">
        <v>59</v>
      </c>
      <c r="G840" s="2">
        <v>63.1</v>
      </c>
      <c r="H840" s="2">
        <v>36.9</v>
      </c>
      <c r="I840" s="2" t="s">
        <v>19</v>
      </c>
      <c r="J840" s="2" t="s">
        <v>20</v>
      </c>
      <c r="K840" s="2">
        <v>1998</v>
      </c>
      <c r="L840" s="2" t="s">
        <v>21</v>
      </c>
      <c r="M840" s="3">
        <v>36102</v>
      </c>
    </row>
    <row r="841" spans="1:13" x14ac:dyDescent="0.2">
      <c r="A841" s="1" t="s">
        <v>116</v>
      </c>
      <c r="B841" s="2" t="s">
        <v>705</v>
      </c>
      <c r="C841" s="2" t="s">
        <v>15</v>
      </c>
      <c r="D841" s="2" t="s">
        <v>1311</v>
      </c>
      <c r="E841" s="2" t="s">
        <v>395</v>
      </c>
      <c r="F841" s="2" t="s">
        <v>140</v>
      </c>
      <c r="G841" s="2">
        <v>59.9</v>
      </c>
      <c r="H841" s="2">
        <v>40.1</v>
      </c>
      <c r="I841" s="2" t="s">
        <v>19</v>
      </c>
      <c r="J841" s="2" t="s">
        <v>27</v>
      </c>
      <c r="K841" s="2">
        <v>1998</v>
      </c>
      <c r="L841" s="2" t="s">
        <v>21</v>
      </c>
      <c r="M841" s="3">
        <v>36102</v>
      </c>
    </row>
    <row r="842" spans="1:13" x14ac:dyDescent="0.2">
      <c r="A842" s="1" t="s">
        <v>269</v>
      </c>
      <c r="B842" s="2" t="s">
        <v>1312</v>
      </c>
      <c r="C842" s="2" t="s">
        <v>15</v>
      </c>
      <c r="D842" s="2" t="s">
        <v>1313</v>
      </c>
      <c r="E842" s="2" t="s">
        <v>395</v>
      </c>
      <c r="F842" s="2" t="s">
        <v>1314</v>
      </c>
      <c r="G842" s="2">
        <v>38.5</v>
      </c>
      <c r="H842" s="2">
        <v>61.5</v>
      </c>
      <c r="I842" s="2" t="s">
        <v>26</v>
      </c>
      <c r="J842" s="2" t="s">
        <v>27</v>
      </c>
      <c r="K842" s="2">
        <v>1998</v>
      </c>
      <c r="L842" s="2" t="s">
        <v>21</v>
      </c>
      <c r="M842" s="3">
        <v>36102</v>
      </c>
    </row>
    <row r="843" spans="1:13" x14ac:dyDescent="0.2">
      <c r="A843" s="1" t="s">
        <v>66</v>
      </c>
      <c r="B843" s="2" t="s">
        <v>174</v>
      </c>
      <c r="C843" s="2" t="s">
        <v>42</v>
      </c>
      <c r="D843" s="2" t="s">
        <v>1315</v>
      </c>
      <c r="E843" s="2" t="s">
        <v>395</v>
      </c>
      <c r="F843" s="2" t="s">
        <v>55</v>
      </c>
      <c r="G843" s="2">
        <v>42.5</v>
      </c>
      <c r="H843" s="2">
        <v>57.5</v>
      </c>
      <c r="I843" s="2" t="s">
        <v>26</v>
      </c>
      <c r="J843" s="2" t="s">
        <v>27</v>
      </c>
      <c r="K843" s="2">
        <v>1998</v>
      </c>
      <c r="L843" s="2" t="s">
        <v>21</v>
      </c>
      <c r="M843" s="3">
        <v>36102</v>
      </c>
    </row>
    <row r="844" spans="1:13" x14ac:dyDescent="0.2">
      <c r="A844" s="1" t="s">
        <v>242</v>
      </c>
      <c r="B844" s="2" t="s">
        <v>714</v>
      </c>
      <c r="C844" s="2" t="s">
        <v>15</v>
      </c>
      <c r="D844" s="2" t="s">
        <v>1316</v>
      </c>
      <c r="E844" s="2" t="s">
        <v>395</v>
      </c>
      <c r="F844" s="2" t="s">
        <v>121</v>
      </c>
      <c r="G844" s="2">
        <v>30.9</v>
      </c>
      <c r="H844" s="2">
        <v>69.099999999999994</v>
      </c>
      <c r="I844" s="2" t="s">
        <v>26</v>
      </c>
      <c r="J844" s="2" t="s">
        <v>27</v>
      </c>
      <c r="K844" s="2">
        <v>1998</v>
      </c>
      <c r="L844" s="2" t="s">
        <v>21</v>
      </c>
      <c r="M844" s="3">
        <v>36102</v>
      </c>
    </row>
    <row r="845" spans="1:13" x14ac:dyDescent="0.2">
      <c r="A845" s="1" t="s">
        <v>511</v>
      </c>
      <c r="B845" s="2" t="s">
        <v>1317</v>
      </c>
      <c r="C845" s="2" t="s">
        <v>15</v>
      </c>
      <c r="D845" s="2" t="s">
        <v>1318</v>
      </c>
      <c r="E845" s="2" t="s">
        <v>395</v>
      </c>
      <c r="F845" s="2" t="s">
        <v>44</v>
      </c>
      <c r="G845" s="2">
        <v>45</v>
      </c>
      <c r="H845" s="2">
        <v>55</v>
      </c>
      <c r="I845" s="2" t="s">
        <v>26</v>
      </c>
      <c r="J845" s="2" t="s">
        <v>27</v>
      </c>
      <c r="K845" s="2">
        <v>1998</v>
      </c>
      <c r="L845" s="2" t="s">
        <v>21</v>
      </c>
      <c r="M845" s="3">
        <v>36102</v>
      </c>
    </row>
    <row r="846" spans="1:13" x14ac:dyDescent="0.2">
      <c r="A846" s="1" t="s">
        <v>116</v>
      </c>
      <c r="B846" s="2" t="s">
        <v>208</v>
      </c>
      <c r="C846" s="2" t="s">
        <v>15</v>
      </c>
      <c r="D846" s="2" t="s">
        <v>1264</v>
      </c>
      <c r="E846" s="2" t="s">
        <v>395</v>
      </c>
      <c r="F846" s="2" t="s">
        <v>51</v>
      </c>
      <c r="G846" s="2">
        <v>32</v>
      </c>
      <c r="H846" s="2">
        <v>68</v>
      </c>
      <c r="I846" s="2" t="s">
        <v>26</v>
      </c>
      <c r="J846" s="2" t="s">
        <v>27</v>
      </c>
      <c r="K846" s="2">
        <v>1998</v>
      </c>
      <c r="L846" s="2" t="s">
        <v>21</v>
      </c>
      <c r="M846" s="3">
        <v>36102</v>
      </c>
    </row>
    <row r="847" spans="1:13" x14ac:dyDescent="0.2">
      <c r="A847" s="1" t="s">
        <v>116</v>
      </c>
      <c r="B847" s="2" t="s">
        <v>1319</v>
      </c>
      <c r="C847" s="2" t="s">
        <v>15</v>
      </c>
      <c r="D847" s="2" t="s">
        <v>1320</v>
      </c>
      <c r="E847" s="2" t="s">
        <v>395</v>
      </c>
      <c r="F847" s="2" t="s">
        <v>35</v>
      </c>
      <c r="G847" s="2">
        <v>46.6</v>
      </c>
      <c r="H847" s="2">
        <v>53.4</v>
      </c>
      <c r="I847" s="2" t="s">
        <v>26</v>
      </c>
      <c r="J847" s="2" t="s">
        <v>27</v>
      </c>
      <c r="K847" s="2">
        <v>1998</v>
      </c>
      <c r="L847" s="2" t="s">
        <v>21</v>
      </c>
      <c r="M847" s="3">
        <v>36102</v>
      </c>
    </row>
    <row r="848" spans="1:13" x14ac:dyDescent="0.2">
      <c r="A848" s="1" t="s">
        <v>217</v>
      </c>
      <c r="B848" s="2" t="s">
        <v>959</v>
      </c>
      <c r="C848" s="2" t="s">
        <v>15</v>
      </c>
      <c r="D848" s="2" t="s">
        <v>1321</v>
      </c>
      <c r="E848" s="2" t="s">
        <v>395</v>
      </c>
      <c r="F848" s="2" t="s">
        <v>115</v>
      </c>
      <c r="G848" s="2">
        <v>31.9</v>
      </c>
      <c r="H848" s="2">
        <v>68.099999999999994</v>
      </c>
      <c r="I848" s="2" t="s">
        <v>26</v>
      </c>
      <c r="J848" s="2" t="s">
        <v>27</v>
      </c>
      <c r="K848" s="2">
        <v>1998</v>
      </c>
      <c r="L848" s="2" t="s">
        <v>21</v>
      </c>
      <c r="M848" s="3">
        <v>36102</v>
      </c>
    </row>
    <row r="849" spans="1:13" x14ac:dyDescent="0.2">
      <c r="A849" s="1" t="s">
        <v>108</v>
      </c>
      <c r="B849" s="2" t="s">
        <v>551</v>
      </c>
      <c r="C849" s="2" t="s">
        <v>15</v>
      </c>
      <c r="D849" s="2" t="s">
        <v>1264</v>
      </c>
      <c r="E849" s="2" t="s">
        <v>395</v>
      </c>
      <c r="F849" s="2" t="s">
        <v>245</v>
      </c>
      <c r="G849" s="2">
        <v>53</v>
      </c>
      <c r="H849" s="2">
        <v>47</v>
      </c>
      <c r="I849" s="2" t="s">
        <v>19</v>
      </c>
      <c r="J849" s="2" t="s">
        <v>27</v>
      </c>
      <c r="K849" s="2">
        <v>1998</v>
      </c>
      <c r="L849" s="2" t="s">
        <v>21</v>
      </c>
      <c r="M849" s="3">
        <v>36102</v>
      </c>
    </row>
    <row r="850" spans="1:13" x14ac:dyDescent="0.2">
      <c r="A850" s="1" t="s">
        <v>374</v>
      </c>
      <c r="B850" s="2" t="s">
        <v>451</v>
      </c>
      <c r="C850" s="2" t="s">
        <v>15</v>
      </c>
      <c r="D850" s="2" t="s">
        <v>1322</v>
      </c>
      <c r="E850" s="2" t="s">
        <v>395</v>
      </c>
      <c r="F850" s="2" t="s">
        <v>76</v>
      </c>
      <c r="G850" s="2">
        <v>34.799999999999997</v>
      </c>
      <c r="H850" s="2">
        <v>65.2</v>
      </c>
      <c r="I850" s="2" t="s">
        <v>26</v>
      </c>
      <c r="J850" s="2" t="s">
        <v>27</v>
      </c>
      <c r="K850" s="2">
        <v>1998</v>
      </c>
      <c r="L850" s="2" t="s">
        <v>21</v>
      </c>
      <c r="M850" s="3">
        <v>36102</v>
      </c>
    </row>
    <row r="851" spans="1:13" x14ac:dyDescent="0.2">
      <c r="A851" s="1" t="s">
        <v>83</v>
      </c>
      <c r="B851" s="2" t="s">
        <v>84</v>
      </c>
      <c r="C851" s="2" t="s">
        <v>15</v>
      </c>
      <c r="D851" s="2" t="s">
        <v>1323</v>
      </c>
      <c r="E851" s="2" t="s">
        <v>395</v>
      </c>
      <c r="F851" s="2" t="s">
        <v>1324</v>
      </c>
      <c r="G851" s="2">
        <v>72.3</v>
      </c>
      <c r="H851" s="2">
        <v>27.7</v>
      </c>
      <c r="I851" s="2" t="s">
        <v>19</v>
      </c>
      <c r="J851" s="2" t="s">
        <v>27</v>
      </c>
      <c r="K851" s="2">
        <v>1998</v>
      </c>
      <c r="L851" s="2" t="s">
        <v>21</v>
      </c>
      <c r="M851" s="3">
        <v>36102</v>
      </c>
    </row>
    <row r="852" spans="1:13" x14ac:dyDescent="0.2">
      <c r="A852" s="1" t="s">
        <v>83</v>
      </c>
      <c r="B852" s="2" t="s">
        <v>84</v>
      </c>
      <c r="C852" s="2" t="s">
        <v>15</v>
      </c>
      <c r="D852" s="2" t="s">
        <v>1325</v>
      </c>
      <c r="E852" s="2" t="s">
        <v>395</v>
      </c>
      <c r="F852" s="2" t="s">
        <v>1326</v>
      </c>
      <c r="G852" s="2">
        <v>83.6</v>
      </c>
      <c r="H852" s="2">
        <v>16.399999999999999</v>
      </c>
      <c r="I852" s="2" t="s">
        <v>19</v>
      </c>
      <c r="J852" s="2" t="s">
        <v>27</v>
      </c>
      <c r="K852" s="2">
        <v>1998</v>
      </c>
      <c r="L852" s="2" t="s">
        <v>21</v>
      </c>
      <c r="M852" s="3">
        <v>36102</v>
      </c>
    </row>
    <row r="853" spans="1:13" x14ac:dyDescent="0.2">
      <c r="A853" s="1" t="s">
        <v>374</v>
      </c>
      <c r="B853" s="2" t="s">
        <v>1183</v>
      </c>
      <c r="C853" s="2" t="s">
        <v>15</v>
      </c>
      <c r="D853" s="2" t="s">
        <v>1327</v>
      </c>
      <c r="E853" s="2" t="s">
        <v>395</v>
      </c>
      <c r="F853" s="2" t="s">
        <v>90</v>
      </c>
      <c r="G853" s="2">
        <v>48.5</v>
      </c>
      <c r="H853" s="2">
        <v>51.5</v>
      </c>
      <c r="I853" s="2" t="s">
        <v>26</v>
      </c>
      <c r="J853" s="2" t="s">
        <v>27</v>
      </c>
      <c r="K853" s="2">
        <v>1998</v>
      </c>
      <c r="L853" s="2" t="s">
        <v>21</v>
      </c>
      <c r="M853" s="3">
        <v>36102</v>
      </c>
    </row>
    <row r="854" spans="1:13" x14ac:dyDescent="0.2">
      <c r="A854" s="1" t="s">
        <v>52</v>
      </c>
      <c r="B854" s="2" t="s">
        <v>742</v>
      </c>
      <c r="C854" s="2" t="s">
        <v>15</v>
      </c>
      <c r="D854" s="2" t="s">
        <v>1328</v>
      </c>
      <c r="E854" s="2" t="s">
        <v>395</v>
      </c>
      <c r="F854" s="2" t="s">
        <v>176</v>
      </c>
      <c r="G854" s="2">
        <v>42.6</v>
      </c>
      <c r="H854" s="2">
        <v>57.4</v>
      </c>
      <c r="I854" s="2" t="s">
        <v>26</v>
      </c>
      <c r="J854" s="2" t="s">
        <v>27</v>
      </c>
      <c r="K854" s="2">
        <v>1998</v>
      </c>
      <c r="L854" s="2" t="s">
        <v>21</v>
      </c>
      <c r="M854" s="3">
        <v>36102</v>
      </c>
    </row>
    <row r="855" spans="1:13" x14ac:dyDescent="0.2">
      <c r="A855" s="1" t="s">
        <v>52</v>
      </c>
      <c r="B855" s="2" t="s">
        <v>591</v>
      </c>
      <c r="C855" s="2" t="s">
        <v>15</v>
      </c>
      <c r="D855" s="2" t="s">
        <v>1329</v>
      </c>
      <c r="E855" s="2" t="s">
        <v>395</v>
      </c>
      <c r="F855" s="2" t="s">
        <v>257</v>
      </c>
      <c r="G855" s="2">
        <v>55.7</v>
      </c>
      <c r="H855" s="2">
        <v>44.3</v>
      </c>
      <c r="I855" s="2" t="s">
        <v>19</v>
      </c>
      <c r="J855" s="2" t="s">
        <v>27</v>
      </c>
      <c r="K855" s="2">
        <v>1998</v>
      </c>
      <c r="L855" s="2" t="s">
        <v>21</v>
      </c>
      <c r="M855" s="3">
        <v>36102</v>
      </c>
    </row>
    <row r="856" spans="1:13" x14ac:dyDescent="0.2">
      <c r="A856" s="1" t="s">
        <v>108</v>
      </c>
      <c r="B856" s="2" t="s">
        <v>147</v>
      </c>
      <c r="C856" s="2" t="s">
        <v>42</v>
      </c>
      <c r="D856" s="2" t="s">
        <v>1315</v>
      </c>
      <c r="E856" s="2" t="s">
        <v>395</v>
      </c>
      <c r="F856" s="2" t="s">
        <v>76</v>
      </c>
      <c r="G856" s="2">
        <v>47.6</v>
      </c>
      <c r="H856" s="2">
        <v>52.4</v>
      </c>
      <c r="I856" s="2" t="s">
        <v>26</v>
      </c>
      <c r="J856" s="2" t="s">
        <v>27</v>
      </c>
      <c r="K856" s="2">
        <v>1998</v>
      </c>
      <c r="L856" s="2" t="s">
        <v>21</v>
      </c>
      <c r="M856" s="3">
        <v>36102</v>
      </c>
    </row>
    <row r="857" spans="1:13" x14ac:dyDescent="0.2">
      <c r="A857" s="1" t="s">
        <v>296</v>
      </c>
      <c r="B857" s="2" t="s">
        <v>1330</v>
      </c>
      <c r="C857" s="2" t="s">
        <v>15</v>
      </c>
      <c r="D857" s="2" t="s">
        <v>1331</v>
      </c>
      <c r="E857" s="2" t="s">
        <v>395</v>
      </c>
      <c r="F857" s="2" t="s">
        <v>245</v>
      </c>
      <c r="G857" s="2">
        <v>77.2</v>
      </c>
      <c r="H857" s="2">
        <v>22.8</v>
      </c>
      <c r="I857" s="2" t="s">
        <v>19</v>
      </c>
      <c r="J857" s="2" t="s">
        <v>27</v>
      </c>
      <c r="K857" s="2">
        <v>1998</v>
      </c>
      <c r="L857" s="2" t="s">
        <v>21</v>
      </c>
      <c r="M857" s="3">
        <v>36102</v>
      </c>
    </row>
    <row r="858" spans="1:13" x14ac:dyDescent="0.2">
      <c r="A858" s="1" t="s">
        <v>177</v>
      </c>
      <c r="B858" s="2" t="s">
        <v>480</v>
      </c>
      <c r="C858" s="2" t="s">
        <v>15</v>
      </c>
      <c r="D858" s="2" t="s">
        <v>1264</v>
      </c>
      <c r="E858" s="2" t="s">
        <v>395</v>
      </c>
      <c r="F858" s="2" t="s">
        <v>245</v>
      </c>
      <c r="G858" s="2">
        <v>48.9</v>
      </c>
      <c r="H858" s="2">
        <v>51.1</v>
      </c>
      <c r="I858" s="2" t="s">
        <v>26</v>
      </c>
      <c r="J858" s="2" t="s">
        <v>27</v>
      </c>
      <c r="K858" s="2">
        <v>1998</v>
      </c>
      <c r="L858" s="2" t="s">
        <v>21</v>
      </c>
      <c r="M858" s="3">
        <v>36102</v>
      </c>
    </row>
    <row r="859" spans="1:13" x14ac:dyDescent="0.2">
      <c r="A859" s="1" t="s">
        <v>111</v>
      </c>
      <c r="B859" s="2" t="s">
        <v>1332</v>
      </c>
      <c r="C859" s="2" t="s">
        <v>15</v>
      </c>
      <c r="D859" s="2" t="s">
        <v>1333</v>
      </c>
      <c r="E859" s="2" t="s">
        <v>395</v>
      </c>
      <c r="F859" s="2" t="s">
        <v>130</v>
      </c>
      <c r="G859" s="2">
        <v>30.2</v>
      </c>
      <c r="H859" s="2">
        <v>69.8</v>
      </c>
      <c r="I859" s="2" t="s">
        <v>26</v>
      </c>
      <c r="J859" s="2" t="s">
        <v>27</v>
      </c>
      <c r="K859" s="2">
        <v>1998</v>
      </c>
      <c r="L859" s="2" t="s">
        <v>21</v>
      </c>
      <c r="M859" s="3">
        <v>36102</v>
      </c>
    </row>
    <row r="860" spans="1:13" x14ac:dyDescent="0.2">
      <c r="A860" s="1" t="s">
        <v>280</v>
      </c>
      <c r="B860" s="2" t="s">
        <v>1334</v>
      </c>
      <c r="C860" s="2" t="s">
        <v>15</v>
      </c>
      <c r="D860" s="2" t="s">
        <v>1335</v>
      </c>
      <c r="E860" s="2" t="s">
        <v>395</v>
      </c>
      <c r="F860" s="2" t="s">
        <v>136</v>
      </c>
      <c r="G860" s="2">
        <v>64.099999999999994</v>
      </c>
      <c r="H860" s="2">
        <v>35.9</v>
      </c>
      <c r="I860" s="2" t="s">
        <v>19</v>
      </c>
      <c r="J860" s="2" t="s">
        <v>27</v>
      </c>
      <c r="K860" s="2">
        <v>1998</v>
      </c>
      <c r="L860" s="2" t="s">
        <v>21</v>
      </c>
      <c r="M860" s="3">
        <v>36102</v>
      </c>
    </row>
    <row r="861" spans="1:13" x14ac:dyDescent="0.2">
      <c r="A861" s="1" t="s">
        <v>329</v>
      </c>
      <c r="B861" s="2" t="s">
        <v>330</v>
      </c>
      <c r="C861" s="2" t="s">
        <v>15</v>
      </c>
      <c r="D861" s="2" t="s">
        <v>1336</v>
      </c>
      <c r="E861" s="2" t="s">
        <v>395</v>
      </c>
      <c r="F861" s="2" t="s">
        <v>35</v>
      </c>
      <c r="G861" s="2">
        <v>37.1</v>
      </c>
      <c r="H861" s="2">
        <v>62.9</v>
      </c>
      <c r="I861" s="2" t="s">
        <v>26</v>
      </c>
      <c r="J861" s="2" t="s">
        <v>27</v>
      </c>
      <c r="K861" s="2">
        <v>1998</v>
      </c>
      <c r="L861" s="2" t="s">
        <v>21</v>
      </c>
      <c r="M861" s="3">
        <v>36102</v>
      </c>
    </row>
    <row r="862" spans="1:13" x14ac:dyDescent="0.2">
      <c r="A862" s="1" t="s">
        <v>69</v>
      </c>
      <c r="B862" s="2" t="s">
        <v>498</v>
      </c>
      <c r="C862" s="2" t="s">
        <v>15</v>
      </c>
      <c r="D862" s="2" t="s">
        <v>1337</v>
      </c>
      <c r="E862" s="2" t="s">
        <v>395</v>
      </c>
      <c r="F862" s="2" t="s">
        <v>245</v>
      </c>
      <c r="G862" s="2">
        <v>40.700000000000003</v>
      </c>
      <c r="H862" s="2">
        <v>59.3</v>
      </c>
      <c r="I862" s="2" t="s">
        <v>26</v>
      </c>
      <c r="J862" s="2" t="s">
        <v>27</v>
      </c>
      <c r="K862" s="2">
        <v>1998</v>
      </c>
      <c r="L862" s="2" t="s">
        <v>21</v>
      </c>
      <c r="M862" s="3">
        <v>36102</v>
      </c>
    </row>
    <row r="863" spans="1:13" x14ac:dyDescent="0.2">
      <c r="A863" s="1" t="s">
        <v>60</v>
      </c>
      <c r="B863" s="2" t="s">
        <v>504</v>
      </c>
      <c r="C863" s="2" t="s">
        <v>15</v>
      </c>
      <c r="D863" s="2" t="s">
        <v>1338</v>
      </c>
      <c r="E863" s="2" t="s">
        <v>395</v>
      </c>
      <c r="F863" s="2" t="s">
        <v>130</v>
      </c>
      <c r="G863" s="2">
        <v>44</v>
      </c>
      <c r="H863" s="2">
        <v>56</v>
      </c>
      <c r="I863" s="2" t="s">
        <v>26</v>
      </c>
      <c r="J863" s="2" t="s">
        <v>27</v>
      </c>
      <c r="K863" s="2">
        <v>1998</v>
      </c>
      <c r="L863" s="2" t="s">
        <v>21</v>
      </c>
      <c r="M863" s="3">
        <v>36102</v>
      </c>
    </row>
    <row r="864" spans="1:13" x14ac:dyDescent="0.2">
      <c r="A864" s="1" t="s">
        <v>111</v>
      </c>
      <c r="B864" s="2" t="s">
        <v>162</v>
      </c>
      <c r="C864" s="2" t="s">
        <v>15</v>
      </c>
      <c r="D864" s="2" t="s">
        <v>1339</v>
      </c>
      <c r="E864" s="2" t="s">
        <v>395</v>
      </c>
      <c r="F864" s="2" t="s">
        <v>136</v>
      </c>
      <c r="G864" s="2">
        <v>70.7</v>
      </c>
      <c r="H864" s="2">
        <v>29.3</v>
      </c>
      <c r="I864" s="2" t="s">
        <v>19</v>
      </c>
      <c r="J864" s="2" t="s">
        <v>27</v>
      </c>
      <c r="K864" s="2">
        <v>1998</v>
      </c>
      <c r="L864" s="2" t="s">
        <v>21</v>
      </c>
      <c r="M864" s="3">
        <v>36102</v>
      </c>
    </row>
    <row r="865" spans="1:13" x14ac:dyDescent="0.2">
      <c r="A865" s="1" t="s">
        <v>280</v>
      </c>
      <c r="B865" s="2" t="s">
        <v>1340</v>
      </c>
      <c r="C865" s="2" t="s">
        <v>15</v>
      </c>
      <c r="D865" s="2" t="s">
        <v>1341</v>
      </c>
      <c r="E865" s="2" t="s">
        <v>395</v>
      </c>
      <c r="F865" s="2" t="s">
        <v>65</v>
      </c>
      <c r="G865" s="2">
        <v>51.3</v>
      </c>
      <c r="H865" s="2">
        <v>48.7</v>
      </c>
      <c r="I865" s="2" t="s">
        <v>19</v>
      </c>
      <c r="J865" s="2" t="s">
        <v>27</v>
      </c>
      <c r="K865" s="2">
        <v>1998</v>
      </c>
      <c r="L865" s="2" t="s">
        <v>21</v>
      </c>
      <c r="M865" s="3">
        <v>36102</v>
      </c>
    </row>
    <row r="866" spans="1:13" x14ac:dyDescent="0.2">
      <c r="A866" s="1" t="s">
        <v>223</v>
      </c>
      <c r="B866" s="2" t="s">
        <v>984</v>
      </c>
      <c r="C866" s="2" t="s">
        <v>15</v>
      </c>
      <c r="D866" s="2" t="s">
        <v>1237</v>
      </c>
      <c r="E866" s="2" t="s">
        <v>395</v>
      </c>
      <c r="F866" s="2" t="s">
        <v>1342</v>
      </c>
      <c r="G866" s="2">
        <v>47.3</v>
      </c>
      <c r="H866" s="2">
        <v>52.7</v>
      </c>
      <c r="I866" s="2" t="s">
        <v>26</v>
      </c>
      <c r="J866" s="2" t="s">
        <v>27</v>
      </c>
      <c r="K866" s="2">
        <v>1998</v>
      </c>
      <c r="L866" s="2" t="s">
        <v>21</v>
      </c>
      <c r="M866" s="3">
        <v>36102</v>
      </c>
    </row>
    <row r="867" spans="1:13" x14ac:dyDescent="0.2">
      <c r="A867" s="1" t="s">
        <v>223</v>
      </c>
      <c r="B867" s="2" t="s">
        <v>984</v>
      </c>
      <c r="C867" s="2" t="s">
        <v>15</v>
      </c>
      <c r="D867" s="2" t="s">
        <v>1343</v>
      </c>
      <c r="E867" s="2" t="s">
        <v>395</v>
      </c>
      <c r="F867" s="2" t="s">
        <v>1344</v>
      </c>
      <c r="G867" s="2">
        <v>33.700000000000003</v>
      </c>
      <c r="H867" s="2">
        <v>66.3</v>
      </c>
      <c r="I867" s="2" t="s">
        <v>26</v>
      </c>
      <c r="J867" s="2" t="s">
        <v>27</v>
      </c>
      <c r="K867" s="2">
        <v>1998</v>
      </c>
      <c r="L867" s="2" t="s">
        <v>21</v>
      </c>
      <c r="M867" s="3">
        <v>36102</v>
      </c>
    </row>
    <row r="868" spans="1:13" x14ac:dyDescent="0.2">
      <c r="A868" s="1" t="s">
        <v>280</v>
      </c>
      <c r="B868" s="2" t="s">
        <v>989</v>
      </c>
      <c r="C868" s="2" t="s">
        <v>15</v>
      </c>
      <c r="D868" s="2" t="s">
        <v>1345</v>
      </c>
      <c r="E868" s="2" t="s">
        <v>395</v>
      </c>
      <c r="F868" s="2" t="s">
        <v>130</v>
      </c>
      <c r="G868" s="2">
        <v>71.2</v>
      </c>
      <c r="H868" s="2">
        <v>28.8</v>
      </c>
      <c r="I868" s="2" t="s">
        <v>19</v>
      </c>
      <c r="J868" s="2" t="s">
        <v>27</v>
      </c>
      <c r="K868" s="2">
        <v>1998</v>
      </c>
      <c r="L868" s="2" t="s">
        <v>21</v>
      </c>
      <c r="M868" s="3">
        <v>36102</v>
      </c>
    </row>
    <row r="869" spans="1:13" x14ac:dyDescent="0.2">
      <c r="A869" s="1" t="s">
        <v>391</v>
      </c>
      <c r="B869" s="2" t="s">
        <v>1346</v>
      </c>
      <c r="C869" s="2" t="s">
        <v>15</v>
      </c>
      <c r="D869" s="2" t="s">
        <v>1347</v>
      </c>
      <c r="E869" s="2" t="s">
        <v>395</v>
      </c>
      <c r="F869" s="2" t="s">
        <v>59</v>
      </c>
      <c r="G869" s="2">
        <v>62.2</v>
      </c>
      <c r="H869" s="2">
        <v>37.799999999999997</v>
      </c>
      <c r="I869" s="2" t="s">
        <v>19</v>
      </c>
      <c r="J869" s="2" t="s">
        <v>27</v>
      </c>
      <c r="K869" s="2">
        <v>1998</v>
      </c>
      <c r="L869" s="2" t="s">
        <v>21</v>
      </c>
      <c r="M869" s="3">
        <v>36102</v>
      </c>
    </row>
    <row r="870" spans="1:13" x14ac:dyDescent="0.2">
      <c r="A870" s="1" t="s">
        <v>1037</v>
      </c>
      <c r="B870" s="2" t="s">
        <v>1348</v>
      </c>
      <c r="C870" s="2" t="s">
        <v>15</v>
      </c>
      <c r="D870" s="2" t="s">
        <v>1349</v>
      </c>
      <c r="E870" s="2" t="s">
        <v>395</v>
      </c>
      <c r="F870" s="2" t="s">
        <v>55</v>
      </c>
      <c r="G870" s="2">
        <v>31.5</v>
      </c>
      <c r="H870" s="2">
        <v>68.5</v>
      </c>
      <c r="I870" s="2" t="s">
        <v>26</v>
      </c>
      <c r="J870" s="2" t="s">
        <v>27</v>
      </c>
      <c r="K870" s="2">
        <v>1998</v>
      </c>
      <c r="L870" s="2" t="s">
        <v>21</v>
      </c>
      <c r="M870" s="3">
        <v>36102</v>
      </c>
    </row>
    <row r="871" spans="1:13" x14ac:dyDescent="0.2">
      <c r="A871" s="1" t="s">
        <v>385</v>
      </c>
      <c r="B871" s="2" t="s">
        <v>994</v>
      </c>
      <c r="C871" s="2" t="s">
        <v>15</v>
      </c>
      <c r="D871" s="2" t="s">
        <v>1350</v>
      </c>
      <c r="E871" s="2" t="s">
        <v>395</v>
      </c>
      <c r="F871" s="2" t="s">
        <v>251</v>
      </c>
      <c r="G871" s="2">
        <v>30.6</v>
      </c>
      <c r="H871" s="2">
        <v>69.400000000000006</v>
      </c>
      <c r="I871" s="2" t="s">
        <v>26</v>
      </c>
      <c r="J871" s="2" t="s">
        <v>27</v>
      </c>
      <c r="K871" s="2">
        <v>1998</v>
      </c>
      <c r="L871" s="2" t="s">
        <v>21</v>
      </c>
      <c r="M871" s="3">
        <v>36102</v>
      </c>
    </row>
    <row r="872" spans="1:13" x14ac:dyDescent="0.2">
      <c r="A872" s="1" t="s">
        <v>177</v>
      </c>
      <c r="B872" s="2" t="s">
        <v>252</v>
      </c>
      <c r="C872" s="2" t="s">
        <v>15</v>
      </c>
      <c r="D872" s="2" t="s">
        <v>1351</v>
      </c>
      <c r="E872" s="2" t="s">
        <v>395</v>
      </c>
      <c r="F872" s="2" t="s">
        <v>59</v>
      </c>
      <c r="G872" s="2">
        <v>43.4</v>
      </c>
      <c r="H872" s="2">
        <v>56.6</v>
      </c>
      <c r="I872" s="2" t="s">
        <v>26</v>
      </c>
      <c r="J872" s="2" t="s">
        <v>27</v>
      </c>
      <c r="K872" s="2">
        <v>1998</v>
      </c>
      <c r="L872" s="2" t="s">
        <v>21</v>
      </c>
      <c r="M872" s="3">
        <v>36102</v>
      </c>
    </row>
    <row r="873" spans="1:13" x14ac:dyDescent="0.2">
      <c r="A873" s="1" t="s">
        <v>385</v>
      </c>
      <c r="B873" s="2" t="s">
        <v>639</v>
      </c>
      <c r="C873" s="2" t="s">
        <v>15</v>
      </c>
      <c r="D873" s="2" t="s">
        <v>1264</v>
      </c>
      <c r="E873" s="2" t="s">
        <v>395</v>
      </c>
      <c r="F873" s="2" t="s">
        <v>44</v>
      </c>
      <c r="G873" s="2">
        <v>48.4</v>
      </c>
      <c r="H873" s="2">
        <v>51.6</v>
      </c>
      <c r="I873" s="2" t="s">
        <v>26</v>
      </c>
      <c r="J873" s="2" t="s">
        <v>27</v>
      </c>
      <c r="K873" s="2">
        <v>1998</v>
      </c>
      <c r="L873" s="2" t="s">
        <v>21</v>
      </c>
      <c r="M873" s="3">
        <v>36102</v>
      </c>
    </row>
    <row r="874" spans="1:13" x14ac:dyDescent="0.2">
      <c r="A874" s="1" t="s">
        <v>385</v>
      </c>
      <c r="B874" s="2" t="s">
        <v>386</v>
      </c>
      <c r="C874" s="2" t="s">
        <v>15</v>
      </c>
      <c r="D874" s="2" t="s">
        <v>1283</v>
      </c>
      <c r="E874" s="2" t="s">
        <v>395</v>
      </c>
      <c r="F874" s="2" t="s">
        <v>140</v>
      </c>
      <c r="G874" s="2">
        <v>34.4</v>
      </c>
      <c r="H874" s="2">
        <v>65.599999999999994</v>
      </c>
      <c r="I874" s="2" t="s">
        <v>26</v>
      </c>
      <c r="J874" s="2" t="s">
        <v>27</v>
      </c>
      <c r="K874" s="2">
        <v>1998</v>
      </c>
      <c r="L874" s="2" t="s">
        <v>21</v>
      </c>
      <c r="M874" s="3">
        <v>36102</v>
      </c>
    </row>
    <row r="875" spans="1:13" x14ac:dyDescent="0.2">
      <c r="A875" s="1" t="s">
        <v>91</v>
      </c>
      <c r="B875" s="2" t="s">
        <v>1114</v>
      </c>
      <c r="C875" s="2" t="s">
        <v>15</v>
      </c>
      <c r="D875" s="2" t="s">
        <v>1352</v>
      </c>
      <c r="E875" s="2" t="s">
        <v>395</v>
      </c>
      <c r="F875" s="2" t="s">
        <v>107</v>
      </c>
      <c r="G875" s="2">
        <v>60</v>
      </c>
      <c r="H875" s="2">
        <v>40</v>
      </c>
      <c r="I875" s="2" t="s">
        <v>19</v>
      </c>
      <c r="J875" s="2" t="s">
        <v>27</v>
      </c>
      <c r="K875" s="2">
        <v>1998</v>
      </c>
      <c r="L875" s="2" t="s">
        <v>21</v>
      </c>
      <c r="M875" s="3">
        <v>36102</v>
      </c>
    </row>
    <row r="876" spans="1:13" x14ac:dyDescent="0.2">
      <c r="A876" s="1" t="s">
        <v>69</v>
      </c>
      <c r="B876" s="2" t="s">
        <v>1353</v>
      </c>
      <c r="C876" s="2" t="s">
        <v>15</v>
      </c>
      <c r="D876" s="2" t="s">
        <v>1354</v>
      </c>
      <c r="E876" s="2" t="s">
        <v>395</v>
      </c>
      <c r="F876" s="2" t="s">
        <v>51</v>
      </c>
      <c r="G876" s="2">
        <v>55.6</v>
      </c>
      <c r="H876" s="2">
        <v>44.4</v>
      </c>
      <c r="I876" s="2" t="s">
        <v>19</v>
      </c>
      <c r="J876" s="2" t="s">
        <v>27</v>
      </c>
      <c r="K876" s="2">
        <v>1998</v>
      </c>
      <c r="L876" s="2" t="s">
        <v>21</v>
      </c>
      <c r="M876" s="3">
        <v>36102</v>
      </c>
    </row>
    <row r="877" spans="1:13" x14ac:dyDescent="0.2">
      <c r="A877" s="1" t="s">
        <v>69</v>
      </c>
      <c r="B877" s="2" t="s">
        <v>1117</v>
      </c>
      <c r="C877" s="2" t="s">
        <v>15</v>
      </c>
      <c r="D877" s="2" t="s">
        <v>1355</v>
      </c>
      <c r="E877" s="2" t="s">
        <v>395</v>
      </c>
      <c r="F877" s="2" t="s">
        <v>115</v>
      </c>
      <c r="G877" s="2">
        <v>42.2</v>
      </c>
      <c r="H877" s="2">
        <v>57.8</v>
      </c>
      <c r="I877" s="2" t="s">
        <v>26</v>
      </c>
      <c r="J877" s="2" t="s">
        <v>27</v>
      </c>
      <c r="K877" s="2">
        <v>1998</v>
      </c>
      <c r="L877" s="2" t="s">
        <v>21</v>
      </c>
      <c r="M877" s="3">
        <v>36102</v>
      </c>
    </row>
    <row r="878" spans="1:13" x14ac:dyDescent="0.2">
      <c r="A878" s="1" t="s">
        <v>205</v>
      </c>
      <c r="B878" s="2" t="s">
        <v>530</v>
      </c>
      <c r="C878" s="2" t="s">
        <v>15</v>
      </c>
      <c r="D878" s="2" t="s">
        <v>1356</v>
      </c>
      <c r="E878" s="2" t="s">
        <v>395</v>
      </c>
      <c r="F878" s="2" t="s">
        <v>251</v>
      </c>
      <c r="G878" s="2">
        <v>58.5</v>
      </c>
      <c r="H878" s="2">
        <v>41.5</v>
      </c>
      <c r="I878" s="2" t="s">
        <v>19</v>
      </c>
      <c r="J878" s="2" t="s">
        <v>27</v>
      </c>
      <c r="K878" s="2">
        <v>1998</v>
      </c>
      <c r="L878" s="2" t="s">
        <v>21</v>
      </c>
      <c r="M878" s="3">
        <v>36102</v>
      </c>
    </row>
    <row r="879" spans="1:13" x14ac:dyDescent="0.2">
      <c r="A879" s="1" t="s">
        <v>69</v>
      </c>
      <c r="B879" s="2" t="s">
        <v>1357</v>
      </c>
      <c r="C879" s="2" t="s">
        <v>15</v>
      </c>
      <c r="D879" s="2" t="s">
        <v>1358</v>
      </c>
      <c r="E879" s="2" t="s">
        <v>395</v>
      </c>
      <c r="F879" s="2" t="s">
        <v>35</v>
      </c>
      <c r="G879" s="2">
        <v>56.9</v>
      </c>
      <c r="H879" s="2">
        <v>43.1</v>
      </c>
      <c r="I879" s="2" t="s">
        <v>26</v>
      </c>
      <c r="J879" s="2" t="s">
        <v>20</v>
      </c>
      <c r="K879" s="2">
        <v>1998</v>
      </c>
      <c r="L879" s="2" t="s">
        <v>21</v>
      </c>
      <c r="M879" s="3">
        <v>36102</v>
      </c>
    </row>
    <row r="880" spans="1:13" x14ac:dyDescent="0.2">
      <c r="A880" s="1" t="s">
        <v>943</v>
      </c>
      <c r="B880" s="2" t="s">
        <v>944</v>
      </c>
      <c r="C880" s="2" t="s">
        <v>42</v>
      </c>
      <c r="D880" s="2" t="s">
        <v>1359</v>
      </c>
      <c r="E880" s="2" t="s">
        <v>395</v>
      </c>
      <c r="F880" s="2" t="s">
        <v>55</v>
      </c>
      <c r="G880" s="2">
        <v>39.1</v>
      </c>
      <c r="H880" s="2">
        <v>60.9</v>
      </c>
      <c r="I880" s="2" t="s">
        <v>26</v>
      </c>
      <c r="J880" s="2" t="s">
        <v>27</v>
      </c>
      <c r="K880" s="2">
        <v>1998</v>
      </c>
      <c r="L880" s="2" t="s">
        <v>49</v>
      </c>
      <c r="M880" s="3">
        <v>35948</v>
      </c>
    </row>
    <row r="881" spans="1:13" x14ac:dyDescent="0.2">
      <c r="A881" s="1" t="s">
        <v>242</v>
      </c>
      <c r="B881" s="2" t="s">
        <v>547</v>
      </c>
      <c r="C881" s="2" t="s">
        <v>15</v>
      </c>
      <c r="D881" s="2" t="s">
        <v>1360</v>
      </c>
      <c r="E881" s="2" t="s">
        <v>395</v>
      </c>
      <c r="F881" s="2" t="s">
        <v>90</v>
      </c>
      <c r="G881" s="2">
        <v>61.9</v>
      </c>
      <c r="H881" s="2">
        <v>38.1</v>
      </c>
      <c r="I881" s="2" t="s">
        <v>19</v>
      </c>
      <c r="J881" s="2" t="s">
        <v>27</v>
      </c>
      <c r="K881" s="2">
        <v>1998</v>
      </c>
      <c r="L881" s="2" t="s">
        <v>49</v>
      </c>
      <c r="M881" s="3">
        <v>35948</v>
      </c>
    </row>
    <row r="882" spans="1:13" x14ac:dyDescent="0.2">
      <c r="A882" s="1" t="s">
        <v>45</v>
      </c>
      <c r="B882" s="2" t="s">
        <v>549</v>
      </c>
      <c r="C882" s="2" t="s">
        <v>42</v>
      </c>
      <c r="D882" s="2" t="s">
        <v>1361</v>
      </c>
      <c r="E882" s="2" t="s">
        <v>395</v>
      </c>
      <c r="F882" s="2" t="s">
        <v>51</v>
      </c>
      <c r="G882" s="2">
        <v>44.2</v>
      </c>
      <c r="H882" s="2">
        <v>55.8</v>
      </c>
      <c r="I882" s="2" t="s">
        <v>26</v>
      </c>
      <c r="J882" s="2" t="s">
        <v>27</v>
      </c>
      <c r="K882" s="2">
        <v>1998</v>
      </c>
      <c r="L882" s="2" t="s">
        <v>49</v>
      </c>
      <c r="M882" s="3">
        <v>35948</v>
      </c>
    </row>
    <row r="883" spans="1:13" x14ac:dyDescent="0.2">
      <c r="A883" s="1" t="s">
        <v>242</v>
      </c>
      <c r="B883" s="2" t="s">
        <v>714</v>
      </c>
      <c r="C883" s="2" t="s">
        <v>15</v>
      </c>
      <c r="D883" s="2" t="s">
        <v>1362</v>
      </c>
      <c r="E883" s="2" t="s">
        <v>395</v>
      </c>
      <c r="F883" s="2" t="s">
        <v>130</v>
      </c>
      <c r="G883" s="2">
        <v>73.099999999999994</v>
      </c>
      <c r="H883" s="2">
        <v>26.9</v>
      </c>
      <c r="I883" s="2" t="s">
        <v>19</v>
      </c>
      <c r="J883" s="2" t="s">
        <v>27</v>
      </c>
      <c r="K883" s="2">
        <v>1998</v>
      </c>
      <c r="L883" s="2" t="s">
        <v>49</v>
      </c>
      <c r="M883" s="3">
        <v>35948</v>
      </c>
    </row>
    <row r="884" spans="1:13" x14ac:dyDescent="0.2">
      <c r="A884" s="1" t="s">
        <v>374</v>
      </c>
      <c r="B884" s="2" t="s">
        <v>443</v>
      </c>
      <c r="C884" s="2" t="s">
        <v>15</v>
      </c>
      <c r="D884" s="2" t="s">
        <v>1363</v>
      </c>
      <c r="E884" s="2" t="s">
        <v>395</v>
      </c>
      <c r="F884" s="2" t="s">
        <v>90</v>
      </c>
      <c r="G884" s="2">
        <v>63.7</v>
      </c>
      <c r="H884" s="2">
        <v>36.299999999999997</v>
      </c>
      <c r="I884" s="2" t="s">
        <v>26</v>
      </c>
      <c r="J884" s="2" t="s">
        <v>27</v>
      </c>
      <c r="K884" s="2">
        <v>1998</v>
      </c>
      <c r="L884" s="2" t="s">
        <v>49</v>
      </c>
      <c r="M884" s="3">
        <v>35948</v>
      </c>
    </row>
    <row r="885" spans="1:13" x14ac:dyDescent="0.2">
      <c r="A885" s="1" t="s">
        <v>217</v>
      </c>
      <c r="B885" s="2" t="s">
        <v>959</v>
      </c>
      <c r="C885" s="2" t="s">
        <v>15</v>
      </c>
      <c r="D885" s="2" t="s">
        <v>1364</v>
      </c>
      <c r="E885" s="2" t="s">
        <v>395</v>
      </c>
      <c r="F885" s="2" t="s">
        <v>136</v>
      </c>
      <c r="G885" s="2">
        <v>54.4</v>
      </c>
      <c r="H885" s="2">
        <v>45.6</v>
      </c>
      <c r="I885" s="2" t="s">
        <v>19</v>
      </c>
      <c r="J885" s="2" t="s">
        <v>27</v>
      </c>
      <c r="K885" s="2">
        <v>1998</v>
      </c>
      <c r="L885" s="2" t="s">
        <v>49</v>
      </c>
      <c r="M885" s="3">
        <v>35948</v>
      </c>
    </row>
    <row r="886" spans="1:13" x14ac:dyDescent="0.2">
      <c r="A886" s="1" t="s">
        <v>242</v>
      </c>
      <c r="B886" s="2" t="s">
        <v>751</v>
      </c>
      <c r="C886" s="2" t="s">
        <v>15</v>
      </c>
      <c r="D886" s="2" t="s">
        <v>1365</v>
      </c>
      <c r="E886" s="2" t="s">
        <v>395</v>
      </c>
      <c r="F886" s="2" t="s">
        <v>65</v>
      </c>
      <c r="G886" s="2">
        <v>53.2</v>
      </c>
      <c r="H886" s="2">
        <v>46.8</v>
      </c>
      <c r="I886" s="2" t="s">
        <v>19</v>
      </c>
      <c r="J886" s="2" t="s">
        <v>27</v>
      </c>
      <c r="K886" s="2">
        <v>1998</v>
      </c>
      <c r="L886" s="2" t="s">
        <v>49</v>
      </c>
      <c r="M886" s="3">
        <v>35948</v>
      </c>
    </row>
    <row r="887" spans="1:13" x14ac:dyDescent="0.2">
      <c r="A887" s="1" t="s">
        <v>242</v>
      </c>
      <c r="B887" s="2" t="s">
        <v>751</v>
      </c>
      <c r="C887" s="2" t="s">
        <v>15</v>
      </c>
      <c r="D887" s="2" t="s">
        <v>1366</v>
      </c>
      <c r="E887" s="2" t="s">
        <v>395</v>
      </c>
      <c r="F887" s="2" t="s">
        <v>136</v>
      </c>
      <c r="G887" s="2">
        <v>39.5</v>
      </c>
      <c r="H887" s="2">
        <v>60.5</v>
      </c>
      <c r="I887" s="2" t="s">
        <v>26</v>
      </c>
      <c r="J887" s="2" t="s">
        <v>27</v>
      </c>
      <c r="K887" s="2">
        <v>1998</v>
      </c>
      <c r="L887" s="2" t="s">
        <v>49</v>
      </c>
      <c r="M887" s="3">
        <v>35948</v>
      </c>
    </row>
    <row r="888" spans="1:13" x14ac:dyDescent="0.2">
      <c r="A888" s="1" t="s">
        <v>511</v>
      </c>
      <c r="B888" s="2" t="s">
        <v>1030</v>
      </c>
      <c r="C888" s="2" t="s">
        <v>15</v>
      </c>
      <c r="D888" s="2" t="s">
        <v>1367</v>
      </c>
      <c r="E888" s="2" t="s">
        <v>395</v>
      </c>
      <c r="F888" s="2" t="s">
        <v>48</v>
      </c>
      <c r="G888" s="2">
        <v>58.9</v>
      </c>
      <c r="H888" s="2">
        <v>41.1</v>
      </c>
      <c r="I888" s="2" t="s">
        <v>19</v>
      </c>
      <c r="J888" s="2" t="s">
        <v>27</v>
      </c>
      <c r="K888" s="2">
        <v>1998</v>
      </c>
      <c r="L888" s="2" t="s">
        <v>49</v>
      </c>
      <c r="M888" s="3">
        <v>35948</v>
      </c>
    </row>
    <row r="889" spans="1:13" x14ac:dyDescent="0.2">
      <c r="A889" s="1" t="s">
        <v>177</v>
      </c>
      <c r="B889" s="2" t="s">
        <v>252</v>
      </c>
      <c r="C889" s="2" t="s">
        <v>15</v>
      </c>
      <c r="D889" s="2" t="s">
        <v>1368</v>
      </c>
      <c r="E889" s="2" t="s">
        <v>395</v>
      </c>
      <c r="F889" s="2" t="s">
        <v>55</v>
      </c>
      <c r="G889" s="2">
        <v>49.9</v>
      </c>
      <c r="H889" s="2">
        <v>50.1</v>
      </c>
      <c r="I889" s="2" t="s">
        <v>26</v>
      </c>
      <c r="J889" s="2" t="s">
        <v>27</v>
      </c>
      <c r="K889" s="2">
        <v>1998</v>
      </c>
      <c r="L889" s="2" t="s">
        <v>49</v>
      </c>
      <c r="M889" s="3">
        <v>35948</v>
      </c>
    </row>
    <row r="890" spans="1:13" x14ac:dyDescent="0.2">
      <c r="A890" s="1" t="s">
        <v>45</v>
      </c>
      <c r="B890" s="2" t="s">
        <v>553</v>
      </c>
      <c r="C890" s="2" t="s">
        <v>15</v>
      </c>
      <c r="D890" s="2" t="s">
        <v>1369</v>
      </c>
      <c r="E890" s="2" t="s">
        <v>395</v>
      </c>
      <c r="F890" s="2" t="s">
        <v>78</v>
      </c>
      <c r="G890" s="2">
        <v>71.8</v>
      </c>
      <c r="H890" s="2">
        <v>28.2</v>
      </c>
      <c r="I890" s="2" t="s">
        <v>19</v>
      </c>
      <c r="J890" s="2" t="s">
        <v>27</v>
      </c>
      <c r="K890" s="2">
        <v>1998</v>
      </c>
      <c r="L890" s="2" t="s">
        <v>49</v>
      </c>
      <c r="M890" s="3">
        <v>35948</v>
      </c>
    </row>
    <row r="891" spans="1:13" x14ac:dyDescent="0.2">
      <c r="A891" s="1" t="s">
        <v>45</v>
      </c>
      <c r="B891" s="2" t="s">
        <v>553</v>
      </c>
      <c r="C891" s="2" t="s">
        <v>15</v>
      </c>
      <c r="D891" s="2" t="s">
        <v>1370</v>
      </c>
      <c r="E891" s="2" t="s">
        <v>395</v>
      </c>
      <c r="F891" s="2" t="s">
        <v>48</v>
      </c>
      <c r="G891" s="2">
        <v>68.5</v>
      </c>
      <c r="H891" s="2">
        <v>31.5</v>
      </c>
      <c r="I891" s="2" t="s">
        <v>19</v>
      </c>
      <c r="J891" s="2" t="s">
        <v>27</v>
      </c>
      <c r="K891" s="2">
        <v>1998</v>
      </c>
      <c r="L891" s="2" t="s">
        <v>49</v>
      </c>
      <c r="M891" s="3">
        <v>35948</v>
      </c>
    </row>
    <row r="892" spans="1:13" x14ac:dyDescent="0.2">
      <c r="A892" s="1" t="s">
        <v>137</v>
      </c>
      <c r="B892" s="2" t="s">
        <v>1371</v>
      </c>
      <c r="C892" s="2" t="s">
        <v>15</v>
      </c>
      <c r="D892" s="2" t="s">
        <v>1372</v>
      </c>
      <c r="E892" s="2" t="s">
        <v>395</v>
      </c>
      <c r="F892" s="2" t="s">
        <v>55</v>
      </c>
      <c r="G892" s="2">
        <v>46.8</v>
      </c>
      <c r="H892" s="2">
        <v>53.2</v>
      </c>
      <c r="I892" s="2" t="s">
        <v>26</v>
      </c>
      <c r="J892" s="2" t="s">
        <v>27</v>
      </c>
      <c r="K892" s="2">
        <v>1998</v>
      </c>
      <c r="L892" s="2" t="s">
        <v>49</v>
      </c>
      <c r="M892" s="3">
        <v>35948</v>
      </c>
    </row>
    <row r="893" spans="1:13" x14ac:dyDescent="0.2">
      <c r="A893" s="1" t="s">
        <v>69</v>
      </c>
      <c r="B893" s="2" t="s">
        <v>1117</v>
      </c>
      <c r="C893" s="2" t="s">
        <v>15</v>
      </c>
      <c r="D893" s="2" t="s">
        <v>1355</v>
      </c>
      <c r="E893" s="2" t="s">
        <v>395</v>
      </c>
      <c r="F893" s="2" t="s">
        <v>130</v>
      </c>
      <c r="G893" s="2">
        <v>26.4</v>
      </c>
      <c r="H893" s="2">
        <v>73.599999999999994</v>
      </c>
      <c r="I893" s="2" t="s">
        <v>26</v>
      </c>
      <c r="J893" s="2" t="s">
        <v>20</v>
      </c>
      <c r="K893" s="2">
        <v>1998</v>
      </c>
      <c r="L893" s="2" t="s">
        <v>49</v>
      </c>
      <c r="M893" s="3">
        <v>35948</v>
      </c>
    </row>
    <row r="894" spans="1:13" x14ac:dyDescent="0.2">
      <c r="A894" s="1" t="s">
        <v>13</v>
      </c>
      <c r="B894" s="2" t="s">
        <v>1373</v>
      </c>
      <c r="C894" s="2" t="s">
        <v>15</v>
      </c>
      <c r="D894" s="2" t="s">
        <v>1374</v>
      </c>
      <c r="E894" s="2" t="s">
        <v>395</v>
      </c>
      <c r="F894" s="2" t="s">
        <v>51</v>
      </c>
      <c r="G894" s="2">
        <v>67.3</v>
      </c>
      <c r="H894" s="2">
        <v>32.700000000000003</v>
      </c>
      <c r="I894" s="2" t="s">
        <v>19</v>
      </c>
      <c r="J894" s="2" t="s">
        <v>27</v>
      </c>
      <c r="K894" s="2">
        <v>1996</v>
      </c>
      <c r="L894" s="2" t="s">
        <v>21</v>
      </c>
      <c r="M894" s="3">
        <v>35374</v>
      </c>
    </row>
    <row r="895" spans="1:13" x14ac:dyDescent="0.2">
      <c r="A895" s="1" t="s">
        <v>242</v>
      </c>
      <c r="B895" s="2" t="s">
        <v>684</v>
      </c>
      <c r="C895" s="2" t="s">
        <v>15</v>
      </c>
      <c r="D895" s="2" t="s">
        <v>1375</v>
      </c>
      <c r="E895" s="2" t="s">
        <v>395</v>
      </c>
      <c r="F895" s="2" t="s">
        <v>130</v>
      </c>
      <c r="G895" s="2">
        <v>67.7</v>
      </c>
      <c r="H895" s="2">
        <v>32.299999999999997</v>
      </c>
      <c r="I895" s="2" t="s">
        <v>19</v>
      </c>
      <c r="J895" s="2" t="s">
        <v>27</v>
      </c>
      <c r="K895" s="2">
        <v>1996</v>
      </c>
      <c r="L895" s="2" t="s">
        <v>21</v>
      </c>
      <c r="M895" s="3">
        <v>35374</v>
      </c>
    </row>
    <row r="896" spans="1:13" x14ac:dyDescent="0.2">
      <c r="A896" s="1" t="s">
        <v>296</v>
      </c>
      <c r="B896" s="2" t="s">
        <v>390</v>
      </c>
      <c r="C896" s="2" t="s">
        <v>15</v>
      </c>
      <c r="D896" s="2" t="s">
        <v>1376</v>
      </c>
      <c r="E896" s="2" t="s">
        <v>395</v>
      </c>
      <c r="F896" s="2" t="s">
        <v>55</v>
      </c>
      <c r="G896" s="2">
        <v>74</v>
      </c>
      <c r="H896" s="2">
        <v>26</v>
      </c>
      <c r="I896" s="2" t="s">
        <v>19</v>
      </c>
      <c r="J896" s="2" t="s">
        <v>27</v>
      </c>
      <c r="K896" s="2">
        <v>1996</v>
      </c>
      <c r="L896" s="2" t="s">
        <v>21</v>
      </c>
      <c r="M896" s="3">
        <v>35374</v>
      </c>
    </row>
    <row r="897" spans="1:13" x14ac:dyDescent="0.2">
      <c r="A897" s="1" t="s">
        <v>13</v>
      </c>
      <c r="B897" s="2" t="s">
        <v>1377</v>
      </c>
      <c r="C897" s="2" t="s">
        <v>15</v>
      </c>
      <c r="D897" s="2" t="s">
        <v>1378</v>
      </c>
      <c r="E897" s="2" t="s">
        <v>395</v>
      </c>
      <c r="F897" s="2" t="s">
        <v>159</v>
      </c>
      <c r="G897" s="2">
        <v>48.8</v>
      </c>
      <c r="H897" s="2">
        <v>51.2</v>
      </c>
      <c r="I897" s="2" t="s">
        <v>26</v>
      </c>
      <c r="J897" s="2" t="s">
        <v>27</v>
      </c>
      <c r="K897" s="2">
        <v>1996</v>
      </c>
      <c r="L897" s="2" t="s">
        <v>21</v>
      </c>
      <c r="M897" s="3">
        <v>35374</v>
      </c>
    </row>
    <row r="898" spans="1:13" x14ac:dyDescent="0.2">
      <c r="A898" s="1" t="s">
        <v>32</v>
      </c>
      <c r="B898" s="2" t="s">
        <v>401</v>
      </c>
      <c r="C898" s="2" t="s">
        <v>15</v>
      </c>
      <c r="D898" s="2" t="s">
        <v>1379</v>
      </c>
      <c r="E898" s="2" t="s">
        <v>395</v>
      </c>
      <c r="F898" s="2" t="s">
        <v>107</v>
      </c>
      <c r="G898" s="2">
        <v>61.1</v>
      </c>
      <c r="H898" s="2">
        <v>38.9</v>
      </c>
      <c r="I898" s="2" t="s">
        <v>19</v>
      </c>
      <c r="J898" s="2" t="s">
        <v>27</v>
      </c>
      <c r="K898" s="2">
        <v>1996</v>
      </c>
      <c r="L898" s="2" t="s">
        <v>21</v>
      </c>
      <c r="M898" s="3">
        <v>35374</v>
      </c>
    </row>
    <row r="899" spans="1:13" x14ac:dyDescent="0.2">
      <c r="A899" s="1" t="s">
        <v>79</v>
      </c>
      <c r="B899" s="2" t="s">
        <v>562</v>
      </c>
      <c r="C899" s="2" t="s">
        <v>15</v>
      </c>
      <c r="D899" s="2" t="s">
        <v>1380</v>
      </c>
      <c r="E899" s="2" t="s">
        <v>395</v>
      </c>
      <c r="F899" s="2" t="s">
        <v>95</v>
      </c>
      <c r="G899" s="2">
        <v>71.599999999999994</v>
      </c>
      <c r="H899" s="2">
        <v>28.4</v>
      </c>
      <c r="I899" s="2" t="s">
        <v>19</v>
      </c>
      <c r="J899" s="2" t="s">
        <v>27</v>
      </c>
      <c r="K899" s="2">
        <v>1996</v>
      </c>
      <c r="L899" s="2" t="s">
        <v>21</v>
      </c>
      <c r="M899" s="3">
        <v>35374</v>
      </c>
    </row>
    <row r="900" spans="1:13" x14ac:dyDescent="0.2">
      <c r="A900" s="1" t="s">
        <v>66</v>
      </c>
      <c r="B900" s="2" t="s">
        <v>695</v>
      </c>
      <c r="C900" s="2" t="s">
        <v>15</v>
      </c>
      <c r="D900" s="2" t="s">
        <v>1381</v>
      </c>
      <c r="E900" s="2" t="s">
        <v>395</v>
      </c>
      <c r="F900" s="2" t="s">
        <v>130</v>
      </c>
      <c r="G900" s="2">
        <v>49.4</v>
      </c>
      <c r="H900" s="2">
        <v>50.6</v>
      </c>
      <c r="I900" s="2" t="s">
        <v>26</v>
      </c>
      <c r="J900" s="2" t="s">
        <v>27</v>
      </c>
      <c r="K900" s="2">
        <v>1996</v>
      </c>
      <c r="L900" s="2" t="s">
        <v>21</v>
      </c>
      <c r="M900" s="3">
        <v>35374</v>
      </c>
    </row>
    <row r="901" spans="1:13" x14ac:dyDescent="0.2">
      <c r="A901" s="1" t="s">
        <v>363</v>
      </c>
      <c r="B901" s="2" t="s">
        <v>407</v>
      </c>
      <c r="C901" s="2" t="s">
        <v>15</v>
      </c>
      <c r="D901" s="2" t="s">
        <v>1382</v>
      </c>
      <c r="E901" s="2" t="s">
        <v>395</v>
      </c>
      <c r="F901" s="2" t="s">
        <v>490</v>
      </c>
      <c r="G901" s="2">
        <v>31.5</v>
      </c>
      <c r="H901" s="2">
        <v>68.5</v>
      </c>
      <c r="I901" s="2" t="s">
        <v>26</v>
      </c>
      <c r="J901" s="2" t="s">
        <v>27</v>
      </c>
      <c r="K901" s="2">
        <v>1996</v>
      </c>
      <c r="L901" s="2" t="s">
        <v>21</v>
      </c>
      <c r="M901" s="3">
        <v>35374</v>
      </c>
    </row>
    <row r="902" spans="1:13" x14ac:dyDescent="0.2">
      <c r="A902" s="1" t="s">
        <v>122</v>
      </c>
      <c r="B902" s="2" t="s">
        <v>1137</v>
      </c>
      <c r="C902" s="2" t="s">
        <v>15</v>
      </c>
      <c r="D902" s="2" t="s">
        <v>1383</v>
      </c>
      <c r="E902" s="2" t="s">
        <v>395</v>
      </c>
      <c r="F902" s="2" t="s">
        <v>95</v>
      </c>
      <c r="G902" s="2">
        <v>47.6</v>
      </c>
      <c r="H902" s="2">
        <v>52.4</v>
      </c>
      <c r="I902" s="2" t="s">
        <v>26</v>
      </c>
      <c r="J902" s="2" t="s">
        <v>27</v>
      </c>
      <c r="K902" s="2">
        <v>1996</v>
      </c>
      <c r="L902" s="2" t="s">
        <v>21</v>
      </c>
      <c r="M902" s="3">
        <v>35374</v>
      </c>
    </row>
    <row r="903" spans="1:13" x14ac:dyDescent="0.2">
      <c r="A903" s="1" t="s">
        <v>79</v>
      </c>
      <c r="B903" s="2" t="s">
        <v>1384</v>
      </c>
      <c r="C903" s="2" t="s">
        <v>15</v>
      </c>
      <c r="D903" s="2" t="s">
        <v>1385</v>
      </c>
      <c r="E903" s="2" t="s">
        <v>395</v>
      </c>
      <c r="F903" s="2" t="s">
        <v>48</v>
      </c>
      <c r="G903" s="2">
        <v>56.6</v>
      </c>
      <c r="H903" s="2">
        <v>43.4</v>
      </c>
      <c r="I903" s="2" t="s">
        <v>19</v>
      </c>
      <c r="J903" s="2" t="s">
        <v>27</v>
      </c>
      <c r="K903" s="2">
        <v>1996</v>
      </c>
      <c r="L903" s="2" t="s">
        <v>21</v>
      </c>
      <c r="M903" s="3">
        <v>35374</v>
      </c>
    </row>
    <row r="904" spans="1:13" x14ac:dyDescent="0.2">
      <c r="A904" s="1" t="s">
        <v>111</v>
      </c>
      <c r="B904" s="2" t="s">
        <v>414</v>
      </c>
      <c r="C904" s="2" t="s">
        <v>15</v>
      </c>
      <c r="D904" s="2" t="s">
        <v>1386</v>
      </c>
      <c r="E904" s="2" t="s">
        <v>395</v>
      </c>
      <c r="F904" s="2" t="s">
        <v>55</v>
      </c>
      <c r="G904" s="2">
        <v>62.2</v>
      </c>
      <c r="H904" s="2">
        <v>37.799999999999997</v>
      </c>
      <c r="I904" s="2" t="s">
        <v>19</v>
      </c>
      <c r="J904" s="2" t="s">
        <v>27</v>
      </c>
      <c r="K904" s="2">
        <v>1996</v>
      </c>
      <c r="L904" s="2" t="s">
        <v>21</v>
      </c>
      <c r="M904" s="3">
        <v>35374</v>
      </c>
    </row>
    <row r="905" spans="1:13" x14ac:dyDescent="0.2">
      <c r="A905" s="1" t="s">
        <v>116</v>
      </c>
      <c r="B905" s="2" t="s">
        <v>705</v>
      </c>
      <c r="C905" s="2" t="s">
        <v>15</v>
      </c>
      <c r="D905" s="2" t="s">
        <v>1387</v>
      </c>
      <c r="E905" s="2" t="s">
        <v>395</v>
      </c>
      <c r="F905" s="2" t="s">
        <v>59</v>
      </c>
      <c r="G905" s="2">
        <v>39.1</v>
      </c>
      <c r="H905" s="2">
        <v>60.9</v>
      </c>
      <c r="I905" s="2" t="s">
        <v>26</v>
      </c>
      <c r="J905" s="2" t="s">
        <v>27</v>
      </c>
      <c r="K905" s="2">
        <v>1996</v>
      </c>
      <c r="L905" s="2" t="s">
        <v>21</v>
      </c>
      <c r="M905" s="3">
        <v>35374</v>
      </c>
    </row>
    <row r="906" spans="1:13" x14ac:dyDescent="0.2">
      <c r="A906" s="1" t="s">
        <v>339</v>
      </c>
      <c r="B906" s="2" t="s">
        <v>708</v>
      </c>
      <c r="C906" s="2" t="s">
        <v>15</v>
      </c>
      <c r="D906" s="2" t="s">
        <v>1381</v>
      </c>
      <c r="E906" s="2" t="s">
        <v>395</v>
      </c>
      <c r="F906" s="2" t="s">
        <v>107</v>
      </c>
      <c r="G906" s="2">
        <v>49.6</v>
      </c>
      <c r="H906" s="2">
        <v>50.4</v>
      </c>
      <c r="I906" s="2" t="s">
        <v>26</v>
      </c>
      <c r="J906" s="2" t="s">
        <v>27</v>
      </c>
      <c r="K906" s="2">
        <v>1996</v>
      </c>
      <c r="L906" s="2" t="s">
        <v>21</v>
      </c>
      <c r="M906" s="3">
        <v>35374</v>
      </c>
    </row>
    <row r="907" spans="1:13" x14ac:dyDescent="0.2">
      <c r="A907" s="1" t="s">
        <v>363</v>
      </c>
      <c r="B907" s="2" t="s">
        <v>712</v>
      </c>
      <c r="C907" s="2" t="s">
        <v>15</v>
      </c>
      <c r="D907" s="2" t="s">
        <v>1206</v>
      </c>
      <c r="E907" s="2" t="s">
        <v>395</v>
      </c>
      <c r="F907" s="2" t="s">
        <v>176</v>
      </c>
      <c r="G907" s="2">
        <v>52.4</v>
      </c>
      <c r="H907" s="2">
        <v>47.6</v>
      </c>
      <c r="I907" s="2" t="s">
        <v>19</v>
      </c>
      <c r="J907" s="2" t="s">
        <v>27</v>
      </c>
      <c r="K907" s="2">
        <v>1996</v>
      </c>
      <c r="L907" s="2" t="s">
        <v>21</v>
      </c>
      <c r="M907" s="3">
        <v>35374</v>
      </c>
    </row>
    <row r="908" spans="1:13" x14ac:dyDescent="0.2">
      <c r="A908" s="1" t="s">
        <v>363</v>
      </c>
      <c r="B908" s="2" t="s">
        <v>712</v>
      </c>
      <c r="C908" s="2" t="s">
        <v>15</v>
      </c>
      <c r="D908" s="2" t="s">
        <v>1322</v>
      </c>
      <c r="E908" s="2" t="s">
        <v>395</v>
      </c>
      <c r="F908" s="2" t="s">
        <v>365</v>
      </c>
      <c r="G908" s="2">
        <v>52.8</v>
      </c>
      <c r="H908" s="2">
        <v>47.2</v>
      </c>
      <c r="I908" s="2" t="s">
        <v>19</v>
      </c>
      <c r="J908" s="2" t="s">
        <v>27</v>
      </c>
      <c r="K908" s="2">
        <v>1996</v>
      </c>
      <c r="L908" s="2" t="s">
        <v>21</v>
      </c>
      <c r="M908" s="3">
        <v>35374</v>
      </c>
    </row>
    <row r="909" spans="1:13" x14ac:dyDescent="0.2">
      <c r="A909" s="1" t="s">
        <v>116</v>
      </c>
      <c r="B909" s="2" t="s">
        <v>208</v>
      </c>
      <c r="C909" s="2" t="s">
        <v>15</v>
      </c>
      <c r="D909" s="2" t="s">
        <v>1388</v>
      </c>
      <c r="E909" s="2" t="s">
        <v>395</v>
      </c>
      <c r="F909" s="2" t="s">
        <v>51</v>
      </c>
      <c r="G909" s="2">
        <v>35.4</v>
      </c>
      <c r="H909" s="2">
        <v>64.599999999999994</v>
      </c>
      <c r="I909" s="2" t="s">
        <v>26</v>
      </c>
      <c r="J909" s="2" t="s">
        <v>27</v>
      </c>
      <c r="K909" s="2">
        <v>1996</v>
      </c>
      <c r="L909" s="2" t="s">
        <v>21</v>
      </c>
      <c r="M909" s="3">
        <v>35374</v>
      </c>
    </row>
    <row r="910" spans="1:13" x14ac:dyDescent="0.2">
      <c r="A910" s="1" t="s">
        <v>391</v>
      </c>
      <c r="B910" s="2" t="s">
        <v>446</v>
      </c>
      <c r="C910" s="2" t="s">
        <v>15</v>
      </c>
      <c r="D910" s="2" t="s">
        <v>1389</v>
      </c>
      <c r="E910" s="2" t="s">
        <v>395</v>
      </c>
      <c r="F910" s="2" t="s">
        <v>48</v>
      </c>
      <c r="G910" s="2">
        <v>47.4</v>
      </c>
      <c r="H910" s="2">
        <v>52.6</v>
      </c>
      <c r="I910" s="2" t="s">
        <v>26</v>
      </c>
      <c r="J910" s="2" t="s">
        <v>27</v>
      </c>
      <c r="K910" s="2">
        <v>1996</v>
      </c>
      <c r="L910" s="2" t="s">
        <v>21</v>
      </c>
      <c r="M910" s="3">
        <v>35374</v>
      </c>
    </row>
    <row r="911" spans="1:13" x14ac:dyDescent="0.2">
      <c r="A911" s="1" t="s">
        <v>116</v>
      </c>
      <c r="B911" s="2" t="s">
        <v>1319</v>
      </c>
      <c r="C911" s="2" t="s">
        <v>15</v>
      </c>
      <c r="D911" s="2" t="s">
        <v>1320</v>
      </c>
      <c r="E911" s="2" t="s">
        <v>395</v>
      </c>
      <c r="F911" s="2" t="s">
        <v>95</v>
      </c>
      <c r="G911" s="2">
        <v>49.8</v>
      </c>
      <c r="H911" s="2">
        <v>50.2</v>
      </c>
      <c r="I911" s="2" t="s">
        <v>26</v>
      </c>
      <c r="J911" s="2" t="s">
        <v>27</v>
      </c>
      <c r="K911" s="2">
        <v>1996</v>
      </c>
      <c r="L911" s="2" t="s">
        <v>21</v>
      </c>
      <c r="M911" s="3">
        <v>35374</v>
      </c>
    </row>
    <row r="912" spans="1:13" x14ac:dyDescent="0.2">
      <c r="A912" s="1" t="s">
        <v>52</v>
      </c>
      <c r="B912" s="2" t="s">
        <v>1069</v>
      </c>
      <c r="C912" s="2" t="s">
        <v>15</v>
      </c>
      <c r="D912" s="2" t="s">
        <v>1390</v>
      </c>
      <c r="E912" s="2" t="s">
        <v>395</v>
      </c>
      <c r="F912" s="2" t="s">
        <v>51</v>
      </c>
      <c r="G912" s="2">
        <v>49.7</v>
      </c>
      <c r="H912" s="2">
        <v>50.3</v>
      </c>
      <c r="I912" s="2" t="s">
        <v>26</v>
      </c>
      <c r="J912" s="2" t="s">
        <v>27</v>
      </c>
      <c r="K912" s="2">
        <v>1996</v>
      </c>
      <c r="L912" s="2" t="s">
        <v>21</v>
      </c>
      <c r="M912" s="3">
        <v>35374</v>
      </c>
    </row>
    <row r="913" spans="1:13" x14ac:dyDescent="0.2">
      <c r="A913" s="1" t="s">
        <v>52</v>
      </c>
      <c r="B913" s="2" t="s">
        <v>591</v>
      </c>
      <c r="C913" s="2" t="s">
        <v>42</v>
      </c>
      <c r="D913" s="2" t="s">
        <v>1391</v>
      </c>
      <c r="E913" s="2" t="s">
        <v>395</v>
      </c>
      <c r="F913" s="2" t="s">
        <v>55</v>
      </c>
      <c r="G913" s="2">
        <v>51.8</v>
      </c>
      <c r="H913" s="2">
        <v>48.2</v>
      </c>
      <c r="I913" s="2" t="s">
        <v>19</v>
      </c>
      <c r="J913" s="2" t="s">
        <v>27</v>
      </c>
      <c r="K913" s="2">
        <v>1996</v>
      </c>
      <c r="L913" s="2" t="s">
        <v>21</v>
      </c>
      <c r="M913" s="3">
        <v>35374</v>
      </c>
    </row>
    <row r="914" spans="1:13" x14ac:dyDescent="0.2">
      <c r="A914" s="1" t="s">
        <v>32</v>
      </c>
      <c r="B914" s="2" t="s">
        <v>1024</v>
      </c>
      <c r="C914" s="2" t="s">
        <v>15</v>
      </c>
      <c r="D914" s="2" t="s">
        <v>1392</v>
      </c>
      <c r="E914" s="2" t="s">
        <v>395</v>
      </c>
      <c r="F914" s="2" t="s">
        <v>59</v>
      </c>
      <c r="G914" s="2">
        <v>37.700000000000003</v>
      </c>
      <c r="H914" s="2">
        <v>62.3</v>
      </c>
      <c r="I914" s="2" t="s">
        <v>26</v>
      </c>
      <c r="J914" s="2" t="s">
        <v>27</v>
      </c>
      <c r="K914" s="2">
        <v>1996</v>
      </c>
      <c r="L914" s="2" t="s">
        <v>21</v>
      </c>
      <c r="M914" s="3">
        <v>35374</v>
      </c>
    </row>
    <row r="915" spans="1:13" x14ac:dyDescent="0.2">
      <c r="A915" s="1" t="s">
        <v>223</v>
      </c>
      <c r="B915" s="2" t="s">
        <v>966</v>
      </c>
      <c r="C915" s="2" t="s">
        <v>15</v>
      </c>
      <c r="D915" s="2" t="s">
        <v>1393</v>
      </c>
      <c r="E915" s="2" t="s">
        <v>395</v>
      </c>
      <c r="F915" s="2" t="s">
        <v>35</v>
      </c>
      <c r="G915" s="2">
        <v>62.3</v>
      </c>
      <c r="H915" s="2">
        <v>37.700000000000003</v>
      </c>
      <c r="I915" s="2" t="s">
        <v>19</v>
      </c>
      <c r="J915" s="2" t="s">
        <v>27</v>
      </c>
      <c r="K915" s="2">
        <v>1996</v>
      </c>
      <c r="L915" s="2" t="s">
        <v>21</v>
      </c>
      <c r="M915" s="3">
        <v>35374</v>
      </c>
    </row>
    <row r="916" spans="1:13" x14ac:dyDescent="0.2">
      <c r="A916" s="1" t="s">
        <v>269</v>
      </c>
      <c r="B916" s="2" t="s">
        <v>599</v>
      </c>
      <c r="C916" s="2" t="s">
        <v>15</v>
      </c>
      <c r="D916" s="2" t="s">
        <v>1381</v>
      </c>
      <c r="E916" s="2" t="s">
        <v>395</v>
      </c>
      <c r="F916" s="2" t="s">
        <v>1394</v>
      </c>
      <c r="G916" s="2">
        <v>53.7</v>
      </c>
      <c r="H916" s="2">
        <v>46.3</v>
      </c>
      <c r="I916" s="2" t="s">
        <v>19</v>
      </c>
      <c r="J916" s="2" t="s">
        <v>27</v>
      </c>
      <c r="K916" s="2">
        <v>1996</v>
      </c>
      <c r="L916" s="2" t="s">
        <v>21</v>
      </c>
      <c r="M916" s="3">
        <v>35374</v>
      </c>
    </row>
    <row r="917" spans="1:13" x14ac:dyDescent="0.2">
      <c r="A917" s="1" t="s">
        <v>280</v>
      </c>
      <c r="B917" s="2" t="s">
        <v>1334</v>
      </c>
      <c r="C917" s="2" t="s">
        <v>15</v>
      </c>
      <c r="D917" s="2" t="s">
        <v>1395</v>
      </c>
      <c r="E917" s="2" t="s">
        <v>395</v>
      </c>
      <c r="F917" s="2" t="s">
        <v>136</v>
      </c>
      <c r="G917" s="2">
        <v>37</v>
      </c>
      <c r="H917" s="2">
        <v>63</v>
      </c>
      <c r="I917" s="2" t="s">
        <v>26</v>
      </c>
      <c r="J917" s="2" t="s">
        <v>27</v>
      </c>
      <c r="K917" s="2">
        <v>1996</v>
      </c>
      <c r="L917" s="2" t="s">
        <v>21</v>
      </c>
      <c r="M917" s="3">
        <v>35374</v>
      </c>
    </row>
    <row r="918" spans="1:13" x14ac:dyDescent="0.2">
      <c r="A918" s="1" t="s">
        <v>280</v>
      </c>
      <c r="B918" s="2" t="s">
        <v>1396</v>
      </c>
      <c r="C918" s="2" t="s">
        <v>15</v>
      </c>
      <c r="D918" s="2" t="s">
        <v>1397</v>
      </c>
      <c r="E918" s="2" t="s">
        <v>395</v>
      </c>
      <c r="F918" s="2" t="s">
        <v>65</v>
      </c>
      <c r="G918" s="2">
        <v>41.2</v>
      </c>
      <c r="H918" s="2">
        <v>58.8</v>
      </c>
      <c r="I918" s="2" t="s">
        <v>26</v>
      </c>
      <c r="J918" s="2" t="s">
        <v>27</v>
      </c>
      <c r="K918" s="2">
        <v>1996</v>
      </c>
      <c r="L918" s="2" t="s">
        <v>21</v>
      </c>
      <c r="M918" s="3">
        <v>35374</v>
      </c>
    </row>
    <row r="919" spans="1:13" x14ac:dyDescent="0.2">
      <c r="A919" s="1" t="s">
        <v>1272</v>
      </c>
      <c r="B919" s="2" t="s">
        <v>1273</v>
      </c>
      <c r="C919" s="2" t="s">
        <v>15</v>
      </c>
      <c r="D919" s="2" t="s">
        <v>1398</v>
      </c>
      <c r="E919" s="2" t="s">
        <v>395</v>
      </c>
      <c r="F919" s="2" t="s">
        <v>490</v>
      </c>
      <c r="G919" s="2">
        <v>44.2</v>
      </c>
      <c r="H919" s="2">
        <v>55.8</v>
      </c>
      <c r="I919" s="2" t="s">
        <v>26</v>
      </c>
      <c r="J919" s="2" t="s">
        <v>27</v>
      </c>
      <c r="K919" s="2">
        <v>1996</v>
      </c>
      <c r="L919" s="2" t="s">
        <v>21</v>
      </c>
      <c r="M919" s="3">
        <v>35374</v>
      </c>
    </row>
    <row r="920" spans="1:13" x14ac:dyDescent="0.2">
      <c r="A920" s="1" t="s">
        <v>116</v>
      </c>
      <c r="B920" s="2" t="s">
        <v>1399</v>
      </c>
      <c r="C920" s="2" t="s">
        <v>15</v>
      </c>
      <c r="D920" s="2" t="s">
        <v>1400</v>
      </c>
      <c r="E920" s="2" t="s">
        <v>395</v>
      </c>
      <c r="F920" s="2" t="s">
        <v>233</v>
      </c>
      <c r="G920" s="2">
        <v>46</v>
      </c>
      <c r="H920" s="2">
        <v>54</v>
      </c>
      <c r="I920" s="2" t="s">
        <v>26</v>
      </c>
      <c r="J920" s="2" t="s">
        <v>27</v>
      </c>
      <c r="K920" s="2">
        <v>1996</v>
      </c>
      <c r="L920" s="2" t="s">
        <v>21</v>
      </c>
      <c r="M920" s="3">
        <v>35374</v>
      </c>
    </row>
    <row r="921" spans="1:13" x14ac:dyDescent="0.2">
      <c r="A921" s="1" t="s">
        <v>491</v>
      </c>
      <c r="B921" s="2" t="s">
        <v>492</v>
      </c>
      <c r="C921" s="2" t="s">
        <v>15</v>
      </c>
      <c r="D921" s="2" t="s">
        <v>1401</v>
      </c>
      <c r="E921" s="2" t="s">
        <v>395</v>
      </c>
      <c r="F921" s="2" t="s">
        <v>90</v>
      </c>
      <c r="G921" s="2">
        <v>33</v>
      </c>
      <c r="H921" s="2">
        <v>67</v>
      </c>
      <c r="I921" s="2" t="s">
        <v>26</v>
      </c>
      <c r="J921" s="2" t="s">
        <v>27</v>
      </c>
      <c r="K921" s="2">
        <v>1996</v>
      </c>
      <c r="L921" s="2" t="s">
        <v>21</v>
      </c>
      <c r="M921" s="3">
        <v>35374</v>
      </c>
    </row>
    <row r="922" spans="1:13" x14ac:dyDescent="0.2">
      <c r="A922" s="1" t="s">
        <v>223</v>
      </c>
      <c r="B922" s="2" t="s">
        <v>224</v>
      </c>
      <c r="C922" s="2" t="s">
        <v>15</v>
      </c>
      <c r="D922" s="2" t="s">
        <v>1402</v>
      </c>
      <c r="E922" s="2" t="s">
        <v>395</v>
      </c>
      <c r="F922" s="2" t="s">
        <v>97</v>
      </c>
      <c r="G922" s="2">
        <v>64.599999999999994</v>
      </c>
      <c r="H922" s="2">
        <v>35.4</v>
      </c>
      <c r="I922" s="2" t="s">
        <v>19</v>
      </c>
      <c r="J922" s="2" t="s">
        <v>27</v>
      </c>
      <c r="K922" s="2">
        <v>1996</v>
      </c>
      <c r="L922" s="2" t="s">
        <v>21</v>
      </c>
      <c r="M922" s="3">
        <v>35374</v>
      </c>
    </row>
    <row r="923" spans="1:13" x14ac:dyDescent="0.2">
      <c r="A923" s="1" t="s">
        <v>13</v>
      </c>
      <c r="B923" s="2" t="s">
        <v>1403</v>
      </c>
      <c r="C923" s="2" t="s">
        <v>15</v>
      </c>
      <c r="D923" s="2" t="s">
        <v>1404</v>
      </c>
      <c r="E923" s="2" t="s">
        <v>395</v>
      </c>
      <c r="F923" s="2" t="s">
        <v>490</v>
      </c>
      <c r="G923" s="2">
        <v>51.4</v>
      </c>
      <c r="H923" s="2">
        <v>48.6</v>
      </c>
      <c r="I923" s="2" t="s">
        <v>19</v>
      </c>
      <c r="J923" s="2" t="s">
        <v>27</v>
      </c>
      <c r="K923" s="2">
        <v>1996</v>
      </c>
      <c r="L923" s="2" t="s">
        <v>21</v>
      </c>
      <c r="M923" s="3">
        <v>35374</v>
      </c>
    </row>
    <row r="924" spans="1:13" x14ac:dyDescent="0.2">
      <c r="A924" s="1" t="s">
        <v>116</v>
      </c>
      <c r="B924" s="2" t="s">
        <v>1405</v>
      </c>
      <c r="C924" s="2" t="s">
        <v>15</v>
      </c>
      <c r="D924" s="2" t="s">
        <v>1406</v>
      </c>
      <c r="E924" s="2" t="s">
        <v>395</v>
      </c>
      <c r="F924" s="2" t="s">
        <v>65</v>
      </c>
      <c r="G924" s="2">
        <v>47.2</v>
      </c>
      <c r="H924" s="2">
        <v>52.8</v>
      </c>
      <c r="I924" s="2" t="s">
        <v>26</v>
      </c>
      <c r="J924" s="2" t="s">
        <v>27</v>
      </c>
      <c r="K924" s="2">
        <v>1996</v>
      </c>
      <c r="L924" s="2" t="s">
        <v>21</v>
      </c>
      <c r="M924" s="3">
        <v>35374</v>
      </c>
    </row>
    <row r="925" spans="1:13" x14ac:dyDescent="0.2">
      <c r="A925" s="1" t="s">
        <v>296</v>
      </c>
      <c r="B925" s="2" t="s">
        <v>619</v>
      </c>
      <c r="C925" s="2" t="s">
        <v>15</v>
      </c>
      <c r="D925" s="2" t="s">
        <v>1407</v>
      </c>
      <c r="E925" s="2" t="s">
        <v>395</v>
      </c>
      <c r="F925" s="2" t="s">
        <v>136</v>
      </c>
      <c r="G925" s="2">
        <v>64.5</v>
      </c>
      <c r="H925" s="2">
        <v>35.5</v>
      </c>
      <c r="I925" s="2" t="s">
        <v>19</v>
      </c>
      <c r="J925" s="2" t="s">
        <v>27</v>
      </c>
      <c r="K925" s="2">
        <v>1996</v>
      </c>
      <c r="L925" s="2" t="s">
        <v>21</v>
      </c>
      <c r="M925" s="3">
        <v>35374</v>
      </c>
    </row>
    <row r="926" spans="1:13" x14ac:dyDescent="0.2">
      <c r="A926" s="1" t="s">
        <v>280</v>
      </c>
      <c r="B926" s="2" t="s">
        <v>989</v>
      </c>
      <c r="C926" s="2" t="s">
        <v>15</v>
      </c>
      <c r="D926" s="2" t="s">
        <v>1408</v>
      </c>
      <c r="E926" s="2" t="s">
        <v>395</v>
      </c>
      <c r="F926" s="2" t="s">
        <v>130</v>
      </c>
      <c r="G926" s="2">
        <v>50.2</v>
      </c>
      <c r="H926" s="2">
        <v>49.8</v>
      </c>
      <c r="I926" s="2" t="s">
        <v>19</v>
      </c>
      <c r="J926" s="2" t="s">
        <v>27</v>
      </c>
      <c r="K926" s="2">
        <v>1996</v>
      </c>
      <c r="L926" s="2" t="s">
        <v>21</v>
      </c>
      <c r="M926" s="3">
        <v>35374</v>
      </c>
    </row>
    <row r="927" spans="1:13" x14ac:dyDescent="0.2">
      <c r="A927" s="1" t="s">
        <v>269</v>
      </c>
      <c r="B927" s="2" t="s">
        <v>508</v>
      </c>
      <c r="C927" s="2" t="s">
        <v>15</v>
      </c>
      <c r="D927" s="2" t="s">
        <v>1409</v>
      </c>
      <c r="E927" s="2" t="s">
        <v>395</v>
      </c>
      <c r="F927" s="2" t="s">
        <v>1410</v>
      </c>
      <c r="G927" s="2">
        <v>37.200000000000003</v>
      </c>
      <c r="H927" s="2">
        <v>62.8</v>
      </c>
      <c r="I927" s="2" t="s">
        <v>26</v>
      </c>
      <c r="J927" s="2" t="s">
        <v>27</v>
      </c>
      <c r="K927" s="2">
        <v>1996</v>
      </c>
      <c r="L927" s="2" t="s">
        <v>21</v>
      </c>
      <c r="M927" s="3">
        <v>35374</v>
      </c>
    </row>
    <row r="928" spans="1:13" x14ac:dyDescent="0.2">
      <c r="A928" s="1" t="s">
        <v>217</v>
      </c>
      <c r="B928" s="2" t="s">
        <v>513</v>
      </c>
      <c r="C928" s="2" t="s">
        <v>15</v>
      </c>
      <c r="D928" s="2" t="s">
        <v>1411</v>
      </c>
      <c r="E928" s="2" t="s">
        <v>395</v>
      </c>
      <c r="F928" s="2" t="s">
        <v>115</v>
      </c>
      <c r="G928" s="2">
        <v>69.099999999999994</v>
      </c>
      <c r="H928" s="2">
        <v>30.9</v>
      </c>
      <c r="I928" s="2" t="s">
        <v>19</v>
      </c>
      <c r="J928" s="2" t="s">
        <v>27</v>
      </c>
      <c r="K928" s="2">
        <v>1996</v>
      </c>
      <c r="L928" s="2" t="s">
        <v>21</v>
      </c>
      <c r="M928" s="3">
        <v>35374</v>
      </c>
    </row>
    <row r="929" spans="1:13" x14ac:dyDescent="0.2">
      <c r="A929" s="1" t="s">
        <v>217</v>
      </c>
      <c r="B929" s="2" t="s">
        <v>513</v>
      </c>
      <c r="C929" s="2" t="s">
        <v>15</v>
      </c>
      <c r="D929" s="2" t="s">
        <v>1412</v>
      </c>
      <c r="E929" s="2" t="s">
        <v>395</v>
      </c>
      <c r="F929" s="2" t="s">
        <v>97</v>
      </c>
      <c r="G929" s="2">
        <v>68.5</v>
      </c>
      <c r="H929" s="2">
        <v>31.5</v>
      </c>
      <c r="I929" s="2" t="s">
        <v>19</v>
      </c>
      <c r="J929" s="2" t="s">
        <v>27</v>
      </c>
      <c r="K929" s="2">
        <v>1996</v>
      </c>
      <c r="L929" s="2" t="s">
        <v>21</v>
      </c>
      <c r="M929" s="3">
        <v>35374</v>
      </c>
    </row>
    <row r="930" spans="1:13" x14ac:dyDescent="0.2">
      <c r="A930" s="1" t="s">
        <v>217</v>
      </c>
      <c r="B930" s="2" t="s">
        <v>513</v>
      </c>
      <c r="C930" s="2" t="s">
        <v>15</v>
      </c>
      <c r="D930" s="2" t="s">
        <v>1413</v>
      </c>
      <c r="E930" s="2" t="s">
        <v>395</v>
      </c>
      <c r="F930" s="2" t="s">
        <v>51</v>
      </c>
      <c r="G930" s="2">
        <v>78.3</v>
      </c>
      <c r="H930" s="2">
        <v>21.7</v>
      </c>
      <c r="I930" s="2" t="s">
        <v>19</v>
      </c>
      <c r="J930" s="2" t="s">
        <v>27</v>
      </c>
      <c r="K930" s="2">
        <v>1996</v>
      </c>
      <c r="L930" s="2" t="s">
        <v>21</v>
      </c>
      <c r="M930" s="3">
        <v>35374</v>
      </c>
    </row>
    <row r="931" spans="1:13" x14ac:dyDescent="0.2">
      <c r="A931" s="1" t="s">
        <v>217</v>
      </c>
      <c r="B931" s="2" t="s">
        <v>513</v>
      </c>
      <c r="C931" s="2" t="s">
        <v>15</v>
      </c>
      <c r="D931" s="2" t="s">
        <v>1414</v>
      </c>
      <c r="E931" s="2" t="s">
        <v>395</v>
      </c>
      <c r="F931" s="2" t="s">
        <v>136</v>
      </c>
      <c r="G931" s="2">
        <v>52.4</v>
      </c>
      <c r="H931" s="2">
        <v>47.6</v>
      </c>
      <c r="I931" s="2" t="s">
        <v>19</v>
      </c>
      <c r="J931" s="2" t="s">
        <v>27</v>
      </c>
      <c r="K931" s="2">
        <v>1996</v>
      </c>
      <c r="L931" s="2" t="s">
        <v>21</v>
      </c>
      <c r="M931" s="3">
        <v>35374</v>
      </c>
    </row>
    <row r="932" spans="1:13" x14ac:dyDescent="0.2">
      <c r="A932" s="1" t="s">
        <v>217</v>
      </c>
      <c r="B932" s="2" t="s">
        <v>513</v>
      </c>
      <c r="C932" s="2" t="s">
        <v>15</v>
      </c>
      <c r="D932" s="2" t="s">
        <v>1415</v>
      </c>
      <c r="E932" s="2" t="s">
        <v>395</v>
      </c>
      <c r="F932" s="2" t="s">
        <v>95</v>
      </c>
      <c r="G932" s="2">
        <v>63.6</v>
      </c>
      <c r="H932" s="2">
        <v>36.4</v>
      </c>
      <c r="I932" s="2" t="s">
        <v>19</v>
      </c>
      <c r="J932" s="2" t="s">
        <v>27</v>
      </c>
      <c r="K932" s="2">
        <v>1996</v>
      </c>
      <c r="L932" s="2" t="s">
        <v>21</v>
      </c>
      <c r="M932" s="3">
        <v>35374</v>
      </c>
    </row>
    <row r="933" spans="1:13" x14ac:dyDescent="0.2">
      <c r="A933" s="1" t="s">
        <v>116</v>
      </c>
      <c r="B933" s="2" t="s">
        <v>1416</v>
      </c>
      <c r="C933" s="2" t="s">
        <v>15</v>
      </c>
      <c r="D933" s="2" t="s">
        <v>1383</v>
      </c>
      <c r="E933" s="2" t="s">
        <v>395</v>
      </c>
      <c r="F933" s="2" t="s">
        <v>35</v>
      </c>
      <c r="G933" s="2">
        <v>46.3</v>
      </c>
      <c r="H933" s="2">
        <v>53.7</v>
      </c>
      <c r="I933" s="2" t="s">
        <v>26</v>
      </c>
      <c r="J933" s="2" t="s">
        <v>27</v>
      </c>
      <c r="K933" s="2">
        <v>1996</v>
      </c>
      <c r="L933" s="2" t="s">
        <v>21</v>
      </c>
      <c r="M933" s="3">
        <v>35374</v>
      </c>
    </row>
    <row r="934" spans="1:13" x14ac:dyDescent="0.2">
      <c r="A934" s="1" t="s">
        <v>511</v>
      </c>
      <c r="B934" s="2" t="s">
        <v>1417</v>
      </c>
      <c r="C934" s="2" t="s">
        <v>15</v>
      </c>
      <c r="D934" s="2" t="s">
        <v>1363</v>
      </c>
      <c r="E934" s="2" t="s">
        <v>395</v>
      </c>
      <c r="F934" s="2" t="s">
        <v>130</v>
      </c>
      <c r="G934" s="2">
        <v>19.399999999999999</v>
      </c>
      <c r="H934" s="2">
        <v>80.599999999999994</v>
      </c>
      <c r="I934" s="2" t="s">
        <v>26</v>
      </c>
      <c r="J934" s="2" t="s">
        <v>27</v>
      </c>
      <c r="K934" s="2">
        <v>1996</v>
      </c>
      <c r="L934" s="2" t="s">
        <v>21</v>
      </c>
      <c r="M934" s="3">
        <v>35374</v>
      </c>
    </row>
    <row r="935" spans="1:13" x14ac:dyDescent="0.2">
      <c r="A935" s="1" t="s">
        <v>329</v>
      </c>
      <c r="B935" s="2" t="s">
        <v>774</v>
      </c>
      <c r="C935" s="2" t="s">
        <v>15</v>
      </c>
      <c r="D935" s="2" t="s">
        <v>1418</v>
      </c>
      <c r="E935" s="2" t="s">
        <v>395</v>
      </c>
      <c r="F935" s="2" t="s">
        <v>51</v>
      </c>
      <c r="G935" s="2">
        <v>42</v>
      </c>
      <c r="H935" s="2">
        <v>58</v>
      </c>
      <c r="I935" s="2" t="s">
        <v>26</v>
      </c>
      <c r="J935" s="2" t="s">
        <v>27</v>
      </c>
      <c r="K935" s="2">
        <v>1996</v>
      </c>
      <c r="L935" s="2" t="s">
        <v>21</v>
      </c>
      <c r="M935" s="3">
        <v>35374</v>
      </c>
    </row>
    <row r="936" spans="1:13" x14ac:dyDescent="0.2">
      <c r="A936" s="1" t="s">
        <v>491</v>
      </c>
      <c r="B936" s="2" t="s">
        <v>519</v>
      </c>
      <c r="C936" s="2" t="s">
        <v>15</v>
      </c>
      <c r="D936" s="2" t="s">
        <v>1419</v>
      </c>
      <c r="E936" s="2" t="s">
        <v>395</v>
      </c>
      <c r="F936" s="2" t="s">
        <v>59</v>
      </c>
      <c r="G936" s="2">
        <v>39</v>
      </c>
      <c r="H936" s="2">
        <v>61</v>
      </c>
      <c r="I936" s="2" t="s">
        <v>26</v>
      </c>
      <c r="J936" s="2" t="s">
        <v>27</v>
      </c>
      <c r="K936" s="2">
        <v>1996</v>
      </c>
      <c r="L936" s="2" t="s">
        <v>21</v>
      </c>
      <c r="M936" s="3">
        <v>35374</v>
      </c>
    </row>
    <row r="937" spans="1:13" x14ac:dyDescent="0.2">
      <c r="A937" s="1" t="s">
        <v>13</v>
      </c>
      <c r="B937" s="2" t="s">
        <v>524</v>
      </c>
      <c r="C937" s="2" t="s">
        <v>15</v>
      </c>
      <c r="D937" s="2" t="s">
        <v>1420</v>
      </c>
      <c r="E937" s="2" t="s">
        <v>395</v>
      </c>
      <c r="F937" s="2" t="s">
        <v>35</v>
      </c>
      <c r="G937" s="2">
        <v>46.1</v>
      </c>
      <c r="H937" s="2">
        <v>53.9</v>
      </c>
      <c r="I937" s="2" t="s">
        <v>26</v>
      </c>
      <c r="J937" s="2" t="s">
        <v>27</v>
      </c>
      <c r="K937" s="2">
        <v>1996</v>
      </c>
      <c r="L937" s="2" t="s">
        <v>21</v>
      </c>
      <c r="M937" s="3">
        <v>35374</v>
      </c>
    </row>
    <row r="938" spans="1:13" x14ac:dyDescent="0.2">
      <c r="A938" s="1" t="s">
        <v>296</v>
      </c>
      <c r="B938" s="2" t="s">
        <v>641</v>
      </c>
      <c r="C938" s="2" t="s">
        <v>15</v>
      </c>
      <c r="D938" s="2" t="s">
        <v>1421</v>
      </c>
      <c r="E938" s="2" t="s">
        <v>395</v>
      </c>
      <c r="F938" s="2" t="s">
        <v>48</v>
      </c>
      <c r="G938" s="2">
        <v>72.900000000000006</v>
      </c>
      <c r="H938" s="2">
        <v>27.1</v>
      </c>
      <c r="I938" s="2" t="s">
        <v>19</v>
      </c>
      <c r="J938" s="2" t="s">
        <v>27</v>
      </c>
      <c r="K938" s="2">
        <v>1996</v>
      </c>
      <c r="L938" s="2" t="s">
        <v>21</v>
      </c>
      <c r="M938" s="3">
        <v>35374</v>
      </c>
    </row>
    <row r="939" spans="1:13" x14ac:dyDescent="0.2">
      <c r="A939" s="1" t="s">
        <v>13</v>
      </c>
      <c r="B939" s="2" t="s">
        <v>997</v>
      </c>
      <c r="C939" s="2" t="s">
        <v>15</v>
      </c>
      <c r="D939" s="2" t="s">
        <v>1422</v>
      </c>
      <c r="E939" s="2" t="s">
        <v>395</v>
      </c>
      <c r="F939" s="2" t="s">
        <v>149</v>
      </c>
      <c r="G939" s="2">
        <v>67.8</v>
      </c>
      <c r="H939" s="2">
        <v>32.200000000000003</v>
      </c>
      <c r="I939" s="2" t="s">
        <v>19</v>
      </c>
      <c r="J939" s="2" t="s">
        <v>27</v>
      </c>
      <c r="K939" s="2">
        <v>1996</v>
      </c>
      <c r="L939" s="2" t="s">
        <v>21</v>
      </c>
      <c r="M939" s="3">
        <v>35374</v>
      </c>
    </row>
    <row r="940" spans="1:13" x14ac:dyDescent="0.2">
      <c r="A940" s="1" t="s">
        <v>13</v>
      </c>
      <c r="B940" s="2" t="s">
        <v>1423</v>
      </c>
      <c r="C940" s="2" t="s">
        <v>15</v>
      </c>
      <c r="D940" s="2" t="s">
        <v>1206</v>
      </c>
      <c r="E940" s="2" t="s">
        <v>395</v>
      </c>
      <c r="F940" s="2" t="s">
        <v>1424</v>
      </c>
      <c r="G940" s="2">
        <v>55.8</v>
      </c>
      <c r="H940" s="2">
        <v>44.2</v>
      </c>
      <c r="I940" s="2" t="s">
        <v>19</v>
      </c>
      <c r="J940" s="2" t="s">
        <v>27</v>
      </c>
      <c r="K940" s="2">
        <v>1996</v>
      </c>
      <c r="L940" s="2" t="s">
        <v>21</v>
      </c>
      <c r="M940" s="3">
        <v>35374</v>
      </c>
    </row>
    <row r="941" spans="1:13" x14ac:dyDescent="0.2">
      <c r="A941" s="1" t="s">
        <v>242</v>
      </c>
      <c r="B941" s="2" t="s">
        <v>1425</v>
      </c>
      <c r="C941" s="2" t="s">
        <v>15</v>
      </c>
      <c r="D941" s="2" t="s">
        <v>1426</v>
      </c>
      <c r="E941" s="2" t="s">
        <v>395</v>
      </c>
      <c r="F941" s="2" t="s">
        <v>55</v>
      </c>
      <c r="G941" s="2">
        <v>83.5</v>
      </c>
      <c r="H941" s="2">
        <v>16.5</v>
      </c>
      <c r="I941" s="2" t="s">
        <v>19</v>
      </c>
      <c r="J941" s="2" t="s">
        <v>20</v>
      </c>
      <c r="K941" s="2">
        <v>1994</v>
      </c>
      <c r="L941" s="2" t="s">
        <v>21</v>
      </c>
      <c r="M941" s="3">
        <v>34646</v>
      </c>
    </row>
    <row r="942" spans="1:13" x14ac:dyDescent="0.2">
      <c r="A942" s="1" t="s">
        <v>116</v>
      </c>
      <c r="B942" s="2" t="s">
        <v>705</v>
      </c>
      <c r="C942" s="2" t="s">
        <v>15</v>
      </c>
      <c r="D942" s="2" t="s">
        <v>1427</v>
      </c>
      <c r="E942" s="2" t="s">
        <v>395</v>
      </c>
      <c r="F942" s="2" t="s">
        <v>35</v>
      </c>
      <c r="G942" s="2">
        <v>67</v>
      </c>
      <c r="H942" s="2">
        <v>33</v>
      </c>
      <c r="I942" s="2" t="s">
        <v>19</v>
      </c>
      <c r="J942" s="2" t="s">
        <v>27</v>
      </c>
      <c r="K942" s="2">
        <v>1994</v>
      </c>
      <c r="L942" s="2" t="s">
        <v>21</v>
      </c>
      <c r="M942" s="3">
        <v>34646</v>
      </c>
    </row>
    <row r="943" spans="1:13" x14ac:dyDescent="0.2">
      <c r="A943" s="1" t="s">
        <v>83</v>
      </c>
      <c r="B943" s="2" t="s">
        <v>84</v>
      </c>
      <c r="C943" s="2" t="s">
        <v>24</v>
      </c>
      <c r="D943" s="4">
        <v>146075000</v>
      </c>
      <c r="E943" s="2" t="s">
        <v>395</v>
      </c>
      <c r="F943" s="2" t="s">
        <v>1428</v>
      </c>
      <c r="G943" s="2">
        <v>63.6</v>
      </c>
      <c r="H943" s="2">
        <v>36.4</v>
      </c>
      <c r="I943" s="2" t="s">
        <v>26</v>
      </c>
      <c r="J943" s="2" t="s">
        <v>20</v>
      </c>
      <c r="K943" s="2">
        <v>1994</v>
      </c>
      <c r="L943" s="2" t="s">
        <v>21</v>
      </c>
      <c r="M943" s="3">
        <v>34646</v>
      </c>
    </row>
    <row r="944" spans="1:13" x14ac:dyDescent="0.2">
      <c r="A944" s="1" t="s">
        <v>280</v>
      </c>
      <c r="B944" s="2" t="s">
        <v>1334</v>
      </c>
      <c r="C944" s="2" t="s">
        <v>15</v>
      </c>
      <c r="D944" s="2" t="s">
        <v>1429</v>
      </c>
      <c r="E944" s="2" t="s">
        <v>395</v>
      </c>
      <c r="F944" s="2" t="s">
        <v>130</v>
      </c>
      <c r="G944" s="2">
        <v>43.4</v>
      </c>
      <c r="H944" s="2">
        <v>56.6</v>
      </c>
      <c r="I944" s="2" t="s">
        <v>26</v>
      </c>
      <c r="J944" s="2" t="s">
        <v>20</v>
      </c>
      <c r="K944" s="2">
        <v>1994</v>
      </c>
      <c r="L944" s="2" t="s">
        <v>21</v>
      </c>
      <c r="M944" s="3">
        <v>34646</v>
      </c>
    </row>
    <row r="945" spans="1:13" x14ac:dyDescent="0.2">
      <c r="A945" s="1" t="s">
        <v>52</v>
      </c>
      <c r="B945" s="2" t="s">
        <v>875</v>
      </c>
      <c r="C945" s="2" t="s">
        <v>15</v>
      </c>
      <c r="D945" s="2" t="s">
        <v>1430</v>
      </c>
      <c r="E945" s="2" t="s">
        <v>395</v>
      </c>
      <c r="F945" s="2" t="s">
        <v>245</v>
      </c>
      <c r="G945" s="2">
        <v>32.1</v>
      </c>
      <c r="H945" s="2">
        <v>67.900000000000006</v>
      </c>
      <c r="I945" s="2" t="s">
        <v>26</v>
      </c>
      <c r="J945" s="2" t="s">
        <v>27</v>
      </c>
      <c r="K945" s="2">
        <v>1994</v>
      </c>
      <c r="L945" s="2" t="s">
        <v>21</v>
      </c>
      <c r="M945" s="3">
        <v>34646</v>
      </c>
    </row>
    <row r="946" spans="1:13" x14ac:dyDescent="0.2">
      <c r="A946" s="1" t="s">
        <v>329</v>
      </c>
      <c r="B946" s="2" t="s">
        <v>330</v>
      </c>
      <c r="C946" s="2" t="s">
        <v>15</v>
      </c>
      <c r="D946" s="2" t="s">
        <v>1431</v>
      </c>
      <c r="E946" s="2" t="s">
        <v>395</v>
      </c>
      <c r="F946" s="2" t="s">
        <v>314</v>
      </c>
      <c r="G946" s="2">
        <v>44.7</v>
      </c>
      <c r="H946" s="2">
        <v>55.3</v>
      </c>
      <c r="I946" s="2" t="s">
        <v>26</v>
      </c>
      <c r="J946" s="2" t="s">
        <v>27</v>
      </c>
      <c r="K946" s="2">
        <v>1994</v>
      </c>
      <c r="L946" s="2" t="s">
        <v>21</v>
      </c>
      <c r="M946" s="3">
        <v>34646</v>
      </c>
    </row>
    <row r="947" spans="1:13" x14ac:dyDescent="0.2">
      <c r="A947" s="1" t="s">
        <v>91</v>
      </c>
      <c r="B947" s="2" t="s">
        <v>765</v>
      </c>
      <c r="C947" s="2" t="s">
        <v>15</v>
      </c>
      <c r="D947" s="2" t="s">
        <v>1432</v>
      </c>
      <c r="E947" s="2" t="s">
        <v>395</v>
      </c>
      <c r="F947" s="2" t="s">
        <v>55</v>
      </c>
      <c r="G947" s="2">
        <v>32.299999999999997</v>
      </c>
      <c r="H947" s="2">
        <v>67.7</v>
      </c>
      <c r="I947" s="2" t="s">
        <v>26</v>
      </c>
      <c r="J947" s="2" t="s">
        <v>27</v>
      </c>
      <c r="K947" s="2">
        <v>1994</v>
      </c>
      <c r="L947" s="2" t="s">
        <v>21</v>
      </c>
      <c r="M947" s="3">
        <v>34646</v>
      </c>
    </row>
    <row r="948" spans="1:13" x14ac:dyDescent="0.2">
      <c r="A948" s="1" t="s">
        <v>420</v>
      </c>
      <c r="B948" s="2" t="s">
        <v>1433</v>
      </c>
      <c r="C948" s="2" t="s">
        <v>15</v>
      </c>
      <c r="D948" s="2" t="s">
        <v>72</v>
      </c>
      <c r="E948" s="2" t="s">
        <v>395</v>
      </c>
      <c r="F948" s="2" t="s">
        <v>107</v>
      </c>
      <c r="G948" s="2">
        <v>52.6</v>
      </c>
      <c r="H948" s="2">
        <v>47.4</v>
      </c>
      <c r="I948" s="2" t="s">
        <v>26</v>
      </c>
      <c r="J948" s="2" t="s">
        <v>20</v>
      </c>
      <c r="K948" s="2">
        <v>1994</v>
      </c>
      <c r="L948" s="2" t="s">
        <v>21</v>
      </c>
      <c r="M948" s="3">
        <v>34646</v>
      </c>
    </row>
    <row r="949" spans="1:13" x14ac:dyDescent="0.2">
      <c r="A949" s="1" t="s">
        <v>69</v>
      </c>
      <c r="B949" s="2" t="s">
        <v>1434</v>
      </c>
      <c r="C949" s="2" t="s">
        <v>15</v>
      </c>
      <c r="D949" s="2" t="s">
        <v>1435</v>
      </c>
      <c r="E949" s="2" t="s">
        <v>395</v>
      </c>
      <c r="F949" s="2" t="s">
        <v>18</v>
      </c>
      <c r="G949" s="2">
        <v>66.8</v>
      </c>
      <c r="H949" s="2">
        <v>33.200000000000003</v>
      </c>
      <c r="I949" s="2" t="s">
        <v>19</v>
      </c>
      <c r="J949" s="2" t="s">
        <v>20</v>
      </c>
      <c r="K949" s="2">
        <v>1994</v>
      </c>
      <c r="L949" s="2" t="s">
        <v>21</v>
      </c>
      <c r="M949" s="3">
        <v>34646</v>
      </c>
    </row>
    <row r="950" spans="1:13" x14ac:dyDescent="0.2">
      <c r="A950" s="1" t="s">
        <v>66</v>
      </c>
      <c r="B950" s="2" t="s">
        <v>1436</v>
      </c>
      <c r="C950" s="2" t="s">
        <v>15</v>
      </c>
      <c r="D950" s="2" t="s">
        <v>1437</v>
      </c>
      <c r="E950" s="2" t="s">
        <v>395</v>
      </c>
      <c r="F950" s="2" t="s">
        <v>97</v>
      </c>
      <c r="G950" s="2">
        <v>69.5</v>
      </c>
      <c r="H950" s="2">
        <v>30.5</v>
      </c>
      <c r="I950" s="2" t="s">
        <v>19</v>
      </c>
      <c r="J950" s="2" t="s">
        <v>20</v>
      </c>
      <c r="K950" s="2">
        <v>1994</v>
      </c>
      <c r="L950" s="2" t="s">
        <v>21</v>
      </c>
      <c r="M950" s="3">
        <v>34646</v>
      </c>
    </row>
    <row r="951" spans="1:13" x14ac:dyDescent="0.2">
      <c r="A951" s="1" t="s">
        <v>60</v>
      </c>
      <c r="B951" s="2" t="s">
        <v>61</v>
      </c>
      <c r="C951" s="2" t="s">
        <v>15</v>
      </c>
      <c r="D951" s="2" t="s">
        <v>1438</v>
      </c>
      <c r="E951" s="2" t="s">
        <v>395</v>
      </c>
      <c r="F951" s="2" t="s">
        <v>35</v>
      </c>
      <c r="G951" s="2">
        <v>38.700000000000003</v>
      </c>
      <c r="H951" s="2">
        <v>61.3</v>
      </c>
      <c r="I951" s="2" t="s">
        <v>26</v>
      </c>
      <c r="J951" s="2" t="s">
        <v>20</v>
      </c>
      <c r="K951" s="2">
        <v>1994</v>
      </c>
      <c r="L951" s="2" t="s">
        <v>21</v>
      </c>
      <c r="M951" s="3">
        <v>34646</v>
      </c>
    </row>
    <row r="952" spans="1:13" x14ac:dyDescent="0.2">
      <c r="A952" s="1" t="s">
        <v>217</v>
      </c>
      <c r="B952" s="2" t="s">
        <v>1439</v>
      </c>
      <c r="C952" s="2" t="s">
        <v>15</v>
      </c>
      <c r="D952" s="2" t="s">
        <v>1440</v>
      </c>
      <c r="E952" s="2" t="s">
        <v>395</v>
      </c>
      <c r="F952" s="2" t="s">
        <v>55</v>
      </c>
      <c r="G952" s="2">
        <v>47.8</v>
      </c>
      <c r="H952" s="2">
        <v>52.2</v>
      </c>
      <c r="I952" s="2" t="s">
        <v>26</v>
      </c>
      <c r="J952" s="2" t="s">
        <v>20</v>
      </c>
      <c r="K952" s="2">
        <v>1994</v>
      </c>
      <c r="L952" s="2" t="s">
        <v>21</v>
      </c>
      <c r="M952" s="3">
        <v>34646</v>
      </c>
    </row>
    <row r="953" spans="1:13" x14ac:dyDescent="0.2">
      <c r="A953" s="1" t="s">
        <v>1272</v>
      </c>
      <c r="B953" s="2" t="s">
        <v>1441</v>
      </c>
      <c r="C953" s="2" t="s">
        <v>15</v>
      </c>
      <c r="D953" s="2" t="s">
        <v>1442</v>
      </c>
      <c r="E953" s="2" t="s">
        <v>395</v>
      </c>
      <c r="F953" s="2" t="s">
        <v>314</v>
      </c>
      <c r="G953" s="2">
        <v>38.9</v>
      </c>
      <c r="H953" s="2">
        <v>61.1</v>
      </c>
      <c r="I953" s="2" t="s">
        <v>26</v>
      </c>
      <c r="J953" s="2" t="s">
        <v>27</v>
      </c>
      <c r="K953" s="2">
        <v>1994</v>
      </c>
      <c r="L953" s="2" t="s">
        <v>21</v>
      </c>
      <c r="M953" s="3">
        <v>34646</v>
      </c>
    </row>
    <row r="954" spans="1:13" x14ac:dyDescent="0.2">
      <c r="A954" s="1" t="s">
        <v>180</v>
      </c>
      <c r="B954" s="2" t="s">
        <v>181</v>
      </c>
      <c r="C954" s="2" t="s">
        <v>1230</v>
      </c>
      <c r="D954" s="2" t="s">
        <v>1443</v>
      </c>
      <c r="E954" s="2" t="s">
        <v>1444</v>
      </c>
      <c r="F954" s="2" t="s">
        <v>51</v>
      </c>
      <c r="G954" s="2">
        <v>58.9</v>
      </c>
      <c r="H954" s="2">
        <v>41.1</v>
      </c>
      <c r="I954" s="2" t="s">
        <v>19</v>
      </c>
      <c r="J954" s="2" t="s">
        <v>27</v>
      </c>
      <c r="K954" s="2">
        <v>2006</v>
      </c>
      <c r="L954" s="2" t="s">
        <v>21</v>
      </c>
      <c r="M954" s="3">
        <v>39028</v>
      </c>
    </row>
    <row r="955" spans="1:13" x14ac:dyDescent="0.2">
      <c r="A955" s="1" t="s">
        <v>242</v>
      </c>
      <c r="B955" s="2" t="s">
        <v>646</v>
      </c>
      <c r="C955" s="2" t="s">
        <v>15</v>
      </c>
      <c r="D955" s="2" t="s">
        <v>1445</v>
      </c>
      <c r="E955" s="2" t="s">
        <v>1444</v>
      </c>
      <c r="F955" s="2" t="s">
        <v>65</v>
      </c>
      <c r="G955" s="2">
        <v>74.599999999999994</v>
      </c>
      <c r="H955" s="2">
        <v>25.4</v>
      </c>
      <c r="I955" s="2" t="s">
        <v>19</v>
      </c>
      <c r="J955" s="2" t="s">
        <v>20</v>
      </c>
      <c r="K955" s="2">
        <v>2000</v>
      </c>
      <c r="L955" s="2" t="s">
        <v>49</v>
      </c>
      <c r="M955" s="3">
        <v>36592</v>
      </c>
    </row>
    <row r="956" spans="1:13" x14ac:dyDescent="0.2">
      <c r="A956" s="1" t="s">
        <v>242</v>
      </c>
      <c r="B956" s="2" t="s">
        <v>1446</v>
      </c>
      <c r="C956" s="2" t="s">
        <v>15</v>
      </c>
      <c r="D956" s="2" t="s">
        <v>1447</v>
      </c>
      <c r="E956" s="2" t="s">
        <v>1444</v>
      </c>
      <c r="F956" s="2" t="s">
        <v>95</v>
      </c>
      <c r="G956" s="2">
        <v>60.9</v>
      </c>
      <c r="H956" s="2">
        <v>39.1</v>
      </c>
      <c r="I956" s="2" t="s">
        <v>26</v>
      </c>
      <c r="J956" s="2" t="s">
        <v>20</v>
      </c>
      <c r="K956" s="2">
        <v>1998</v>
      </c>
      <c r="L956" s="2" t="s">
        <v>49</v>
      </c>
      <c r="M956" s="3">
        <v>35948</v>
      </c>
    </row>
    <row r="957" spans="1:13" x14ac:dyDescent="0.2">
      <c r="A957" s="1" t="s">
        <v>23</v>
      </c>
      <c r="B957" s="2" t="s">
        <v>23</v>
      </c>
      <c r="C957" s="2" t="s">
        <v>24</v>
      </c>
      <c r="D957" s="4">
        <v>600000000</v>
      </c>
      <c r="E957" s="2" t="s">
        <v>1448</v>
      </c>
      <c r="F957" s="2" t="s">
        <v>1449</v>
      </c>
      <c r="G957" s="2">
        <v>65.400000000000006</v>
      </c>
      <c r="H957" s="2">
        <v>34.6</v>
      </c>
      <c r="I957" s="2" t="s">
        <v>19</v>
      </c>
      <c r="J957" s="2" t="s">
        <v>27</v>
      </c>
      <c r="K957" s="2">
        <v>2014</v>
      </c>
      <c r="L957" s="2" t="s">
        <v>49</v>
      </c>
      <c r="M957" s="3">
        <v>41793</v>
      </c>
    </row>
    <row r="958" spans="1:13" x14ac:dyDescent="0.2">
      <c r="A958" s="1" t="s">
        <v>23</v>
      </c>
      <c r="B958" s="2" t="s">
        <v>23</v>
      </c>
      <c r="C958" s="2" t="s">
        <v>24</v>
      </c>
      <c r="D958" s="4">
        <v>900000000</v>
      </c>
      <c r="E958" s="2" t="s">
        <v>1448</v>
      </c>
      <c r="F958" s="2" t="s">
        <v>1450</v>
      </c>
      <c r="G958" s="2">
        <v>63.6</v>
      </c>
      <c r="H958" s="2">
        <v>36.4</v>
      </c>
      <c r="I958" s="2" t="s">
        <v>19</v>
      </c>
      <c r="J958" s="2" t="s">
        <v>27</v>
      </c>
      <c r="K958" s="2">
        <v>2008</v>
      </c>
      <c r="L958" s="2" t="s">
        <v>21</v>
      </c>
      <c r="M958" s="3">
        <v>39756</v>
      </c>
    </row>
    <row r="959" spans="1:13" x14ac:dyDescent="0.2">
      <c r="A959" s="1" t="s">
        <v>23</v>
      </c>
      <c r="B959" s="2" t="s">
        <v>23</v>
      </c>
      <c r="C959" s="2" t="s">
        <v>24</v>
      </c>
      <c r="D959" s="4">
        <v>50000000</v>
      </c>
      <c r="E959" s="2" t="s">
        <v>1448</v>
      </c>
      <c r="F959" s="2" t="s">
        <v>1451</v>
      </c>
      <c r="G959" s="2">
        <v>62.3</v>
      </c>
      <c r="H959" s="2">
        <v>37.700000000000003</v>
      </c>
      <c r="I959" s="2" t="s">
        <v>19</v>
      </c>
      <c r="J959" s="2" t="s">
        <v>27</v>
      </c>
      <c r="K959" s="2">
        <v>2000</v>
      </c>
      <c r="L959" s="2" t="s">
        <v>49</v>
      </c>
      <c r="M959" s="3">
        <v>36592</v>
      </c>
    </row>
    <row r="960" spans="1:13" x14ac:dyDescent="0.2">
      <c r="A960" s="1" t="s">
        <v>23</v>
      </c>
      <c r="B960" s="2" t="s">
        <v>23</v>
      </c>
      <c r="C960" s="2" t="s">
        <v>24</v>
      </c>
      <c r="D960" s="4">
        <v>400000000</v>
      </c>
      <c r="E960" s="2" t="s">
        <v>1448</v>
      </c>
      <c r="F960" s="2">
        <v>206</v>
      </c>
      <c r="G960" s="2">
        <v>53.6</v>
      </c>
      <c r="H960" s="2">
        <v>46.4</v>
      </c>
      <c r="I960" s="2" t="s">
        <v>19</v>
      </c>
      <c r="J960" s="2" t="s">
        <v>20</v>
      </c>
      <c r="K960" s="2">
        <v>1996</v>
      </c>
      <c r="L960" s="2" t="s">
        <v>21</v>
      </c>
      <c r="M960" s="3">
        <v>35374</v>
      </c>
    </row>
    <row r="961" spans="1:13" x14ac:dyDescent="0.2">
      <c r="A961" s="1" t="s">
        <v>23</v>
      </c>
      <c r="B961" s="2" t="s">
        <v>23</v>
      </c>
      <c r="C961" s="2" t="s">
        <v>24</v>
      </c>
      <c r="D961" s="4">
        <v>400000000</v>
      </c>
      <c r="E961" s="2" t="s">
        <v>1448</v>
      </c>
      <c r="F961" s="2">
        <v>142</v>
      </c>
      <c r="G961" s="2">
        <v>59</v>
      </c>
      <c r="H961" s="2">
        <v>41</v>
      </c>
      <c r="I961" s="2" t="s">
        <v>19</v>
      </c>
      <c r="J961" s="2" t="s">
        <v>27</v>
      </c>
      <c r="K961" s="2">
        <v>1990</v>
      </c>
      <c r="L961" s="2" t="s">
        <v>21</v>
      </c>
      <c r="M961" s="3">
        <v>33183</v>
      </c>
    </row>
    <row r="962" spans="1:13" x14ac:dyDescent="0.2">
      <c r="A962" s="1" t="s">
        <v>242</v>
      </c>
      <c r="B962" s="2" t="s">
        <v>714</v>
      </c>
      <c r="C962" s="2" t="s">
        <v>15</v>
      </c>
      <c r="D962" s="2" t="s">
        <v>1452</v>
      </c>
      <c r="E962" s="2" t="s">
        <v>1453</v>
      </c>
      <c r="F962" s="2" t="s">
        <v>257</v>
      </c>
      <c r="G962" s="2">
        <v>69.459999999999994</v>
      </c>
      <c r="H962" s="2">
        <v>30.54</v>
      </c>
      <c r="I962" s="2" t="s">
        <v>19</v>
      </c>
      <c r="J962" s="2" t="s">
        <v>27</v>
      </c>
      <c r="K962" s="2">
        <v>2018</v>
      </c>
      <c r="L962" s="2" t="s">
        <v>21</v>
      </c>
      <c r="M962" s="3">
        <v>43410</v>
      </c>
    </row>
    <row r="963" spans="1:13" x14ac:dyDescent="0.2">
      <c r="A963" s="1" t="s">
        <v>83</v>
      </c>
      <c r="B963" s="2" t="s">
        <v>84</v>
      </c>
      <c r="C963" s="2" t="s">
        <v>24</v>
      </c>
      <c r="D963" s="4">
        <v>400000000</v>
      </c>
      <c r="E963" s="2" t="s">
        <v>1453</v>
      </c>
      <c r="F963" s="2" t="s">
        <v>85</v>
      </c>
      <c r="G963" s="2">
        <v>79.040000000000006</v>
      </c>
      <c r="H963" s="2">
        <v>20.96</v>
      </c>
      <c r="I963" s="2" t="s">
        <v>19</v>
      </c>
      <c r="J963" s="2" t="s">
        <v>20</v>
      </c>
      <c r="K963" s="2">
        <v>2014</v>
      </c>
      <c r="L963" s="2" t="s">
        <v>49</v>
      </c>
      <c r="M963" s="3">
        <v>41793</v>
      </c>
    </row>
    <row r="964" spans="1:13" x14ac:dyDescent="0.2">
      <c r="A964" s="1" t="s">
        <v>83</v>
      </c>
      <c r="B964" s="2" t="s">
        <v>84</v>
      </c>
      <c r="C964" s="2" t="s">
        <v>24</v>
      </c>
      <c r="D964" s="4">
        <v>46150000</v>
      </c>
      <c r="E964" s="2" t="s">
        <v>1453</v>
      </c>
      <c r="F964" s="2" t="s">
        <v>85</v>
      </c>
      <c r="G964" s="2">
        <v>63.2</v>
      </c>
      <c r="H964" s="2">
        <v>36.799999999999997</v>
      </c>
      <c r="I964" s="2" t="s">
        <v>26</v>
      </c>
      <c r="J964" s="2" t="s">
        <v>20</v>
      </c>
      <c r="K964" s="2">
        <v>2010</v>
      </c>
      <c r="L964" s="2" t="s">
        <v>21</v>
      </c>
      <c r="M964" s="3">
        <v>40484</v>
      </c>
    </row>
    <row r="965" spans="1:13" x14ac:dyDescent="0.2">
      <c r="A965" s="1" t="s">
        <v>83</v>
      </c>
      <c r="B965" s="2" t="s">
        <v>84</v>
      </c>
      <c r="C965" s="2" t="s">
        <v>24</v>
      </c>
      <c r="D965" s="4">
        <v>412300000</v>
      </c>
      <c r="E965" s="2" t="s">
        <v>1453</v>
      </c>
      <c r="F965" s="2" t="s">
        <v>258</v>
      </c>
      <c r="G965" s="2">
        <v>79.400000000000006</v>
      </c>
      <c r="H965" s="2">
        <v>20.6</v>
      </c>
      <c r="I965" s="2" t="s">
        <v>19</v>
      </c>
      <c r="J965" s="2" t="s">
        <v>20</v>
      </c>
      <c r="K965" s="2">
        <v>2010</v>
      </c>
      <c r="L965" s="2" t="s">
        <v>49</v>
      </c>
      <c r="M965" s="3">
        <v>40337</v>
      </c>
    </row>
    <row r="966" spans="1:13" x14ac:dyDescent="0.2">
      <c r="A966" s="1" t="s">
        <v>23</v>
      </c>
      <c r="B966" s="2" t="s">
        <v>23</v>
      </c>
      <c r="C966" s="2" t="s">
        <v>1454</v>
      </c>
      <c r="D966" s="2" t="s">
        <v>1455</v>
      </c>
      <c r="E966" s="2" t="s">
        <v>1453</v>
      </c>
      <c r="F966" s="2" t="s">
        <v>1456</v>
      </c>
      <c r="G966" s="2">
        <v>85</v>
      </c>
      <c r="H966" s="2">
        <v>15</v>
      </c>
      <c r="I966" s="2" t="s">
        <v>19</v>
      </c>
      <c r="J966" s="2" t="s">
        <v>27</v>
      </c>
      <c r="K966" s="2">
        <v>2010</v>
      </c>
      <c r="L966" s="2" t="s">
        <v>49</v>
      </c>
      <c r="M966" s="3">
        <v>40337</v>
      </c>
    </row>
    <row r="967" spans="1:13" x14ac:dyDescent="0.2">
      <c r="A967" s="1" t="s">
        <v>22</v>
      </c>
      <c r="B967" s="2" t="s">
        <v>1457</v>
      </c>
      <c r="C967" s="2" t="s">
        <v>24</v>
      </c>
      <c r="D967" s="4">
        <v>980000000</v>
      </c>
      <c r="E967" s="2" t="s">
        <v>1453</v>
      </c>
      <c r="F967" s="2" t="s">
        <v>176</v>
      </c>
      <c r="G967" s="2">
        <v>68.7</v>
      </c>
      <c r="H967" s="2">
        <v>31.3</v>
      </c>
      <c r="I967" s="2" t="s">
        <v>19</v>
      </c>
      <c r="J967" s="2" t="s">
        <v>20</v>
      </c>
      <c r="K967" s="2">
        <v>2004</v>
      </c>
      <c r="L967" s="2" t="s">
        <v>21</v>
      </c>
      <c r="M967" s="3">
        <v>38293</v>
      </c>
    </row>
    <row r="968" spans="1:13" x14ac:dyDescent="0.2">
      <c r="A968" s="1" t="s">
        <v>293</v>
      </c>
      <c r="B968" s="2" t="s">
        <v>1458</v>
      </c>
      <c r="C968" s="2" t="s">
        <v>15</v>
      </c>
      <c r="D968" s="2" t="s">
        <v>1459</v>
      </c>
      <c r="E968" s="2" t="s">
        <v>1453</v>
      </c>
      <c r="F968" s="2" t="s">
        <v>95</v>
      </c>
      <c r="G968" s="2">
        <v>69.900000000000006</v>
      </c>
      <c r="H968" s="2">
        <v>30.1</v>
      </c>
      <c r="I968" s="2" t="s">
        <v>19</v>
      </c>
      <c r="J968" s="2" t="s">
        <v>20</v>
      </c>
      <c r="K968" s="2">
        <v>2003</v>
      </c>
      <c r="L968" s="2" t="s">
        <v>36</v>
      </c>
      <c r="M968" s="3">
        <v>37929</v>
      </c>
    </row>
    <row r="969" spans="1:13" x14ac:dyDescent="0.2">
      <c r="A969" s="1" t="s">
        <v>242</v>
      </c>
      <c r="B969" s="2" t="s">
        <v>243</v>
      </c>
      <c r="C969" s="2" t="s">
        <v>24</v>
      </c>
      <c r="D969" s="4">
        <v>21500000</v>
      </c>
      <c r="E969" s="2" t="s">
        <v>1453</v>
      </c>
      <c r="F969" s="2" t="s">
        <v>95</v>
      </c>
      <c r="G969" s="2">
        <v>39.700000000000003</v>
      </c>
      <c r="H969" s="2">
        <v>60.3</v>
      </c>
      <c r="I969" s="2" t="s">
        <v>26</v>
      </c>
      <c r="J969" s="2" t="s">
        <v>20</v>
      </c>
      <c r="K969" s="2">
        <v>2002</v>
      </c>
      <c r="L969" s="2" t="s">
        <v>21</v>
      </c>
      <c r="M969" s="3">
        <v>37565</v>
      </c>
    </row>
    <row r="970" spans="1:13" x14ac:dyDescent="0.2">
      <c r="A970" s="1" t="s">
        <v>13</v>
      </c>
      <c r="B970" s="2" t="s">
        <v>246</v>
      </c>
      <c r="C970" s="2" t="s">
        <v>24</v>
      </c>
      <c r="D970" s="4">
        <v>250000000</v>
      </c>
      <c r="E970" s="2" t="s">
        <v>1453</v>
      </c>
      <c r="F970" s="2" t="s">
        <v>107</v>
      </c>
      <c r="G970" s="2">
        <v>60.5</v>
      </c>
      <c r="H970" s="2">
        <v>39.5</v>
      </c>
      <c r="I970" s="2" t="s">
        <v>26</v>
      </c>
      <c r="J970" s="2" t="s">
        <v>20</v>
      </c>
      <c r="K970" s="2">
        <v>2002</v>
      </c>
      <c r="L970" s="2" t="s">
        <v>21</v>
      </c>
      <c r="M970" s="3">
        <v>37565</v>
      </c>
    </row>
    <row r="971" spans="1:13" x14ac:dyDescent="0.2">
      <c r="A971" s="1" t="s">
        <v>22</v>
      </c>
      <c r="B971" s="2" t="s">
        <v>1457</v>
      </c>
      <c r="C971" s="2" t="s">
        <v>24</v>
      </c>
      <c r="D971" s="4">
        <v>1050000000</v>
      </c>
      <c r="E971" s="2" t="s">
        <v>1453</v>
      </c>
      <c r="F971" s="2" t="s">
        <v>365</v>
      </c>
      <c r="G971" s="2">
        <v>61.6</v>
      </c>
      <c r="H971" s="2">
        <v>38.4</v>
      </c>
      <c r="I971" s="2" t="s">
        <v>26</v>
      </c>
      <c r="J971" s="2" t="s">
        <v>20</v>
      </c>
      <c r="K971" s="2">
        <v>2002</v>
      </c>
      <c r="L971" s="2" t="s">
        <v>21</v>
      </c>
      <c r="M971" s="3">
        <v>37565</v>
      </c>
    </row>
    <row r="972" spans="1:13" x14ac:dyDescent="0.2">
      <c r="A972" s="1" t="s">
        <v>83</v>
      </c>
      <c r="B972" s="2" t="s">
        <v>84</v>
      </c>
      <c r="C972" s="2" t="s">
        <v>24</v>
      </c>
      <c r="D972" s="4">
        <v>122755000</v>
      </c>
      <c r="E972" s="2" t="s">
        <v>1453</v>
      </c>
      <c r="F972" s="2" t="s">
        <v>1460</v>
      </c>
      <c r="G972" s="2">
        <v>55</v>
      </c>
      <c r="H972" s="2">
        <v>45</v>
      </c>
      <c r="I972" s="2" t="s">
        <v>26</v>
      </c>
      <c r="J972" s="2" t="s">
        <v>20</v>
      </c>
      <c r="K972" s="2">
        <v>2002</v>
      </c>
      <c r="L972" s="2" t="s">
        <v>21</v>
      </c>
      <c r="M972" s="3">
        <v>37565</v>
      </c>
    </row>
    <row r="973" spans="1:13" x14ac:dyDescent="0.2">
      <c r="A973" s="1" t="s">
        <v>83</v>
      </c>
      <c r="B973" s="2" t="s">
        <v>84</v>
      </c>
      <c r="C973" s="2" t="s">
        <v>24</v>
      </c>
      <c r="D973" s="4">
        <v>38350000</v>
      </c>
      <c r="E973" s="2" t="s">
        <v>1453</v>
      </c>
      <c r="F973" s="2" t="s">
        <v>1460</v>
      </c>
      <c r="G973" s="2">
        <v>64.599999999999994</v>
      </c>
      <c r="H973" s="2">
        <v>35.4</v>
      </c>
      <c r="I973" s="2" t="s">
        <v>26</v>
      </c>
      <c r="J973" s="2" t="s">
        <v>20</v>
      </c>
      <c r="K973" s="2">
        <v>1994</v>
      </c>
      <c r="L973" s="2" t="s">
        <v>21</v>
      </c>
      <c r="M973" s="3">
        <v>34646</v>
      </c>
    </row>
    <row r="974" spans="1:13" x14ac:dyDescent="0.2">
      <c r="A974" s="1" t="s">
        <v>242</v>
      </c>
      <c r="B974" s="2" t="s">
        <v>1461</v>
      </c>
      <c r="C974" s="2" t="s">
        <v>24</v>
      </c>
      <c r="D974" s="4">
        <v>169730000</v>
      </c>
      <c r="E974" s="2" t="s">
        <v>1453</v>
      </c>
      <c r="F974" s="2" t="s">
        <v>76</v>
      </c>
      <c r="G974" s="2">
        <v>85.1</v>
      </c>
      <c r="H974" s="2">
        <v>14.9</v>
      </c>
      <c r="I974" s="2" t="s">
        <v>19</v>
      </c>
      <c r="J974" s="2" t="s">
        <v>20</v>
      </c>
      <c r="K974" s="2">
        <v>1994</v>
      </c>
      <c r="L974" s="2" t="s">
        <v>21</v>
      </c>
      <c r="M974" s="3">
        <v>34646</v>
      </c>
    </row>
    <row r="975" spans="1:13" x14ac:dyDescent="0.2">
      <c r="A975" s="1" t="s">
        <v>66</v>
      </c>
      <c r="B975" s="2" t="s">
        <v>1462</v>
      </c>
      <c r="C975" s="2" t="s">
        <v>24</v>
      </c>
      <c r="D975" s="4">
        <v>10800000</v>
      </c>
      <c r="E975" s="2" t="s">
        <v>1453</v>
      </c>
      <c r="F975" s="2" t="s">
        <v>245</v>
      </c>
      <c r="G975" s="2">
        <v>66.5</v>
      </c>
      <c r="H975" s="2">
        <v>33.5</v>
      </c>
      <c r="I975" s="2" t="s">
        <v>26</v>
      </c>
      <c r="J975" s="2" t="s">
        <v>20</v>
      </c>
      <c r="K975" s="2">
        <v>1994</v>
      </c>
      <c r="L975" s="2" t="s">
        <v>21</v>
      </c>
      <c r="M975" s="3">
        <v>34646</v>
      </c>
    </row>
    <row r="976" spans="1:13" x14ac:dyDescent="0.2">
      <c r="A976" s="1" t="s">
        <v>23</v>
      </c>
      <c r="B976" s="2" t="s">
        <v>23</v>
      </c>
      <c r="C976" s="2" t="s">
        <v>15</v>
      </c>
      <c r="D976" s="2" t="s">
        <v>1463</v>
      </c>
      <c r="E976" s="2" t="s">
        <v>1464</v>
      </c>
      <c r="F976" s="2" t="s">
        <v>1465</v>
      </c>
      <c r="G976" s="2">
        <v>61.1</v>
      </c>
      <c r="H976" s="2">
        <v>38.9</v>
      </c>
      <c r="I976" s="2" t="s">
        <v>19</v>
      </c>
      <c r="J976" s="2" t="s">
        <v>27</v>
      </c>
      <c r="K976" s="2">
        <v>2012</v>
      </c>
      <c r="L976" s="2" t="s">
        <v>21</v>
      </c>
      <c r="M976" s="3">
        <v>41219</v>
      </c>
    </row>
    <row r="977" spans="1:13" x14ac:dyDescent="0.2">
      <c r="A977" s="1" t="s">
        <v>23</v>
      </c>
      <c r="B977" s="2" t="s">
        <v>23</v>
      </c>
      <c r="C977" s="2" t="s">
        <v>24</v>
      </c>
      <c r="D977" s="4">
        <v>4675000000</v>
      </c>
      <c r="E977" s="2" t="s">
        <v>1464</v>
      </c>
      <c r="F977" s="2" t="s">
        <v>1466</v>
      </c>
      <c r="G977" s="2">
        <v>40.5</v>
      </c>
      <c r="H977" s="2">
        <v>59.5</v>
      </c>
      <c r="I977" s="2" t="s">
        <v>26</v>
      </c>
      <c r="J977" s="2" t="s">
        <v>27</v>
      </c>
      <c r="K977" s="2">
        <v>2008</v>
      </c>
      <c r="L977" s="2" t="s">
        <v>21</v>
      </c>
      <c r="M977" s="3">
        <v>39756</v>
      </c>
    </row>
    <row r="978" spans="1:13" x14ac:dyDescent="0.2">
      <c r="A978" s="1" t="s">
        <v>23</v>
      </c>
      <c r="B978" s="2" t="s">
        <v>23</v>
      </c>
      <c r="C978" s="2" t="s">
        <v>42</v>
      </c>
      <c r="D978" s="2" t="s">
        <v>1467</v>
      </c>
      <c r="E978" s="2" t="s">
        <v>1464</v>
      </c>
      <c r="F978" s="2" t="s">
        <v>1468</v>
      </c>
      <c r="G978" s="2">
        <v>45.4</v>
      </c>
      <c r="H978" s="2">
        <v>54.6</v>
      </c>
      <c r="I978" s="2" t="s">
        <v>26</v>
      </c>
      <c r="J978" s="2" t="s">
        <v>27</v>
      </c>
      <c r="K978" s="2">
        <v>2006</v>
      </c>
      <c r="L978" s="2" t="s">
        <v>21</v>
      </c>
      <c r="M978" s="3">
        <v>39028</v>
      </c>
    </row>
    <row r="979" spans="1:13" x14ac:dyDescent="0.2">
      <c r="A979" s="1" t="s">
        <v>242</v>
      </c>
      <c r="B979" s="2" t="s">
        <v>1469</v>
      </c>
      <c r="C979" s="2" t="s">
        <v>24</v>
      </c>
      <c r="D979" s="4">
        <v>50000000</v>
      </c>
      <c r="E979" s="2" t="s">
        <v>1464</v>
      </c>
      <c r="F979" s="2" t="s">
        <v>136</v>
      </c>
      <c r="G979" s="2">
        <v>64</v>
      </c>
      <c r="H979" s="2">
        <v>36</v>
      </c>
      <c r="I979" s="2" t="s">
        <v>26</v>
      </c>
      <c r="J979" s="2" t="s">
        <v>20</v>
      </c>
      <c r="K979" s="2">
        <v>2000</v>
      </c>
      <c r="L979" s="2" t="s">
        <v>49</v>
      </c>
      <c r="M979" s="3">
        <v>36592</v>
      </c>
    </row>
    <row r="980" spans="1:13" x14ac:dyDescent="0.2">
      <c r="A980" s="1" t="s">
        <v>66</v>
      </c>
      <c r="B980" s="2" t="s">
        <v>1470</v>
      </c>
      <c r="C980" s="2" t="s">
        <v>15</v>
      </c>
      <c r="D980" s="2" t="s">
        <v>1471</v>
      </c>
      <c r="E980" s="2" t="s">
        <v>1472</v>
      </c>
      <c r="F980" s="2" t="s">
        <v>136</v>
      </c>
      <c r="G980" s="2">
        <v>73.739999999999995</v>
      </c>
      <c r="H980" s="2">
        <v>26.26</v>
      </c>
      <c r="I980" s="2" t="s">
        <v>19</v>
      </c>
      <c r="J980" s="2" t="s">
        <v>20</v>
      </c>
      <c r="K980" s="2">
        <v>2015</v>
      </c>
      <c r="L980" s="2" t="s">
        <v>36</v>
      </c>
      <c r="M980" s="3">
        <v>42311</v>
      </c>
    </row>
    <row r="981" spans="1:13" x14ac:dyDescent="0.2">
      <c r="A981" s="1" t="s">
        <v>13</v>
      </c>
      <c r="B981" s="2" t="s">
        <v>1473</v>
      </c>
      <c r="C981" s="2" t="s">
        <v>24</v>
      </c>
      <c r="D981" s="4">
        <v>15000000</v>
      </c>
      <c r="E981" s="2" t="s">
        <v>1472</v>
      </c>
      <c r="F981" s="2" t="s">
        <v>314</v>
      </c>
      <c r="G981" s="2">
        <v>60.37</v>
      </c>
      <c r="H981" s="2">
        <v>39.630000000000003</v>
      </c>
      <c r="I981" s="2" t="s">
        <v>26</v>
      </c>
      <c r="J981" s="2" t="s">
        <v>20</v>
      </c>
      <c r="K981" s="2">
        <v>2001</v>
      </c>
      <c r="L981" s="2" t="s">
        <v>36</v>
      </c>
      <c r="M981" s="3">
        <v>37201</v>
      </c>
    </row>
    <row r="982" spans="1:13" x14ac:dyDescent="0.2">
      <c r="A982" s="1" t="s">
        <v>242</v>
      </c>
      <c r="B982" s="2" t="s">
        <v>646</v>
      </c>
      <c r="C982" s="2" t="s">
        <v>24</v>
      </c>
      <c r="D982" s="2">
        <v>19500000</v>
      </c>
      <c r="E982" s="2" t="s">
        <v>1474</v>
      </c>
      <c r="F982" s="2" t="s">
        <v>1475</v>
      </c>
      <c r="G982" s="2">
        <v>68.52</v>
      </c>
      <c r="H982" s="2">
        <v>31.48</v>
      </c>
      <c r="I982" s="2" t="s">
        <v>19</v>
      </c>
      <c r="J982" s="2" t="s">
        <v>20</v>
      </c>
      <c r="K982" s="2">
        <v>2020</v>
      </c>
      <c r="L982" s="2" t="s">
        <v>21</v>
      </c>
      <c r="M982" s="3">
        <v>44138</v>
      </c>
    </row>
    <row r="983" spans="1:13" x14ac:dyDescent="0.2">
      <c r="A983" s="1" t="s">
        <v>22</v>
      </c>
      <c r="B983" s="2" t="s">
        <v>1476</v>
      </c>
      <c r="C983" s="2" t="s">
        <v>15</v>
      </c>
      <c r="D983" s="2" t="s">
        <v>1477</v>
      </c>
      <c r="E983" s="2" t="s">
        <v>1474</v>
      </c>
      <c r="F983" s="2" t="s">
        <v>97</v>
      </c>
      <c r="G983" s="2">
        <v>54.89</v>
      </c>
      <c r="H983" s="2">
        <v>45.11</v>
      </c>
      <c r="I983" s="2" t="s">
        <v>26</v>
      </c>
      <c r="J983" s="2" t="s">
        <v>20</v>
      </c>
      <c r="K983" s="2">
        <v>2020</v>
      </c>
      <c r="L983" s="2" t="s">
        <v>49</v>
      </c>
      <c r="M983" s="3">
        <v>43893</v>
      </c>
    </row>
    <row r="984" spans="1:13" x14ac:dyDescent="0.2">
      <c r="A984" s="1" t="s">
        <v>91</v>
      </c>
      <c r="B984" s="2" t="s">
        <v>1014</v>
      </c>
      <c r="C984" s="2" t="s">
        <v>24</v>
      </c>
      <c r="D984" s="2">
        <v>12000000</v>
      </c>
      <c r="E984" s="2" t="s">
        <v>1474</v>
      </c>
      <c r="F984" s="2" t="s">
        <v>410</v>
      </c>
      <c r="G984" s="2">
        <v>62.2</v>
      </c>
      <c r="H984" s="2">
        <v>37.799999999999997</v>
      </c>
      <c r="I984" s="2" t="s">
        <v>26</v>
      </c>
      <c r="J984" s="2" t="s">
        <v>20</v>
      </c>
      <c r="K984" s="2">
        <v>2018</v>
      </c>
      <c r="L984" s="2" t="s">
        <v>21</v>
      </c>
      <c r="M984" s="3">
        <v>43410</v>
      </c>
    </row>
    <row r="985" spans="1:13" x14ac:dyDescent="0.2">
      <c r="A985" s="1" t="s">
        <v>69</v>
      </c>
      <c r="B985" s="2" t="s">
        <v>1134</v>
      </c>
      <c r="C985" s="2" t="s">
        <v>15</v>
      </c>
      <c r="D985" s="2" t="s">
        <v>1478</v>
      </c>
      <c r="E985" s="2" t="s">
        <v>1474</v>
      </c>
      <c r="F985" s="2" t="s">
        <v>251</v>
      </c>
      <c r="G985" s="2">
        <v>43.56</v>
      </c>
      <c r="H985" s="2">
        <v>56.44</v>
      </c>
      <c r="I985" s="2" t="s">
        <v>26</v>
      </c>
      <c r="J985" s="2" t="s">
        <v>20</v>
      </c>
      <c r="K985" s="2">
        <v>2016</v>
      </c>
      <c r="L985" s="2" t="s">
        <v>21</v>
      </c>
      <c r="M985" s="3">
        <v>42682</v>
      </c>
    </row>
    <row r="986" spans="1:13" x14ac:dyDescent="0.2">
      <c r="A986" s="1" t="s">
        <v>122</v>
      </c>
      <c r="B986" s="2" t="s">
        <v>682</v>
      </c>
      <c r="C986" s="2" t="s">
        <v>15</v>
      </c>
      <c r="D986" s="2" t="s">
        <v>1479</v>
      </c>
      <c r="E986" s="2" t="s">
        <v>1474</v>
      </c>
      <c r="F986" s="2" t="s">
        <v>48</v>
      </c>
      <c r="G986" s="2">
        <v>68.7</v>
      </c>
      <c r="H986" s="2">
        <v>31.3</v>
      </c>
      <c r="I986" s="2" t="s">
        <v>19</v>
      </c>
      <c r="J986" s="2" t="s">
        <v>20</v>
      </c>
      <c r="K986" s="2">
        <v>2016</v>
      </c>
      <c r="L986" s="2" t="s">
        <v>21</v>
      </c>
      <c r="M986" s="3">
        <v>42682</v>
      </c>
    </row>
    <row r="987" spans="1:13" x14ac:dyDescent="0.2">
      <c r="A987" s="1" t="s">
        <v>220</v>
      </c>
      <c r="B987" s="2" t="s">
        <v>1480</v>
      </c>
      <c r="C987" s="2" t="s">
        <v>1481</v>
      </c>
      <c r="D987" s="2" t="s">
        <v>1482</v>
      </c>
      <c r="E987" s="2" t="s">
        <v>1474</v>
      </c>
      <c r="F987" s="2" t="s">
        <v>115</v>
      </c>
      <c r="G987" s="2">
        <v>61.09</v>
      </c>
      <c r="H987" s="2">
        <v>38.909999999999997</v>
      </c>
      <c r="I987" s="2" t="s">
        <v>26</v>
      </c>
      <c r="J987" s="2" t="s">
        <v>20</v>
      </c>
      <c r="K987" s="2">
        <v>2016</v>
      </c>
      <c r="L987" s="2" t="s">
        <v>21</v>
      </c>
      <c r="M987" s="3">
        <v>42682</v>
      </c>
    </row>
    <row r="988" spans="1:13" x14ac:dyDescent="0.2">
      <c r="A988" s="1" t="s">
        <v>60</v>
      </c>
      <c r="B988" s="2" t="s">
        <v>1483</v>
      </c>
      <c r="C988" s="2" t="s">
        <v>15</v>
      </c>
      <c r="D988" s="2" t="s">
        <v>1484</v>
      </c>
      <c r="E988" s="2" t="s">
        <v>1474</v>
      </c>
      <c r="F988" s="2" t="s">
        <v>55</v>
      </c>
      <c r="G988" s="2">
        <v>69.06</v>
      </c>
      <c r="H988" s="2">
        <v>30.94</v>
      </c>
      <c r="I988" s="2" t="s">
        <v>19</v>
      </c>
      <c r="J988" s="2" t="s">
        <v>20</v>
      </c>
      <c r="K988" s="2">
        <v>2015</v>
      </c>
      <c r="L988" s="2" t="s">
        <v>36</v>
      </c>
      <c r="M988" s="3">
        <v>42311</v>
      </c>
    </row>
    <row r="989" spans="1:13" x14ac:dyDescent="0.2">
      <c r="A989" s="1" t="s">
        <v>621</v>
      </c>
      <c r="B989" s="2" t="s">
        <v>1485</v>
      </c>
      <c r="C989" s="2" t="s">
        <v>15</v>
      </c>
      <c r="D989" s="2" t="s">
        <v>1486</v>
      </c>
      <c r="E989" s="2" t="s">
        <v>1474</v>
      </c>
      <c r="F989" s="2" t="s">
        <v>107</v>
      </c>
      <c r="G989" s="2">
        <v>80.489999999999995</v>
      </c>
      <c r="H989" s="2">
        <v>19.510000000000002</v>
      </c>
      <c r="I989" s="2" t="s">
        <v>19</v>
      </c>
      <c r="J989" s="2" t="s">
        <v>20</v>
      </c>
      <c r="K989" s="2">
        <v>2015</v>
      </c>
      <c r="L989" s="2" t="s">
        <v>36</v>
      </c>
      <c r="M989" s="3">
        <v>42005</v>
      </c>
    </row>
    <row r="990" spans="1:13" x14ac:dyDescent="0.2">
      <c r="A990" s="1" t="s">
        <v>943</v>
      </c>
      <c r="B990" s="2" t="s">
        <v>944</v>
      </c>
      <c r="C990" s="2" t="s">
        <v>42</v>
      </c>
      <c r="D990" s="2" t="s">
        <v>1487</v>
      </c>
      <c r="E990" s="2" t="s">
        <v>1474</v>
      </c>
      <c r="F990" s="2" t="s">
        <v>90</v>
      </c>
      <c r="G990" s="2">
        <v>66.900000000000006</v>
      </c>
      <c r="H990" s="2">
        <v>33.1</v>
      </c>
      <c r="I990" s="2" t="s">
        <v>19</v>
      </c>
      <c r="J990" s="2" t="s">
        <v>20</v>
      </c>
      <c r="K990" s="2">
        <v>2014</v>
      </c>
      <c r="L990" s="2" t="s">
        <v>21</v>
      </c>
      <c r="M990" s="3">
        <v>41947</v>
      </c>
    </row>
    <row r="991" spans="1:13" x14ac:dyDescent="0.2">
      <c r="A991" s="1" t="s">
        <v>280</v>
      </c>
      <c r="B991" s="2" t="s">
        <v>810</v>
      </c>
      <c r="C991" s="2" t="s">
        <v>15</v>
      </c>
      <c r="D991" s="2" t="s">
        <v>1488</v>
      </c>
      <c r="E991" s="2" t="s">
        <v>1474</v>
      </c>
      <c r="F991" s="2" t="s">
        <v>97</v>
      </c>
      <c r="G991" s="2">
        <v>50.17</v>
      </c>
      <c r="H991" s="2">
        <v>49.83</v>
      </c>
      <c r="I991" s="2" t="s">
        <v>19</v>
      </c>
      <c r="J991" s="2" t="s">
        <v>27</v>
      </c>
      <c r="K991" s="2">
        <v>2013</v>
      </c>
      <c r="L991" s="2" t="s">
        <v>36</v>
      </c>
      <c r="M991" s="3">
        <v>41583</v>
      </c>
    </row>
    <row r="992" spans="1:13" x14ac:dyDescent="0.2">
      <c r="A992" s="1" t="s">
        <v>66</v>
      </c>
      <c r="B992" s="2" t="s">
        <v>1489</v>
      </c>
      <c r="C992" s="2" t="s">
        <v>24</v>
      </c>
      <c r="D992" s="4">
        <v>500000</v>
      </c>
      <c r="E992" s="2" t="s">
        <v>1474</v>
      </c>
      <c r="F992" s="2" t="s">
        <v>107</v>
      </c>
      <c r="G992" s="2">
        <v>89.19</v>
      </c>
      <c r="H992" s="2">
        <v>10.81</v>
      </c>
      <c r="I992" s="2" t="s">
        <v>19</v>
      </c>
      <c r="J992" s="2" t="s">
        <v>20</v>
      </c>
      <c r="K992" s="2">
        <v>2013</v>
      </c>
      <c r="L992" s="2" t="s">
        <v>36</v>
      </c>
      <c r="M992" s="3">
        <v>41513</v>
      </c>
    </row>
    <row r="993" spans="1:13" x14ac:dyDescent="0.2">
      <c r="A993" s="1" t="s">
        <v>242</v>
      </c>
      <c r="B993" s="2" t="s">
        <v>243</v>
      </c>
      <c r="C993" s="2" t="s">
        <v>15</v>
      </c>
      <c r="D993" s="2" t="s">
        <v>1490</v>
      </c>
      <c r="E993" s="2" t="s">
        <v>1474</v>
      </c>
      <c r="F993" s="2" t="s">
        <v>78</v>
      </c>
      <c r="G993" s="2">
        <v>60</v>
      </c>
      <c r="H993" s="2">
        <v>40</v>
      </c>
      <c r="I993" s="2" t="s">
        <v>26</v>
      </c>
      <c r="J993" s="2" t="s">
        <v>20</v>
      </c>
      <c r="K993" s="2">
        <v>2012</v>
      </c>
      <c r="L993" s="2" t="s">
        <v>21</v>
      </c>
      <c r="M993" s="3">
        <v>41219</v>
      </c>
    </row>
    <row r="994" spans="1:13" x14ac:dyDescent="0.2">
      <c r="A994" s="1" t="s">
        <v>242</v>
      </c>
      <c r="B994" s="2" t="s">
        <v>243</v>
      </c>
      <c r="C994" s="2" t="s">
        <v>24</v>
      </c>
      <c r="D994" s="4">
        <v>19400000</v>
      </c>
      <c r="E994" s="2" t="s">
        <v>1474</v>
      </c>
      <c r="F994" s="2" t="s">
        <v>35</v>
      </c>
      <c r="G994" s="2">
        <v>62.4</v>
      </c>
      <c r="H994" s="2">
        <v>37.6</v>
      </c>
      <c r="I994" s="2" t="s">
        <v>26</v>
      </c>
      <c r="J994" s="2" t="s">
        <v>20</v>
      </c>
      <c r="K994" s="2">
        <v>2012</v>
      </c>
      <c r="L994" s="2" t="s">
        <v>21</v>
      </c>
      <c r="M994" s="3">
        <v>41219</v>
      </c>
    </row>
    <row r="995" spans="1:13" x14ac:dyDescent="0.2">
      <c r="A995" s="1" t="s">
        <v>108</v>
      </c>
      <c r="B995" s="2" t="s">
        <v>336</v>
      </c>
      <c r="C995" s="2" t="s">
        <v>15</v>
      </c>
      <c r="D995" s="2" t="s">
        <v>1491</v>
      </c>
      <c r="E995" s="2" t="s">
        <v>1474</v>
      </c>
      <c r="F995" s="2" t="s">
        <v>257</v>
      </c>
      <c r="G995" s="2">
        <v>61.9</v>
      </c>
      <c r="H995" s="2">
        <v>38.1</v>
      </c>
      <c r="I995" s="2" t="s">
        <v>26</v>
      </c>
      <c r="J995" s="2" t="s">
        <v>20</v>
      </c>
      <c r="K995" s="2">
        <v>2012</v>
      </c>
      <c r="L995" s="2" t="s">
        <v>21</v>
      </c>
      <c r="M995" s="3">
        <v>41219</v>
      </c>
    </row>
    <row r="996" spans="1:13" x14ac:dyDescent="0.2">
      <c r="A996" s="1" t="s">
        <v>150</v>
      </c>
      <c r="B996" s="2" t="s">
        <v>1492</v>
      </c>
      <c r="C996" s="2" t="s">
        <v>24</v>
      </c>
      <c r="D996" s="4">
        <v>8520000</v>
      </c>
      <c r="E996" s="2" t="s">
        <v>1474</v>
      </c>
      <c r="F996" s="2" t="s">
        <v>95</v>
      </c>
      <c r="G996" s="2">
        <v>57.5</v>
      </c>
      <c r="H996" s="2">
        <v>42.5</v>
      </c>
      <c r="I996" s="2" t="s">
        <v>26</v>
      </c>
      <c r="J996" s="2" t="s">
        <v>20</v>
      </c>
      <c r="K996" s="2">
        <v>2012</v>
      </c>
      <c r="L996" s="2" t="s">
        <v>21</v>
      </c>
      <c r="M996" s="3">
        <v>41219</v>
      </c>
    </row>
    <row r="997" spans="1:13" x14ac:dyDescent="0.2">
      <c r="A997" s="1" t="s">
        <v>269</v>
      </c>
      <c r="B997" s="2" t="s">
        <v>1493</v>
      </c>
      <c r="C997" s="2" t="s">
        <v>15</v>
      </c>
      <c r="D997" s="2" t="s">
        <v>1494</v>
      </c>
      <c r="E997" s="2" t="s">
        <v>1474</v>
      </c>
      <c r="F997" s="2" t="s">
        <v>59</v>
      </c>
      <c r="G997" s="2">
        <v>66.2</v>
      </c>
      <c r="H997" s="2">
        <v>33.799999999999997</v>
      </c>
      <c r="I997" s="2" t="s">
        <v>26</v>
      </c>
      <c r="J997" s="2" t="s">
        <v>20</v>
      </c>
      <c r="K997" s="2">
        <v>2012</v>
      </c>
      <c r="L997" s="2" t="s">
        <v>21</v>
      </c>
      <c r="M997" s="3">
        <v>41219</v>
      </c>
    </row>
    <row r="998" spans="1:13" x14ac:dyDescent="0.2">
      <c r="A998" s="1" t="s">
        <v>45</v>
      </c>
      <c r="B998" s="2" t="s">
        <v>46</v>
      </c>
      <c r="C998" s="2" t="s">
        <v>15</v>
      </c>
      <c r="D998" s="2" t="s">
        <v>1495</v>
      </c>
      <c r="E998" s="2" t="s">
        <v>1474</v>
      </c>
      <c r="F998" s="2" t="s">
        <v>130</v>
      </c>
      <c r="G998" s="2">
        <v>84.1</v>
      </c>
      <c r="H998" s="2">
        <v>15.9</v>
      </c>
      <c r="I998" s="2" t="s">
        <v>19</v>
      </c>
      <c r="J998" s="2" t="s">
        <v>20</v>
      </c>
      <c r="K998" s="2">
        <v>2012</v>
      </c>
      <c r="L998" s="2" t="s">
        <v>49</v>
      </c>
      <c r="M998" s="3">
        <v>41065</v>
      </c>
    </row>
    <row r="999" spans="1:13" x14ac:dyDescent="0.2">
      <c r="A999" s="1" t="s">
        <v>205</v>
      </c>
      <c r="B999" s="2" t="s">
        <v>1496</v>
      </c>
      <c r="C999" s="2" t="s">
        <v>15</v>
      </c>
      <c r="D999" s="2" t="s">
        <v>1497</v>
      </c>
      <c r="E999" s="2" t="s">
        <v>1474</v>
      </c>
      <c r="F999" s="2" t="s">
        <v>233</v>
      </c>
      <c r="G999" s="2">
        <v>67.8</v>
      </c>
      <c r="H999" s="2">
        <v>32.200000000000003</v>
      </c>
      <c r="I999" s="2" t="s">
        <v>19</v>
      </c>
      <c r="J999" s="2" t="s">
        <v>20</v>
      </c>
      <c r="K999" s="2">
        <v>2012</v>
      </c>
      <c r="L999" s="2" t="s">
        <v>49</v>
      </c>
      <c r="M999" s="3">
        <v>41065</v>
      </c>
    </row>
    <row r="1000" spans="1:13" x14ac:dyDescent="0.2">
      <c r="A1000" s="1" t="s">
        <v>150</v>
      </c>
      <c r="B1000" s="2" t="s">
        <v>1498</v>
      </c>
      <c r="C1000" s="2" t="s">
        <v>15</v>
      </c>
      <c r="D1000" s="2" t="s">
        <v>1499</v>
      </c>
      <c r="E1000" s="2" t="s">
        <v>1474</v>
      </c>
      <c r="F1000" s="2" t="s">
        <v>55</v>
      </c>
      <c r="G1000" s="2">
        <v>71</v>
      </c>
      <c r="H1000" s="2">
        <v>29</v>
      </c>
      <c r="I1000" s="2" t="s">
        <v>19</v>
      </c>
      <c r="J1000" s="2" t="s">
        <v>20</v>
      </c>
      <c r="K1000" s="2">
        <v>2010</v>
      </c>
      <c r="L1000" s="2" t="s">
        <v>21</v>
      </c>
      <c r="M1000" s="3">
        <v>40484</v>
      </c>
    </row>
    <row r="1001" spans="1:13" x14ac:dyDescent="0.2">
      <c r="A1001" s="1" t="s">
        <v>22</v>
      </c>
      <c r="B1001" s="2" t="s">
        <v>1476</v>
      </c>
      <c r="C1001" s="2" t="s">
        <v>15</v>
      </c>
      <c r="D1001" s="2" t="s">
        <v>1500</v>
      </c>
      <c r="E1001" s="2" t="s">
        <v>1474</v>
      </c>
      <c r="F1001" s="2" t="s">
        <v>48</v>
      </c>
      <c r="G1001" s="2">
        <v>56.9</v>
      </c>
      <c r="H1001" s="2">
        <v>43.1</v>
      </c>
      <c r="I1001" s="2" t="s">
        <v>26</v>
      </c>
      <c r="J1001" s="2" t="s">
        <v>20</v>
      </c>
      <c r="K1001" s="2">
        <v>2010</v>
      </c>
      <c r="L1001" s="2" t="s">
        <v>49</v>
      </c>
      <c r="M1001" s="3">
        <v>40337</v>
      </c>
    </row>
    <row r="1002" spans="1:13" x14ac:dyDescent="0.2">
      <c r="A1002" s="1" t="s">
        <v>205</v>
      </c>
      <c r="B1002" s="2" t="s">
        <v>1501</v>
      </c>
      <c r="C1002" s="2" t="s">
        <v>24</v>
      </c>
      <c r="D1002" s="4">
        <v>28000000</v>
      </c>
      <c r="E1002" s="2" t="s">
        <v>1474</v>
      </c>
      <c r="F1002" s="2" t="s">
        <v>59</v>
      </c>
      <c r="G1002" s="2">
        <v>75.739999999999995</v>
      </c>
      <c r="H1002" s="2">
        <v>24.26</v>
      </c>
      <c r="I1002" s="2" t="s">
        <v>19</v>
      </c>
      <c r="J1002" s="2" t="s">
        <v>20</v>
      </c>
      <c r="K1002" s="2">
        <v>2009</v>
      </c>
      <c r="L1002" s="2" t="s">
        <v>36</v>
      </c>
      <c r="M1002" s="3">
        <v>40050</v>
      </c>
    </row>
    <row r="1003" spans="1:13" x14ac:dyDescent="0.2">
      <c r="A1003" s="1" t="s">
        <v>66</v>
      </c>
      <c r="B1003" s="2" t="s">
        <v>1502</v>
      </c>
      <c r="C1003" s="2" t="s">
        <v>15</v>
      </c>
      <c r="D1003" s="2" t="s">
        <v>1503</v>
      </c>
      <c r="E1003" s="2" t="s">
        <v>1474</v>
      </c>
      <c r="F1003" s="2" t="s">
        <v>107</v>
      </c>
      <c r="G1003" s="2">
        <v>67.459999999999994</v>
      </c>
      <c r="H1003" s="2">
        <v>32.54</v>
      </c>
      <c r="I1003" s="2" t="s">
        <v>19</v>
      </c>
      <c r="J1003" s="2" t="s">
        <v>20</v>
      </c>
      <c r="K1003" s="2">
        <v>2009</v>
      </c>
      <c r="L1003" s="2" t="s">
        <v>36</v>
      </c>
      <c r="M1003" s="3">
        <v>40050</v>
      </c>
    </row>
    <row r="1004" spans="1:13" x14ac:dyDescent="0.2">
      <c r="A1004" s="1" t="s">
        <v>205</v>
      </c>
      <c r="B1004" s="2" t="s">
        <v>206</v>
      </c>
      <c r="C1004" s="2" t="s">
        <v>24</v>
      </c>
      <c r="D1004" s="4">
        <v>30000000</v>
      </c>
      <c r="E1004" s="2" t="s">
        <v>1474</v>
      </c>
      <c r="F1004" s="2" t="s">
        <v>65</v>
      </c>
      <c r="G1004" s="2">
        <v>69</v>
      </c>
      <c r="H1004" s="2">
        <v>31.1</v>
      </c>
      <c r="I1004" s="2" t="s">
        <v>19</v>
      </c>
      <c r="J1004" s="2" t="s">
        <v>20</v>
      </c>
      <c r="K1004" s="2">
        <v>2008</v>
      </c>
      <c r="L1004" s="2" t="s">
        <v>21</v>
      </c>
      <c r="M1004" s="3">
        <v>39756</v>
      </c>
    </row>
    <row r="1005" spans="1:13" x14ac:dyDescent="0.2">
      <c r="A1005" s="1" t="s">
        <v>391</v>
      </c>
      <c r="B1005" s="2" t="s">
        <v>1504</v>
      </c>
      <c r="C1005" s="2" t="s">
        <v>24</v>
      </c>
      <c r="D1005" s="4">
        <v>12000000</v>
      </c>
      <c r="E1005" s="2" t="s">
        <v>1474</v>
      </c>
      <c r="F1005" s="2" t="s">
        <v>245</v>
      </c>
      <c r="G1005" s="2">
        <v>58.2</v>
      </c>
      <c r="H1005" s="2">
        <v>41.8</v>
      </c>
      <c r="I1005" s="2" t="s">
        <v>19</v>
      </c>
      <c r="J1005" s="6">
        <v>0.55000000000000004</v>
      </c>
      <c r="K1005" s="2">
        <v>2008</v>
      </c>
      <c r="L1005" s="2" t="s">
        <v>21</v>
      </c>
      <c r="M1005" s="3">
        <v>39756</v>
      </c>
    </row>
    <row r="1006" spans="1:13" x14ac:dyDescent="0.2">
      <c r="A1006" s="1" t="s">
        <v>1224</v>
      </c>
      <c r="B1006" s="2" t="s">
        <v>1505</v>
      </c>
      <c r="C1006" s="2" t="s">
        <v>15</v>
      </c>
      <c r="D1006" s="2" t="s">
        <v>1506</v>
      </c>
      <c r="E1006" s="2" t="s">
        <v>1474</v>
      </c>
      <c r="F1006" s="2" t="s">
        <v>93</v>
      </c>
      <c r="G1006" s="2">
        <v>45.1</v>
      </c>
      <c r="H1006" s="2">
        <v>54.9</v>
      </c>
      <c r="I1006" s="2" t="s">
        <v>26</v>
      </c>
      <c r="J1006" s="2" t="s">
        <v>20</v>
      </c>
      <c r="K1006" s="2">
        <v>2008</v>
      </c>
      <c r="L1006" s="2" t="s">
        <v>21</v>
      </c>
      <c r="M1006" s="3">
        <v>39756</v>
      </c>
    </row>
    <row r="1007" spans="1:13" x14ac:dyDescent="0.2">
      <c r="A1007" s="1" t="s">
        <v>87</v>
      </c>
      <c r="B1007" s="2" t="s">
        <v>1507</v>
      </c>
      <c r="C1007" s="2" t="s">
        <v>15</v>
      </c>
      <c r="D1007" s="2" t="s">
        <v>1508</v>
      </c>
      <c r="E1007" s="2" t="s">
        <v>1474</v>
      </c>
      <c r="F1007" s="2" t="s">
        <v>233</v>
      </c>
      <c r="G1007" s="2">
        <v>52.7</v>
      </c>
      <c r="H1007" s="2">
        <v>47.3</v>
      </c>
      <c r="I1007" s="2" t="s">
        <v>26</v>
      </c>
      <c r="J1007" s="2" t="s">
        <v>20</v>
      </c>
      <c r="K1007" s="2">
        <v>2008</v>
      </c>
      <c r="L1007" s="2" t="s">
        <v>21</v>
      </c>
      <c r="M1007" s="3">
        <v>39756</v>
      </c>
    </row>
    <row r="1008" spans="1:13" x14ac:dyDescent="0.2">
      <c r="A1008" s="1" t="s">
        <v>1224</v>
      </c>
      <c r="B1008" s="2" t="s">
        <v>1509</v>
      </c>
      <c r="C1008" s="2" t="s">
        <v>15</v>
      </c>
      <c r="D1008" s="2" t="s">
        <v>1510</v>
      </c>
      <c r="E1008" s="2" t="s">
        <v>1474</v>
      </c>
      <c r="F1008" s="2" t="s">
        <v>140</v>
      </c>
      <c r="G1008" s="2">
        <v>53.1</v>
      </c>
      <c r="H1008" s="2">
        <v>46.9</v>
      </c>
      <c r="I1008" s="2" t="s">
        <v>26</v>
      </c>
      <c r="J1008" s="2" t="s">
        <v>20</v>
      </c>
      <c r="K1008" s="2">
        <v>2008</v>
      </c>
      <c r="L1008" s="2" t="s">
        <v>21</v>
      </c>
      <c r="M1008" s="3">
        <v>39756</v>
      </c>
    </row>
    <row r="1009" spans="1:13" x14ac:dyDescent="0.2">
      <c r="A1009" s="1" t="s">
        <v>137</v>
      </c>
      <c r="B1009" s="2" t="s">
        <v>138</v>
      </c>
      <c r="C1009" s="2" t="s">
        <v>15</v>
      </c>
      <c r="D1009" s="2" t="s">
        <v>1511</v>
      </c>
      <c r="E1009" s="2" t="s">
        <v>1474</v>
      </c>
      <c r="F1009" s="2" t="s">
        <v>233</v>
      </c>
      <c r="G1009" s="2">
        <v>71.8</v>
      </c>
      <c r="H1009" s="2">
        <v>28.2</v>
      </c>
      <c r="I1009" s="2" t="s">
        <v>19</v>
      </c>
      <c r="J1009" s="2" t="s">
        <v>20</v>
      </c>
      <c r="K1009" s="2">
        <v>2008</v>
      </c>
      <c r="L1009" s="2" t="s">
        <v>49</v>
      </c>
      <c r="M1009" s="3">
        <v>39602</v>
      </c>
    </row>
    <row r="1010" spans="1:13" x14ac:dyDescent="0.2">
      <c r="A1010" s="1" t="s">
        <v>60</v>
      </c>
      <c r="B1010" s="2" t="s">
        <v>1512</v>
      </c>
      <c r="C1010" s="2" t="s">
        <v>24</v>
      </c>
      <c r="D1010" s="4">
        <v>4870000</v>
      </c>
      <c r="E1010" s="2" t="s">
        <v>1474</v>
      </c>
      <c r="F1010" s="2" t="s">
        <v>90</v>
      </c>
      <c r="G1010" s="2">
        <v>75.7</v>
      </c>
      <c r="H1010" s="2">
        <v>24.3</v>
      </c>
      <c r="I1010" s="2" t="s">
        <v>19</v>
      </c>
      <c r="J1010" s="2" t="s">
        <v>20</v>
      </c>
      <c r="K1010" s="2">
        <v>2008</v>
      </c>
      <c r="L1010" s="2" t="s">
        <v>49</v>
      </c>
      <c r="M1010" s="3">
        <v>39602</v>
      </c>
    </row>
    <row r="1011" spans="1:13" x14ac:dyDescent="0.2">
      <c r="A1011" s="1" t="s">
        <v>374</v>
      </c>
      <c r="B1011" s="2" t="s">
        <v>1513</v>
      </c>
      <c r="C1011" s="2" t="s">
        <v>15</v>
      </c>
      <c r="D1011" s="2" t="s">
        <v>1514</v>
      </c>
      <c r="E1011" s="2" t="s">
        <v>1474</v>
      </c>
      <c r="F1011" s="2" t="s">
        <v>44</v>
      </c>
      <c r="G1011" s="2">
        <v>71.7</v>
      </c>
      <c r="H1011" s="2">
        <v>28.3</v>
      </c>
      <c r="I1011" s="2" t="s">
        <v>19</v>
      </c>
      <c r="J1011" s="2" t="s">
        <v>20</v>
      </c>
      <c r="K1011" s="2">
        <v>2008</v>
      </c>
      <c r="L1011" s="2" t="s">
        <v>49</v>
      </c>
      <c r="M1011" s="3">
        <v>39602</v>
      </c>
    </row>
    <row r="1012" spans="1:13" x14ac:dyDescent="0.2">
      <c r="A1012" s="1" t="s">
        <v>83</v>
      </c>
      <c r="B1012" s="2" t="s">
        <v>84</v>
      </c>
      <c r="C1012" s="2" t="s">
        <v>24</v>
      </c>
      <c r="D1012" s="4">
        <v>185000000</v>
      </c>
      <c r="E1012" s="2" t="s">
        <v>1474</v>
      </c>
      <c r="F1012" s="2" t="s">
        <v>85</v>
      </c>
      <c r="G1012" s="2">
        <v>71.3</v>
      </c>
      <c r="H1012" s="2">
        <v>28.7</v>
      </c>
      <c r="I1012" s="2" t="s">
        <v>19</v>
      </c>
      <c r="J1012" s="2" t="s">
        <v>20</v>
      </c>
      <c r="K1012" s="2">
        <v>2008</v>
      </c>
      <c r="L1012" s="2" t="s">
        <v>49</v>
      </c>
      <c r="M1012" s="3">
        <v>39486</v>
      </c>
    </row>
    <row r="1013" spans="1:13" x14ac:dyDescent="0.2">
      <c r="A1013" s="1" t="s">
        <v>116</v>
      </c>
      <c r="B1013" s="2" t="s">
        <v>1405</v>
      </c>
      <c r="C1013" s="2" t="s">
        <v>15</v>
      </c>
      <c r="D1013" s="2" t="s">
        <v>1515</v>
      </c>
      <c r="E1013" s="2" t="s">
        <v>1474</v>
      </c>
      <c r="F1013" s="2" t="s">
        <v>95</v>
      </c>
      <c r="G1013" s="2">
        <v>59.2</v>
      </c>
      <c r="H1013" s="2">
        <v>40.799999999999997</v>
      </c>
      <c r="I1013" s="2" t="s">
        <v>26</v>
      </c>
      <c r="J1013" s="2" t="s">
        <v>20</v>
      </c>
      <c r="K1013" s="2">
        <v>2008</v>
      </c>
      <c r="L1013" s="2" t="s">
        <v>49</v>
      </c>
      <c r="M1013" s="3">
        <v>39486</v>
      </c>
    </row>
    <row r="1014" spans="1:13" x14ac:dyDescent="0.2">
      <c r="A1014" s="1" t="s">
        <v>141</v>
      </c>
      <c r="B1014" s="2" t="s">
        <v>1516</v>
      </c>
      <c r="C1014" s="2" t="s">
        <v>15</v>
      </c>
      <c r="D1014" s="2" t="s">
        <v>1517</v>
      </c>
      <c r="E1014" s="2" t="s">
        <v>1474</v>
      </c>
      <c r="F1014" s="2" t="s">
        <v>76</v>
      </c>
      <c r="G1014" s="2">
        <v>50.26</v>
      </c>
      <c r="H1014" s="2">
        <v>49.74</v>
      </c>
      <c r="I1014" s="2" t="s">
        <v>26</v>
      </c>
      <c r="J1014" s="2" t="s">
        <v>20</v>
      </c>
      <c r="K1014" s="2">
        <v>2007</v>
      </c>
      <c r="L1014" s="2" t="s">
        <v>36</v>
      </c>
      <c r="M1014" s="3">
        <v>39392</v>
      </c>
    </row>
    <row r="1015" spans="1:13" x14ac:dyDescent="0.2">
      <c r="A1015" s="1" t="s">
        <v>621</v>
      </c>
      <c r="B1015" s="2" t="s">
        <v>1518</v>
      </c>
      <c r="C1015" s="2" t="s">
        <v>15</v>
      </c>
      <c r="D1015" s="2" t="s">
        <v>1519</v>
      </c>
      <c r="E1015" s="2" t="s">
        <v>1474</v>
      </c>
      <c r="F1015" s="2" t="s">
        <v>76</v>
      </c>
      <c r="G1015" s="2">
        <v>57.99</v>
      </c>
      <c r="H1015" s="2">
        <v>42.01</v>
      </c>
      <c r="I1015" s="2" t="s">
        <v>26</v>
      </c>
      <c r="J1015" s="2" t="s">
        <v>20</v>
      </c>
      <c r="K1015" s="2">
        <v>2007</v>
      </c>
      <c r="L1015" s="2" t="s">
        <v>36</v>
      </c>
      <c r="M1015" s="3">
        <v>39392</v>
      </c>
    </row>
    <row r="1016" spans="1:13" x14ac:dyDescent="0.2">
      <c r="A1016" s="1" t="s">
        <v>242</v>
      </c>
      <c r="B1016" s="2" t="s">
        <v>547</v>
      </c>
      <c r="C1016" s="2" t="s">
        <v>24</v>
      </c>
      <c r="D1016" s="4">
        <v>30000000</v>
      </c>
      <c r="E1016" s="2" t="s">
        <v>1474</v>
      </c>
      <c r="F1016" s="2" t="s">
        <v>159</v>
      </c>
      <c r="G1016" s="2">
        <v>63</v>
      </c>
      <c r="H1016" s="2">
        <v>37</v>
      </c>
      <c r="I1016" s="2" t="s">
        <v>26</v>
      </c>
      <c r="J1016" s="2" t="s">
        <v>20</v>
      </c>
      <c r="K1016" s="2">
        <v>2006</v>
      </c>
      <c r="L1016" s="2" t="s">
        <v>21</v>
      </c>
      <c r="M1016" s="3">
        <v>39028</v>
      </c>
    </row>
    <row r="1017" spans="1:13" x14ac:dyDescent="0.2">
      <c r="A1017" s="1" t="s">
        <v>205</v>
      </c>
      <c r="B1017" s="2" t="s">
        <v>1012</v>
      </c>
      <c r="C1017" s="2" t="s">
        <v>15</v>
      </c>
      <c r="D1017" s="2" t="s">
        <v>1520</v>
      </c>
      <c r="E1017" s="2" t="s">
        <v>1474</v>
      </c>
      <c r="F1017" s="2" t="s">
        <v>78</v>
      </c>
      <c r="G1017" s="2">
        <v>70.599999999999994</v>
      </c>
      <c r="H1017" s="2">
        <v>29.4</v>
      </c>
      <c r="I1017" s="2" t="s">
        <v>19</v>
      </c>
      <c r="J1017" s="2" t="s">
        <v>20</v>
      </c>
      <c r="K1017" s="2">
        <v>2006</v>
      </c>
      <c r="L1017" s="2" t="s">
        <v>21</v>
      </c>
      <c r="M1017" s="3">
        <v>39028</v>
      </c>
    </row>
    <row r="1018" spans="1:13" x14ac:dyDescent="0.2">
      <c r="A1018" s="1" t="s">
        <v>91</v>
      </c>
      <c r="B1018" s="2" t="s">
        <v>589</v>
      </c>
      <c r="C1018" s="2" t="s">
        <v>42</v>
      </c>
      <c r="D1018" s="2" t="s">
        <v>1521</v>
      </c>
      <c r="E1018" s="2" t="s">
        <v>1474</v>
      </c>
      <c r="F1018" s="2" t="s">
        <v>107</v>
      </c>
      <c r="G1018" s="2">
        <v>55.4</v>
      </c>
      <c r="H1018" s="2">
        <v>44.6</v>
      </c>
      <c r="I1018" s="2" t="s">
        <v>26</v>
      </c>
      <c r="J1018" s="2" t="s">
        <v>20</v>
      </c>
      <c r="K1018" s="2">
        <v>2006</v>
      </c>
      <c r="L1018" s="2" t="s">
        <v>21</v>
      </c>
      <c r="M1018" s="3">
        <v>39028</v>
      </c>
    </row>
    <row r="1019" spans="1:13" x14ac:dyDescent="0.2">
      <c r="A1019" s="1" t="s">
        <v>60</v>
      </c>
      <c r="B1019" s="2" t="s">
        <v>504</v>
      </c>
      <c r="C1019" s="2" t="s">
        <v>42</v>
      </c>
      <c r="D1019" s="2" t="s">
        <v>1092</v>
      </c>
      <c r="E1019" s="2" t="s">
        <v>1474</v>
      </c>
      <c r="F1019" s="2" t="s">
        <v>51</v>
      </c>
      <c r="G1019" s="2">
        <v>45.9</v>
      </c>
      <c r="H1019" s="2">
        <v>54.1</v>
      </c>
      <c r="I1019" s="2" t="s">
        <v>26</v>
      </c>
      <c r="J1019" s="2" t="s">
        <v>20</v>
      </c>
      <c r="K1019" s="2">
        <v>2006</v>
      </c>
      <c r="L1019" s="2" t="s">
        <v>21</v>
      </c>
      <c r="M1019" s="3">
        <v>39028</v>
      </c>
    </row>
    <row r="1020" spans="1:13" x14ac:dyDescent="0.2">
      <c r="A1020" s="1" t="s">
        <v>100</v>
      </c>
      <c r="B1020" s="2" t="s">
        <v>332</v>
      </c>
      <c r="C1020" s="2" t="s">
        <v>15</v>
      </c>
      <c r="D1020" s="2" t="s">
        <v>1522</v>
      </c>
      <c r="E1020" s="2" t="s">
        <v>1474</v>
      </c>
      <c r="F1020" s="2" t="s">
        <v>59</v>
      </c>
      <c r="G1020" s="2">
        <v>39.1</v>
      </c>
      <c r="H1020" s="2">
        <v>60.9</v>
      </c>
      <c r="I1020" s="2" t="s">
        <v>26</v>
      </c>
      <c r="J1020" s="2" t="s">
        <v>20</v>
      </c>
      <c r="K1020" s="2">
        <v>2006</v>
      </c>
      <c r="L1020" s="2" t="s">
        <v>21</v>
      </c>
      <c r="M1020" s="3">
        <v>39028</v>
      </c>
    </row>
    <row r="1021" spans="1:13" x14ac:dyDescent="0.2">
      <c r="A1021" s="1" t="s">
        <v>45</v>
      </c>
      <c r="B1021" s="2" t="s">
        <v>46</v>
      </c>
      <c r="C1021" s="2" t="s">
        <v>15</v>
      </c>
      <c r="D1021" s="2" t="s">
        <v>1523</v>
      </c>
      <c r="E1021" s="2" t="s">
        <v>1474</v>
      </c>
      <c r="F1021" s="2" t="s">
        <v>245</v>
      </c>
      <c r="G1021" s="2">
        <v>70.400000000000006</v>
      </c>
      <c r="H1021" s="2">
        <v>29.6</v>
      </c>
      <c r="I1021" s="2" t="s">
        <v>19</v>
      </c>
      <c r="J1021" s="2" t="s">
        <v>20</v>
      </c>
      <c r="K1021" s="2">
        <v>2006</v>
      </c>
      <c r="L1021" s="2" t="s">
        <v>49</v>
      </c>
      <c r="M1021" s="3">
        <v>38874</v>
      </c>
    </row>
    <row r="1022" spans="1:13" x14ac:dyDescent="0.2">
      <c r="A1022" s="1" t="s">
        <v>111</v>
      </c>
      <c r="B1022" s="2" t="s">
        <v>1332</v>
      </c>
      <c r="C1022" s="2" t="s">
        <v>15</v>
      </c>
      <c r="D1022" s="2" t="s">
        <v>1524</v>
      </c>
      <c r="E1022" s="2" t="s">
        <v>1474</v>
      </c>
      <c r="F1022" s="2" t="s">
        <v>1525</v>
      </c>
      <c r="G1022" s="2">
        <v>67.400000000000006</v>
      </c>
      <c r="H1022" s="2">
        <v>32.6</v>
      </c>
      <c r="I1022" s="2" t="s">
        <v>19</v>
      </c>
      <c r="J1022" s="2" t="s">
        <v>20</v>
      </c>
      <c r="K1022" s="2">
        <v>2005</v>
      </c>
      <c r="L1022" s="2" t="s">
        <v>77</v>
      </c>
      <c r="M1022" s="3">
        <v>38664</v>
      </c>
    </row>
    <row r="1023" spans="1:13" x14ac:dyDescent="0.2">
      <c r="A1023" s="1" t="s">
        <v>1224</v>
      </c>
      <c r="B1023" s="2" t="s">
        <v>1505</v>
      </c>
      <c r="C1023" s="2" t="s">
        <v>15</v>
      </c>
      <c r="D1023" s="2" t="s">
        <v>1526</v>
      </c>
      <c r="E1023" s="2" t="s">
        <v>1474</v>
      </c>
      <c r="F1023" s="2" t="s">
        <v>95</v>
      </c>
      <c r="G1023" s="2">
        <v>57.4</v>
      </c>
      <c r="H1023" s="2">
        <v>42.6</v>
      </c>
      <c r="I1023" s="2" t="s">
        <v>26</v>
      </c>
      <c r="J1023" s="2" t="s">
        <v>20</v>
      </c>
      <c r="K1023" s="2">
        <v>2005</v>
      </c>
      <c r="L1023" s="2" t="s">
        <v>77</v>
      </c>
      <c r="M1023" s="3">
        <v>38664</v>
      </c>
    </row>
    <row r="1024" spans="1:13" x14ac:dyDescent="0.2">
      <c r="A1024" s="1" t="s">
        <v>150</v>
      </c>
      <c r="B1024" s="2" t="s">
        <v>1527</v>
      </c>
      <c r="C1024" s="2" t="s">
        <v>24</v>
      </c>
      <c r="D1024" s="2" t="s">
        <v>1528</v>
      </c>
      <c r="E1024" s="2" t="s">
        <v>1474</v>
      </c>
      <c r="F1024" s="2" t="s">
        <v>251</v>
      </c>
      <c r="G1024" s="2">
        <v>34.799999999999997</v>
      </c>
      <c r="H1024" s="2">
        <v>65.2</v>
      </c>
      <c r="I1024" s="2" t="s">
        <v>26</v>
      </c>
      <c r="J1024" s="2" t="s">
        <v>20</v>
      </c>
      <c r="K1024" s="2">
        <v>2005</v>
      </c>
      <c r="L1024" s="2" t="s">
        <v>77</v>
      </c>
      <c r="M1024" s="3">
        <v>38664</v>
      </c>
    </row>
    <row r="1025" spans="1:13" x14ac:dyDescent="0.2">
      <c r="A1025" s="1" t="s">
        <v>1224</v>
      </c>
      <c r="B1025" s="2" t="s">
        <v>1509</v>
      </c>
      <c r="C1025" s="2" t="s">
        <v>15</v>
      </c>
      <c r="D1025" s="2" t="s">
        <v>1529</v>
      </c>
      <c r="E1025" s="2" t="s">
        <v>1474</v>
      </c>
      <c r="F1025" s="2" t="s">
        <v>136</v>
      </c>
      <c r="G1025" s="2">
        <v>59.6</v>
      </c>
      <c r="H1025" s="2">
        <v>40.4</v>
      </c>
      <c r="I1025" s="2" t="s">
        <v>26</v>
      </c>
      <c r="J1025" s="2" t="s">
        <v>20</v>
      </c>
      <c r="K1025" s="2">
        <v>2005</v>
      </c>
      <c r="L1025" s="2" t="s">
        <v>77</v>
      </c>
      <c r="M1025" s="3">
        <v>38664</v>
      </c>
    </row>
    <row r="1026" spans="1:13" x14ac:dyDescent="0.2">
      <c r="A1026" s="1" t="s">
        <v>535</v>
      </c>
      <c r="B1026" s="2" t="s">
        <v>1530</v>
      </c>
      <c r="C1026" s="2" t="s">
        <v>15</v>
      </c>
      <c r="D1026" s="2" t="s">
        <v>1531</v>
      </c>
      <c r="E1026" s="2" t="s">
        <v>1474</v>
      </c>
      <c r="F1026" s="2" t="s">
        <v>55</v>
      </c>
      <c r="G1026" s="2">
        <v>68.180000000000007</v>
      </c>
      <c r="H1026" s="2">
        <v>31.82</v>
      </c>
      <c r="I1026" s="2" t="s">
        <v>19</v>
      </c>
      <c r="J1026" s="2" t="s">
        <v>20</v>
      </c>
      <c r="K1026" s="2">
        <v>2005</v>
      </c>
      <c r="L1026" s="2" t="s">
        <v>36</v>
      </c>
      <c r="M1026" s="3">
        <v>38664</v>
      </c>
    </row>
    <row r="1027" spans="1:13" x14ac:dyDescent="0.2">
      <c r="A1027" s="1" t="s">
        <v>1272</v>
      </c>
      <c r="B1027" s="2" t="s">
        <v>1275</v>
      </c>
      <c r="C1027" s="2" t="s">
        <v>15</v>
      </c>
      <c r="D1027" s="2" t="s">
        <v>1532</v>
      </c>
      <c r="E1027" s="2" t="s">
        <v>1474</v>
      </c>
      <c r="F1027" s="2" t="s">
        <v>95</v>
      </c>
      <c r="G1027" s="2">
        <v>57.4</v>
      </c>
      <c r="H1027" s="2">
        <v>42.6</v>
      </c>
      <c r="I1027" s="2" t="s">
        <v>26</v>
      </c>
      <c r="J1027" s="2" t="s">
        <v>20</v>
      </c>
      <c r="K1027" s="2">
        <v>2004</v>
      </c>
      <c r="L1027" s="2" t="s">
        <v>21</v>
      </c>
      <c r="M1027" s="3">
        <v>38293</v>
      </c>
    </row>
    <row r="1028" spans="1:13" x14ac:dyDescent="0.2">
      <c r="A1028" s="1" t="s">
        <v>87</v>
      </c>
      <c r="B1028" s="2" t="s">
        <v>1143</v>
      </c>
      <c r="C1028" s="2" t="s">
        <v>42</v>
      </c>
      <c r="D1028" s="2" t="s">
        <v>1086</v>
      </c>
      <c r="E1028" s="2" t="s">
        <v>1474</v>
      </c>
      <c r="F1028" s="2" t="s">
        <v>97</v>
      </c>
      <c r="G1028" s="2">
        <v>46.9</v>
      </c>
      <c r="H1028" s="2">
        <v>53.1</v>
      </c>
      <c r="I1028" s="2" t="s">
        <v>26</v>
      </c>
      <c r="J1028" s="2" t="s">
        <v>20</v>
      </c>
      <c r="K1028" s="2">
        <v>2004</v>
      </c>
      <c r="L1028" s="2" t="s">
        <v>21</v>
      </c>
      <c r="M1028" s="3">
        <v>38293</v>
      </c>
    </row>
    <row r="1029" spans="1:13" x14ac:dyDescent="0.2">
      <c r="A1029" s="1" t="s">
        <v>100</v>
      </c>
      <c r="B1029" s="2" t="s">
        <v>332</v>
      </c>
      <c r="C1029" s="2" t="s">
        <v>15</v>
      </c>
      <c r="D1029" s="2" t="s">
        <v>1533</v>
      </c>
      <c r="E1029" s="2" t="s">
        <v>1474</v>
      </c>
      <c r="F1029" s="2" t="s">
        <v>233</v>
      </c>
      <c r="G1029" s="2">
        <v>22.5</v>
      </c>
      <c r="H1029" s="2">
        <v>77.5</v>
      </c>
      <c r="I1029" s="2" t="s">
        <v>26</v>
      </c>
      <c r="J1029" s="2" t="s">
        <v>20</v>
      </c>
      <c r="K1029" s="2">
        <v>2004</v>
      </c>
      <c r="L1029" s="2" t="s">
        <v>21</v>
      </c>
      <c r="M1029" s="3">
        <v>38293</v>
      </c>
    </row>
    <row r="1030" spans="1:13" x14ac:dyDescent="0.2">
      <c r="A1030" s="1" t="s">
        <v>79</v>
      </c>
      <c r="B1030" s="2" t="s">
        <v>1534</v>
      </c>
      <c r="C1030" s="2" t="s">
        <v>15</v>
      </c>
      <c r="D1030" s="2" t="s">
        <v>1535</v>
      </c>
      <c r="E1030" s="2" t="s">
        <v>1474</v>
      </c>
      <c r="F1030" s="2" t="s">
        <v>490</v>
      </c>
      <c r="G1030" s="2">
        <v>57.3</v>
      </c>
      <c r="H1030" s="2">
        <v>42.7</v>
      </c>
      <c r="I1030" s="2" t="s">
        <v>26</v>
      </c>
      <c r="J1030" s="2" t="s">
        <v>20</v>
      </c>
      <c r="K1030" s="2">
        <v>2004</v>
      </c>
      <c r="L1030" s="2" t="s">
        <v>21</v>
      </c>
      <c r="M1030" s="3">
        <v>38293</v>
      </c>
    </row>
    <row r="1031" spans="1:13" x14ac:dyDescent="0.2">
      <c r="A1031" s="1" t="s">
        <v>60</v>
      </c>
      <c r="B1031" s="2" t="s">
        <v>334</v>
      </c>
      <c r="C1031" s="2" t="s">
        <v>15</v>
      </c>
      <c r="D1031" s="2" t="s">
        <v>1536</v>
      </c>
      <c r="E1031" s="2" t="s">
        <v>1474</v>
      </c>
      <c r="F1031" s="2" t="s">
        <v>65</v>
      </c>
      <c r="G1031" s="2">
        <v>35.299999999999997</v>
      </c>
      <c r="H1031" s="2">
        <v>64.7</v>
      </c>
      <c r="I1031" s="2" t="s">
        <v>26</v>
      </c>
      <c r="J1031" s="2" t="s">
        <v>20</v>
      </c>
      <c r="K1031" s="2">
        <v>2004</v>
      </c>
      <c r="L1031" s="2" t="s">
        <v>49</v>
      </c>
      <c r="M1031" s="3">
        <v>38048</v>
      </c>
    </row>
    <row r="1032" spans="1:13" x14ac:dyDescent="0.2">
      <c r="A1032" s="1" t="s">
        <v>242</v>
      </c>
      <c r="B1032" s="2" t="s">
        <v>646</v>
      </c>
      <c r="C1032" s="2" t="s">
        <v>15</v>
      </c>
      <c r="D1032" s="2" t="s">
        <v>1537</v>
      </c>
      <c r="E1032" s="2" t="s">
        <v>1474</v>
      </c>
      <c r="F1032" s="2" t="s">
        <v>251</v>
      </c>
      <c r="G1032" s="2">
        <v>59</v>
      </c>
      <c r="H1032" s="2">
        <v>41</v>
      </c>
      <c r="I1032" s="2" t="s">
        <v>26</v>
      </c>
      <c r="J1032" s="2" t="s">
        <v>20</v>
      </c>
      <c r="K1032" s="2">
        <v>2004</v>
      </c>
      <c r="L1032" s="2" t="s">
        <v>49</v>
      </c>
      <c r="M1032" s="3">
        <v>38048</v>
      </c>
    </row>
    <row r="1033" spans="1:13" x14ac:dyDescent="0.2">
      <c r="A1033" s="1" t="s">
        <v>66</v>
      </c>
      <c r="B1033" s="2" t="s">
        <v>1489</v>
      </c>
      <c r="C1033" s="2" t="s">
        <v>24</v>
      </c>
      <c r="D1033" s="4">
        <v>2100000</v>
      </c>
      <c r="E1033" s="2" t="s">
        <v>1474</v>
      </c>
      <c r="F1033" s="2" t="s">
        <v>245</v>
      </c>
      <c r="G1033" s="2">
        <v>84.9</v>
      </c>
      <c r="H1033" s="2">
        <v>15.1</v>
      </c>
      <c r="I1033" s="2" t="s">
        <v>19</v>
      </c>
      <c r="J1033" s="2" t="s">
        <v>20</v>
      </c>
      <c r="K1033" s="2">
        <v>2004</v>
      </c>
      <c r="L1033" s="2" t="s">
        <v>49</v>
      </c>
      <c r="M1033" s="3">
        <v>38048</v>
      </c>
    </row>
    <row r="1034" spans="1:13" x14ac:dyDescent="0.2">
      <c r="A1034" s="1" t="s">
        <v>111</v>
      </c>
      <c r="B1034" s="2" t="s">
        <v>1332</v>
      </c>
      <c r="C1034" s="2" t="s">
        <v>15</v>
      </c>
      <c r="D1034" s="2" t="s">
        <v>1538</v>
      </c>
      <c r="E1034" s="2" t="s">
        <v>1474</v>
      </c>
      <c r="F1034" s="2" t="s">
        <v>245</v>
      </c>
      <c r="G1034" s="2">
        <v>61.7</v>
      </c>
      <c r="H1034" s="2">
        <v>38.299999999999997</v>
      </c>
      <c r="I1034" s="2" t="s">
        <v>26</v>
      </c>
      <c r="J1034" s="2" t="s">
        <v>20</v>
      </c>
      <c r="K1034" s="2">
        <v>2002</v>
      </c>
      <c r="L1034" s="2" t="s">
        <v>21</v>
      </c>
      <c r="M1034" s="3">
        <v>37565</v>
      </c>
    </row>
    <row r="1035" spans="1:13" x14ac:dyDescent="0.2">
      <c r="A1035" s="1" t="s">
        <v>69</v>
      </c>
      <c r="B1035" s="2" t="s">
        <v>498</v>
      </c>
      <c r="C1035" s="2" t="s">
        <v>15</v>
      </c>
      <c r="D1035" s="2" t="s">
        <v>1539</v>
      </c>
      <c r="E1035" s="2" t="s">
        <v>1474</v>
      </c>
      <c r="F1035" s="2" t="s">
        <v>93</v>
      </c>
      <c r="G1035" s="2">
        <v>53</v>
      </c>
      <c r="H1035" s="2">
        <v>47</v>
      </c>
      <c r="I1035" s="2" t="s">
        <v>26</v>
      </c>
      <c r="J1035" s="2" t="s">
        <v>20</v>
      </c>
      <c r="K1035" s="2">
        <v>2002</v>
      </c>
      <c r="L1035" s="2" t="s">
        <v>21</v>
      </c>
      <c r="M1035" s="3">
        <v>37565</v>
      </c>
    </row>
    <row r="1036" spans="1:13" x14ac:dyDescent="0.2">
      <c r="A1036" s="1" t="s">
        <v>374</v>
      </c>
      <c r="B1036" s="2" t="s">
        <v>1540</v>
      </c>
      <c r="C1036" s="2" t="s">
        <v>15</v>
      </c>
      <c r="D1036" s="2" t="s">
        <v>1541</v>
      </c>
      <c r="E1036" s="2" t="s">
        <v>1474</v>
      </c>
      <c r="F1036" s="2" t="s">
        <v>76</v>
      </c>
      <c r="G1036" s="2">
        <v>38.200000000000003</v>
      </c>
      <c r="H1036" s="2">
        <v>61.8</v>
      </c>
      <c r="I1036" s="2" t="s">
        <v>26</v>
      </c>
      <c r="J1036" s="2" t="s">
        <v>20</v>
      </c>
      <c r="K1036" s="2">
        <v>2002</v>
      </c>
      <c r="L1036" s="2" t="s">
        <v>21</v>
      </c>
      <c r="M1036" s="3">
        <v>37565</v>
      </c>
    </row>
    <row r="1037" spans="1:13" x14ac:dyDescent="0.2">
      <c r="A1037" s="1" t="s">
        <v>141</v>
      </c>
      <c r="B1037" s="2" t="s">
        <v>1516</v>
      </c>
      <c r="C1037" s="2" t="s">
        <v>15</v>
      </c>
      <c r="D1037" s="2" t="s">
        <v>1538</v>
      </c>
      <c r="E1037" s="2" t="s">
        <v>1474</v>
      </c>
      <c r="F1037" s="2" t="s">
        <v>76</v>
      </c>
      <c r="G1037" s="2">
        <v>25.1</v>
      </c>
      <c r="H1037" s="2">
        <v>74.900000000000006</v>
      </c>
      <c r="I1037" s="2" t="s">
        <v>26</v>
      </c>
      <c r="J1037" s="2" t="s">
        <v>20</v>
      </c>
      <c r="K1037" s="2">
        <v>2002</v>
      </c>
      <c r="L1037" s="2" t="s">
        <v>21</v>
      </c>
      <c r="M1037" s="3">
        <v>37565</v>
      </c>
    </row>
    <row r="1038" spans="1:13" x14ac:dyDescent="0.2">
      <c r="A1038" s="1" t="s">
        <v>269</v>
      </c>
      <c r="B1038" s="2" t="s">
        <v>1493</v>
      </c>
      <c r="C1038" s="2" t="s">
        <v>15</v>
      </c>
      <c r="D1038" s="2" t="s">
        <v>1542</v>
      </c>
      <c r="E1038" s="2" t="s">
        <v>1474</v>
      </c>
      <c r="F1038" s="2" t="s">
        <v>44</v>
      </c>
      <c r="G1038" s="2">
        <v>72.599999999999994</v>
      </c>
      <c r="H1038" s="2">
        <v>27.4</v>
      </c>
      <c r="I1038" s="2" t="s">
        <v>19</v>
      </c>
      <c r="J1038" s="2" t="s">
        <v>20</v>
      </c>
      <c r="K1038" s="2">
        <v>2002</v>
      </c>
      <c r="L1038" s="2" t="s">
        <v>21</v>
      </c>
      <c r="M1038" s="3">
        <v>37565</v>
      </c>
    </row>
    <row r="1039" spans="1:13" x14ac:dyDescent="0.2">
      <c r="A1039" s="1" t="s">
        <v>1272</v>
      </c>
      <c r="B1039" s="2" t="s">
        <v>1543</v>
      </c>
      <c r="C1039" s="2" t="s">
        <v>15</v>
      </c>
      <c r="D1039" s="2" t="s">
        <v>1544</v>
      </c>
      <c r="E1039" s="2" t="s">
        <v>1474</v>
      </c>
      <c r="F1039" s="2" t="s">
        <v>55</v>
      </c>
      <c r="G1039" s="2">
        <v>61.9</v>
      </c>
      <c r="H1039" s="2">
        <v>38.1</v>
      </c>
      <c r="I1039" s="2" t="s">
        <v>26</v>
      </c>
      <c r="J1039" s="2" t="s">
        <v>20</v>
      </c>
      <c r="K1039" s="2">
        <v>2002</v>
      </c>
      <c r="L1039" s="2" t="s">
        <v>21</v>
      </c>
      <c r="M1039" s="3">
        <v>37565</v>
      </c>
    </row>
    <row r="1040" spans="1:13" x14ac:dyDescent="0.2">
      <c r="A1040" s="1" t="s">
        <v>79</v>
      </c>
      <c r="B1040" s="2" t="s">
        <v>1545</v>
      </c>
      <c r="C1040" s="2" t="s">
        <v>15</v>
      </c>
      <c r="D1040" s="2" t="s">
        <v>1546</v>
      </c>
      <c r="E1040" s="2" t="s">
        <v>1474</v>
      </c>
      <c r="F1040" s="2" t="s">
        <v>874</v>
      </c>
      <c r="G1040" s="2">
        <v>61.3</v>
      </c>
      <c r="H1040" s="2">
        <v>38.700000000000003</v>
      </c>
      <c r="I1040" s="2" t="s">
        <v>26</v>
      </c>
      <c r="J1040" s="2" t="s">
        <v>20</v>
      </c>
      <c r="K1040" s="2">
        <v>2002</v>
      </c>
      <c r="L1040" s="2" t="s">
        <v>21</v>
      </c>
      <c r="M1040" s="3">
        <v>37565</v>
      </c>
    </row>
    <row r="1041" spans="1:13" x14ac:dyDescent="0.2">
      <c r="A1041" s="1" t="s">
        <v>22</v>
      </c>
      <c r="B1041" s="2" t="s">
        <v>1547</v>
      </c>
      <c r="C1041" s="2" t="s">
        <v>15</v>
      </c>
      <c r="D1041" s="2" t="s">
        <v>1548</v>
      </c>
      <c r="E1041" s="2" t="s">
        <v>1474</v>
      </c>
      <c r="F1041" s="2" t="s">
        <v>97</v>
      </c>
      <c r="G1041" s="2">
        <v>61.6</v>
      </c>
      <c r="H1041" s="2">
        <v>38.4</v>
      </c>
      <c r="I1041" s="2" t="s">
        <v>26</v>
      </c>
      <c r="J1041" s="2" t="s">
        <v>20</v>
      </c>
      <c r="K1041" s="2">
        <v>2002</v>
      </c>
      <c r="L1041" s="2" t="s">
        <v>49</v>
      </c>
      <c r="M1041" s="3">
        <v>37320</v>
      </c>
    </row>
    <row r="1042" spans="1:13" x14ac:dyDescent="0.2">
      <c r="A1042" s="1" t="s">
        <v>45</v>
      </c>
      <c r="B1042" s="2" t="s">
        <v>46</v>
      </c>
      <c r="C1042" s="2" t="s">
        <v>15</v>
      </c>
      <c r="D1042" s="2" t="s">
        <v>1549</v>
      </c>
      <c r="E1042" s="2" t="s">
        <v>1474</v>
      </c>
      <c r="F1042" s="2" t="s">
        <v>130</v>
      </c>
      <c r="G1042" s="2">
        <v>79.099999999999994</v>
      </c>
      <c r="H1042" s="2">
        <v>20.9</v>
      </c>
      <c r="I1042" s="2" t="s">
        <v>19</v>
      </c>
      <c r="J1042" s="2" t="s">
        <v>20</v>
      </c>
      <c r="K1042" s="2">
        <v>2002</v>
      </c>
      <c r="L1042" s="2" t="s">
        <v>49</v>
      </c>
      <c r="M1042" s="3">
        <v>37320</v>
      </c>
    </row>
    <row r="1043" spans="1:13" x14ac:dyDescent="0.2">
      <c r="A1043" s="1" t="s">
        <v>280</v>
      </c>
      <c r="B1043" s="2" t="s">
        <v>281</v>
      </c>
      <c r="C1043" s="2" t="s">
        <v>42</v>
      </c>
      <c r="D1043" s="2" t="s">
        <v>1550</v>
      </c>
      <c r="E1043" s="2" t="s">
        <v>1474</v>
      </c>
      <c r="F1043" s="2" t="s">
        <v>59</v>
      </c>
      <c r="G1043" s="2">
        <v>56.5</v>
      </c>
      <c r="H1043" s="2">
        <v>43.5</v>
      </c>
      <c r="I1043" s="2" t="s">
        <v>26</v>
      </c>
      <c r="J1043" s="2" t="s">
        <v>20</v>
      </c>
      <c r="K1043" s="2">
        <v>2002</v>
      </c>
      <c r="L1043" s="2" t="s">
        <v>49</v>
      </c>
      <c r="M1043" s="3">
        <v>37320</v>
      </c>
    </row>
    <row r="1044" spans="1:13" x14ac:dyDescent="0.2">
      <c r="A1044" s="1" t="s">
        <v>242</v>
      </c>
      <c r="B1044" s="2" t="s">
        <v>714</v>
      </c>
      <c r="C1044" s="2" t="s">
        <v>24</v>
      </c>
      <c r="D1044" s="4">
        <v>59000000</v>
      </c>
      <c r="E1044" s="2" t="s">
        <v>1474</v>
      </c>
      <c r="F1044" s="2" t="s">
        <v>245</v>
      </c>
      <c r="G1044" s="2">
        <v>75.099999999999994</v>
      </c>
      <c r="H1044" s="2">
        <v>24.9</v>
      </c>
      <c r="I1044" s="2" t="s">
        <v>19</v>
      </c>
      <c r="J1044" s="6">
        <v>0.55000000000000004</v>
      </c>
      <c r="K1044" s="2">
        <v>2002</v>
      </c>
      <c r="L1044" s="2" t="s">
        <v>49</v>
      </c>
      <c r="M1044" s="3">
        <v>37320</v>
      </c>
    </row>
    <row r="1045" spans="1:13" x14ac:dyDescent="0.2">
      <c r="A1045" s="1" t="s">
        <v>111</v>
      </c>
      <c r="B1045" s="2" t="s">
        <v>1332</v>
      </c>
      <c r="C1045" s="2" t="s">
        <v>15</v>
      </c>
      <c r="D1045" s="2" t="s">
        <v>1551</v>
      </c>
      <c r="E1045" s="2" t="s">
        <v>1474</v>
      </c>
      <c r="F1045" s="2" t="s">
        <v>159</v>
      </c>
      <c r="G1045" s="2">
        <v>65.7</v>
      </c>
      <c r="H1045" s="2">
        <v>34.299999999999997</v>
      </c>
      <c r="I1045" s="2" t="s">
        <v>26</v>
      </c>
      <c r="J1045" s="2" t="s">
        <v>20</v>
      </c>
      <c r="K1045" s="2">
        <v>2002</v>
      </c>
      <c r="L1045" s="2" t="s">
        <v>49</v>
      </c>
      <c r="M1045" s="3">
        <v>37320</v>
      </c>
    </row>
    <row r="1046" spans="1:13" x14ac:dyDescent="0.2">
      <c r="A1046" s="1" t="s">
        <v>69</v>
      </c>
      <c r="B1046" s="2" t="s">
        <v>498</v>
      </c>
      <c r="C1046" s="2" t="s">
        <v>15</v>
      </c>
      <c r="D1046" s="2" t="s">
        <v>1552</v>
      </c>
      <c r="E1046" s="2" t="s">
        <v>1474</v>
      </c>
      <c r="F1046" s="2" t="s">
        <v>35</v>
      </c>
      <c r="G1046" s="2">
        <v>46</v>
      </c>
      <c r="H1046" s="2">
        <v>54</v>
      </c>
      <c r="I1046" s="2" t="s">
        <v>26</v>
      </c>
      <c r="J1046" s="2" t="s">
        <v>20</v>
      </c>
      <c r="K1046" s="2">
        <v>2002</v>
      </c>
      <c r="L1046" s="2" t="s">
        <v>49</v>
      </c>
      <c r="M1046" s="3">
        <v>37320</v>
      </c>
    </row>
    <row r="1047" spans="1:13" x14ac:dyDescent="0.2">
      <c r="A1047" s="1" t="s">
        <v>290</v>
      </c>
      <c r="B1047" s="2" t="s">
        <v>290</v>
      </c>
      <c r="C1047" s="2" t="s">
        <v>15</v>
      </c>
      <c r="D1047" s="2" t="s">
        <v>952</v>
      </c>
      <c r="E1047" s="2" t="s">
        <v>1474</v>
      </c>
      <c r="F1047" s="2" t="s">
        <v>55</v>
      </c>
      <c r="G1047" s="2">
        <v>33.299999999999997</v>
      </c>
      <c r="H1047" s="2">
        <v>66.7</v>
      </c>
      <c r="I1047" s="2" t="s">
        <v>26</v>
      </c>
      <c r="J1047" s="2" t="s">
        <v>27</v>
      </c>
      <c r="K1047" s="2">
        <v>2002</v>
      </c>
      <c r="L1047" s="2" t="s">
        <v>49</v>
      </c>
      <c r="M1047" s="3">
        <v>37320</v>
      </c>
    </row>
    <row r="1048" spans="1:13" x14ac:dyDescent="0.2">
      <c r="A1048" s="1" t="s">
        <v>100</v>
      </c>
      <c r="B1048" s="2" t="s">
        <v>1553</v>
      </c>
      <c r="C1048" s="2" t="s">
        <v>15</v>
      </c>
      <c r="D1048" s="2" t="s">
        <v>1554</v>
      </c>
      <c r="E1048" s="2" t="s">
        <v>1474</v>
      </c>
      <c r="F1048" s="2" t="s">
        <v>90</v>
      </c>
      <c r="G1048" s="2">
        <v>55.1</v>
      </c>
      <c r="H1048" s="2">
        <v>44.9</v>
      </c>
      <c r="I1048" s="2" t="s">
        <v>26</v>
      </c>
      <c r="J1048" s="2" t="s">
        <v>20</v>
      </c>
      <c r="K1048" s="2">
        <v>2002</v>
      </c>
      <c r="L1048" s="2" t="s">
        <v>49</v>
      </c>
      <c r="M1048" s="3">
        <v>37320</v>
      </c>
    </row>
    <row r="1049" spans="1:13" x14ac:dyDescent="0.2">
      <c r="A1049" s="1" t="s">
        <v>91</v>
      </c>
      <c r="B1049" s="2" t="s">
        <v>617</v>
      </c>
      <c r="C1049" s="2" t="s">
        <v>24</v>
      </c>
      <c r="D1049" s="4">
        <v>38000000</v>
      </c>
      <c r="E1049" s="2" t="s">
        <v>1474</v>
      </c>
      <c r="F1049" s="2" t="s">
        <v>251</v>
      </c>
      <c r="G1049" s="2">
        <v>70.55</v>
      </c>
      <c r="H1049" s="2">
        <v>29.45</v>
      </c>
      <c r="I1049" s="2" t="s">
        <v>19</v>
      </c>
      <c r="J1049" s="2" t="s">
        <v>20</v>
      </c>
      <c r="K1049" s="2">
        <v>2001</v>
      </c>
      <c r="L1049" s="2" t="s">
        <v>36</v>
      </c>
      <c r="M1049" s="3">
        <v>37201</v>
      </c>
    </row>
    <row r="1050" spans="1:13" x14ac:dyDescent="0.2">
      <c r="A1050" s="1" t="s">
        <v>122</v>
      </c>
      <c r="B1050" s="2" t="s">
        <v>1555</v>
      </c>
      <c r="C1050" s="2" t="s">
        <v>24</v>
      </c>
      <c r="D1050" s="4">
        <v>10000000</v>
      </c>
      <c r="E1050" s="2" t="s">
        <v>1474</v>
      </c>
      <c r="F1050" s="2" t="s">
        <v>76</v>
      </c>
      <c r="G1050" s="2">
        <v>64.5</v>
      </c>
      <c r="H1050" s="2">
        <v>35.4</v>
      </c>
      <c r="I1050" s="2" t="s">
        <v>26</v>
      </c>
      <c r="J1050" s="2" t="s">
        <v>20</v>
      </c>
      <c r="K1050" s="2">
        <v>2001</v>
      </c>
      <c r="L1050" s="2" t="s">
        <v>36</v>
      </c>
      <c r="M1050" s="3">
        <v>37110</v>
      </c>
    </row>
    <row r="1051" spans="1:13" x14ac:dyDescent="0.2">
      <c r="A1051" s="1" t="s">
        <v>45</v>
      </c>
      <c r="B1051" s="2" t="s">
        <v>46</v>
      </c>
      <c r="C1051" s="2" t="s">
        <v>15</v>
      </c>
      <c r="D1051" s="2" t="s">
        <v>1556</v>
      </c>
      <c r="E1051" s="2" t="s">
        <v>1474</v>
      </c>
      <c r="F1051" s="2" t="s">
        <v>78</v>
      </c>
      <c r="G1051" s="2">
        <v>70.5</v>
      </c>
      <c r="H1051" s="2">
        <v>29.5</v>
      </c>
      <c r="I1051" s="2" t="s">
        <v>19</v>
      </c>
      <c r="J1051" s="2" t="s">
        <v>20</v>
      </c>
      <c r="K1051" s="2">
        <v>2000</v>
      </c>
      <c r="L1051" s="2" t="s">
        <v>21</v>
      </c>
      <c r="M1051" s="3">
        <v>36837</v>
      </c>
    </row>
    <row r="1052" spans="1:13" x14ac:dyDescent="0.2">
      <c r="A1052" s="1" t="s">
        <v>280</v>
      </c>
      <c r="B1052" s="2" t="s">
        <v>281</v>
      </c>
      <c r="C1052" s="2" t="s">
        <v>42</v>
      </c>
      <c r="D1052" s="2" t="s">
        <v>1557</v>
      </c>
      <c r="E1052" s="2" t="s">
        <v>1474</v>
      </c>
      <c r="F1052" s="2" t="s">
        <v>107</v>
      </c>
      <c r="G1052" s="2">
        <v>54.3</v>
      </c>
      <c r="H1052" s="2">
        <v>45.7</v>
      </c>
      <c r="I1052" s="2" t="s">
        <v>26</v>
      </c>
      <c r="J1052" s="2" t="s">
        <v>20</v>
      </c>
      <c r="K1052" s="2">
        <v>2000</v>
      </c>
      <c r="L1052" s="2" t="s">
        <v>21</v>
      </c>
      <c r="M1052" s="3">
        <v>36837</v>
      </c>
    </row>
    <row r="1053" spans="1:13" x14ac:dyDescent="0.2">
      <c r="A1053" s="1" t="s">
        <v>52</v>
      </c>
      <c r="B1053" s="2" t="s">
        <v>742</v>
      </c>
      <c r="C1053" s="2" t="s">
        <v>24</v>
      </c>
      <c r="D1053" s="4">
        <v>228030000</v>
      </c>
      <c r="E1053" s="2" t="s">
        <v>1474</v>
      </c>
      <c r="F1053" s="2" t="s">
        <v>48</v>
      </c>
      <c r="G1053" s="2">
        <v>78.7</v>
      </c>
      <c r="H1053" s="2">
        <v>21.3</v>
      </c>
      <c r="I1053" s="2" t="s">
        <v>19</v>
      </c>
      <c r="J1053" s="2" t="s">
        <v>20</v>
      </c>
      <c r="K1053" s="2">
        <v>2000</v>
      </c>
      <c r="L1053" s="2" t="s">
        <v>21</v>
      </c>
      <c r="M1053" s="3">
        <v>36837</v>
      </c>
    </row>
    <row r="1054" spans="1:13" x14ac:dyDescent="0.2">
      <c r="A1054" s="1" t="s">
        <v>205</v>
      </c>
      <c r="B1054" s="2" t="s">
        <v>278</v>
      </c>
      <c r="C1054" s="2" t="s">
        <v>15</v>
      </c>
      <c r="D1054" s="2" t="s">
        <v>1558</v>
      </c>
      <c r="E1054" s="2" t="s">
        <v>1474</v>
      </c>
      <c r="F1054" s="2" t="s">
        <v>107</v>
      </c>
      <c r="G1054" s="2">
        <v>67</v>
      </c>
      <c r="H1054" s="2">
        <v>33</v>
      </c>
      <c r="I1054" s="2" t="s">
        <v>19</v>
      </c>
      <c r="J1054" s="2" t="s">
        <v>20</v>
      </c>
      <c r="K1054" s="2">
        <v>2000</v>
      </c>
      <c r="L1054" s="2" t="s">
        <v>49</v>
      </c>
      <c r="M1054" s="3">
        <v>36592</v>
      </c>
    </row>
    <row r="1055" spans="1:13" x14ac:dyDescent="0.2">
      <c r="A1055" s="1" t="s">
        <v>83</v>
      </c>
      <c r="B1055" s="2" t="s">
        <v>84</v>
      </c>
      <c r="C1055" s="2" t="s">
        <v>24</v>
      </c>
      <c r="D1055" s="4">
        <v>110000000</v>
      </c>
      <c r="E1055" s="2" t="s">
        <v>1474</v>
      </c>
      <c r="F1055" s="2" t="s">
        <v>85</v>
      </c>
      <c r="G1055" s="2">
        <v>78.7</v>
      </c>
      <c r="H1055" s="2">
        <v>21.3</v>
      </c>
      <c r="I1055" s="2" t="s">
        <v>19</v>
      </c>
      <c r="J1055" s="2" t="s">
        <v>20</v>
      </c>
      <c r="K1055" s="2">
        <v>2000</v>
      </c>
      <c r="L1055" s="2" t="s">
        <v>49</v>
      </c>
      <c r="M1055" s="3">
        <v>36592</v>
      </c>
    </row>
    <row r="1056" spans="1:13" x14ac:dyDescent="0.2">
      <c r="A1056" s="1" t="s">
        <v>69</v>
      </c>
      <c r="B1056" s="2" t="s">
        <v>498</v>
      </c>
      <c r="C1056" s="2" t="s">
        <v>1230</v>
      </c>
      <c r="D1056" s="2" t="s">
        <v>1559</v>
      </c>
      <c r="E1056" s="2" t="s">
        <v>1474</v>
      </c>
      <c r="F1056" s="2" t="s">
        <v>90</v>
      </c>
      <c r="G1056" s="2">
        <v>39.9</v>
      </c>
      <c r="H1056" s="2">
        <v>60.1</v>
      </c>
      <c r="I1056" s="2" t="s">
        <v>26</v>
      </c>
      <c r="J1056" s="2" t="s">
        <v>20</v>
      </c>
      <c r="K1056" s="2">
        <v>2000</v>
      </c>
      <c r="L1056" s="2" t="s">
        <v>49</v>
      </c>
      <c r="M1056" s="3">
        <v>36592</v>
      </c>
    </row>
    <row r="1057" spans="1:13" x14ac:dyDescent="0.2">
      <c r="A1057" s="1" t="s">
        <v>23</v>
      </c>
      <c r="B1057" s="2" t="s">
        <v>1560</v>
      </c>
      <c r="C1057" s="2" t="s">
        <v>24</v>
      </c>
      <c r="D1057" s="4">
        <v>87445000</v>
      </c>
      <c r="E1057" s="2" t="s">
        <v>1474</v>
      </c>
      <c r="F1057" s="2" t="s">
        <v>55</v>
      </c>
      <c r="G1057" s="2">
        <v>67</v>
      </c>
      <c r="H1057" s="2">
        <v>33</v>
      </c>
      <c r="I1057" s="2" t="s">
        <v>19</v>
      </c>
      <c r="J1057" s="2" t="s">
        <v>20</v>
      </c>
      <c r="K1057" s="2">
        <v>2000</v>
      </c>
      <c r="L1057" s="2" t="s">
        <v>49</v>
      </c>
      <c r="M1057" s="3">
        <v>36592</v>
      </c>
    </row>
    <row r="1058" spans="1:13" x14ac:dyDescent="0.2">
      <c r="A1058" s="1" t="s">
        <v>943</v>
      </c>
      <c r="B1058" s="2" t="s">
        <v>944</v>
      </c>
      <c r="C1058" s="2" t="s">
        <v>15</v>
      </c>
      <c r="D1058" s="2" t="s">
        <v>1561</v>
      </c>
      <c r="E1058" s="2" t="s">
        <v>1474</v>
      </c>
      <c r="F1058" s="2" t="s">
        <v>107</v>
      </c>
      <c r="G1058" s="2">
        <v>45.8</v>
      </c>
      <c r="H1058" s="2">
        <v>54.2</v>
      </c>
      <c r="I1058" s="2" t="s">
        <v>26</v>
      </c>
      <c r="J1058" s="2" t="s">
        <v>20</v>
      </c>
      <c r="K1058" s="2">
        <v>1998</v>
      </c>
      <c r="L1058" s="2" t="s">
        <v>21</v>
      </c>
      <c r="M1058" s="3">
        <v>36102</v>
      </c>
    </row>
    <row r="1059" spans="1:13" x14ac:dyDescent="0.2">
      <c r="A1059" s="1" t="s">
        <v>223</v>
      </c>
      <c r="B1059" s="2" t="s">
        <v>1562</v>
      </c>
      <c r="C1059" s="2" t="s">
        <v>15</v>
      </c>
      <c r="D1059" s="2" t="s">
        <v>1563</v>
      </c>
      <c r="E1059" s="2" t="s">
        <v>1474</v>
      </c>
      <c r="F1059" s="2" t="s">
        <v>1314</v>
      </c>
      <c r="G1059" s="2">
        <v>46.3</v>
      </c>
      <c r="H1059" s="2">
        <v>53.7</v>
      </c>
      <c r="I1059" s="2" t="s">
        <v>26</v>
      </c>
      <c r="J1059" s="2" t="s">
        <v>20</v>
      </c>
      <c r="K1059" s="2">
        <v>1998</v>
      </c>
      <c r="L1059" s="2" t="s">
        <v>21</v>
      </c>
      <c r="M1059" s="3">
        <v>36102</v>
      </c>
    </row>
    <row r="1060" spans="1:13" x14ac:dyDescent="0.2">
      <c r="A1060" s="1" t="s">
        <v>60</v>
      </c>
      <c r="B1060" s="2" t="s">
        <v>334</v>
      </c>
      <c r="C1060" s="2" t="s">
        <v>15</v>
      </c>
      <c r="D1060" s="2" t="s">
        <v>1564</v>
      </c>
      <c r="E1060" s="2" t="s">
        <v>1474</v>
      </c>
      <c r="F1060" s="2" t="s">
        <v>65</v>
      </c>
      <c r="G1060" s="2">
        <v>42.1</v>
      </c>
      <c r="H1060" s="2">
        <v>57.9</v>
      </c>
      <c r="I1060" s="2" t="s">
        <v>26</v>
      </c>
      <c r="J1060" s="2" t="s">
        <v>20</v>
      </c>
      <c r="K1060" s="2">
        <v>1998</v>
      </c>
      <c r="L1060" s="2" t="s">
        <v>21</v>
      </c>
      <c r="M1060" s="3">
        <v>36102</v>
      </c>
    </row>
    <row r="1061" spans="1:13" x14ac:dyDescent="0.2">
      <c r="A1061" s="1" t="s">
        <v>363</v>
      </c>
      <c r="B1061" s="2" t="s">
        <v>1565</v>
      </c>
      <c r="C1061" s="2" t="s">
        <v>15</v>
      </c>
      <c r="D1061" s="2" t="s">
        <v>1566</v>
      </c>
      <c r="E1061" s="2" t="s">
        <v>1474</v>
      </c>
      <c r="F1061" s="2" t="s">
        <v>140</v>
      </c>
      <c r="G1061" s="2">
        <v>41.4</v>
      </c>
      <c r="H1061" s="2">
        <v>58.6</v>
      </c>
      <c r="I1061" s="2" t="s">
        <v>26</v>
      </c>
      <c r="J1061" s="2" t="s">
        <v>20</v>
      </c>
      <c r="K1061" s="2">
        <v>1998</v>
      </c>
      <c r="L1061" s="2" t="s">
        <v>21</v>
      </c>
      <c r="M1061" s="3">
        <v>36102</v>
      </c>
    </row>
    <row r="1062" spans="1:13" x14ac:dyDescent="0.2">
      <c r="A1062" s="1" t="s">
        <v>79</v>
      </c>
      <c r="B1062" s="2" t="s">
        <v>969</v>
      </c>
      <c r="C1062" s="2" t="s">
        <v>15</v>
      </c>
      <c r="D1062" s="2" t="s">
        <v>1567</v>
      </c>
      <c r="E1062" s="2" t="s">
        <v>1474</v>
      </c>
      <c r="F1062" s="2" t="s">
        <v>115</v>
      </c>
      <c r="G1062" s="2">
        <v>53.3</v>
      </c>
      <c r="H1062" s="2">
        <v>46.7</v>
      </c>
      <c r="I1062" s="2" t="s">
        <v>26</v>
      </c>
      <c r="J1062" s="2" t="s">
        <v>20</v>
      </c>
      <c r="K1062" s="2">
        <v>1998</v>
      </c>
      <c r="L1062" s="2" t="s">
        <v>49</v>
      </c>
      <c r="M1062" s="3">
        <v>35948</v>
      </c>
    </row>
    <row r="1063" spans="1:13" x14ac:dyDescent="0.2">
      <c r="A1063" s="1" t="s">
        <v>79</v>
      </c>
      <c r="B1063" s="2" t="s">
        <v>1568</v>
      </c>
      <c r="C1063" s="2" t="s">
        <v>15</v>
      </c>
      <c r="D1063" s="2" t="s">
        <v>1569</v>
      </c>
      <c r="E1063" s="2" t="s">
        <v>1474</v>
      </c>
      <c r="F1063" s="2" t="s">
        <v>65</v>
      </c>
      <c r="G1063" s="2">
        <v>56.8</v>
      </c>
      <c r="H1063" s="2">
        <v>43.2</v>
      </c>
      <c r="I1063" s="2" t="s">
        <v>26</v>
      </c>
      <c r="J1063" s="2" t="s">
        <v>20</v>
      </c>
      <c r="K1063" s="2">
        <v>1998</v>
      </c>
      <c r="L1063" s="2" t="s">
        <v>49</v>
      </c>
      <c r="M1063" s="3">
        <v>35948</v>
      </c>
    </row>
    <row r="1064" spans="1:13" x14ac:dyDescent="0.2">
      <c r="A1064" s="1" t="s">
        <v>79</v>
      </c>
      <c r="B1064" s="2" t="s">
        <v>1568</v>
      </c>
      <c r="C1064" s="2" t="s">
        <v>15</v>
      </c>
      <c r="D1064" s="2" t="s">
        <v>1570</v>
      </c>
      <c r="E1064" s="2" t="s">
        <v>1474</v>
      </c>
      <c r="F1064" s="2" t="s">
        <v>95</v>
      </c>
      <c r="G1064" s="2">
        <v>68.599999999999994</v>
      </c>
      <c r="H1064" s="2">
        <v>31.4</v>
      </c>
      <c r="I1064" s="2" t="s">
        <v>19</v>
      </c>
      <c r="J1064" s="2" t="s">
        <v>20</v>
      </c>
      <c r="K1064" s="2">
        <v>1998</v>
      </c>
      <c r="L1064" s="2" t="s">
        <v>49</v>
      </c>
      <c r="M1064" s="3">
        <v>35948</v>
      </c>
    </row>
    <row r="1065" spans="1:13" x14ac:dyDescent="0.2">
      <c r="A1065" s="1" t="s">
        <v>79</v>
      </c>
      <c r="B1065" s="2" t="s">
        <v>1568</v>
      </c>
      <c r="C1065" s="2" t="s">
        <v>15</v>
      </c>
      <c r="D1065" s="2" t="s">
        <v>1571</v>
      </c>
      <c r="E1065" s="2" t="s">
        <v>1474</v>
      </c>
      <c r="F1065" s="2" t="s">
        <v>245</v>
      </c>
      <c r="G1065" s="2">
        <v>53.1</v>
      </c>
      <c r="H1065" s="2">
        <v>46.9</v>
      </c>
      <c r="I1065" s="2" t="s">
        <v>26</v>
      </c>
      <c r="J1065" s="2" t="s">
        <v>20</v>
      </c>
      <c r="K1065" s="2">
        <v>1998</v>
      </c>
      <c r="L1065" s="2" t="s">
        <v>49</v>
      </c>
      <c r="M1065" s="3">
        <v>35948</v>
      </c>
    </row>
    <row r="1066" spans="1:13" x14ac:dyDescent="0.2">
      <c r="A1066" s="1" t="s">
        <v>79</v>
      </c>
      <c r="B1066" s="2" t="s">
        <v>1568</v>
      </c>
      <c r="C1066" s="2" t="s">
        <v>15</v>
      </c>
      <c r="D1066" s="2" t="s">
        <v>1572</v>
      </c>
      <c r="E1066" s="2" t="s">
        <v>1474</v>
      </c>
      <c r="F1066" s="2" t="s">
        <v>97</v>
      </c>
      <c r="G1066" s="2">
        <v>58.6</v>
      </c>
      <c r="H1066" s="2">
        <v>41.4</v>
      </c>
      <c r="I1066" s="2" t="s">
        <v>26</v>
      </c>
      <c r="J1066" s="2" t="s">
        <v>20</v>
      </c>
      <c r="K1066" s="2">
        <v>1998</v>
      </c>
      <c r="L1066" s="2" t="s">
        <v>49</v>
      </c>
      <c r="M1066" s="3">
        <v>35948</v>
      </c>
    </row>
    <row r="1067" spans="1:13" x14ac:dyDescent="0.2">
      <c r="A1067" s="1" t="s">
        <v>79</v>
      </c>
      <c r="B1067" s="2" t="s">
        <v>1568</v>
      </c>
      <c r="C1067" s="2" t="s">
        <v>15</v>
      </c>
      <c r="D1067" s="2" t="s">
        <v>1573</v>
      </c>
      <c r="E1067" s="2" t="s">
        <v>1474</v>
      </c>
      <c r="F1067" s="2" t="s">
        <v>51</v>
      </c>
      <c r="G1067" s="2">
        <v>69.2</v>
      </c>
      <c r="H1067" s="2">
        <v>30.8</v>
      </c>
      <c r="I1067" s="2" t="s">
        <v>19</v>
      </c>
      <c r="J1067" s="2" t="s">
        <v>20</v>
      </c>
      <c r="K1067" s="2">
        <v>1998</v>
      </c>
      <c r="L1067" s="2" t="s">
        <v>49</v>
      </c>
      <c r="M1067" s="3">
        <v>35948</v>
      </c>
    </row>
    <row r="1068" spans="1:13" x14ac:dyDescent="0.2">
      <c r="A1068" s="1" t="s">
        <v>79</v>
      </c>
      <c r="B1068" s="2" t="s">
        <v>1568</v>
      </c>
      <c r="C1068" s="2" t="s">
        <v>15</v>
      </c>
      <c r="D1068" s="2" t="s">
        <v>1574</v>
      </c>
      <c r="E1068" s="2" t="s">
        <v>1474</v>
      </c>
      <c r="F1068" s="2" t="s">
        <v>76</v>
      </c>
      <c r="G1068" s="2">
        <v>56.2</v>
      </c>
      <c r="H1068" s="2">
        <v>43.8</v>
      </c>
      <c r="I1068" s="2" t="s">
        <v>26</v>
      </c>
      <c r="J1068" s="2" t="s">
        <v>20</v>
      </c>
      <c r="K1068" s="2">
        <v>1998</v>
      </c>
      <c r="L1068" s="2" t="s">
        <v>49</v>
      </c>
      <c r="M1068" s="3">
        <v>35948</v>
      </c>
    </row>
    <row r="1069" spans="1:13" x14ac:dyDescent="0.2">
      <c r="A1069" s="1" t="s">
        <v>79</v>
      </c>
      <c r="B1069" s="2" t="s">
        <v>1568</v>
      </c>
      <c r="C1069" s="2" t="s">
        <v>15</v>
      </c>
      <c r="D1069" s="2" t="s">
        <v>1575</v>
      </c>
      <c r="E1069" s="2" t="s">
        <v>1474</v>
      </c>
      <c r="F1069" s="2" t="s">
        <v>90</v>
      </c>
      <c r="G1069" s="2">
        <v>74</v>
      </c>
      <c r="H1069" s="2">
        <v>26</v>
      </c>
      <c r="I1069" s="2" t="s">
        <v>19</v>
      </c>
      <c r="J1069" s="2" t="s">
        <v>20</v>
      </c>
      <c r="K1069" s="2">
        <v>1998</v>
      </c>
      <c r="L1069" s="2" t="s">
        <v>49</v>
      </c>
      <c r="M1069" s="3">
        <v>35948</v>
      </c>
    </row>
    <row r="1070" spans="1:13" x14ac:dyDescent="0.2">
      <c r="A1070" s="1" t="s">
        <v>79</v>
      </c>
      <c r="B1070" s="2" t="s">
        <v>1568</v>
      </c>
      <c r="C1070" s="2" t="s">
        <v>15</v>
      </c>
      <c r="D1070" s="2" t="s">
        <v>1576</v>
      </c>
      <c r="E1070" s="2" t="s">
        <v>1474</v>
      </c>
      <c r="F1070" s="2" t="s">
        <v>130</v>
      </c>
      <c r="G1070" s="2">
        <v>55.7</v>
      </c>
      <c r="H1070" s="2">
        <v>44.3</v>
      </c>
      <c r="I1070" s="2" t="s">
        <v>26</v>
      </c>
      <c r="J1070" s="2" t="s">
        <v>20</v>
      </c>
      <c r="K1070" s="2">
        <v>1998</v>
      </c>
      <c r="L1070" s="2" t="s">
        <v>49</v>
      </c>
      <c r="M1070" s="3">
        <v>35948</v>
      </c>
    </row>
    <row r="1071" spans="1:13" x14ac:dyDescent="0.2">
      <c r="A1071" s="1" t="s">
        <v>296</v>
      </c>
      <c r="B1071" s="2" t="s">
        <v>700</v>
      </c>
      <c r="C1071" s="2" t="s">
        <v>1230</v>
      </c>
      <c r="D1071" s="2" t="s">
        <v>1577</v>
      </c>
      <c r="E1071" s="2" t="s">
        <v>1474</v>
      </c>
      <c r="F1071" s="2" t="s">
        <v>95</v>
      </c>
      <c r="G1071" s="2">
        <v>46.4</v>
      </c>
      <c r="H1071" s="2">
        <v>53.6</v>
      </c>
      <c r="I1071" s="2" t="s">
        <v>26</v>
      </c>
      <c r="J1071" s="2" t="s">
        <v>27</v>
      </c>
      <c r="K1071" s="2">
        <v>1996</v>
      </c>
      <c r="L1071" s="2" t="s">
        <v>21</v>
      </c>
      <c r="M1071" s="3">
        <v>35374</v>
      </c>
    </row>
    <row r="1072" spans="1:13" x14ac:dyDescent="0.2">
      <c r="A1072" s="1" t="s">
        <v>13</v>
      </c>
      <c r="B1072" s="2" t="s">
        <v>13</v>
      </c>
      <c r="C1072" s="2" t="s">
        <v>1230</v>
      </c>
      <c r="D1072" s="2" t="s">
        <v>1578</v>
      </c>
      <c r="E1072" s="2" t="s">
        <v>1474</v>
      </c>
      <c r="F1072" s="2" t="s">
        <v>97</v>
      </c>
      <c r="G1072" s="2">
        <v>50.2</v>
      </c>
      <c r="H1072" s="2">
        <v>49.8</v>
      </c>
      <c r="I1072" s="2" t="s">
        <v>19</v>
      </c>
      <c r="J1072" s="2" t="s">
        <v>27</v>
      </c>
      <c r="K1072" s="2">
        <v>1996</v>
      </c>
      <c r="L1072" s="2" t="s">
        <v>21</v>
      </c>
      <c r="M1072" s="3">
        <v>35374</v>
      </c>
    </row>
    <row r="1073" spans="1:13" x14ac:dyDescent="0.2">
      <c r="A1073" s="1" t="s">
        <v>69</v>
      </c>
      <c r="B1073" s="2" t="s">
        <v>730</v>
      </c>
      <c r="C1073" s="2" t="s">
        <v>15</v>
      </c>
      <c r="D1073" s="2" t="s">
        <v>1579</v>
      </c>
      <c r="E1073" s="2" t="s">
        <v>1474</v>
      </c>
      <c r="F1073" s="2" t="s">
        <v>76</v>
      </c>
      <c r="G1073" s="2">
        <v>49.1</v>
      </c>
      <c r="H1073" s="2">
        <v>50.9</v>
      </c>
      <c r="I1073" s="2" t="s">
        <v>26</v>
      </c>
      <c r="J1073" s="2" t="s">
        <v>20</v>
      </c>
      <c r="K1073" s="2">
        <v>1996</v>
      </c>
      <c r="L1073" s="2" t="s">
        <v>21</v>
      </c>
      <c r="M1073" s="3">
        <v>35374</v>
      </c>
    </row>
    <row r="1074" spans="1:13" x14ac:dyDescent="0.2">
      <c r="A1074" s="1" t="s">
        <v>217</v>
      </c>
      <c r="B1074" s="2" t="s">
        <v>1580</v>
      </c>
      <c r="C1074" s="2" t="s">
        <v>24</v>
      </c>
      <c r="D1074" s="4">
        <v>8250000</v>
      </c>
      <c r="E1074" s="2" t="s">
        <v>1474</v>
      </c>
      <c r="F1074" s="2" t="s">
        <v>90</v>
      </c>
      <c r="G1074" s="2">
        <v>44.4</v>
      </c>
      <c r="H1074" s="2">
        <v>55.6</v>
      </c>
      <c r="I1074" s="2" t="s">
        <v>26</v>
      </c>
      <c r="J1074" s="2" t="s">
        <v>20</v>
      </c>
      <c r="K1074" s="2">
        <v>1996</v>
      </c>
      <c r="L1074" s="2" t="s">
        <v>21</v>
      </c>
      <c r="M1074" s="3">
        <v>35374</v>
      </c>
    </row>
    <row r="1075" spans="1:13" x14ac:dyDescent="0.2">
      <c r="A1075" s="1" t="s">
        <v>205</v>
      </c>
      <c r="B1075" s="2" t="s">
        <v>1581</v>
      </c>
      <c r="C1075" s="2" t="s">
        <v>1230</v>
      </c>
      <c r="D1075" s="2" t="s">
        <v>1582</v>
      </c>
      <c r="E1075" s="2" t="s">
        <v>1474</v>
      </c>
      <c r="F1075" s="2" t="s">
        <v>59</v>
      </c>
      <c r="G1075" s="2">
        <v>67.8</v>
      </c>
      <c r="H1075" s="2">
        <v>32.200000000000003</v>
      </c>
      <c r="I1075" s="2" t="s">
        <v>19</v>
      </c>
      <c r="J1075" s="2" t="s">
        <v>20</v>
      </c>
      <c r="K1075" s="2">
        <v>1996</v>
      </c>
      <c r="L1075" s="2" t="s">
        <v>21</v>
      </c>
      <c r="M1075" s="3">
        <v>35374</v>
      </c>
    </row>
    <row r="1076" spans="1:13" x14ac:dyDescent="0.2">
      <c r="A1076" s="1" t="s">
        <v>32</v>
      </c>
      <c r="B1076" s="2" t="s">
        <v>1583</v>
      </c>
      <c r="C1076" s="2" t="s">
        <v>1230</v>
      </c>
      <c r="D1076" s="2" t="s">
        <v>1584</v>
      </c>
      <c r="E1076" s="2" t="s">
        <v>1474</v>
      </c>
      <c r="F1076" s="2" t="s">
        <v>245</v>
      </c>
      <c r="G1076" s="2">
        <v>57.2</v>
      </c>
      <c r="H1076" s="2">
        <v>42.8</v>
      </c>
      <c r="I1076" s="2" t="s">
        <v>19</v>
      </c>
      <c r="J1076" s="2" t="s">
        <v>27</v>
      </c>
      <c r="K1076" s="2">
        <v>1996</v>
      </c>
      <c r="L1076" s="2" t="s">
        <v>21</v>
      </c>
      <c r="M1076" s="3">
        <v>35374</v>
      </c>
    </row>
    <row r="1077" spans="1:13" x14ac:dyDescent="0.2">
      <c r="A1077" s="1" t="s">
        <v>87</v>
      </c>
      <c r="B1077" s="2" t="s">
        <v>1585</v>
      </c>
      <c r="C1077" s="2" t="s">
        <v>15</v>
      </c>
      <c r="D1077" s="2" t="s">
        <v>1586</v>
      </c>
      <c r="E1077" s="2" t="s">
        <v>1474</v>
      </c>
      <c r="F1077" s="2" t="s">
        <v>76</v>
      </c>
      <c r="G1077" s="2">
        <v>37.5</v>
      </c>
      <c r="H1077" s="2">
        <v>62.5</v>
      </c>
      <c r="I1077" s="2" t="s">
        <v>26</v>
      </c>
      <c r="J1077" s="2" t="s">
        <v>20</v>
      </c>
      <c r="K1077" s="2">
        <v>1996</v>
      </c>
      <c r="L1077" s="2" t="s">
        <v>21</v>
      </c>
      <c r="M1077" s="3">
        <v>35374</v>
      </c>
    </row>
    <row r="1078" spans="1:13" x14ac:dyDescent="0.2">
      <c r="A1078" s="1" t="s">
        <v>87</v>
      </c>
      <c r="B1078" s="2" t="s">
        <v>1585</v>
      </c>
      <c r="C1078" s="2" t="s">
        <v>15</v>
      </c>
      <c r="D1078" s="2" t="s">
        <v>1586</v>
      </c>
      <c r="E1078" s="2" t="s">
        <v>1474</v>
      </c>
      <c r="F1078" s="2" t="s">
        <v>76</v>
      </c>
      <c r="G1078" s="2">
        <v>53.5</v>
      </c>
      <c r="H1078" s="2">
        <v>46.5</v>
      </c>
      <c r="I1078" s="2" t="s">
        <v>26</v>
      </c>
      <c r="J1078" s="2" t="s">
        <v>20</v>
      </c>
      <c r="K1078" s="2">
        <v>1996</v>
      </c>
      <c r="L1078" s="2" t="s">
        <v>21</v>
      </c>
      <c r="M1078" s="3">
        <v>35374</v>
      </c>
    </row>
    <row r="1079" spans="1:13" x14ac:dyDescent="0.2">
      <c r="A1079" s="1" t="s">
        <v>60</v>
      </c>
      <c r="B1079" s="2" t="s">
        <v>1587</v>
      </c>
      <c r="C1079" s="2" t="s">
        <v>15</v>
      </c>
      <c r="D1079" s="2" t="s">
        <v>1588</v>
      </c>
      <c r="E1079" s="2" t="s">
        <v>1474</v>
      </c>
      <c r="F1079" s="2" t="s">
        <v>95</v>
      </c>
      <c r="G1079" s="2">
        <v>45.7</v>
      </c>
      <c r="H1079" s="2">
        <v>54.3</v>
      </c>
      <c r="I1079" s="2" t="s">
        <v>26</v>
      </c>
      <c r="J1079" s="2" t="s">
        <v>20</v>
      </c>
      <c r="K1079" s="2">
        <v>1994</v>
      </c>
      <c r="L1079" s="2" t="s">
        <v>21</v>
      </c>
      <c r="M1079" s="3">
        <v>34646</v>
      </c>
    </row>
    <row r="1080" spans="1:13" x14ac:dyDescent="0.2">
      <c r="A1080" s="1" t="s">
        <v>91</v>
      </c>
      <c r="B1080" s="2" t="s">
        <v>1589</v>
      </c>
      <c r="C1080" s="2" t="s">
        <v>15</v>
      </c>
      <c r="D1080" s="2" t="s">
        <v>1590</v>
      </c>
      <c r="E1080" s="2" t="s">
        <v>1474</v>
      </c>
      <c r="F1080" s="2" t="s">
        <v>90</v>
      </c>
      <c r="G1080" s="2">
        <v>63.5</v>
      </c>
      <c r="H1080" s="2">
        <v>36.5</v>
      </c>
      <c r="I1080" s="2" t="s">
        <v>26</v>
      </c>
      <c r="J1080" s="2" t="s">
        <v>20</v>
      </c>
      <c r="K1080" s="2">
        <v>1994</v>
      </c>
      <c r="L1080" s="2" t="s">
        <v>21</v>
      </c>
      <c r="M1080" s="3">
        <v>34646</v>
      </c>
    </row>
    <row r="1081" spans="1:13" x14ac:dyDescent="0.2">
      <c r="A1081" s="1" t="s">
        <v>280</v>
      </c>
      <c r="B1081" s="2" t="s">
        <v>1591</v>
      </c>
      <c r="C1081" s="2" t="s">
        <v>24</v>
      </c>
      <c r="D1081" s="4">
        <v>20000000</v>
      </c>
      <c r="E1081" s="2" t="s">
        <v>1474</v>
      </c>
      <c r="F1081" s="2" t="s">
        <v>48</v>
      </c>
      <c r="G1081" s="2">
        <v>50.9</v>
      </c>
      <c r="H1081" s="2">
        <v>49.1</v>
      </c>
      <c r="I1081" s="2" t="s">
        <v>26</v>
      </c>
      <c r="J1081" s="2" t="s">
        <v>20</v>
      </c>
      <c r="K1081" s="2">
        <v>1990</v>
      </c>
      <c r="L1081" s="2" t="s">
        <v>21</v>
      </c>
      <c r="M1081" s="3">
        <v>33183</v>
      </c>
    </row>
    <row r="1082" spans="1:13" x14ac:dyDescent="0.2">
      <c r="A1082" s="1" t="s">
        <v>13</v>
      </c>
      <c r="B1082" s="2" t="s">
        <v>246</v>
      </c>
      <c r="C1082" s="2" t="s">
        <v>24</v>
      </c>
      <c r="D1082" s="4">
        <v>816890000</v>
      </c>
      <c r="E1082" s="2" t="s">
        <v>1474</v>
      </c>
      <c r="F1082" s="2" t="s">
        <v>55</v>
      </c>
      <c r="G1082" s="2">
        <v>56.7</v>
      </c>
      <c r="H1082" s="2">
        <v>43.3</v>
      </c>
      <c r="I1082" s="2" t="s">
        <v>26</v>
      </c>
      <c r="J1082" s="2" t="s">
        <v>20</v>
      </c>
      <c r="K1082" s="2">
        <v>1990</v>
      </c>
      <c r="L1082" s="2" t="s">
        <v>21</v>
      </c>
      <c r="M1082" s="3">
        <v>33183</v>
      </c>
    </row>
    <row r="1083" spans="1:13" x14ac:dyDescent="0.2">
      <c r="A1083" s="1" t="s">
        <v>52</v>
      </c>
      <c r="B1083" s="2" t="s">
        <v>710</v>
      </c>
      <c r="C1083" s="2" t="s">
        <v>15</v>
      </c>
      <c r="D1083" s="2" t="s">
        <v>1592</v>
      </c>
      <c r="E1083" s="2" t="s">
        <v>1474</v>
      </c>
      <c r="F1083" s="2" t="s">
        <v>78</v>
      </c>
      <c r="G1083" s="2">
        <v>38.700000000000003</v>
      </c>
      <c r="H1083" s="2">
        <v>61.3</v>
      </c>
      <c r="I1083" s="2" t="s">
        <v>26</v>
      </c>
      <c r="J1083" s="2" t="s">
        <v>27</v>
      </c>
      <c r="K1083" s="2">
        <v>1990</v>
      </c>
      <c r="L1083" s="2" t="s">
        <v>21</v>
      </c>
      <c r="M1083" s="3">
        <v>33183</v>
      </c>
    </row>
    <row r="1084" spans="1:13" x14ac:dyDescent="0.2">
      <c r="A1084" s="1" t="s">
        <v>242</v>
      </c>
      <c r="B1084" s="2" t="s">
        <v>714</v>
      </c>
      <c r="C1084" s="2" t="s">
        <v>24</v>
      </c>
      <c r="D1084" s="4">
        <v>60000000</v>
      </c>
      <c r="E1084" s="2" t="s">
        <v>1474</v>
      </c>
      <c r="F1084" s="2" t="s">
        <v>97</v>
      </c>
      <c r="G1084" s="2">
        <v>66.8</v>
      </c>
      <c r="H1084" s="2">
        <v>33.200000000000003</v>
      </c>
      <c r="I1084" s="2" t="s">
        <v>19</v>
      </c>
      <c r="J1084" s="2" t="s">
        <v>20</v>
      </c>
      <c r="K1084" s="2">
        <v>1990</v>
      </c>
      <c r="L1084" s="2" t="s">
        <v>21</v>
      </c>
      <c r="M1084" s="3">
        <v>33183</v>
      </c>
    </row>
    <row r="1085" spans="1:13" x14ac:dyDescent="0.2">
      <c r="A1085" s="1" t="s">
        <v>205</v>
      </c>
      <c r="B1085" s="2" t="s">
        <v>1593</v>
      </c>
      <c r="C1085" s="2" t="s">
        <v>24</v>
      </c>
      <c r="D1085" s="4">
        <v>20000000</v>
      </c>
      <c r="E1085" s="2" t="s">
        <v>1474</v>
      </c>
      <c r="F1085" s="2" t="s">
        <v>35</v>
      </c>
      <c r="G1085" s="2">
        <v>60.8</v>
      </c>
      <c r="H1085" s="2">
        <v>39.200000000000003</v>
      </c>
      <c r="I1085" s="2" t="s">
        <v>26</v>
      </c>
      <c r="J1085" s="2" t="s">
        <v>20</v>
      </c>
      <c r="K1085" s="2">
        <v>1990</v>
      </c>
      <c r="L1085" s="2" t="s">
        <v>21</v>
      </c>
      <c r="M1085" s="3">
        <v>33183</v>
      </c>
    </row>
    <row r="1086" spans="1:13" x14ac:dyDescent="0.2">
      <c r="A1086" s="1" t="s">
        <v>242</v>
      </c>
      <c r="B1086" s="2" t="s">
        <v>1594</v>
      </c>
      <c r="C1086" s="2" t="s">
        <v>24</v>
      </c>
      <c r="D1086" s="4">
        <v>18000000</v>
      </c>
      <c r="E1086" s="2" t="s">
        <v>1474</v>
      </c>
      <c r="F1086" s="2" t="s">
        <v>78</v>
      </c>
      <c r="G1086" s="2">
        <v>56.6</v>
      </c>
      <c r="H1086" s="2">
        <v>43.4</v>
      </c>
      <c r="I1086" s="2" t="s">
        <v>26</v>
      </c>
      <c r="J1086" s="2" t="s">
        <v>20</v>
      </c>
      <c r="K1086" s="2">
        <v>1990</v>
      </c>
      <c r="L1086" s="2" t="s">
        <v>21</v>
      </c>
      <c r="M1086" s="3">
        <v>33183</v>
      </c>
    </row>
    <row r="1087" spans="1:13" x14ac:dyDescent="0.2">
      <c r="A1087" s="1" t="s">
        <v>1224</v>
      </c>
      <c r="B1087" s="2" t="s">
        <v>1505</v>
      </c>
      <c r="C1087" s="2" t="s">
        <v>15</v>
      </c>
      <c r="D1087" s="2" t="s">
        <v>1595</v>
      </c>
      <c r="E1087" s="2" t="s">
        <v>1474</v>
      </c>
      <c r="F1087" s="2" t="s">
        <v>107</v>
      </c>
      <c r="G1087" s="2">
        <v>61.1</v>
      </c>
      <c r="H1087" s="2">
        <v>38.9</v>
      </c>
      <c r="I1087" s="2" t="s">
        <v>19</v>
      </c>
      <c r="J1087" s="2" t="s">
        <v>27</v>
      </c>
      <c r="K1087" s="2">
        <v>1990</v>
      </c>
      <c r="L1087" s="2" t="s">
        <v>21</v>
      </c>
      <c r="M1087" s="3">
        <v>33183</v>
      </c>
    </row>
    <row r="1088" spans="1:13" x14ac:dyDescent="0.2">
      <c r="A1088" s="1" t="s">
        <v>52</v>
      </c>
      <c r="B1088" s="2" t="s">
        <v>1596</v>
      </c>
      <c r="C1088" s="2" t="s">
        <v>15</v>
      </c>
      <c r="D1088" s="2" t="s">
        <v>1597</v>
      </c>
      <c r="E1088" s="2" t="s">
        <v>1474</v>
      </c>
      <c r="F1088" s="2" t="s">
        <v>245</v>
      </c>
      <c r="G1088" s="2">
        <v>49.4</v>
      </c>
      <c r="H1088" s="2">
        <v>50.6</v>
      </c>
      <c r="I1088" s="2" t="s">
        <v>26</v>
      </c>
      <c r="J1088" s="2" t="s">
        <v>27</v>
      </c>
      <c r="K1088" s="2">
        <v>1990</v>
      </c>
      <c r="L1088" s="2" t="s">
        <v>21</v>
      </c>
      <c r="M1088" s="3">
        <v>33183</v>
      </c>
    </row>
    <row r="1089" spans="1:13" x14ac:dyDescent="0.2">
      <c r="A1089" s="1" t="s">
        <v>79</v>
      </c>
      <c r="B1089" s="2" t="s">
        <v>1598</v>
      </c>
      <c r="C1089" s="2" t="s">
        <v>15</v>
      </c>
      <c r="D1089" s="2" t="s">
        <v>1599</v>
      </c>
      <c r="E1089" s="2" t="s">
        <v>1474</v>
      </c>
      <c r="F1089" s="2" t="s">
        <v>115</v>
      </c>
      <c r="G1089" s="2">
        <v>62</v>
      </c>
      <c r="H1089" s="2">
        <v>38</v>
      </c>
      <c r="I1089" s="2" t="s">
        <v>26</v>
      </c>
      <c r="J1089" s="2" t="s">
        <v>20</v>
      </c>
      <c r="K1089" s="2">
        <v>1988</v>
      </c>
      <c r="L1089" s="2" t="s">
        <v>21</v>
      </c>
      <c r="M1089" s="3">
        <v>32455</v>
      </c>
    </row>
    <row r="1090" spans="1:13" x14ac:dyDescent="0.2">
      <c r="A1090" s="1" t="s">
        <v>60</v>
      </c>
      <c r="B1090" s="2" t="s">
        <v>267</v>
      </c>
      <c r="C1090" s="2" t="s">
        <v>15</v>
      </c>
      <c r="D1090" s="2" t="s">
        <v>1600</v>
      </c>
      <c r="E1090" s="2" t="s">
        <v>1474</v>
      </c>
      <c r="F1090" s="2" t="s">
        <v>245</v>
      </c>
      <c r="G1090" s="2">
        <v>36</v>
      </c>
      <c r="H1090" s="2">
        <v>64</v>
      </c>
      <c r="I1090" s="2" t="s">
        <v>26</v>
      </c>
      <c r="J1090" s="2" t="s">
        <v>20</v>
      </c>
      <c r="K1090" s="2">
        <v>1988</v>
      </c>
      <c r="L1090" s="2" t="s">
        <v>21</v>
      </c>
      <c r="M1090" s="3">
        <v>32455</v>
      </c>
    </row>
    <row r="1091" spans="1:13" x14ac:dyDescent="0.2">
      <c r="A1091" s="1" t="s">
        <v>521</v>
      </c>
      <c r="B1091" s="2" t="s">
        <v>522</v>
      </c>
      <c r="C1091" s="2" t="s">
        <v>15</v>
      </c>
      <c r="D1091" s="2" t="s">
        <v>516</v>
      </c>
      <c r="E1091" s="2" t="s">
        <v>1601</v>
      </c>
      <c r="F1091" s="2" t="s">
        <v>115</v>
      </c>
      <c r="G1091" s="2">
        <v>59.77</v>
      </c>
      <c r="H1091" s="2">
        <v>40.229999999999997</v>
      </c>
      <c r="I1091" s="2" t="s">
        <v>19</v>
      </c>
      <c r="J1091" s="2" t="s">
        <v>27</v>
      </c>
      <c r="K1091" s="2">
        <v>2018</v>
      </c>
      <c r="L1091" s="2" t="s">
        <v>21</v>
      </c>
      <c r="M1091" s="3">
        <v>43410</v>
      </c>
    </row>
    <row r="1092" spans="1:13" x14ac:dyDescent="0.2">
      <c r="A1092" s="1" t="s">
        <v>242</v>
      </c>
      <c r="B1092" s="2" t="s">
        <v>1602</v>
      </c>
      <c r="C1092" s="2" t="s">
        <v>42</v>
      </c>
      <c r="D1092" s="2" t="s">
        <v>1603</v>
      </c>
      <c r="E1092" s="2" t="s">
        <v>1601</v>
      </c>
      <c r="F1092" s="2" t="s">
        <v>365</v>
      </c>
      <c r="G1092" s="2">
        <v>70.8</v>
      </c>
      <c r="H1092" s="2">
        <v>29.2</v>
      </c>
      <c r="I1092" s="2" t="s">
        <v>19</v>
      </c>
      <c r="J1092" s="2" t="s">
        <v>20</v>
      </c>
      <c r="K1092" s="2">
        <v>2014</v>
      </c>
      <c r="L1092" s="2" t="s">
        <v>21</v>
      </c>
      <c r="M1092" s="3">
        <v>41947</v>
      </c>
    </row>
    <row r="1093" spans="1:13" x14ac:dyDescent="0.2">
      <c r="A1093" s="1" t="s">
        <v>511</v>
      </c>
      <c r="B1093" s="2" t="s">
        <v>1604</v>
      </c>
      <c r="C1093" s="2" t="s">
        <v>42</v>
      </c>
      <c r="D1093" s="2" t="s">
        <v>1605</v>
      </c>
      <c r="E1093" s="2" t="s">
        <v>1601</v>
      </c>
      <c r="F1093" s="2" t="s">
        <v>130</v>
      </c>
      <c r="G1093" s="2">
        <v>83.8</v>
      </c>
      <c r="H1093" s="2">
        <v>16.2</v>
      </c>
      <c r="I1093" s="2" t="s">
        <v>19</v>
      </c>
      <c r="J1093" s="2" t="s">
        <v>20</v>
      </c>
      <c r="K1093" s="2">
        <v>2008</v>
      </c>
      <c r="L1093" s="2" t="s">
        <v>21</v>
      </c>
      <c r="M1093" s="3">
        <v>39756</v>
      </c>
    </row>
    <row r="1094" spans="1:13" x14ac:dyDescent="0.2">
      <c r="A1094" s="1" t="s">
        <v>22</v>
      </c>
      <c r="B1094" s="2" t="s">
        <v>1606</v>
      </c>
      <c r="C1094" s="2" t="s">
        <v>15</v>
      </c>
      <c r="D1094" s="2" t="s">
        <v>1607</v>
      </c>
      <c r="E1094" s="2" t="s">
        <v>1601</v>
      </c>
      <c r="F1094" s="2" t="s">
        <v>1608</v>
      </c>
      <c r="G1094" s="2">
        <v>71.900000000000006</v>
      </c>
      <c r="H1094" s="2">
        <v>28.1</v>
      </c>
      <c r="I1094" s="2" t="s">
        <v>19</v>
      </c>
      <c r="J1094" s="2" t="s">
        <v>20</v>
      </c>
      <c r="K1094" s="2">
        <v>2008</v>
      </c>
      <c r="L1094" s="2" t="s">
        <v>21</v>
      </c>
      <c r="M1094" s="3">
        <v>39756</v>
      </c>
    </row>
    <row r="1095" spans="1:13" x14ac:dyDescent="0.2">
      <c r="A1095" s="1" t="s">
        <v>66</v>
      </c>
      <c r="B1095" s="2" t="s">
        <v>174</v>
      </c>
      <c r="C1095" s="2" t="s">
        <v>42</v>
      </c>
      <c r="D1095" s="2" t="s">
        <v>1609</v>
      </c>
      <c r="E1095" s="2" t="s">
        <v>1601</v>
      </c>
      <c r="F1095" s="2" t="s">
        <v>159</v>
      </c>
      <c r="G1095" s="2">
        <v>69.599999999999994</v>
      </c>
      <c r="H1095" s="2">
        <v>30.4</v>
      </c>
      <c r="I1095" s="2" t="s">
        <v>19</v>
      </c>
      <c r="J1095" s="2" t="s">
        <v>20</v>
      </c>
      <c r="K1095" s="2">
        <v>2008</v>
      </c>
      <c r="L1095" s="2" t="s">
        <v>21</v>
      </c>
      <c r="M1095" s="3">
        <v>39756</v>
      </c>
    </row>
    <row r="1096" spans="1:13" x14ac:dyDescent="0.2">
      <c r="A1096" s="1" t="s">
        <v>374</v>
      </c>
      <c r="B1096" s="2" t="s">
        <v>1610</v>
      </c>
      <c r="C1096" s="2" t="s">
        <v>42</v>
      </c>
      <c r="D1096" s="2" t="s">
        <v>1611</v>
      </c>
      <c r="E1096" s="2" t="s">
        <v>1601</v>
      </c>
      <c r="F1096" s="2" t="s">
        <v>121</v>
      </c>
      <c r="G1096" s="2">
        <v>62.6</v>
      </c>
      <c r="H1096" s="2">
        <v>37.5</v>
      </c>
      <c r="I1096" s="2" t="s">
        <v>26</v>
      </c>
      <c r="J1096" s="2" t="s">
        <v>20</v>
      </c>
      <c r="K1096" s="2">
        <v>2008</v>
      </c>
      <c r="L1096" s="2" t="s">
        <v>21</v>
      </c>
      <c r="M1096" s="3">
        <v>39756</v>
      </c>
    </row>
    <row r="1097" spans="1:13" x14ac:dyDescent="0.2">
      <c r="A1097" s="1" t="s">
        <v>220</v>
      </c>
      <c r="B1097" s="2" t="s">
        <v>301</v>
      </c>
      <c r="C1097" s="2" t="s">
        <v>42</v>
      </c>
      <c r="D1097" s="2" t="s">
        <v>1612</v>
      </c>
      <c r="E1097" s="2" t="s">
        <v>1601</v>
      </c>
      <c r="F1097" s="2" t="s">
        <v>44</v>
      </c>
      <c r="G1097" s="2">
        <v>66.400000000000006</v>
      </c>
      <c r="H1097" s="2">
        <v>33.6</v>
      </c>
      <c r="I1097" s="2" t="s">
        <v>26</v>
      </c>
      <c r="J1097" s="2" t="s">
        <v>20</v>
      </c>
      <c r="K1097" s="2">
        <v>2008</v>
      </c>
      <c r="L1097" s="2" t="s">
        <v>21</v>
      </c>
      <c r="M1097" s="3">
        <v>39756</v>
      </c>
    </row>
    <row r="1098" spans="1:13" x14ac:dyDescent="0.2">
      <c r="A1098" s="1" t="s">
        <v>23</v>
      </c>
      <c r="B1098" s="2" t="s">
        <v>23</v>
      </c>
      <c r="C1098" s="2" t="s">
        <v>24</v>
      </c>
      <c r="D1098" s="4">
        <v>9950000000</v>
      </c>
      <c r="E1098" s="2" t="s">
        <v>1601</v>
      </c>
      <c r="F1098" s="2" t="s">
        <v>1613</v>
      </c>
      <c r="G1098" s="2">
        <v>52.7</v>
      </c>
      <c r="H1098" s="2">
        <v>47.3</v>
      </c>
      <c r="I1098" s="2" t="s">
        <v>19</v>
      </c>
      <c r="J1098" s="2" t="s">
        <v>27</v>
      </c>
      <c r="K1098" s="2">
        <v>2008</v>
      </c>
      <c r="L1098" s="2" t="s">
        <v>21</v>
      </c>
      <c r="M1098" s="3">
        <v>39756</v>
      </c>
    </row>
    <row r="1099" spans="1:13" x14ac:dyDescent="0.2">
      <c r="A1099" s="1" t="s">
        <v>13</v>
      </c>
      <c r="B1099" s="2" t="s">
        <v>1614</v>
      </c>
      <c r="C1099" s="2" t="s">
        <v>42</v>
      </c>
      <c r="D1099" s="2" t="s">
        <v>1615</v>
      </c>
      <c r="E1099" s="2" t="s">
        <v>1601</v>
      </c>
      <c r="F1099" s="2" t="s">
        <v>233</v>
      </c>
      <c r="G1099" s="2">
        <v>67.900000000000006</v>
      </c>
      <c r="H1099" s="2">
        <v>32.1</v>
      </c>
      <c r="I1099" s="2" t="s">
        <v>19</v>
      </c>
      <c r="J1099" s="2" t="s">
        <v>20</v>
      </c>
      <c r="K1099" s="2">
        <v>2008</v>
      </c>
      <c r="L1099" s="2" t="s">
        <v>21</v>
      </c>
      <c r="M1099" s="3">
        <v>39756</v>
      </c>
    </row>
    <row r="1100" spans="1:13" x14ac:dyDescent="0.2">
      <c r="A1100" s="1" t="s">
        <v>52</v>
      </c>
      <c r="B1100" s="2" t="s">
        <v>793</v>
      </c>
      <c r="C1100" s="2" t="s">
        <v>42</v>
      </c>
      <c r="D1100" s="2" t="s">
        <v>1616</v>
      </c>
      <c r="E1100" s="2" t="s">
        <v>1601</v>
      </c>
      <c r="F1100" s="2" t="s">
        <v>55</v>
      </c>
      <c r="G1100" s="2">
        <v>66.8</v>
      </c>
      <c r="H1100" s="2">
        <v>33.200000000000003</v>
      </c>
      <c r="I1100" s="2" t="s">
        <v>19</v>
      </c>
      <c r="J1100" s="2" t="s">
        <v>20</v>
      </c>
      <c r="K1100" s="2">
        <v>2008</v>
      </c>
      <c r="L1100" s="2" t="s">
        <v>21</v>
      </c>
      <c r="M1100" s="3">
        <v>39756</v>
      </c>
    </row>
    <row r="1101" spans="1:13" x14ac:dyDescent="0.2">
      <c r="A1101" s="1" t="s">
        <v>66</v>
      </c>
      <c r="B1101" s="2" t="s">
        <v>1617</v>
      </c>
      <c r="C1101" s="2" t="s">
        <v>42</v>
      </c>
      <c r="D1101" s="2" t="s">
        <v>1618</v>
      </c>
      <c r="E1101" s="2" t="s">
        <v>1601</v>
      </c>
      <c r="F1101" s="2" t="s">
        <v>159</v>
      </c>
      <c r="G1101" s="2">
        <v>69.599999999999994</v>
      </c>
      <c r="H1101" s="2">
        <v>30.4</v>
      </c>
      <c r="I1101" s="2" t="s">
        <v>19</v>
      </c>
      <c r="J1101" s="2" t="s">
        <v>20</v>
      </c>
      <c r="K1101" s="2">
        <v>2008</v>
      </c>
      <c r="L1101" s="2" t="s">
        <v>21</v>
      </c>
      <c r="M1101" s="3">
        <v>39756</v>
      </c>
    </row>
    <row r="1102" spans="1:13" x14ac:dyDescent="0.2">
      <c r="A1102" s="1" t="s">
        <v>111</v>
      </c>
      <c r="B1102" s="2" t="s">
        <v>1221</v>
      </c>
      <c r="C1102" s="2" t="s">
        <v>42</v>
      </c>
      <c r="D1102" s="2" t="s">
        <v>1619</v>
      </c>
      <c r="E1102" s="2" t="s">
        <v>1601</v>
      </c>
      <c r="F1102" s="2" t="s">
        <v>55</v>
      </c>
      <c r="G1102" s="2">
        <v>41.6</v>
      </c>
      <c r="H1102" s="2">
        <v>58.4</v>
      </c>
      <c r="I1102" s="2" t="s">
        <v>26</v>
      </c>
      <c r="J1102" s="2" t="s">
        <v>20</v>
      </c>
      <c r="K1102" s="2">
        <v>2004</v>
      </c>
      <c r="L1102" s="2" t="s">
        <v>21</v>
      </c>
      <c r="M1102" s="3">
        <v>38293</v>
      </c>
    </row>
    <row r="1103" spans="1:13" x14ac:dyDescent="0.2">
      <c r="A1103" s="1" t="s">
        <v>242</v>
      </c>
      <c r="B1103" s="2" t="s">
        <v>684</v>
      </c>
      <c r="C1103" s="2" t="s">
        <v>15</v>
      </c>
      <c r="D1103" s="2" t="s">
        <v>1620</v>
      </c>
      <c r="E1103" s="2" t="s">
        <v>1601</v>
      </c>
      <c r="F1103" s="2" t="s">
        <v>55</v>
      </c>
      <c r="G1103" s="2">
        <v>81.5</v>
      </c>
      <c r="H1103" s="2">
        <v>18.5</v>
      </c>
      <c r="I1103" s="2" t="s">
        <v>19</v>
      </c>
      <c r="J1103" s="2" t="s">
        <v>20</v>
      </c>
      <c r="K1103" s="2">
        <v>2000</v>
      </c>
      <c r="L1103" s="2" t="s">
        <v>21</v>
      </c>
      <c r="M1103" s="3">
        <v>36837</v>
      </c>
    </row>
    <row r="1104" spans="1:13" x14ac:dyDescent="0.2">
      <c r="A1104" s="1" t="s">
        <v>108</v>
      </c>
      <c r="B1104" s="2" t="s">
        <v>147</v>
      </c>
      <c r="C1104" s="2" t="s">
        <v>42</v>
      </c>
      <c r="D1104" s="2" t="s">
        <v>1621</v>
      </c>
      <c r="E1104" s="2" t="s">
        <v>1601</v>
      </c>
      <c r="F1104" s="2" t="s">
        <v>76</v>
      </c>
      <c r="G1104" s="2">
        <v>60.3</v>
      </c>
      <c r="H1104" s="2">
        <v>39.700000000000003</v>
      </c>
      <c r="I1104" s="2" t="s">
        <v>26</v>
      </c>
      <c r="J1104" s="2" t="s">
        <v>20</v>
      </c>
      <c r="K1104" s="2">
        <v>2000</v>
      </c>
      <c r="L1104" s="2" t="s">
        <v>49</v>
      </c>
      <c r="M1104" s="3">
        <v>36592</v>
      </c>
    </row>
    <row r="1105" spans="1:13" x14ac:dyDescent="0.2">
      <c r="A1105" s="1" t="s">
        <v>22</v>
      </c>
      <c r="B1105" s="2" t="s">
        <v>1606</v>
      </c>
      <c r="C1105" s="2" t="s">
        <v>15</v>
      </c>
      <c r="D1105" s="2" t="s">
        <v>1622</v>
      </c>
      <c r="E1105" s="2" t="s">
        <v>1601</v>
      </c>
      <c r="F1105" s="2" t="s">
        <v>367</v>
      </c>
      <c r="G1105" s="2">
        <v>66.2</v>
      </c>
      <c r="H1105" s="2">
        <v>33.799999999999997</v>
      </c>
      <c r="I1105" s="2" t="s">
        <v>26</v>
      </c>
      <c r="J1105" s="2" t="s">
        <v>20</v>
      </c>
      <c r="K1105" s="2">
        <v>1996</v>
      </c>
      <c r="L1105" s="2" t="s">
        <v>21</v>
      </c>
      <c r="M1105" s="3">
        <v>35374</v>
      </c>
    </row>
    <row r="1106" spans="1:13" x14ac:dyDescent="0.2">
      <c r="A1106" s="1" t="s">
        <v>22</v>
      </c>
      <c r="B1106" s="2" t="s">
        <v>1606</v>
      </c>
      <c r="C1106" s="2" t="s">
        <v>15</v>
      </c>
      <c r="D1106" s="2" t="s">
        <v>1622</v>
      </c>
      <c r="E1106" s="2" t="s">
        <v>1601</v>
      </c>
      <c r="F1106" s="2" t="s">
        <v>367</v>
      </c>
      <c r="G1106" s="2">
        <v>64.5</v>
      </c>
      <c r="H1106" s="2">
        <v>35.5</v>
      </c>
      <c r="I1106" s="2" t="s">
        <v>26</v>
      </c>
      <c r="J1106" s="2" t="s">
        <v>20</v>
      </c>
      <c r="K1106" s="2">
        <v>1996</v>
      </c>
      <c r="L1106" s="2" t="s">
        <v>21</v>
      </c>
      <c r="M1106" s="3">
        <v>35374</v>
      </c>
    </row>
    <row r="1107" spans="1:13" x14ac:dyDescent="0.2">
      <c r="A1107" s="1" t="s">
        <v>22</v>
      </c>
      <c r="B1107" s="2" t="s">
        <v>1623</v>
      </c>
      <c r="C1107" s="2" t="s">
        <v>15</v>
      </c>
      <c r="D1107" s="2" t="s">
        <v>1624</v>
      </c>
      <c r="E1107" s="2" t="s">
        <v>1625</v>
      </c>
      <c r="F1107" s="2" t="s">
        <v>189</v>
      </c>
      <c r="G1107" s="2">
        <v>69.09</v>
      </c>
      <c r="H1107" s="2">
        <v>30.91</v>
      </c>
      <c r="I1107" s="2" t="s">
        <v>19</v>
      </c>
      <c r="J1107" s="2" t="s">
        <v>20</v>
      </c>
      <c r="K1107" s="2">
        <v>2020</v>
      </c>
      <c r="L1107" s="2" t="s">
        <v>21</v>
      </c>
      <c r="M1107" s="3">
        <v>44138</v>
      </c>
    </row>
    <row r="1108" spans="1:13" x14ac:dyDescent="0.2">
      <c r="A1108" s="1" t="s">
        <v>205</v>
      </c>
      <c r="B1108" s="2" t="s">
        <v>1626</v>
      </c>
      <c r="C1108" s="2" t="s">
        <v>15</v>
      </c>
      <c r="D1108" s="2" t="s">
        <v>1627</v>
      </c>
      <c r="E1108" s="2" t="s">
        <v>1625</v>
      </c>
      <c r="F1108" s="2" t="s">
        <v>95</v>
      </c>
      <c r="G1108" s="2">
        <v>51.69</v>
      </c>
      <c r="H1108" s="2">
        <v>48.31</v>
      </c>
      <c r="I1108" s="2" t="s">
        <v>26</v>
      </c>
      <c r="J1108" s="2" t="s">
        <v>20</v>
      </c>
      <c r="K1108" s="2">
        <v>2020</v>
      </c>
      <c r="L1108" s="2" t="s">
        <v>49</v>
      </c>
      <c r="M1108" s="3">
        <v>43893</v>
      </c>
    </row>
    <row r="1109" spans="1:13" x14ac:dyDescent="0.2">
      <c r="A1109" s="1" t="s">
        <v>66</v>
      </c>
      <c r="B1109" s="2" t="s">
        <v>1617</v>
      </c>
      <c r="C1109" s="2" t="s">
        <v>15</v>
      </c>
      <c r="D1109" s="2" t="s">
        <v>1628</v>
      </c>
      <c r="E1109" s="2" t="s">
        <v>1625</v>
      </c>
      <c r="F1109" s="2" t="s">
        <v>136</v>
      </c>
      <c r="G1109" s="2">
        <v>53.6</v>
      </c>
      <c r="H1109" s="2">
        <v>46.4</v>
      </c>
      <c r="I1109" s="2" t="s">
        <v>26</v>
      </c>
      <c r="J1109" s="2" t="s">
        <v>20</v>
      </c>
      <c r="K1109" s="2">
        <v>2020</v>
      </c>
      <c r="L1109" s="2" t="s">
        <v>49</v>
      </c>
      <c r="M1109" s="3">
        <v>43893</v>
      </c>
    </row>
    <row r="1110" spans="1:13" x14ac:dyDescent="0.2">
      <c r="A1110" s="1" t="s">
        <v>22</v>
      </c>
      <c r="B1110" s="2" t="s">
        <v>1629</v>
      </c>
      <c r="C1110" s="2" t="s">
        <v>15</v>
      </c>
      <c r="D1110" s="2" t="s">
        <v>1630</v>
      </c>
      <c r="E1110" s="2" t="s">
        <v>1625</v>
      </c>
      <c r="F1110" s="2" t="s">
        <v>1631</v>
      </c>
      <c r="G1110" s="2">
        <v>55.11</v>
      </c>
      <c r="H1110" s="2">
        <v>44.89</v>
      </c>
      <c r="I1110" s="2" t="s">
        <v>19</v>
      </c>
      <c r="J1110" s="2" t="s">
        <v>27</v>
      </c>
      <c r="K1110" s="2">
        <v>2018</v>
      </c>
      <c r="L1110" s="2" t="s">
        <v>49</v>
      </c>
      <c r="M1110" s="3">
        <v>43256</v>
      </c>
    </row>
    <row r="1111" spans="1:13" x14ac:dyDescent="0.2">
      <c r="A1111" s="1" t="s">
        <v>242</v>
      </c>
      <c r="B1111" s="2" t="s">
        <v>684</v>
      </c>
      <c r="C1111" s="2" t="s">
        <v>24</v>
      </c>
      <c r="D1111" s="4">
        <v>3500000</v>
      </c>
      <c r="E1111" s="2" t="s">
        <v>1625</v>
      </c>
      <c r="F1111" s="2" t="s">
        <v>189</v>
      </c>
      <c r="G1111" s="2">
        <v>71.31</v>
      </c>
      <c r="H1111" s="2">
        <v>28.69</v>
      </c>
      <c r="I1111" s="2" t="s">
        <v>19</v>
      </c>
      <c r="J1111" s="2" t="s">
        <v>20</v>
      </c>
      <c r="K1111" s="2">
        <v>2016</v>
      </c>
      <c r="L1111" s="2" t="s">
        <v>21</v>
      </c>
      <c r="M1111" s="3">
        <v>42682</v>
      </c>
    </row>
    <row r="1112" spans="1:13" x14ac:dyDescent="0.2">
      <c r="A1112" s="1" t="s">
        <v>205</v>
      </c>
      <c r="B1112" s="2" t="s">
        <v>1632</v>
      </c>
      <c r="C1112" s="2" t="s">
        <v>15</v>
      </c>
      <c r="D1112" s="2" t="s">
        <v>1633</v>
      </c>
      <c r="E1112" s="2" t="s">
        <v>1625</v>
      </c>
      <c r="F1112" s="2" t="s">
        <v>257</v>
      </c>
      <c r="G1112" s="2">
        <v>63.45</v>
      </c>
      <c r="H1112" s="2">
        <v>36.549999999999997</v>
      </c>
      <c r="I1112" s="2" t="s">
        <v>26</v>
      </c>
      <c r="J1112" s="2" t="s">
        <v>20</v>
      </c>
      <c r="K1112" s="2">
        <v>2016</v>
      </c>
      <c r="L1112" s="2" t="s">
        <v>21</v>
      </c>
      <c r="M1112" s="3">
        <v>42682</v>
      </c>
    </row>
    <row r="1113" spans="1:13" x14ac:dyDescent="0.2">
      <c r="A1113" s="1" t="s">
        <v>177</v>
      </c>
      <c r="B1113" s="2" t="s">
        <v>425</v>
      </c>
      <c r="C1113" s="2" t="s">
        <v>15</v>
      </c>
      <c r="D1113" s="2" t="s">
        <v>1634</v>
      </c>
      <c r="E1113" s="2" t="s">
        <v>1625</v>
      </c>
      <c r="F1113" s="2" t="s">
        <v>140</v>
      </c>
      <c r="G1113" s="2">
        <v>48.83</v>
      </c>
      <c r="H1113" s="2">
        <v>51.17</v>
      </c>
      <c r="I1113" s="2" t="s">
        <v>26</v>
      </c>
      <c r="J1113" s="2" t="s">
        <v>20</v>
      </c>
      <c r="K1113" s="2">
        <v>2016</v>
      </c>
      <c r="L1113" s="2" t="s">
        <v>21</v>
      </c>
      <c r="M1113" s="3">
        <v>42682</v>
      </c>
    </row>
    <row r="1114" spans="1:13" x14ac:dyDescent="0.2">
      <c r="A1114" s="1" t="s">
        <v>22</v>
      </c>
      <c r="B1114" s="2" t="s">
        <v>1606</v>
      </c>
      <c r="C1114" s="2" t="s">
        <v>15</v>
      </c>
      <c r="D1114" s="2" t="s">
        <v>1635</v>
      </c>
      <c r="E1114" s="2" t="s">
        <v>1625</v>
      </c>
      <c r="F1114" s="2" t="s">
        <v>1636</v>
      </c>
      <c r="G1114" s="2">
        <v>82.11</v>
      </c>
      <c r="H1114" s="2">
        <v>17.89</v>
      </c>
      <c r="I1114" s="2" t="s">
        <v>19</v>
      </c>
      <c r="J1114" s="2" t="s">
        <v>20</v>
      </c>
      <c r="K1114" s="2">
        <v>2016</v>
      </c>
      <c r="L1114" s="2" t="s">
        <v>21</v>
      </c>
      <c r="M1114" s="3">
        <v>42682</v>
      </c>
    </row>
    <row r="1115" spans="1:13" x14ac:dyDescent="0.2">
      <c r="A1115" s="1" t="s">
        <v>13</v>
      </c>
      <c r="B1115" s="2" t="s">
        <v>246</v>
      </c>
      <c r="C1115" s="2" t="s">
        <v>15</v>
      </c>
      <c r="D1115" s="2" t="s">
        <v>1637</v>
      </c>
      <c r="E1115" s="2" t="s">
        <v>1625</v>
      </c>
      <c r="F1115" s="2" t="s">
        <v>115</v>
      </c>
      <c r="G1115" s="2">
        <v>71.150000000000006</v>
      </c>
      <c r="H1115" s="2">
        <v>28.85</v>
      </c>
      <c r="I1115" s="2" t="s">
        <v>19</v>
      </c>
      <c r="J1115" s="2" t="s">
        <v>31</v>
      </c>
      <c r="K1115" s="2">
        <v>2016</v>
      </c>
      <c r="L1115" s="2" t="s">
        <v>21</v>
      </c>
      <c r="M1115" s="3">
        <v>42682</v>
      </c>
    </row>
    <row r="1116" spans="1:13" x14ac:dyDescent="0.2">
      <c r="A1116" s="1" t="s">
        <v>290</v>
      </c>
      <c r="B1116" s="2" t="s">
        <v>291</v>
      </c>
      <c r="C1116" s="2" t="s">
        <v>15</v>
      </c>
      <c r="D1116" s="2" t="s">
        <v>1638</v>
      </c>
      <c r="E1116" s="2" t="s">
        <v>1625</v>
      </c>
      <c r="F1116" s="2" t="s">
        <v>93</v>
      </c>
      <c r="G1116" s="2">
        <v>71.25</v>
      </c>
      <c r="H1116" s="2">
        <v>28.75</v>
      </c>
      <c r="I1116" s="2" t="s">
        <v>19</v>
      </c>
      <c r="J1116" s="2" t="s">
        <v>31</v>
      </c>
      <c r="K1116" s="2">
        <v>2016</v>
      </c>
      <c r="L1116" s="2" t="s">
        <v>21</v>
      </c>
      <c r="M1116" s="3">
        <v>42682</v>
      </c>
    </row>
    <row r="1117" spans="1:13" x14ac:dyDescent="0.2">
      <c r="A1117" s="1" t="s">
        <v>217</v>
      </c>
      <c r="B1117" s="2" t="s">
        <v>959</v>
      </c>
      <c r="C1117" s="2" t="s">
        <v>15</v>
      </c>
      <c r="D1117" s="2" t="s">
        <v>1639</v>
      </c>
      <c r="E1117" s="2" t="s">
        <v>1625</v>
      </c>
      <c r="F1117" s="2" t="s">
        <v>55</v>
      </c>
      <c r="G1117" s="2">
        <v>65.709999999999994</v>
      </c>
      <c r="H1117" s="2">
        <v>34.29</v>
      </c>
      <c r="I1117" s="2" t="s">
        <v>26</v>
      </c>
      <c r="J1117" s="2" t="s">
        <v>31</v>
      </c>
      <c r="K1117" s="2">
        <v>2016</v>
      </c>
      <c r="L1117" s="2" t="s">
        <v>21</v>
      </c>
      <c r="M1117" s="3">
        <v>42682</v>
      </c>
    </row>
    <row r="1118" spans="1:13" x14ac:dyDescent="0.2">
      <c r="A1118" s="1" t="s">
        <v>22</v>
      </c>
      <c r="B1118" s="2" t="s">
        <v>1457</v>
      </c>
      <c r="C1118" s="2" t="s">
        <v>24</v>
      </c>
      <c r="D1118" s="4">
        <v>3500000000</v>
      </c>
      <c r="E1118" s="2" t="s">
        <v>1625</v>
      </c>
      <c r="F1118" s="2" t="s">
        <v>189</v>
      </c>
      <c r="G1118" s="2">
        <v>70.53</v>
      </c>
      <c r="H1118" s="2">
        <v>29.47</v>
      </c>
      <c r="I1118" s="2" t="s">
        <v>19</v>
      </c>
      <c r="J1118" s="2" t="s">
        <v>20</v>
      </c>
      <c r="K1118" s="2">
        <v>2016</v>
      </c>
      <c r="L1118" s="2" t="s">
        <v>21</v>
      </c>
      <c r="M1118" s="3">
        <v>42682</v>
      </c>
    </row>
    <row r="1119" spans="1:13" x14ac:dyDescent="0.2">
      <c r="A1119" s="1" t="s">
        <v>223</v>
      </c>
      <c r="B1119" s="2" t="s">
        <v>1640</v>
      </c>
      <c r="C1119" s="2" t="s">
        <v>15</v>
      </c>
      <c r="D1119" s="2" t="s">
        <v>1641</v>
      </c>
      <c r="E1119" s="2" t="s">
        <v>1625</v>
      </c>
      <c r="F1119" s="2" t="s">
        <v>95</v>
      </c>
      <c r="G1119" s="2">
        <v>66.31</v>
      </c>
      <c r="H1119" s="2">
        <v>33.69</v>
      </c>
      <c r="I1119" s="2" t="s">
        <v>26</v>
      </c>
      <c r="J1119" s="2" t="s">
        <v>20</v>
      </c>
      <c r="K1119" s="2">
        <v>2016</v>
      </c>
      <c r="L1119" s="2" t="s">
        <v>21</v>
      </c>
      <c r="M1119" s="3">
        <v>42682</v>
      </c>
    </row>
    <row r="1120" spans="1:13" x14ac:dyDescent="0.2">
      <c r="A1120" s="1" t="s">
        <v>32</v>
      </c>
      <c r="B1120" s="2" t="s">
        <v>462</v>
      </c>
      <c r="C1120" s="2" t="s">
        <v>15</v>
      </c>
      <c r="D1120" s="2" t="s">
        <v>1642</v>
      </c>
      <c r="E1120" s="2" t="s">
        <v>1625</v>
      </c>
      <c r="F1120" s="2" t="s">
        <v>130</v>
      </c>
      <c r="G1120" s="2">
        <v>67.78</v>
      </c>
      <c r="H1120" s="2">
        <v>32.22</v>
      </c>
      <c r="I1120" s="2" t="s">
        <v>19</v>
      </c>
      <c r="J1120" s="2" t="s">
        <v>20</v>
      </c>
      <c r="K1120" s="2">
        <v>2016</v>
      </c>
      <c r="L1120" s="2" t="s">
        <v>21</v>
      </c>
      <c r="M1120" s="3">
        <v>42682</v>
      </c>
    </row>
    <row r="1121" spans="1:13" x14ac:dyDescent="0.2">
      <c r="A1121" s="1" t="s">
        <v>220</v>
      </c>
      <c r="B1121" s="2" t="s">
        <v>301</v>
      </c>
      <c r="C1121" s="2" t="s">
        <v>15</v>
      </c>
      <c r="D1121" s="2" t="s">
        <v>1643</v>
      </c>
      <c r="E1121" s="2" t="s">
        <v>1625</v>
      </c>
      <c r="F1121" s="2" t="s">
        <v>51</v>
      </c>
      <c r="G1121" s="2">
        <v>71.95</v>
      </c>
      <c r="H1121" s="2">
        <v>28.05</v>
      </c>
      <c r="I1121" s="2" t="s">
        <v>19</v>
      </c>
      <c r="J1121" s="2" t="s">
        <v>20</v>
      </c>
      <c r="K1121" s="2">
        <v>2016</v>
      </c>
      <c r="L1121" s="2" t="s">
        <v>21</v>
      </c>
      <c r="M1121" s="3">
        <v>42682</v>
      </c>
    </row>
    <row r="1122" spans="1:13" x14ac:dyDescent="0.2">
      <c r="A1122" s="1" t="s">
        <v>52</v>
      </c>
      <c r="B1122" s="2" t="s">
        <v>793</v>
      </c>
      <c r="C1122" s="2" t="s">
        <v>15</v>
      </c>
      <c r="D1122" s="2" t="s">
        <v>1644</v>
      </c>
      <c r="E1122" s="2" t="s">
        <v>1625</v>
      </c>
      <c r="F1122" s="2" t="s">
        <v>55</v>
      </c>
      <c r="G1122" s="2">
        <v>71.739999999999995</v>
      </c>
      <c r="H1122" s="2">
        <v>28.26</v>
      </c>
      <c r="I1122" s="2" t="s">
        <v>19</v>
      </c>
      <c r="J1122" s="2" t="s">
        <v>20</v>
      </c>
      <c r="K1122" s="2">
        <v>2016</v>
      </c>
      <c r="L1122" s="2" t="s">
        <v>21</v>
      </c>
      <c r="M1122" s="3">
        <v>42682</v>
      </c>
    </row>
    <row r="1123" spans="1:13" x14ac:dyDescent="0.2">
      <c r="A1123" s="1" t="s">
        <v>374</v>
      </c>
      <c r="B1123" s="2" t="s">
        <v>1645</v>
      </c>
      <c r="C1123" s="2" t="s">
        <v>15</v>
      </c>
      <c r="D1123" s="2" t="s">
        <v>1646</v>
      </c>
      <c r="E1123" s="2" t="s">
        <v>1625</v>
      </c>
      <c r="F1123" s="2" t="s">
        <v>257</v>
      </c>
      <c r="G1123" s="2">
        <v>67.709999999999994</v>
      </c>
      <c r="H1123" s="2">
        <v>32.29</v>
      </c>
      <c r="I1123" s="2" t="s">
        <v>19</v>
      </c>
      <c r="J1123" s="2" t="s">
        <v>31</v>
      </c>
      <c r="K1123" s="2">
        <v>2016</v>
      </c>
      <c r="L1123" s="2" t="s">
        <v>21</v>
      </c>
      <c r="M1123" s="3">
        <v>42682</v>
      </c>
    </row>
    <row r="1124" spans="1:13" x14ac:dyDescent="0.2">
      <c r="A1124" s="1" t="s">
        <v>217</v>
      </c>
      <c r="B1124" s="2" t="s">
        <v>1647</v>
      </c>
      <c r="C1124" s="2" t="s">
        <v>15</v>
      </c>
      <c r="D1124" s="2" t="s">
        <v>1648</v>
      </c>
      <c r="E1124" s="2" t="s">
        <v>1625</v>
      </c>
      <c r="F1124" s="2" t="s">
        <v>55</v>
      </c>
      <c r="G1124" s="2">
        <v>49.25</v>
      </c>
      <c r="H1124" s="2">
        <v>50.75</v>
      </c>
      <c r="I1124" s="2" t="s">
        <v>26</v>
      </c>
      <c r="J1124" s="2" t="s">
        <v>20</v>
      </c>
      <c r="K1124" s="2">
        <v>2015</v>
      </c>
      <c r="L1124" s="2" t="s">
        <v>36</v>
      </c>
      <c r="M1124" s="3">
        <v>42157</v>
      </c>
    </row>
    <row r="1125" spans="1:13" x14ac:dyDescent="0.2">
      <c r="A1125" s="1" t="s">
        <v>69</v>
      </c>
      <c r="B1125" s="2" t="s">
        <v>1649</v>
      </c>
      <c r="C1125" s="2" t="s">
        <v>15</v>
      </c>
      <c r="D1125" s="2" t="s">
        <v>1650</v>
      </c>
      <c r="E1125" s="2" t="s">
        <v>1625</v>
      </c>
      <c r="F1125" s="2" t="s">
        <v>121</v>
      </c>
      <c r="G1125" s="2">
        <v>83.33</v>
      </c>
      <c r="H1125" s="2">
        <v>16.670000000000002</v>
      </c>
      <c r="I1125" s="2" t="s">
        <v>19</v>
      </c>
      <c r="J1125" s="2" t="s">
        <v>20</v>
      </c>
      <c r="K1125" s="2">
        <v>2013</v>
      </c>
      <c r="L1125" s="2" t="s">
        <v>36</v>
      </c>
      <c r="M1125" s="3">
        <v>41457</v>
      </c>
    </row>
    <row r="1126" spans="1:13" x14ac:dyDescent="0.2">
      <c r="A1126" s="1" t="s">
        <v>242</v>
      </c>
      <c r="B1126" s="2" t="s">
        <v>684</v>
      </c>
      <c r="C1126" s="2" t="s">
        <v>42</v>
      </c>
      <c r="D1126" s="2" t="s">
        <v>305</v>
      </c>
      <c r="E1126" s="2" t="s">
        <v>1625</v>
      </c>
      <c r="F1126" s="2" t="s">
        <v>1651</v>
      </c>
      <c r="G1126" s="2">
        <v>66.5</v>
      </c>
      <c r="H1126" s="2">
        <v>33.5</v>
      </c>
      <c r="I1126" s="2" t="s">
        <v>26</v>
      </c>
      <c r="J1126" s="2" t="s">
        <v>20</v>
      </c>
      <c r="K1126" s="2">
        <v>2012</v>
      </c>
      <c r="L1126" s="2" t="s">
        <v>21</v>
      </c>
      <c r="M1126" s="3">
        <v>41219</v>
      </c>
    </row>
    <row r="1127" spans="1:13" x14ac:dyDescent="0.2">
      <c r="A1127" s="1" t="s">
        <v>205</v>
      </c>
      <c r="B1127" s="2" t="s">
        <v>1632</v>
      </c>
      <c r="C1127" s="2" t="s">
        <v>15</v>
      </c>
      <c r="D1127" s="2" t="s">
        <v>261</v>
      </c>
      <c r="E1127" s="2" t="s">
        <v>1625</v>
      </c>
      <c r="F1127" s="2" t="s">
        <v>78</v>
      </c>
      <c r="G1127" s="2">
        <v>46.8</v>
      </c>
      <c r="H1127" s="2">
        <v>53.2</v>
      </c>
      <c r="I1127" s="2" t="s">
        <v>26</v>
      </c>
      <c r="J1127" s="2" t="s">
        <v>27</v>
      </c>
      <c r="K1127" s="2">
        <v>2010</v>
      </c>
      <c r="L1127" s="2" t="s">
        <v>21</v>
      </c>
      <c r="M1127" s="3">
        <v>40484</v>
      </c>
    </row>
    <row r="1128" spans="1:13" x14ac:dyDescent="0.2">
      <c r="A1128" s="1" t="s">
        <v>23</v>
      </c>
      <c r="B1128" s="2" t="s">
        <v>23</v>
      </c>
      <c r="C1128" s="2" t="s">
        <v>24</v>
      </c>
      <c r="D1128" s="4">
        <v>19925000000</v>
      </c>
      <c r="E1128" s="2" t="s">
        <v>1625</v>
      </c>
      <c r="F1128" s="2" t="s">
        <v>1652</v>
      </c>
      <c r="G1128" s="2">
        <v>61.4</v>
      </c>
      <c r="H1128" s="2">
        <v>38.6</v>
      </c>
      <c r="I1128" s="2" t="s">
        <v>19</v>
      </c>
      <c r="J1128" s="2" t="s">
        <v>27</v>
      </c>
      <c r="K1128" s="2">
        <v>2006</v>
      </c>
      <c r="L1128" s="2" t="s">
        <v>21</v>
      </c>
      <c r="M1128" s="3">
        <v>39028</v>
      </c>
    </row>
    <row r="1129" spans="1:13" x14ac:dyDescent="0.2">
      <c r="A1129" s="1" t="s">
        <v>66</v>
      </c>
      <c r="B1129" s="2" t="s">
        <v>1617</v>
      </c>
      <c r="C1129" s="2" t="s">
        <v>42</v>
      </c>
      <c r="D1129" s="2" t="s">
        <v>1653</v>
      </c>
      <c r="E1129" s="2" t="s">
        <v>1625</v>
      </c>
      <c r="F1129" s="2" t="s">
        <v>233</v>
      </c>
      <c r="G1129" s="2">
        <v>65.3</v>
      </c>
      <c r="H1129" s="2">
        <v>34.700000000000003</v>
      </c>
      <c r="I1129" s="2" t="s">
        <v>26</v>
      </c>
      <c r="J1129" s="2" t="s">
        <v>20</v>
      </c>
      <c r="K1129" s="2">
        <v>2006</v>
      </c>
      <c r="L1129" s="2" t="s">
        <v>21</v>
      </c>
      <c r="M1129" s="3">
        <v>39028</v>
      </c>
    </row>
    <row r="1130" spans="1:13" x14ac:dyDescent="0.2">
      <c r="A1130" s="1" t="s">
        <v>290</v>
      </c>
      <c r="B1130" s="2" t="s">
        <v>291</v>
      </c>
      <c r="C1130" s="2" t="s">
        <v>42</v>
      </c>
      <c r="D1130" s="2" t="s">
        <v>1654</v>
      </c>
      <c r="E1130" s="2" t="s">
        <v>1625</v>
      </c>
      <c r="F1130" s="2" t="s">
        <v>107</v>
      </c>
      <c r="G1130" s="2">
        <v>62.8</v>
      </c>
      <c r="H1130" s="2">
        <v>37.200000000000003</v>
      </c>
      <c r="I1130" s="2" t="s">
        <v>26</v>
      </c>
      <c r="J1130" s="2" t="s">
        <v>20</v>
      </c>
      <c r="K1130" s="2">
        <v>2006</v>
      </c>
      <c r="L1130" s="2" t="s">
        <v>49</v>
      </c>
      <c r="M1130" s="3">
        <v>38874</v>
      </c>
    </row>
    <row r="1131" spans="1:13" x14ac:dyDescent="0.2">
      <c r="A1131" s="1" t="s">
        <v>374</v>
      </c>
      <c r="B1131" s="2" t="s">
        <v>1610</v>
      </c>
      <c r="C1131" s="2" t="s">
        <v>42</v>
      </c>
      <c r="D1131" s="2" t="s">
        <v>1655</v>
      </c>
      <c r="E1131" s="2" t="s">
        <v>1625</v>
      </c>
      <c r="F1131" s="2" t="s">
        <v>107</v>
      </c>
      <c r="G1131" s="2">
        <v>57.1</v>
      </c>
      <c r="H1131" s="2">
        <v>42.9</v>
      </c>
      <c r="I1131" s="2" t="s">
        <v>26</v>
      </c>
      <c r="J1131" s="2" t="s">
        <v>20</v>
      </c>
      <c r="K1131" s="2">
        <v>2006</v>
      </c>
      <c r="L1131" s="2" t="s">
        <v>49</v>
      </c>
      <c r="M1131" s="3">
        <v>38874</v>
      </c>
    </row>
    <row r="1132" spans="1:13" x14ac:dyDescent="0.2">
      <c r="A1132" s="1" t="s">
        <v>248</v>
      </c>
      <c r="B1132" s="2" t="s">
        <v>249</v>
      </c>
      <c r="C1132" s="2" t="s">
        <v>42</v>
      </c>
      <c r="D1132" s="2" t="s">
        <v>1656</v>
      </c>
      <c r="E1132" s="2" t="s">
        <v>1625</v>
      </c>
      <c r="F1132" s="2" t="s">
        <v>65</v>
      </c>
      <c r="G1132" s="2">
        <v>52.7</v>
      </c>
      <c r="H1132" s="2">
        <v>47.4</v>
      </c>
      <c r="I1132" s="2" t="s">
        <v>26</v>
      </c>
      <c r="J1132" s="2" t="s">
        <v>20</v>
      </c>
      <c r="K1132" s="2">
        <v>2006</v>
      </c>
      <c r="L1132" s="2" t="s">
        <v>49</v>
      </c>
      <c r="M1132" s="3">
        <v>38874</v>
      </c>
    </row>
    <row r="1133" spans="1:13" x14ac:dyDescent="0.2">
      <c r="A1133" s="1" t="s">
        <v>137</v>
      </c>
      <c r="B1133" s="2" t="s">
        <v>138</v>
      </c>
      <c r="C1133" s="2" t="s">
        <v>15</v>
      </c>
      <c r="D1133" s="2" t="s">
        <v>1657</v>
      </c>
      <c r="E1133" s="2" t="s">
        <v>1625</v>
      </c>
      <c r="F1133" s="2" t="s">
        <v>251</v>
      </c>
      <c r="G1133" s="2">
        <v>59</v>
      </c>
      <c r="H1133" s="2">
        <v>41</v>
      </c>
      <c r="I1133" s="2" t="s">
        <v>19</v>
      </c>
      <c r="J1133" s="2" t="s">
        <v>27</v>
      </c>
      <c r="K1133" s="2">
        <v>2006</v>
      </c>
      <c r="L1133" s="2" t="s">
        <v>49</v>
      </c>
      <c r="M1133" s="3">
        <v>38874</v>
      </c>
    </row>
    <row r="1134" spans="1:13" x14ac:dyDescent="0.2">
      <c r="A1134" s="1" t="s">
        <v>180</v>
      </c>
      <c r="B1134" s="2" t="s">
        <v>1658</v>
      </c>
      <c r="C1134" s="2" t="s">
        <v>42</v>
      </c>
      <c r="D1134" s="2" t="s">
        <v>1659</v>
      </c>
      <c r="E1134" s="2" t="s">
        <v>1625</v>
      </c>
      <c r="F1134" s="2" t="s">
        <v>65</v>
      </c>
      <c r="G1134" s="2">
        <v>45.6</v>
      </c>
      <c r="H1134" s="2">
        <v>54.4</v>
      </c>
      <c r="I1134" s="2" t="s">
        <v>26</v>
      </c>
      <c r="J1134" s="2" t="s">
        <v>20</v>
      </c>
      <c r="K1134" s="2">
        <v>2006</v>
      </c>
      <c r="L1134" s="2" t="s">
        <v>49</v>
      </c>
      <c r="M1134" s="3">
        <v>38874</v>
      </c>
    </row>
    <row r="1135" spans="1:13" x14ac:dyDescent="0.2">
      <c r="A1135" s="1" t="s">
        <v>205</v>
      </c>
      <c r="B1135" s="2" t="s">
        <v>1632</v>
      </c>
      <c r="C1135" s="2" t="s">
        <v>42</v>
      </c>
      <c r="D1135" s="2" t="s">
        <v>1660</v>
      </c>
      <c r="E1135" s="2" t="s">
        <v>1625</v>
      </c>
      <c r="F1135" s="2" t="s">
        <v>95</v>
      </c>
      <c r="G1135" s="2">
        <v>71.099999999999994</v>
      </c>
      <c r="H1135" s="2">
        <v>28.9</v>
      </c>
      <c r="I1135" s="2" t="s">
        <v>19</v>
      </c>
      <c r="J1135" s="2" t="s">
        <v>20</v>
      </c>
      <c r="K1135" s="2">
        <v>2004</v>
      </c>
      <c r="L1135" s="2" t="s">
        <v>21</v>
      </c>
      <c r="M1135" s="3">
        <v>38293</v>
      </c>
    </row>
    <row r="1136" spans="1:13" x14ac:dyDescent="0.2">
      <c r="A1136" s="1" t="s">
        <v>22</v>
      </c>
      <c r="B1136" s="2" t="s">
        <v>1606</v>
      </c>
      <c r="C1136" s="2" t="s">
        <v>15</v>
      </c>
      <c r="D1136" s="2" t="s">
        <v>1661</v>
      </c>
      <c r="E1136" s="2" t="s">
        <v>1625</v>
      </c>
      <c r="F1136" s="2" t="s">
        <v>365</v>
      </c>
      <c r="G1136" s="2">
        <v>72.5</v>
      </c>
      <c r="H1136" s="2">
        <v>27.5</v>
      </c>
      <c r="I1136" s="2" t="s">
        <v>19</v>
      </c>
      <c r="J1136" s="2" t="s">
        <v>20</v>
      </c>
      <c r="K1136" s="2">
        <v>2004</v>
      </c>
      <c r="L1136" s="2" t="s">
        <v>21</v>
      </c>
      <c r="M1136" s="3">
        <v>38293</v>
      </c>
    </row>
    <row r="1137" spans="1:13" x14ac:dyDescent="0.2">
      <c r="A1137" s="1" t="s">
        <v>66</v>
      </c>
      <c r="B1137" s="2" t="s">
        <v>174</v>
      </c>
      <c r="C1137" s="2" t="s">
        <v>42</v>
      </c>
      <c r="D1137" s="2" t="s">
        <v>1662</v>
      </c>
      <c r="E1137" s="2" t="s">
        <v>1625</v>
      </c>
      <c r="F1137" s="2" t="s">
        <v>107</v>
      </c>
      <c r="G1137" s="2">
        <v>71.2</v>
      </c>
      <c r="H1137" s="2">
        <v>28.8</v>
      </c>
      <c r="I1137" s="2" t="s">
        <v>19</v>
      </c>
      <c r="J1137" s="2" t="s">
        <v>20</v>
      </c>
      <c r="K1137" s="2">
        <v>2004</v>
      </c>
      <c r="L1137" s="2" t="s">
        <v>21</v>
      </c>
      <c r="M1137" s="3">
        <v>38293</v>
      </c>
    </row>
    <row r="1138" spans="1:13" x14ac:dyDescent="0.2">
      <c r="A1138" s="1" t="s">
        <v>69</v>
      </c>
      <c r="B1138" s="2" t="s">
        <v>1663</v>
      </c>
      <c r="C1138" s="2" t="s">
        <v>42</v>
      </c>
      <c r="D1138" s="2" t="s">
        <v>1664</v>
      </c>
      <c r="E1138" s="2" t="s">
        <v>1625</v>
      </c>
      <c r="F1138" s="2" t="s">
        <v>136</v>
      </c>
      <c r="G1138" s="2">
        <v>80</v>
      </c>
      <c r="H1138" s="2">
        <v>20</v>
      </c>
      <c r="I1138" s="2" t="s">
        <v>19</v>
      </c>
      <c r="J1138" s="2" t="s">
        <v>20</v>
      </c>
      <c r="K1138" s="2">
        <v>2004</v>
      </c>
      <c r="L1138" s="2" t="s">
        <v>21</v>
      </c>
      <c r="M1138" s="3">
        <v>38293</v>
      </c>
    </row>
    <row r="1139" spans="1:13" x14ac:dyDescent="0.2">
      <c r="A1139" s="1" t="s">
        <v>79</v>
      </c>
      <c r="B1139" s="2" t="s">
        <v>1665</v>
      </c>
      <c r="C1139" s="2" t="s">
        <v>42</v>
      </c>
      <c r="D1139" s="2" t="s">
        <v>1666</v>
      </c>
      <c r="E1139" s="2" t="s">
        <v>1625</v>
      </c>
      <c r="F1139" s="2" t="s">
        <v>107</v>
      </c>
      <c r="G1139" s="2">
        <v>67</v>
      </c>
      <c r="H1139" s="2">
        <v>33</v>
      </c>
      <c r="I1139" s="2" t="s">
        <v>19</v>
      </c>
      <c r="J1139" s="2" t="s">
        <v>20</v>
      </c>
      <c r="K1139" s="2">
        <v>2004</v>
      </c>
      <c r="L1139" s="2" t="s">
        <v>21</v>
      </c>
      <c r="M1139" s="3">
        <v>38293</v>
      </c>
    </row>
    <row r="1140" spans="1:13" x14ac:dyDescent="0.2">
      <c r="A1140" s="1" t="s">
        <v>91</v>
      </c>
      <c r="B1140" s="2" t="s">
        <v>589</v>
      </c>
      <c r="C1140" s="2" t="s">
        <v>42</v>
      </c>
      <c r="D1140" s="2" t="s">
        <v>1667</v>
      </c>
      <c r="E1140" s="2" t="s">
        <v>1625</v>
      </c>
      <c r="F1140" s="2" t="s">
        <v>107</v>
      </c>
      <c r="G1140" s="2">
        <v>75.3</v>
      </c>
      <c r="H1140" s="2">
        <v>24.7</v>
      </c>
      <c r="I1140" s="2" t="s">
        <v>19</v>
      </c>
      <c r="J1140" s="2" t="s">
        <v>20</v>
      </c>
      <c r="K1140" s="2">
        <v>2004</v>
      </c>
      <c r="L1140" s="2" t="s">
        <v>21</v>
      </c>
      <c r="M1140" s="3">
        <v>38293</v>
      </c>
    </row>
    <row r="1141" spans="1:13" x14ac:dyDescent="0.2">
      <c r="A1141" s="1" t="s">
        <v>32</v>
      </c>
      <c r="B1141" s="2" t="s">
        <v>462</v>
      </c>
      <c r="C1141" s="2" t="s">
        <v>42</v>
      </c>
      <c r="D1141" s="2" t="s">
        <v>1668</v>
      </c>
      <c r="E1141" s="2" t="s">
        <v>1625</v>
      </c>
      <c r="F1141" s="2" t="s">
        <v>95</v>
      </c>
      <c r="G1141" s="2">
        <v>42.8</v>
      </c>
      <c r="H1141" s="2">
        <v>57.2</v>
      </c>
      <c r="I1141" s="2" t="s">
        <v>26</v>
      </c>
      <c r="J1141" s="2" t="s">
        <v>20</v>
      </c>
      <c r="K1141" s="2">
        <v>2004</v>
      </c>
      <c r="L1141" s="2" t="s">
        <v>21</v>
      </c>
      <c r="M1141" s="3">
        <v>38293</v>
      </c>
    </row>
    <row r="1142" spans="1:13" x14ac:dyDescent="0.2">
      <c r="A1142" s="1" t="s">
        <v>108</v>
      </c>
      <c r="B1142" s="2" t="s">
        <v>147</v>
      </c>
      <c r="C1142" s="2" t="s">
        <v>42</v>
      </c>
      <c r="D1142" s="2" t="s">
        <v>1669</v>
      </c>
      <c r="E1142" s="2" t="s">
        <v>1625</v>
      </c>
      <c r="F1142" s="2" t="s">
        <v>115</v>
      </c>
      <c r="G1142" s="2">
        <v>66.7</v>
      </c>
      <c r="H1142" s="2">
        <v>33.299999999999997</v>
      </c>
      <c r="I1142" s="2" t="s">
        <v>19</v>
      </c>
      <c r="J1142" s="2" t="s">
        <v>20</v>
      </c>
      <c r="K1142" s="2">
        <v>2004</v>
      </c>
      <c r="L1142" s="2" t="s">
        <v>21</v>
      </c>
      <c r="M1142" s="3">
        <v>38293</v>
      </c>
    </row>
    <row r="1143" spans="1:13" x14ac:dyDescent="0.2">
      <c r="A1143" s="1" t="s">
        <v>83</v>
      </c>
      <c r="B1143" s="2" t="s">
        <v>84</v>
      </c>
      <c r="C1143" s="2" t="s">
        <v>15</v>
      </c>
      <c r="D1143" s="2" t="s">
        <v>1670</v>
      </c>
      <c r="E1143" s="2" t="s">
        <v>1625</v>
      </c>
      <c r="F1143" s="2" t="s">
        <v>739</v>
      </c>
      <c r="G1143" s="2">
        <v>74.790000000000006</v>
      </c>
      <c r="H1143" s="2">
        <v>25.21</v>
      </c>
      <c r="I1143" s="2" t="s">
        <v>19</v>
      </c>
      <c r="J1143" s="2" t="s">
        <v>20</v>
      </c>
      <c r="K1143" s="2">
        <v>2003</v>
      </c>
      <c r="L1143" s="2" t="s">
        <v>36</v>
      </c>
      <c r="M1143" s="3">
        <v>37929</v>
      </c>
    </row>
    <row r="1144" spans="1:13" x14ac:dyDescent="0.2">
      <c r="A1144" s="1" t="s">
        <v>280</v>
      </c>
      <c r="B1144" s="2" t="s">
        <v>281</v>
      </c>
      <c r="C1144" s="2" t="s">
        <v>42</v>
      </c>
      <c r="D1144" s="2" t="s">
        <v>1671</v>
      </c>
      <c r="E1144" s="2" t="s">
        <v>1625</v>
      </c>
      <c r="F1144" s="2" t="s">
        <v>76</v>
      </c>
      <c r="G1144" s="2">
        <v>53.9</v>
      </c>
      <c r="H1144" s="2">
        <v>46.1</v>
      </c>
      <c r="I1144" s="2" t="s">
        <v>26</v>
      </c>
      <c r="J1144" s="2" t="s">
        <v>20</v>
      </c>
      <c r="K1144" s="2">
        <v>2002</v>
      </c>
      <c r="L1144" s="2" t="s">
        <v>21</v>
      </c>
      <c r="M1144" s="3">
        <v>37565</v>
      </c>
    </row>
    <row r="1145" spans="1:13" x14ac:dyDescent="0.2">
      <c r="A1145" s="1" t="s">
        <v>22</v>
      </c>
      <c r="B1145" s="2" t="s">
        <v>1606</v>
      </c>
      <c r="C1145" s="2" t="s">
        <v>15</v>
      </c>
      <c r="D1145" s="2" t="s">
        <v>1672</v>
      </c>
      <c r="E1145" s="2" t="s">
        <v>1625</v>
      </c>
      <c r="F1145" s="2" t="s">
        <v>176</v>
      </c>
      <c r="G1145" s="2">
        <v>68.2</v>
      </c>
      <c r="H1145" s="2">
        <v>31.8</v>
      </c>
      <c r="I1145" s="2" t="s">
        <v>19</v>
      </c>
      <c r="J1145" s="2" t="s">
        <v>20</v>
      </c>
      <c r="K1145" s="2">
        <v>2002</v>
      </c>
      <c r="L1145" s="2" t="s">
        <v>21</v>
      </c>
      <c r="M1145" s="3">
        <v>37565</v>
      </c>
    </row>
    <row r="1146" spans="1:13" x14ac:dyDescent="0.2">
      <c r="A1146" s="1" t="s">
        <v>287</v>
      </c>
      <c r="B1146" s="2" t="s">
        <v>288</v>
      </c>
      <c r="C1146" s="2" t="s">
        <v>42</v>
      </c>
      <c r="D1146" s="2" t="s">
        <v>1673</v>
      </c>
      <c r="E1146" s="2" t="s">
        <v>1625</v>
      </c>
      <c r="F1146" s="2" t="s">
        <v>130</v>
      </c>
      <c r="G1146" s="2">
        <v>50.7</v>
      </c>
      <c r="H1146" s="2">
        <v>49.3</v>
      </c>
      <c r="I1146" s="2" t="s">
        <v>26</v>
      </c>
      <c r="J1146" s="2" t="s">
        <v>20</v>
      </c>
      <c r="K1146" s="2">
        <v>2002</v>
      </c>
      <c r="L1146" s="2" t="s">
        <v>21</v>
      </c>
      <c r="M1146" s="3">
        <v>37565</v>
      </c>
    </row>
    <row r="1147" spans="1:13" x14ac:dyDescent="0.2">
      <c r="A1147" s="1" t="s">
        <v>290</v>
      </c>
      <c r="B1147" s="2" t="s">
        <v>291</v>
      </c>
      <c r="C1147" s="2" t="s">
        <v>42</v>
      </c>
      <c r="D1147" s="2" t="s">
        <v>1200</v>
      </c>
      <c r="E1147" s="2" t="s">
        <v>1625</v>
      </c>
      <c r="F1147" s="2" t="s">
        <v>115</v>
      </c>
      <c r="G1147" s="2">
        <v>61.3</v>
      </c>
      <c r="H1147" s="2">
        <v>38.700000000000003</v>
      </c>
      <c r="I1147" s="2" t="s">
        <v>26</v>
      </c>
      <c r="J1147" s="2" t="s">
        <v>20</v>
      </c>
      <c r="K1147" s="2">
        <v>2002</v>
      </c>
      <c r="L1147" s="2" t="s">
        <v>21</v>
      </c>
      <c r="M1147" s="3">
        <v>37565</v>
      </c>
    </row>
    <row r="1148" spans="1:13" x14ac:dyDescent="0.2">
      <c r="A1148" s="1" t="s">
        <v>363</v>
      </c>
      <c r="B1148" s="2" t="s">
        <v>1674</v>
      </c>
      <c r="C1148" s="2" t="s">
        <v>42</v>
      </c>
      <c r="D1148" s="2" t="s">
        <v>1675</v>
      </c>
      <c r="E1148" s="2" t="s">
        <v>1625</v>
      </c>
      <c r="F1148" s="2" t="s">
        <v>107</v>
      </c>
      <c r="G1148" s="2">
        <v>69.2</v>
      </c>
      <c r="H1148" s="2">
        <v>30.8</v>
      </c>
      <c r="I1148" s="2" t="s">
        <v>19</v>
      </c>
      <c r="J1148" s="2" t="s">
        <v>20</v>
      </c>
      <c r="K1148" s="2">
        <v>2002</v>
      </c>
      <c r="L1148" s="2" t="s">
        <v>21</v>
      </c>
      <c r="M1148" s="3">
        <v>37565</v>
      </c>
    </row>
    <row r="1149" spans="1:13" x14ac:dyDescent="0.2">
      <c r="A1149" s="1" t="s">
        <v>180</v>
      </c>
      <c r="B1149" s="2" t="s">
        <v>1676</v>
      </c>
      <c r="C1149" s="2" t="s">
        <v>42</v>
      </c>
      <c r="D1149" s="2" t="s">
        <v>1677</v>
      </c>
      <c r="E1149" s="2" t="s">
        <v>1625</v>
      </c>
      <c r="F1149" s="2" t="s">
        <v>59</v>
      </c>
      <c r="G1149" s="2">
        <v>60</v>
      </c>
      <c r="H1149" s="2">
        <v>40</v>
      </c>
      <c r="I1149" s="2" t="s">
        <v>26</v>
      </c>
      <c r="J1149" s="2" t="s">
        <v>20</v>
      </c>
      <c r="K1149" s="2">
        <v>2002</v>
      </c>
      <c r="L1149" s="2" t="s">
        <v>21</v>
      </c>
      <c r="M1149" s="3">
        <v>37565</v>
      </c>
    </row>
    <row r="1150" spans="1:13" x14ac:dyDescent="0.2">
      <c r="A1150" s="1" t="s">
        <v>52</v>
      </c>
      <c r="B1150" s="2" t="s">
        <v>793</v>
      </c>
      <c r="C1150" s="2" t="s">
        <v>42</v>
      </c>
      <c r="D1150" s="2" t="s">
        <v>1678</v>
      </c>
      <c r="E1150" s="2" t="s">
        <v>1625</v>
      </c>
      <c r="F1150" s="2" t="s">
        <v>107</v>
      </c>
      <c r="G1150" s="2">
        <v>70.599999999999994</v>
      </c>
      <c r="H1150" s="2">
        <v>29.4</v>
      </c>
      <c r="I1150" s="2" t="s">
        <v>19</v>
      </c>
      <c r="J1150" s="2" t="s">
        <v>27</v>
      </c>
      <c r="K1150" s="2">
        <v>2000</v>
      </c>
      <c r="L1150" s="2" t="s">
        <v>21</v>
      </c>
      <c r="M1150" s="3">
        <v>36837</v>
      </c>
    </row>
    <row r="1151" spans="1:13" x14ac:dyDescent="0.2">
      <c r="A1151" s="1" t="s">
        <v>293</v>
      </c>
      <c r="B1151" s="2" t="s">
        <v>294</v>
      </c>
      <c r="C1151" s="2" t="s">
        <v>15</v>
      </c>
      <c r="D1151" s="2" t="s">
        <v>1431</v>
      </c>
      <c r="E1151" s="2" t="s">
        <v>1625</v>
      </c>
      <c r="F1151" s="2" t="s">
        <v>97</v>
      </c>
      <c r="G1151" s="2">
        <v>60.5</v>
      </c>
      <c r="H1151" s="2">
        <v>39.5</v>
      </c>
      <c r="I1151" s="2" t="s">
        <v>19</v>
      </c>
      <c r="J1151" s="2" t="s">
        <v>27</v>
      </c>
      <c r="K1151" s="2">
        <v>1990</v>
      </c>
      <c r="L1151" s="2" t="s">
        <v>21</v>
      </c>
      <c r="M1151" s="3">
        <v>33183</v>
      </c>
    </row>
    <row r="1152" spans="1:13" x14ac:dyDescent="0.2">
      <c r="A1152" s="1" t="s">
        <v>293</v>
      </c>
      <c r="B1152" s="2" t="s">
        <v>294</v>
      </c>
      <c r="C1152" s="2" t="s">
        <v>15</v>
      </c>
      <c r="D1152" s="2" t="s">
        <v>1679</v>
      </c>
      <c r="E1152" s="2" t="s">
        <v>1625</v>
      </c>
      <c r="F1152" s="2" t="s">
        <v>97</v>
      </c>
      <c r="G1152" s="2">
        <v>60.5</v>
      </c>
      <c r="H1152" s="2">
        <v>39.5</v>
      </c>
      <c r="I1152" s="2" t="s">
        <v>19</v>
      </c>
      <c r="J1152" s="2" t="s">
        <v>27</v>
      </c>
      <c r="K1152" s="2">
        <v>1990</v>
      </c>
      <c r="L1152" s="2" t="s">
        <v>21</v>
      </c>
      <c r="M1152" s="3">
        <v>33183</v>
      </c>
    </row>
    <row r="1153" spans="1:13" x14ac:dyDescent="0.2">
      <c r="A1153" s="1" t="s">
        <v>116</v>
      </c>
      <c r="B1153" s="2" t="s">
        <v>208</v>
      </c>
      <c r="C1153" s="2" t="s">
        <v>15</v>
      </c>
      <c r="D1153" s="2" t="s">
        <v>1680</v>
      </c>
      <c r="E1153" s="2" t="s">
        <v>1625</v>
      </c>
      <c r="F1153" s="2" t="s">
        <v>107</v>
      </c>
      <c r="G1153" s="2">
        <v>73.5</v>
      </c>
      <c r="H1153" s="2">
        <v>26.5</v>
      </c>
      <c r="I1153" s="2" t="s">
        <v>19</v>
      </c>
      <c r="J1153" s="2" t="s">
        <v>27</v>
      </c>
      <c r="K1153" s="2">
        <v>1990</v>
      </c>
      <c r="L1153" s="2" t="s">
        <v>21</v>
      </c>
      <c r="M1153" s="3">
        <v>33183</v>
      </c>
    </row>
    <row r="1154" spans="1:13" x14ac:dyDescent="0.2">
      <c r="A1154" s="1" t="s">
        <v>13</v>
      </c>
      <c r="B1154" s="2" t="s">
        <v>1681</v>
      </c>
      <c r="C1154" s="2" t="s">
        <v>15</v>
      </c>
      <c r="D1154" s="2" t="s">
        <v>1682</v>
      </c>
      <c r="E1154" s="2" t="s">
        <v>1625</v>
      </c>
      <c r="F1154" s="2" t="s">
        <v>76</v>
      </c>
      <c r="G1154" s="2">
        <v>50.4</v>
      </c>
      <c r="H1154" s="2">
        <v>49.6</v>
      </c>
      <c r="I1154" s="2" t="s">
        <v>19</v>
      </c>
      <c r="J1154" s="2" t="s">
        <v>27</v>
      </c>
      <c r="K1154" s="2">
        <v>1990</v>
      </c>
      <c r="L1154" s="2" t="s">
        <v>21</v>
      </c>
      <c r="M1154" s="3">
        <v>33183</v>
      </c>
    </row>
    <row r="1155" spans="1:13" x14ac:dyDescent="0.2">
      <c r="A1155" s="1" t="s">
        <v>296</v>
      </c>
      <c r="B1155" s="2" t="s">
        <v>1683</v>
      </c>
      <c r="C1155" s="2" t="s">
        <v>15</v>
      </c>
      <c r="D1155" s="2" t="s">
        <v>1431</v>
      </c>
      <c r="E1155" s="2" t="s">
        <v>1625</v>
      </c>
      <c r="F1155" s="2" t="s">
        <v>115</v>
      </c>
      <c r="G1155" s="2">
        <v>54.8</v>
      </c>
      <c r="H1155" s="2">
        <v>45.2</v>
      </c>
      <c r="I1155" s="2" t="s">
        <v>19</v>
      </c>
      <c r="J1155" s="2" t="s">
        <v>27</v>
      </c>
      <c r="K1155" s="2">
        <v>1990</v>
      </c>
      <c r="L1155" s="2" t="s">
        <v>21</v>
      </c>
      <c r="M1155" s="3">
        <v>33183</v>
      </c>
    </row>
    <row r="1156" spans="1:13" x14ac:dyDescent="0.2">
      <c r="A1156" s="1" t="s">
        <v>296</v>
      </c>
      <c r="B1156" s="2" t="s">
        <v>1683</v>
      </c>
      <c r="C1156" s="2" t="s">
        <v>15</v>
      </c>
      <c r="D1156" s="2" t="s">
        <v>1679</v>
      </c>
      <c r="E1156" s="2" t="s">
        <v>1625</v>
      </c>
      <c r="F1156" s="2" t="s">
        <v>115</v>
      </c>
      <c r="G1156" s="2">
        <v>54.8</v>
      </c>
      <c r="H1156" s="2">
        <v>45.2</v>
      </c>
      <c r="I1156" s="2" t="s">
        <v>19</v>
      </c>
      <c r="J1156" s="2" t="s">
        <v>27</v>
      </c>
      <c r="K1156" s="2">
        <v>1990</v>
      </c>
      <c r="L1156" s="2" t="s">
        <v>21</v>
      </c>
      <c r="M1156" s="3">
        <v>33183</v>
      </c>
    </row>
    <row r="1157" spans="1:13" x14ac:dyDescent="0.2">
      <c r="A1157" s="1" t="s">
        <v>108</v>
      </c>
      <c r="B1157" s="2" t="s">
        <v>797</v>
      </c>
      <c r="C1157" s="2" t="s">
        <v>15</v>
      </c>
      <c r="D1157" s="2" t="s">
        <v>1684</v>
      </c>
      <c r="E1157" s="2" t="s">
        <v>1625</v>
      </c>
      <c r="F1157" s="2" t="s">
        <v>55</v>
      </c>
      <c r="G1157" s="2">
        <v>46.1</v>
      </c>
      <c r="H1157" s="2">
        <v>53.9</v>
      </c>
      <c r="I1157" s="2" t="s">
        <v>26</v>
      </c>
      <c r="J1157" s="2" t="s">
        <v>27</v>
      </c>
      <c r="K1157" s="2">
        <v>1990</v>
      </c>
      <c r="L1157" s="2" t="s">
        <v>21</v>
      </c>
      <c r="M1157" s="3">
        <v>33183</v>
      </c>
    </row>
    <row r="1158" spans="1:13" x14ac:dyDescent="0.2">
      <c r="A1158" s="1" t="s">
        <v>308</v>
      </c>
      <c r="B1158" s="2" t="s">
        <v>309</v>
      </c>
      <c r="C1158" s="2" t="s">
        <v>15</v>
      </c>
      <c r="D1158" s="2" t="s">
        <v>1685</v>
      </c>
      <c r="E1158" s="2" t="s">
        <v>1625</v>
      </c>
      <c r="F1158" s="2" t="s">
        <v>107</v>
      </c>
      <c r="G1158" s="2">
        <v>36.1</v>
      </c>
      <c r="H1158" s="2">
        <v>63.9</v>
      </c>
      <c r="I1158" s="2" t="s">
        <v>26</v>
      </c>
      <c r="J1158" s="2" t="s">
        <v>27</v>
      </c>
      <c r="K1158" s="2">
        <v>1990</v>
      </c>
      <c r="L1158" s="2" t="s">
        <v>21</v>
      </c>
      <c r="M1158" s="3">
        <v>33183</v>
      </c>
    </row>
    <row r="1159" spans="1:13" x14ac:dyDescent="0.2">
      <c r="A1159" s="1" t="s">
        <v>66</v>
      </c>
      <c r="B1159" s="2" t="s">
        <v>1686</v>
      </c>
      <c r="C1159" s="2" t="s">
        <v>15</v>
      </c>
      <c r="D1159" s="2" t="s">
        <v>1687</v>
      </c>
      <c r="E1159" s="2" t="s">
        <v>1625</v>
      </c>
      <c r="F1159" s="2" t="s">
        <v>107</v>
      </c>
      <c r="G1159" s="2">
        <v>40.299999999999997</v>
      </c>
      <c r="H1159" s="2">
        <v>59.7</v>
      </c>
      <c r="I1159" s="2" t="s">
        <v>26</v>
      </c>
      <c r="J1159" s="2" t="s">
        <v>27</v>
      </c>
      <c r="K1159" s="2">
        <v>1990</v>
      </c>
      <c r="L1159" s="2" t="s">
        <v>21</v>
      </c>
      <c r="M1159" s="3">
        <v>33183</v>
      </c>
    </row>
    <row r="1160" spans="1:13" x14ac:dyDescent="0.2">
      <c r="A1160" s="1" t="s">
        <v>111</v>
      </c>
      <c r="B1160" s="2" t="s">
        <v>1688</v>
      </c>
      <c r="C1160" s="2" t="s">
        <v>15</v>
      </c>
      <c r="D1160" s="2" t="s">
        <v>1689</v>
      </c>
      <c r="E1160" s="2" t="s">
        <v>1625</v>
      </c>
      <c r="F1160" s="2" t="s">
        <v>107</v>
      </c>
      <c r="G1160" s="2">
        <v>32.9</v>
      </c>
      <c r="H1160" s="2">
        <v>67.099999999999994</v>
      </c>
      <c r="I1160" s="2" t="s">
        <v>26</v>
      </c>
      <c r="J1160" s="2" t="s">
        <v>27</v>
      </c>
      <c r="K1160" s="2">
        <v>1990</v>
      </c>
      <c r="L1160" s="2" t="s">
        <v>21</v>
      </c>
      <c r="M1160" s="3">
        <v>33183</v>
      </c>
    </row>
    <row r="1161" spans="1:13" x14ac:dyDescent="0.2">
      <c r="A1161" s="1" t="s">
        <v>223</v>
      </c>
      <c r="B1161" s="2" t="s">
        <v>1690</v>
      </c>
      <c r="C1161" s="2" t="s">
        <v>15</v>
      </c>
      <c r="D1161" s="2" t="s">
        <v>1680</v>
      </c>
      <c r="E1161" s="2" t="s">
        <v>1625</v>
      </c>
      <c r="F1161" s="2" t="s">
        <v>95</v>
      </c>
      <c r="G1161" s="2">
        <v>62.6</v>
      </c>
      <c r="H1161" s="2">
        <v>37.4</v>
      </c>
      <c r="I1161" s="2" t="s">
        <v>19</v>
      </c>
      <c r="J1161" s="2" t="s">
        <v>27</v>
      </c>
      <c r="K1161" s="2">
        <v>1990</v>
      </c>
      <c r="L1161" s="2" t="s">
        <v>21</v>
      </c>
      <c r="M1161" s="3">
        <v>33183</v>
      </c>
    </row>
    <row r="1162" spans="1:13" x14ac:dyDescent="0.2">
      <c r="A1162" s="1" t="s">
        <v>13</v>
      </c>
      <c r="B1162" s="2" t="s">
        <v>605</v>
      </c>
      <c r="C1162" s="2" t="s">
        <v>15</v>
      </c>
      <c r="D1162" s="2" t="s">
        <v>1691</v>
      </c>
      <c r="E1162" s="2" t="s">
        <v>1692</v>
      </c>
      <c r="F1162" s="2" t="s">
        <v>1693</v>
      </c>
      <c r="G1162" s="2">
        <v>58.74</v>
      </c>
      <c r="H1162" s="2">
        <v>41.26</v>
      </c>
      <c r="I1162" s="2" t="s">
        <v>19</v>
      </c>
      <c r="J1162" s="2" t="s">
        <v>20</v>
      </c>
      <c r="K1162" s="2">
        <v>2021</v>
      </c>
      <c r="L1162" s="2" t="s">
        <v>36</v>
      </c>
      <c r="M1162" s="3">
        <v>44502</v>
      </c>
    </row>
    <row r="1163" spans="1:13" x14ac:dyDescent="0.2">
      <c r="A1163" s="1" t="s">
        <v>308</v>
      </c>
      <c r="B1163" s="2" t="s">
        <v>1694</v>
      </c>
      <c r="C1163" s="2" t="s">
        <v>15</v>
      </c>
      <c r="D1163" s="2" t="s">
        <v>1695</v>
      </c>
      <c r="E1163" s="2" t="s">
        <v>1692</v>
      </c>
      <c r="F1163" s="2" t="s">
        <v>233</v>
      </c>
      <c r="G1163" s="2">
        <v>59.11</v>
      </c>
      <c r="H1163" s="2">
        <v>40.89</v>
      </c>
      <c r="I1163" s="2" t="s">
        <v>19</v>
      </c>
      <c r="J1163" s="2" t="s">
        <v>27</v>
      </c>
      <c r="K1163" s="2">
        <v>2020</v>
      </c>
      <c r="L1163" s="2" t="s">
        <v>21</v>
      </c>
      <c r="M1163" s="3">
        <v>44138</v>
      </c>
    </row>
    <row r="1164" spans="1:13" x14ac:dyDescent="0.2">
      <c r="A1164" s="1" t="s">
        <v>52</v>
      </c>
      <c r="B1164" s="2" t="s">
        <v>53</v>
      </c>
      <c r="C1164" s="2" t="s">
        <v>15</v>
      </c>
      <c r="D1164" s="2" t="s">
        <v>1696</v>
      </c>
      <c r="E1164" s="2" t="s">
        <v>1692</v>
      </c>
      <c r="F1164" s="2" t="s">
        <v>44</v>
      </c>
      <c r="G1164" s="2">
        <v>75.06</v>
      </c>
      <c r="H1164" s="2">
        <v>24.94</v>
      </c>
      <c r="I1164" s="2" t="s">
        <v>19</v>
      </c>
      <c r="J1164" s="2" t="s">
        <v>20</v>
      </c>
      <c r="K1164" s="2">
        <v>2020</v>
      </c>
      <c r="L1164" s="2" t="s">
        <v>21</v>
      </c>
      <c r="M1164" s="3">
        <v>44138</v>
      </c>
    </row>
    <row r="1165" spans="1:13" x14ac:dyDescent="0.2">
      <c r="A1165" s="1" t="s">
        <v>100</v>
      </c>
      <c r="B1165" s="2" t="s">
        <v>1697</v>
      </c>
      <c r="C1165" s="2" t="s">
        <v>15</v>
      </c>
      <c r="D1165" s="2" t="s">
        <v>1698</v>
      </c>
      <c r="E1165" s="2" t="s">
        <v>1692</v>
      </c>
      <c r="F1165" s="2" t="s">
        <v>35</v>
      </c>
      <c r="G1165" s="2">
        <v>24.86</v>
      </c>
      <c r="H1165" s="2">
        <v>75.14</v>
      </c>
      <c r="I1165" s="2" t="s">
        <v>26</v>
      </c>
      <c r="J1165" s="2" t="s">
        <v>20</v>
      </c>
      <c r="K1165" s="2">
        <v>2020</v>
      </c>
      <c r="L1165" s="2" t="s">
        <v>21</v>
      </c>
      <c r="M1165" s="3">
        <v>44138</v>
      </c>
    </row>
    <row r="1166" spans="1:13" x14ac:dyDescent="0.2">
      <c r="A1166" s="1" t="s">
        <v>290</v>
      </c>
      <c r="B1166" s="2" t="s">
        <v>1042</v>
      </c>
      <c r="C1166" s="2" t="s">
        <v>15</v>
      </c>
      <c r="D1166" s="2" t="s">
        <v>1699</v>
      </c>
      <c r="E1166" s="2" t="s">
        <v>1692</v>
      </c>
      <c r="F1166" s="2" t="s">
        <v>78</v>
      </c>
      <c r="G1166" s="2">
        <v>59.57</v>
      </c>
      <c r="H1166" s="2">
        <v>40.43</v>
      </c>
      <c r="I1166" s="2" t="s">
        <v>26</v>
      </c>
      <c r="J1166" s="2" t="s">
        <v>20</v>
      </c>
      <c r="K1166" s="2">
        <v>2020</v>
      </c>
      <c r="L1166" s="2" t="s">
        <v>49</v>
      </c>
      <c r="M1166" s="3">
        <v>43893</v>
      </c>
    </row>
    <row r="1167" spans="1:13" x14ac:dyDescent="0.2">
      <c r="A1167" s="1" t="s">
        <v>242</v>
      </c>
      <c r="B1167" s="2" t="s">
        <v>478</v>
      </c>
      <c r="C1167" s="2" t="s">
        <v>15</v>
      </c>
      <c r="D1167" s="2" t="s">
        <v>1700</v>
      </c>
      <c r="E1167" s="2" t="s">
        <v>1692</v>
      </c>
      <c r="F1167" s="2" t="s">
        <v>140</v>
      </c>
      <c r="G1167" s="2">
        <v>62.51</v>
      </c>
      <c r="H1167" s="2">
        <v>37.49</v>
      </c>
      <c r="I1167" s="2" t="s">
        <v>26</v>
      </c>
      <c r="J1167" s="2" t="s">
        <v>20</v>
      </c>
      <c r="K1167" s="2">
        <v>2020</v>
      </c>
      <c r="L1167" s="2" t="s">
        <v>49</v>
      </c>
      <c r="M1167" s="3">
        <v>43893</v>
      </c>
    </row>
    <row r="1168" spans="1:13" x14ac:dyDescent="0.2">
      <c r="A1168" s="1" t="s">
        <v>32</v>
      </c>
      <c r="B1168" s="2" t="s">
        <v>869</v>
      </c>
      <c r="C1168" s="2" t="s">
        <v>15</v>
      </c>
      <c r="D1168" s="2" t="s">
        <v>1701</v>
      </c>
      <c r="E1168" s="2" t="s">
        <v>1692</v>
      </c>
      <c r="F1168" s="2" t="s">
        <v>314</v>
      </c>
      <c r="G1168" s="2">
        <v>78.599999999999994</v>
      </c>
      <c r="H1168" s="2">
        <v>21.4</v>
      </c>
      <c r="I1168" s="2" t="s">
        <v>19</v>
      </c>
      <c r="J1168" s="2" t="s">
        <v>20</v>
      </c>
      <c r="K1168" s="2">
        <v>2020</v>
      </c>
      <c r="L1168" s="2" t="s">
        <v>49</v>
      </c>
      <c r="M1168" s="3">
        <v>43893</v>
      </c>
    </row>
    <row r="1169" spans="1:13" x14ac:dyDescent="0.2">
      <c r="A1169" s="1" t="s">
        <v>87</v>
      </c>
      <c r="B1169" s="2" t="s">
        <v>1143</v>
      </c>
      <c r="C1169" s="2" t="s">
        <v>15</v>
      </c>
      <c r="D1169" s="2" t="s">
        <v>1702</v>
      </c>
      <c r="E1169" s="2" t="s">
        <v>1692</v>
      </c>
      <c r="F1169" s="2" t="s">
        <v>35</v>
      </c>
      <c r="G1169" s="2">
        <v>51.51</v>
      </c>
      <c r="H1169" s="2">
        <v>48.49</v>
      </c>
      <c r="I1169" s="2" t="s">
        <v>26</v>
      </c>
      <c r="J1169" s="2" t="s">
        <v>20</v>
      </c>
      <c r="K1169" s="2">
        <v>2020</v>
      </c>
      <c r="L1169" s="2" t="s">
        <v>49</v>
      </c>
      <c r="M1169" s="3">
        <v>43893</v>
      </c>
    </row>
    <row r="1170" spans="1:13" x14ac:dyDescent="0.2">
      <c r="A1170" s="1" t="s">
        <v>22</v>
      </c>
      <c r="B1170" s="2" t="s">
        <v>1703</v>
      </c>
      <c r="C1170" s="2" t="s">
        <v>15</v>
      </c>
      <c r="D1170" s="2" t="s">
        <v>1704</v>
      </c>
      <c r="E1170" s="2" t="s">
        <v>1692</v>
      </c>
      <c r="F1170" s="2" t="s">
        <v>107</v>
      </c>
      <c r="G1170" s="2">
        <v>48.5</v>
      </c>
      <c r="H1170" s="2">
        <v>51.5</v>
      </c>
      <c r="I1170" s="2" t="s">
        <v>26</v>
      </c>
      <c r="J1170" s="2" t="s">
        <v>20</v>
      </c>
      <c r="K1170" s="2">
        <v>2020</v>
      </c>
      <c r="L1170" s="2" t="s">
        <v>49</v>
      </c>
      <c r="M1170" s="3">
        <v>43893</v>
      </c>
    </row>
    <row r="1171" spans="1:13" x14ac:dyDescent="0.2">
      <c r="A1171" s="1" t="s">
        <v>391</v>
      </c>
      <c r="B1171" s="2" t="s">
        <v>718</v>
      </c>
      <c r="C1171" s="2" t="s">
        <v>15</v>
      </c>
      <c r="D1171" s="2" t="s">
        <v>1705</v>
      </c>
      <c r="E1171" s="2" t="s">
        <v>1692</v>
      </c>
      <c r="F1171" s="2" t="s">
        <v>140</v>
      </c>
      <c r="G1171" s="2">
        <v>56.42</v>
      </c>
      <c r="H1171" s="2">
        <v>43.58</v>
      </c>
      <c r="I1171" s="2" t="s">
        <v>19</v>
      </c>
      <c r="J1171" s="2" t="s">
        <v>27</v>
      </c>
      <c r="K1171" s="2">
        <v>2018</v>
      </c>
      <c r="L1171" s="2" t="s">
        <v>21</v>
      </c>
      <c r="M1171" s="3">
        <v>43410</v>
      </c>
    </row>
    <row r="1172" spans="1:13" x14ac:dyDescent="0.2">
      <c r="A1172" s="1" t="s">
        <v>111</v>
      </c>
      <c r="B1172" s="2" t="s">
        <v>1706</v>
      </c>
      <c r="C1172" s="2" t="s">
        <v>15</v>
      </c>
      <c r="D1172" s="2" t="s">
        <v>1707</v>
      </c>
      <c r="E1172" s="2" t="s">
        <v>1692</v>
      </c>
      <c r="F1172" s="2" t="s">
        <v>136</v>
      </c>
      <c r="G1172" s="2">
        <v>91.44</v>
      </c>
      <c r="H1172" s="2">
        <v>8.56</v>
      </c>
      <c r="I1172" s="2" t="s">
        <v>19</v>
      </c>
      <c r="J1172" s="2" t="s">
        <v>27</v>
      </c>
      <c r="K1172" s="2">
        <v>2018</v>
      </c>
      <c r="L1172" s="2" t="s">
        <v>21</v>
      </c>
      <c r="M1172" s="3">
        <v>43410</v>
      </c>
    </row>
    <row r="1173" spans="1:13" x14ac:dyDescent="0.2">
      <c r="A1173" s="1" t="s">
        <v>280</v>
      </c>
      <c r="B1173" s="2" t="s">
        <v>884</v>
      </c>
      <c r="C1173" s="2" t="s">
        <v>15</v>
      </c>
      <c r="D1173" s="2" t="s">
        <v>1708</v>
      </c>
      <c r="E1173" s="2" t="s">
        <v>1692</v>
      </c>
      <c r="F1173" s="2" t="s">
        <v>59</v>
      </c>
      <c r="G1173" s="2">
        <v>71.3</v>
      </c>
      <c r="H1173" s="2">
        <v>28.7</v>
      </c>
      <c r="I1173" s="2" t="s">
        <v>19</v>
      </c>
      <c r="J1173" s="2" t="s">
        <v>31</v>
      </c>
      <c r="K1173" s="2">
        <v>2018</v>
      </c>
      <c r="L1173" s="2" t="s">
        <v>49</v>
      </c>
      <c r="M1173" s="3">
        <v>43256</v>
      </c>
    </row>
    <row r="1174" spans="1:13" x14ac:dyDescent="0.2">
      <c r="A1174" s="1" t="s">
        <v>13</v>
      </c>
      <c r="B1174" s="2" t="s">
        <v>1709</v>
      </c>
      <c r="C1174" s="2" t="s">
        <v>15</v>
      </c>
      <c r="D1174" s="2" t="s">
        <v>1710</v>
      </c>
      <c r="E1174" s="2" t="s">
        <v>1692</v>
      </c>
      <c r="F1174" s="2" t="s">
        <v>59</v>
      </c>
      <c r="G1174" s="2">
        <v>69</v>
      </c>
      <c r="H1174" s="2">
        <v>31</v>
      </c>
      <c r="I1174" s="2" t="s">
        <v>19</v>
      </c>
      <c r="J1174" s="2" t="s">
        <v>31</v>
      </c>
      <c r="K1174" s="2">
        <v>2018</v>
      </c>
      <c r="L1174" s="2" t="s">
        <v>36</v>
      </c>
      <c r="M1174" s="3">
        <v>43200</v>
      </c>
    </row>
    <row r="1175" spans="1:13" x14ac:dyDescent="0.2">
      <c r="A1175" s="1" t="s">
        <v>621</v>
      </c>
      <c r="B1175" s="2" t="s">
        <v>1711</v>
      </c>
      <c r="C1175" s="2" t="s">
        <v>15</v>
      </c>
      <c r="D1175" s="2" t="s">
        <v>1712</v>
      </c>
      <c r="E1175" s="2" t="s">
        <v>1692</v>
      </c>
      <c r="F1175" s="2" t="s">
        <v>107</v>
      </c>
      <c r="G1175" s="2">
        <v>79.900000000000006</v>
      </c>
      <c r="H1175" s="2">
        <v>20.100000000000001</v>
      </c>
      <c r="I1175" s="2" t="s">
        <v>19</v>
      </c>
      <c r="J1175" s="2" t="s">
        <v>20</v>
      </c>
      <c r="K1175" s="2">
        <v>2018</v>
      </c>
      <c r="L1175" s="2" t="s">
        <v>36</v>
      </c>
      <c r="M1175" s="3">
        <v>43165</v>
      </c>
    </row>
    <row r="1176" spans="1:13" x14ac:dyDescent="0.2">
      <c r="A1176" s="1" t="s">
        <v>363</v>
      </c>
      <c r="B1176" s="2" t="s">
        <v>407</v>
      </c>
      <c r="C1176" s="2" t="s">
        <v>15</v>
      </c>
      <c r="D1176" s="2" t="s">
        <v>1713</v>
      </c>
      <c r="E1176" s="2" t="s">
        <v>1692</v>
      </c>
      <c r="F1176" s="2" t="s">
        <v>55</v>
      </c>
      <c r="G1176" s="2">
        <v>75.180000000000007</v>
      </c>
      <c r="H1176" s="2">
        <v>24.82</v>
      </c>
      <c r="I1176" s="2" t="s">
        <v>19</v>
      </c>
      <c r="J1176" s="2" t="s">
        <v>20</v>
      </c>
      <c r="K1176" s="2">
        <v>2017</v>
      </c>
      <c r="L1176" s="2" t="s">
        <v>36</v>
      </c>
      <c r="M1176" s="3">
        <v>43046</v>
      </c>
    </row>
    <row r="1177" spans="1:13" x14ac:dyDescent="0.2">
      <c r="A1177" s="1" t="s">
        <v>363</v>
      </c>
      <c r="B1177" s="2" t="s">
        <v>407</v>
      </c>
      <c r="C1177" s="2" t="s">
        <v>15</v>
      </c>
      <c r="D1177" s="2" t="s">
        <v>1714</v>
      </c>
      <c r="E1177" s="2" t="s">
        <v>1692</v>
      </c>
      <c r="F1177" s="2" t="s">
        <v>76</v>
      </c>
      <c r="G1177" s="2">
        <v>75.98</v>
      </c>
      <c r="H1177" s="2">
        <v>24.02</v>
      </c>
      <c r="I1177" s="2" t="s">
        <v>19</v>
      </c>
      <c r="J1177" s="2" t="s">
        <v>20</v>
      </c>
      <c r="K1177" s="2">
        <v>2017</v>
      </c>
      <c r="L1177" s="2" t="s">
        <v>36</v>
      </c>
      <c r="M1177" s="3">
        <v>43046</v>
      </c>
    </row>
    <row r="1178" spans="1:13" x14ac:dyDescent="0.2">
      <c r="A1178" s="1" t="s">
        <v>280</v>
      </c>
      <c r="B1178" s="2" t="s">
        <v>1340</v>
      </c>
      <c r="C1178" s="2" t="s">
        <v>15</v>
      </c>
      <c r="D1178" s="2" t="s">
        <v>1715</v>
      </c>
      <c r="E1178" s="2" t="s">
        <v>1692</v>
      </c>
      <c r="F1178" s="2" t="s">
        <v>107</v>
      </c>
      <c r="G1178" s="2">
        <v>67.95</v>
      </c>
      <c r="H1178" s="2">
        <v>32.049999999999997</v>
      </c>
      <c r="I1178" s="2" t="s">
        <v>26</v>
      </c>
      <c r="J1178" s="2" t="s">
        <v>20</v>
      </c>
      <c r="K1178" s="2">
        <v>2017</v>
      </c>
      <c r="L1178" s="2" t="s">
        <v>36</v>
      </c>
      <c r="M1178" s="3">
        <v>42976</v>
      </c>
    </row>
    <row r="1179" spans="1:13" x14ac:dyDescent="0.2">
      <c r="A1179" s="1" t="s">
        <v>280</v>
      </c>
      <c r="B1179" s="2" t="s">
        <v>1340</v>
      </c>
      <c r="C1179" s="2" t="s">
        <v>15</v>
      </c>
      <c r="D1179" s="2" t="s">
        <v>1716</v>
      </c>
      <c r="E1179" s="2" t="s">
        <v>1692</v>
      </c>
      <c r="F1179" s="2" t="s">
        <v>55</v>
      </c>
      <c r="G1179" s="2">
        <v>70</v>
      </c>
      <c r="H1179" s="2">
        <v>30</v>
      </c>
      <c r="I1179" s="2" t="s">
        <v>19</v>
      </c>
      <c r="J1179" s="2" t="s">
        <v>20</v>
      </c>
      <c r="K1179" s="2">
        <v>2017</v>
      </c>
      <c r="L1179" s="2" t="s">
        <v>36</v>
      </c>
      <c r="M1179" s="3">
        <v>42976</v>
      </c>
    </row>
    <row r="1180" spans="1:13" x14ac:dyDescent="0.2">
      <c r="A1180" s="1" t="s">
        <v>420</v>
      </c>
      <c r="B1180" s="2" t="s">
        <v>1717</v>
      </c>
      <c r="C1180" s="2" t="s">
        <v>15</v>
      </c>
      <c r="D1180" s="2" t="s">
        <v>1718</v>
      </c>
      <c r="E1180" s="2" t="s">
        <v>1692</v>
      </c>
      <c r="F1180" s="2" t="s">
        <v>97</v>
      </c>
      <c r="G1180" s="2">
        <v>64.97</v>
      </c>
      <c r="H1180" s="2">
        <v>35.03</v>
      </c>
      <c r="I1180" s="2" t="s">
        <v>26</v>
      </c>
      <c r="J1180" s="2" t="s">
        <v>31</v>
      </c>
      <c r="K1180" s="2">
        <v>2016</v>
      </c>
      <c r="L1180" s="2" t="s">
        <v>21</v>
      </c>
      <c r="M1180" s="3">
        <v>42682</v>
      </c>
    </row>
    <row r="1181" spans="1:13" x14ac:dyDescent="0.2">
      <c r="A1181" s="1" t="s">
        <v>66</v>
      </c>
      <c r="B1181" s="2" t="s">
        <v>174</v>
      </c>
      <c r="C1181" s="2" t="s">
        <v>15</v>
      </c>
      <c r="D1181" s="2" t="s">
        <v>1719</v>
      </c>
      <c r="E1181" s="2" t="s">
        <v>1692</v>
      </c>
      <c r="F1181" s="2" t="s">
        <v>115</v>
      </c>
      <c r="G1181" s="2">
        <v>67.260000000000005</v>
      </c>
      <c r="H1181" s="2">
        <v>32.74</v>
      </c>
      <c r="I1181" s="2" t="s">
        <v>19</v>
      </c>
      <c r="J1181" s="2" t="s">
        <v>31</v>
      </c>
      <c r="K1181" s="2">
        <v>2016</v>
      </c>
      <c r="L1181" s="2" t="s">
        <v>21</v>
      </c>
      <c r="M1181" s="3">
        <v>42682</v>
      </c>
    </row>
    <row r="1182" spans="1:13" x14ac:dyDescent="0.2">
      <c r="A1182" s="1" t="s">
        <v>293</v>
      </c>
      <c r="B1182" s="2" t="s">
        <v>953</v>
      </c>
      <c r="C1182" s="2" t="s">
        <v>15</v>
      </c>
      <c r="D1182" s="2" t="s">
        <v>1720</v>
      </c>
      <c r="E1182" s="2" t="s">
        <v>1692</v>
      </c>
      <c r="F1182" s="2" t="s">
        <v>44</v>
      </c>
      <c r="G1182" s="2">
        <v>66.61</v>
      </c>
      <c r="H1182" s="2">
        <v>33.39</v>
      </c>
      <c r="I1182" s="2" t="s">
        <v>26</v>
      </c>
      <c r="J1182" s="2" t="s">
        <v>20</v>
      </c>
      <c r="K1182" s="2">
        <v>2016</v>
      </c>
      <c r="L1182" s="2" t="s">
        <v>21</v>
      </c>
      <c r="M1182" s="3">
        <v>42682</v>
      </c>
    </row>
    <row r="1183" spans="1:13" x14ac:dyDescent="0.2">
      <c r="A1183" s="1" t="s">
        <v>69</v>
      </c>
      <c r="B1183" s="2" t="s">
        <v>1721</v>
      </c>
      <c r="C1183" s="2" t="s">
        <v>15</v>
      </c>
      <c r="D1183" s="2" t="s">
        <v>1722</v>
      </c>
      <c r="E1183" s="2" t="s">
        <v>1692</v>
      </c>
      <c r="F1183" s="2" t="s">
        <v>55</v>
      </c>
      <c r="G1183" s="2">
        <v>45.07</v>
      </c>
      <c r="H1183" s="2">
        <v>54.93</v>
      </c>
      <c r="I1183" s="2" t="s">
        <v>26</v>
      </c>
      <c r="J1183" s="2" t="s">
        <v>20</v>
      </c>
      <c r="K1183" s="2">
        <v>2016</v>
      </c>
      <c r="L1183" s="2" t="s">
        <v>21</v>
      </c>
      <c r="M1183" s="3">
        <v>42682</v>
      </c>
    </row>
    <row r="1184" spans="1:13" x14ac:dyDescent="0.2">
      <c r="A1184" s="1" t="s">
        <v>242</v>
      </c>
      <c r="B1184" s="2" t="s">
        <v>478</v>
      </c>
      <c r="C1184" s="2" t="s">
        <v>15</v>
      </c>
      <c r="D1184" s="2" t="s">
        <v>1723</v>
      </c>
      <c r="E1184" s="2" t="s">
        <v>1692</v>
      </c>
      <c r="F1184" s="2" t="s">
        <v>1724</v>
      </c>
      <c r="G1184" s="2">
        <v>78.16</v>
      </c>
      <c r="H1184" s="2">
        <v>21.84</v>
      </c>
      <c r="I1184" s="2" t="s">
        <v>19</v>
      </c>
      <c r="J1184" s="2" t="s">
        <v>20</v>
      </c>
      <c r="K1184" s="2">
        <v>2016</v>
      </c>
      <c r="L1184" s="2" t="s">
        <v>21</v>
      </c>
      <c r="M1184" s="3">
        <v>42682</v>
      </c>
    </row>
    <row r="1185" spans="1:13" x14ac:dyDescent="0.2">
      <c r="A1185" s="1" t="s">
        <v>280</v>
      </c>
      <c r="B1185" s="2" t="s">
        <v>1334</v>
      </c>
      <c r="C1185" s="2" t="s">
        <v>15</v>
      </c>
      <c r="D1185" s="2" t="s">
        <v>1725</v>
      </c>
      <c r="E1185" s="2" t="s">
        <v>1692</v>
      </c>
      <c r="F1185" s="2" t="s">
        <v>159</v>
      </c>
      <c r="G1185" s="2">
        <v>66.989999999999995</v>
      </c>
      <c r="H1185" s="2">
        <v>33.01</v>
      </c>
      <c r="I1185" s="2" t="s">
        <v>19</v>
      </c>
      <c r="J1185" s="2" t="s">
        <v>20</v>
      </c>
      <c r="K1185" s="2">
        <v>2016</v>
      </c>
      <c r="L1185" s="2" t="s">
        <v>21</v>
      </c>
      <c r="M1185" s="3">
        <v>42682</v>
      </c>
    </row>
    <row r="1186" spans="1:13" x14ac:dyDescent="0.2">
      <c r="A1186" s="1" t="s">
        <v>280</v>
      </c>
      <c r="B1186" s="2" t="s">
        <v>810</v>
      </c>
      <c r="C1186" s="2" t="s">
        <v>24</v>
      </c>
      <c r="D1186" s="4">
        <v>4000000</v>
      </c>
      <c r="E1186" s="2" t="s">
        <v>1692</v>
      </c>
      <c r="F1186" s="2" t="s">
        <v>48</v>
      </c>
      <c r="G1186" s="2">
        <v>66.7</v>
      </c>
      <c r="H1186" s="2">
        <v>33.299999999999997</v>
      </c>
      <c r="I1186" s="2" t="s">
        <v>19</v>
      </c>
      <c r="J1186" s="2" t="s">
        <v>20</v>
      </c>
      <c r="K1186" s="2">
        <v>2016</v>
      </c>
      <c r="L1186" s="2" t="s">
        <v>21</v>
      </c>
      <c r="M1186" s="3">
        <v>42682</v>
      </c>
    </row>
    <row r="1187" spans="1:13" x14ac:dyDescent="0.2">
      <c r="A1187" s="1" t="s">
        <v>150</v>
      </c>
      <c r="B1187" s="2" t="s">
        <v>151</v>
      </c>
      <c r="C1187" s="2" t="s">
        <v>15</v>
      </c>
      <c r="D1187" s="2" t="s">
        <v>1726</v>
      </c>
      <c r="E1187" s="2" t="s">
        <v>1692</v>
      </c>
      <c r="F1187" s="2" t="s">
        <v>76</v>
      </c>
      <c r="G1187" s="2">
        <v>82.42</v>
      </c>
      <c r="H1187" s="2">
        <v>17.579999999999998</v>
      </c>
      <c r="I1187" s="2" t="s">
        <v>19</v>
      </c>
      <c r="J1187" s="2" t="s">
        <v>31</v>
      </c>
      <c r="K1187" s="2">
        <v>2016</v>
      </c>
      <c r="L1187" s="2" t="s">
        <v>21</v>
      </c>
      <c r="M1187" s="3">
        <v>42682</v>
      </c>
    </row>
    <row r="1188" spans="1:13" x14ac:dyDescent="0.2">
      <c r="A1188" s="1" t="s">
        <v>66</v>
      </c>
      <c r="B1188" s="2" t="s">
        <v>922</v>
      </c>
      <c r="C1188" s="2" t="s">
        <v>15</v>
      </c>
      <c r="D1188" s="2" t="s">
        <v>1727</v>
      </c>
      <c r="E1188" s="2" t="s">
        <v>1692</v>
      </c>
      <c r="F1188" s="2" t="s">
        <v>97</v>
      </c>
      <c r="G1188" s="2">
        <v>78.69</v>
      </c>
      <c r="H1188" s="2">
        <v>21.31</v>
      </c>
      <c r="I1188" s="2" t="s">
        <v>19</v>
      </c>
      <c r="J1188" s="2" t="s">
        <v>31</v>
      </c>
      <c r="K1188" s="2">
        <v>2016</v>
      </c>
      <c r="L1188" s="2" t="s">
        <v>21</v>
      </c>
      <c r="M1188" s="3">
        <v>42682</v>
      </c>
    </row>
    <row r="1189" spans="1:13" x14ac:dyDescent="0.2">
      <c r="A1189" s="1" t="s">
        <v>280</v>
      </c>
      <c r="B1189" s="2" t="s">
        <v>1120</v>
      </c>
      <c r="C1189" s="2" t="s">
        <v>15</v>
      </c>
      <c r="D1189" s="2" t="s">
        <v>1728</v>
      </c>
      <c r="E1189" s="2" t="s">
        <v>1692</v>
      </c>
      <c r="F1189" s="2" t="s">
        <v>44</v>
      </c>
      <c r="G1189" s="2">
        <v>76.22</v>
      </c>
      <c r="H1189" s="2">
        <v>23.78</v>
      </c>
      <c r="I1189" s="2" t="s">
        <v>19</v>
      </c>
      <c r="J1189" s="2" t="s">
        <v>20</v>
      </c>
      <c r="K1189" s="2">
        <v>2016</v>
      </c>
      <c r="L1189" s="2" t="s">
        <v>21</v>
      </c>
      <c r="M1189" s="3">
        <v>42682</v>
      </c>
    </row>
    <row r="1190" spans="1:13" x14ac:dyDescent="0.2">
      <c r="A1190" s="1" t="s">
        <v>100</v>
      </c>
      <c r="B1190" s="2" t="s">
        <v>101</v>
      </c>
      <c r="C1190" s="2" t="s">
        <v>15</v>
      </c>
      <c r="D1190" s="2" t="s">
        <v>1729</v>
      </c>
      <c r="E1190" s="2" t="s">
        <v>1692</v>
      </c>
      <c r="F1190" s="2" t="s">
        <v>55</v>
      </c>
      <c r="G1190" s="2">
        <v>66.75</v>
      </c>
      <c r="H1190" s="2">
        <v>33.25</v>
      </c>
      <c r="I1190" s="2" t="s">
        <v>19</v>
      </c>
      <c r="J1190" s="2" t="s">
        <v>20</v>
      </c>
      <c r="K1190" s="2">
        <v>2016</v>
      </c>
      <c r="L1190" s="2" t="s">
        <v>21</v>
      </c>
      <c r="M1190" s="3">
        <v>42682</v>
      </c>
    </row>
    <row r="1191" spans="1:13" x14ac:dyDescent="0.2">
      <c r="A1191" s="1" t="s">
        <v>66</v>
      </c>
      <c r="B1191" s="2" t="s">
        <v>67</v>
      </c>
      <c r="C1191" s="2" t="s">
        <v>15</v>
      </c>
      <c r="D1191" s="2" t="s">
        <v>1730</v>
      </c>
      <c r="E1191" s="2" t="s">
        <v>1692</v>
      </c>
      <c r="F1191" s="2" t="s">
        <v>51</v>
      </c>
      <c r="G1191" s="2">
        <v>81.59</v>
      </c>
      <c r="H1191" s="2">
        <v>18.41</v>
      </c>
      <c r="I1191" s="2" t="s">
        <v>19</v>
      </c>
      <c r="J1191" s="2" t="s">
        <v>31</v>
      </c>
      <c r="K1191" s="2">
        <v>2016</v>
      </c>
      <c r="L1191" s="2" t="s">
        <v>21</v>
      </c>
      <c r="M1191" s="3">
        <v>42682</v>
      </c>
    </row>
    <row r="1192" spans="1:13" x14ac:dyDescent="0.2">
      <c r="A1192" s="1" t="s">
        <v>108</v>
      </c>
      <c r="B1192" s="2" t="s">
        <v>147</v>
      </c>
      <c r="C1192" s="2" t="s">
        <v>15</v>
      </c>
      <c r="D1192" s="2" t="s">
        <v>1731</v>
      </c>
      <c r="E1192" s="2" t="s">
        <v>1692</v>
      </c>
      <c r="F1192" s="2" t="s">
        <v>107</v>
      </c>
      <c r="G1192" s="2">
        <v>38.4</v>
      </c>
      <c r="H1192" s="2">
        <v>61.6</v>
      </c>
      <c r="I1192" s="2" t="s">
        <v>26</v>
      </c>
      <c r="J1192" s="2" t="s">
        <v>20</v>
      </c>
      <c r="K1192" s="2">
        <v>2015</v>
      </c>
      <c r="L1192" s="2" t="s">
        <v>36</v>
      </c>
      <c r="M1192" s="3">
        <v>42157</v>
      </c>
    </row>
    <row r="1193" spans="1:13" x14ac:dyDescent="0.2">
      <c r="A1193" s="1" t="s">
        <v>535</v>
      </c>
      <c r="B1193" s="2" t="s">
        <v>1732</v>
      </c>
      <c r="C1193" s="2" t="s">
        <v>42</v>
      </c>
      <c r="D1193" s="2" t="s">
        <v>1733</v>
      </c>
      <c r="E1193" s="2" t="s">
        <v>1692</v>
      </c>
      <c r="F1193" s="2" t="s">
        <v>90</v>
      </c>
      <c r="G1193" s="2">
        <v>55.8</v>
      </c>
      <c r="H1193" s="2">
        <v>44.2</v>
      </c>
      <c r="I1193" s="2" t="s">
        <v>26</v>
      </c>
      <c r="J1193" s="2" t="s">
        <v>20</v>
      </c>
      <c r="K1193" s="2">
        <v>2014</v>
      </c>
      <c r="L1193" s="2" t="s">
        <v>21</v>
      </c>
      <c r="M1193" s="3">
        <v>41947</v>
      </c>
    </row>
    <row r="1194" spans="1:13" x14ac:dyDescent="0.2">
      <c r="A1194" s="1" t="s">
        <v>66</v>
      </c>
      <c r="B1194" s="2" t="s">
        <v>1734</v>
      </c>
      <c r="C1194" s="2" t="s">
        <v>15</v>
      </c>
      <c r="D1194" s="2" t="s">
        <v>1735</v>
      </c>
      <c r="E1194" s="2" t="s">
        <v>1692</v>
      </c>
      <c r="F1194" s="2" t="s">
        <v>95</v>
      </c>
      <c r="G1194" s="2">
        <v>72.3</v>
      </c>
      <c r="H1194" s="2">
        <v>27.7</v>
      </c>
      <c r="I1194" s="2" t="s">
        <v>19</v>
      </c>
      <c r="J1194" s="2" t="s">
        <v>20</v>
      </c>
      <c r="K1194" s="2">
        <v>2014</v>
      </c>
      <c r="L1194" s="2" t="s">
        <v>21</v>
      </c>
      <c r="M1194" s="3">
        <v>41947</v>
      </c>
    </row>
    <row r="1195" spans="1:13" x14ac:dyDescent="0.2">
      <c r="A1195" s="1" t="s">
        <v>217</v>
      </c>
      <c r="B1195" s="2" t="s">
        <v>513</v>
      </c>
      <c r="C1195" s="2" t="s">
        <v>42</v>
      </c>
      <c r="D1195" s="2" t="s">
        <v>1736</v>
      </c>
      <c r="E1195" s="2" t="s">
        <v>1692</v>
      </c>
      <c r="F1195" s="2" t="s">
        <v>130</v>
      </c>
      <c r="G1195" s="2">
        <v>59.6</v>
      </c>
      <c r="H1195" s="2">
        <v>40.4</v>
      </c>
      <c r="I1195" s="2" t="s">
        <v>26</v>
      </c>
      <c r="J1195" s="2" t="s">
        <v>20</v>
      </c>
      <c r="K1195" s="2">
        <v>2014</v>
      </c>
      <c r="L1195" s="2" t="s">
        <v>21</v>
      </c>
      <c r="M1195" s="3">
        <v>41947</v>
      </c>
    </row>
    <row r="1196" spans="1:13" x14ac:dyDescent="0.2">
      <c r="A1196" s="1" t="s">
        <v>13</v>
      </c>
      <c r="B1196" s="2" t="s">
        <v>1737</v>
      </c>
      <c r="C1196" s="2" t="s">
        <v>15</v>
      </c>
      <c r="D1196" s="2" t="s">
        <v>1738</v>
      </c>
      <c r="E1196" s="2" t="s">
        <v>1692</v>
      </c>
      <c r="F1196" s="2" t="s">
        <v>107</v>
      </c>
      <c r="G1196" s="2">
        <v>59</v>
      </c>
      <c r="H1196" s="2">
        <v>41</v>
      </c>
      <c r="I1196" s="2" t="s">
        <v>19</v>
      </c>
      <c r="J1196" s="2" t="s">
        <v>27</v>
      </c>
      <c r="K1196" s="2">
        <v>2013</v>
      </c>
      <c r="L1196" s="2" t="s">
        <v>36</v>
      </c>
      <c r="M1196" s="3">
        <v>41338</v>
      </c>
    </row>
    <row r="1197" spans="1:13" x14ac:dyDescent="0.2">
      <c r="A1197" s="1" t="s">
        <v>66</v>
      </c>
      <c r="B1197" s="2" t="s">
        <v>922</v>
      </c>
      <c r="C1197" s="2" t="s">
        <v>15</v>
      </c>
      <c r="D1197" s="2" t="s">
        <v>1739</v>
      </c>
      <c r="E1197" s="2" t="s">
        <v>1692</v>
      </c>
      <c r="F1197" s="2" t="s">
        <v>76</v>
      </c>
      <c r="G1197" s="2">
        <v>60.9</v>
      </c>
      <c r="H1197" s="2">
        <v>39.1</v>
      </c>
      <c r="I1197" s="2" t="s">
        <v>26</v>
      </c>
      <c r="J1197" s="2" t="s">
        <v>20</v>
      </c>
      <c r="K1197" s="2">
        <v>2012</v>
      </c>
      <c r="L1197" s="2" t="s">
        <v>49</v>
      </c>
      <c r="M1197" s="3">
        <v>41065</v>
      </c>
    </row>
    <row r="1198" spans="1:13" x14ac:dyDescent="0.2">
      <c r="A1198" s="1" t="s">
        <v>83</v>
      </c>
      <c r="B1198" s="2" t="s">
        <v>84</v>
      </c>
      <c r="C1198" s="2" t="s">
        <v>15</v>
      </c>
      <c r="D1198" s="2" t="s">
        <v>1740</v>
      </c>
      <c r="E1198" s="2" t="s">
        <v>1692</v>
      </c>
      <c r="F1198" s="2" t="s">
        <v>455</v>
      </c>
      <c r="G1198" s="2">
        <v>46.13</v>
      </c>
      <c r="H1198" s="2">
        <v>53.87</v>
      </c>
      <c r="I1198" s="2" t="s">
        <v>26</v>
      </c>
      <c r="J1198" s="2" t="s">
        <v>20</v>
      </c>
      <c r="K1198" s="2">
        <v>2011</v>
      </c>
      <c r="L1198" s="2" t="s">
        <v>36</v>
      </c>
      <c r="M1198" s="3">
        <v>40855</v>
      </c>
    </row>
    <row r="1199" spans="1:13" x14ac:dyDescent="0.2">
      <c r="A1199" s="1" t="s">
        <v>242</v>
      </c>
      <c r="B1199" s="2" t="s">
        <v>714</v>
      </c>
      <c r="C1199" s="2" t="s">
        <v>15</v>
      </c>
      <c r="D1199" s="2" t="s">
        <v>1741</v>
      </c>
      <c r="E1199" s="2" t="s">
        <v>1692</v>
      </c>
      <c r="F1199" s="2" t="s">
        <v>257</v>
      </c>
      <c r="G1199" s="2">
        <v>27.7</v>
      </c>
      <c r="H1199" s="2">
        <v>72.3</v>
      </c>
      <c r="I1199" s="2" t="s">
        <v>26</v>
      </c>
      <c r="J1199" s="2" t="s">
        <v>20</v>
      </c>
      <c r="K1199" s="2">
        <v>2010</v>
      </c>
      <c r="L1199" s="2" t="s">
        <v>21</v>
      </c>
      <c r="M1199" s="3">
        <v>40484</v>
      </c>
    </row>
    <row r="1200" spans="1:13" x14ac:dyDescent="0.2">
      <c r="A1200" s="1" t="s">
        <v>141</v>
      </c>
      <c r="B1200" s="2" t="s">
        <v>368</v>
      </c>
      <c r="C1200" s="2" t="s">
        <v>24</v>
      </c>
      <c r="D1200" s="4">
        <v>31000000</v>
      </c>
      <c r="E1200" s="2" t="s">
        <v>1692</v>
      </c>
      <c r="F1200" s="2" t="s">
        <v>95</v>
      </c>
      <c r="G1200" s="2">
        <v>67</v>
      </c>
      <c r="H1200" s="2">
        <v>33</v>
      </c>
      <c r="I1200" s="2" t="s">
        <v>19</v>
      </c>
      <c r="J1200" s="2" t="s">
        <v>20</v>
      </c>
      <c r="K1200" s="2">
        <v>2007</v>
      </c>
      <c r="L1200" s="2" t="s">
        <v>36</v>
      </c>
      <c r="M1200" s="3">
        <v>39392</v>
      </c>
    </row>
    <row r="1201" spans="1:13" x14ac:dyDescent="0.2">
      <c r="A1201" s="1" t="s">
        <v>91</v>
      </c>
      <c r="B1201" s="2" t="s">
        <v>1742</v>
      </c>
      <c r="C1201" s="2" t="s">
        <v>24</v>
      </c>
      <c r="D1201" s="4">
        <v>37000000</v>
      </c>
      <c r="E1201" s="2" t="s">
        <v>1692</v>
      </c>
      <c r="F1201" s="2" t="s">
        <v>65</v>
      </c>
      <c r="G1201" s="2">
        <v>64</v>
      </c>
      <c r="H1201" s="2">
        <v>36</v>
      </c>
      <c r="I1201" s="2" t="s">
        <v>26</v>
      </c>
      <c r="J1201" s="2" t="s">
        <v>20</v>
      </c>
      <c r="K1201" s="2">
        <v>2006</v>
      </c>
      <c r="L1201" s="2" t="s">
        <v>21</v>
      </c>
      <c r="M1201" s="3">
        <v>39028</v>
      </c>
    </row>
    <row r="1202" spans="1:13" x14ac:dyDescent="0.2">
      <c r="A1202" s="1" t="s">
        <v>293</v>
      </c>
      <c r="B1202" s="2" t="s">
        <v>1059</v>
      </c>
      <c r="C1202" s="2" t="s">
        <v>42</v>
      </c>
      <c r="D1202" s="2" t="s">
        <v>1743</v>
      </c>
      <c r="E1202" s="2" t="s">
        <v>1692</v>
      </c>
      <c r="F1202" s="2" t="s">
        <v>115</v>
      </c>
      <c r="G1202" s="2">
        <v>70</v>
      </c>
      <c r="H1202" s="2">
        <v>30</v>
      </c>
      <c r="I1202" s="2" t="s">
        <v>19</v>
      </c>
      <c r="J1202" s="2" t="s">
        <v>20</v>
      </c>
      <c r="K1202" s="2">
        <v>2006</v>
      </c>
      <c r="L1202" s="2" t="s">
        <v>21</v>
      </c>
      <c r="M1202" s="3">
        <v>39028</v>
      </c>
    </row>
    <row r="1203" spans="1:13" x14ac:dyDescent="0.2">
      <c r="A1203" s="1" t="s">
        <v>511</v>
      </c>
      <c r="B1203" s="2" t="s">
        <v>1317</v>
      </c>
      <c r="C1203" s="2" t="s">
        <v>24</v>
      </c>
      <c r="D1203" s="4">
        <v>5200000</v>
      </c>
      <c r="E1203" s="2" t="s">
        <v>1692</v>
      </c>
      <c r="F1203" s="2" t="s">
        <v>44</v>
      </c>
      <c r="G1203" s="2">
        <v>41.4</v>
      </c>
      <c r="H1203" s="2">
        <v>58.6</v>
      </c>
      <c r="I1203" s="2" t="s">
        <v>26</v>
      </c>
      <c r="J1203" s="2" t="s">
        <v>20</v>
      </c>
      <c r="K1203" s="2">
        <v>2006</v>
      </c>
      <c r="L1203" s="2" t="s">
        <v>21</v>
      </c>
      <c r="M1203" s="3">
        <v>39028</v>
      </c>
    </row>
    <row r="1204" spans="1:13" x14ac:dyDescent="0.2">
      <c r="A1204" s="1" t="s">
        <v>111</v>
      </c>
      <c r="B1204" s="2" t="s">
        <v>1018</v>
      </c>
      <c r="C1204" s="2" t="s">
        <v>42</v>
      </c>
      <c r="D1204" s="2" t="s">
        <v>1744</v>
      </c>
      <c r="E1204" s="2" t="s">
        <v>1692</v>
      </c>
      <c r="F1204" s="2" t="s">
        <v>1745</v>
      </c>
      <c r="G1204" s="2">
        <v>62</v>
      </c>
      <c r="H1204" s="2">
        <v>38.1</v>
      </c>
      <c r="I1204" s="2" t="s">
        <v>26</v>
      </c>
      <c r="J1204" s="2" t="s">
        <v>20</v>
      </c>
      <c r="K1204" s="2">
        <v>2006</v>
      </c>
      <c r="L1204" s="2" t="s">
        <v>21</v>
      </c>
      <c r="M1204" s="3">
        <v>39028</v>
      </c>
    </row>
    <row r="1205" spans="1:13" x14ac:dyDescent="0.2">
      <c r="A1205" s="1" t="s">
        <v>100</v>
      </c>
      <c r="B1205" s="2" t="s">
        <v>134</v>
      </c>
      <c r="C1205" s="2" t="s">
        <v>15</v>
      </c>
      <c r="D1205" s="2" t="s">
        <v>1746</v>
      </c>
      <c r="E1205" s="2" t="s">
        <v>1692</v>
      </c>
      <c r="F1205" s="2" t="s">
        <v>65</v>
      </c>
      <c r="G1205" s="2">
        <v>67.599999999999994</v>
      </c>
      <c r="H1205" s="2">
        <v>32.4</v>
      </c>
      <c r="I1205" s="2" t="s">
        <v>19</v>
      </c>
      <c r="J1205" s="2" t="s">
        <v>20</v>
      </c>
      <c r="K1205" s="2">
        <v>2006</v>
      </c>
      <c r="L1205" s="2" t="s">
        <v>21</v>
      </c>
      <c r="M1205" s="3">
        <v>39028</v>
      </c>
    </row>
    <row r="1206" spans="1:13" x14ac:dyDescent="0.2">
      <c r="A1206" s="1" t="s">
        <v>91</v>
      </c>
      <c r="B1206" s="2" t="s">
        <v>1114</v>
      </c>
      <c r="C1206" s="2" t="s">
        <v>15</v>
      </c>
      <c r="D1206" s="2" t="s">
        <v>1747</v>
      </c>
      <c r="E1206" s="2" t="s">
        <v>1692</v>
      </c>
      <c r="F1206" s="2" t="s">
        <v>130</v>
      </c>
      <c r="G1206" s="2">
        <v>21.2</v>
      </c>
      <c r="H1206" s="2">
        <v>78.8</v>
      </c>
      <c r="I1206" s="2" t="s">
        <v>26</v>
      </c>
      <c r="J1206" s="2" t="s">
        <v>20</v>
      </c>
      <c r="K1206" s="2">
        <v>2006</v>
      </c>
      <c r="L1206" s="2" t="s">
        <v>21</v>
      </c>
      <c r="M1206" s="3">
        <v>39028</v>
      </c>
    </row>
    <row r="1207" spans="1:13" x14ac:dyDescent="0.2">
      <c r="A1207" s="1" t="s">
        <v>91</v>
      </c>
      <c r="B1207" s="2" t="s">
        <v>1114</v>
      </c>
      <c r="C1207" s="2" t="s">
        <v>15</v>
      </c>
      <c r="D1207" s="2" t="s">
        <v>1748</v>
      </c>
      <c r="E1207" s="2" t="s">
        <v>1692</v>
      </c>
      <c r="F1207" s="2" t="s">
        <v>76</v>
      </c>
      <c r="G1207" s="2">
        <v>67.7</v>
      </c>
      <c r="H1207" s="2">
        <v>32.299999999999997</v>
      </c>
      <c r="I1207" s="2" t="s">
        <v>19</v>
      </c>
      <c r="J1207" s="2" t="s">
        <v>20</v>
      </c>
      <c r="K1207" s="2">
        <v>2006</v>
      </c>
      <c r="L1207" s="2" t="s">
        <v>21</v>
      </c>
      <c r="M1207" s="3">
        <v>39028</v>
      </c>
    </row>
    <row r="1208" spans="1:13" x14ac:dyDescent="0.2">
      <c r="A1208" s="1" t="s">
        <v>79</v>
      </c>
      <c r="B1208" s="2" t="s">
        <v>1749</v>
      </c>
      <c r="C1208" s="2" t="s">
        <v>1230</v>
      </c>
      <c r="D1208" s="2" t="s">
        <v>1750</v>
      </c>
      <c r="E1208" s="2" t="s">
        <v>1692</v>
      </c>
      <c r="F1208" s="2" t="s">
        <v>44</v>
      </c>
      <c r="G1208" s="2">
        <v>73.599999999999994</v>
      </c>
      <c r="H1208" s="2">
        <v>26.4</v>
      </c>
      <c r="I1208" s="2" t="s">
        <v>19</v>
      </c>
      <c r="J1208" s="2" t="s">
        <v>20</v>
      </c>
      <c r="K1208" s="2">
        <v>2006</v>
      </c>
      <c r="L1208" s="2" t="s">
        <v>21</v>
      </c>
      <c r="M1208" s="3">
        <v>39028</v>
      </c>
    </row>
    <row r="1209" spans="1:13" x14ac:dyDescent="0.2">
      <c r="A1209" s="1" t="s">
        <v>296</v>
      </c>
      <c r="B1209" s="2" t="s">
        <v>1751</v>
      </c>
      <c r="C1209" s="2" t="s">
        <v>15</v>
      </c>
      <c r="D1209" s="2" t="s">
        <v>1752</v>
      </c>
      <c r="E1209" s="2" t="s">
        <v>1692</v>
      </c>
      <c r="F1209" s="2" t="s">
        <v>159</v>
      </c>
      <c r="G1209" s="2">
        <v>70.7</v>
      </c>
      <c r="H1209" s="2">
        <v>29.3</v>
      </c>
      <c r="I1209" s="2" t="s">
        <v>19</v>
      </c>
      <c r="J1209" s="2" t="s">
        <v>20</v>
      </c>
      <c r="K1209" s="2">
        <v>2006</v>
      </c>
      <c r="L1209" s="2" t="s">
        <v>21</v>
      </c>
      <c r="M1209" s="3">
        <v>39028</v>
      </c>
    </row>
    <row r="1210" spans="1:13" x14ac:dyDescent="0.2">
      <c r="A1210" s="1" t="s">
        <v>100</v>
      </c>
      <c r="B1210" s="2" t="s">
        <v>1753</v>
      </c>
      <c r="C1210" s="2" t="s">
        <v>15</v>
      </c>
      <c r="D1210" s="2" t="s">
        <v>1754</v>
      </c>
      <c r="E1210" s="2" t="s">
        <v>1692</v>
      </c>
      <c r="F1210" s="2" t="s">
        <v>95</v>
      </c>
      <c r="G1210" s="2">
        <v>44.3</v>
      </c>
      <c r="H1210" s="2">
        <v>55.8</v>
      </c>
      <c r="I1210" s="2" t="s">
        <v>26</v>
      </c>
      <c r="J1210" s="2" t="s">
        <v>20</v>
      </c>
      <c r="K1210" s="2">
        <v>2006</v>
      </c>
      <c r="L1210" s="2" t="s">
        <v>21</v>
      </c>
      <c r="M1210" s="3">
        <v>39028</v>
      </c>
    </row>
    <row r="1211" spans="1:13" x14ac:dyDescent="0.2">
      <c r="A1211" s="1" t="s">
        <v>672</v>
      </c>
      <c r="B1211" s="2" t="s">
        <v>673</v>
      </c>
      <c r="C1211" s="2" t="s">
        <v>42</v>
      </c>
      <c r="D1211" s="2" t="s">
        <v>1755</v>
      </c>
      <c r="E1211" s="2" t="s">
        <v>1692</v>
      </c>
      <c r="F1211" s="2" t="s">
        <v>48</v>
      </c>
      <c r="G1211" s="2">
        <v>45.4</v>
      </c>
      <c r="H1211" s="2">
        <v>54.6</v>
      </c>
      <c r="I1211" s="2" t="s">
        <v>26</v>
      </c>
      <c r="J1211" s="2" t="s">
        <v>20</v>
      </c>
      <c r="K1211" s="2">
        <v>2006</v>
      </c>
      <c r="L1211" s="2" t="s">
        <v>49</v>
      </c>
      <c r="M1211" s="3">
        <v>38874</v>
      </c>
    </row>
    <row r="1212" spans="1:13" x14ac:dyDescent="0.2">
      <c r="A1212" s="1" t="s">
        <v>13</v>
      </c>
      <c r="B1212" s="2" t="s">
        <v>601</v>
      </c>
      <c r="C1212" s="2" t="s">
        <v>15</v>
      </c>
      <c r="D1212" s="2" t="s">
        <v>1756</v>
      </c>
      <c r="E1212" s="2" t="s">
        <v>1692</v>
      </c>
      <c r="F1212" s="2" t="s">
        <v>48</v>
      </c>
      <c r="G1212" s="2">
        <v>60.7</v>
      </c>
      <c r="H1212" s="2">
        <v>39.299999999999997</v>
      </c>
      <c r="I1212" s="2" t="s">
        <v>26</v>
      </c>
      <c r="J1212" s="2" t="s">
        <v>20</v>
      </c>
      <c r="K1212" s="2">
        <v>2006</v>
      </c>
      <c r="L1212" s="2" t="s">
        <v>49</v>
      </c>
      <c r="M1212" s="3">
        <v>38874</v>
      </c>
    </row>
    <row r="1213" spans="1:13" x14ac:dyDescent="0.2">
      <c r="A1213" s="1" t="s">
        <v>978</v>
      </c>
      <c r="B1213" s="2" t="s">
        <v>979</v>
      </c>
      <c r="C1213" s="2" t="s">
        <v>15</v>
      </c>
      <c r="D1213" s="2" t="s">
        <v>1757</v>
      </c>
      <c r="E1213" s="2" t="s">
        <v>1692</v>
      </c>
      <c r="F1213" s="2" t="s">
        <v>107</v>
      </c>
      <c r="G1213" s="2">
        <v>51.6</v>
      </c>
      <c r="H1213" s="2">
        <v>48.4</v>
      </c>
      <c r="I1213" s="2" t="s">
        <v>26</v>
      </c>
      <c r="J1213" s="2" t="s">
        <v>20</v>
      </c>
      <c r="K1213" s="2">
        <v>2006</v>
      </c>
      <c r="L1213" s="2" t="s">
        <v>49</v>
      </c>
      <c r="M1213" s="3">
        <v>38874</v>
      </c>
    </row>
    <row r="1214" spans="1:13" x14ac:dyDescent="0.2">
      <c r="A1214" s="1" t="s">
        <v>60</v>
      </c>
      <c r="B1214" s="2" t="s">
        <v>105</v>
      </c>
      <c r="C1214" s="2" t="s">
        <v>15</v>
      </c>
      <c r="D1214" s="2" t="s">
        <v>1758</v>
      </c>
      <c r="E1214" s="2" t="s">
        <v>1692</v>
      </c>
      <c r="F1214" s="2" t="s">
        <v>90</v>
      </c>
      <c r="G1214" s="2">
        <v>70.400000000000006</v>
      </c>
      <c r="H1214" s="2">
        <v>29.6</v>
      </c>
      <c r="I1214" s="2" t="s">
        <v>19</v>
      </c>
      <c r="J1214" s="2" t="s">
        <v>20</v>
      </c>
      <c r="K1214" s="2">
        <v>2006</v>
      </c>
      <c r="L1214" s="2" t="s">
        <v>49</v>
      </c>
      <c r="M1214" s="3">
        <v>38874</v>
      </c>
    </row>
    <row r="1215" spans="1:13" x14ac:dyDescent="0.2">
      <c r="A1215" s="1" t="s">
        <v>1224</v>
      </c>
      <c r="B1215" s="2" t="s">
        <v>1759</v>
      </c>
      <c r="C1215" s="2" t="s">
        <v>15</v>
      </c>
      <c r="D1215" s="2" t="s">
        <v>1760</v>
      </c>
      <c r="E1215" s="2" t="s">
        <v>1692</v>
      </c>
      <c r="F1215" s="2" t="s">
        <v>90</v>
      </c>
      <c r="G1215" s="2">
        <v>70.8</v>
      </c>
      <c r="H1215" s="2">
        <v>29.2</v>
      </c>
      <c r="I1215" s="2" t="s">
        <v>19</v>
      </c>
      <c r="J1215" s="2" t="s">
        <v>20</v>
      </c>
      <c r="K1215" s="2">
        <v>2006</v>
      </c>
      <c r="L1215" s="2" t="s">
        <v>49</v>
      </c>
      <c r="M1215" s="3">
        <v>38874</v>
      </c>
    </row>
    <row r="1216" spans="1:13" x14ac:dyDescent="0.2">
      <c r="A1216" s="1" t="s">
        <v>220</v>
      </c>
      <c r="B1216" s="2" t="s">
        <v>1761</v>
      </c>
      <c r="C1216" s="2" t="s">
        <v>42</v>
      </c>
      <c r="D1216" s="2" t="s">
        <v>1762</v>
      </c>
      <c r="E1216" s="2" t="s">
        <v>1692</v>
      </c>
      <c r="F1216" s="2" t="s">
        <v>159</v>
      </c>
      <c r="G1216" s="2">
        <v>53</v>
      </c>
      <c r="H1216" s="2">
        <v>47</v>
      </c>
      <c r="I1216" s="2" t="s">
        <v>19</v>
      </c>
      <c r="J1216" s="2" t="s">
        <v>27</v>
      </c>
      <c r="K1216" s="2">
        <v>2005</v>
      </c>
      <c r="L1216" s="2" t="s">
        <v>77</v>
      </c>
      <c r="M1216" s="3">
        <v>38664</v>
      </c>
    </row>
    <row r="1217" spans="1:13" x14ac:dyDescent="0.2">
      <c r="A1217" s="1" t="s">
        <v>91</v>
      </c>
      <c r="B1217" s="2" t="s">
        <v>1114</v>
      </c>
      <c r="C1217" s="2" t="s">
        <v>15</v>
      </c>
      <c r="D1217" s="2" t="s">
        <v>1763</v>
      </c>
      <c r="E1217" s="2" t="s">
        <v>1692</v>
      </c>
      <c r="F1217" s="2" t="s">
        <v>97</v>
      </c>
      <c r="G1217" s="2">
        <v>54.5</v>
      </c>
      <c r="H1217" s="2">
        <v>45.5</v>
      </c>
      <c r="I1217" s="2" t="s">
        <v>19</v>
      </c>
      <c r="J1217" s="2" t="s">
        <v>20</v>
      </c>
      <c r="K1217" s="2">
        <v>2005</v>
      </c>
      <c r="L1217" s="2" t="s">
        <v>77</v>
      </c>
      <c r="M1217" s="3">
        <v>38664</v>
      </c>
    </row>
    <row r="1218" spans="1:13" x14ac:dyDescent="0.2">
      <c r="A1218" s="1" t="s">
        <v>122</v>
      </c>
      <c r="B1218" s="2" t="s">
        <v>1764</v>
      </c>
      <c r="C1218" s="2" t="s">
        <v>15</v>
      </c>
      <c r="D1218" s="2" t="s">
        <v>1765</v>
      </c>
      <c r="E1218" s="2" t="s">
        <v>1692</v>
      </c>
      <c r="F1218" s="2" t="s">
        <v>115</v>
      </c>
      <c r="G1218" s="2">
        <v>55.6</v>
      </c>
      <c r="H1218" s="2">
        <v>44.6</v>
      </c>
      <c r="I1218" s="2" t="s">
        <v>26</v>
      </c>
      <c r="J1218" s="2" t="s">
        <v>20</v>
      </c>
      <c r="K1218" s="2">
        <v>2005</v>
      </c>
      <c r="L1218" s="2" t="s">
        <v>36</v>
      </c>
      <c r="M1218" s="3">
        <v>38419</v>
      </c>
    </row>
    <row r="1219" spans="1:13" x14ac:dyDescent="0.2">
      <c r="A1219" s="1" t="s">
        <v>242</v>
      </c>
      <c r="B1219" s="2" t="s">
        <v>243</v>
      </c>
      <c r="C1219" s="2" t="s">
        <v>15</v>
      </c>
      <c r="D1219" s="2" t="s">
        <v>1766</v>
      </c>
      <c r="E1219" s="2" t="s">
        <v>1692</v>
      </c>
      <c r="F1219" s="2" t="s">
        <v>97</v>
      </c>
      <c r="G1219" s="2">
        <v>54.3</v>
      </c>
      <c r="H1219" s="2">
        <v>45.7</v>
      </c>
      <c r="I1219" s="2" t="s">
        <v>26</v>
      </c>
      <c r="J1219" s="2" t="s">
        <v>20</v>
      </c>
      <c r="K1219" s="2">
        <v>2004</v>
      </c>
      <c r="L1219" s="2" t="s">
        <v>21</v>
      </c>
      <c r="M1219" s="3">
        <v>38293</v>
      </c>
    </row>
    <row r="1220" spans="1:13" x14ac:dyDescent="0.2">
      <c r="A1220" s="1" t="s">
        <v>13</v>
      </c>
      <c r="B1220" s="2" t="s">
        <v>246</v>
      </c>
      <c r="C1220" s="2" t="s">
        <v>42</v>
      </c>
      <c r="D1220" s="2" t="s">
        <v>1767</v>
      </c>
      <c r="E1220" s="2" t="s">
        <v>1692</v>
      </c>
      <c r="F1220" s="2" t="s">
        <v>107</v>
      </c>
      <c r="G1220" s="2">
        <v>60.2</v>
      </c>
      <c r="H1220" s="2">
        <v>39.799999999999997</v>
      </c>
      <c r="I1220" s="2" t="s">
        <v>26</v>
      </c>
      <c r="J1220" s="2" t="s">
        <v>20</v>
      </c>
      <c r="K1220" s="2">
        <v>2004</v>
      </c>
      <c r="L1220" s="2" t="s">
        <v>21</v>
      </c>
      <c r="M1220" s="3">
        <v>38293</v>
      </c>
    </row>
    <row r="1221" spans="1:13" x14ac:dyDescent="0.2">
      <c r="A1221" s="1" t="s">
        <v>242</v>
      </c>
      <c r="B1221" s="2" t="s">
        <v>714</v>
      </c>
      <c r="C1221" s="2" t="s">
        <v>15</v>
      </c>
      <c r="D1221" s="2" t="s">
        <v>1768</v>
      </c>
      <c r="E1221" s="2" t="s">
        <v>1692</v>
      </c>
      <c r="F1221" s="2" t="s">
        <v>314</v>
      </c>
      <c r="G1221" s="2">
        <v>69.599999999999994</v>
      </c>
      <c r="H1221" s="2">
        <v>30.4</v>
      </c>
      <c r="I1221" s="2" t="s">
        <v>19</v>
      </c>
      <c r="J1221" s="2" t="s">
        <v>20</v>
      </c>
      <c r="K1221" s="2">
        <v>2004</v>
      </c>
      <c r="L1221" s="2" t="s">
        <v>21</v>
      </c>
      <c r="M1221" s="3">
        <v>38293</v>
      </c>
    </row>
    <row r="1222" spans="1:13" x14ac:dyDescent="0.2">
      <c r="A1222" s="1" t="s">
        <v>374</v>
      </c>
      <c r="B1222" s="2" t="s">
        <v>1183</v>
      </c>
      <c r="C1222" s="2" t="s">
        <v>15</v>
      </c>
      <c r="D1222" s="2" t="s">
        <v>1769</v>
      </c>
      <c r="E1222" s="2" t="s">
        <v>1692</v>
      </c>
      <c r="F1222" s="2" t="s">
        <v>245</v>
      </c>
      <c r="G1222" s="2">
        <v>28.2</v>
      </c>
      <c r="H1222" s="2">
        <v>71.900000000000006</v>
      </c>
      <c r="I1222" s="2" t="s">
        <v>26</v>
      </c>
      <c r="J1222" s="2" t="s">
        <v>20</v>
      </c>
      <c r="K1222" s="2">
        <v>2004</v>
      </c>
      <c r="L1222" s="2" t="s">
        <v>21</v>
      </c>
      <c r="M1222" s="3">
        <v>38293</v>
      </c>
    </row>
    <row r="1223" spans="1:13" x14ac:dyDescent="0.2">
      <c r="A1223" s="1" t="s">
        <v>374</v>
      </c>
      <c r="B1223" s="2" t="s">
        <v>1183</v>
      </c>
      <c r="C1223" s="2" t="s">
        <v>15</v>
      </c>
      <c r="D1223" s="2" t="s">
        <v>1770</v>
      </c>
      <c r="E1223" s="2" t="s">
        <v>1692</v>
      </c>
      <c r="F1223" s="2" t="s">
        <v>90</v>
      </c>
      <c r="G1223" s="2">
        <v>23.5</v>
      </c>
      <c r="H1223" s="2">
        <v>76.5</v>
      </c>
      <c r="I1223" s="2" t="s">
        <v>26</v>
      </c>
      <c r="J1223" s="2" t="s">
        <v>20</v>
      </c>
      <c r="K1223" s="2">
        <v>2004</v>
      </c>
      <c r="L1223" s="2" t="s">
        <v>21</v>
      </c>
      <c r="M1223" s="3">
        <v>38293</v>
      </c>
    </row>
    <row r="1224" spans="1:13" x14ac:dyDescent="0.2">
      <c r="A1224" s="1" t="s">
        <v>339</v>
      </c>
      <c r="B1224" s="2" t="s">
        <v>476</v>
      </c>
      <c r="C1224" s="2" t="s">
        <v>42</v>
      </c>
      <c r="D1224" s="2" t="s">
        <v>1771</v>
      </c>
      <c r="E1224" s="2" t="s">
        <v>1692</v>
      </c>
      <c r="F1224" s="2" t="s">
        <v>35</v>
      </c>
      <c r="G1224" s="2">
        <v>65.400000000000006</v>
      </c>
      <c r="H1224" s="2">
        <v>34.6</v>
      </c>
      <c r="I1224" s="2" t="s">
        <v>26</v>
      </c>
      <c r="J1224" s="2" t="s">
        <v>20</v>
      </c>
      <c r="K1224" s="2">
        <v>2004</v>
      </c>
      <c r="L1224" s="2" t="s">
        <v>21</v>
      </c>
      <c r="M1224" s="3">
        <v>38293</v>
      </c>
    </row>
    <row r="1225" spans="1:13" x14ac:dyDescent="0.2">
      <c r="A1225" s="1" t="s">
        <v>79</v>
      </c>
      <c r="B1225" s="2" t="s">
        <v>486</v>
      </c>
      <c r="C1225" s="2" t="s">
        <v>24</v>
      </c>
      <c r="D1225" s="4">
        <v>12330000</v>
      </c>
      <c r="E1225" s="2" t="s">
        <v>1692</v>
      </c>
      <c r="F1225" s="2" t="s">
        <v>44</v>
      </c>
      <c r="G1225" s="2">
        <v>65.3</v>
      </c>
      <c r="H1225" s="2">
        <v>34.700000000000003</v>
      </c>
      <c r="I1225" s="2" t="s">
        <v>26</v>
      </c>
      <c r="J1225" s="2" t="s">
        <v>20</v>
      </c>
      <c r="K1225" s="2">
        <v>2004</v>
      </c>
      <c r="L1225" s="2" t="s">
        <v>21</v>
      </c>
      <c r="M1225" s="3">
        <v>38293</v>
      </c>
    </row>
    <row r="1226" spans="1:13" x14ac:dyDescent="0.2">
      <c r="A1226" s="1" t="s">
        <v>290</v>
      </c>
      <c r="B1226" s="2" t="s">
        <v>290</v>
      </c>
      <c r="C1226" s="2" t="s">
        <v>42</v>
      </c>
      <c r="D1226" s="2" t="s">
        <v>1772</v>
      </c>
      <c r="E1226" s="2" t="s">
        <v>1692</v>
      </c>
      <c r="F1226" s="2" t="s">
        <v>65</v>
      </c>
      <c r="G1226" s="2">
        <v>61.9</v>
      </c>
      <c r="H1226" s="2">
        <v>38.1</v>
      </c>
      <c r="I1226" s="2" t="s">
        <v>26</v>
      </c>
      <c r="J1226" s="2" t="s">
        <v>20</v>
      </c>
      <c r="K1226" s="2">
        <v>2004</v>
      </c>
      <c r="L1226" s="2" t="s">
        <v>21</v>
      </c>
      <c r="M1226" s="3">
        <v>38293</v>
      </c>
    </row>
    <row r="1227" spans="1:13" x14ac:dyDescent="0.2">
      <c r="A1227" s="1" t="s">
        <v>13</v>
      </c>
      <c r="B1227" s="2" t="s">
        <v>934</v>
      </c>
      <c r="C1227" s="2" t="s">
        <v>15</v>
      </c>
      <c r="D1227" s="2" t="s">
        <v>1773</v>
      </c>
      <c r="E1227" s="2" t="s">
        <v>1692</v>
      </c>
      <c r="F1227" s="2" t="s">
        <v>51</v>
      </c>
      <c r="G1227" s="2">
        <v>69.2</v>
      </c>
      <c r="H1227" s="2">
        <v>30.8</v>
      </c>
      <c r="I1227" s="2" t="s">
        <v>19</v>
      </c>
      <c r="J1227" s="2" t="s">
        <v>20</v>
      </c>
      <c r="K1227" s="2">
        <v>2004</v>
      </c>
      <c r="L1227" s="2" t="s">
        <v>21</v>
      </c>
      <c r="M1227" s="3">
        <v>38293</v>
      </c>
    </row>
    <row r="1228" spans="1:13" x14ac:dyDescent="0.2">
      <c r="A1228" s="1" t="s">
        <v>66</v>
      </c>
      <c r="B1228" s="2" t="s">
        <v>1734</v>
      </c>
      <c r="C1228" s="2" t="s">
        <v>15</v>
      </c>
      <c r="D1228" s="2" t="s">
        <v>1774</v>
      </c>
      <c r="E1228" s="2" t="s">
        <v>1692</v>
      </c>
      <c r="F1228" s="2" t="s">
        <v>51</v>
      </c>
      <c r="G1228" s="2">
        <v>57.1</v>
      </c>
      <c r="H1228" s="2">
        <v>43</v>
      </c>
      <c r="I1228" s="2" t="s">
        <v>26</v>
      </c>
      <c r="J1228" s="2" t="s">
        <v>20</v>
      </c>
      <c r="K1228" s="2">
        <v>2004</v>
      </c>
      <c r="L1228" s="2" t="s">
        <v>21</v>
      </c>
      <c r="M1228" s="3">
        <v>38293</v>
      </c>
    </row>
    <row r="1229" spans="1:13" x14ac:dyDescent="0.2">
      <c r="A1229" s="1" t="s">
        <v>363</v>
      </c>
      <c r="B1229" s="2" t="s">
        <v>393</v>
      </c>
      <c r="C1229" s="2" t="s">
        <v>15</v>
      </c>
      <c r="D1229" s="2" t="s">
        <v>1775</v>
      </c>
      <c r="E1229" s="2" t="s">
        <v>1692</v>
      </c>
      <c r="F1229" s="2" t="s">
        <v>65</v>
      </c>
      <c r="G1229" s="2">
        <v>45.8</v>
      </c>
      <c r="H1229" s="2">
        <v>54.2</v>
      </c>
      <c r="I1229" s="2" t="s">
        <v>26</v>
      </c>
      <c r="J1229" s="2" t="s">
        <v>20</v>
      </c>
      <c r="K1229" s="2">
        <v>2004</v>
      </c>
      <c r="L1229" s="2" t="s">
        <v>49</v>
      </c>
      <c r="M1229" s="3">
        <v>38048</v>
      </c>
    </row>
    <row r="1230" spans="1:13" x14ac:dyDescent="0.2">
      <c r="A1230" s="1" t="s">
        <v>205</v>
      </c>
      <c r="B1230" s="2" t="s">
        <v>1632</v>
      </c>
      <c r="C1230" s="2" t="s">
        <v>15</v>
      </c>
      <c r="D1230" s="2" t="s">
        <v>1776</v>
      </c>
      <c r="E1230" s="2" t="s">
        <v>1692</v>
      </c>
      <c r="F1230" s="2" t="s">
        <v>78</v>
      </c>
      <c r="G1230" s="2">
        <v>50.7</v>
      </c>
      <c r="H1230" s="2">
        <v>49.3</v>
      </c>
      <c r="I1230" s="2" t="s">
        <v>26</v>
      </c>
      <c r="J1230" s="2" t="s">
        <v>20</v>
      </c>
      <c r="K1230" s="2">
        <v>2004</v>
      </c>
      <c r="L1230" s="2" t="s">
        <v>49</v>
      </c>
      <c r="M1230" s="3">
        <v>38048</v>
      </c>
    </row>
    <row r="1231" spans="1:13" x14ac:dyDescent="0.2">
      <c r="A1231" s="1" t="s">
        <v>79</v>
      </c>
      <c r="B1231" s="2" t="s">
        <v>843</v>
      </c>
      <c r="C1231" s="2" t="s">
        <v>24</v>
      </c>
      <c r="D1231" s="4">
        <v>25000000</v>
      </c>
      <c r="E1231" s="2" t="s">
        <v>1692</v>
      </c>
      <c r="F1231" s="2" t="s">
        <v>130</v>
      </c>
      <c r="G1231" s="2">
        <v>76.7</v>
      </c>
      <c r="H1231" s="2">
        <v>23.3</v>
      </c>
      <c r="I1231" s="2" t="s">
        <v>19</v>
      </c>
      <c r="J1231" s="2" t="s">
        <v>20</v>
      </c>
      <c r="K1231" s="2">
        <v>2004</v>
      </c>
      <c r="L1231" s="2" t="s">
        <v>49</v>
      </c>
      <c r="M1231" s="3">
        <v>38048</v>
      </c>
    </row>
    <row r="1232" spans="1:13" x14ac:dyDescent="0.2">
      <c r="A1232" s="1" t="s">
        <v>242</v>
      </c>
      <c r="B1232" s="2" t="s">
        <v>714</v>
      </c>
      <c r="C1232" s="2" t="s">
        <v>15</v>
      </c>
      <c r="D1232" s="2" t="s">
        <v>1777</v>
      </c>
      <c r="E1232" s="2" t="s">
        <v>1692</v>
      </c>
      <c r="F1232" s="2" t="s">
        <v>233</v>
      </c>
      <c r="G1232" s="2">
        <v>65.900000000000006</v>
      </c>
      <c r="H1232" s="2">
        <v>34.1</v>
      </c>
      <c r="I1232" s="2" t="s">
        <v>26</v>
      </c>
      <c r="J1232" s="2" t="s">
        <v>20</v>
      </c>
      <c r="K1232" s="2">
        <v>2004</v>
      </c>
      <c r="L1232" s="2" t="s">
        <v>49</v>
      </c>
      <c r="M1232" s="3">
        <v>38048</v>
      </c>
    </row>
    <row r="1233" spans="1:13" x14ac:dyDescent="0.2">
      <c r="A1233" s="1" t="s">
        <v>308</v>
      </c>
      <c r="B1233" s="2" t="s">
        <v>1778</v>
      </c>
      <c r="C1233" s="2" t="s">
        <v>42</v>
      </c>
      <c r="D1233" s="2" t="s">
        <v>1779</v>
      </c>
      <c r="E1233" s="2" t="s">
        <v>1692</v>
      </c>
      <c r="F1233" s="2" t="s">
        <v>251</v>
      </c>
      <c r="G1233" s="2">
        <v>66.8</v>
      </c>
      <c r="H1233" s="2">
        <v>33.200000000000003</v>
      </c>
      <c r="I1233" s="2" t="s">
        <v>19</v>
      </c>
      <c r="J1233" s="2" t="s">
        <v>20</v>
      </c>
      <c r="K1233" s="2">
        <v>2004</v>
      </c>
      <c r="L1233" s="2" t="s">
        <v>49</v>
      </c>
      <c r="M1233" s="3">
        <v>38048</v>
      </c>
    </row>
    <row r="1234" spans="1:13" x14ac:dyDescent="0.2">
      <c r="A1234" s="1" t="s">
        <v>374</v>
      </c>
      <c r="B1234" s="2" t="s">
        <v>987</v>
      </c>
      <c r="C1234" s="2" t="s">
        <v>15</v>
      </c>
      <c r="D1234" s="2" t="s">
        <v>1780</v>
      </c>
      <c r="E1234" s="2" t="s">
        <v>1692</v>
      </c>
      <c r="F1234" s="2" t="s">
        <v>55</v>
      </c>
      <c r="G1234" s="2">
        <v>71.2</v>
      </c>
      <c r="H1234" s="2">
        <v>28.8</v>
      </c>
      <c r="I1234" s="2" t="s">
        <v>19</v>
      </c>
      <c r="J1234" s="2" t="s">
        <v>20</v>
      </c>
      <c r="K1234" s="2">
        <v>2004</v>
      </c>
      <c r="L1234" s="2" t="s">
        <v>49</v>
      </c>
      <c r="M1234" s="3">
        <v>38048</v>
      </c>
    </row>
    <row r="1235" spans="1:13" x14ac:dyDescent="0.2">
      <c r="A1235" s="1" t="s">
        <v>13</v>
      </c>
      <c r="B1235" s="2" t="s">
        <v>1781</v>
      </c>
      <c r="C1235" s="2" t="s">
        <v>15</v>
      </c>
      <c r="D1235" s="2" t="s">
        <v>1782</v>
      </c>
      <c r="E1235" s="2" t="s">
        <v>1692</v>
      </c>
      <c r="F1235" s="2" t="s">
        <v>93</v>
      </c>
      <c r="G1235" s="2">
        <v>58.3</v>
      </c>
      <c r="H1235" s="2">
        <v>41.7</v>
      </c>
      <c r="I1235" s="2" t="s">
        <v>26</v>
      </c>
      <c r="J1235" s="2" t="s">
        <v>20</v>
      </c>
      <c r="K1235" s="2">
        <v>2004</v>
      </c>
      <c r="L1235" s="2" t="s">
        <v>49</v>
      </c>
      <c r="M1235" s="3">
        <v>38048</v>
      </c>
    </row>
    <row r="1236" spans="1:13" x14ac:dyDescent="0.2">
      <c r="A1236" s="1" t="s">
        <v>385</v>
      </c>
      <c r="B1236" s="2" t="s">
        <v>1783</v>
      </c>
      <c r="C1236" s="7"/>
      <c r="D1236" s="2" t="s">
        <v>72</v>
      </c>
      <c r="E1236" s="2" t="s">
        <v>1692</v>
      </c>
      <c r="F1236" s="2" t="s">
        <v>76</v>
      </c>
      <c r="G1236" s="2">
        <v>73</v>
      </c>
      <c r="H1236" s="2">
        <v>27</v>
      </c>
      <c r="I1236" s="2" t="s">
        <v>19</v>
      </c>
      <c r="J1236" s="2" t="s">
        <v>20</v>
      </c>
      <c r="K1236" s="2">
        <v>2003</v>
      </c>
      <c r="L1236" s="2" t="s">
        <v>77</v>
      </c>
      <c r="M1236" s="3">
        <v>37831</v>
      </c>
    </row>
    <row r="1237" spans="1:13" x14ac:dyDescent="0.2">
      <c r="A1237" s="1" t="s">
        <v>242</v>
      </c>
      <c r="B1237" s="2" t="s">
        <v>243</v>
      </c>
      <c r="C1237" s="2" t="s">
        <v>15</v>
      </c>
      <c r="D1237" s="2" t="s">
        <v>1784</v>
      </c>
      <c r="E1237" s="2" t="s">
        <v>1692</v>
      </c>
      <c r="F1237" s="2" t="s">
        <v>51</v>
      </c>
      <c r="G1237" s="2">
        <v>53.9</v>
      </c>
      <c r="H1237" s="2">
        <v>46.1</v>
      </c>
      <c r="I1237" s="2" t="s">
        <v>26</v>
      </c>
      <c r="J1237" s="2" t="s">
        <v>20</v>
      </c>
      <c r="K1237" s="2">
        <v>2002</v>
      </c>
      <c r="L1237" s="2" t="s">
        <v>21</v>
      </c>
      <c r="M1237" s="3">
        <v>37565</v>
      </c>
    </row>
    <row r="1238" spans="1:13" x14ac:dyDescent="0.2">
      <c r="A1238" s="1" t="s">
        <v>511</v>
      </c>
      <c r="B1238" s="2" t="s">
        <v>1604</v>
      </c>
      <c r="C1238" s="2" t="s">
        <v>42</v>
      </c>
      <c r="D1238" s="2" t="s">
        <v>1785</v>
      </c>
      <c r="E1238" s="2" t="s">
        <v>1692</v>
      </c>
      <c r="F1238" s="2" t="s">
        <v>130</v>
      </c>
      <c r="G1238" s="2">
        <v>36.9</v>
      </c>
      <c r="H1238" s="2">
        <v>63.1</v>
      </c>
      <c r="I1238" s="2" t="s">
        <v>26</v>
      </c>
      <c r="J1238" s="2" t="s">
        <v>20</v>
      </c>
      <c r="K1238" s="2">
        <v>2002</v>
      </c>
      <c r="L1238" s="2" t="s">
        <v>21</v>
      </c>
      <c r="M1238" s="3">
        <v>37565</v>
      </c>
    </row>
    <row r="1239" spans="1:13" x14ac:dyDescent="0.2">
      <c r="A1239" s="1" t="s">
        <v>296</v>
      </c>
      <c r="B1239" s="2" t="s">
        <v>1786</v>
      </c>
      <c r="C1239" s="2" t="s">
        <v>15</v>
      </c>
      <c r="D1239" s="2" t="s">
        <v>1787</v>
      </c>
      <c r="E1239" s="2" t="s">
        <v>1692</v>
      </c>
      <c r="F1239" s="2" t="s">
        <v>136</v>
      </c>
      <c r="G1239" s="2">
        <v>65.900000000000006</v>
      </c>
      <c r="H1239" s="2">
        <v>34.1</v>
      </c>
      <c r="I1239" s="2" t="s">
        <v>26</v>
      </c>
      <c r="J1239" s="2" t="s">
        <v>20</v>
      </c>
      <c r="K1239" s="2">
        <v>2002</v>
      </c>
      <c r="L1239" s="2" t="s">
        <v>21</v>
      </c>
      <c r="M1239" s="3">
        <v>37565</v>
      </c>
    </row>
    <row r="1240" spans="1:13" x14ac:dyDescent="0.2">
      <c r="A1240" s="1" t="s">
        <v>13</v>
      </c>
      <c r="B1240" s="2" t="s">
        <v>997</v>
      </c>
      <c r="C1240" s="2" t="s">
        <v>15</v>
      </c>
      <c r="D1240" s="2" t="s">
        <v>1788</v>
      </c>
      <c r="E1240" s="2" t="s">
        <v>1692</v>
      </c>
      <c r="F1240" s="2" t="s">
        <v>78</v>
      </c>
      <c r="G1240" s="2">
        <v>79.900000000000006</v>
      </c>
      <c r="H1240" s="2">
        <v>20.100000000000001</v>
      </c>
      <c r="I1240" s="2" t="s">
        <v>19</v>
      </c>
      <c r="J1240" s="2" t="s">
        <v>20</v>
      </c>
      <c r="K1240" s="2">
        <v>2002</v>
      </c>
      <c r="L1240" s="2" t="s">
        <v>21</v>
      </c>
      <c r="M1240" s="3">
        <v>37565</v>
      </c>
    </row>
    <row r="1241" spans="1:13" x14ac:dyDescent="0.2">
      <c r="A1241" s="1" t="s">
        <v>122</v>
      </c>
      <c r="B1241" s="2" t="s">
        <v>123</v>
      </c>
      <c r="C1241" s="2" t="s">
        <v>42</v>
      </c>
      <c r="D1241" s="2" t="s">
        <v>1789</v>
      </c>
      <c r="E1241" s="2" t="s">
        <v>1692</v>
      </c>
      <c r="F1241" s="2" t="s">
        <v>95</v>
      </c>
      <c r="G1241" s="2">
        <v>71.5</v>
      </c>
      <c r="H1241" s="2">
        <v>28.5</v>
      </c>
      <c r="I1241" s="2" t="s">
        <v>19</v>
      </c>
      <c r="J1241" s="2" t="s">
        <v>20</v>
      </c>
      <c r="K1241" s="2">
        <v>1998</v>
      </c>
      <c r="L1241" s="2" t="s">
        <v>21</v>
      </c>
      <c r="M1241" s="3">
        <v>36102</v>
      </c>
    </row>
    <row r="1242" spans="1:13" x14ac:dyDescent="0.2">
      <c r="A1242" s="1" t="s">
        <v>13</v>
      </c>
      <c r="B1242" s="2" t="s">
        <v>579</v>
      </c>
      <c r="C1242" s="2" t="s">
        <v>15</v>
      </c>
      <c r="D1242" s="2" t="s">
        <v>1790</v>
      </c>
      <c r="E1242" s="2" t="s">
        <v>1692</v>
      </c>
      <c r="F1242" s="2" t="s">
        <v>93</v>
      </c>
      <c r="G1242" s="2">
        <v>35.200000000000003</v>
      </c>
      <c r="H1242" s="2">
        <v>64.8</v>
      </c>
      <c r="I1242" s="2" t="s">
        <v>26</v>
      </c>
      <c r="J1242" s="2" t="s">
        <v>20</v>
      </c>
      <c r="K1242" s="2">
        <v>1998</v>
      </c>
      <c r="L1242" s="2" t="s">
        <v>21</v>
      </c>
      <c r="M1242" s="3">
        <v>36102</v>
      </c>
    </row>
    <row r="1243" spans="1:13" x14ac:dyDescent="0.2">
      <c r="A1243" s="1" t="s">
        <v>205</v>
      </c>
      <c r="B1243" s="2" t="s">
        <v>259</v>
      </c>
      <c r="C1243" s="2" t="s">
        <v>15</v>
      </c>
      <c r="D1243" s="2" t="s">
        <v>1791</v>
      </c>
      <c r="E1243" s="2" t="s">
        <v>1692</v>
      </c>
      <c r="F1243" s="2" t="s">
        <v>93</v>
      </c>
      <c r="G1243" s="2">
        <v>45.1</v>
      </c>
      <c r="H1243" s="2">
        <v>54.9</v>
      </c>
      <c r="I1243" s="2" t="s">
        <v>26</v>
      </c>
      <c r="J1243" s="2" t="s">
        <v>20</v>
      </c>
      <c r="K1243" s="2">
        <v>1998</v>
      </c>
      <c r="L1243" s="2" t="s">
        <v>21</v>
      </c>
      <c r="M1243" s="3">
        <v>36102</v>
      </c>
    </row>
    <row r="1244" spans="1:13" x14ac:dyDescent="0.2">
      <c r="A1244" s="1" t="s">
        <v>287</v>
      </c>
      <c r="B1244" s="2" t="s">
        <v>287</v>
      </c>
      <c r="C1244" s="2" t="s">
        <v>42</v>
      </c>
      <c r="D1244" s="2" t="s">
        <v>1792</v>
      </c>
      <c r="E1244" s="2" t="s">
        <v>1692</v>
      </c>
      <c r="F1244" s="2" t="s">
        <v>48</v>
      </c>
      <c r="G1244" s="2">
        <v>63.9</v>
      </c>
      <c r="H1244" s="2">
        <v>36.1</v>
      </c>
      <c r="I1244" s="2" t="s">
        <v>26</v>
      </c>
      <c r="J1244" s="2" t="s">
        <v>20</v>
      </c>
      <c r="K1244" s="2">
        <v>1998</v>
      </c>
      <c r="L1244" s="2" t="s">
        <v>21</v>
      </c>
      <c r="M1244" s="3">
        <v>36102</v>
      </c>
    </row>
    <row r="1245" spans="1:13" x14ac:dyDescent="0.2">
      <c r="A1245" s="1" t="s">
        <v>363</v>
      </c>
      <c r="B1245" s="2" t="s">
        <v>1793</v>
      </c>
      <c r="C1245" s="2" t="s">
        <v>15</v>
      </c>
      <c r="D1245" s="2" t="s">
        <v>1794</v>
      </c>
      <c r="E1245" s="2" t="s">
        <v>1692</v>
      </c>
      <c r="F1245" s="2" t="s">
        <v>314</v>
      </c>
      <c r="G1245" s="2">
        <v>52.9</v>
      </c>
      <c r="H1245" s="2">
        <v>47.1</v>
      </c>
      <c r="I1245" s="2" t="s">
        <v>26</v>
      </c>
      <c r="J1245" s="2" t="s">
        <v>20</v>
      </c>
      <c r="K1245" s="2">
        <v>1998</v>
      </c>
      <c r="L1245" s="2" t="s">
        <v>21</v>
      </c>
      <c r="M1245" s="3">
        <v>36102</v>
      </c>
    </row>
    <row r="1246" spans="1:13" x14ac:dyDescent="0.2">
      <c r="A1246" s="1" t="s">
        <v>13</v>
      </c>
      <c r="B1246" s="2" t="s">
        <v>997</v>
      </c>
      <c r="C1246" s="2" t="s">
        <v>15</v>
      </c>
      <c r="D1246" s="2" t="s">
        <v>1795</v>
      </c>
      <c r="E1246" s="2" t="s">
        <v>1692</v>
      </c>
      <c r="F1246" s="2" t="s">
        <v>65</v>
      </c>
      <c r="G1246" s="2">
        <v>86.7</v>
      </c>
      <c r="H1246" s="2">
        <v>13.3</v>
      </c>
      <c r="I1246" s="2" t="s">
        <v>19</v>
      </c>
      <c r="J1246" s="2" t="s">
        <v>20</v>
      </c>
      <c r="K1246" s="2">
        <v>1998</v>
      </c>
      <c r="L1246" s="2" t="s">
        <v>21</v>
      </c>
      <c r="M1246" s="3">
        <v>36102</v>
      </c>
    </row>
    <row r="1247" spans="1:13" x14ac:dyDescent="0.2">
      <c r="A1247" s="1" t="s">
        <v>111</v>
      </c>
      <c r="B1247" s="2" t="s">
        <v>1122</v>
      </c>
      <c r="C1247" s="2" t="s">
        <v>15</v>
      </c>
      <c r="D1247" s="2" t="s">
        <v>1796</v>
      </c>
      <c r="E1247" s="2" t="s">
        <v>1692</v>
      </c>
      <c r="F1247" s="2" t="s">
        <v>51</v>
      </c>
      <c r="G1247" s="2">
        <v>37.700000000000003</v>
      </c>
      <c r="H1247" s="2">
        <v>62.3</v>
      </c>
      <c r="I1247" s="2" t="s">
        <v>26</v>
      </c>
      <c r="J1247" s="2" t="s">
        <v>20</v>
      </c>
      <c r="K1247" s="2">
        <v>1998</v>
      </c>
      <c r="L1247" s="2" t="s">
        <v>21</v>
      </c>
      <c r="M1247" s="3">
        <v>36102</v>
      </c>
    </row>
    <row r="1248" spans="1:13" x14ac:dyDescent="0.2">
      <c r="A1248" s="1" t="s">
        <v>69</v>
      </c>
      <c r="B1248" s="2" t="s">
        <v>859</v>
      </c>
      <c r="C1248" s="2" t="s">
        <v>15</v>
      </c>
      <c r="D1248" s="2" t="s">
        <v>1797</v>
      </c>
      <c r="E1248" s="2" t="s">
        <v>1692</v>
      </c>
      <c r="F1248" s="2" t="s">
        <v>59</v>
      </c>
      <c r="G1248" s="2">
        <v>26.4</v>
      </c>
      <c r="H1248" s="2">
        <v>73.599999999999994</v>
      </c>
      <c r="I1248" s="2" t="s">
        <v>26</v>
      </c>
      <c r="J1248" s="2" t="s">
        <v>20</v>
      </c>
      <c r="K1248" s="2">
        <v>1998</v>
      </c>
      <c r="L1248" s="2" t="s">
        <v>49</v>
      </c>
      <c r="M1248" s="3">
        <v>35948</v>
      </c>
    </row>
    <row r="1249" spans="1:13" x14ac:dyDescent="0.2">
      <c r="A1249" s="1" t="s">
        <v>280</v>
      </c>
      <c r="B1249" s="2" t="s">
        <v>1334</v>
      </c>
      <c r="C1249" s="2" t="s">
        <v>15</v>
      </c>
      <c r="D1249" s="2" t="s">
        <v>1798</v>
      </c>
      <c r="E1249" s="2" t="s">
        <v>1692</v>
      </c>
      <c r="F1249" s="2" t="s">
        <v>130</v>
      </c>
      <c r="G1249" s="2">
        <v>52.7</v>
      </c>
      <c r="H1249" s="2">
        <v>47.3</v>
      </c>
      <c r="I1249" s="2" t="s">
        <v>26</v>
      </c>
      <c r="J1249" s="2" t="s">
        <v>20</v>
      </c>
      <c r="K1249" s="2">
        <v>1998</v>
      </c>
      <c r="L1249" s="2" t="s">
        <v>49</v>
      </c>
      <c r="M1249" s="3">
        <v>35948</v>
      </c>
    </row>
    <row r="1250" spans="1:13" x14ac:dyDescent="0.2">
      <c r="A1250" s="1" t="s">
        <v>217</v>
      </c>
      <c r="B1250" s="2" t="s">
        <v>1799</v>
      </c>
      <c r="C1250" s="2" t="s">
        <v>15</v>
      </c>
      <c r="D1250" s="2" t="s">
        <v>1800</v>
      </c>
      <c r="E1250" s="2" t="s">
        <v>1692</v>
      </c>
      <c r="F1250" s="2" t="s">
        <v>95</v>
      </c>
      <c r="G1250" s="2">
        <v>76.599999999999994</v>
      </c>
      <c r="H1250" s="2">
        <v>23.4</v>
      </c>
      <c r="I1250" s="2" t="s">
        <v>19</v>
      </c>
      <c r="J1250" s="2" t="s">
        <v>20</v>
      </c>
      <c r="K1250" s="2">
        <v>1998</v>
      </c>
      <c r="L1250" s="2" t="s">
        <v>49</v>
      </c>
      <c r="M1250" s="3">
        <v>35948</v>
      </c>
    </row>
    <row r="1251" spans="1:13" x14ac:dyDescent="0.2">
      <c r="A1251" s="1" t="s">
        <v>287</v>
      </c>
      <c r="B1251" s="2" t="s">
        <v>287</v>
      </c>
      <c r="C1251" s="2" t="s">
        <v>42</v>
      </c>
      <c r="D1251" s="2" t="s">
        <v>1801</v>
      </c>
      <c r="E1251" s="2" t="s">
        <v>1692</v>
      </c>
      <c r="F1251" s="2" t="s">
        <v>48</v>
      </c>
      <c r="G1251" s="2">
        <v>64.3</v>
      </c>
      <c r="H1251" s="2">
        <v>35.700000000000003</v>
      </c>
      <c r="I1251" s="2" t="s">
        <v>26</v>
      </c>
      <c r="J1251" s="2" t="s">
        <v>20</v>
      </c>
      <c r="K1251" s="2">
        <v>1998</v>
      </c>
      <c r="L1251" s="2" t="s">
        <v>49</v>
      </c>
      <c r="M1251" s="3">
        <v>35948</v>
      </c>
    </row>
    <row r="1252" spans="1:13" x14ac:dyDescent="0.2">
      <c r="A1252" s="1" t="s">
        <v>296</v>
      </c>
      <c r="B1252" s="2" t="s">
        <v>1802</v>
      </c>
      <c r="C1252" s="2" t="s">
        <v>15</v>
      </c>
      <c r="D1252" s="2" t="s">
        <v>1803</v>
      </c>
      <c r="E1252" s="2" t="s">
        <v>1692</v>
      </c>
      <c r="F1252" s="2" t="s">
        <v>55</v>
      </c>
      <c r="G1252" s="2">
        <v>77.7</v>
      </c>
      <c r="H1252" s="2">
        <v>22.3</v>
      </c>
      <c r="I1252" s="2" t="s">
        <v>19</v>
      </c>
      <c r="J1252" s="2" t="s">
        <v>20</v>
      </c>
      <c r="K1252" s="2">
        <v>1998</v>
      </c>
      <c r="L1252" s="2" t="s">
        <v>49</v>
      </c>
      <c r="M1252" s="3">
        <v>35948</v>
      </c>
    </row>
    <row r="1253" spans="1:13" x14ac:dyDescent="0.2">
      <c r="A1253" s="1" t="s">
        <v>13</v>
      </c>
      <c r="B1253" s="2" t="s">
        <v>1804</v>
      </c>
      <c r="C1253" s="2" t="s">
        <v>15</v>
      </c>
      <c r="D1253" s="2" t="s">
        <v>1805</v>
      </c>
      <c r="E1253" s="2" t="s">
        <v>1692</v>
      </c>
      <c r="F1253" s="2" t="s">
        <v>121</v>
      </c>
      <c r="G1253" s="2">
        <v>57.6</v>
      </c>
      <c r="H1253" s="2">
        <v>42.4</v>
      </c>
      <c r="I1253" s="2" t="s">
        <v>26</v>
      </c>
      <c r="J1253" s="2" t="s">
        <v>20</v>
      </c>
      <c r="K1253" s="2">
        <v>1996</v>
      </c>
      <c r="L1253" s="2" t="s">
        <v>21</v>
      </c>
      <c r="M1253" s="3">
        <v>35374</v>
      </c>
    </row>
    <row r="1254" spans="1:13" x14ac:dyDescent="0.2">
      <c r="A1254" s="1" t="s">
        <v>79</v>
      </c>
      <c r="B1254" s="2" t="s">
        <v>969</v>
      </c>
      <c r="C1254" s="2" t="s">
        <v>15</v>
      </c>
      <c r="D1254" s="2" t="s">
        <v>1418</v>
      </c>
      <c r="E1254" s="2" t="s">
        <v>1692</v>
      </c>
      <c r="F1254" s="2" t="s">
        <v>35</v>
      </c>
      <c r="G1254" s="2">
        <v>18</v>
      </c>
      <c r="H1254" s="2">
        <v>82</v>
      </c>
      <c r="I1254" s="2" t="s">
        <v>26</v>
      </c>
      <c r="J1254" s="2" t="s">
        <v>27</v>
      </c>
      <c r="K1254" s="2">
        <v>1994</v>
      </c>
      <c r="L1254" s="2" t="s">
        <v>21</v>
      </c>
      <c r="M1254" s="3">
        <v>34646</v>
      </c>
    </row>
    <row r="1255" spans="1:13" x14ac:dyDescent="0.2">
      <c r="A1255" s="1" t="s">
        <v>60</v>
      </c>
      <c r="B1255" s="2" t="s">
        <v>920</v>
      </c>
      <c r="C1255" s="2" t="s">
        <v>15</v>
      </c>
      <c r="D1255" s="2" t="s">
        <v>1806</v>
      </c>
      <c r="E1255" s="2" t="s">
        <v>1692</v>
      </c>
      <c r="F1255" s="2" t="s">
        <v>51</v>
      </c>
      <c r="G1255" s="2">
        <v>42.5</v>
      </c>
      <c r="H1255" s="2">
        <v>57.5</v>
      </c>
      <c r="I1255" s="2" t="s">
        <v>26</v>
      </c>
      <c r="J1255" s="2" t="s">
        <v>20</v>
      </c>
      <c r="K1255" s="2">
        <v>1994</v>
      </c>
      <c r="L1255" s="2" t="s">
        <v>21</v>
      </c>
      <c r="M1255" s="3">
        <v>34646</v>
      </c>
    </row>
    <row r="1256" spans="1:13" x14ac:dyDescent="0.2">
      <c r="A1256" s="1" t="s">
        <v>79</v>
      </c>
      <c r="B1256" s="2" t="s">
        <v>1807</v>
      </c>
      <c r="C1256" s="2" t="s">
        <v>15</v>
      </c>
      <c r="D1256" s="2" t="s">
        <v>1808</v>
      </c>
      <c r="E1256" s="2" t="s">
        <v>1692</v>
      </c>
      <c r="F1256" s="2" t="s">
        <v>251</v>
      </c>
      <c r="G1256" s="2">
        <v>60.6</v>
      </c>
      <c r="H1256" s="2">
        <v>39.4</v>
      </c>
      <c r="I1256" s="2" t="s">
        <v>26</v>
      </c>
      <c r="J1256" s="2" t="s">
        <v>20</v>
      </c>
      <c r="K1256" s="2">
        <v>1994</v>
      </c>
      <c r="L1256" s="2" t="s">
        <v>21</v>
      </c>
      <c r="M1256" s="3">
        <v>34646</v>
      </c>
    </row>
    <row r="1257" spans="1:13" x14ac:dyDescent="0.2">
      <c r="A1257" s="1" t="s">
        <v>13</v>
      </c>
      <c r="B1257" s="2" t="s">
        <v>1809</v>
      </c>
      <c r="C1257" s="2" t="s">
        <v>15</v>
      </c>
      <c r="D1257" s="2" t="s">
        <v>1810</v>
      </c>
      <c r="E1257" s="2" t="s">
        <v>1811</v>
      </c>
      <c r="F1257" s="2" t="s">
        <v>121</v>
      </c>
      <c r="G1257" s="2">
        <v>72.349999999999994</v>
      </c>
      <c r="H1257" s="2">
        <v>27.65</v>
      </c>
      <c r="I1257" s="2" t="s">
        <v>19</v>
      </c>
      <c r="J1257" s="2" t="s">
        <v>20</v>
      </c>
      <c r="K1257" s="2">
        <v>2020</v>
      </c>
      <c r="L1257" s="2" t="s">
        <v>21</v>
      </c>
      <c r="M1257" s="3">
        <v>44138</v>
      </c>
    </row>
    <row r="1258" spans="1:13" x14ac:dyDescent="0.2">
      <c r="A1258" s="1" t="s">
        <v>13</v>
      </c>
      <c r="B1258" s="2" t="s">
        <v>1156</v>
      </c>
      <c r="C1258" s="2" t="s">
        <v>24</v>
      </c>
      <c r="D1258" s="4">
        <v>22000000</v>
      </c>
      <c r="E1258" s="2" t="s">
        <v>1811</v>
      </c>
      <c r="F1258" s="2" t="s">
        <v>51</v>
      </c>
      <c r="G1258" s="2">
        <v>66.45</v>
      </c>
      <c r="H1258" s="2">
        <v>33.549999999999997</v>
      </c>
      <c r="I1258" s="2" t="s">
        <v>26</v>
      </c>
      <c r="J1258" s="2" t="s">
        <v>20</v>
      </c>
      <c r="K1258" s="2">
        <v>2017</v>
      </c>
      <c r="L1258" s="2" t="s">
        <v>36</v>
      </c>
      <c r="M1258" s="3">
        <v>43046</v>
      </c>
    </row>
    <row r="1259" spans="1:13" x14ac:dyDescent="0.2">
      <c r="A1259" s="1" t="s">
        <v>205</v>
      </c>
      <c r="B1259" s="2" t="s">
        <v>278</v>
      </c>
      <c r="C1259" s="2" t="s">
        <v>24</v>
      </c>
      <c r="D1259" s="4">
        <v>30000000</v>
      </c>
      <c r="E1259" s="2" t="s">
        <v>1811</v>
      </c>
      <c r="F1259" s="2" t="s">
        <v>55</v>
      </c>
      <c r="G1259" s="2">
        <v>62.96</v>
      </c>
      <c r="H1259" s="2">
        <v>37.04</v>
      </c>
      <c r="I1259" s="2" t="s">
        <v>26</v>
      </c>
      <c r="J1259" s="2" t="s">
        <v>20</v>
      </c>
      <c r="K1259" s="2">
        <v>2016</v>
      </c>
      <c r="L1259" s="2" t="s">
        <v>21</v>
      </c>
      <c r="M1259" s="3">
        <v>42682</v>
      </c>
    </row>
    <row r="1260" spans="1:13" x14ac:dyDescent="0.2">
      <c r="A1260" s="1" t="s">
        <v>91</v>
      </c>
      <c r="B1260" s="2" t="s">
        <v>765</v>
      </c>
      <c r="C1260" s="2" t="s">
        <v>24</v>
      </c>
      <c r="D1260" s="4">
        <v>33500000</v>
      </c>
      <c r="E1260" s="2" t="s">
        <v>1811</v>
      </c>
      <c r="F1260" s="2" t="s">
        <v>35</v>
      </c>
      <c r="G1260" s="2">
        <v>54.58</v>
      </c>
      <c r="H1260" s="2">
        <v>45.42</v>
      </c>
      <c r="I1260" s="2" t="s">
        <v>26</v>
      </c>
      <c r="J1260" s="2" t="s">
        <v>20</v>
      </c>
      <c r="K1260" s="2">
        <v>2016</v>
      </c>
      <c r="L1260" s="2" t="s">
        <v>21</v>
      </c>
      <c r="M1260" s="3">
        <v>42682</v>
      </c>
    </row>
    <row r="1261" spans="1:13" x14ac:dyDescent="0.2">
      <c r="A1261" s="1" t="s">
        <v>66</v>
      </c>
      <c r="B1261" s="2" t="s">
        <v>1022</v>
      </c>
      <c r="C1261" s="2" t="s">
        <v>15</v>
      </c>
      <c r="D1261" s="2" t="s">
        <v>1812</v>
      </c>
      <c r="E1261" s="2" t="s">
        <v>1811</v>
      </c>
      <c r="F1261" s="2" t="s">
        <v>130</v>
      </c>
      <c r="G1261" s="2">
        <v>69.099999999999994</v>
      </c>
      <c r="H1261" s="2">
        <v>30.9</v>
      </c>
      <c r="I1261" s="2" t="s">
        <v>19</v>
      </c>
      <c r="J1261" s="2" t="s">
        <v>20</v>
      </c>
      <c r="K1261" s="2">
        <v>2016</v>
      </c>
      <c r="L1261" s="2" t="s">
        <v>49</v>
      </c>
      <c r="M1261" s="3">
        <v>42528</v>
      </c>
    </row>
    <row r="1262" spans="1:13" x14ac:dyDescent="0.2">
      <c r="A1262" s="1" t="s">
        <v>13</v>
      </c>
      <c r="B1262" s="2" t="s">
        <v>37</v>
      </c>
      <c r="C1262" s="2" t="s">
        <v>15</v>
      </c>
      <c r="D1262" s="2" t="s">
        <v>1813</v>
      </c>
      <c r="E1262" s="2" t="s">
        <v>1811</v>
      </c>
      <c r="F1262" s="2" t="s">
        <v>1693</v>
      </c>
      <c r="G1262" s="2">
        <v>24.97</v>
      </c>
      <c r="H1262" s="2">
        <v>75.03</v>
      </c>
      <c r="I1262" s="2" t="s">
        <v>26</v>
      </c>
      <c r="J1262" s="2" t="s">
        <v>20</v>
      </c>
      <c r="K1262" s="2">
        <v>2015</v>
      </c>
      <c r="L1262" s="2" t="s">
        <v>36</v>
      </c>
      <c r="M1262" s="3">
        <v>42311</v>
      </c>
    </row>
    <row r="1263" spans="1:13" x14ac:dyDescent="0.2">
      <c r="A1263" s="1" t="s">
        <v>13</v>
      </c>
      <c r="B1263" s="2" t="s">
        <v>354</v>
      </c>
      <c r="C1263" s="2" t="s">
        <v>15</v>
      </c>
      <c r="D1263" s="2" t="s">
        <v>1814</v>
      </c>
      <c r="E1263" s="2" t="s">
        <v>1811</v>
      </c>
      <c r="F1263" s="2" t="s">
        <v>51</v>
      </c>
      <c r="G1263" s="2">
        <v>81.510000000000005</v>
      </c>
      <c r="H1263" s="2">
        <v>18.489999999999998</v>
      </c>
      <c r="I1263" s="2" t="s">
        <v>19</v>
      </c>
      <c r="J1263" s="2" t="s">
        <v>20</v>
      </c>
      <c r="K1263" s="2">
        <v>2015</v>
      </c>
      <c r="L1263" s="2" t="s">
        <v>36</v>
      </c>
      <c r="M1263" s="3">
        <v>42311</v>
      </c>
    </row>
    <row r="1264" spans="1:13" x14ac:dyDescent="0.2">
      <c r="A1264" s="1" t="s">
        <v>13</v>
      </c>
      <c r="B1264" s="2" t="s">
        <v>579</v>
      </c>
      <c r="C1264" s="2" t="s">
        <v>15</v>
      </c>
      <c r="D1264" s="2" t="s">
        <v>1815</v>
      </c>
      <c r="E1264" s="2" t="s">
        <v>1811</v>
      </c>
      <c r="F1264" s="2" t="s">
        <v>1816</v>
      </c>
      <c r="G1264" s="2">
        <v>49.6</v>
      </c>
      <c r="H1264" s="2">
        <v>50.4</v>
      </c>
      <c r="I1264" s="2" t="s">
        <v>26</v>
      </c>
      <c r="J1264" s="2" t="s">
        <v>20</v>
      </c>
      <c r="K1264" s="2">
        <v>2014</v>
      </c>
      <c r="L1264" s="2" t="s">
        <v>21</v>
      </c>
      <c r="M1264" s="3">
        <v>41947</v>
      </c>
    </row>
    <row r="1265" spans="1:13" x14ac:dyDescent="0.2">
      <c r="A1265" s="1" t="s">
        <v>108</v>
      </c>
      <c r="B1265" s="2" t="s">
        <v>147</v>
      </c>
      <c r="C1265" s="2" t="s">
        <v>42</v>
      </c>
      <c r="D1265" s="2" t="s">
        <v>1817</v>
      </c>
      <c r="E1265" s="2" t="s">
        <v>1811</v>
      </c>
      <c r="F1265" s="2" t="s">
        <v>115</v>
      </c>
      <c r="G1265" s="2">
        <v>63.3</v>
      </c>
      <c r="H1265" s="2">
        <v>36.700000000000003</v>
      </c>
      <c r="I1265" s="2" t="s">
        <v>26</v>
      </c>
      <c r="J1265" s="2" t="s">
        <v>20</v>
      </c>
      <c r="K1265" s="2">
        <v>2014</v>
      </c>
      <c r="L1265" s="2" t="s">
        <v>21</v>
      </c>
      <c r="M1265" s="3">
        <v>41947</v>
      </c>
    </row>
    <row r="1266" spans="1:13" x14ac:dyDescent="0.2">
      <c r="A1266" s="1" t="s">
        <v>66</v>
      </c>
      <c r="B1266" s="2" t="s">
        <v>1489</v>
      </c>
      <c r="C1266" s="2" t="s">
        <v>24</v>
      </c>
      <c r="D1266" s="4">
        <v>3500000</v>
      </c>
      <c r="E1266" s="2" t="s">
        <v>1811</v>
      </c>
      <c r="F1266" s="2" t="s">
        <v>251</v>
      </c>
      <c r="G1266" s="2">
        <v>55.2</v>
      </c>
      <c r="H1266" s="2">
        <v>44.8</v>
      </c>
      <c r="I1266" s="2" t="s">
        <v>26</v>
      </c>
      <c r="J1266" s="2" t="s">
        <v>20</v>
      </c>
      <c r="K1266" s="2">
        <v>2014</v>
      </c>
      <c r="L1266" s="2" t="s">
        <v>21</v>
      </c>
      <c r="M1266" s="3">
        <v>41947</v>
      </c>
    </row>
    <row r="1267" spans="1:13" x14ac:dyDescent="0.2">
      <c r="A1267" s="1" t="s">
        <v>13</v>
      </c>
      <c r="B1267" s="2" t="s">
        <v>1809</v>
      </c>
      <c r="C1267" s="2" t="s">
        <v>15</v>
      </c>
      <c r="D1267" s="2" t="s">
        <v>1818</v>
      </c>
      <c r="E1267" s="2" t="s">
        <v>1811</v>
      </c>
      <c r="F1267" s="2" t="s">
        <v>107</v>
      </c>
      <c r="G1267" s="2">
        <v>85.5</v>
      </c>
      <c r="H1267" s="2">
        <v>14.5</v>
      </c>
      <c r="I1267" s="2" t="s">
        <v>19</v>
      </c>
      <c r="J1267" s="2" t="s">
        <v>20</v>
      </c>
      <c r="K1267" s="2">
        <v>2014</v>
      </c>
      <c r="L1267" s="2" t="s">
        <v>21</v>
      </c>
      <c r="M1267" s="3">
        <v>41947</v>
      </c>
    </row>
    <row r="1268" spans="1:13" x14ac:dyDescent="0.2">
      <c r="A1268" s="1" t="s">
        <v>217</v>
      </c>
      <c r="B1268" s="2" t="s">
        <v>217</v>
      </c>
      <c r="C1268" s="2" t="s">
        <v>15</v>
      </c>
      <c r="D1268" s="2" t="s">
        <v>1819</v>
      </c>
      <c r="E1268" s="2" t="s">
        <v>1811</v>
      </c>
      <c r="F1268" s="2" t="s">
        <v>55</v>
      </c>
      <c r="G1268" s="2">
        <v>73.02</v>
      </c>
      <c r="H1268" s="2">
        <v>26.98</v>
      </c>
      <c r="I1268" s="2" t="s">
        <v>19</v>
      </c>
      <c r="J1268" s="2" t="s">
        <v>20</v>
      </c>
      <c r="K1268" s="2">
        <v>2014</v>
      </c>
      <c r="L1268" s="2" t="s">
        <v>49</v>
      </c>
      <c r="M1268" s="3">
        <v>41793</v>
      </c>
    </row>
    <row r="1269" spans="1:13" x14ac:dyDescent="0.2">
      <c r="A1269" s="1" t="s">
        <v>52</v>
      </c>
      <c r="B1269" s="2" t="s">
        <v>742</v>
      </c>
      <c r="C1269" s="2" t="s">
        <v>15</v>
      </c>
      <c r="D1269" s="2" t="s">
        <v>1820</v>
      </c>
      <c r="E1269" s="2" t="s">
        <v>1811</v>
      </c>
      <c r="F1269" s="2" t="s">
        <v>55</v>
      </c>
      <c r="G1269" s="2">
        <v>81.47</v>
      </c>
      <c r="H1269" s="2">
        <v>18.53</v>
      </c>
      <c r="I1269" s="2" t="s">
        <v>19</v>
      </c>
      <c r="J1269" s="2" t="s">
        <v>20</v>
      </c>
      <c r="K1269" s="2">
        <v>2014</v>
      </c>
      <c r="L1269" s="2" t="s">
        <v>49</v>
      </c>
      <c r="M1269" s="3">
        <v>41793</v>
      </c>
    </row>
    <row r="1270" spans="1:13" x14ac:dyDescent="0.2">
      <c r="A1270" s="1" t="s">
        <v>66</v>
      </c>
      <c r="B1270" s="2" t="s">
        <v>1462</v>
      </c>
      <c r="C1270" s="2" t="s">
        <v>15</v>
      </c>
      <c r="D1270" s="2" t="s">
        <v>1821</v>
      </c>
      <c r="E1270" s="2" t="s">
        <v>1811</v>
      </c>
      <c r="F1270" s="2" t="s">
        <v>59</v>
      </c>
      <c r="G1270" s="2">
        <v>72.73</v>
      </c>
      <c r="H1270" s="2">
        <v>27.27</v>
      </c>
      <c r="I1270" s="2" t="s">
        <v>19</v>
      </c>
      <c r="J1270" s="2" t="s">
        <v>20</v>
      </c>
      <c r="K1270" s="2">
        <v>2014</v>
      </c>
      <c r="L1270" s="2" t="s">
        <v>49</v>
      </c>
      <c r="M1270" s="3">
        <v>41793</v>
      </c>
    </row>
    <row r="1271" spans="1:13" x14ac:dyDescent="0.2">
      <c r="A1271" s="1" t="s">
        <v>205</v>
      </c>
      <c r="B1271" s="2" t="s">
        <v>1822</v>
      </c>
      <c r="C1271" s="2" t="s">
        <v>24</v>
      </c>
      <c r="D1271" s="4">
        <v>2000000</v>
      </c>
      <c r="E1271" s="2" t="s">
        <v>1811</v>
      </c>
      <c r="F1271" s="2" t="s">
        <v>51</v>
      </c>
      <c r="G1271" s="2">
        <v>48.5</v>
      </c>
      <c r="H1271" s="2">
        <v>51.5</v>
      </c>
      <c r="I1271" s="2" t="s">
        <v>26</v>
      </c>
      <c r="J1271" s="2" t="s">
        <v>20</v>
      </c>
      <c r="K1271" s="2">
        <v>2014</v>
      </c>
      <c r="L1271" s="2" t="s">
        <v>49</v>
      </c>
      <c r="M1271" s="3">
        <v>41793</v>
      </c>
    </row>
    <row r="1272" spans="1:13" x14ac:dyDescent="0.2">
      <c r="A1272" s="1" t="s">
        <v>122</v>
      </c>
      <c r="B1272" s="2" t="s">
        <v>1823</v>
      </c>
      <c r="C1272" s="2" t="s">
        <v>15</v>
      </c>
      <c r="D1272" s="2" t="s">
        <v>1824</v>
      </c>
      <c r="E1272" s="2" t="s">
        <v>1811</v>
      </c>
      <c r="F1272" s="2" t="s">
        <v>245</v>
      </c>
      <c r="G1272" s="2">
        <v>77.319999999999993</v>
      </c>
      <c r="H1272" s="2">
        <v>22.68</v>
      </c>
      <c r="I1272" s="2" t="s">
        <v>19</v>
      </c>
      <c r="J1272" s="2" t="s">
        <v>20</v>
      </c>
      <c r="K1272" s="2">
        <v>2014</v>
      </c>
      <c r="L1272" s="2" t="s">
        <v>49</v>
      </c>
      <c r="M1272" s="3">
        <v>41793</v>
      </c>
    </row>
    <row r="1273" spans="1:13" x14ac:dyDescent="0.2">
      <c r="A1273" s="1" t="s">
        <v>66</v>
      </c>
      <c r="B1273" s="2" t="s">
        <v>1825</v>
      </c>
      <c r="C1273" s="2" t="s">
        <v>15</v>
      </c>
      <c r="D1273" s="2" t="s">
        <v>1826</v>
      </c>
      <c r="E1273" s="2" t="s">
        <v>1811</v>
      </c>
      <c r="F1273" s="2" t="s">
        <v>107</v>
      </c>
      <c r="G1273" s="2">
        <v>78.53</v>
      </c>
      <c r="H1273" s="2">
        <v>21.47</v>
      </c>
      <c r="I1273" s="2" t="s">
        <v>19</v>
      </c>
      <c r="J1273" s="2" t="s">
        <v>20</v>
      </c>
      <c r="K1273" s="2">
        <v>2014</v>
      </c>
      <c r="L1273" s="2" t="s">
        <v>49</v>
      </c>
      <c r="M1273" s="3">
        <v>41793</v>
      </c>
    </row>
    <row r="1274" spans="1:13" x14ac:dyDescent="0.2">
      <c r="A1274" s="1" t="s">
        <v>122</v>
      </c>
      <c r="B1274" s="2" t="s">
        <v>1827</v>
      </c>
      <c r="C1274" s="2" t="s">
        <v>15</v>
      </c>
      <c r="D1274" s="2" t="s">
        <v>1828</v>
      </c>
      <c r="E1274" s="2" t="s">
        <v>1811</v>
      </c>
      <c r="F1274" s="2" t="s">
        <v>51</v>
      </c>
      <c r="G1274" s="2">
        <v>80.33</v>
      </c>
      <c r="H1274" s="2">
        <v>19.670000000000002</v>
      </c>
      <c r="I1274" s="2" t="s">
        <v>19</v>
      </c>
      <c r="J1274" s="2" t="s">
        <v>20</v>
      </c>
      <c r="K1274" s="2">
        <v>2014</v>
      </c>
      <c r="L1274" s="2" t="s">
        <v>49</v>
      </c>
      <c r="M1274" s="3">
        <v>41793</v>
      </c>
    </row>
    <row r="1275" spans="1:13" x14ac:dyDescent="0.2">
      <c r="A1275" s="1" t="s">
        <v>280</v>
      </c>
      <c r="B1275" s="2" t="s">
        <v>281</v>
      </c>
      <c r="C1275" s="2" t="s">
        <v>42</v>
      </c>
      <c r="D1275" s="2" t="s">
        <v>1829</v>
      </c>
      <c r="E1275" s="2" t="s">
        <v>1811</v>
      </c>
      <c r="F1275" s="2" t="s">
        <v>55</v>
      </c>
      <c r="G1275" s="2">
        <v>73.3</v>
      </c>
      <c r="H1275" s="2">
        <v>26.7</v>
      </c>
      <c r="I1275" s="2" t="s">
        <v>19</v>
      </c>
      <c r="J1275" s="2" t="s">
        <v>20</v>
      </c>
      <c r="K1275" s="2">
        <v>2012</v>
      </c>
      <c r="L1275" s="2" t="s">
        <v>21</v>
      </c>
      <c r="M1275" s="3">
        <v>41219</v>
      </c>
    </row>
    <row r="1276" spans="1:13" x14ac:dyDescent="0.2">
      <c r="A1276" s="1" t="s">
        <v>13</v>
      </c>
      <c r="B1276" s="2" t="s">
        <v>579</v>
      </c>
      <c r="C1276" s="2" t="s">
        <v>15</v>
      </c>
      <c r="D1276" s="2" t="s">
        <v>1830</v>
      </c>
      <c r="E1276" s="2" t="s">
        <v>1811</v>
      </c>
      <c r="F1276" s="2" t="s">
        <v>257</v>
      </c>
      <c r="G1276" s="2">
        <v>60.6</v>
      </c>
      <c r="H1276" s="2">
        <v>39.4</v>
      </c>
      <c r="I1276" s="2" t="s">
        <v>26</v>
      </c>
      <c r="J1276" s="2" t="s">
        <v>20</v>
      </c>
      <c r="K1276" s="2">
        <v>2012</v>
      </c>
      <c r="L1276" s="2" t="s">
        <v>21</v>
      </c>
      <c r="M1276" s="3">
        <v>41219</v>
      </c>
    </row>
    <row r="1277" spans="1:13" x14ac:dyDescent="0.2">
      <c r="A1277" s="1" t="s">
        <v>269</v>
      </c>
      <c r="B1277" s="2" t="s">
        <v>508</v>
      </c>
      <c r="C1277" s="2" t="s">
        <v>15</v>
      </c>
      <c r="D1277" s="2" t="s">
        <v>1831</v>
      </c>
      <c r="E1277" s="2" t="s">
        <v>1811</v>
      </c>
      <c r="F1277" s="2" t="s">
        <v>1832</v>
      </c>
      <c r="G1277" s="2">
        <v>58.1</v>
      </c>
      <c r="H1277" s="2">
        <v>41.9</v>
      </c>
      <c r="I1277" s="2" t="s">
        <v>26</v>
      </c>
      <c r="J1277" s="2" t="s">
        <v>20</v>
      </c>
      <c r="K1277" s="2">
        <v>2012</v>
      </c>
      <c r="L1277" s="2" t="s">
        <v>21</v>
      </c>
      <c r="M1277" s="3">
        <v>41219</v>
      </c>
    </row>
    <row r="1278" spans="1:13" x14ac:dyDescent="0.2">
      <c r="A1278" s="1" t="s">
        <v>100</v>
      </c>
      <c r="B1278" s="2" t="s">
        <v>332</v>
      </c>
      <c r="C1278" s="2" t="s">
        <v>15</v>
      </c>
      <c r="D1278" s="2" t="s">
        <v>1833</v>
      </c>
      <c r="E1278" s="2" t="s">
        <v>1811</v>
      </c>
      <c r="F1278" s="2" t="s">
        <v>159</v>
      </c>
      <c r="G1278" s="2">
        <v>53.4</v>
      </c>
      <c r="H1278" s="2">
        <v>46.6</v>
      </c>
      <c r="I1278" s="2" t="s">
        <v>26</v>
      </c>
      <c r="J1278" s="2" t="s">
        <v>20</v>
      </c>
      <c r="K1278" s="2">
        <v>2012</v>
      </c>
      <c r="L1278" s="2" t="s">
        <v>21</v>
      </c>
      <c r="M1278" s="3">
        <v>41219</v>
      </c>
    </row>
    <row r="1279" spans="1:13" x14ac:dyDescent="0.2">
      <c r="A1279" s="1" t="s">
        <v>87</v>
      </c>
      <c r="B1279" s="2" t="s">
        <v>1834</v>
      </c>
      <c r="C1279" s="2" t="s">
        <v>15</v>
      </c>
      <c r="D1279" s="2" t="s">
        <v>1835</v>
      </c>
      <c r="E1279" s="2" t="s">
        <v>1811</v>
      </c>
      <c r="F1279" s="2" t="s">
        <v>18</v>
      </c>
      <c r="G1279" s="2">
        <v>44.3</v>
      </c>
      <c r="H1279" s="2">
        <v>55.7</v>
      </c>
      <c r="I1279" s="2" t="s">
        <v>26</v>
      </c>
      <c r="J1279" s="2" t="s">
        <v>20</v>
      </c>
      <c r="K1279" s="2">
        <v>2012</v>
      </c>
      <c r="L1279" s="2" t="s">
        <v>21</v>
      </c>
      <c r="M1279" s="3">
        <v>41219</v>
      </c>
    </row>
    <row r="1280" spans="1:13" x14ac:dyDescent="0.2">
      <c r="A1280" s="1" t="s">
        <v>122</v>
      </c>
      <c r="B1280" s="2" t="s">
        <v>1836</v>
      </c>
      <c r="C1280" s="2" t="s">
        <v>15</v>
      </c>
      <c r="D1280" s="2" t="s">
        <v>1837</v>
      </c>
      <c r="E1280" s="2" t="s">
        <v>1811</v>
      </c>
      <c r="F1280" s="2" t="s">
        <v>51</v>
      </c>
      <c r="G1280" s="2">
        <v>45</v>
      </c>
      <c r="H1280" s="2">
        <v>55</v>
      </c>
      <c r="I1280" s="2" t="s">
        <v>26</v>
      </c>
      <c r="J1280" s="2" t="s">
        <v>20</v>
      </c>
      <c r="K1280" s="2">
        <v>2012</v>
      </c>
      <c r="L1280" s="2" t="s">
        <v>21</v>
      </c>
      <c r="M1280" s="3">
        <v>41219</v>
      </c>
    </row>
    <row r="1281" spans="1:13" x14ac:dyDescent="0.2">
      <c r="A1281" s="1" t="s">
        <v>180</v>
      </c>
      <c r="B1281" s="2" t="s">
        <v>1676</v>
      </c>
      <c r="C1281" s="2" t="s">
        <v>42</v>
      </c>
      <c r="D1281" s="2" t="s">
        <v>1838</v>
      </c>
      <c r="E1281" s="2" t="s">
        <v>1811</v>
      </c>
      <c r="F1281" s="2" t="s">
        <v>51</v>
      </c>
      <c r="G1281" s="2">
        <v>80.099999999999994</v>
      </c>
      <c r="H1281" s="2">
        <v>19.899999999999999</v>
      </c>
      <c r="I1281" s="2" t="s">
        <v>19</v>
      </c>
      <c r="J1281" s="2" t="s">
        <v>20</v>
      </c>
      <c r="K1281" s="2">
        <v>2012</v>
      </c>
      <c r="L1281" s="2" t="s">
        <v>49</v>
      </c>
      <c r="M1281" s="3">
        <v>41065</v>
      </c>
    </row>
    <row r="1282" spans="1:13" x14ac:dyDescent="0.2">
      <c r="A1282" s="1" t="s">
        <v>220</v>
      </c>
      <c r="B1282" s="2" t="s">
        <v>301</v>
      </c>
      <c r="C1282" s="2" t="s">
        <v>42</v>
      </c>
      <c r="D1282" s="2" t="s">
        <v>1839</v>
      </c>
      <c r="E1282" s="2" t="s">
        <v>1811</v>
      </c>
      <c r="F1282" s="2" t="s">
        <v>251</v>
      </c>
      <c r="G1282" s="2">
        <v>81.900000000000006</v>
      </c>
      <c r="H1282" s="2">
        <v>18.100000000000001</v>
      </c>
      <c r="I1282" s="2" t="s">
        <v>19</v>
      </c>
      <c r="J1282" s="2" t="s">
        <v>20</v>
      </c>
      <c r="K1282" s="2">
        <v>2012</v>
      </c>
      <c r="L1282" s="2" t="s">
        <v>49</v>
      </c>
      <c r="M1282" s="3">
        <v>41065</v>
      </c>
    </row>
    <row r="1283" spans="1:13" x14ac:dyDescent="0.2">
      <c r="A1283" s="1" t="s">
        <v>100</v>
      </c>
      <c r="B1283" s="2" t="s">
        <v>496</v>
      </c>
      <c r="C1283" s="2" t="s">
        <v>15</v>
      </c>
      <c r="D1283" s="2" t="s">
        <v>1840</v>
      </c>
      <c r="E1283" s="2" t="s">
        <v>1811</v>
      </c>
      <c r="F1283" s="2" t="s">
        <v>35</v>
      </c>
      <c r="G1283" s="2">
        <v>60.6</v>
      </c>
      <c r="H1283" s="2">
        <v>39.4</v>
      </c>
      <c r="I1283" s="2" t="s">
        <v>26</v>
      </c>
      <c r="J1283" s="2" t="s">
        <v>20</v>
      </c>
      <c r="K1283" s="2">
        <v>2012</v>
      </c>
      <c r="L1283" s="2" t="s">
        <v>49</v>
      </c>
      <c r="M1283" s="3">
        <v>41065</v>
      </c>
    </row>
    <row r="1284" spans="1:13" x14ac:dyDescent="0.2">
      <c r="A1284" s="1" t="s">
        <v>339</v>
      </c>
      <c r="B1284" s="2" t="s">
        <v>708</v>
      </c>
      <c r="C1284" s="2" t="s">
        <v>15</v>
      </c>
      <c r="D1284" s="2" t="s">
        <v>1841</v>
      </c>
      <c r="E1284" s="2" t="s">
        <v>1811</v>
      </c>
      <c r="F1284" s="2" t="s">
        <v>107</v>
      </c>
      <c r="G1284" s="2">
        <v>75.66</v>
      </c>
      <c r="H1284" s="2">
        <v>24.34</v>
      </c>
      <c r="I1284" s="2" t="s">
        <v>19</v>
      </c>
      <c r="J1284" s="2" t="s">
        <v>20</v>
      </c>
      <c r="K1284" s="2">
        <v>2011</v>
      </c>
      <c r="L1284" s="2" t="s">
        <v>36</v>
      </c>
      <c r="M1284" s="3">
        <v>40855</v>
      </c>
    </row>
    <row r="1285" spans="1:13" x14ac:dyDescent="0.2">
      <c r="A1285" s="1" t="s">
        <v>363</v>
      </c>
      <c r="B1285" s="2" t="s">
        <v>363</v>
      </c>
      <c r="C1285" s="2" t="s">
        <v>15</v>
      </c>
      <c r="D1285" s="2" t="s">
        <v>1842</v>
      </c>
      <c r="E1285" s="2" t="s">
        <v>1811</v>
      </c>
      <c r="F1285" s="2" t="s">
        <v>136</v>
      </c>
      <c r="G1285" s="2">
        <v>85.03</v>
      </c>
      <c r="H1285" s="2">
        <v>14.97</v>
      </c>
      <c r="I1285" s="2" t="s">
        <v>19</v>
      </c>
      <c r="J1285" s="2" t="s">
        <v>20</v>
      </c>
      <c r="K1285" s="2">
        <v>2011</v>
      </c>
      <c r="L1285" s="2" t="s">
        <v>36</v>
      </c>
      <c r="M1285" s="3">
        <v>40855</v>
      </c>
    </row>
    <row r="1286" spans="1:13" x14ac:dyDescent="0.2">
      <c r="A1286" s="1" t="s">
        <v>374</v>
      </c>
      <c r="B1286" s="2" t="s">
        <v>911</v>
      </c>
      <c r="C1286" s="2" t="s">
        <v>15</v>
      </c>
      <c r="D1286" s="2" t="s">
        <v>1843</v>
      </c>
      <c r="E1286" s="2" t="s">
        <v>1811</v>
      </c>
      <c r="F1286" s="2" t="s">
        <v>159</v>
      </c>
      <c r="G1286" s="2">
        <v>61.8</v>
      </c>
      <c r="H1286" s="2">
        <v>38.200000000000003</v>
      </c>
      <c r="I1286" s="2" t="s">
        <v>26</v>
      </c>
      <c r="J1286" s="2" t="s">
        <v>20</v>
      </c>
      <c r="K1286" s="2">
        <v>2010</v>
      </c>
      <c r="L1286" s="2" t="s">
        <v>21</v>
      </c>
      <c r="M1286" s="3">
        <v>40484</v>
      </c>
    </row>
    <row r="1287" spans="1:13" x14ac:dyDescent="0.2">
      <c r="A1287" s="1" t="s">
        <v>66</v>
      </c>
      <c r="B1287" s="2" t="s">
        <v>1022</v>
      </c>
      <c r="C1287" s="2" t="s">
        <v>15</v>
      </c>
      <c r="D1287" s="2" t="s">
        <v>1844</v>
      </c>
      <c r="E1287" s="2" t="s">
        <v>1811</v>
      </c>
      <c r="F1287" s="2" t="s">
        <v>76</v>
      </c>
      <c r="G1287" s="2">
        <v>70.3</v>
      </c>
      <c r="H1287" s="2">
        <v>29.7</v>
      </c>
      <c r="I1287" s="2" t="s">
        <v>19</v>
      </c>
      <c r="J1287" s="2" t="s">
        <v>20</v>
      </c>
      <c r="K1287" s="2">
        <v>2010</v>
      </c>
      <c r="L1287" s="2" t="s">
        <v>49</v>
      </c>
      <c r="M1287" s="3">
        <v>40337</v>
      </c>
    </row>
    <row r="1288" spans="1:13" x14ac:dyDescent="0.2">
      <c r="A1288" s="1" t="s">
        <v>52</v>
      </c>
      <c r="B1288" s="2" t="s">
        <v>1845</v>
      </c>
      <c r="C1288" s="2" t="s">
        <v>15</v>
      </c>
      <c r="D1288" s="2" t="s">
        <v>1846</v>
      </c>
      <c r="E1288" s="2" t="s">
        <v>1811</v>
      </c>
      <c r="F1288" s="2" t="s">
        <v>51</v>
      </c>
      <c r="G1288" s="2">
        <v>77.599999999999994</v>
      </c>
      <c r="H1288" s="2">
        <v>22.4</v>
      </c>
      <c r="I1288" s="2" t="s">
        <v>19</v>
      </c>
      <c r="J1288" s="2" t="s">
        <v>20</v>
      </c>
      <c r="K1288" s="2">
        <v>2010</v>
      </c>
      <c r="L1288" s="2" t="s">
        <v>49</v>
      </c>
      <c r="M1288" s="3">
        <v>40337</v>
      </c>
    </row>
    <row r="1289" spans="1:13" x14ac:dyDescent="0.2">
      <c r="A1289" s="1" t="s">
        <v>66</v>
      </c>
      <c r="B1289" s="2" t="s">
        <v>1462</v>
      </c>
      <c r="C1289" s="2" t="s">
        <v>15</v>
      </c>
      <c r="D1289" s="2" t="s">
        <v>1847</v>
      </c>
      <c r="E1289" s="2" t="s">
        <v>1811</v>
      </c>
      <c r="F1289" s="2" t="s">
        <v>55</v>
      </c>
      <c r="G1289" s="2">
        <v>75.900000000000006</v>
      </c>
      <c r="H1289" s="2">
        <v>24.1</v>
      </c>
      <c r="I1289" s="2" t="s">
        <v>19</v>
      </c>
      <c r="J1289" s="2" t="s">
        <v>20</v>
      </c>
      <c r="K1289" s="2">
        <v>2010</v>
      </c>
      <c r="L1289" s="2" t="s">
        <v>49</v>
      </c>
      <c r="M1289" s="3">
        <v>40337</v>
      </c>
    </row>
    <row r="1290" spans="1:13" x14ac:dyDescent="0.2">
      <c r="A1290" s="1" t="s">
        <v>66</v>
      </c>
      <c r="B1290" s="2" t="s">
        <v>1825</v>
      </c>
      <c r="C1290" s="2" t="s">
        <v>15</v>
      </c>
      <c r="D1290" s="2" t="s">
        <v>1847</v>
      </c>
      <c r="E1290" s="2" t="s">
        <v>1811</v>
      </c>
      <c r="F1290" s="2" t="s">
        <v>107</v>
      </c>
      <c r="G1290" s="2">
        <v>74.900000000000006</v>
      </c>
      <c r="H1290" s="2">
        <v>25.1</v>
      </c>
      <c r="I1290" s="2" t="s">
        <v>19</v>
      </c>
      <c r="J1290" s="2" t="s">
        <v>20</v>
      </c>
      <c r="K1290" s="2">
        <v>2010</v>
      </c>
      <c r="L1290" s="2" t="s">
        <v>49</v>
      </c>
      <c r="M1290" s="3">
        <v>40337</v>
      </c>
    </row>
    <row r="1291" spans="1:13" x14ac:dyDescent="0.2">
      <c r="A1291" s="1" t="s">
        <v>374</v>
      </c>
      <c r="B1291" s="2" t="s">
        <v>911</v>
      </c>
      <c r="C1291" s="2" t="s">
        <v>15</v>
      </c>
      <c r="D1291" s="2" t="s">
        <v>1848</v>
      </c>
      <c r="E1291" s="2" t="s">
        <v>1811</v>
      </c>
      <c r="F1291" s="2" t="s">
        <v>95</v>
      </c>
      <c r="G1291" s="2">
        <v>65.91</v>
      </c>
      <c r="H1291" s="2">
        <v>34.04</v>
      </c>
      <c r="I1291" s="2" t="s">
        <v>26</v>
      </c>
      <c r="J1291" s="2" t="s">
        <v>20</v>
      </c>
      <c r="K1291" s="2">
        <v>2009</v>
      </c>
      <c r="L1291" s="2" t="s">
        <v>36</v>
      </c>
      <c r="M1291" s="3">
        <v>40120</v>
      </c>
    </row>
    <row r="1292" spans="1:13" x14ac:dyDescent="0.2">
      <c r="A1292" s="1" t="s">
        <v>13</v>
      </c>
      <c r="B1292" s="2" t="s">
        <v>354</v>
      </c>
      <c r="C1292" s="2" t="s">
        <v>15</v>
      </c>
      <c r="D1292" s="2" t="s">
        <v>1849</v>
      </c>
      <c r="E1292" s="2" t="s">
        <v>1811</v>
      </c>
      <c r="F1292" s="2" t="s">
        <v>51</v>
      </c>
      <c r="G1292" s="2">
        <v>79.989999999999995</v>
      </c>
      <c r="H1292" s="2">
        <v>20.010000000000002</v>
      </c>
      <c r="I1292" s="2" t="s">
        <v>19</v>
      </c>
      <c r="J1292" s="2" t="s">
        <v>20</v>
      </c>
      <c r="K1292" s="2">
        <v>2009</v>
      </c>
      <c r="L1292" s="2" t="s">
        <v>36</v>
      </c>
      <c r="M1292" s="3">
        <v>40120</v>
      </c>
    </row>
    <row r="1293" spans="1:13" x14ac:dyDescent="0.2">
      <c r="A1293" s="1" t="s">
        <v>242</v>
      </c>
      <c r="B1293" s="2" t="s">
        <v>243</v>
      </c>
      <c r="C1293" s="2" t="s">
        <v>24</v>
      </c>
      <c r="D1293" s="4">
        <v>26000000</v>
      </c>
      <c r="E1293" s="2" t="s">
        <v>1811</v>
      </c>
      <c r="F1293" s="2" t="s">
        <v>1424</v>
      </c>
      <c r="G1293" s="2">
        <v>68</v>
      </c>
      <c r="H1293" s="2">
        <v>32</v>
      </c>
      <c r="I1293" s="2" t="s">
        <v>19</v>
      </c>
      <c r="J1293" s="2" t="s">
        <v>20</v>
      </c>
      <c r="K1293" s="2">
        <v>2008</v>
      </c>
      <c r="L1293" s="2" t="s">
        <v>21</v>
      </c>
      <c r="M1293" s="3">
        <v>39756</v>
      </c>
    </row>
    <row r="1294" spans="1:13" x14ac:dyDescent="0.2">
      <c r="A1294" s="1" t="s">
        <v>280</v>
      </c>
      <c r="B1294" s="2" t="s">
        <v>281</v>
      </c>
      <c r="C1294" s="2" t="s">
        <v>42</v>
      </c>
      <c r="D1294" s="2" t="s">
        <v>1850</v>
      </c>
      <c r="E1294" s="2" t="s">
        <v>1811</v>
      </c>
      <c r="F1294" s="2" t="s">
        <v>51</v>
      </c>
      <c r="G1294" s="2">
        <v>63.4</v>
      </c>
      <c r="H1294" s="2">
        <v>36.6</v>
      </c>
      <c r="I1294" s="2" t="s">
        <v>26</v>
      </c>
      <c r="J1294" s="2" t="s">
        <v>20</v>
      </c>
      <c r="K1294" s="2">
        <v>2008</v>
      </c>
      <c r="L1294" s="2" t="s">
        <v>21</v>
      </c>
      <c r="M1294" s="3">
        <v>39756</v>
      </c>
    </row>
    <row r="1295" spans="1:13" x14ac:dyDescent="0.2">
      <c r="A1295" s="1" t="s">
        <v>52</v>
      </c>
      <c r="B1295" s="2" t="s">
        <v>416</v>
      </c>
      <c r="C1295" s="2" t="s">
        <v>24</v>
      </c>
      <c r="D1295" s="4">
        <v>37000000</v>
      </c>
      <c r="E1295" s="2" t="s">
        <v>1811</v>
      </c>
      <c r="F1295" s="2" t="s">
        <v>90</v>
      </c>
      <c r="G1295" s="2">
        <v>69.099999999999994</v>
      </c>
      <c r="H1295" s="2">
        <v>30.9</v>
      </c>
      <c r="I1295" s="2" t="s">
        <v>19</v>
      </c>
      <c r="J1295" s="2" t="s">
        <v>20</v>
      </c>
      <c r="K1295" s="2">
        <v>2008</v>
      </c>
      <c r="L1295" s="2" t="s">
        <v>21</v>
      </c>
      <c r="M1295" s="3">
        <v>39756</v>
      </c>
    </row>
    <row r="1296" spans="1:13" x14ac:dyDescent="0.2">
      <c r="A1296" s="1" t="s">
        <v>52</v>
      </c>
      <c r="B1296" s="2" t="s">
        <v>435</v>
      </c>
      <c r="C1296" s="2" t="s">
        <v>24</v>
      </c>
      <c r="D1296" s="4">
        <v>76000000</v>
      </c>
      <c r="E1296" s="2" t="s">
        <v>1811</v>
      </c>
      <c r="F1296" s="2" t="s">
        <v>35</v>
      </c>
      <c r="G1296" s="2">
        <v>69.400000000000006</v>
      </c>
      <c r="H1296" s="2">
        <v>30.6</v>
      </c>
      <c r="I1296" s="2" t="s">
        <v>19</v>
      </c>
      <c r="J1296" s="2" t="s">
        <v>20</v>
      </c>
      <c r="K1296" s="2">
        <v>2008</v>
      </c>
      <c r="L1296" s="2" t="s">
        <v>21</v>
      </c>
      <c r="M1296" s="3">
        <v>39756</v>
      </c>
    </row>
    <row r="1297" spans="1:13" x14ac:dyDescent="0.2">
      <c r="A1297" s="1" t="s">
        <v>205</v>
      </c>
      <c r="B1297" s="2" t="s">
        <v>235</v>
      </c>
      <c r="C1297" s="2" t="s">
        <v>15</v>
      </c>
      <c r="D1297" s="2" t="s">
        <v>1851</v>
      </c>
      <c r="E1297" s="2" t="s">
        <v>1811</v>
      </c>
      <c r="F1297" s="2" t="s">
        <v>59</v>
      </c>
      <c r="G1297" s="2">
        <v>74.099999999999994</v>
      </c>
      <c r="H1297" s="2">
        <v>25.9</v>
      </c>
      <c r="I1297" s="2" t="s">
        <v>19</v>
      </c>
      <c r="J1297" s="2" t="s">
        <v>20</v>
      </c>
      <c r="K1297" s="2">
        <v>2008</v>
      </c>
      <c r="L1297" s="2" t="s">
        <v>49</v>
      </c>
      <c r="M1297" s="3">
        <v>39602</v>
      </c>
    </row>
    <row r="1298" spans="1:13" x14ac:dyDescent="0.2">
      <c r="A1298" s="1" t="s">
        <v>32</v>
      </c>
      <c r="B1298" s="2" t="s">
        <v>1852</v>
      </c>
      <c r="C1298" s="2" t="s">
        <v>15</v>
      </c>
      <c r="D1298" s="2" t="s">
        <v>1853</v>
      </c>
      <c r="E1298" s="2" t="s">
        <v>1811</v>
      </c>
      <c r="F1298" s="2" t="s">
        <v>233</v>
      </c>
      <c r="G1298" s="2">
        <v>73.099999999999994</v>
      </c>
      <c r="H1298" s="2">
        <v>27</v>
      </c>
      <c r="I1298" s="2" t="s">
        <v>19</v>
      </c>
      <c r="J1298" s="2" t="s">
        <v>20</v>
      </c>
      <c r="K1298" s="2">
        <v>2008</v>
      </c>
      <c r="L1298" s="2" t="s">
        <v>49</v>
      </c>
      <c r="M1298" s="3">
        <v>39602</v>
      </c>
    </row>
    <row r="1299" spans="1:13" x14ac:dyDescent="0.2">
      <c r="A1299" s="1" t="s">
        <v>13</v>
      </c>
      <c r="B1299" s="2" t="s">
        <v>1854</v>
      </c>
      <c r="C1299" s="2" t="s">
        <v>15</v>
      </c>
      <c r="D1299" s="2" t="s">
        <v>1855</v>
      </c>
      <c r="E1299" s="2" t="s">
        <v>1811</v>
      </c>
      <c r="F1299" s="2" t="s">
        <v>51</v>
      </c>
      <c r="G1299" s="2">
        <v>69.5</v>
      </c>
      <c r="H1299" s="2">
        <v>30.5</v>
      </c>
      <c r="I1299" s="2" t="s">
        <v>19</v>
      </c>
      <c r="J1299" s="2" t="s">
        <v>20</v>
      </c>
      <c r="K1299" s="2">
        <v>2007</v>
      </c>
      <c r="L1299" s="2" t="s">
        <v>36</v>
      </c>
      <c r="M1299" s="3">
        <v>39147</v>
      </c>
    </row>
    <row r="1300" spans="1:13" x14ac:dyDescent="0.2">
      <c r="A1300" s="1" t="s">
        <v>242</v>
      </c>
      <c r="B1300" s="2" t="s">
        <v>714</v>
      </c>
      <c r="C1300" s="2" t="s">
        <v>24</v>
      </c>
      <c r="D1300" s="4">
        <v>148000000</v>
      </c>
      <c r="E1300" s="2" t="s">
        <v>1811</v>
      </c>
      <c r="F1300" s="2" t="s">
        <v>35</v>
      </c>
      <c r="G1300" s="2">
        <v>64.2</v>
      </c>
      <c r="H1300" s="2">
        <v>35.799999999999997</v>
      </c>
      <c r="I1300" s="2" t="s">
        <v>26</v>
      </c>
      <c r="J1300" s="2" t="s">
        <v>20</v>
      </c>
      <c r="K1300" s="2">
        <v>2006</v>
      </c>
      <c r="L1300" s="2" t="s">
        <v>21</v>
      </c>
      <c r="M1300" s="3">
        <v>39028</v>
      </c>
    </row>
    <row r="1301" spans="1:13" x14ac:dyDescent="0.2">
      <c r="A1301" s="1" t="s">
        <v>269</v>
      </c>
      <c r="B1301" s="2" t="s">
        <v>388</v>
      </c>
      <c r="C1301" s="2" t="s">
        <v>15</v>
      </c>
      <c r="D1301" s="2" t="s">
        <v>1856</v>
      </c>
      <c r="E1301" s="2" t="s">
        <v>1811</v>
      </c>
      <c r="F1301" s="2" t="s">
        <v>1857</v>
      </c>
      <c r="G1301" s="2">
        <v>52.6</v>
      </c>
      <c r="H1301" s="2">
        <v>47.5</v>
      </c>
      <c r="I1301" s="2" t="s">
        <v>26</v>
      </c>
      <c r="J1301" s="2" t="s">
        <v>20</v>
      </c>
      <c r="K1301" s="2">
        <v>2006</v>
      </c>
      <c r="L1301" s="2" t="s">
        <v>21</v>
      </c>
      <c r="M1301" s="3">
        <v>39028</v>
      </c>
    </row>
    <row r="1302" spans="1:13" x14ac:dyDescent="0.2">
      <c r="A1302" s="1" t="s">
        <v>13</v>
      </c>
      <c r="B1302" s="2" t="s">
        <v>1858</v>
      </c>
      <c r="C1302" s="2" t="s">
        <v>24</v>
      </c>
      <c r="D1302" s="4">
        <v>13100000</v>
      </c>
      <c r="E1302" s="2" t="s">
        <v>1811</v>
      </c>
      <c r="F1302" s="2" t="s">
        <v>51</v>
      </c>
      <c r="G1302" s="2">
        <v>29.2</v>
      </c>
      <c r="H1302" s="2">
        <v>70.8</v>
      </c>
      <c r="I1302" s="2" t="s">
        <v>26</v>
      </c>
      <c r="J1302" s="2" t="s">
        <v>20</v>
      </c>
      <c r="K1302" s="2">
        <v>2006</v>
      </c>
      <c r="L1302" s="2" t="s">
        <v>21</v>
      </c>
      <c r="M1302" s="3">
        <v>39028</v>
      </c>
    </row>
    <row r="1303" spans="1:13" x14ac:dyDescent="0.2">
      <c r="A1303" s="1" t="s">
        <v>308</v>
      </c>
      <c r="B1303" s="2" t="s">
        <v>1859</v>
      </c>
      <c r="C1303" s="2" t="s">
        <v>15</v>
      </c>
      <c r="D1303" s="2" t="s">
        <v>1860</v>
      </c>
      <c r="E1303" s="2" t="s">
        <v>1811</v>
      </c>
      <c r="F1303" s="2" t="s">
        <v>314</v>
      </c>
      <c r="G1303" s="2">
        <v>70.900000000000006</v>
      </c>
      <c r="H1303" s="2">
        <v>29.2</v>
      </c>
      <c r="I1303" s="2" t="s">
        <v>19</v>
      </c>
      <c r="J1303" s="2" t="s">
        <v>20</v>
      </c>
      <c r="K1303" s="2">
        <v>2006</v>
      </c>
      <c r="L1303" s="2" t="s">
        <v>21</v>
      </c>
      <c r="M1303" s="3">
        <v>39028</v>
      </c>
    </row>
    <row r="1304" spans="1:13" x14ac:dyDescent="0.2">
      <c r="A1304" s="1" t="s">
        <v>242</v>
      </c>
      <c r="B1304" s="2" t="s">
        <v>324</v>
      </c>
      <c r="C1304" s="2" t="s">
        <v>15</v>
      </c>
      <c r="D1304" s="2" t="s">
        <v>1861</v>
      </c>
      <c r="E1304" s="2" t="s">
        <v>1811</v>
      </c>
      <c r="F1304" s="2" t="s">
        <v>245</v>
      </c>
      <c r="G1304" s="2">
        <v>72.3</v>
      </c>
      <c r="H1304" s="2">
        <v>27.7</v>
      </c>
      <c r="I1304" s="2" t="s">
        <v>19</v>
      </c>
      <c r="J1304" s="2" t="s">
        <v>20</v>
      </c>
      <c r="K1304" s="2">
        <v>2006</v>
      </c>
      <c r="L1304" s="2" t="s">
        <v>49</v>
      </c>
      <c r="M1304" s="3">
        <v>38874</v>
      </c>
    </row>
    <row r="1305" spans="1:13" x14ac:dyDescent="0.2">
      <c r="A1305" s="1" t="s">
        <v>943</v>
      </c>
      <c r="B1305" s="2" t="s">
        <v>944</v>
      </c>
      <c r="C1305" s="2" t="s">
        <v>42</v>
      </c>
      <c r="D1305" s="2" t="s">
        <v>1862</v>
      </c>
      <c r="E1305" s="2" t="s">
        <v>1811</v>
      </c>
      <c r="F1305" s="2" t="s">
        <v>107</v>
      </c>
      <c r="G1305" s="2">
        <v>66</v>
      </c>
      <c r="H1305" s="2">
        <v>34</v>
      </c>
      <c r="I1305" s="2" t="s">
        <v>26</v>
      </c>
      <c r="J1305" s="2" t="s">
        <v>20</v>
      </c>
      <c r="K1305" s="2">
        <v>2006</v>
      </c>
      <c r="L1305" s="2" t="s">
        <v>49</v>
      </c>
      <c r="M1305" s="3">
        <v>38874</v>
      </c>
    </row>
    <row r="1306" spans="1:13" x14ac:dyDescent="0.2">
      <c r="A1306" s="1" t="s">
        <v>23</v>
      </c>
      <c r="B1306" s="2" t="s">
        <v>23</v>
      </c>
      <c r="C1306" s="2" t="s">
        <v>24</v>
      </c>
      <c r="D1306" s="4">
        <v>600000000</v>
      </c>
      <c r="E1306" s="2" t="s">
        <v>1811</v>
      </c>
      <c r="F1306" s="2" t="s">
        <v>1863</v>
      </c>
      <c r="G1306" s="2">
        <v>47.2</v>
      </c>
      <c r="H1306" s="2">
        <v>52.8</v>
      </c>
      <c r="I1306" s="2" t="s">
        <v>26</v>
      </c>
      <c r="J1306" s="2" t="s">
        <v>27</v>
      </c>
      <c r="K1306" s="2">
        <v>2006</v>
      </c>
      <c r="L1306" s="2" t="s">
        <v>49</v>
      </c>
      <c r="M1306" s="3">
        <v>38874</v>
      </c>
    </row>
    <row r="1307" spans="1:13" x14ac:dyDescent="0.2">
      <c r="A1307" s="1" t="s">
        <v>69</v>
      </c>
      <c r="B1307" s="2" t="s">
        <v>69</v>
      </c>
      <c r="C1307" s="2" t="s">
        <v>15</v>
      </c>
      <c r="D1307" s="2" t="s">
        <v>1864</v>
      </c>
      <c r="E1307" s="2" t="s">
        <v>1811</v>
      </c>
      <c r="F1307" s="2" t="s">
        <v>44</v>
      </c>
      <c r="G1307" s="2">
        <v>55.5</v>
      </c>
      <c r="H1307" s="2">
        <v>44.5</v>
      </c>
      <c r="I1307" s="2" t="s">
        <v>26</v>
      </c>
      <c r="J1307" s="2" t="s">
        <v>20</v>
      </c>
      <c r="K1307" s="2">
        <v>2005</v>
      </c>
      <c r="L1307" s="2" t="s">
        <v>77</v>
      </c>
      <c r="M1307" s="3">
        <v>38664</v>
      </c>
    </row>
    <row r="1308" spans="1:13" x14ac:dyDescent="0.2">
      <c r="A1308" s="1" t="s">
        <v>205</v>
      </c>
      <c r="B1308" s="2" t="s">
        <v>1593</v>
      </c>
      <c r="C1308" s="2" t="s">
        <v>24</v>
      </c>
      <c r="D1308" s="4">
        <v>21000000</v>
      </c>
      <c r="E1308" s="2" t="s">
        <v>1811</v>
      </c>
      <c r="F1308" s="2" t="s">
        <v>233</v>
      </c>
      <c r="G1308" s="2">
        <v>61.5</v>
      </c>
      <c r="H1308" s="2">
        <v>38.5</v>
      </c>
      <c r="I1308" s="2" t="s">
        <v>26</v>
      </c>
      <c r="J1308" s="2" t="s">
        <v>20</v>
      </c>
      <c r="K1308" s="2">
        <v>2005</v>
      </c>
      <c r="L1308" s="2" t="s">
        <v>77</v>
      </c>
      <c r="M1308" s="3">
        <v>38664</v>
      </c>
    </row>
    <row r="1309" spans="1:13" x14ac:dyDescent="0.2">
      <c r="A1309" s="1" t="s">
        <v>205</v>
      </c>
      <c r="B1309" s="2" t="s">
        <v>1593</v>
      </c>
      <c r="C1309" s="2" t="s">
        <v>24</v>
      </c>
      <c r="D1309" s="4">
        <v>21000000</v>
      </c>
      <c r="E1309" s="2" t="s">
        <v>1811</v>
      </c>
      <c r="F1309" s="2" t="s">
        <v>233</v>
      </c>
      <c r="G1309" s="2">
        <v>61.1</v>
      </c>
      <c r="H1309" s="2">
        <v>38.9</v>
      </c>
      <c r="I1309" s="2" t="s">
        <v>26</v>
      </c>
      <c r="J1309" s="2" t="s">
        <v>20</v>
      </c>
      <c r="K1309" s="2">
        <v>2005</v>
      </c>
      <c r="L1309" s="2" t="s">
        <v>36</v>
      </c>
      <c r="M1309" s="3">
        <v>38664</v>
      </c>
    </row>
    <row r="1310" spans="1:13" x14ac:dyDescent="0.2">
      <c r="A1310" s="1" t="s">
        <v>22</v>
      </c>
      <c r="B1310" s="2" t="s">
        <v>1865</v>
      </c>
      <c r="C1310" s="2" t="s">
        <v>15</v>
      </c>
      <c r="D1310" s="2" t="s">
        <v>1866</v>
      </c>
      <c r="E1310" s="2" t="s">
        <v>1811</v>
      </c>
      <c r="F1310" s="2" t="s">
        <v>51</v>
      </c>
      <c r="G1310" s="2">
        <v>55.9</v>
      </c>
      <c r="H1310" s="2">
        <v>44.1</v>
      </c>
      <c r="I1310" s="2" t="s">
        <v>26</v>
      </c>
      <c r="J1310" s="2" t="s">
        <v>20</v>
      </c>
      <c r="K1310" s="2">
        <v>2005</v>
      </c>
      <c r="L1310" s="2" t="s">
        <v>77</v>
      </c>
      <c r="M1310" s="3">
        <v>38664</v>
      </c>
    </row>
    <row r="1311" spans="1:13" x14ac:dyDescent="0.2">
      <c r="A1311" s="1" t="s">
        <v>242</v>
      </c>
      <c r="B1311" s="2" t="s">
        <v>243</v>
      </c>
      <c r="C1311" s="2" t="s">
        <v>15</v>
      </c>
      <c r="D1311" s="2" t="s">
        <v>1867</v>
      </c>
      <c r="E1311" s="2" t="s">
        <v>1811</v>
      </c>
      <c r="F1311" s="2" t="s">
        <v>51</v>
      </c>
      <c r="G1311" s="2">
        <v>51</v>
      </c>
      <c r="H1311" s="2">
        <v>49</v>
      </c>
      <c r="I1311" s="2" t="s">
        <v>26</v>
      </c>
      <c r="J1311" s="2" t="s">
        <v>20</v>
      </c>
      <c r="K1311" s="2">
        <v>2004</v>
      </c>
      <c r="L1311" s="2" t="s">
        <v>21</v>
      </c>
      <c r="M1311" s="3">
        <v>38293</v>
      </c>
    </row>
    <row r="1312" spans="1:13" x14ac:dyDescent="0.2">
      <c r="A1312" s="1" t="s">
        <v>943</v>
      </c>
      <c r="B1312" s="2" t="s">
        <v>944</v>
      </c>
      <c r="C1312" s="2" t="s">
        <v>42</v>
      </c>
      <c r="D1312" s="2" t="s">
        <v>1868</v>
      </c>
      <c r="E1312" s="2" t="s">
        <v>1811</v>
      </c>
      <c r="F1312" s="2" t="s">
        <v>107</v>
      </c>
      <c r="G1312" s="2">
        <v>66</v>
      </c>
      <c r="H1312" s="2">
        <v>34</v>
      </c>
      <c r="I1312" s="2" t="s">
        <v>26</v>
      </c>
      <c r="J1312" s="2" t="s">
        <v>20</v>
      </c>
      <c r="K1312" s="2">
        <v>2004</v>
      </c>
      <c r="L1312" s="2" t="s">
        <v>21</v>
      </c>
      <c r="M1312" s="3">
        <v>38293</v>
      </c>
    </row>
    <row r="1313" spans="1:13" x14ac:dyDescent="0.2">
      <c r="A1313" s="1" t="s">
        <v>280</v>
      </c>
      <c r="B1313" s="2" t="s">
        <v>281</v>
      </c>
      <c r="C1313" s="2" t="s">
        <v>42</v>
      </c>
      <c r="D1313" s="2" t="s">
        <v>1869</v>
      </c>
      <c r="E1313" s="2" t="s">
        <v>1811</v>
      </c>
      <c r="F1313" s="2" t="s">
        <v>55</v>
      </c>
      <c r="G1313" s="2">
        <v>71.400000000000006</v>
      </c>
      <c r="H1313" s="2">
        <v>28.7</v>
      </c>
      <c r="I1313" s="2" t="s">
        <v>19</v>
      </c>
      <c r="J1313" s="2" t="s">
        <v>20</v>
      </c>
      <c r="K1313" s="2">
        <v>2004</v>
      </c>
      <c r="L1313" s="2" t="s">
        <v>21</v>
      </c>
      <c r="M1313" s="3">
        <v>38293</v>
      </c>
    </row>
    <row r="1314" spans="1:13" x14ac:dyDescent="0.2">
      <c r="A1314" s="1" t="s">
        <v>374</v>
      </c>
      <c r="B1314" s="2" t="s">
        <v>451</v>
      </c>
      <c r="C1314" s="2" t="s">
        <v>42</v>
      </c>
      <c r="D1314" s="2" t="s">
        <v>1870</v>
      </c>
      <c r="E1314" s="2" t="s">
        <v>1811</v>
      </c>
      <c r="F1314" s="2" t="s">
        <v>107</v>
      </c>
      <c r="G1314" s="2">
        <v>48.2</v>
      </c>
      <c r="H1314" s="2">
        <v>51.8</v>
      </c>
      <c r="I1314" s="2" t="s">
        <v>26</v>
      </c>
      <c r="J1314" s="2" t="s">
        <v>27</v>
      </c>
      <c r="K1314" s="2">
        <v>2004</v>
      </c>
      <c r="L1314" s="2" t="s">
        <v>21</v>
      </c>
      <c r="M1314" s="3">
        <v>38293</v>
      </c>
    </row>
    <row r="1315" spans="1:13" x14ac:dyDescent="0.2">
      <c r="A1315" s="1" t="s">
        <v>374</v>
      </c>
      <c r="B1315" s="2" t="s">
        <v>451</v>
      </c>
      <c r="C1315" s="2" t="s">
        <v>15</v>
      </c>
      <c r="D1315" s="2" t="s">
        <v>1871</v>
      </c>
      <c r="E1315" s="2" t="s">
        <v>1811</v>
      </c>
      <c r="F1315" s="2" t="s">
        <v>55</v>
      </c>
      <c r="G1315" s="2">
        <v>34.200000000000003</v>
      </c>
      <c r="H1315" s="2">
        <v>65.8</v>
      </c>
      <c r="I1315" s="2" t="s">
        <v>26</v>
      </c>
      <c r="J1315" s="2" t="s">
        <v>27</v>
      </c>
      <c r="K1315" s="2">
        <v>2004</v>
      </c>
      <c r="L1315" s="2" t="s">
        <v>21</v>
      </c>
      <c r="M1315" s="3">
        <v>38293</v>
      </c>
    </row>
    <row r="1316" spans="1:13" x14ac:dyDescent="0.2">
      <c r="A1316" s="1" t="s">
        <v>374</v>
      </c>
      <c r="B1316" s="2" t="s">
        <v>451</v>
      </c>
      <c r="C1316" s="2" t="s">
        <v>15</v>
      </c>
      <c r="D1316" s="2" t="s">
        <v>1872</v>
      </c>
      <c r="E1316" s="2" t="s">
        <v>1811</v>
      </c>
      <c r="F1316" s="2" t="s">
        <v>76</v>
      </c>
      <c r="G1316" s="2">
        <v>51</v>
      </c>
      <c r="H1316" s="2">
        <v>49</v>
      </c>
      <c r="I1316" s="2" t="s">
        <v>19</v>
      </c>
      <c r="J1316" s="2" t="s">
        <v>27</v>
      </c>
      <c r="K1316" s="2">
        <v>2004</v>
      </c>
      <c r="L1316" s="2" t="s">
        <v>21</v>
      </c>
      <c r="M1316" s="3">
        <v>38293</v>
      </c>
    </row>
    <row r="1317" spans="1:13" x14ac:dyDescent="0.2">
      <c r="A1317" s="1" t="s">
        <v>52</v>
      </c>
      <c r="B1317" s="2" t="s">
        <v>742</v>
      </c>
      <c r="C1317" s="2" t="s">
        <v>15</v>
      </c>
      <c r="D1317" s="2" t="s">
        <v>1873</v>
      </c>
      <c r="E1317" s="2" t="s">
        <v>1811</v>
      </c>
      <c r="F1317" s="2" t="s">
        <v>44</v>
      </c>
      <c r="G1317" s="2">
        <v>67.2</v>
      </c>
      <c r="H1317" s="2">
        <v>32.799999999999997</v>
      </c>
      <c r="I1317" s="2" t="s">
        <v>19</v>
      </c>
      <c r="J1317" s="2" t="s">
        <v>20</v>
      </c>
      <c r="K1317" s="2">
        <v>2004</v>
      </c>
      <c r="L1317" s="2" t="s">
        <v>21</v>
      </c>
      <c r="M1317" s="3">
        <v>38293</v>
      </c>
    </row>
    <row r="1318" spans="1:13" x14ac:dyDescent="0.2">
      <c r="A1318" s="1" t="s">
        <v>223</v>
      </c>
      <c r="B1318" s="2" t="s">
        <v>1640</v>
      </c>
      <c r="C1318" s="2" t="s">
        <v>42</v>
      </c>
      <c r="D1318" s="2" t="s">
        <v>1874</v>
      </c>
      <c r="E1318" s="2" t="s">
        <v>1811</v>
      </c>
      <c r="F1318" s="2" t="s">
        <v>1875</v>
      </c>
      <c r="G1318" s="2">
        <v>48</v>
      </c>
      <c r="H1318" s="2">
        <v>52</v>
      </c>
      <c r="I1318" s="2" t="s">
        <v>26</v>
      </c>
      <c r="J1318" s="2" t="s">
        <v>20</v>
      </c>
      <c r="K1318" s="2">
        <v>2004</v>
      </c>
      <c r="L1318" s="2" t="s">
        <v>21</v>
      </c>
      <c r="M1318" s="3">
        <v>38293</v>
      </c>
    </row>
    <row r="1319" spans="1:13" x14ac:dyDescent="0.2">
      <c r="A1319" s="1" t="s">
        <v>91</v>
      </c>
      <c r="B1319" s="2" t="s">
        <v>1876</v>
      </c>
      <c r="C1319" s="2" t="s">
        <v>15</v>
      </c>
      <c r="D1319" s="2" t="s">
        <v>1877</v>
      </c>
      <c r="E1319" s="2" t="s">
        <v>1811</v>
      </c>
      <c r="F1319" s="2" t="s">
        <v>136</v>
      </c>
      <c r="G1319" s="2">
        <v>69.400000000000006</v>
      </c>
      <c r="H1319" s="2">
        <v>30.6</v>
      </c>
      <c r="I1319" s="2" t="s">
        <v>19</v>
      </c>
      <c r="J1319" s="2" t="s">
        <v>20</v>
      </c>
      <c r="K1319" s="2">
        <v>2004</v>
      </c>
      <c r="L1319" s="2" t="s">
        <v>21</v>
      </c>
      <c r="M1319" s="3">
        <v>38293</v>
      </c>
    </row>
    <row r="1320" spans="1:13" x14ac:dyDescent="0.2">
      <c r="A1320" s="1" t="s">
        <v>91</v>
      </c>
      <c r="B1320" s="2" t="s">
        <v>1876</v>
      </c>
      <c r="C1320" s="2" t="s">
        <v>15</v>
      </c>
      <c r="D1320" s="2" t="s">
        <v>1878</v>
      </c>
      <c r="E1320" s="2" t="s">
        <v>1811</v>
      </c>
      <c r="F1320" s="2" t="s">
        <v>95</v>
      </c>
      <c r="G1320" s="2">
        <v>65.3</v>
      </c>
      <c r="H1320" s="2">
        <v>34.700000000000003</v>
      </c>
      <c r="I1320" s="2" t="s">
        <v>26</v>
      </c>
      <c r="J1320" s="2" t="s">
        <v>20</v>
      </c>
      <c r="K1320" s="2">
        <v>2004</v>
      </c>
      <c r="L1320" s="2" t="s">
        <v>21</v>
      </c>
      <c r="M1320" s="3">
        <v>38293</v>
      </c>
    </row>
    <row r="1321" spans="1:13" x14ac:dyDescent="0.2">
      <c r="A1321" s="1" t="s">
        <v>79</v>
      </c>
      <c r="B1321" s="2" t="s">
        <v>1879</v>
      </c>
      <c r="C1321" s="2" t="s">
        <v>24</v>
      </c>
      <c r="D1321" s="4">
        <v>3400000</v>
      </c>
      <c r="E1321" s="2" t="s">
        <v>1811</v>
      </c>
      <c r="F1321" s="2" t="s">
        <v>233</v>
      </c>
      <c r="G1321" s="2">
        <v>63.1</v>
      </c>
      <c r="H1321" s="2">
        <v>36.9</v>
      </c>
      <c r="I1321" s="2" t="s">
        <v>26</v>
      </c>
      <c r="J1321" s="2" t="s">
        <v>20</v>
      </c>
      <c r="K1321" s="2">
        <v>2004</v>
      </c>
      <c r="L1321" s="2" t="s">
        <v>21</v>
      </c>
      <c r="M1321" s="3">
        <v>38293</v>
      </c>
    </row>
    <row r="1322" spans="1:13" x14ac:dyDescent="0.2">
      <c r="A1322" s="1" t="s">
        <v>13</v>
      </c>
      <c r="B1322" s="2" t="s">
        <v>1809</v>
      </c>
      <c r="C1322" s="2" t="s">
        <v>15</v>
      </c>
      <c r="D1322" s="2" t="s">
        <v>1880</v>
      </c>
      <c r="E1322" s="2" t="s">
        <v>1811</v>
      </c>
      <c r="F1322" s="2" t="s">
        <v>55</v>
      </c>
      <c r="G1322" s="2">
        <v>77.2</v>
      </c>
      <c r="H1322" s="2">
        <v>22.9</v>
      </c>
      <c r="I1322" s="2" t="s">
        <v>19</v>
      </c>
      <c r="J1322" s="2" t="s">
        <v>20</v>
      </c>
      <c r="K1322" s="2">
        <v>2004</v>
      </c>
      <c r="L1322" s="2" t="s">
        <v>21</v>
      </c>
      <c r="M1322" s="3">
        <v>38293</v>
      </c>
    </row>
    <row r="1323" spans="1:13" x14ac:dyDescent="0.2">
      <c r="A1323" s="1" t="s">
        <v>122</v>
      </c>
      <c r="B1323" s="2" t="s">
        <v>1881</v>
      </c>
      <c r="C1323" s="2" t="s">
        <v>15</v>
      </c>
      <c r="D1323" s="2" t="s">
        <v>1882</v>
      </c>
      <c r="E1323" s="2" t="s">
        <v>1811</v>
      </c>
      <c r="F1323" s="2" t="s">
        <v>90</v>
      </c>
      <c r="G1323" s="2">
        <v>76.5</v>
      </c>
      <c r="H1323" s="2">
        <v>23.5</v>
      </c>
      <c r="I1323" s="2" t="s">
        <v>19</v>
      </c>
      <c r="J1323" s="2" t="s">
        <v>20</v>
      </c>
      <c r="K1323" s="2">
        <v>2004</v>
      </c>
      <c r="L1323" s="2" t="s">
        <v>21</v>
      </c>
      <c r="M1323" s="3">
        <v>38293</v>
      </c>
    </row>
    <row r="1324" spans="1:13" x14ac:dyDescent="0.2">
      <c r="A1324" s="1" t="s">
        <v>13</v>
      </c>
      <c r="B1324" s="2" t="s">
        <v>1377</v>
      </c>
      <c r="C1324" s="2" t="s">
        <v>15</v>
      </c>
      <c r="D1324" s="2" t="s">
        <v>1883</v>
      </c>
      <c r="E1324" s="2" t="s">
        <v>1811</v>
      </c>
      <c r="F1324" s="2" t="s">
        <v>90</v>
      </c>
      <c r="G1324" s="2">
        <v>58.8</v>
      </c>
      <c r="H1324" s="2">
        <v>41.2</v>
      </c>
      <c r="I1324" s="2" t="s">
        <v>26</v>
      </c>
      <c r="J1324" s="2" t="s">
        <v>20</v>
      </c>
      <c r="K1324" s="2">
        <v>2004</v>
      </c>
      <c r="L1324" s="2" t="s">
        <v>49</v>
      </c>
      <c r="M1324" s="3">
        <v>38048</v>
      </c>
    </row>
    <row r="1325" spans="1:13" x14ac:dyDescent="0.2">
      <c r="A1325" s="1" t="s">
        <v>13</v>
      </c>
      <c r="B1325" s="2" t="s">
        <v>1160</v>
      </c>
      <c r="C1325" s="2" t="s">
        <v>15</v>
      </c>
      <c r="D1325" s="2" t="s">
        <v>1883</v>
      </c>
      <c r="E1325" s="2" t="s">
        <v>1811</v>
      </c>
      <c r="F1325" s="2" t="s">
        <v>115</v>
      </c>
      <c r="G1325" s="2">
        <v>52.9</v>
      </c>
      <c r="H1325" s="2">
        <v>47.1</v>
      </c>
      <c r="I1325" s="2" t="s">
        <v>26</v>
      </c>
      <c r="J1325" s="2" t="s">
        <v>20</v>
      </c>
      <c r="K1325" s="2">
        <v>2004</v>
      </c>
      <c r="L1325" s="2" t="s">
        <v>49</v>
      </c>
      <c r="M1325" s="3">
        <v>38048</v>
      </c>
    </row>
    <row r="1326" spans="1:13" x14ac:dyDescent="0.2">
      <c r="A1326" s="1" t="s">
        <v>13</v>
      </c>
      <c r="B1326" s="2" t="s">
        <v>1884</v>
      </c>
      <c r="C1326" s="2" t="s">
        <v>15</v>
      </c>
      <c r="D1326" s="2" t="s">
        <v>1883</v>
      </c>
      <c r="E1326" s="2" t="s">
        <v>1811</v>
      </c>
      <c r="F1326" s="2" t="s">
        <v>251</v>
      </c>
      <c r="G1326" s="2">
        <v>52</v>
      </c>
      <c r="H1326" s="2">
        <v>48</v>
      </c>
      <c r="I1326" s="2" t="s">
        <v>26</v>
      </c>
      <c r="J1326" s="2" t="s">
        <v>20</v>
      </c>
      <c r="K1326" s="2">
        <v>2004</v>
      </c>
      <c r="L1326" s="2" t="s">
        <v>49</v>
      </c>
      <c r="M1326" s="3">
        <v>38048</v>
      </c>
    </row>
    <row r="1327" spans="1:13" x14ac:dyDescent="0.2">
      <c r="A1327" s="1" t="s">
        <v>242</v>
      </c>
      <c r="B1327" s="2" t="s">
        <v>714</v>
      </c>
      <c r="C1327" s="2" t="s">
        <v>15</v>
      </c>
      <c r="D1327" s="2" t="s">
        <v>1885</v>
      </c>
      <c r="E1327" s="2" t="s">
        <v>1811</v>
      </c>
      <c r="F1327" s="2" t="s">
        <v>159</v>
      </c>
      <c r="G1327" s="2">
        <v>77.2</v>
      </c>
      <c r="H1327" s="2">
        <v>22.8</v>
      </c>
      <c r="I1327" s="2" t="s">
        <v>19</v>
      </c>
      <c r="J1327" s="2" t="s">
        <v>20</v>
      </c>
      <c r="K1327" s="2">
        <v>2004</v>
      </c>
      <c r="L1327" s="2" t="s">
        <v>49</v>
      </c>
      <c r="M1327" s="3">
        <v>38048</v>
      </c>
    </row>
    <row r="1328" spans="1:13" x14ac:dyDescent="0.2">
      <c r="A1328" s="1" t="s">
        <v>13</v>
      </c>
      <c r="B1328" s="2" t="s">
        <v>1886</v>
      </c>
      <c r="C1328" s="2" t="s">
        <v>15</v>
      </c>
      <c r="D1328" s="2" t="s">
        <v>1883</v>
      </c>
      <c r="E1328" s="2" t="s">
        <v>1811</v>
      </c>
      <c r="F1328" s="2" t="s">
        <v>65</v>
      </c>
      <c r="G1328" s="2">
        <v>55.4</v>
      </c>
      <c r="H1328" s="2">
        <v>44.6</v>
      </c>
      <c r="I1328" s="2" t="s">
        <v>26</v>
      </c>
      <c r="J1328" s="2" t="s">
        <v>20</v>
      </c>
      <c r="K1328" s="2">
        <v>2004</v>
      </c>
      <c r="L1328" s="2" t="s">
        <v>49</v>
      </c>
      <c r="M1328" s="3">
        <v>38048</v>
      </c>
    </row>
    <row r="1329" spans="1:13" x14ac:dyDescent="0.2">
      <c r="A1329" s="1" t="s">
        <v>13</v>
      </c>
      <c r="B1329" s="2" t="s">
        <v>758</v>
      </c>
      <c r="C1329" s="2" t="s">
        <v>15</v>
      </c>
      <c r="D1329" s="2" t="s">
        <v>1883</v>
      </c>
      <c r="E1329" s="2" t="s">
        <v>1811</v>
      </c>
      <c r="F1329" s="2" t="s">
        <v>95</v>
      </c>
      <c r="G1329" s="2">
        <v>51.9</v>
      </c>
      <c r="H1329" s="2">
        <v>48.1</v>
      </c>
      <c r="I1329" s="2" t="s">
        <v>26</v>
      </c>
      <c r="J1329" s="2" t="s">
        <v>20</v>
      </c>
      <c r="K1329" s="2">
        <v>2004</v>
      </c>
      <c r="L1329" s="2" t="s">
        <v>49</v>
      </c>
      <c r="M1329" s="3">
        <v>38048</v>
      </c>
    </row>
    <row r="1330" spans="1:13" x14ac:dyDescent="0.2">
      <c r="A1330" s="1" t="s">
        <v>13</v>
      </c>
      <c r="B1330" s="2" t="s">
        <v>1887</v>
      </c>
      <c r="C1330" s="2" t="s">
        <v>15</v>
      </c>
      <c r="D1330" s="2" t="s">
        <v>1883</v>
      </c>
      <c r="E1330" s="2" t="s">
        <v>1811</v>
      </c>
      <c r="F1330" s="2" t="s">
        <v>159</v>
      </c>
      <c r="G1330" s="2">
        <v>50.9</v>
      </c>
      <c r="H1330" s="2">
        <v>49.1</v>
      </c>
      <c r="I1330" s="2" t="s">
        <v>26</v>
      </c>
      <c r="J1330" s="2" t="s">
        <v>20</v>
      </c>
      <c r="K1330" s="2">
        <v>2004</v>
      </c>
      <c r="L1330" s="2" t="s">
        <v>49</v>
      </c>
      <c r="M1330" s="3">
        <v>38048</v>
      </c>
    </row>
    <row r="1331" spans="1:13" x14ac:dyDescent="0.2">
      <c r="A1331" s="1" t="s">
        <v>13</v>
      </c>
      <c r="B1331" s="2" t="s">
        <v>934</v>
      </c>
      <c r="C1331" s="2" t="s">
        <v>15</v>
      </c>
      <c r="D1331" s="2" t="s">
        <v>1883</v>
      </c>
      <c r="E1331" s="2" t="s">
        <v>1811</v>
      </c>
      <c r="F1331" s="2" t="s">
        <v>35</v>
      </c>
      <c r="G1331" s="2">
        <v>61.5</v>
      </c>
      <c r="H1331" s="2">
        <v>38.5</v>
      </c>
      <c r="I1331" s="2" t="s">
        <v>26</v>
      </c>
      <c r="J1331" s="2" t="s">
        <v>20</v>
      </c>
      <c r="K1331" s="2">
        <v>2004</v>
      </c>
      <c r="L1331" s="2" t="s">
        <v>49</v>
      </c>
      <c r="M1331" s="3">
        <v>38048</v>
      </c>
    </row>
    <row r="1332" spans="1:13" x14ac:dyDescent="0.2">
      <c r="A1332" s="1" t="s">
        <v>13</v>
      </c>
      <c r="B1332" s="2" t="s">
        <v>1888</v>
      </c>
      <c r="C1332" s="2" t="s">
        <v>15</v>
      </c>
      <c r="D1332" s="2" t="s">
        <v>1883</v>
      </c>
      <c r="E1332" s="2" t="s">
        <v>1811</v>
      </c>
      <c r="F1332" s="2" t="s">
        <v>136</v>
      </c>
      <c r="G1332" s="2">
        <v>34.700000000000003</v>
      </c>
      <c r="H1332" s="2">
        <v>65.3</v>
      </c>
      <c r="I1332" s="2" t="s">
        <v>26</v>
      </c>
      <c r="J1332" s="2" t="s">
        <v>20</v>
      </c>
      <c r="K1332" s="2">
        <v>2004</v>
      </c>
      <c r="L1332" s="2" t="s">
        <v>49</v>
      </c>
      <c r="M1332" s="3">
        <v>38048</v>
      </c>
    </row>
    <row r="1333" spans="1:13" x14ac:dyDescent="0.2">
      <c r="A1333" s="1" t="s">
        <v>13</v>
      </c>
      <c r="B1333" s="2" t="s">
        <v>780</v>
      </c>
      <c r="C1333" s="2" t="s">
        <v>15</v>
      </c>
      <c r="D1333" s="2" t="s">
        <v>1883</v>
      </c>
      <c r="E1333" s="2" t="s">
        <v>1811</v>
      </c>
      <c r="F1333" s="2" t="s">
        <v>78</v>
      </c>
      <c r="G1333" s="2">
        <v>53.2</v>
      </c>
      <c r="H1333" s="2">
        <v>46.8</v>
      </c>
      <c r="I1333" s="2" t="s">
        <v>26</v>
      </c>
      <c r="J1333" s="2" t="s">
        <v>20</v>
      </c>
      <c r="K1333" s="2">
        <v>2004</v>
      </c>
      <c r="L1333" s="2" t="s">
        <v>49</v>
      </c>
      <c r="M1333" s="3">
        <v>38048</v>
      </c>
    </row>
    <row r="1334" spans="1:13" x14ac:dyDescent="0.2">
      <c r="A1334" s="1" t="s">
        <v>13</v>
      </c>
      <c r="B1334" s="2" t="s">
        <v>891</v>
      </c>
      <c r="C1334" s="2" t="s">
        <v>15</v>
      </c>
      <c r="D1334" s="2" t="s">
        <v>1889</v>
      </c>
      <c r="E1334" s="2" t="s">
        <v>1811</v>
      </c>
      <c r="F1334" s="2" t="s">
        <v>51</v>
      </c>
      <c r="G1334" s="2">
        <v>32</v>
      </c>
      <c r="H1334" s="2">
        <v>68</v>
      </c>
      <c r="I1334" s="2" t="s">
        <v>26</v>
      </c>
      <c r="J1334" s="2" t="s">
        <v>20</v>
      </c>
      <c r="K1334" s="2">
        <v>2004</v>
      </c>
      <c r="L1334" s="2" t="s">
        <v>49</v>
      </c>
      <c r="M1334" s="3">
        <v>38048</v>
      </c>
    </row>
    <row r="1335" spans="1:13" x14ac:dyDescent="0.2">
      <c r="A1335" s="1" t="s">
        <v>13</v>
      </c>
      <c r="B1335" s="2" t="s">
        <v>927</v>
      </c>
      <c r="C1335" s="2" t="s">
        <v>15</v>
      </c>
      <c r="D1335" s="2" t="s">
        <v>1883</v>
      </c>
      <c r="E1335" s="2" t="s">
        <v>1811</v>
      </c>
      <c r="F1335" s="2" t="s">
        <v>140</v>
      </c>
      <c r="G1335" s="2">
        <v>48.6</v>
      </c>
      <c r="H1335" s="2">
        <v>51.4</v>
      </c>
      <c r="I1335" s="2" t="s">
        <v>26</v>
      </c>
      <c r="J1335" s="2" t="s">
        <v>20</v>
      </c>
      <c r="K1335" s="2">
        <v>2004</v>
      </c>
      <c r="L1335" s="2" t="s">
        <v>49</v>
      </c>
      <c r="M1335" s="3">
        <v>38048</v>
      </c>
    </row>
    <row r="1336" spans="1:13" x14ac:dyDescent="0.2">
      <c r="A1336" s="1" t="s">
        <v>66</v>
      </c>
      <c r="B1336" s="2" t="s">
        <v>1436</v>
      </c>
      <c r="C1336" s="2" t="s">
        <v>15</v>
      </c>
      <c r="D1336" s="2" t="s">
        <v>1890</v>
      </c>
      <c r="E1336" s="2" t="s">
        <v>1811</v>
      </c>
      <c r="F1336" s="2" t="s">
        <v>90</v>
      </c>
      <c r="G1336" s="2">
        <v>78.900000000000006</v>
      </c>
      <c r="H1336" s="2">
        <v>21.1</v>
      </c>
      <c r="I1336" s="2" t="s">
        <v>19</v>
      </c>
      <c r="J1336" s="2" t="s">
        <v>20</v>
      </c>
      <c r="K1336" s="2">
        <v>2004</v>
      </c>
      <c r="L1336" s="2" t="s">
        <v>49</v>
      </c>
      <c r="M1336" s="3">
        <v>38048</v>
      </c>
    </row>
    <row r="1337" spans="1:13" x14ac:dyDescent="0.2">
      <c r="A1337" s="1" t="s">
        <v>111</v>
      </c>
      <c r="B1337" s="2" t="s">
        <v>1891</v>
      </c>
      <c r="C1337" s="2" t="s">
        <v>15</v>
      </c>
      <c r="D1337" s="2" t="s">
        <v>1892</v>
      </c>
      <c r="E1337" s="2" t="s">
        <v>1811</v>
      </c>
      <c r="F1337" s="2" t="s">
        <v>1893</v>
      </c>
      <c r="G1337" s="2">
        <v>68.099999999999994</v>
      </c>
      <c r="H1337" s="2">
        <v>31.9</v>
      </c>
      <c r="I1337" s="2" t="s">
        <v>19</v>
      </c>
      <c r="J1337" s="2" t="s">
        <v>20</v>
      </c>
      <c r="K1337" s="2">
        <v>2004</v>
      </c>
      <c r="L1337" s="2" t="s">
        <v>49</v>
      </c>
      <c r="M1337" s="3">
        <v>38048</v>
      </c>
    </row>
    <row r="1338" spans="1:13" x14ac:dyDescent="0.2">
      <c r="A1338" s="1" t="s">
        <v>52</v>
      </c>
      <c r="B1338" s="2" t="s">
        <v>1894</v>
      </c>
      <c r="C1338" s="2" t="s">
        <v>15</v>
      </c>
      <c r="D1338" s="2" t="s">
        <v>1895</v>
      </c>
      <c r="E1338" s="2" t="s">
        <v>1811</v>
      </c>
      <c r="F1338" s="2" t="s">
        <v>55</v>
      </c>
      <c r="G1338" s="2">
        <v>61.2</v>
      </c>
      <c r="H1338" s="2">
        <v>38.799999999999997</v>
      </c>
      <c r="I1338" s="2" t="s">
        <v>26</v>
      </c>
      <c r="J1338" s="2" t="s">
        <v>20</v>
      </c>
      <c r="K1338" s="2">
        <v>2004</v>
      </c>
      <c r="L1338" s="2" t="s">
        <v>49</v>
      </c>
      <c r="M1338" s="3">
        <v>38048</v>
      </c>
    </row>
    <row r="1339" spans="1:13" x14ac:dyDescent="0.2">
      <c r="A1339" s="1" t="s">
        <v>220</v>
      </c>
      <c r="B1339" s="2" t="s">
        <v>1896</v>
      </c>
      <c r="C1339" s="2" t="s">
        <v>42</v>
      </c>
      <c r="D1339" s="2" t="s">
        <v>1897</v>
      </c>
      <c r="E1339" s="2" t="s">
        <v>1811</v>
      </c>
      <c r="F1339" s="2" t="s">
        <v>48</v>
      </c>
      <c r="G1339" s="2">
        <v>71.900000000000006</v>
      </c>
      <c r="H1339" s="2">
        <v>28.1</v>
      </c>
      <c r="I1339" s="2" t="s">
        <v>19</v>
      </c>
      <c r="J1339" s="2" t="s">
        <v>20</v>
      </c>
      <c r="K1339" s="2">
        <v>2004</v>
      </c>
      <c r="L1339" s="2" t="s">
        <v>49</v>
      </c>
      <c r="M1339" s="3">
        <v>38048</v>
      </c>
    </row>
    <row r="1340" spans="1:13" x14ac:dyDescent="0.2">
      <c r="A1340" s="1" t="s">
        <v>13</v>
      </c>
      <c r="B1340" s="2" t="s">
        <v>1898</v>
      </c>
      <c r="C1340" s="2" t="s">
        <v>24</v>
      </c>
      <c r="D1340" s="2" t="s">
        <v>1899</v>
      </c>
      <c r="E1340" s="2" t="s">
        <v>1811</v>
      </c>
      <c r="F1340" s="2" t="s">
        <v>51</v>
      </c>
      <c r="G1340" s="2">
        <v>67.900000000000006</v>
      </c>
      <c r="H1340" s="2">
        <v>32.1</v>
      </c>
      <c r="I1340" s="2" t="s">
        <v>19</v>
      </c>
      <c r="J1340" s="2" t="s">
        <v>20</v>
      </c>
      <c r="K1340" s="2">
        <v>2003</v>
      </c>
      <c r="L1340" s="2" t="s">
        <v>36</v>
      </c>
      <c r="M1340" s="3">
        <v>37677</v>
      </c>
    </row>
    <row r="1341" spans="1:13" x14ac:dyDescent="0.2">
      <c r="A1341" s="1" t="s">
        <v>242</v>
      </c>
      <c r="B1341" s="2" t="s">
        <v>243</v>
      </c>
      <c r="C1341" s="2" t="s">
        <v>24</v>
      </c>
      <c r="D1341" s="4">
        <v>7200000</v>
      </c>
      <c r="E1341" s="2" t="s">
        <v>1811</v>
      </c>
      <c r="F1341" s="2" t="s">
        <v>136</v>
      </c>
      <c r="G1341" s="2">
        <v>68.3</v>
      </c>
      <c r="H1341" s="2">
        <v>31.7</v>
      </c>
      <c r="I1341" s="2" t="s">
        <v>19</v>
      </c>
      <c r="J1341" s="2" t="s">
        <v>20</v>
      </c>
      <c r="K1341" s="2">
        <v>2002</v>
      </c>
      <c r="L1341" s="2" t="s">
        <v>21</v>
      </c>
      <c r="M1341" s="3">
        <v>37565</v>
      </c>
    </row>
    <row r="1342" spans="1:13" x14ac:dyDescent="0.2">
      <c r="A1342" s="1" t="s">
        <v>177</v>
      </c>
      <c r="B1342" s="2" t="s">
        <v>425</v>
      </c>
      <c r="C1342" s="2" t="s">
        <v>15</v>
      </c>
      <c r="D1342" s="2" t="s">
        <v>1900</v>
      </c>
      <c r="E1342" s="2" t="s">
        <v>1811</v>
      </c>
      <c r="F1342" s="2" t="s">
        <v>76</v>
      </c>
      <c r="G1342" s="2">
        <v>40</v>
      </c>
      <c r="H1342" s="2">
        <v>60</v>
      </c>
      <c r="I1342" s="2" t="s">
        <v>26</v>
      </c>
      <c r="J1342" s="2" t="s">
        <v>20</v>
      </c>
      <c r="K1342" s="2">
        <v>2002</v>
      </c>
      <c r="L1342" s="2" t="s">
        <v>21</v>
      </c>
      <c r="M1342" s="3">
        <v>37565</v>
      </c>
    </row>
    <row r="1343" spans="1:13" x14ac:dyDescent="0.2">
      <c r="A1343" s="1" t="s">
        <v>150</v>
      </c>
      <c r="B1343" s="2" t="s">
        <v>1901</v>
      </c>
      <c r="C1343" s="2" t="s">
        <v>42</v>
      </c>
      <c r="D1343" s="2" t="s">
        <v>1902</v>
      </c>
      <c r="E1343" s="2" t="s">
        <v>1811</v>
      </c>
      <c r="F1343" s="2" t="s">
        <v>76</v>
      </c>
      <c r="G1343" s="2">
        <v>76.599999999999994</v>
      </c>
      <c r="H1343" s="2">
        <v>23.4</v>
      </c>
      <c r="I1343" s="2" t="s">
        <v>19</v>
      </c>
      <c r="J1343" s="2" t="s">
        <v>20</v>
      </c>
      <c r="K1343" s="2">
        <v>2002</v>
      </c>
      <c r="L1343" s="2" t="s">
        <v>21</v>
      </c>
      <c r="M1343" s="3">
        <v>37565</v>
      </c>
    </row>
    <row r="1344" spans="1:13" x14ac:dyDescent="0.2">
      <c r="A1344" s="1" t="s">
        <v>52</v>
      </c>
      <c r="B1344" s="2" t="s">
        <v>435</v>
      </c>
      <c r="C1344" s="2" t="s">
        <v>24</v>
      </c>
      <c r="D1344" s="4">
        <v>49100000</v>
      </c>
      <c r="E1344" s="2" t="s">
        <v>1811</v>
      </c>
      <c r="F1344" s="2" t="s">
        <v>130</v>
      </c>
      <c r="G1344" s="2">
        <v>61.5</v>
      </c>
      <c r="H1344" s="2">
        <v>38.5</v>
      </c>
      <c r="I1344" s="2" t="s">
        <v>26</v>
      </c>
      <c r="J1344" s="2" t="s">
        <v>20</v>
      </c>
      <c r="K1344" s="2">
        <v>2002</v>
      </c>
      <c r="L1344" s="2" t="s">
        <v>21</v>
      </c>
      <c r="M1344" s="3">
        <v>37565</v>
      </c>
    </row>
    <row r="1345" spans="1:13" x14ac:dyDescent="0.2">
      <c r="A1345" s="1" t="s">
        <v>374</v>
      </c>
      <c r="B1345" s="2" t="s">
        <v>443</v>
      </c>
      <c r="C1345" s="2" t="s">
        <v>24</v>
      </c>
      <c r="D1345" s="4">
        <v>8000000</v>
      </c>
      <c r="E1345" s="2" t="s">
        <v>1811</v>
      </c>
      <c r="F1345" s="2" t="s">
        <v>233</v>
      </c>
      <c r="G1345" s="2">
        <v>79.5</v>
      </c>
      <c r="H1345" s="2">
        <v>20.5</v>
      </c>
      <c r="I1345" s="2" t="s">
        <v>19</v>
      </c>
      <c r="J1345" s="2" t="s">
        <v>20</v>
      </c>
      <c r="K1345" s="2">
        <v>2002</v>
      </c>
      <c r="L1345" s="2" t="s">
        <v>21</v>
      </c>
      <c r="M1345" s="3">
        <v>37565</v>
      </c>
    </row>
    <row r="1346" spans="1:13" x14ac:dyDescent="0.2">
      <c r="A1346" s="1" t="s">
        <v>52</v>
      </c>
      <c r="B1346" s="2" t="s">
        <v>742</v>
      </c>
      <c r="C1346" s="2" t="s">
        <v>15</v>
      </c>
      <c r="D1346" s="2" t="s">
        <v>1903</v>
      </c>
      <c r="E1346" s="2" t="s">
        <v>1811</v>
      </c>
      <c r="F1346" s="2" t="s">
        <v>90</v>
      </c>
      <c r="G1346" s="2">
        <v>65</v>
      </c>
      <c r="H1346" s="2">
        <v>35</v>
      </c>
      <c r="I1346" s="2" t="s">
        <v>26</v>
      </c>
      <c r="J1346" s="2" t="s">
        <v>20</v>
      </c>
      <c r="K1346" s="2">
        <v>2002</v>
      </c>
      <c r="L1346" s="2" t="s">
        <v>21</v>
      </c>
      <c r="M1346" s="3">
        <v>37565</v>
      </c>
    </row>
    <row r="1347" spans="1:13" x14ac:dyDescent="0.2">
      <c r="A1347" s="1" t="s">
        <v>141</v>
      </c>
      <c r="B1347" s="2" t="s">
        <v>1516</v>
      </c>
      <c r="C1347" s="2" t="s">
        <v>15</v>
      </c>
      <c r="D1347" s="2" t="s">
        <v>1904</v>
      </c>
      <c r="E1347" s="2" t="s">
        <v>1811</v>
      </c>
      <c r="F1347" s="2" t="s">
        <v>55</v>
      </c>
      <c r="G1347" s="2">
        <v>22.8</v>
      </c>
      <c r="H1347" s="2">
        <v>77.2</v>
      </c>
      <c r="I1347" s="2" t="s">
        <v>26</v>
      </c>
      <c r="J1347" s="2" t="s">
        <v>20</v>
      </c>
      <c r="K1347" s="2">
        <v>2002</v>
      </c>
      <c r="L1347" s="2" t="s">
        <v>21</v>
      </c>
      <c r="M1347" s="3">
        <v>37565</v>
      </c>
    </row>
    <row r="1348" spans="1:13" x14ac:dyDescent="0.2">
      <c r="A1348" s="1" t="s">
        <v>205</v>
      </c>
      <c r="B1348" s="2" t="s">
        <v>658</v>
      </c>
      <c r="C1348" s="2" t="s">
        <v>15</v>
      </c>
      <c r="D1348" s="2" t="s">
        <v>1905</v>
      </c>
      <c r="E1348" s="2" t="s">
        <v>1811</v>
      </c>
      <c r="F1348" s="2" t="s">
        <v>35</v>
      </c>
      <c r="G1348" s="2">
        <v>54.4</v>
      </c>
      <c r="H1348" s="2">
        <v>45.6</v>
      </c>
      <c r="I1348" s="2" t="s">
        <v>26</v>
      </c>
      <c r="J1348" s="2" t="s">
        <v>20</v>
      </c>
      <c r="K1348" s="2">
        <v>2002</v>
      </c>
      <c r="L1348" s="2" t="s">
        <v>49</v>
      </c>
      <c r="M1348" s="3">
        <v>37320</v>
      </c>
    </row>
    <row r="1349" spans="1:13" x14ac:dyDescent="0.2">
      <c r="A1349" s="1" t="s">
        <v>205</v>
      </c>
      <c r="B1349" s="2" t="s">
        <v>1593</v>
      </c>
      <c r="C1349" s="2" t="s">
        <v>15</v>
      </c>
      <c r="D1349" s="2" t="s">
        <v>1906</v>
      </c>
      <c r="E1349" s="2" t="s">
        <v>1811</v>
      </c>
      <c r="F1349" s="2" t="s">
        <v>159</v>
      </c>
      <c r="G1349" s="2">
        <v>69.599999999999994</v>
      </c>
      <c r="H1349" s="2">
        <v>30.4</v>
      </c>
      <c r="I1349" s="2" t="s">
        <v>19</v>
      </c>
      <c r="J1349" s="2" t="s">
        <v>20</v>
      </c>
      <c r="K1349" s="2">
        <v>2002</v>
      </c>
      <c r="L1349" s="2" t="s">
        <v>49</v>
      </c>
      <c r="M1349" s="3">
        <v>37320</v>
      </c>
    </row>
    <row r="1350" spans="1:13" x14ac:dyDescent="0.2">
      <c r="A1350" s="1" t="s">
        <v>79</v>
      </c>
      <c r="B1350" s="2" t="s">
        <v>486</v>
      </c>
      <c r="C1350" s="2" t="s">
        <v>24</v>
      </c>
      <c r="D1350" s="4">
        <v>6000000</v>
      </c>
      <c r="E1350" s="2" t="s">
        <v>1811</v>
      </c>
      <c r="F1350" s="2" t="s">
        <v>65</v>
      </c>
      <c r="G1350" s="2">
        <v>70.7</v>
      </c>
      <c r="H1350" s="2">
        <v>29.3</v>
      </c>
      <c r="I1350" s="2" t="s">
        <v>19</v>
      </c>
      <c r="J1350" s="6">
        <v>0.55000000000000004</v>
      </c>
      <c r="K1350" s="2">
        <v>2002</v>
      </c>
      <c r="L1350" s="2" t="s">
        <v>49</v>
      </c>
      <c r="M1350" s="3">
        <v>37320</v>
      </c>
    </row>
    <row r="1351" spans="1:13" x14ac:dyDescent="0.2">
      <c r="A1351" s="1" t="s">
        <v>122</v>
      </c>
      <c r="B1351" s="2" t="s">
        <v>1907</v>
      </c>
      <c r="C1351" s="2" t="s">
        <v>15</v>
      </c>
      <c r="D1351" s="2" t="s">
        <v>1552</v>
      </c>
      <c r="E1351" s="2" t="s">
        <v>1811</v>
      </c>
      <c r="F1351" s="2" t="s">
        <v>51</v>
      </c>
      <c r="G1351" s="2">
        <v>73.099999999999994</v>
      </c>
      <c r="H1351" s="2">
        <v>26.9</v>
      </c>
      <c r="I1351" s="2" t="s">
        <v>19</v>
      </c>
      <c r="J1351" s="2" t="s">
        <v>20</v>
      </c>
      <c r="K1351" s="2">
        <v>2002</v>
      </c>
      <c r="L1351" s="2" t="s">
        <v>49</v>
      </c>
      <c r="M1351" s="3">
        <v>37320</v>
      </c>
    </row>
    <row r="1352" spans="1:13" x14ac:dyDescent="0.2">
      <c r="A1352" s="1" t="s">
        <v>22</v>
      </c>
      <c r="B1352" s="2" t="s">
        <v>1908</v>
      </c>
      <c r="C1352" s="2" t="s">
        <v>15</v>
      </c>
      <c r="D1352" s="2" t="s">
        <v>1909</v>
      </c>
      <c r="E1352" s="2" t="s">
        <v>1811</v>
      </c>
      <c r="F1352" s="2" t="s">
        <v>55</v>
      </c>
      <c r="G1352" s="2">
        <v>50.3</v>
      </c>
      <c r="H1352" s="2">
        <v>49.7</v>
      </c>
      <c r="I1352" s="2" t="s">
        <v>26</v>
      </c>
      <c r="J1352" s="2" t="s">
        <v>20</v>
      </c>
      <c r="K1352" s="2">
        <v>2002</v>
      </c>
      <c r="L1352" s="2" t="s">
        <v>49</v>
      </c>
      <c r="M1352" s="3">
        <v>37320</v>
      </c>
    </row>
    <row r="1353" spans="1:13" x14ac:dyDescent="0.2">
      <c r="A1353" s="1" t="s">
        <v>13</v>
      </c>
      <c r="B1353" s="2" t="s">
        <v>1910</v>
      </c>
      <c r="C1353" s="2" t="s">
        <v>24</v>
      </c>
      <c r="D1353" s="4">
        <v>5875000</v>
      </c>
      <c r="E1353" s="2" t="s">
        <v>1811</v>
      </c>
      <c r="F1353" s="2" t="s">
        <v>51</v>
      </c>
      <c r="G1353" s="2">
        <v>76.459999999999994</v>
      </c>
      <c r="H1353" s="2">
        <v>23.54</v>
      </c>
      <c r="I1353" s="2" t="s">
        <v>19</v>
      </c>
      <c r="J1353" s="2" t="s">
        <v>20</v>
      </c>
      <c r="K1353" s="2">
        <v>2001</v>
      </c>
      <c r="L1353" s="2" t="s">
        <v>36</v>
      </c>
      <c r="M1353" s="3">
        <v>37201</v>
      </c>
    </row>
    <row r="1354" spans="1:13" x14ac:dyDescent="0.2">
      <c r="A1354" s="1" t="s">
        <v>205</v>
      </c>
      <c r="B1354" s="2" t="s">
        <v>450</v>
      </c>
      <c r="C1354" s="2" t="s">
        <v>15</v>
      </c>
      <c r="D1354" s="2" t="s">
        <v>1911</v>
      </c>
      <c r="E1354" s="2" t="s">
        <v>1811</v>
      </c>
      <c r="F1354" s="2" t="s">
        <v>115</v>
      </c>
      <c r="G1354" s="2">
        <v>48.52</v>
      </c>
      <c r="H1354" s="2">
        <v>51.48</v>
      </c>
      <c r="I1354" s="2" t="s">
        <v>26</v>
      </c>
      <c r="J1354" s="2" t="s">
        <v>20</v>
      </c>
      <c r="K1354" s="2">
        <v>2001</v>
      </c>
      <c r="L1354" s="2" t="s">
        <v>36</v>
      </c>
      <c r="M1354" s="3">
        <v>37201</v>
      </c>
    </row>
    <row r="1355" spans="1:13" x14ac:dyDescent="0.2">
      <c r="A1355" s="1" t="s">
        <v>363</v>
      </c>
      <c r="B1355" s="2" t="s">
        <v>712</v>
      </c>
      <c r="C1355" s="2" t="s">
        <v>15</v>
      </c>
      <c r="D1355" s="2" t="s">
        <v>1912</v>
      </c>
      <c r="E1355" s="2" t="s">
        <v>1811</v>
      </c>
      <c r="F1355" s="2" t="s">
        <v>107</v>
      </c>
      <c r="G1355" s="2">
        <v>44.37</v>
      </c>
      <c r="H1355" s="2">
        <v>55.63</v>
      </c>
      <c r="I1355" s="2" t="s">
        <v>26</v>
      </c>
      <c r="J1355" s="2" t="s">
        <v>20</v>
      </c>
      <c r="K1355" s="2">
        <v>2001</v>
      </c>
      <c r="L1355" s="2" t="s">
        <v>36</v>
      </c>
      <c r="M1355" s="3">
        <v>37103</v>
      </c>
    </row>
    <row r="1356" spans="1:13" x14ac:dyDescent="0.2">
      <c r="A1356" s="1" t="s">
        <v>91</v>
      </c>
      <c r="B1356" s="2" t="s">
        <v>1014</v>
      </c>
      <c r="C1356" s="2" t="s">
        <v>24</v>
      </c>
      <c r="D1356" s="4">
        <v>10600000</v>
      </c>
      <c r="E1356" s="2" t="s">
        <v>1811</v>
      </c>
      <c r="F1356" s="2" t="s">
        <v>76</v>
      </c>
      <c r="G1356" s="2">
        <v>69.099999999999994</v>
      </c>
      <c r="H1356" s="2">
        <v>30.9</v>
      </c>
      <c r="I1356" s="2" t="s">
        <v>19</v>
      </c>
      <c r="J1356" s="2" t="s">
        <v>20</v>
      </c>
      <c r="K1356" s="2">
        <v>2001</v>
      </c>
      <c r="L1356" s="2" t="s">
        <v>36</v>
      </c>
      <c r="M1356" s="3">
        <v>37047</v>
      </c>
    </row>
    <row r="1357" spans="1:13" x14ac:dyDescent="0.2">
      <c r="A1357" s="1" t="s">
        <v>91</v>
      </c>
      <c r="B1357" s="2" t="s">
        <v>1913</v>
      </c>
      <c r="C1357" s="2" t="s">
        <v>24</v>
      </c>
      <c r="D1357" s="4">
        <v>14000000</v>
      </c>
      <c r="E1357" s="2" t="s">
        <v>1811</v>
      </c>
      <c r="F1357" s="2" t="s">
        <v>130</v>
      </c>
      <c r="G1357" s="2">
        <v>56.7</v>
      </c>
      <c r="H1357" s="2">
        <v>43.3</v>
      </c>
      <c r="I1357" s="2" t="s">
        <v>26</v>
      </c>
      <c r="J1357" s="2" t="s">
        <v>20</v>
      </c>
      <c r="K1357" s="2">
        <v>2001</v>
      </c>
      <c r="L1357" s="2" t="s">
        <v>36</v>
      </c>
      <c r="M1357" s="3">
        <v>37047</v>
      </c>
    </row>
    <row r="1358" spans="1:13" x14ac:dyDescent="0.2">
      <c r="A1358" s="1" t="s">
        <v>205</v>
      </c>
      <c r="B1358" s="2" t="s">
        <v>235</v>
      </c>
      <c r="C1358" s="2" t="s">
        <v>15</v>
      </c>
      <c r="D1358" s="2" t="s">
        <v>1914</v>
      </c>
      <c r="E1358" s="2" t="s">
        <v>1811</v>
      </c>
      <c r="F1358" s="2" t="s">
        <v>65</v>
      </c>
      <c r="G1358" s="2">
        <v>75.58</v>
      </c>
      <c r="H1358" s="2">
        <v>24.42</v>
      </c>
      <c r="I1358" s="2" t="s">
        <v>19</v>
      </c>
      <c r="J1358" s="2" t="s">
        <v>20</v>
      </c>
      <c r="K1358" s="2">
        <v>2001</v>
      </c>
      <c r="L1358" s="2" t="s">
        <v>36</v>
      </c>
      <c r="M1358" s="3">
        <v>37047</v>
      </c>
    </row>
    <row r="1359" spans="1:13" x14ac:dyDescent="0.2">
      <c r="A1359" s="1" t="s">
        <v>91</v>
      </c>
      <c r="B1359" s="2" t="s">
        <v>1915</v>
      </c>
      <c r="C1359" s="2" t="s">
        <v>24</v>
      </c>
      <c r="D1359" s="4">
        <v>8650000</v>
      </c>
      <c r="E1359" s="2" t="s">
        <v>1811</v>
      </c>
      <c r="F1359" s="2" t="s">
        <v>76</v>
      </c>
      <c r="G1359" s="2">
        <v>78.099999999999994</v>
      </c>
      <c r="H1359" s="2">
        <v>21.9</v>
      </c>
      <c r="I1359" s="2" t="s">
        <v>19</v>
      </c>
      <c r="J1359" s="2" t="s">
        <v>20</v>
      </c>
      <c r="K1359" s="2">
        <v>2001</v>
      </c>
      <c r="L1359" s="2" t="s">
        <v>36</v>
      </c>
      <c r="M1359" s="3">
        <v>36956</v>
      </c>
    </row>
    <row r="1360" spans="1:13" x14ac:dyDescent="0.2">
      <c r="A1360" s="1" t="s">
        <v>242</v>
      </c>
      <c r="B1360" s="2" t="s">
        <v>242</v>
      </c>
      <c r="C1360" s="2" t="s">
        <v>24</v>
      </c>
      <c r="D1360" s="4">
        <v>10600000</v>
      </c>
      <c r="E1360" s="2" t="s">
        <v>1811</v>
      </c>
      <c r="F1360" s="2" t="s">
        <v>78</v>
      </c>
      <c r="G1360" s="2">
        <v>78.400000000000006</v>
      </c>
      <c r="H1360" s="2">
        <v>21.6</v>
      </c>
      <c r="I1360" s="2" t="s">
        <v>19</v>
      </c>
      <c r="J1360" s="2" t="s">
        <v>20</v>
      </c>
      <c r="K1360" s="2">
        <v>2000</v>
      </c>
      <c r="L1360" s="2" t="s">
        <v>21</v>
      </c>
      <c r="M1360" s="3">
        <v>36837</v>
      </c>
    </row>
    <row r="1361" spans="1:13" x14ac:dyDescent="0.2">
      <c r="A1361" s="1" t="s">
        <v>242</v>
      </c>
      <c r="B1361" s="2" t="s">
        <v>243</v>
      </c>
      <c r="C1361" s="2" t="s">
        <v>1230</v>
      </c>
      <c r="D1361" s="2" t="s">
        <v>1916</v>
      </c>
      <c r="E1361" s="2" t="s">
        <v>1811</v>
      </c>
      <c r="F1361" s="2" t="s">
        <v>93</v>
      </c>
      <c r="G1361" s="2">
        <v>85.9</v>
      </c>
      <c r="H1361" s="2">
        <v>14.1</v>
      </c>
      <c r="I1361" s="2" t="s">
        <v>19</v>
      </c>
      <c r="J1361" s="2" t="s">
        <v>27</v>
      </c>
      <c r="K1361" s="2">
        <v>2000</v>
      </c>
      <c r="L1361" s="2" t="s">
        <v>21</v>
      </c>
      <c r="M1361" s="3">
        <v>36837</v>
      </c>
    </row>
    <row r="1362" spans="1:13" x14ac:dyDescent="0.2">
      <c r="A1362" s="1" t="s">
        <v>242</v>
      </c>
      <c r="B1362" s="2" t="s">
        <v>243</v>
      </c>
      <c r="C1362" s="2" t="s">
        <v>24</v>
      </c>
      <c r="D1362" s="4">
        <v>5200000</v>
      </c>
      <c r="E1362" s="2" t="s">
        <v>1811</v>
      </c>
      <c r="F1362" s="2" t="s">
        <v>48</v>
      </c>
      <c r="G1362" s="2">
        <v>83.2</v>
      </c>
      <c r="H1362" s="2">
        <v>16.8</v>
      </c>
      <c r="I1362" s="2" t="s">
        <v>19</v>
      </c>
      <c r="J1362" s="2" t="s">
        <v>20</v>
      </c>
      <c r="K1362" s="2">
        <v>2000</v>
      </c>
      <c r="L1362" s="2" t="s">
        <v>21</v>
      </c>
      <c r="M1362" s="3">
        <v>36837</v>
      </c>
    </row>
    <row r="1363" spans="1:13" x14ac:dyDescent="0.2">
      <c r="A1363" s="1" t="s">
        <v>205</v>
      </c>
      <c r="B1363" s="2" t="s">
        <v>1632</v>
      </c>
      <c r="C1363" s="2" t="s">
        <v>42</v>
      </c>
      <c r="D1363" s="2" t="s">
        <v>1917</v>
      </c>
      <c r="E1363" s="2" t="s">
        <v>1811</v>
      </c>
      <c r="F1363" s="2" t="s">
        <v>51</v>
      </c>
      <c r="G1363" s="2">
        <v>66.099999999999994</v>
      </c>
      <c r="H1363" s="2">
        <v>33.9</v>
      </c>
      <c r="I1363" s="2" t="s">
        <v>26</v>
      </c>
      <c r="J1363" s="2" t="s">
        <v>20</v>
      </c>
      <c r="K1363" s="2">
        <v>2000</v>
      </c>
      <c r="L1363" s="2" t="s">
        <v>21</v>
      </c>
      <c r="M1363" s="3">
        <v>36837</v>
      </c>
    </row>
    <row r="1364" spans="1:13" x14ac:dyDescent="0.2">
      <c r="A1364" s="1" t="s">
        <v>217</v>
      </c>
      <c r="B1364" s="2" t="s">
        <v>1918</v>
      </c>
      <c r="C1364" s="2" t="s">
        <v>15</v>
      </c>
      <c r="D1364" s="2" t="s">
        <v>1919</v>
      </c>
      <c r="E1364" s="2" t="s">
        <v>1811</v>
      </c>
      <c r="F1364" s="2" t="s">
        <v>251</v>
      </c>
      <c r="G1364" s="2">
        <v>58.9</v>
      </c>
      <c r="H1364" s="2">
        <v>41.1</v>
      </c>
      <c r="I1364" s="2" t="s">
        <v>26</v>
      </c>
      <c r="J1364" s="2" t="s">
        <v>20</v>
      </c>
      <c r="K1364" s="2">
        <v>2000</v>
      </c>
      <c r="L1364" s="2" t="s">
        <v>21</v>
      </c>
      <c r="M1364" s="3">
        <v>36837</v>
      </c>
    </row>
    <row r="1365" spans="1:13" x14ac:dyDescent="0.2">
      <c r="A1365" s="1" t="s">
        <v>217</v>
      </c>
      <c r="B1365" s="2" t="s">
        <v>959</v>
      </c>
      <c r="C1365" s="2" t="s">
        <v>15</v>
      </c>
      <c r="D1365" s="2" t="s">
        <v>1919</v>
      </c>
      <c r="E1365" s="2" t="s">
        <v>1811</v>
      </c>
      <c r="F1365" s="2" t="s">
        <v>48</v>
      </c>
      <c r="G1365" s="2">
        <v>66</v>
      </c>
      <c r="H1365" s="2">
        <v>34</v>
      </c>
      <c r="I1365" s="2" t="s">
        <v>26</v>
      </c>
      <c r="J1365" s="2" t="s">
        <v>20</v>
      </c>
      <c r="K1365" s="2">
        <v>2000</v>
      </c>
      <c r="L1365" s="2" t="s">
        <v>21</v>
      </c>
      <c r="M1365" s="3">
        <v>36837</v>
      </c>
    </row>
    <row r="1366" spans="1:13" x14ac:dyDescent="0.2">
      <c r="A1366" s="1" t="s">
        <v>83</v>
      </c>
      <c r="B1366" s="2" t="s">
        <v>84</v>
      </c>
      <c r="C1366" s="2" t="s">
        <v>24</v>
      </c>
      <c r="D1366" s="4">
        <v>105865000</v>
      </c>
      <c r="E1366" s="2" t="s">
        <v>1811</v>
      </c>
      <c r="F1366" s="2" t="s">
        <v>85</v>
      </c>
      <c r="G1366" s="2">
        <v>74.400000000000006</v>
      </c>
      <c r="H1366" s="2">
        <v>25.6</v>
      </c>
      <c r="I1366" s="2" t="s">
        <v>19</v>
      </c>
      <c r="J1366" s="2" t="s">
        <v>20</v>
      </c>
      <c r="K1366" s="2">
        <v>2000</v>
      </c>
      <c r="L1366" s="2" t="s">
        <v>21</v>
      </c>
      <c r="M1366" s="3">
        <v>36837</v>
      </c>
    </row>
    <row r="1367" spans="1:13" x14ac:dyDescent="0.2">
      <c r="A1367" s="1" t="s">
        <v>52</v>
      </c>
      <c r="B1367" s="2" t="s">
        <v>742</v>
      </c>
      <c r="C1367" s="2" t="s">
        <v>24</v>
      </c>
      <c r="D1367" s="4">
        <v>211790000</v>
      </c>
      <c r="E1367" s="2" t="s">
        <v>1811</v>
      </c>
      <c r="F1367" s="2" t="s">
        <v>78</v>
      </c>
      <c r="G1367" s="2">
        <v>75.8</v>
      </c>
      <c r="H1367" s="2">
        <v>24.2</v>
      </c>
      <c r="I1367" s="2" t="s">
        <v>19</v>
      </c>
      <c r="J1367" s="2" t="s">
        <v>20</v>
      </c>
      <c r="K1367" s="2">
        <v>2000</v>
      </c>
      <c r="L1367" s="2" t="s">
        <v>21</v>
      </c>
      <c r="M1367" s="3">
        <v>36837</v>
      </c>
    </row>
    <row r="1368" spans="1:13" x14ac:dyDescent="0.2">
      <c r="A1368" s="1" t="s">
        <v>217</v>
      </c>
      <c r="B1368" s="2" t="s">
        <v>513</v>
      </c>
      <c r="C1368" s="2" t="s">
        <v>15</v>
      </c>
      <c r="D1368" s="2" t="s">
        <v>1919</v>
      </c>
      <c r="E1368" s="2" t="s">
        <v>1811</v>
      </c>
      <c r="F1368" s="2" t="s">
        <v>93</v>
      </c>
      <c r="G1368" s="2">
        <v>68.7</v>
      </c>
      <c r="H1368" s="2">
        <v>31.3</v>
      </c>
      <c r="I1368" s="2" t="s">
        <v>19</v>
      </c>
      <c r="J1368" s="2" t="s">
        <v>20</v>
      </c>
      <c r="K1368" s="2">
        <v>2000</v>
      </c>
      <c r="L1368" s="2" t="s">
        <v>21</v>
      </c>
      <c r="M1368" s="3">
        <v>36837</v>
      </c>
    </row>
    <row r="1369" spans="1:13" x14ac:dyDescent="0.2">
      <c r="A1369" s="1" t="s">
        <v>52</v>
      </c>
      <c r="B1369" s="2" t="s">
        <v>1069</v>
      </c>
      <c r="C1369" s="2" t="s">
        <v>24</v>
      </c>
      <c r="D1369" s="4">
        <v>15000000</v>
      </c>
      <c r="E1369" s="2" t="s">
        <v>1811</v>
      </c>
      <c r="F1369" s="2" t="s">
        <v>35</v>
      </c>
      <c r="G1369" s="2">
        <v>60.2</v>
      </c>
      <c r="H1369" s="2">
        <v>39.799999999999997</v>
      </c>
      <c r="I1369" s="2" t="s">
        <v>26</v>
      </c>
      <c r="J1369" s="2" t="s">
        <v>20</v>
      </c>
      <c r="K1369" s="2">
        <v>2000</v>
      </c>
      <c r="L1369" s="2" t="s">
        <v>49</v>
      </c>
      <c r="M1369" s="3">
        <v>36592</v>
      </c>
    </row>
    <row r="1370" spans="1:13" x14ac:dyDescent="0.2">
      <c r="A1370" s="1" t="s">
        <v>23</v>
      </c>
      <c r="B1370" s="2" t="s">
        <v>23</v>
      </c>
      <c r="C1370" s="2" t="s">
        <v>24</v>
      </c>
      <c r="D1370" s="4">
        <v>350000000</v>
      </c>
      <c r="E1370" s="2" t="s">
        <v>1811</v>
      </c>
      <c r="F1370" s="2" t="s">
        <v>1920</v>
      </c>
      <c r="G1370" s="2">
        <v>59</v>
      </c>
      <c r="H1370" s="2">
        <v>41</v>
      </c>
      <c r="I1370" s="2" t="s">
        <v>19</v>
      </c>
      <c r="J1370" s="2" t="s">
        <v>27</v>
      </c>
      <c r="K1370" s="2">
        <v>2000</v>
      </c>
      <c r="L1370" s="2" t="s">
        <v>49</v>
      </c>
      <c r="M1370" s="3">
        <v>36592</v>
      </c>
    </row>
    <row r="1371" spans="1:13" x14ac:dyDescent="0.2">
      <c r="A1371" s="1" t="s">
        <v>943</v>
      </c>
      <c r="B1371" s="2" t="s">
        <v>944</v>
      </c>
      <c r="C1371" s="2" t="s">
        <v>15</v>
      </c>
      <c r="D1371" s="2" t="s">
        <v>1921</v>
      </c>
      <c r="E1371" s="2" t="s">
        <v>1811</v>
      </c>
      <c r="F1371" s="2" t="s">
        <v>55</v>
      </c>
      <c r="G1371" s="2">
        <v>51.6</v>
      </c>
      <c r="H1371" s="2">
        <v>48.4</v>
      </c>
      <c r="I1371" s="2" t="s">
        <v>26</v>
      </c>
      <c r="J1371" s="2" t="s">
        <v>20</v>
      </c>
      <c r="K1371" s="2">
        <v>1998</v>
      </c>
      <c r="L1371" s="2" t="s">
        <v>21</v>
      </c>
      <c r="M1371" s="3">
        <v>36102</v>
      </c>
    </row>
    <row r="1372" spans="1:13" x14ac:dyDescent="0.2">
      <c r="A1372" s="1" t="s">
        <v>280</v>
      </c>
      <c r="B1372" s="2" t="s">
        <v>281</v>
      </c>
      <c r="C1372" s="2" t="s">
        <v>42</v>
      </c>
      <c r="D1372" s="2" t="s">
        <v>1922</v>
      </c>
      <c r="E1372" s="2" t="s">
        <v>1811</v>
      </c>
      <c r="F1372" s="2" t="s">
        <v>55</v>
      </c>
      <c r="G1372" s="2">
        <v>70.400000000000006</v>
      </c>
      <c r="H1372" s="2">
        <v>29.6</v>
      </c>
      <c r="I1372" s="2" t="s">
        <v>19</v>
      </c>
      <c r="J1372" s="2" t="s">
        <v>20</v>
      </c>
      <c r="K1372" s="2">
        <v>1998</v>
      </c>
      <c r="L1372" s="2" t="s">
        <v>21</v>
      </c>
      <c r="M1372" s="3">
        <v>36102</v>
      </c>
    </row>
    <row r="1373" spans="1:13" x14ac:dyDescent="0.2">
      <c r="A1373" s="1" t="s">
        <v>13</v>
      </c>
      <c r="B1373" s="2" t="s">
        <v>13</v>
      </c>
      <c r="C1373" s="2" t="s">
        <v>24</v>
      </c>
      <c r="D1373" s="4">
        <v>178300000</v>
      </c>
      <c r="E1373" s="2" t="s">
        <v>1811</v>
      </c>
      <c r="F1373" s="2" t="s">
        <v>149</v>
      </c>
      <c r="G1373" s="2">
        <v>71.7</v>
      </c>
      <c r="H1373" s="2">
        <v>28.3</v>
      </c>
      <c r="I1373" s="2" t="s">
        <v>19</v>
      </c>
      <c r="J1373" s="2" t="s">
        <v>20</v>
      </c>
      <c r="K1373" s="2">
        <v>1998</v>
      </c>
      <c r="L1373" s="2" t="s">
        <v>21</v>
      </c>
      <c r="M1373" s="3">
        <v>36102</v>
      </c>
    </row>
    <row r="1374" spans="1:13" x14ac:dyDescent="0.2">
      <c r="A1374" s="1" t="s">
        <v>13</v>
      </c>
      <c r="B1374" s="2" t="s">
        <v>746</v>
      </c>
      <c r="C1374" s="2" t="s">
        <v>24</v>
      </c>
      <c r="D1374" s="4">
        <v>25000000</v>
      </c>
      <c r="E1374" s="2" t="s">
        <v>1811</v>
      </c>
      <c r="F1374" s="2" t="s">
        <v>51</v>
      </c>
      <c r="G1374" s="2">
        <v>81.400000000000006</v>
      </c>
      <c r="H1374" s="2">
        <v>18.600000000000001</v>
      </c>
      <c r="I1374" s="2" t="s">
        <v>19</v>
      </c>
      <c r="J1374" s="2" t="s">
        <v>20</v>
      </c>
      <c r="K1374" s="2">
        <v>1998</v>
      </c>
      <c r="L1374" s="2" t="s">
        <v>21</v>
      </c>
      <c r="M1374" s="3">
        <v>36102</v>
      </c>
    </row>
    <row r="1375" spans="1:13" x14ac:dyDescent="0.2">
      <c r="A1375" s="1" t="s">
        <v>13</v>
      </c>
      <c r="B1375" s="2" t="s">
        <v>1809</v>
      </c>
      <c r="C1375" s="2" t="s">
        <v>15</v>
      </c>
      <c r="D1375" s="2" t="s">
        <v>1923</v>
      </c>
      <c r="E1375" s="2" t="s">
        <v>1811</v>
      </c>
      <c r="F1375" s="2" t="s">
        <v>55</v>
      </c>
      <c r="G1375" s="2">
        <v>80.8</v>
      </c>
      <c r="H1375" s="2">
        <v>19.2</v>
      </c>
      <c r="I1375" s="2" t="s">
        <v>19</v>
      </c>
      <c r="J1375" s="2" t="s">
        <v>20</v>
      </c>
      <c r="K1375" s="2">
        <v>1998</v>
      </c>
      <c r="L1375" s="2" t="s">
        <v>21</v>
      </c>
      <c r="M1375" s="3">
        <v>36102</v>
      </c>
    </row>
    <row r="1376" spans="1:13" x14ac:dyDescent="0.2">
      <c r="A1376" s="1" t="s">
        <v>205</v>
      </c>
      <c r="B1376" s="2" t="s">
        <v>1632</v>
      </c>
      <c r="C1376" s="2" t="s">
        <v>15</v>
      </c>
      <c r="D1376" s="2" t="s">
        <v>1924</v>
      </c>
      <c r="E1376" s="2" t="s">
        <v>1811</v>
      </c>
      <c r="F1376" s="2" t="s">
        <v>107</v>
      </c>
      <c r="G1376" s="2">
        <v>64.5</v>
      </c>
      <c r="H1376" s="2">
        <v>35.5</v>
      </c>
      <c r="I1376" s="2" t="s">
        <v>26</v>
      </c>
      <c r="J1376" s="2" t="s">
        <v>20</v>
      </c>
      <c r="K1376" s="2">
        <v>1998</v>
      </c>
      <c r="L1376" s="2" t="s">
        <v>49</v>
      </c>
      <c r="M1376" s="3">
        <v>35948</v>
      </c>
    </row>
    <row r="1377" spans="1:13" x14ac:dyDescent="0.2">
      <c r="A1377" s="1" t="s">
        <v>177</v>
      </c>
      <c r="B1377" s="2" t="s">
        <v>425</v>
      </c>
      <c r="C1377" s="2" t="s">
        <v>42</v>
      </c>
      <c r="D1377" s="2" t="s">
        <v>1801</v>
      </c>
      <c r="E1377" s="2" t="s">
        <v>1811</v>
      </c>
      <c r="F1377" s="2" t="s">
        <v>107</v>
      </c>
      <c r="G1377" s="2">
        <v>51.9</v>
      </c>
      <c r="H1377" s="2">
        <v>48.1</v>
      </c>
      <c r="I1377" s="2" t="s">
        <v>26</v>
      </c>
      <c r="J1377" s="2" t="s">
        <v>20</v>
      </c>
      <c r="K1377" s="2">
        <v>1998</v>
      </c>
      <c r="L1377" s="2" t="s">
        <v>49</v>
      </c>
      <c r="M1377" s="3">
        <v>35948</v>
      </c>
    </row>
    <row r="1378" spans="1:13" x14ac:dyDescent="0.2">
      <c r="A1378" s="1" t="s">
        <v>150</v>
      </c>
      <c r="B1378" s="2" t="s">
        <v>1901</v>
      </c>
      <c r="C1378" s="2" t="s">
        <v>42</v>
      </c>
      <c r="D1378" s="2" t="s">
        <v>1925</v>
      </c>
      <c r="E1378" s="2" t="s">
        <v>1811</v>
      </c>
      <c r="F1378" s="2" t="s">
        <v>55</v>
      </c>
      <c r="G1378" s="2">
        <v>69.400000000000006</v>
      </c>
      <c r="H1378" s="2">
        <v>30.6</v>
      </c>
      <c r="I1378" s="2" t="s">
        <v>19</v>
      </c>
      <c r="J1378" s="2" t="s">
        <v>20</v>
      </c>
      <c r="K1378" s="2">
        <v>1998</v>
      </c>
      <c r="L1378" s="2" t="s">
        <v>49</v>
      </c>
      <c r="M1378" s="3">
        <v>35948</v>
      </c>
    </row>
    <row r="1379" spans="1:13" x14ac:dyDescent="0.2">
      <c r="A1379" s="1" t="s">
        <v>83</v>
      </c>
      <c r="B1379" s="2" t="s">
        <v>84</v>
      </c>
      <c r="C1379" s="2" t="s">
        <v>24</v>
      </c>
      <c r="D1379" s="4">
        <v>89900000</v>
      </c>
      <c r="E1379" s="2" t="s">
        <v>1811</v>
      </c>
      <c r="F1379" s="2" t="s">
        <v>85</v>
      </c>
      <c r="G1379" s="2">
        <v>64.400000000000006</v>
      </c>
      <c r="H1379" s="2">
        <v>35.6</v>
      </c>
      <c r="I1379" s="2" t="s">
        <v>26</v>
      </c>
      <c r="J1379" s="2" t="s">
        <v>20</v>
      </c>
      <c r="K1379" s="2">
        <v>1998</v>
      </c>
      <c r="L1379" s="2" t="s">
        <v>49</v>
      </c>
      <c r="M1379" s="3">
        <v>35948</v>
      </c>
    </row>
    <row r="1380" spans="1:13" x14ac:dyDescent="0.2">
      <c r="A1380" s="1" t="s">
        <v>180</v>
      </c>
      <c r="B1380" s="2" t="s">
        <v>1676</v>
      </c>
      <c r="C1380" s="2" t="s">
        <v>42</v>
      </c>
      <c r="D1380" s="2" t="s">
        <v>1924</v>
      </c>
      <c r="E1380" s="2" t="s">
        <v>1811</v>
      </c>
      <c r="F1380" s="2" t="s">
        <v>55</v>
      </c>
      <c r="G1380" s="2">
        <v>68.099999999999994</v>
      </c>
      <c r="H1380" s="2">
        <v>31.9</v>
      </c>
      <c r="I1380" s="2" t="s">
        <v>19</v>
      </c>
      <c r="J1380" s="2" t="s">
        <v>20</v>
      </c>
      <c r="K1380" s="2">
        <v>1998</v>
      </c>
      <c r="L1380" s="2" t="s">
        <v>49</v>
      </c>
      <c r="M1380" s="3">
        <v>35948</v>
      </c>
    </row>
    <row r="1381" spans="1:13" x14ac:dyDescent="0.2">
      <c r="A1381" s="1" t="s">
        <v>491</v>
      </c>
      <c r="B1381" s="2" t="s">
        <v>519</v>
      </c>
      <c r="C1381" s="2" t="s">
        <v>42</v>
      </c>
      <c r="D1381" s="2" t="s">
        <v>1925</v>
      </c>
      <c r="E1381" s="2" t="s">
        <v>1811</v>
      </c>
      <c r="F1381" s="2" t="s">
        <v>136</v>
      </c>
      <c r="G1381" s="2">
        <v>55.1</v>
      </c>
      <c r="H1381" s="2">
        <v>44.9</v>
      </c>
      <c r="I1381" s="2" t="s">
        <v>26</v>
      </c>
      <c r="J1381" s="2" t="s">
        <v>20</v>
      </c>
      <c r="K1381" s="2">
        <v>1998</v>
      </c>
      <c r="L1381" s="2" t="s">
        <v>49</v>
      </c>
      <c r="M1381" s="3">
        <v>35948</v>
      </c>
    </row>
    <row r="1382" spans="1:13" x14ac:dyDescent="0.2">
      <c r="A1382" s="1" t="s">
        <v>116</v>
      </c>
      <c r="B1382" s="2" t="s">
        <v>705</v>
      </c>
      <c r="C1382" s="2" t="s">
        <v>15</v>
      </c>
      <c r="D1382" s="2" t="s">
        <v>1926</v>
      </c>
      <c r="E1382" s="2" t="s">
        <v>1811</v>
      </c>
      <c r="F1382" s="2" t="s">
        <v>44</v>
      </c>
      <c r="G1382" s="2">
        <v>14.4</v>
      </c>
      <c r="H1382" s="2">
        <v>85.6</v>
      </c>
      <c r="I1382" s="2" t="s">
        <v>26</v>
      </c>
      <c r="J1382" s="2" t="s">
        <v>20</v>
      </c>
      <c r="K1382" s="2">
        <v>1996</v>
      </c>
      <c r="L1382" s="2" t="s">
        <v>21</v>
      </c>
      <c r="M1382" s="3">
        <v>35374</v>
      </c>
    </row>
    <row r="1383" spans="1:13" x14ac:dyDescent="0.2">
      <c r="A1383" s="1" t="s">
        <v>242</v>
      </c>
      <c r="B1383" s="2" t="s">
        <v>714</v>
      </c>
      <c r="C1383" s="2" t="s">
        <v>24</v>
      </c>
      <c r="D1383" s="4">
        <v>45420000</v>
      </c>
      <c r="E1383" s="2" t="s">
        <v>1811</v>
      </c>
      <c r="F1383" s="2" t="s">
        <v>136</v>
      </c>
      <c r="G1383" s="2">
        <v>77.599999999999994</v>
      </c>
      <c r="H1383" s="2">
        <v>22.4</v>
      </c>
      <c r="I1383" s="2" t="s">
        <v>19</v>
      </c>
      <c r="J1383" s="2" t="s">
        <v>20</v>
      </c>
      <c r="K1383" s="2">
        <v>1996</v>
      </c>
      <c r="L1383" s="2" t="s">
        <v>21</v>
      </c>
      <c r="M1383" s="3">
        <v>35374</v>
      </c>
    </row>
    <row r="1384" spans="1:13" x14ac:dyDescent="0.2">
      <c r="A1384" s="1" t="s">
        <v>217</v>
      </c>
      <c r="B1384" s="2" t="s">
        <v>217</v>
      </c>
      <c r="C1384" s="2" t="s">
        <v>1230</v>
      </c>
      <c r="D1384" s="2" t="s">
        <v>1927</v>
      </c>
      <c r="E1384" s="2" t="s">
        <v>1811</v>
      </c>
      <c r="F1384" s="2" t="s">
        <v>48</v>
      </c>
      <c r="G1384" s="2">
        <v>62.8</v>
      </c>
      <c r="H1384" s="2">
        <v>37.200000000000003</v>
      </c>
      <c r="I1384" s="2" t="s">
        <v>19</v>
      </c>
      <c r="J1384" s="2" t="s">
        <v>27</v>
      </c>
      <c r="K1384" s="2">
        <v>1996</v>
      </c>
      <c r="L1384" s="2" t="s">
        <v>21</v>
      </c>
      <c r="M1384" s="3">
        <v>35374</v>
      </c>
    </row>
    <row r="1385" spans="1:13" x14ac:dyDescent="0.2">
      <c r="A1385" s="1" t="s">
        <v>217</v>
      </c>
      <c r="B1385" s="2" t="s">
        <v>959</v>
      </c>
      <c r="C1385" s="2" t="s">
        <v>15</v>
      </c>
      <c r="D1385" s="2" t="s">
        <v>1928</v>
      </c>
      <c r="E1385" s="2" t="s">
        <v>1811</v>
      </c>
      <c r="F1385" s="2" t="s">
        <v>130</v>
      </c>
      <c r="G1385" s="2">
        <v>58.5</v>
      </c>
      <c r="H1385" s="2">
        <v>41.5</v>
      </c>
      <c r="I1385" s="2" t="s">
        <v>26</v>
      </c>
      <c r="J1385" s="2" t="s">
        <v>20</v>
      </c>
      <c r="K1385" s="2">
        <v>1996</v>
      </c>
      <c r="L1385" s="2" t="s">
        <v>21</v>
      </c>
      <c r="M1385" s="3">
        <v>35374</v>
      </c>
    </row>
    <row r="1386" spans="1:13" x14ac:dyDescent="0.2">
      <c r="A1386" s="1" t="s">
        <v>79</v>
      </c>
      <c r="B1386" s="2" t="s">
        <v>1665</v>
      </c>
      <c r="C1386" s="2" t="s">
        <v>42</v>
      </c>
      <c r="D1386" s="2" t="s">
        <v>1929</v>
      </c>
      <c r="E1386" s="2" t="s">
        <v>1811</v>
      </c>
      <c r="F1386" s="2" t="s">
        <v>107</v>
      </c>
      <c r="G1386" s="2">
        <v>59.1</v>
      </c>
      <c r="H1386" s="2">
        <v>40.9</v>
      </c>
      <c r="I1386" s="2" t="s">
        <v>26</v>
      </c>
      <c r="J1386" s="2" t="s">
        <v>20</v>
      </c>
      <c r="K1386" s="2">
        <v>1996</v>
      </c>
      <c r="L1386" s="2" t="s">
        <v>21</v>
      </c>
      <c r="M1386" s="3">
        <v>35374</v>
      </c>
    </row>
    <row r="1387" spans="1:13" x14ac:dyDescent="0.2">
      <c r="A1387" s="1" t="s">
        <v>32</v>
      </c>
      <c r="B1387" s="2" t="s">
        <v>462</v>
      </c>
      <c r="C1387" s="2" t="s">
        <v>42</v>
      </c>
      <c r="D1387" s="2" t="s">
        <v>1930</v>
      </c>
      <c r="E1387" s="2" t="s">
        <v>1811</v>
      </c>
      <c r="F1387" s="2" t="s">
        <v>55</v>
      </c>
      <c r="G1387" s="2">
        <v>72.099999999999994</v>
      </c>
      <c r="H1387" s="2">
        <v>27.9</v>
      </c>
      <c r="I1387" s="2" t="s">
        <v>19</v>
      </c>
      <c r="J1387" s="2" t="s">
        <v>20</v>
      </c>
      <c r="K1387" s="2">
        <v>1996</v>
      </c>
      <c r="L1387" s="2" t="s">
        <v>21</v>
      </c>
      <c r="M1387" s="3">
        <v>35374</v>
      </c>
    </row>
    <row r="1388" spans="1:13" x14ac:dyDescent="0.2">
      <c r="A1388" s="1" t="s">
        <v>13</v>
      </c>
      <c r="B1388" s="2" t="s">
        <v>746</v>
      </c>
      <c r="C1388" s="2" t="s">
        <v>24</v>
      </c>
      <c r="D1388" s="4">
        <v>29500000</v>
      </c>
      <c r="E1388" s="2" t="s">
        <v>1811</v>
      </c>
      <c r="F1388" s="2" t="s">
        <v>1188</v>
      </c>
      <c r="G1388" s="2">
        <v>62.4</v>
      </c>
      <c r="H1388" s="2">
        <v>37.6</v>
      </c>
      <c r="I1388" s="2" t="s">
        <v>26</v>
      </c>
      <c r="J1388" s="2" t="s">
        <v>20</v>
      </c>
      <c r="K1388" s="2">
        <v>1996</v>
      </c>
      <c r="L1388" s="2" t="s">
        <v>21</v>
      </c>
      <c r="M1388" s="3">
        <v>35374</v>
      </c>
    </row>
    <row r="1389" spans="1:13" x14ac:dyDescent="0.2">
      <c r="A1389" s="1" t="s">
        <v>280</v>
      </c>
      <c r="B1389" s="2" t="s">
        <v>1931</v>
      </c>
      <c r="C1389" s="2" t="s">
        <v>15</v>
      </c>
      <c r="D1389" s="2" t="s">
        <v>1932</v>
      </c>
      <c r="E1389" s="2" t="s">
        <v>1811</v>
      </c>
      <c r="F1389" s="2" t="s">
        <v>55</v>
      </c>
      <c r="G1389" s="2">
        <v>62.9</v>
      </c>
      <c r="H1389" s="2">
        <v>37.1</v>
      </c>
      <c r="I1389" s="2" t="s">
        <v>26</v>
      </c>
      <c r="J1389" s="2" t="s">
        <v>20</v>
      </c>
      <c r="K1389" s="2">
        <v>1996</v>
      </c>
      <c r="L1389" s="2" t="s">
        <v>21</v>
      </c>
      <c r="M1389" s="3">
        <v>35374</v>
      </c>
    </row>
    <row r="1390" spans="1:13" x14ac:dyDescent="0.2">
      <c r="A1390" s="1" t="s">
        <v>280</v>
      </c>
      <c r="B1390" s="2" t="s">
        <v>1931</v>
      </c>
      <c r="C1390" s="2" t="s">
        <v>15</v>
      </c>
      <c r="D1390" s="2" t="s">
        <v>1932</v>
      </c>
      <c r="E1390" s="2" t="s">
        <v>1811</v>
      </c>
      <c r="F1390" s="2" t="s">
        <v>55</v>
      </c>
      <c r="G1390" s="2">
        <v>38.9</v>
      </c>
      <c r="H1390" s="2">
        <v>61.1</v>
      </c>
      <c r="I1390" s="2" t="s">
        <v>26</v>
      </c>
      <c r="J1390" s="2" t="s">
        <v>20</v>
      </c>
      <c r="K1390" s="2">
        <v>1996</v>
      </c>
      <c r="L1390" s="2" t="s">
        <v>21</v>
      </c>
      <c r="M1390" s="3">
        <v>35374</v>
      </c>
    </row>
    <row r="1391" spans="1:13" x14ac:dyDescent="0.2">
      <c r="A1391" s="1" t="s">
        <v>280</v>
      </c>
      <c r="B1391" s="2" t="s">
        <v>1931</v>
      </c>
      <c r="C1391" s="2" t="s">
        <v>15</v>
      </c>
      <c r="D1391" s="2" t="s">
        <v>1933</v>
      </c>
      <c r="E1391" s="2" t="s">
        <v>1811</v>
      </c>
      <c r="F1391" s="2" t="s">
        <v>55</v>
      </c>
      <c r="G1391" s="2">
        <v>100</v>
      </c>
      <c r="H1391" s="2">
        <v>0</v>
      </c>
      <c r="I1391" s="2" t="s">
        <v>19</v>
      </c>
      <c r="J1391" s="2" t="s">
        <v>20</v>
      </c>
      <c r="K1391" s="2">
        <v>1996</v>
      </c>
      <c r="L1391" s="2" t="s">
        <v>21</v>
      </c>
      <c r="M1391" s="3">
        <v>35374</v>
      </c>
    </row>
    <row r="1392" spans="1:13" x14ac:dyDescent="0.2">
      <c r="A1392" s="1" t="s">
        <v>66</v>
      </c>
      <c r="B1392" s="2" t="s">
        <v>1934</v>
      </c>
      <c r="C1392" s="2" t="s">
        <v>15</v>
      </c>
      <c r="D1392" s="2" t="s">
        <v>1935</v>
      </c>
      <c r="E1392" s="2" t="s">
        <v>1811</v>
      </c>
      <c r="F1392" s="2" t="s">
        <v>59</v>
      </c>
      <c r="G1392" s="2">
        <v>73.900000000000006</v>
      </c>
      <c r="H1392" s="2">
        <v>26.1</v>
      </c>
      <c r="I1392" s="2" t="s">
        <v>19</v>
      </c>
      <c r="J1392" s="2" t="s">
        <v>20</v>
      </c>
      <c r="K1392" s="2">
        <v>1996</v>
      </c>
      <c r="L1392" s="2" t="s">
        <v>21</v>
      </c>
      <c r="M1392" s="3">
        <v>35374</v>
      </c>
    </row>
    <row r="1393" spans="1:13" x14ac:dyDescent="0.2">
      <c r="A1393" s="1" t="s">
        <v>296</v>
      </c>
      <c r="B1393" s="2" t="s">
        <v>1936</v>
      </c>
      <c r="C1393" s="2" t="s">
        <v>15</v>
      </c>
      <c r="D1393" s="2" t="s">
        <v>1937</v>
      </c>
      <c r="E1393" s="2" t="s">
        <v>1811</v>
      </c>
      <c r="F1393" s="2" t="s">
        <v>18</v>
      </c>
      <c r="G1393" s="2">
        <v>49.6</v>
      </c>
      <c r="H1393" s="2">
        <v>50.4</v>
      </c>
      <c r="I1393" s="2" t="s">
        <v>26</v>
      </c>
      <c r="J1393" s="2" t="s">
        <v>20</v>
      </c>
      <c r="K1393" s="2">
        <v>1996</v>
      </c>
      <c r="L1393" s="2" t="s">
        <v>21</v>
      </c>
      <c r="M1393" s="3">
        <v>35374</v>
      </c>
    </row>
    <row r="1394" spans="1:13" x14ac:dyDescent="0.2">
      <c r="A1394" s="1" t="s">
        <v>87</v>
      </c>
      <c r="B1394" s="2" t="s">
        <v>1938</v>
      </c>
      <c r="C1394" s="2" t="s">
        <v>15</v>
      </c>
      <c r="D1394" s="2" t="s">
        <v>1939</v>
      </c>
      <c r="E1394" s="2" t="s">
        <v>1811</v>
      </c>
      <c r="F1394" s="2" t="s">
        <v>130</v>
      </c>
      <c r="G1394" s="2">
        <v>53.7</v>
      </c>
      <c r="H1394" s="2">
        <v>46.3</v>
      </c>
      <c r="I1394" s="2" t="s">
        <v>26</v>
      </c>
      <c r="J1394" s="2" t="s">
        <v>20</v>
      </c>
      <c r="K1394" s="2">
        <v>1996</v>
      </c>
      <c r="L1394" s="2" t="s">
        <v>21</v>
      </c>
      <c r="M1394" s="3">
        <v>35374</v>
      </c>
    </row>
    <row r="1395" spans="1:13" x14ac:dyDescent="0.2">
      <c r="A1395" s="1" t="s">
        <v>242</v>
      </c>
      <c r="B1395" s="2" t="s">
        <v>684</v>
      </c>
      <c r="C1395" s="2" t="s">
        <v>1230</v>
      </c>
      <c r="D1395" s="2" t="s">
        <v>1940</v>
      </c>
      <c r="E1395" s="2" t="s">
        <v>1811</v>
      </c>
      <c r="F1395" s="2" t="s">
        <v>93</v>
      </c>
      <c r="G1395" s="2">
        <v>55.2</v>
      </c>
      <c r="H1395" s="2">
        <v>44.8</v>
      </c>
      <c r="I1395" s="2" t="s">
        <v>26</v>
      </c>
      <c r="J1395" s="2" t="s">
        <v>20</v>
      </c>
      <c r="K1395" s="2">
        <v>1994</v>
      </c>
      <c r="L1395" s="2" t="s">
        <v>21</v>
      </c>
      <c r="M1395" s="3">
        <v>34646</v>
      </c>
    </row>
    <row r="1396" spans="1:13" x14ac:dyDescent="0.2">
      <c r="A1396" s="1" t="s">
        <v>13</v>
      </c>
      <c r="B1396" s="2" t="s">
        <v>1941</v>
      </c>
      <c r="C1396" s="2" t="s">
        <v>15</v>
      </c>
      <c r="D1396" s="2" t="s">
        <v>1942</v>
      </c>
      <c r="E1396" s="2" t="s">
        <v>1811</v>
      </c>
      <c r="F1396" s="2" t="s">
        <v>245</v>
      </c>
      <c r="G1396" s="2">
        <v>43</v>
      </c>
      <c r="H1396" s="2">
        <v>57</v>
      </c>
      <c r="I1396" s="2" t="s">
        <v>26</v>
      </c>
      <c r="J1396" s="2" t="s">
        <v>27</v>
      </c>
      <c r="K1396" s="2">
        <v>1994</v>
      </c>
      <c r="L1396" s="2" t="s">
        <v>21</v>
      </c>
      <c r="M1396" s="3">
        <v>34646</v>
      </c>
    </row>
    <row r="1397" spans="1:13" x14ac:dyDescent="0.2">
      <c r="A1397" s="1" t="s">
        <v>205</v>
      </c>
      <c r="B1397" s="2" t="s">
        <v>1632</v>
      </c>
      <c r="C1397" s="2" t="s">
        <v>15</v>
      </c>
      <c r="D1397" s="2" t="s">
        <v>1943</v>
      </c>
      <c r="E1397" s="2" t="s">
        <v>1811</v>
      </c>
      <c r="F1397" s="2" t="s">
        <v>55</v>
      </c>
      <c r="G1397" s="2">
        <v>61</v>
      </c>
      <c r="H1397" s="2">
        <v>39</v>
      </c>
      <c r="I1397" s="2" t="s">
        <v>26</v>
      </c>
      <c r="J1397" s="2" t="s">
        <v>20</v>
      </c>
      <c r="K1397" s="2">
        <v>1994</v>
      </c>
      <c r="L1397" s="2" t="s">
        <v>21</v>
      </c>
      <c r="M1397" s="3">
        <v>34646</v>
      </c>
    </row>
    <row r="1398" spans="1:13" x14ac:dyDescent="0.2">
      <c r="A1398" s="1" t="s">
        <v>13</v>
      </c>
      <c r="B1398" s="2" t="s">
        <v>1944</v>
      </c>
      <c r="C1398" s="2" t="s">
        <v>15</v>
      </c>
      <c r="D1398" s="2" t="s">
        <v>1945</v>
      </c>
      <c r="E1398" s="2" t="s">
        <v>1811</v>
      </c>
      <c r="F1398" s="2" t="s">
        <v>59</v>
      </c>
      <c r="G1398" s="2">
        <v>49.2</v>
      </c>
      <c r="H1398" s="2">
        <v>50.8</v>
      </c>
      <c r="I1398" s="2" t="s">
        <v>26</v>
      </c>
      <c r="J1398" s="2" t="s">
        <v>27</v>
      </c>
      <c r="K1398" s="2">
        <v>1994</v>
      </c>
      <c r="L1398" s="2" t="s">
        <v>21</v>
      </c>
      <c r="M1398" s="3">
        <v>34646</v>
      </c>
    </row>
    <row r="1399" spans="1:13" x14ac:dyDescent="0.2">
      <c r="A1399" s="1" t="s">
        <v>83</v>
      </c>
      <c r="B1399" s="2" t="s">
        <v>84</v>
      </c>
      <c r="C1399" s="2" t="s">
        <v>24</v>
      </c>
      <c r="D1399" s="4">
        <v>41730000</v>
      </c>
      <c r="E1399" s="2" t="s">
        <v>1811</v>
      </c>
      <c r="F1399" s="2" t="s">
        <v>258</v>
      </c>
      <c r="G1399" s="2">
        <v>70.8</v>
      </c>
      <c r="H1399" s="2">
        <v>29.2</v>
      </c>
      <c r="I1399" s="2" t="s">
        <v>19</v>
      </c>
      <c r="J1399" s="2" t="s">
        <v>20</v>
      </c>
      <c r="K1399" s="2">
        <v>1994</v>
      </c>
      <c r="L1399" s="2" t="s">
        <v>21</v>
      </c>
      <c r="M1399" s="3">
        <v>34646</v>
      </c>
    </row>
    <row r="1400" spans="1:13" x14ac:dyDescent="0.2">
      <c r="A1400" s="1" t="s">
        <v>52</v>
      </c>
      <c r="B1400" s="2" t="s">
        <v>742</v>
      </c>
      <c r="C1400" s="2" t="s">
        <v>15</v>
      </c>
      <c r="D1400" s="2" t="s">
        <v>1946</v>
      </c>
      <c r="E1400" s="2" t="s">
        <v>1811</v>
      </c>
      <c r="F1400" s="2" t="s">
        <v>59</v>
      </c>
      <c r="G1400" s="2">
        <v>65.2</v>
      </c>
      <c r="H1400" s="2">
        <v>34.799999999999997</v>
      </c>
      <c r="I1400" s="2" t="s">
        <v>19</v>
      </c>
      <c r="J1400" s="2" t="s">
        <v>20</v>
      </c>
      <c r="K1400" s="2">
        <v>1994</v>
      </c>
      <c r="L1400" s="2" t="s">
        <v>21</v>
      </c>
      <c r="M1400" s="3">
        <v>34646</v>
      </c>
    </row>
    <row r="1401" spans="1:13" x14ac:dyDescent="0.2">
      <c r="A1401" s="1" t="s">
        <v>32</v>
      </c>
      <c r="B1401" s="2" t="s">
        <v>462</v>
      </c>
      <c r="C1401" s="2" t="s">
        <v>42</v>
      </c>
      <c r="D1401" s="2" t="s">
        <v>1947</v>
      </c>
      <c r="E1401" s="2" t="s">
        <v>1811</v>
      </c>
      <c r="F1401" s="2" t="s">
        <v>51</v>
      </c>
      <c r="G1401" s="2">
        <v>48.1</v>
      </c>
      <c r="H1401" s="2">
        <v>51.9</v>
      </c>
      <c r="I1401" s="2" t="s">
        <v>26</v>
      </c>
      <c r="J1401" s="2" t="s">
        <v>27</v>
      </c>
      <c r="K1401" s="2">
        <v>1994</v>
      </c>
      <c r="L1401" s="2" t="s">
        <v>21</v>
      </c>
      <c r="M1401" s="3">
        <v>34646</v>
      </c>
    </row>
    <row r="1402" spans="1:13" x14ac:dyDescent="0.2">
      <c r="A1402" s="1" t="s">
        <v>13</v>
      </c>
      <c r="B1402" s="2" t="s">
        <v>1948</v>
      </c>
      <c r="C1402" s="2" t="s">
        <v>15</v>
      </c>
      <c r="D1402" s="2" t="s">
        <v>1942</v>
      </c>
      <c r="E1402" s="2" t="s">
        <v>1811</v>
      </c>
      <c r="F1402" s="2" t="s">
        <v>51</v>
      </c>
      <c r="G1402" s="2">
        <v>43.2</v>
      </c>
      <c r="H1402" s="2">
        <v>56.8</v>
      </c>
      <c r="I1402" s="2" t="s">
        <v>26</v>
      </c>
      <c r="J1402" s="2" t="s">
        <v>27</v>
      </c>
      <c r="K1402" s="2">
        <v>1994</v>
      </c>
      <c r="L1402" s="2" t="s">
        <v>21</v>
      </c>
      <c r="M1402" s="3">
        <v>34646</v>
      </c>
    </row>
    <row r="1403" spans="1:13" x14ac:dyDescent="0.2">
      <c r="A1403" s="1" t="s">
        <v>87</v>
      </c>
      <c r="B1403" s="2" t="s">
        <v>1834</v>
      </c>
      <c r="C1403" s="2" t="s">
        <v>15</v>
      </c>
      <c r="D1403" s="2" t="s">
        <v>1949</v>
      </c>
      <c r="E1403" s="2" t="s">
        <v>1811</v>
      </c>
      <c r="F1403" s="2" t="s">
        <v>107</v>
      </c>
      <c r="G1403" s="2">
        <v>71.7</v>
      </c>
      <c r="H1403" s="2">
        <v>28.3</v>
      </c>
      <c r="I1403" s="2" t="s">
        <v>19</v>
      </c>
      <c r="J1403" s="2" t="s">
        <v>20</v>
      </c>
      <c r="K1403" s="2">
        <v>1994</v>
      </c>
      <c r="L1403" s="2" t="s">
        <v>21</v>
      </c>
      <c r="M1403" s="3">
        <v>34646</v>
      </c>
    </row>
    <row r="1404" spans="1:13" x14ac:dyDescent="0.2">
      <c r="A1404" s="1" t="s">
        <v>52</v>
      </c>
      <c r="B1404" s="2" t="s">
        <v>1894</v>
      </c>
      <c r="C1404" s="2" t="s">
        <v>15</v>
      </c>
      <c r="D1404" s="2" t="s">
        <v>1950</v>
      </c>
      <c r="E1404" s="2" t="s">
        <v>1811</v>
      </c>
      <c r="F1404" s="2" t="s">
        <v>107</v>
      </c>
      <c r="G1404" s="2">
        <v>68.7</v>
      </c>
      <c r="H1404" s="2">
        <v>31.3</v>
      </c>
      <c r="I1404" s="2" t="s">
        <v>19</v>
      </c>
      <c r="J1404" s="2" t="s">
        <v>20</v>
      </c>
      <c r="K1404" s="2">
        <v>1994</v>
      </c>
      <c r="L1404" s="2" t="s">
        <v>21</v>
      </c>
      <c r="M1404" s="3">
        <v>34646</v>
      </c>
    </row>
    <row r="1405" spans="1:13" x14ac:dyDescent="0.2">
      <c r="A1405" s="1" t="s">
        <v>69</v>
      </c>
      <c r="B1405" s="2" t="s">
        <v>448</v>
      </c>
      <c r="C1405" s="2" t="s">
        <v>24</v>
      </c>
      <c r="D1405" s="4">
        <v>10000000</v>
      </c>
      <c r="E1405" s="2" t="s">
        <v>1811</v>
      </c>
      <c r="F1405" s="2" t="s">
        <v>140</v>
      </c>
      <c r="G1405" s="2">
        <v>63</v>
      </c>
      <c r="H1405" s="2">
        <v>37</v>
      </c>
      <c r="I1405" s="2" t="s">
        <v>26</v>
      </c>
      <c r="J1405" s="2" t="s">
        <v>20</v>
      </c>
      <c r="K1405" s="2">
        <v>1990</v>
      </c>
      <c r="L1405" s="2" t="s">
        <v>21</v>
      </c>
      <c r="M1405" s="3">
        <v>33183</v>
      </c>
    </row>
    <row r="1406" spans="1:13" x14ac:dyDescent="0.2">
      <c r="A1406" s="1" t="s">
        <v>23</v>
      </c>
      <c r="B1406" s="2" t="s">
        <v>23</v>
      </c>
      <c r="C1406" s="2" t="s">
        <v>24</v>
      </c>
      <c r="D1406" s="4">
        <v>200000000</v>
      </c>
      <c r="E1406" s="2" t="s">
        <v>1811</v>
      </c>
      <c r="F1406" s="2">
        <v>150</v>
      </c>
      <c r="G1406" s="2">
        <v>26.4</v>
      </c>
      <c r="H1406" s="2">
        <v>73.599999999999994</v>
      </c>
      <c r="I1406" s="2" t="s">
        <v>26</v>
      </c>
      <c r="J1406" s="2" t="s">
        <v>27</v>
      </c>
      <c r="K1406" s="2">
        <v>1990</v>
      </c>
      <c r="L1406" s="2" t="s">
        <v>21</v>
      </c>
      <c r="M1406" s="3">
        <v>33183</v>
      </c>
    </row>
    <row r="1407" spans="1:13" x14ac:dyDescent="0.2">
      <c r="A1407" s="1" t="s">
        <v>141</v>
      </c>
      <c r="B1407" s="2" t="s">
        <v>368</v>
      </c>
      <c r="C1407" s="2" t="s">
        <v>15</v>
      </c>
      <c r="D1407" s="2" t="s">
        <v>1951</v>
      </c>
      <c r="E1407" s="2" t="s">
        <v>1811</v>
      </c>
      <c r="F1407" s="2" t="s">
        <v>107</v>
      </c>
      <c r="G1407" s="2">
        <v>62.8</v>
      </c>
      <c r="H1407" s="2">
        <v>37.200000000000003</v>
      </c>
      <c r="I1407" s="2" t="s">
        <v>26</v>
      </c>
      <c r="J1407" s="2" t="s">
        <v>20</v>
      </c>
      <c r="K1407" s="2">
        <v>1990</v>
      </c>
      <c r="L1407" s="2" t="s">
        <v>21</v>
      </c>
      <c r="M1407" s="3">
        <v>33183</v>
      </c>
    </row>
    <row r="1408" spans="1:13" x14ac:dyDescent="0.2">
      <c r="A1408" s="1" t="s">
        <v>242</v>
      </c>
      <c r="B1408" s="2" t="s">
        <v>1952</v>
      </c>
      <c r="C1408" s="2" t="s">
        <v>15</v>
      </c>
      <c r="D1408" s="2" t="s">
        <v>1953</v>
      </c>
      <c r="E1408" s="2" t="s">
        <v>1811</v>
      </c>
      <c r="F1408" s="2" t="s">
        <v>51</v>
      </c>
      <c r="G1408" s="2">
        <v>81.599999999999994</v>
      </c>
      <c r="H1408" s="2">
        <v>18.399999999999999</v>
      </c>
      <c r="I1408" s="2" t="s">
        <v>19</v>
      </c>
      <c r="J1408" s="2" t="s">
        <v>20</v>
      </c>
      <c r="K1408" s="2">
        <v>1990</v>
      </c>
      <c r="L1408" s="2" t="s">
        <v>21</v>
      </c>
      <c r="M1408" s="3">
        <v>33183</v>
      </c>
    </row>
    <row r="1409" spans="1:13" x14ac:dyDescent="0.2">
      <c r="A1409" s="1" t="s">
        <v>111</v>
      </c>
      <c r="B1409" s="2" t="s">
        <v>1954</v>
      </c>
      <c r="C1409" s="2" t="s">
        <v>15</v>
      </c>
      <c r="D1409" s="2" t="s">
        <v>1595</v>
      </c>
      <c r="E1409" s="2" t="s">
        <v>1811</v>
      </c>
      <c r="F1409" s="2" t="s">
        <v>130</v>
      </c>
      <c r="G1409" s="2">
        <v>58.3</v>
      </c>
      <c r="H1409" s="2">
        <v>41.7</v>
      </c>
      <c r="I1409" s="2" t="s">
        <v>26</v>
      </c>
      <c r="J1409" s="2" t="s">
        <v>20</v>
      </c>
      <c r="K1409" s="2">
        <v>1990</v>
      </c>
      <c r="L1409" s="2" t="s">
        <v>21</v>
      </c>
      <c r="M1409" s="3">
        <v>33183</v>
      </c>
    </row>
    <row r="1410" spans="1:13" x14ac:dyDescent="0.2">
      <c r="A1410" s="1" t="s">
        <v>13</v>
      </c>
      <c r="B1410" s="2" t="s">
        <v>13</v>
      </c>
      <c r="C1410" s="2" t="s">
        <v>24</v>
      </c>
      <c r="D1410" s="4">
        <v>90000000</v>
      </c>
      <c r="E1410" s="2" t="s">
        <v>1811</v>
      </c>
      <c r="F1410" s="2" t="s">
        <v>51</v>
      </c>
      <c r="G1410" s="2">
        <v>62</v>
      </c>
      <c r="H1410" s="2">
        <v>38</v>
      </c>
      <c r="I1410" s="2" t="s">
        <v>26</v>
      </c>
      <c r="J1410" s="2" t="s">
        <v>20</v>
      </c>
      <c r="K1410" s="2">
        <v>1988</v>
      </c>
      <c r="L1410" s="2" t="s">
        <v>21</v>
      </c>
      <c r="M1410" s="3">
        <v>32455</v>
      </c>
    </row>
    <row r="1411" spans="1:13" x14ac:dyDescent="0.2">
      <c r="A1411" s="1" t="s">
        <v>83</v>
      </c>
      <c r="B1411" s="2" t="s">
        <v>84</v>
      </c>
      <c r="C1411" s="2" t="s">
        <v>24</v>
      </c>
      <c r="D1411" s="4">
        <v>109500000</v>
      </c>
      <c r="E1411" s="2" t="s">
        <v>1811</v>
      </c>
      <c r="F1411" s="2" t="s">
        <v>85</v>
      </c>
      <c r="G1411" s="2">
        <v>76</v>
      </c>
      <c r="H1411" s="2">
        <v>24</v>
      </c>
      <c r="I1411" s="2" t="s">
        <v>19</v>
      </c>
      <c r="J1411" s="2" t="s">
        <v>20</v>
      </c>
      <c r="K1411" s="2">
        <v>1988</v>
      </c>
      <c r="L1411" s="2" t="s">
        <v>21</v>
      </c>
      <c r="M1411" s="3">
        <v>32455</v>
      </c>
    </row>
    <row r="1412" spans="1:13" x14ac:dyDescent="0.2">
      <c r="A1412" s="1" t="s">
        <v>13</v>
      </c>
      <c r="B1412" s="2" t="s">
        <v>746</v>
      </c>
      <c r="C1412" s="2" t="s">
        <v>24</v>
      </c>
      <c r="D1412" s="4">
        <v>4500000</v>
      </c>
      <c r="E1412" s="2" t="s">
        <v>1811</v>
      </c>
      <c r="F1412" s="2" t="s">
        <v>367</v>
      </c>
      <c r="G1412" s="2">
        <v>70</v>
      </c>
      <c r="H1412" s="2">
        <v>30</v>
      </c>
      <c r="I1412" s="2" t="s">
        <v>19</v>
      </c>
      <c r="J1412" s="2" t="s">
        <v>20</v>
      </c>
      <c r="K1412" s="2">
        <v>1988</v>
      </c>
      <c r="L1412" s="2" t="s">
        <v>21</v>
      </c>
      <c r="M1412" s="3">
        <v>32455</v>
      </c>
    </row>
    <row r="1413" spans="1:13" x14ac:dyDescent="0.2">
      <c r="A1413" s="1" t="s">
        <v>23</v>
      </c>
      <c r="B1413" s="2" t="s">
        <v>23</v>
      </c>
      <c r="C1413" s="2" t="s">
        <v>24</v>
      </c>
      <c r="D1413" s="4">
        <v>75000000</v>
      </c>
      <c r="E1413" s="2" t="s">
        <v>1811</v>
      </c>
      <c r="F1413" s="2">
        <v>85</v>
      </c>
      <c r="G1413" s="2">
        <v>53</v>
      </c>
      <c r="H1413" s="2">
        <v>47</v>
      </c>
      <c r="I1413" s="2" t="s">
        <v>19</v>
      </c>
      <c r="J1413" s="2" t="s">
        <v>27</v>
      </c>
      <c r="K1413" s="2">
        <v>1988</v>
      </c>
      <c r="L1413" s="2" t="s">
        <v>21</v>
      </c>
      <c r="M1413" s="3">
        <v>32455</v>
      </c>
    </row>
    <row r="1414" spans="1:13" x14ac:dyDescent="0.2">
      <c r="A1414" s="1" t="s">
        <v>180</v>
      </c>
      <c r="B1414" s="2" t="s">
        <v>1220</v>
      </c>
      <c r="C1414" s="2" t="s">
        <v>24</v>
      </c>
      <c r="D1414" s="4">
        <v>3250000</v>
      </c>
      <c r="E1414" s="2" t="s">
        <v>1811</v>
      </c>
      <c r="F1414" s="2" t="s">
        <v>76</v>
      </c>
      <c r="G1414" s="2">
        <v>58</v>
      </c>
      <c r="H1414" s="2">
        <v>42</v>
      </c>
      <c r="I1414" s="2" t="s">
        <v>26</v>
      </c>
      <c r="J1414" s="2" t="s">
        <v>20</v>
      </c>
      <c r="K1414" s="2">
        <v>1986</v>
      </c>
      <c r="L1414" s="2" t="s">
        <v>21</v>
      </c>
      <c r="M1414" s="3">
        <v>31720</v>
      </c>
    </row>
    <row r="1415" spans="1:13" x14ac:dyDescent="0.2">
      <c r="A1415" s="1" t="s">
        <v>13</v>
      </c>
      <c r="B1415" s="2" t="s">
        <v>760</v>
      </c>
      <c r="C1415" s="2" t="s">
        <v>24</v>
      </c>
      <c r="D1415" s="4">
        <v>3250000</v>
      </c>
      <c r="E1415" s="2" t="s">
        <v>1811</v>
      </c>
      <c r="F1415" s="2" t="s">
        <v>51</v>
      </c>
      <c r="G1415" s="2">
        <v>57</v>
      </c>
      <c r="H1415" s="2">
        <v>43</v>
      </c>
      <c r="I1415" s="2" t="s">
        <v>26</v>
      </c>
      <c r="J1415" s="2" t="s">
        <v>20</v>
      </c>
      <c r="K1415" s="2">
        <v>1986</v>
      </c>
      <c r="L1415" s="2" t="s">
        <v>21</v>
      </c>
      <c r="M1415" s="3">
        <v>31720</v>
      </c>
    </row>
    <row r="1416" spans="1:13" x14ac:dyDescent="0.2">
      <c r="A1416" s="1" t="s">
        <v>100</v>
      </c>
      <c r="B1416" s="2" t="s">
        <v>777</v>
      </c>
      <c r="C1416" s="2" t="s">
        <v>15</v>
      </c>
      <c r="D1416" s="2" t="s">
        <v>1955</v>
      </c>
      <c r="E1416" s="2" t="s">
        <v>1956</v>
      </c>
      <c r="F1416" s="2" t="s">
        <v>44</v>
      </c>
      <c r="G1416" s="2">
        <v>52.14</v>
      </c>
      <c r="H1416" s="2">
        <v>47.86</v>
      </c>
      <c r="I1416" s="2" t="s">
        <v>26</v>
      </c>
      <c r="J1416" s="2" t="s">
        <v>20</v>
      </c>
      <c r="K1416" s="2">
        <v>2016</v>
      </c>
      <c r="L1416" s="2" t="s">
        <v>49</v>
      </c>
      <c r="M1416" s="3">
        <v>42528</v>
      </c>
    </row>
    <row r="1417" spans="1:13" x14ac:dyDescent="0.2">
      <c r="A1417" s="1" t="s">
        <v>269</v>
      </c>
      <c r="B1417" s="2" t="s">
        <v>270</v>
      </c>
      <c r="C1417" s="2" t="s">
        <v>42</v>
      </c>
      <c r="D1417" s="2" t="s">
        <v>1957</v>
      </c>
      <c r="E1417" s="2" t="s">
        <v>1956</v>
      </c>
      <c r="F1417" s="2" t="s">
        <v>1958</v>
      </c>
      <c r="G1417" s="2">
        <v>39.200000000000003</v>
      </c>
      <c r="H1417" s="2">
        <v>60.8</v>
      </c>
      <c r="I1417" s="2" t="s">
        <v>26</v>
      </c>
      <c r="J1417" s="2" t="s">
        <v>20</v>
      </c>
      <c r="K1417" s="2">
        <v>2010</v>
      </c>
      <c r="L1417" s="2" t="s">
        <v>21</v>
      </c>
      <c r="M1417" s="3">
        <v>40484</v>
      </c>
    </row>
    <row r="1418" spans="1:13" x14ac:dyDescent="0.2">
      <c r="A1418" s="1" t="s">
        <v>217</v>
      </c>
      <c r="B1418" s="2" t="s">
        <v>1918</v>
      </c>
      <c r="C1418" s="2" t="s">
        <v>42</v>
      </c>
      <c r="D1418" s="2" t="s">
        <v>1959</v>
      </c>
      <c r="E1418" s="2" t="s">
        <v>1956</v>
      </c>
      <c r="F1418" s="2" t="s">
        <v>233</v>
      </c>
      <c r="G1418" s="2">
        <v>68</v>
      </c>
      <c r="H1418" s="2">
        <v>32</v>
      </c>
      <c r="I1418" s="2" t="s">
        <v>19</v>
      </c>
      <c r="J1418" s="2" t="s">
        <v>20</v>
      </c>
      <c r="K1418" s="2">
        <v>2008</v>
      </c>
      <c r="L1418" s="2" t="s">
        <v>21</v>
      </c>
      <c r="M1418" s="3">
        <v>39756</v>
      </c>
    </row>
    <row r="1419" spans="1:13" x14ac:dyDescent="0.2">
      <c r="A1419" s="1" t="s">
        <v>13</v>
      </c>
      <c r="B1419" s="2" t="s">
        <v>13</v>
      </c>
      <c r="C1419" s="2" t="s">
        <v>15</v>
      </c>
      <c r="D1419" s="2" t="s">
        <v>1960</v>
      </c>
      <c r="E1419" s="2" t="s">
        <v>1956</v>
      </c>
      <c r="F1419" s="2" t="s">
        <v>85</v>
      </c>
      <c r="G1419" s="2">
        <v>66.3</v>
      </c>
      <c r="H1419" s="2">
        <v>33.700000000000003</v>
      </c>
      <c r="I1419" s="2" t="s">
        <v>26</v>
      </c>
      <c r="J1419" s="2" t="s">
        <v>20</v>
      </c>
      <c r="K1419" s="2">
        <v>2008</v>
      </c>
      <c r="L1419" s="2" t="s">
        <v>21</v>
      </c>
      <c r="M1419" s="3">
        <v>39756</v>
      </c>
    </row>
    <row r="1420" spans="1:13" x14ac:dyDescent="0.2">
      <c r="A1420" s="1" t="s">
        <v>511</v>
      </c>
      <c r="B1420" s="2" t="s">
        <v>1317</v>
      </c>
      <c r="C1420" s="2" t="s">
        <v>15</v>
      </c>
      <c r="D1420" s="2" t="s">
        <v>1961</v>
      </c>
      <c r="E1420" s="2" t="s">
        <v>1956</v>
      </c>
      <c r="F1420" s="2" t="s">
        <v>76</v>
      </c>
      <c r="G1420" s="2">
        <v>58.3</v>
      </c>
      <c r="H1420" s="2">
        <v>41.7</v>
      </c>
      <c r="I1420" s="2" t="s">
        <v>26</v>
      </c>
      <c r="J1420" s="2" t="s">
        <v>20</v>
      </c>
      <c r="K1420" s="2">
        <v>2008</v>
      </c>
      <c r="L1420" s="2" t="s">
        <v>21</v>
      </c>
      <c r="M1420" s="3">
        <v>39756</v>
      </c>
    </row>
    <row r="1421" spans="1:13" x14ac:dyDescent="0.2">
      <c r="A1421" s="1" t="s">
        <v>290</v>
      </c>
      <c r="B1421" s="2" t="s">
        <v>1962</v>
      </c>
      <c r="C1421" s="2" t="s">
        <v>42</v>
      </c>
      <c r="D1421" s="2" t="s">
        <v>785</v>
      </c>
      <c r="E1421" s="2" t="s">
        <v>1956</v>
      </c>
      <c r="F1421" s="2" t="s">
        <v>48</v>
      </c>
      <c r="G1421" s="2">
        <v>77.900000000000006</v>
      </c>
      <c r="H1421" s="2">
        <v>22.1</v>
      </c>
      <c r="I1421" s="2" t="s">
        <v>19</v>
      </c>
      <c r="J1421" s="2" t="s">
        <v>20</v>
      </c>
      <c r="K1421" s="2">
        <v>2004</v>
      </c>
      <c r="L1421" s="2" t="s">
        <v>21</v>
      </c>
      <c r="M1421" s="3">
        <v>38293</v>
      </c>
    </row>
    <row r="1422" spans="1:13" x14ac:dyDescent="0.2">
      <c r="A1422" s="1" t="s">
        <v>269</v>
      </c>
      <c r="B1422" s="2" t="s">
        <v>269</v>
      </c>
      <c r="C1422" s="2" t="s">
        <v>42</v>
      </c>
      <c r="D1422" s="2" t="s">
        <v>1963</v>
      </c>
      <c r="E1422" s="2" t="s">
        <v>1956</v>
      </c>
      <c r="F1422" s="2" t="s">
        <v>1964</v>
      </c>
      <c r="G1422" s="2">
        <v>61.1</v>
      </c>
      <c r="H1422" s="2">
        <v>38.9</v>
      </c>
      <c r="I1422" s="2" t="s">
        <v>26</v>
      </c>
      <c r="J1422" s="2" t="s">
        <v>20</v>
      </c>
      <c r="K1422" s="2">
        <v>2000</v>
      </c>
      <c r="L1422" s="2" t="s">
        <v>49</v>
      </c>
      <c r="M1422" s="3">
        <v>36592</v>
      </c>
    </row>
    <row r="1423" spans="1:13" x14ac:dyDescent="0.2">
      <c r="A1423" s="1" t="s">
        <v>287</v>
      </c>
      <c r="B1423" s="2" t="s">
        <v>288</v>
      </c>
      <c r="C1423" s="2" t="s">
        <v>24</v>
      </c>
      <c r="D1423" s="4">
        <v>15200000</v>
      </c>
      <c r="E1423" s="2" t="s">
        <v>1956</v>
      </c>
      <c r="F1423" s="2" t="s">
        <v>95</v>
      </c>
      <c r="G1423" s="2">
        <v>63.1</v>
      </c>
      <c r="H1423" s="2">
        <v>36.9</v>
      </c>
      <c r="I1423" s="2" t="s">
        <v>26</v>
      </c>
      <c r="J1423" s="2" t="s">
        <v>20</v>
      </c>
      <c r="K1423" s="2">
        <v>1996</v>
      </c>
      <c r="L1423" s="2" t="s">
        <v>21</v>
      </c>
      <c r="M1423" s="3">
        <v>35374</v>
      </c>
    </row>
    <row r="1424" spans="1:13" x14ac:dyDescent="0.2">
      <c r="A1424" s="1" t="s">
        <v>23</v>
      </c>
      <c r="B1424" s="2" t="s">
        <v>23</v>
      </c>
      <c r="C1424" s="2" t="s">
        <v>24</v>
      </c>
      <c r="D1424" s="4">
        <v>700000000</v>
      </c>
      <c r="E1424" s="2" t="s">
        <v>1956</v>
      </c>
      <c r="F1424" s="2">
        <v>205</v>
      </c>
      <c r="G1424" s="2">
        <v>40.6</v>
      </c>
      <c r="H1424" s="2">
        <v>59.4</v>
      </c>
      <c r="I1424" s="2" t="s">
        <v>26</v>
      </c>
      <c r="J1424" s="2" t="s">
        <v>20</v>
      </c>
      <c r="K1424" s="2">
        <v>1996</v>
      </c>
      <c r="L1424" s="2" t="s">
        <v>21</v>
      </c>
      <c r="M1424" s="3">
        <v>35374</v>
      </c>
    </row>
    <row r="1425" spans="1:13" x14ac:dyDescent="0.2">
      <c r="A1425" s="1" t="s">
        <v>83</v>
      </c>
      <c r="B1425" s="2" t="s">
        <v>84</v>
      </c>
      <c r="C1425" s="2" t="s">
        <v>24</v>
      </c>
      <c r="D1425" s="4">
        <v>195600000</v>
      </c>
      <c r="E1425" s="2" t="s">
        <v>1956</v>
      </c>
      <c r="F1425" s="2" t="s">
        <v>85</v>
      </c>
      <c r="G1425" s="2">
        <v>54</v>
      </c>
      <c r="H1425" s="2">
        <v>46</v>
      </c>
      <c r="I1425" s="2" t="s">
        <v>26</v>
      </c>
      <c r="J1425" s="2" t="s">
        <v>20</v>
      </c>
      <c r="K1425" s="2">
        <v>1994</v>
      </c>
      <c r="L1425" s="2" t="s">
        <v>21</v>
      </c>
      <c r="M1425" s="3">
        <v>34646</v>
      </c>
    </row>
    <row r="1426" spans="1:13" x14ac:dyDescent="0.2">
      <c r="A1426" s="1" t="s">
        <v>66</v>
      </c>
      <c r="B1426" s="2" t="s">
        <v>1965</v>
      </c>
      <c r="C1426" s="2" t="s">
        <v>24</v>
      </c>
      <c r="D1426" s="2" t="s">
        <v>1966</v>
      </c>
      <c r="E1426" s="2" t="s">
        <v>1956</v>
      </c>
      <c r="F1426" s="2" t="s">
        <v>136</v>
      </c>
      <c r="G1426" s="2">
        <v>66.099999999999994</v>
      </c>
      <c r="H1426" s="2">
        <v>33.9</v>
      </c>
      <c r="I1426" s="2" t="s">
        <v>26</v>
      </c>
      <c r="J1426" s="2" t="s">
        <v>20</v>
      </c>
      <c r="K1426" s="2">
        <v>1994</v>
      </c>
      <c r="L1426" s="2" t="s">
        <v>21</v>
      </c>
      <c r="M1426" s="3">
        <v>34646</v>
      </c>
    </row>
    <row r="1427" spans="1:13" x14ac:dyDescent="0.2">
      <c r="A1427" s="1" t="s">
        <v>83</v>
      </c>
      <c r="B1427" s="2" t="s">
        <v>84</v>
      </c>
      <c r="C1427" s="2" t="s">
        <v>24</v>
      </c>
      <c r="D1427" s="4">
        <v>16500000</v>
      </c>
      <c r="E1427" s="2" t="s">
        <v>1956</v>
      </c>
      <c r="F1427" s="2" t="s">
        <v>85</v>
      </c>
      <c r="G1427" s="2">
        <v>69.3</v>
      </c>
      <c r="H1427" s="2">
        <v>30.7</v>
      </c>
      <c r="I1427" s="2" t="s">
        <v>19</v>
      </c>
      <c r="J1427" s="2" t="s">
        <v>20</v>
      </c>
      <c r="K1427" s="2">
        <v>1990</v>
      </c>
      <c r="L1427" s="2" t="s">
        <v>21</v>
      </c>
      <c r="M1427" s="3">
        <v>33183</v>
      </c>
    </row>
    <row r="1428" spans="1:13" x14ac:dyDescent="0.2">
      <c r="A1428" s="1" t="s">
        <v>83</v>
      </c>
      <c r="B1428" s="2" t="s">
        <v>84</v>
      </c>
      <c r="C1428" s="2" t="s">
        <v>24</v>
      </c>
      <c r="D1428" s="4">
        <v>73800000</v>
      </c>
      <c r="E1428" s="2" t="s">
        <v>1956</v>
      </c>
      <c r="F1428" s="2" t="s">
        <v>1460</v>
      </c>
      <c r="G1428" s="2">
        <v>39.4</v>
      </c>
      <c r="H1428" s="2">
        <v>60.6</v>
      </c>
      <c r="I1428" s="2" t="s">
        <v>26</v>
      </c>
      <c r="J1428" s="2" t="s">
        <v>27</v>
      </c>
      <c r="K1428" s="2">
        <v>1990</v>
      </c>
      <c r="L1428" s="2" t="s">
        <v>21</v>
      </c>
      <c r="M1428" s="3">
        <v>33183</v>
      </c>
    </row>
    <row r="1429" spans="1:13" x14ac:dyDescent="0.2">
      <c r="A1429" s="1" t="s">
        <v>83</v>
      </c>
      <c r="B1429" s="2" t="s">
        <v>84</v>
      </c>
      <c r="C1429" s="2" t="s">
        <v>24</v>
      </c>
      <c r="D1429" s="4">
        <v>73800000</v>
      </c>
      <c r="E1429" s="2" t="s">
        <v>1956</v>
      </c>
      <c r="F1429" s="2" t="s">
        <v>258</v>
      </c>
      <c r="G1429" s="2">
        <v>58.6</v>
      </c>
      <c r="H1429" s="2">
        <v>41.4</v>
      </c>
      <c r="I1429" s="2" t="s">
        <v>26</v>
      </c>
      <c r="J1429" s="2" t="s">
        <v>20</v>
      </c>
      <c r="K1429" s="2">
        <v>1990</v>
      </c>
      <c r="L1429" s="2" t="s">
        <v>21</v>
      </c>
      <c r="M1429" s="3">
        <v>33183</v>
      </c>
    </row>
    <row r="1430" spans="1:13" x14ac:dyDescent="0.2">
      <c r="A1430" s="1" t="s">
        <v>23</v>
      </c>
      <c r="B1430" s="2" t="s">
        <v>23</v>
      </c>
      <c r="C1430" s="2" t="s">
        <v>24</v>
      </c>
      <c r="D1430" s="4">
        <v>740000000</v>
      </c>
      <c r="E1430" s="2" t="s">
        <v>1956</v>
      </c>
      <c r="F1430" s="2">
        <v>129</v>
      </c>
      <c r="G1430" s="2">
        <v>27.6</v>
      </c>
      <c r="H1430" s="2">
        <v>72.400000000000006</v>
      </c>
      <c r="I1430" s="2" t="s">
        <v>26</v>
      </c>
      <c r="J1430" s="2" t="s">
        <v>27</v>
      </c>
      <c r="K1430" s="2">
        <v>1990</v>
      </c>
      <c r="L1430" s="2" t="s">
        <v>21</v>
      </c>
      <c r="M1430" s="3">
        <v>33183</v>
      </c>
    </row>
    <row r="1431" spans="1:13" x14ac:dyDescent="0.2">
      <c r="A1431" s="1" t="s">
        <v>23</v>
      </c>
      <c r="B1431" s="2" t="s">
        <v>23</v>
      </c>
      <c r="C1431" s="2" t="s">
        <v>24</v>
      </c>
      <c r="D1431" s="4">
        <v>450000000</v>
      </c>
      <c r="E1431" s="2" t="s">
        <v>1956</v>
      </c>
      <c r="F1431" s="2">
        <v>144</v>
      </c>
      <c r="G1431" s="2">
        <v>40.4</v>
      </c>
      <c r="H1431" s="2">
        <v>59.6</v>
      </c>
      <c r="I1431" s="2" t="s">
        <v>26</v>
      </c>
      <c r="J1431" s="2" t="s">
        <v>27</v>
      </c>
      <c r="K1431" s="2">
        <v>1990</v>
      </c>
      <c r="L1431" s="2" t="s">
        <v>21</v>
      </c>
      <c r="M1431" s="3">
        <v>33183</v>
      </c>
    </row>
    <row r="1432" spans="1:13" x14ac:dyDescent="0.2">
      <c r="A1432" s="1" t="s">
        <v>23</v>
      </c>
      <c r="B1432" s="2" t="s">
        <v>23</v>
      </c>
      <c r="C1432" s="2" t="s">
        <v>24</v>
      </c>
      <c r="D1432" s="4">
        <v>225000000</v>
      </c>
      <c r="E1432" s="2" t="s">
        <v>1956</v>
      </c>
      <c r="F1432" s="2">
        <v>147</v>
      </c>
      <c r="G1432" s="2">
        <v>37.299999999999997</v>
      </c>
      <c r="H1432" s="2">
        <v>62.7</v>
      </c>
      <c r="I1432" s="2" t="s">
        <v>26</v>
      </c>
      <c r="J1432" s="2" t="s">
        <v>27</v>
      </c>
      <c r="K1432" s="2">
        <v>1990</v>
      </c>
      <c r="L1432" s="2" t="s">
        <v>21</v>
      </c>
      <c r="M1432" s="3">
        <v>33183</v>
      </c>
    </row>
    <row r="1433" spans="1:13" x14ac:dyDescent="0.2">
      <c r="A1433" s="1" t="s">
        <v>22</v>
      </c>
      <c r="B1433" s="2" t="s">
        <v>1967</v>
      </c>
      <c r="C1433" s="2" t="s">
        <v>15</v>
      </c>
      <c r="D1433" s="2" t="s">
        <v>1689</v>
      </c>
      <c r="E1433" s="2" t="s">
        <v>1956</v>
      </c>
      <c r="F1433" s="2" t="s">
        <v>107</v>
      </c>
      <c r="G1433" s="2">
        <v>35.6</v>
      </c>
      <c r="H1433" s="2">
        <v>64.400000000000006</v>
      </c>
      <c r="I1433" s="2" t="s">
        <v>26</v>
      </c>
      <c r="J1433" s="2" t="s">
        <v>27</v>
      </c>
      <c r="K1433" s="2">
        <v>1990</v>
      </c>
      <c r="L1433" s="2" t="s">
        <v>21</v>
      </c>
      <c r="M1433" s="3">
        <v>33183</v>
      </c>
    </row>
    <row r="1434" spans="1:13" x14ac:dyDescent="0.2">
      <c r="A1434" s="1" t="s">
        <v>491</v>
      </c>
      <c r="B1434" s="2" t="s">
        <v>1968</v>
      </c>
      <c r="C1434" s="2" t="s">
        <v>15</v>
      </c>
      <c r="D1434" s="2" t="s">
        <v>1689</v>
      </c>
      <c r="E1434" s="2" t="s">
        <v>1956</v>
      </c>
      <c r="F1434" s="2" t="s">
        <v>95</v>
      </c>
      <c r="G1434" s="2">
        <v>49.9</v>
      </c>
      <c r="H1434" s="2">
        <v>50.1</v>
      </c>
      <c r="I1434" s="2" t="s">
        <v>26</v>
      </c>
      <c r="J1434" s="2" t="s">
        <v>27</v>
      </c>
      <c r="K1434" s="2">
        <v>1990</v>
      </c>
      <c r="L1434" s="2" t="s">
        <v>21</v>
      </c>
      <c r="M1434" s="3">
        <v>33183</v>
      </c>
    </row>
    <row r="1435" spans="1:13" x14ac:dyDescent="0.2">
      <c r="A1435" s="1" t="s">
        <v>242</v>
      </c>
      <c r="B1435" s="2" t="s">
        <v>684</v>
      </c>
      <c r="C1435" s="2" t="s">
        <v>24</v>
      </c>
      <c r="D1435" s="4">
        <v>83400000</v>
      </c>
      <c r="E1435" s="2" t="s">
        <v>1956</v>
      </c>
      <c r="F1435" s="2" t="s">
        <v>130</v>
      </c>
      <c r="G1435" s="2">
        <v>50</v>
      </c>
      <c r="H1435" s="2">
        <v>50</v>
      </c>
      <c r="I1435" s="2" t="s">
        <v>26</v>
      </c>
      <c r="J1435" s="2" t="s">
        <v>20</v>
      </c>
      <c r="K1435" s="2">
        <v>1988</v>
      </c>
      <c r="L1435" s="2" t="s">
        <v>21</v>
      </c>
      <c r="M1435" s="3">
        <v>32455</v>
      </c>
    </row>
    <row r="1436" spans="1:13" x14ac:dyDescent="0.2">
      <c r="A1436" s="1" t="s">
        <v>13</v>
      </c>
      <c r="B1436" s="2" t="s">
        <v>1969</v>
      </c>
      <c r="C1436" s="2" t="s">
        <v>24</v>
      </c>
      <c r="D1436" s="4">
        <v>16600000</v>
      </c>
      <c r="E1436" s="2" t="s">
        <v>1956</v>
      </c>
      <c r="F1436" s="2" t="s">
        <v>107</v>
      </c>
      <c r="G1436" s="2">
        <v>47</v>
      </c>
      <c r="H1436" s="2">
        <v>53</v>
      </c>
      <c r="I1436" s="2" t="s">
        <v>26</v>
      </c>
      <c r="J1436" s="2" t="s">
        <v>20</v>
      </c>
      <c r="K1436" s="2">
        <v>1988</v>
      </c>
      <c r="L1436" s="2" t="s">
        <v>21</v>
      </c>
      <c r="M1436" s="3">
        <v>32455</v>
      </c>
    </row>
    <row r="1437" spans="1:13" x14ac:dyDescent="0.2">
      <c r="A1437" s="1" t="s">
        <v>13</v>
      </c>
      <c r="B1437" s="2" t="s">
        <v>246</v>
      </c>
      <c r="C1437" s="2" t="s">
        <v>24</v>
      </c>
      <c r="D1437" s="4">
        <v>197500000</v>
      </c>
      <c r="E1437" s="2" t="s">
        <v>1956</v>
      </c>
      <c r="F1437" s="2" t="s">
        <v>95</v>
      </c>
      <c r="G1437" s="2">
        <v>53</v>
      </c>
      <c r="H1437" s="2">
        <v>47</v>
      </c>
      <c r="I1437" s="2" t="s">
        <v>26</v>
      </c>
      <c r="J1437" s="2" t="s">
        <v>20</v>
      </c>
      <c r="K1437" s="2">
        <v>1988</v>
      </c>
      <c r="L1437" s="2" t="s">
        <v>21</v>
      </c>
      <c r="M1437" s="3">
        <v>32455</v>
      </c>
    </row>
    <row r="1438" spans="1:13" x14ac:dyDescent="0.2">
      <c r="A1438" s="1" t="s">
        <v>23</v>
      </c>
      <c r="B1438" s="2" t="s">
        <v>23</v>
      </c>
      <c r="C1438" s="2" t="s">
        <v>24</v>
      </c>
      <c r="D1438" s="4">
        <v>817000000</v>
      </c>
      <c r="E1438" s="2" t="s">
        <v>1956</v>
      </c>
      <c r="F1438" s="2">
        <v>80</v>
      </c>
      <c r="G1438" s="2">
        <v>61</v>
      </c>
      <c r="H1438" s="2">
        <v>39</v>
      </c>
      <c r="I1438" s="2" t="s">
        <v>19</v>
      </c>
      <c r="J1438" s="2" t="s">
        <v>27</v>
      </c>
      <c r="K1438" s="2">
        <v>1988</v>
      </c>
      <c r="L1438" s="2" t="s">
        <v>21</v>
      </c>
      <c r="M1438" s="3">
        <v>32455</v>
      </c>
    </row>
    <row r="1439" spans="1:13" x14ac:dyDescent="0.2">
      <c r="A1439" s="1" t="s">
        <v>23</v>
      </c>
      <c r="B1439" s="2" t="s">
        <v>23</v>
      </c>
      <c r="C1439" s="2" t="s">
        <v>24</v>
      </c>
      <c r="D1439" s="4">
        <v>500000000</v>
      </c>
      <c r="E1439" s="2" t="s">
        <v>1956</v>
      </c>
      <c r="F1439" s="2">
        <v>86</v>
      </c>
      <c r="G1439" s="2">
        <v>55</v>
      </c>
      <c r="H1439" s="2">
        <v>45</v>
      </c>
      <c r="I1439" s="2" t="s">
        <v>19</v>
      </c>
      <c r="J1439" s="2" t="s">
        <v>27</v>
      </c>
      <c r="K1439" s="2">
        <v>1988</v>
      </c>
      <c r="L1439" s="2" t="s">
        <v>21</v>
      </c>
      <c r="M1439" s="3">
        <v>32455</v>
      </c>
    </row>
    <row r="1440" spans="1:13" x14ac:dyDescent="0.2">
      <c r="A1440" s="1" t="s">
        <v>13</v>
      </c>
      <c r="B1440" s="2" t="s">
        <v>246</v>
      </c>
      <c r="C1440" s="2" t="s">
        <v>24</v>
      </c>
      <c r="D1440" s="4">
        <v>96000000</v>
      </c>
      <c r="E1440" s="2" t="s">
        <v>1956</v>
      </c>
      <c r="F1440" s="2" t="s">
        <v>95</v>
      </c>
      <c r="G1440" s="2">
        <v>67</v>
      </c>
      <c r="H1440" s="2">
        <v>33</v>
      </c>
      <c r="I1440" s="2" t="s">
        <v>19</v>
      </c>
      <c r="J1440" s="2" t="s">
        <v>20</v>
      </c>
      <c r="K1440" s="2">
        <v>1986</v>
      </c>
      <c r="L1440" s="2" t="s">
        <v>21</v>
      </c>
      <c r="M1440" s="3">
        <v>31720</v>
      </c>
    </row>
    <row r="1441" spans="1:13" x14ac:dyDescent="0.2">
      <c r="A1441" s="1" t="s">
        <v>287</v>
      </c>
      <c r="B1441" s="2" t="s">
        <v>288</v>
      </c>
      <c r="C1441" s="2" t="s">
        <v>24</v>
      </c>
      <c r="D1441" s="4">
        <v>6550000</v>
      </c>
      <c r="E1441" s="2" t="s">
        <v>1956</v>
      </c>
      <c r="F1441" s="2" t="s">
        <v>107</v>
      </c>
      <c r="G1441" s="2">
        <v>58</v>
      </c>
      <c r="H1441" s="2">
        <v>42</v>
      </c>
      <c r="I1441" s="2" t="s">
        <v>26</v>
      </c>
      <c r="J1441" s="2" t="s">
        <v>20</v>
      </c>
      <c r="K1441" s="2">
        <v>1986</v>
      </c>
      <c r="L1441" s="2" t="s">
        <v>21</v>
      </c>
      <c r="M1441" s="3">
        <v>31720</v>
      </c>
    </row>
    <row r="1442" spans="1:13" x14ac:dyDescent="0.2">
      <c r="A1442" s="1" t="s">
        <v>13</v>
      </c>
      <c r="B1442" s="2" t="s">
        <v>930</v>
      </c>
      <c r="C1442" s="2" t="s">
        <v>24</v>
      </c>
      <c r="D1442" s="4">
        <v>17000000</v>
      </c>
      <c r="E1442" s="2" t="s">
        <v>1956</v>
      </c>
      <c r="F1442" s="2" t="s">
        <v>176</v>
      </c>
      <c r="G1442" s="2">
        <v>67</v>
      </c>
      <c r="H1442" s="2">
        <v>33</v>
      </c>
      <c r="I1442" s="2" t="s">
        <v>19</v>
      </c>
      <c r="J1442" s="2" t="s">
        <v>20</v>
      </c>
      <c r="K1442" s="2">
        <v>1986</v>
      </c>
      <c r="L1442" s="2" t="s">
        <v>21</v>
      </c>
      <c r="M1442" s="3">
        <v>31720</v>
      </c>
    </row>
    <row r="1443" spans="1:13" x14ac:dyDescent="0.2">
      <c r="A1443" s="1" t="s">
        <v>69</v>
      </c>
      <c r="B1443" s="2" t="s">
        <v>1663</v>
      </c>
      <c r="C1443" s="2" t="s">
        <v>24</v>
      </c>
      <c r="D1443" s="4">
        <v>160000000</v>
      </c>
      <c r="E1443" s="2" t="s">
        <v>1956</v>
      </c>
      <c r="F1443" s="2" t="s">
        <v>107</v>
      </c>
      <c r="G1443" s="2">
        <v>60</v>
      </c>
      <c r="H1443" s="2">
        <v>40</v>
      </c>
      <c r="I1443" s="2" t="s">
        <v>26</v>
      </c>
      <c r="J1443" s="2" t="s">
        <v>20</v>
      </c>
      <c r="K1443" s="2">
        <v>1986</v>
      </c>
      <c r="L1443" s="2" t="s">
        <v>21</v>
      </c>
      <c r="M1443" s="3">
        <v>31720</v>
      </c>
    </row>
    <row r="1444" spans="1:13" x14ac:dyDescent="0.2">
      <c r="A1444" s="1" t="s">
        <v>23</v>
      </c>
      <c r="B1444" s="2" t="s">
        <v>23</v>
      </c>
      <c r="C1444" s="2" t="s">
        <v>24</v>
      </c>
      <c r="D1444" s="4">
        <v>500000000</v>
      </c>
      <c r="E1444" s="2" t="s">
        <v>1956</v>
      </c>
      <c r="F1444" s="2" t="s">
        <v>1970</v>
      </c>
      <c r="G1444" s="2">
        <v>65</v>
      </c>
      <c r="H1444" s="2">
        <v>35</v>
      </c>
      <c r="I1444" s="2" t="s">
        <v>19</v>
      </c>
      <c r="J1444" s="2" t="s">
        <v>27</v>
      </c>
      <c r="K1444" s="2">
        <v>1986</v>
      </c>
      <c r="L1444" s="2" t="s">
        <v>21</v>
      </c>
      <c r="M1444" s="3">
        <v>31720</v>
      </c>
    </row>
    <row r="1445" spans="1:13" x14ac:dyDescent="0.2">
      <c r="A1445" s="1" t="s">
        <v>87</v>
      </c>
      <c r="B1445" s="2" t="s">
        <v>1971</v>
      </c>
      <c r="C1445" s="2" t="s">
        <v>24</v>
      </c>
      <c r="D1445" s="4">
        <v>642000</v>
      </c>
      <c r="E1445" s="2" t="s">
        <v>1956</v>
      </c>
      <c r="F1445" s="2" t="s">
        <v>107</v>
      </c>
      <c r="G1445" s="2">
        <v>66</v>
      </c>
      <c r="H1445" s="2">
        <v>34</v>
      </c>
      <c r="I1445" s="2" t="s">
        <v>26</v>
      </c>
      <c r="J1445" s="2" t="s">
        <v>20</v>
      </c>
      <c r="K1445" s="2">
        <v>1986</v>
      </c>
      <c r="L1445" s="2" t="s">
        <v>21</v>
      </c>
      <c r="M1445" s="3">
        <v>31720</v>
      </c>
    </row>
    <row r="1446" spans="1:13" x14ac:dyDescent="0.2">
      <c r="A1446" s="1" t="s">
        <v>122</v>
      </c>
      <c r="B1446" s="2" t="s">
        <v>1972</v>
      </c>
      <c r="C1446" s="2" t="s">
        <v>15</v>
      </c>
      <c r="D1446" s="2" t="s">
        <v>1973</v>
      </c>
      <c r="E1446" s="2" t="s">
        <v>1974</v>
      </c>
      <c r="F1446" s="2" t="s">
        <v>245</v>
      </c>
      <c r="G1446" s="2">
        <v>49.5</v>
      </c>
      <c r="H1446" s="2">
        <v>50.5</v>
      </c>
      <c r="I1446" s="2" t="s">
        <v>26</v>
      </c>
      <c r="J1446" s="2" t="s">
        <v>20</v>
      </c>
      <c r="K1446" s="2">
        <v>2003</v>
      </c>
      <c r="L1446" s="2" t="s">
        <v>36</v>
      </c>
      <c r="M1446" s="3">
        <v>37838</v>
      </c>
    </row>
    <row r="1447" spans="1:13" x14ac:dyDescent="0.2">
      <c r="A1447" s="1" t="s">
        <v>83</v>
      </c>
      <c r="B1447" s="2" t="s">
        <v>84</v>
      </c>
      <c r="C1447" s="2" t="s">
        <v>38</v>
      </c>
      <c r="D1447" s="4">
        <v>100000000</v>
      </c>
      <c r="E1447" s="2" t="s">
        <v>1974</v>
      </c>
      <c r="F1447" s="2" t="s">
        <v>258</v>
      </c>
      <c r="G1447" s="2">
        <v>72.58</v>
      </c>
      <c r="H1447" s="2">
        <v>27.42</v>
      </c>
      <c r="I1447" s="2" t="s">
        <v>19</v>
      </c>
      <c r="J1447" s="2" t="s">
        <v>27</v>
      </c>
      <c r="K1447" s="2">
        <v>2001</v>
      </c>
      <c r="L1447" s="2" t="s">
        <v>36</v>
      </c>
      <c r="M1447" s="3">
        <v>37201</v>
      </c>
    </row>
    <row r="1448" spans="1:13" x14ac:dyDescent="0.2">
      <c r="A1448" s="1" t="s">
        <v>1224</v>
      </c>
      <c r="B1448" s="2" t="s">
        <v>1975</v>
      </c>
      <c r="C1448" s="2" t="s">
        <v>15</v>
      </c>
      <c r="D1448" s="2" t="s">
        <v>1976</v>
      </c>
      <c r="E1448" s="2" t="s">
        <v>1974</v>
      </c>
      <c r="F1448" s="2" t="s">
        <v>55</v>
      </c>
      <c r="G1448" s="2">
        <v>43.4</v>
      </c>
      <c r="H1448" s="2">
        <v>56.6</v>
      </c>
      <c r="I1448" s="2" t="s">
        <v>26</v>
      </c>
      <c r="J1448" s="2" t="s">
        <v>27</v>
      </c>
      <c r="K1448" s="2">
        <v>1990</v>
      </c>
      <c r="L1448" s="2" t="s">
        <v>21</v>
      </c>
      <c r="M1448" s="3">
        <v>33183</v>
      </c>
    </row>
    <row r="1449" spans="1:13" x14ac:dyDescent="0.2">
      <c r="A1449" s="1" t="s">
        <v>374</v>
      </c>
      <c r="B1449" s="2" t="s">
        <v>374</v>
      </c>
      <c r="C1449" s="2" t="s">
        <v>15</v>
      </c>
      <c r="D1449" s="2" t="s">
        <v>1977</v>
      </c>
      <c r="E1449" s="2" t="s">
        <v>1978</v>
      </c>
      <c r="F1449" s="2" t="s">
        <v>314</v>
      </c>
      <c r="G1449" s="2">
        <v>71.7</v>
      </c>
      <c r="H1449" s="2">
        <v>28.3</v>
      </c>
      <c r="I1449" s="2" t="s">
        <v>19</v>
      </c>
      <c r="J1449" s="2" t="s">
        <v>20</v>
      </c>
      <c r="K1449" s="2">
        <v>2020</v>
      </c>
      <c r="L1449" s="2" t="s">
        <v>21</v>
      </c>
      <c r="M1449" s="3">
        <v>44138</v>
      </c>
    </row>
    <row r="1450" spans="1:13" x14ac:dyDescent="0.2">
      <c r="A1450" s="1" t="s">
        <v>177</v>
      </c>
      <c r="B1450" s="2" t="s">
        <v>653</v>
      </c>
      <c r="C1450" s="2" t="s">
        <v>15</v>
      </c>
      <c r="D1450" s="2" t="s">
        <v>1979</v>
      </c>
      <c r="E1450" s="2" t="s">
        <v>1978</v>
      </c>
      <c r="F1450" s="2" t="s">
        <v>107</v>
      </c>
      <c r="G1450" s="2">
        <v>80.66</v>
      </c>
      <c r="H1450" s="2">
        <v>19.34</v>
      </c>
      <c r="I1450" s="2" t="s">
        <v>19</v>
      </c>
      <c r="J1450" s="2" t="s">
        <v>20</v>
      </c>
      <c r="K1450" s="2">
        <v>2020</v>
      </c>
      <c r="L1450" s="2" t="s">
        <v>21</v>
      </c>
      <c r="M1450" s="3">
        <v>44138</v>
      </c>
    </row>
    <row r="1451" spans="1:13" x14ac:dyDescent="0.2">
      <c r="A1451" s="1" t="s">
        <v>52</v>
      </c>
      <c r="B1451" s="2" t="s">
        <v>1980</v>
      </c>
      <c r="C1451" s="2" t="s">
        <v>15</v>
      </c>
      <c r="D1451" s="2" t="s">
        <v>1981</v>
      </c>
      <c r="E1451" s="2" t="s">
        <v>1978</v>
      </c>
      <c r="F1451" s="2" t="s">
        <v>251</v>
      </c>
      <c r="G1451" s="2">
        <v>81.349999999999994</v>
      </c>
      <c r="H1451" s="2">
        <v>18.649999999999999</v>
      </c>
      <c r="I1451" s="2" t="s">
        <v>19</v>
      </c>
      <c r="J1451" s="2" t="s">
        <v>20</v>
      </c>
      <c r="K1451" s="2">
        <v>2020</v>
      </c>
      <c r="L1451" s="2" t="s">
        <v>21</v>
      </c>
      <c r="M1451" s="3">
        <v>44138</v>
      </c>
    </row>
    <row r="1452" spans="1:13" x14ac:dyDescent="0.2">
      <c r="A1452" s="1" t="s">
        <v>248</v>
      </c>
      <c r="B1452" s="2" t="s">
        <v>249</v>
      </c>
      <c r="C1452" s="2" t="s">
        <v>15</v>
      </c>
      <c r="D1452" s="2" t="s">
        <v>1982</v>
      </c>
      <c r="E1452" s="2" t="s">
        <v>1978</v>
      </c>
      <c r="F1452" s="2" t="s">
        <v>97</v>
      </c>
      <c r="G1452" s="2">
        <v>63.08</v>
      </c>
      <c r="H1452" s="2">
        <v>36.92</v>
      </c>
      <c r="I1452" s="2" t="s">
        <v>26</v>
      </c>
      <c r="J1452" s="2" t="s">
        <v>20</v>
      </c>
      <c r="K1452" s="2">
        <v>2020</v>
      </c>
      <c r="L1452" s="2" t="s">
        <v>49</v>
      </c>
      <c r="M1452" s="3">
        <v>43893</v>
      </c>
    </row>
    <row r="1453" spans="1:13" x14ac:dyDescent="0.2">
      <c r="A1453" s="1" t="s">
        <v>242</v>
      </c>
      <c r="B1453" s="2" t="s">
        <v>714</v>
      </c>
      <c r="C1453" s="2" t="s">
        <v>15</v>
      </c>
      <c r="D1453" s="2" t="s">
        <v>1983</v>
      </c>
      <c r="E1453" s="2" t="s">
        <v>1978</v>
      </c>
      <c r="F1453" s="2" t="s">
        <v>159</v>
      </c>
      <c r="G1453" s="2">
        <v>68.08</v>
      </c>
      <c r="H1453" s="2">
        <v>31.92</v>
      </c>
      <c r="I1453" s="2" t="s">
        <v>19</v>
      </c>
      <c r="J1453" s="2" t="s">
        <v>20</v>
      </c>
      <c r="K1453" s="2">
        <v>2020</v>
      </c>
      <c r="L1453" s="2" t="s">
        <v>49</v>
      </c>
      <c r="M1453" s="3">
        <v>43893</v>
      </c>
    </row>
    <row r="1454" spans="1:13" x14ac:dyDescent="0.2">
      <c r="A1454" s="1" t="s">
        <v>391</v>
      </c>
      <c r="B1454" s="2" t="s">
        <v>1984</v>
      </c>
      <c r="C1454" s="2" t="s">
        <v>15</v>
      </c>
      <c r="D1454" s="2" t="s">
        <v>1985</v>
      </c>
      <c r="E1454" s="2" t="s">
        <v>1978</v>
      </c>
      <c r="F1454" s="2" t="s">
        <v>107</v>
      </c>
      <c r="G1454" s="2">
        <v>48.57</v>
      </c>
      <c r="H1454" s="2">
        <v>51.43</v>
      </c>
      <c r="I1454" s="2" t="s">
        <v>26</v>
      </c>
      <c r="J1454" s="2" t="s">
        <v>20</v>
      </c>
      <c r="K1454" s="2">
        <v>2020</v>
      </c>
      <c r="L1454" s="2" t="s">
        <v>49</v>
      </c>
      <c r="M1454" s="3">
        <v>43893</v>
      </c>
    </row>
    <row r="1455" spans="1:13" x14ac:dyDescent="0.2">
      <c r="A1455" s="1" t="s">
        <v>205</v>
      </c>
      <c r="B1455" s="2" t="s">
        <v>1501</v>
      </c>
      <c r="C1455" s="2" t="s">
        <v>24</v>
      </c>
      <c r="D1455" s="2">
        <v>63500000</v>
      </c>
      <c r="E1455" s="2" t="s">
        <v>1978</v>
      </c>
      <c r="F1455" s="2" t="s">
        <v>107</v>
      </c>
      <c r="G1455" s="2">
        <v>60.25</v>
      </c>
      <c r="H1455" s="2">
        <v>39.75</v>
      </c>
      <c r="I1455" s="2" t="s">
        <v>26</v>
      </c>
      <c r="J1455" s="2" t="s">
        <v>20</v>
      </c>
      <c r="K1455" s="2">
        <v>2020</v>
      </c>
      <c r="L1455" s="2" t="s">
        <v>49</v>
      </c>
      <c r="M1455" s="3">
        <v>43893</v>
      </c>
    </row>
    <row r="1456" spans="1:13" x14ac:dyDescent="0.2">
      <c r="A1456" s="1" t="s">
        <v>363</v>
      </c>
      <c r="B1456" s="2" t="s">
        <v>1986</v>
      </c>
      <c r="C1456" s="2" t="s">
        <v>15</v>
      </c>
      <c r="D1456" s="2" t="s">
        <v>1987</v>
      </c>
      <c r="E1456" s="2" t="s">
        <v>1978</v>
      </c>
      <c r="F1456" s="2" t="s">
        <v>65</v>
      </c>
      <c r="G1456" s="2">
        <v>43.93</v>
      </c>
      <c r="H1456" s="2">
        <v>56.07</v>
      </c>
      <c r="I1456" s="2" t="s">
        <v>26</v>
      </c>
      <c r="J1456" s="2" t="s">
        <v>20</v>
      </c>
      <c r="K1456" s="2">
        <v>2020</v>
      </c>
      <c r="L1456" s="2" t="s">
        <v>49</v>
      </c>
      <c r="M1456" s="3">
        <v>43893</v>
      </c>
    </row>
    <row r="1457" spans="1:13" x14ac:dyDescent="0.2">
      <c r="A1457" s="1" t="s">
        <v>205</v>
      </c>
      <c r="B1457" s="2" t="s">
        <v>278</v>
      </c>
      <c r="C1457" s="2" t="s">
        <v>15</v>
      </c>
      <c r="D1457" s="2" t="s">
        <v>1988</v>
      </c>
      <c r="E1457" s="2" t="s">
        <v>1978</v>
      </c>
      <c r="F1457" s="2" t="s">
        <v>65</v>
      </c>
      <c r="G1457" s="2">
        <v>78.34</v>
      </c>
      <c r="H1457" s="2">
        <v>21.66</v>
      </c>
      <c r="I1457" s="2" t="s">
        <v>19</v>
      </c>
      <c r="J1457" s="2" t="s">
        <v>20</v>
      </c>
      <c r="K1457" s="2">
        <v>2019</v>
      </c>
      <c r="L1457" s="2" t="s">
        <v>36</v>
      </c>
      <c r="M1457" s="3">
        <v>43774</v>
      </c>
    </row>
    <row r="1458" spans="1:13" x14ac:dyDescent="0.2">
      <c r="A1458" s="1" t="s">
        <v>66</v>
      </c>
      <c r="B1458" s="2" t="s">
        <v>1462</v>
      </c>
      <c r="C1458" s="2" t="s">
        <v>15</v>
      </c>
      <c r="D1458" s="2" t="s">
        <v>1989</v>
      </c>
      <c r="E1458" s="2" t="s">
        <v>1978</v>
      </c>
      <c r="F1458" s="2" t="s">
        <v>115</v>
      </c>
      <c r="G1458" s="2">
        <v>39.19</v>
      </c>
      <c r="H1458" s="2">
        <v>60.81</v>
      </c>
      <c r="I1458" s="2" t="s">
        <v>26</v>
      </c>
      <c r="J1458" s="2" t="s">
        <v>20</v>
      </c>
      <c r="K1458" s="2">
        <v>2019</v>
      </c>
      <c r="L1458" s="2" t="s">
        <v>36</v>
      </c>
      <c r="M1458" s="3">
        <v>43774</v>
      </c>
    </row>
    <row r="1459" spans="1:13" x14ac:dyDescent="0.2">
      <c r="A1459" s="1" t="s">
        <v>100</v>
      </c>
      <c r="B1459" s="2" t="s">
        <v>1990</v>
      </c>
      <c r="C1459" s="2" t="s">
        <v>15</v>
      </c>
      <c r="D1459" s="2" t="s">
        <v>1991</v>
      </c>
      <c r="E1459" s="2" t="s">
        <v>1978</v>
      </c>
      <c r="F1459" s="2" t="s">
        <v>93</v>
      </c>
      <c r="G1459" s="2">
        <v>61.4</v>
      </c>
      <c r="H1459" s="2">
        <v>38.6</v>
      </c>
      <c r="I1459" s="2" t="s">
        <v>26</v>
      </c>
      <c r="J1459" s="2" t="s">
        <v>20</v>
      </c>
      <c r="K1459" s="2">
        <v>2019</v>
      </c>
      <c r="L1459" s="2" t="s">
        <v>36</v>
      </c>
      <c r="M1459" s="3">
        <v>43550</v>
      </c>
    </row>
    <row r="1460" spans="1:13" x14ac:dyDescent="0.2">
      <c r="A1460" s="1" t="s">
        <v>242</v>
      </c>
      <c r="B1460" s="2" t="s">
        <v>324</v>
      </c>
      <c r="C1460" s="2" t="s">
        <v>15</v>
      </c>
      <c r="D1460" s="2" t="s">
        <v>1992</v>
      </c>
      <c r="E1460" s="2" t="s">
        <v>1978</v>
      </c>
      <c r="F1460" s="2" t="s">
        <v>115</v>
      </c>
      <c r="G1460" s="2">
        <v>77.819999999999993</v>
      </c>
      <c r="H1460" s="2">
        <v>22.18</v>
      </c>
      <c r="I1460" s="2" t="s">
        <v>19</v>
      </c>
      <c r="J1460" s="2" t="s">
        <v>20</v>
      </c>
      <c r="K1460" s="2">
        <v>2018</v>
      </c>
      <c r="L1460" s="2" t="s">
        <v>21</v>
      </c>
      <c r="M1460" s="3">
        <v>43410</v>
      </c>
    </row>
    <row r="1461" spans="1:13" x14ac:dyDescent="0.2">
      <c r="A1461" s="1" t="s">
        <v>280</v>
      </c>
      <c r="B1461" s="2" t="s">
        <v>280</v>
      </c>
      <c r="C1461" s="2" t="s">
        <v>15</v>
      </c>
      <c r="D1461" s="2" t="s">
        <v>1993</v>
      </c>
      <c r="E1461" s="2" t="s">
        <v>1978</v>
      </c>
      <c r="F1461" s="2" t="s">
        <v>48</v>
      </c>
      <c r="G1461" s="2">
        <v>52.17</v>
      </c>
      <c r="H1461" s="2">
        <v>47.83</v>
      </c>
      <c r="I1461" s="2" t="s">
        <v>26</v>
      </c>
      <c r="J1461" s="2" t="s">
        <v>20</v>
      </c>
      <c r="K1461" s="2">
        <v>2018</v>
      </c>
      <c r="L1461" s="2" t="s">
        <v>21</v>
      </c>
      <c r="M1461" s="3">
        <v>43410</v>
      </c>
    </row>
    <row r="1462" spans="1:13" x14ac:dyDescent="0.2">
      <c r="A1462" s="1" t="s">
        <v>108</v>
      </c>
      <c r="B1462" s="2" t="s">
        <v>147</v>
      </c>
      <c r="C1462" s="2" t="s">
        <v>15</v>
      </c>
      <c r="D1462" s="2" t="s">
        <v>1994</v>
      </c>
      <c r="E1462" s="2" t="s">
        <v>1978</v>
      </c>
      <c r="F1462" s="2" t="s">
        <v>115</v>
      </c>
      <c r="G1462" s="2">
        <v>72.599999999999994</v>
      </c>
      <c r="H1462" s="2">
        <v>27.4</v>
      </c>
      <c r="I1462" s="2" t="s">
        <v>19</v>
      </c>
      <c r="J1462" s="2" t="s">
        <v>20</v>
      </c>
      <c r="K1462" s="2">
        <v>2018</v>
      </c>
      <c r="L1462" s="2" t="s">
        <v>21</v>
      </c>
      <c r="M1462" s="3">
        <v>43410</v>
      </c>
    </row>
    <row r="1463" spans="1:13" x14ac:dyDescent="0.2">
      <c r="A1463" s="1" t="s">
        <v>116</v>
      </c>
      <c r="B1463" s="2" t="s">
        <v>1405</v>
      </c>
      <c r="C1463" s="2" t="s">
        <v>15</v>
      </c>
      <c r="D1463" s="2" t="s">
        <v>1995</v>
      </c>
      <c r="E1463" s="2" t="s">
        <v>1978</v>
      </c>
      <c r="F1463" s="2" t="s">
        <v>107</v>
      </c>
      <c r="G1463" s="2">
        <v>78.25</v>
      </c>
      <c r="H1463" s="2">
        <v>21.75</v>
      </c>
      <c r="I1463" s="2" t="s">
        <v>19</v>
      </c>
      <c r="J1463" s="2" t="s">
        <v>20</v>
      </c>
      <c r="K1463" s="2">
        <v>2018</v>
      </c>
      <c r="L1463" s="2" t="s">
        <v>21</v>
      </c>
      <c r="M1463" s="3">
        <v>43410</v>
      </c>
    </row>
    <row r="1464" spans="1:13" x14ac:dyDescent="0.2">
      <c r="A1464" s="1" t="s">
        <v>217</v>
      </c>
      <c r="B1464" s="2" t="s">
        <v>1996</v>
      </c>
      <c r="C1464" s="2" t="s">
        <v>24</v>
      </c>
      <c r="D1464" s="2">
        <v>26900000</v>
      </c>
      <c r="E1464" s="2" t="s">
        <v>1978</v>
      </c>
      <c r="F1464" s="2" t="s">
        <v>95</v>
      </c>
      <c r="G1464" s="2">
        <v>68.94</v>
      </c>
      <c r="H1464" s="2">
        <v>31.06</v>
      </c>
      <c r="I1464" s="2" t="s">
        <v>19</v>
      </c>
      <c r="J1464" s="2" t="s">
        <v>20</v>
      </c>
      <c r="K1464" s="2">
        <v>2018</v>
      </c>
      <c r="L1464" s="2" t="s">
        <v>21</v>
      </c>
      <c r="M1464" s="3">
        <v>43410</v>
      </c>
    </row>
    <row r="1465" spans="1:13" x14ac:dyDescent="0.2">
      <c r="A1465" s="1" t="s">
        <v>60</v>
      </c>
      <c r="B1465" s="2" t="s">
        <v>1997</v>
      </c>
      <c r="C1465" s="2" t="s">
        <v>24</v>
      </c>
      <c r="D1465" s="2">
        <v>43000000</v>
      </c>
      <c r="E1465" s="2" t="s">
        <v>1978</v>
      </c>
      <c r="F1465" s="2" t="s">
        <v>233</v>
      </c>
      <c r="G1465" s="2">
        <v>32.53</v>
      </c>
      <c r="H1465" s="2">
        <v>67.47</v>
      </c>
      <c r="I1465" s="2" t="s">
        <v>26</v>
      </c>
      <c r="J1465" s="2" t="s">
        <v>20</v>
      </c>
      <c r="K1465" s="2">
        <v>2018</v>
      </c>
      <c r="L1465" s="2" t="s">
        <v>21</v>
      </c>
      <c r="M1465" s="3">
        <v>43410</v>
      </c>
    </row>
    <row r="1466" spans="1:13" x14ac:dyDescent="0.2">
      <c r="A1466" s="1" t="s">
        <v>100</v>
      </c>
      <c r="B1466" s="2" t="s">
        <v>1990</v>
      </c>
      <c r="C1466" s="2" t="s">
        <v>15</v>
      </c>
      <c r="D1466" s="2" t="s">
        <v>1998</v>
      </c>
      <c r="E1466" s="2" t="s">
        <v>1978</v>
      </c>
      <c r="F1466" s="2" t="s">
        <v>48</v>
      </c>
      <c r="G1466" s="2">
        <v>65.03</v>
      </c>
      <c r="H1466" s="2">
        <v>34.97</v>
      </c>
      <c r="I1466" s="2" t="s">
        <v>26</v>
      </c>
      <c r="J1466" s="2" t="s">
        <v>20</v>
      </c>
      <c r="K1466" s="2">
        <v>2018</v>
      </c>
      <c r="L1466" s="2" t="s">
        <v>21</v>
      </c>
      <c r="M1466" s="3">
        <v>43410</v>
      </c>
    </row>
    <row r="1467" spans="1:13" x14ac:dyDescent="0.2">
      <c r="A1467" s="1" t="s">
        <v>45</v>
      </c>
      <c r="B1467" s="2" t="s">
        <v>46</v>
      </c>
      <c r="C1467" s="2" t="s">
        <v>15</v>
      </c>
      <c r="D1467" s="2" t="s">
        <v>1999</v>
      </c>
      <c r="E1467" s="2" t="s">
        <v>1978</v>
      </c>
      <c r="F1467" s="2" t="s">
        <v>65</v>
      </c>
      <c r="G1467" s="2">
        <v>73.599999999999994</v>
      </c>
      <c r="H1467" s="2">
        <v>26.4</v>
      </c>
      <c r="I1467" s="2" t="s">
        <v>19</v>
      </c>
      <c r="J1467" s="2" t="s">
        <v>31</v>
      </c>
      <c r="K1467" s="2">
        <v>2018</v>
      </c>
      <c r="L1467" s="2" t="s">
        <v>49</v>
      </c>
      <c r="M1467" s="3">
        <v>43256</v>
      </c>
    </row>
    <row r="1468" spans="1:13" x14ac:dyDescent="0.2">
      <c r="A1468" s="1" t="s">
        <v>122</v>
      </c>
      <c r="B1468" s="2" t="s">
        <v>2000</v>
      </c>
      <c r="C1468" s="2" t="s">
        <v>15</v>
      </c>
      <c r="D1468" s="2" t="s">
        <v>2001</v>
      </c>
      <c r="E1468" s="2" t="s">
        <v>1978</v>
      </c>
      <c r="F1468" s="2" t="s">
        <v>245</v>
      </c>
      <c r="G1468" s="2">
        <v>85.88</v>
      </c>
      <c r="H1468" s="2">
        <v>41.12</v>
      </c>
      <c r="I1468" s="2" t="s">
        <v>19</v>
      </c>
      <c r="J1468" s="2" t="s">
        <v>31</v>
      </c>
      <c r="K1468" s="2">
        <v>2018</v>
      </c>
      <c r="L1468" s="2" t="s">
        <v>49</v>
      </c>
      <c r="M1468" s="3">
        <v>43256</v>
      </c>
    </row>
    <row r="1469" spans="1:13" x14ac:dyDescent="0.2">
      <c r="A1469" s="1" t="s">
        <v>60</v>
      </c>
      <c r="B1469" s="2" t="s">
        <v>334</v>
      </c>
      <c r="C1469" s="2" t="s">
        <v>15</v>
      </c>
      <c r="D1469" s="2" t="s">
        <v>2002</v>
      </c>
      <c r="E1469" s="2" t="s">
        <v>1978</v>
      </c>
      <c r="F1469" s="2" t="s">
        <v>107</v>
      </c>
      <c r="G1469" s="2">
        <v>22.4</v>
      </c>
      <c r="H1469" s="2">
        <v>77.599999999999994</v>
      </c>
      <c r="I1469" s="2" t="s">
        <v>26</v>
      </c>
      <c r="J1469" s="2" t="s">
        <v>20</v>
      </c>
      <c r="K1469" s="2">
        <v>2018</v>
      </c>
      <c r="L1469" s="2" t="s">
        <v>36</v>
      </c>
      <c r="M1469" s="3">
        <v>43165</v>
      </c>
    </row>
    <row r="1470" spans="1:13" x14ac:dyDescent="0.2">
      <c r="A1470" s="1" t="s">
        <v>66</v>
      </c>
      <c r="B1470" s="2" t="s">
        <v>2003</v>
      </c>
      <c r="C1470" s="2" t="s">
        <v>15</v>
      </c>
      <c r="D1470" s="2" t="s">
        <v>2004</v>
      </c>
      <c r="E1470" s="2" t="s">
        <v>1978</v>
      </c>
      <c r="F1470" s="2" t="s">
        <v>90</v>
      </c>
      <c r="G1470" s="2">
        <v>82.61</v>
      </c>
      <c r="H1470" s="2">
        <v>17.39</v>
      </c>
      <c r="I1470" s="2" t="s">
        <v>19</v>
      </c>
      <c r="J1470" s="2" t="s">
        <v>20</v>
      </c>
      <c r="K1470" s="2">
        <v>2017</v>
      </c>
      <c r="L1470" s="2" t="s">
        <v>36</v>
      </c>
      <c r="M1470" s="3">
        <v>43046</v>
      </c>
    </row>
    <row r="1471" spans="1:13" x14ac:dyDescent="0.2">
      <c r="A1471" s="1" t="s">
        <v>13</v>
      </c>
      <c r="B1471" s="2" t="s">
        <v>246</v>
      </c>
      <c r="C1471" s="2" t="s">
        <v>15</v>
      </c>
      <c r="D1471" s="2" t="s">
        <v>2005</v>
      </c>
      <c r="E1471" s="2" t="s">
        <v>1978</v>
      </c>
      <c r="F1471" s="2" t="s">
        <v>107</v>
      </c>
      <c r="G1471" s="2">
        <v>74.900000000000006</v>
      </c>
      <c r="H1471" s="2">
        <v>25.1</v>
      </c>
      <c r="I1471" s="2" t="s">
        <v>19</v>
      </c>
      <c r="J1471" s="2" t="s">
        <v>31</v>
      </c>
      <c r="K1471" s="2">
        <v>2016</v>
      </c>
      <c r="L1471" s="2" t="s">
        <v>21</v>
      </c>
      <c r="M1471" s="3">
        <v>42682</v>
      </c>
    </row>
    <row r="1472" spans="1:13" x14ac:dyDescent="0.2">
      <c r="A1472" s="1" t="s">
        <v>293</v>
      </c>
      <c r="B1472" s="2" t="s">
        <v>953</v>
      </c>
      <c r="C1472" s="2" t="s">
        <v>15</v>
      </c>
      <c r="D1472" s="2" t="s">
        <v>2006</v>
      </c>
      <c r="E1472" s="2" t="s">
        <v>1978</v>
      </c>
      <c r="F1472" s="2" t="s">
        <v>233</v>
      </c>
      <c r="G1472" s="2">
        <v>62.65</v>
      </c>
      <c r="H1472" s="2">
        <v>37.35</v>
      </c>
      <c r="I1472" s="2" t="s">
        <v>26</v>
      </c>
      <c r="J1472" s="2" t="s">
        <v>20</v>
      </c>
      <c r="K1472" s="2">
        <v>2016</v>
      </c>
      <c r="L1472" s="2" t="s">
        <v>21</v>
      </c>
      <c r="M1472" s="3">
        <v>42682</v>
      </c>
    </row>
    <row r="1473" spans="1:13" x14ac:dyDescent="0.2">
      <c r="A1473" s="1" t="s">
        <v>248</v>
      </c>
      <c r="B1473" s="2" t="s">
        <v>249</v>
      </c>
      <c r="C1473" s="2" t="s">
        <v>15</v>
      </c>
      <c r="D1473" s="2" t="s">
        <v>2007</v>
      </c>
      <c r="E1473" s="2" t="s">
        <v>1978</v>
      </c>
      <c r="F1473" s="2" t="s">
        <v>121</v>
      </c>
      <c r="G1473" s="2">
        <v>64.7</v>
      </c>
      <c r="H1473" s="2">
        <v>35.299999999999997</v>
      </c>
      <c r="I1473" s="2" t="s">
        <v>26</v>
      </c>
      <c r="J1473" s="2" t="s">
        <v>31</v>
      </c>
      <c r="K1473" s="2">
        <v>2016</v>
      </c>
      <c r="L1473" s="2" t="s">
        <v>21</v>
      </c>
      <c r="M1473" s="3">
        <v>42682</v>
      </c>
    </row>
    <row r="1474" spans="1:13" x14ac:dyDescent="0.2">
      <c r="A1474" s="1" t="s">
        <v>108</v>
      </c>
      <c r="B1474" s="2" t="s">
        <v>147</v>
      </c>
      <c r="C1474" s="2" t="s">
        <v>15</v>
      </c>
      <c r="D1474" s="2" t="s">
        <v>2008</v>
      </c>
      <c r="E1474" s="2" t="s">
        <v>1978</v>
      </c>
      <c r="F1474" s="2" t="s">
        <v>95</v>
      </c>
      <c r="G1474" s="2">
        <v>65.12</v>
      </c>
      <c r="H1474" s="2">
        <v>34.880000000000003</v>
      </c>
      <c r="I1474" s="2" t="s">
        <v>26</v>
      </c>
      <c r="J1474" s="2" t="s">
        <v>20</v>
      </c>
      <c r="K1474" s="2">
        <v>2016</v>
      </c>
      <c r="L1474" s="2" t="s">
        <v>21</v>
      </c>
      <c r="M1474" s="3">
        <v>42682</v>
      </c>
    </row>
    <row r="1475" spans="1:13" x14ac:dyDescent="0.2">
      <c r="A1475" s="1" t="s">
        <v>242</v>
      </c>
      <c r="B1475" s="2" t="s">
        <v>2009</v>
      </c>
      <c r="C1475" s="2" t="s">
        <v>24</v>
      </c>
      <c r="D1475" s="4">
        <v>250000000</v>
      </c>
      <c r="E1475" s="2" t="s">
        <v>1978</v>
      </c>
      <c r="F1475" s="2" t="s">
        <v>2010</v>
      </c>
      <c r="G1475" s="2">
        <v>78.88</v>
      </c>
      <c r="H1475" s="2">
        <v>21.12</v>
      </c>
      <c r="I1475" s="2" t="s">
        <v>19</v>
      </c>
      <c r="J1475" s="2" t="s">
        <v>20</v>
      </c>
      <c r="K1475" s="2">
        <v>2016</v>
      </c>
      <c r="L1475" s="2" t="s">
        <v>21</v>
      </c>
      <c r="M1475" s="3">
        <v>42682</v>
      </c>
    </row>
    <row r="1476" spans="1:13" x14ac:dyDescent="0.2">
      <c r="A1476" s="1" t="s">
        <v>280</v>
      </c>
      <c r="B1476" s="2" t="s">
        <v>2011</v>
      </c>
      <c r="C1476" s="2" t="s">
        <v>24</v>
      </c>
      <c r="D1476" s="4">
        <v>14900000</v>
      </c>
      <c r="E1476" s="2" t="s">
        <v>1978</v>
      </c>
      <c r="F1476" s="2" t="s">
        <v>35</v>
      </c>
      <c r="G1476" s="2">
        <v>69.819999999999993</v>
      </c>
      <c r="H1476" s="2">
        <v>30.18</v>
      </c>
      <c r="I1476" s="2" t="s">
        <v>19</v>
      </c>
      <c r="J1476" s="2" t="s">
        <v>20</v>
      </c>
      <c r="K1476" s="2">
        <v>2016</v>
      </c>
      <c r="L1476" s="2" t="s">
        <v>21</v>
      </c>
      <c r="M1476" s="3">
        <v>42682</v>
      </c>
    </row>
    <row r="1477" spans="1:13" x14ac:dyDescent="0.2">
      <c r="A1477" s="1" t="s">
        <v>217</v>
      </c>
      <c r="B1477" s="2" t="s">
        <v>2012</v>
      </c>
      <c r="C1477" s="2" t="s">
        <v>15</v>
      </c>
      <c r="D1477" s="2" t="s">
        <v>2013</v>
      </c>
      <c r="E1477" s="2" t="s">
        <v>1978</v>
      </c>
      <c r="F1477" s="2" t="s">
        <v>159</v>
      </c>
      <c r="G1477" s="2">
        <v>65.709999999999994</v>
      </c>
      <c r="H1477" s="2">
        <v>34.29</v>
      </c>
      <c r="I1477" s="2" t="s">
        <v>26</v>
      </c>
      <c r="J1477" s="2" t="s">
        <v>20</v>
      </c>
      <c r="K1477" s="2">
        <v>2016</v>
      </c>
      <c r="L1477" s="2" t="s">
        <v>21</v>
      </c>
      <c r="M1477" s="3">
        <v>42682</v>
      </c>
    </row>
    <row r="1478" spans="1:13" x14ac:dyDescent="0.2">
      <c r="A1478" s="1" t="s">
        <v>13</v>
      </c>
      <c r="B1478" s="2" t="s">
        <v>2014</v>
      </c>
      <c r="C1478" s="2" t="s">
        <v>15</v>
      </c>
      <c r="D1478" s="2" t="s">
        <v>2015</v>
      </c>
      <c r="E1478" s="2" t="s">
        <v>1978</v>
      </c>
      <c r="F1478" s="2" t="s">
        <v>874</v>
      </c>
      <c r="G1478" s="2">
        <v>83.68</v>
      </c>
      <c r="H1478" s="2">
        <v>16.32</v>
      </c>
      <c r="I1478" s="2" t="s">
        <v>19</v>
      </c>
      <c r="J1478" s="2" t="s">
        <v>31</v>
      </c>
      <c r="K1478" s="2">
        <v>2016</v>
      </c>
      <c r="L1478" s="2" t="s">
        <v>21</v>
      </c>
      <c r="M1478" s="3">
        <v>42682</v>
      </c>
    </row>
    <row r="1479" spans="1:13" x14ac:dyDescent="0.2">
      <c r="A1479" s="1" t="s">
        <v>13</v>
      </c>
      <c r="B1479" s="2" t="s">
        <v>2016</v>
      </c>
      <c r="C1479" s="2" t="s">
        <v>15</v>
      </c>
      <c r="D1479" s="2" t="s">
        <v>2017</v>
      </c>
      <c r="E1479" s="2" t="s">
        <v>1978</v>
      </c>
      <c r="F1479" s="2" t="s">
        <v>1424</v>
      </c>
      <c r="G1479" s="2">
        <v>76.989999999999995</v>
      </c>
      <c r="H1479" s="2">
        <v>23.01</v>
      </c>
      <c r="I1479" s="2" t="s">
        <v>19</v>
      </c>
      <c r="J1479" s="2" t="s">
        <v>31</v>
      </c>
      <c r="K1479" s="2">
        <v>2016</v>
      </c>
      <c r="L1479" s="2" t="s">
        <v>21</v>
      </c>
      <c r="M1479" s="3">
        <v>42682</v>
      </c>
    </row>
    <row r="1480" spans="1:13" x14ac:dyDescent="0.2">
      <c r="A1480" s="1" t="s">
        <v>374</v>
      </c>
      <c r="B1480" s="2" t="s">
        <v>2018</v>
      </c>
      <c r="C1480" s="2" t="s">
        <v>15</v>
      </c>
      <c r="D1480" s="2" t="s">
        <v>2019</v>
      </c>
      <c r="E1480" s="2" t="s">
        <v>1978</v>
      </c>
      <c r="F1480" s="2" t="s">
        <v>59</v>
      </c>
      <c r="G1480" s="2">
        <v>71.88</v>
      </c>
      <c r="H1480" s="2">
        <v>28.12</v>
      </c>
      <c r="I1480" s="2" t="s">
        <v>19</v>
      </c>
      <c r="J1480" s="2" t="s">
        <v>31</v>
      </c>
      <c r="K1480" s="2">
        <v>2016</v>
      </c>
      <c r="L1480" s="2" t="s">
        <v>21</v>
      </c>
      <c r="M1480" s="3">
        <v>42682</v>
      </c>
    </row>
    <row r="1481" spans="1:13" x14ac:dyDescent="0.2">
      <c r="A1481" s="1" t="s">
        <v>217</v>
      </c>
      <c r="B1481" s="2" t="s">
        <v>2020</v>
      </c>
      <c r="C1481" s="2" t="s">
        <v>15</v>
      </c>
      <c r="D1481" s="2" t="s">
        <v>2021</v>
      </c>
      <c r="E1481" s="2" t="s">
        <v>1978</v>
      </c>
      <c r="F1481" s="2" t="s">
        <v>95</v>
      </c>
      <c r="G1481" s="2">
        <v>71.23</v>
      </c>
      <c r="H1481" s="2">
        <v>28.77</v>
      </c>
      <c r="I1481" s="2" t="s">
        <v>19</v>
      </c>
      <c r="J1481" s="2" t="s">
        <v>20</v>
      </c>
      <c r="K1481" s="2">
        <v>2016</v>
      </c>
      <c r="L1481" s="2" t="s">
        <v>21</v>
      </c>
      <c r="M1481" s="3">
        <v>42682</v>
      </c>
    </row>
    <row r="1482" spans="1:13" x14ac:dyDescent="0.2">
      <c r="A1482" s="1" t="s">
        <v>111</v>
      </c>
      <c r="B1482" s="2" t="s">
        <v>2022</v>
      </c>
      <c r="C1482" s="2" t="s">
        <v>15</v>
      </c>
      <c r="D1482" s="2" t="s">
        <v>2023</v>
      </c>
      <c r="E1482" s="2" t="s">
        <v>1978</v>
      </c>
      <c r="F1482" s="2" t="s">
        <v>78</v>
      </c>
      <c r="G1482" s="2">
        <v>70.680000000000007</v>
      </c>
      <c r="H1482" s="2">
        <v>29.32</v>
      </c>
      <c r="I1482" s="2" t="s">
        <v>19</v>
      </c>
      <c r="J1482" s="2" t="s">
        <v>20</v>
      </c>
      <c r="K1482" s="2">
        <v>2016</v>
      </c>
      <c r="L1482" s="2" t="s">
        <v>36</v>
      </c>
      <c r="M1482" s="3">
        <v>42395</v>
      </c>
    </row>
    <row r="1483" spans="1:13" x14ac:dyDescent="0.2">
      <c r="A1483" s="1" t="s">
        <v>91</v>
      </c>
      <c r="B1483" s="2" t="s">
        <v>2024</v>
      </c>
      <c r="C1483" s="2" t="s">
        <v>24</v>
      </c>
      <c r="D1483" s="4">
        <v>45000000</v>
      </c>
      <c r="E1483" s="2" t="s">
        <v>1978</v>
      </c>
      <c r="F1483" s="2" t="s">
        <v>93</v>
      </c>
      <c r="G1483" s="2">
        <v>38.909999999999997</v>
      </c>
      <c r="H1483" s="2">
        <v>61.09</v>
      </c>
      <c r="I1483" s="2" t="s">
        <v>26</v>
      </c>
      <c r="J1483" s="2" t="s">
        <v>20</v>
      </c>
      <c r="K1483" s="2">
        <v>2015</v>
      </c>
      <c r="L1483" s="2" t="s">
        <v>36</v>
      </c>
      <c r="M1483" s="3">
        <v>42311</v>
      </c>
    </row>
    <row r="1484" spans="1:13" x14ac:dyDescent="0.2">
      <c r="A1484" s="1" t="s">
        <v>52</v>
      </c>
      <c r="B1484" s="2" t="s">
        <v>2025</v>
      </c>
      <c r="C1484" s="2" t="s">
        <v>24</v>
      </c>
      <c r="D1484" s="4">
        <v>65000000</v>
      </c>
      <c r="E1484" s="2" t="s">
        <v>1978</v>
      </c>
      <c r="F1484" s="2" t="s">
        <v>107</v>
      </c>
      <c r="G1484" s="2">
        <v>28.89</v>
      </c>
      <c r="H1484" s="2">
        <v>71.11</v>
      </c>
      <c r="I1484" s="2" t="s">
        <v>26</v>
      </c>
      <c r="J1484" s="2" t="s">
        <v>20</v>
      </c>
      <c r="K1484" s="2">
        <v>2015</v>
      </c>
      <c r="L1484" s="2" t="s">
        <v>36</v>
      </c>
      <c r="M1484" s="3">
        <v>42311</v>
      </c>
    </row>
    <row r="1485" spans="1:13" x14ac:dyDescent="0.2">
      <c r="A1485" s="1" t="s">
        <v>69</v>
      </c>
      <c r="B1485" s="2" t="s">
        <v>2026</v>
      </c>
      <c r="C1485" s="2" t="s">
        <v>15</v>
      </c>
      <c r="D1485" s="2" t="s">
        <v>2027</v>
      </c>
      <c r="E1485" s="2" t="s">
        <v>1978</v>
      </c>
      <c r="F1485" s="2" t="s">
        <v>107</v>
      </c>
      <c r="G1485" s="2">
        <v>22.03</v>
      </c>
      <c r="H1485" s="2">
        <v>77.97</v>
      </c>
      <c r="I1485" s="2" t="s">
        <v>26</v>
      </c>
      <c r="J1485" s="2" t="s">
        <v>20</v>
      </c>
      <c r="K1485" s="2">
        <v>2015</v>
      </c>
      <c r="L1485" s="2" t="s">
        <v>36</v>
      </c>
      <c r="M1485" s="3">
        <v>42311</v>
      </c>
    </row>
    <row r="1486" spans="1:13" x14ac:dyDescent="0.2">
      <c r="A1486" s="1" t="s">
        <v>242</v>
      </c>
      <c r="B1486" s="2" t="s">
        <v>243</v>
      </c>
      <c r="C1486" s="2" t="s">
        <v>15</v>
      </c>
      <c r="D1486" s="2" t="s">
        <v>2028</v>
      </c>
      <c r="E1486" s="2" t="s">
        <v>1978</v>
      </c>
      <c r="F1486" s="2" t="s">
        <v>90</v>
      </c>
      <c r="G1486" s="2">
        <v>75.099999999999994</v>
      </c>
      <c r="H1486" s="2">
        <v>24.9</v>
      </c>
      <c r="I1486" s="2" t="s">
        <v>19</v>
      </c>
      <c r="J1486" s="2" t="s">
        <v>20</v>
      </c>
      <c r="K1486" s="2">
        <v>2014</v>
      </c>
      <c r="L1486" s="2" t="s">
        <v>21</v>
      </c>
      <c r="M1486" s="3">
        <v>41947</v>
      </c>
    </row>
    <row r="1487" spans="1:13" x14ac:dyDescent="0.2">
      <c r="A1487" s="1" t="s">
        <v>205</v>
      </c>
      <c r="B1487" s="2" t="s">
        <v>1012</v>
      </c>
      <c r="C1487" s="2" t="s">
        <v>15</v>
      </c>
      <c r="D1487" s="2" t="s">
        <v>2029</v>
      </c>
      <c r="E1487" s="2" t="s">
        <v>1978</v>
      </c>
      <c r="F1487" s="2" t="s">
        <v>48</v>
      </c>
      <c r="G1487" s="2">
        <v>81.3</v>
      </c>
      <c r="H1487" s="2">
        <v>18.7</v>
      </c>
      <c r="I1487" s="2" t="s">
        <v>19</v>
      </c>
      <c r="J1487" s="2" t="s">
        <v>20</v>
      </c>
      <c r="K1487" s="2">
        <v>2014</v>
      </c>
      <c r="L1487" s="2" t="s">
        <v>21</v>
      </c>
      <c r="M1487" s="3">
        <v>41947</v>
      </c>
    </row>
    <row r="1488" spans="1:13" x14ac:dyDescent="0.2">
      <c r="A1488" s="1" t="s">
        <v>52</v>
      </c>
      <c r="B1488" s="2" t="s">
        <v>2030</v>
      </c>
      <c r="C1488" s="2" t="s">
        <v>15</v>
      </c>
      <c r="D1488" s="2" t="s">
        <v>2031</v>
      </c>
      <c r="E1488" s="2" t="s">
        <v>1978</v>
      </c>
      <c r="F1488" s="2" t="s">
        <v>159</v>
      </c>
      <c r="G1488" s="2">
        <v>68</v>
      </c>
      <c r="H1488" s="2">
        <v>32.1</v>
      </c>
      <c r="I1488" s="2" t="s">
        <v>19</v>
      </c>
      <c r="J1488" s="2" t="s">
        <v>20</v>
      </c>
      <c r="K1488" s="2">
        <v>2014</v>
      </c>
      <c r="L1488" s="2" t="s">
        <v>21</v>
      </c>
      <c r="M1488" s="3">
        <v>41947</v>
      </c>
    </row>
    <row r="1489" spans="1:13" x14ac:dyDescent="0.2">
      <c r="A1489" s="1" t="s">
        <v>22</v>
      </c>
      <c r="B1489" s="2" t="s">
        <v>2032</v>
      </c>
      <c r="C1489" s="2" t="s">
        <v>24</v>
      </c>
      <c r="D1489" s="4">
        <v>300000000</v>
      </c>
      <c r="E1489" s="2" t="s">
        <v>1978</v>
      </c>
      <c r="F1489" s="2" t="s">
        <v>176</v>
      </c>
      <c r="G1489" s="2">
        <v>67.959999999999994</v>
      </c>
      <c r="H1489" s="2">
        <v>32.04</v>
      </c>
      <c r="I1489" s="2" t="s">
        <v>19</v>
      </c>
      <c r="J1489" s="2" t="s">
        <v>20</v>
      </c>
      <c r="K1489" s="2">
        <v>2014</v>
      </c>
      <c r="L1489" s="2" t="s">
        <v>49</v>
      </c>
      <c r="M1489" s="3">
        <v>41793</v>
      </c>
    </row>
    <row r="1490" spans="1:13" x14ac:dyDescent="0.2">
      <c r="A1490" s="1" t="s">
        <v>150</v>
      </c>
      <c r="B1490" s="2" t="s">
        <v>897</v>
      </c>
      <c r="C1490" s="2" t="s">
        <v>42</v>
      </c>
      <c r="D1490" s="2" t="s">
        <v>2033</v>
      </c>
      <c r="E1490" s="2" t="s">
        <v>1978</v>
      </c>
      <c r="F1490" s="2" t="s">
        <v>233</v>
      </c>
      <c r="G1490" s="2">
        <v>76.11</v>
      </c>
      <c r="H1490" s="2">
        <v>23.89</v>
      </c>
      <c r="I1490" s="2" t="s">
        <v>19</v>
      </c>
      <c r="J1490" s="2" t="s">
        <v>20</v>
      </c>
      <c r="K1490" s="2">
        <v>2014</v>
      </c>
      <c r="L1490" s="2" t="s">
        <v>49</v>
      </c>
      <c r="M1490" s="3">
        <v>41793</v>
      </c>
    </row>
    <row r="1491" spans="1:13" x14ac:dyDescent="0.2">
      <c r="A1491" s="1" t="s">
        <v>32</v>
      </c>
      <c r="B1491" s="2" t="s">
        <v>2034</v>
      </c>
      <c r="C1491" s="2" t="s">
        <v>15</v>
      </c>
      <c r="D1491" s="2" t="s">
        <v>2035</v>
      </c>
      <c r="E1491" s="2" t="s">
        <v>1978</v>
      </c>
      <c r="F1491" s="2" t="s">
        <v>90</v>
      </c>
      <c r="G1491" s="2">
        <v>76.239999999999995</v>
      </c>
      <c r="H1491" s="2">
        <v>23.76</v>
      </c>
      <c r="I1491" s="2" t="s">
        <v>19</v>
      </c>
      <c r="J1491" s="2" t="s">
        <v>20</v>
      </c>
      <c r="K1491" s="2">
        <v>2014</v>
      </c>
      <c r="L1491" s="2" t="s">
        <v>49</v>
      </c>
      <c r="M1491" s="3">
        <v>41793</v>
      </c>
    </row>
    <row r="1492" spans="1:13" x14ac:dyDescent="0.2">
      <c r="A1492" s="1" t="s">
        <v>32</v>
      </c>
      <c r="B1492" s="2" t="s">
        <v>1024</v>
      </c>
      <c r="C1492" s="2" t="s">
        <v>15</v>
      </c>
      <c r="D1492" s="2" t="s">
        <v>2036</v>
      </c>
      <c r="E1492" s="2" t="s">
        <v>1978</v>
      </c>
      <c r="F1492" s="2" t="s">
        <v>140</v>
      </c>
      <c r="G1492" s="2">
        <v>75.62</v>
      </c>
      <c r="H1492" s="2">
        <v>24.74</v>
      </c>
      <c r="I1492" s="2" t="s">
        <v>19</v>
      </c>
      <c r="J1492" s="2" t="s">
        <v>27</v>
      </c>
      <c r="K1492" s="2">
        <v>2013</v>
      </c>
      <c r="L1492" s="2" t="s">
        <v>36</v>
      </c>
      <c r="M1492" s="3">
        <v>41583</v>
      </c>
    </row>
    <row r="1493" spans="1:13" x14ac:dyDescent="0.2">
      <c r="A1493" s="1" t="s">
        <v>220</v>
      </c>
      <c r="B1493" s="2" t="s">
        <v>1761</v>
      </c>
      <c r="C1493" s="2" t="s">
        <v>15</v>
      </c>
      <c r="D1493" s="2" t="s">
        <v>2037</v>
      </c>
      <c r="E1493" s="2" t="s">
        <v>1978</v>
      </c>
      <c r="F1493" s="2" t="s">
        <v>18</v>
      </c>
      <c r="G1493" s="2">
        <v>29.16</v>
      </c>
      <c r="H1493" s="2">
        <v>70.84</v>
      </c>
      <c r="I1493" s="2" t="s">
        <v>26</v>
      </c>
      <c r="J1493" s="2" t="s">
        <v>20</v>
      </c>
      <c r="K1493" s="2">
        <v>2013</v>
      </c>
      <c r="L1493" s="2" t="s">
        <v>36</v>
      </c>
      <c r="M1493" s="3">
        <v>41583</v>
      </c>
    </row>
    <row r="1494" spans="1:13" x14ac:dyDescent="0.2">
      <c r="A1494" s="1" t="s">
        <v>66</v>
      </c>
      <c r="B1494" s="2" t="s">
        <v>1489</v>
      </c>
      <c r="C1494" s="2" t="s">
        <v>24</v>
      </c>
      <c r="D1494" s="4">
        <v>7000000</v>
      </c>
      <c r="E1494" s="2" t="s">
        <v>1978</v>
      </c>
      <c r="F1494" s="2" t="s">
        <v>95</v>
      </c>
      <c r="G1494" s="2">
        <v>47.04</v>
      </c>
      <c r="H1494" s="2">
        <v>52.96</v>
      </c>
      <c r="I1494" s="2" t="s">
        <v>26</v>
      </c>
      <c r="J1494" s="2" t="s">
        <v>20</v>
      </c>
      <c r="K1494" s="2">
        <v>2013</v>
      </c>
      <c r="L1494" s="2" t="s">
        <v>36</v>
      </c>
      <c r="M1494" s="3">
        <v>41583</v>
      </c>
    </row>
    <row r="1495" spans="1:13" x14ac:dyDescent="0.2">
      <c r="A1495" s="1" t="s">
        <v>269</v>
      </c>
      <c r="B1495" s="2" t="s">
        <v>1493</v>
      </c>
      <c r="C1495" s="2" t="s">
        <v>15</v>
      </c>
      <c r="D1495" s="2" t="s">
        <v>2038</v>
      </c>
      <c r="E1495" s="2" t="s">
        <v>1978</v>
      </c>
      <c r="F1495" s="2" t="s">
        <v>136</v>
      </c>
      <c r="G1495" s="2">
        <v>71.98</v>
      </c>
      <c r="H1495" s="2">
        <v>28.02</v>
      </c>
      <c r="I1495" s="2" t="s">
        <v>19</v>
      </c>
      <c r="J1495" s="2" t="s">
        <v>20</v>
      </c>
      <c r="K1495" s="2">
        <v>2013</v>
      </c>
      <c r="L1495" s="2" t="s">
        <v>36</v>
      </c>
      <c r="M1495" s="3">
        <v>41583</v>
      </c>
    </row>
    <row r="1496" spans="1:13" x14ac:dyDescent="0.2">
      <c r="A1496" s="1" t="s">
        <v>66</v>
      </c>
      <c r="B1496" s="2" t="s">
        <v>1489</v>
      </c>
      <c r="C1496" s="2" t="s">
        <v>15</v>
      </c>
      <c r="D1496" s="2" t="s">
        <v>2039</v>
      </c>
      <c r="E1496" s="2" t="s">
        <v>1978</v>
      </c>
      <c r="F1496" s="2" t="s">
        <v>55</v>
      </c>
      <c r="G1496" s="2">
        <v>74.319999999999993</v>
      </c>
      <c r="H1496" s="2">
        <v>25.68</v>
      </c>
      <c r="I1496" s="2" t="s">
        <v>19</v>
      </c>
      <c r="J1496" s="2" t="s">
        <v>20</v>
      </c>
      <c r="K1496" s="2">
        <v>2013</v>
      </c>
      <c r="L1496" s="2" t="s">
        <v>36</v>
      </c>
      <c r="M1496" s="3">
        <v>41513</v>
      </c>
    </row>
    <row r="1497" spans="1:13" x14ac:dyDescent="0.2">
      <c r="A1497" s="1" t="s">
        <v>296</v>
      </c>
      <c r="B1497" s="2" t="s">
        <v>2040</v>
      </c>
      <c r="C1497" s="2" t="s">
        <v>15</v>
      </c>
      <c r="D1497" s="2" t="s">
        <v>2041</v>
      </c>
      <c r="E1497" s="2" t="s">
        <v>1978</v>
      </c>
      <c r="F1497" s="2" t="s">
        <v>490</v>
      </c>
      <c r="G1497" s="2">
        <v>44.8</v>
      </c>
      <c r="H1497" s="2">
        <v>55.2</v>
      </c>
      <c r="I1497" s="2" t="s">
        <v>26</v>
      </c>
      <c r="J1497" s="2" t="s">
        <v>20</v>
      </c>
      <c r="K1497" s="2">
        <v>2012</v>
      </c>
      <c r="L1497" s="2" t="s">
        <v>21</v>
      </c>
      <c r="M1497" s="3">
        <v>41219</v>
      </c>
    </row>
    <row r="1498" spans="1:13" x14ac:dyDescent="0.2">
      <c r="A1498" s="1" t="s">
        <v>66</v>
      </c>
      <c r="B1498" s="2" t="s">
        <v>174</v>
      </c>
      <c r="C1498" s="2" t="s">
        <v>42</v>
      </c>
      <c r="D1498" s="2" t="s">
        <v>2042</v>
      </c>
      <c r="E1498" s="2" t="s">
        <v>1978</v>
      </c>
      <c r="F1498" s="2" t="s">
        <v>107</v>
      </c>
      <c r="G1498" s="2">
        <v>74.400000000000006</v>
      </c>
      <c r="H1498" s="2">
        <v>25.6</v>
      </c>
      <c r="I1498" s="2" t="s">
        <v>19</v>
      </c>
      <c r="J1498" s="2" t="s">
        <v>20</v>
      </c>
      <c r="K1498" s="2">
        <v>2012</v>
      </c>
      <c r="L1498" s="2" t="s">
        <v>21</v>
      </c>
      <c r="M1498" s="3">
        <v>41219</v>
      </c>
    </row>
    <row r="1499" spans="1:13" x14ac:dyDescent="0.2">
      <c r="A1499" s="1" t="s">
        <v>83</v>
      </c>
      <c r="B1499" s="2" t="s">
        <v>84</v>
      </c>
      <c r="C1499" s="2" t="s">
        <v>24</v>
      </c>
      <c r="D1499" s="4">
        <v>195000000</v>
      </c>
      <c r="E1499" s="2" t="s">
        <v>1978</v>
      </c>
      <c r="F1499" s="2" t="s">
        <v>258</v>
      </c>
      <c r="G1499" s="2">
        <v>72.099999999999994</v>
      </c>
      <c r="H1499" s="2">
        <v>27.9</v>
      </c>
      <c r="I1499" s="2" t="s">
        <v>19</v>
      </c>
      <c r="J1499" s="2" t="s">
        <v>20</v>
      </c>
      <c r="K1499" s="2">
        <v>2012</v>
      </c>
      <c r="L1499" s="2" t="s">
        <v>21</v>
      </c>
      <c r="M1499" s="3">
        <v>41219</v>
      </c>
    </row>
    <row r="1500" spans="1:13" x14ac:dyDescent="0.2">
      <c r="A1500" s="1" t="s">
        <v>40</v>
      </c>
      <c r="B1500" s="2" t="s">
        <v>41</v>
      </c>
      <c r="C1500" s="2" t="s">
        <v>42</v>
      </c>
      <c r="D1500" s="2" t="s">
        <v>2043</v>
      </c>
      <c r="E1500" s="2" t="s">
        <v>1978</v>
      </c>
      <c r="F1500" s="2" t="s">
        <v>59</v>
      </c>
      <c r="G1500" s="2">
        <v>63</v>
      </c>
      <c r="H1500" s="2">
        <v>37</v>
      </c>
      <c r="I1500" s="2" t="s">
        <v>26</v>
      </c>
      <c r="J1500" s="2" t="s">
        <v>20</v>
      </c>
      <c r="K1500" s="2">
        <v>2012</v>
      </c>
      <c r="L1500" s="2" t="s">
        <v>21</v>
      </c>
      <c r="M1500" s="3">
        <v>41219</v>
      </c>
    </row>
    <row r="1501" spans="1:13" x14ac:dyDescent="0.2">
      <c r="A1501" s="1" t="s">
        <v>13</v>
      </c>
      <c r="B1501" s="2" t="s">
        <v>2044</v>
      </c>
      <c r="C1501" s="2" t="s">
        <v>15</v>
      </c>
      <c r="D1501" s="2" t="s">
        <v>2045</v>
      </c>
      <c r="E1501" s="2" t="s">
        <v>1978</v>
      </c>
      <c r="F1501" s="2" t="s">
        <v>831</v>
      </c>
      <c r="G1501" s="2">
        <v>68.7</v>
      </c>
      <c r="H1501" s="2">
        <v>31.3</v>
      </c>
      <c r="I1501" s="2" t="s">
        <v>19</v>
      </c>
      <c r="J1501" s="2" t="s">
        <v>20</v>
      </c>
      <c r="K1501" s="2">
        <v>2012</v>
      </c>
      <c r="L1501" s="2" t="s">
        <v>21</v>
      </c>
      <c r="M1501" s="3">
        <v>41219</v>
      </c>
    </row>
    <row r="1502" spans="1:13" x14ac:dyDescent="0.2">
      <c r="A1502" s="1" t="s">
        <v>13</v>
      </c>
      <c r="B1502" s="2" t="s">
        <v>2044</v>
      </c>
      <c r="C1502" s="2" t="s">
        <v>15</v>
      </c>
      <c r="D1502" s="2" t="s">
        <v>2046</v>
      </c>
      <c r="E1502" s="2" t="s">
        <v>1978</v>
      </c>
      <c r="F1502" s="2" t="s">
        <v>412</v>
      </c>
      <c r="G1502" s="2">
        <v>76.2</v>
      </c>
      <c r="H1502" s="2">
        <v>23.8</v>
      </c>
      <c r="I1502" s="2" t="s">
        <v>19</v>
      </c>
      <c r="J1502" s="2" t="s">
        <v>20</v>
      </c>
      <c r="K1502" s="2">
        <v>2012</v>
      </c>
      <c r="L1502" s="2" t="s">
        <v>21</v>
      </c>
      <c r="M1502" s="3">
        <v>41219</v>
      </c>
    </row>
    <row r="1503" spans="1:13" x14ac:dyDescent="0.2">
      <c r="A1503" s="1" t="s">
        <v>363</v>
      </c>
      <c r="B1503" s="2" t="s">
        <v>1301</v>
      </c>
      <c r="C1503" s="2" t="s">
        <v>15</v>
      </c>
      <c r="D1503" s="2" t="s">
        <v>2047</v>
      </c>
      <c r="E1503" s="2" t="s">
        <v>1978</v>
      </c>
      <c r="F1503" s="2" t="s">
        <v>121</v>
      </c>
      <c r="G1503" s="2">
        <v>68.599999999999994</v>
      </c>
      <c r="H1503" s="2">
        <v>31.4</v>
      </c>
      <c r="I1503" s="2" t="s">
        <v>19</v>
      </c>
      <c r="J1503" s="2" t="s">
        <v>20</v>
      </c>
      <c r="K1503" s="2">
        <v>2012</v>
      </c>
      <c r="L1503" s="2" t="s">
        <v>21</v>
      </c>
      <c r="M1503" s="3">
        <v>41219</v>
      </c>
    </row>
    <row r="1504" spans="1:13" x14ac:dyDescent="0.2">
      <c r="A1504" s="1" t="s">
        <v>363</v>
      </c>
      <c r="B1504" s="2" t="s">
        <v>1301</v>
      </c>
      <c r="C1504" s="2" t="s">
        <v>15</v>
      </c>
      <c r="D1504" s="2" t="s">
        <v>2048</v>
      </c>
      <c r="E1504" s="2" t="s">
        <v>1978</v>
      </c>
      <c r="F1504" s="2" t="s">
        <v>130</v>
      </c>
      <c r="G1504" s="2">
        <v>43.94</v>
      </c>
      <c r="H1504" s="2">
        <v>56.06</v>
      </c>
      <c r="I1504" s="2" t="s">
        <v>26</v>
      </c>
      <c r="J1504" s="2" t="s">
        <v>20</v>
      </c>
      <c r="K1504" s="2">
        <v>2011</v>
      </c>
      <c r="L1504" s="2" t="s">
        <v>36</v>
      </c>
      <c r="M1504" s="3">
        <v>40701</v>
      </c>
    </row>
    <row r="1505" spans="1:13" x14ac:dyDescent="0.2">
      <c r="A1505" s="1" t="s">
        <v>116</v>
      </c>
      <c r="B1505" s="2" t="s">
        <v>1405</v>
      </c>
      <c r="C1505" s="2" t="s">
        <v>15</v>
      </c>
      <c r="D1505" s="2" t="s">
        <v>2049</v>
      </c>
      <c r="E1505" s="2" t="s">
        <v>1978</v>
      </c>
      <c r="F1505" s="2" t="s">
        <v>107</v>
      </c>
      <c r="G1505" s="2">
        <v>82.7</v>
      </c>
      <c r="H1505" s="2">
        <v>17.3</v>
      </c>
      <c r="I1505" s="2" t="s">
        <v>19</v>
      </c>
      <c r="J1505" s="2" t="s">
        <v>20</v>
      </c>
      <c r="K1505" s="2">
        <v>2009</v>
      </c>
      <c r="L1505" s="2" t="s">
        <v>36</v>
      </c>
      <c r="M1505" s="3">
        <v>40050</v>
      </c>
    </row>
    <row r="1506" spans="1:13" x14ac:dyDescent="0.2">
      <c r="A1506" s="1" t="s">
        <v>45</v>
      </c>
      <c r="B1506" s="2" t="s">
        <v>2050</v>
      </c>
      <c r="C1506" s="2" t="s">
        <v>15</v>
      </c>
      <c r="D1506" s="2" t="s">
        <v>2051</v>
      </c>
      <c r="E1506" s="2" t="s">
        <v>1978</v>
      </c>
      <c r="F1506" s="2" t="s">
        <v>78</v>
      </c>
      <c r="G1506" s="2">
        <v>75.900000000000006</v>
      </c>
      <c r="H1506" s="2">
        <v>24.1</v>
      </c>
      <c r="I1506" s="2" t="s">
        <v>19</v>
      </c>
      <c r="J1506" s="2" t="s">
        <v>20</v>
      </c>
      <c r="K1506" s="2">
        <v>2009</v>
      </c>
      <c r="L1506" s="2" t="s">
        <v>36</v>
      </c>
      <c r="M1506" s="3">
        <v>39882</v>
      </c>
    </row>
    <row r="1507" spans="1:13" x14ac:dyDescent="0.2">
      <c r="A1507" s="1" t="s">
        <v>22</v>
      </c>
      <c r="B1507" s="2" t="s">
        <v>1547</v>
      </c>
      <c r="C1507" s="2" t="s">
        <v>24</v>
      </c>
      <c r="D1507" s="4">
        <v>500000000</v>
      </c>
      <c r="E1507" s="2" t="s">
        <v>1978</v>
      </c>
      <c r="F1507" s="2" t="s">
        <v>2052</v>
      </c>
      <c r="G1507" s="2">
        <v>71.900000000000006</v>
      </c>
      <c r="H1507" s="2">
        <v>28.1</v>
      </c>
      <c r="I1507" s="2" t="s">
        <v>19</v>
      </c>
      <c r="J1507" s="2" t="s">
        <v>20</v>
      </c>
      <c r="K1507" s="2">
        <v>2008</v>
      </c>
      <c r="L1507" s="2" t="s">
        <v>21</v>
      </c>
      <c r="M1507" s="3">
        <v>39756</v>
      </c>
    </row>
    <row r="1508" spans="1:13" x14ac:dyDescent="0.2">
      <c r="A1508" s="1" t="s">
        <v>91</v>
      </c>
      <c r="B1508" s="2" t="s">
        <v>589</v>
      </c>
      <c r="C1508" s="2" t="s">
        <v>15</v>
      </c>
      <c r="D1508" s="2" t="s">
        <v>2053</v>
      </c>
      <c r="E1508" s="2" t="s">
        <v>1978</v>
      </c>
      <c r="F1508" s="2" t="s">
        <v>78</v>
      </c>
      <c r="G1508" s="2">
        <v>60.5</v>
      </c>
      <c r="H1508" s="2">
        <v>39.5</v>
      </c>
      <c r="I1508" s="2" t="s">
        <v>26</v>
      </c>
      <c r="J1508" s="2" t="s">
        <v>20</v>
      </c>
      <c r="K1508" s="2">
        <v>2008</v>
      </c>
      <c r="L1508" s="2" t="s">
        <v>49</v>
      </c>
      <c r="M1508" s="3">
        <v>39602</v>
      </c>
    </row>
    <row r="1509" spans="1:13" x14ac:dyDescent="0.2">
      <c r="A1509" s="1" t="s">
        <v>621</v>
      </c>
      <c r="B1509" s="2" t="s">
        <v>2054</v>
      </c>
      <c r="C1509" s="2" t="s">
        <v>15</v>
      </c>
      <c r="D1509" s="2" t="s">
        <v>2055</v>
      </c>
      <c r="E1509" s="2" t="s">
        <v>1978</v>
      </c>
      <c r="F1509" s="2" t="s">
        <v>107</v>
      </c>
      <c r="G1509" s="2">
        <v>41.7</v>
      </c>
      <c r="H1509" s="2">
        <v>58.3</v>
      </c>
      <c r="I1509" s="2" t="s">
        <v>26</v>
      </c>
      <c r="J1509" s="2" t="s">
        <v>20</v>
      </c>
      <c r="K1509" s="2">
        <v>2007</v>
      </c>
      <c r="L1509" s="2" t="s">
        <v>36</v>
      </c>
      <c r="M1509" s="3">
        <v>39392</v>
      </c>
    </row>
    <row r="1510" spans="1:13" x14ac:dyDescent="0.2">
      <c r="A1510" s="1" t="s">
        <v>66</v>
      </c>
      <c r="B1510" s="2" t="s">
        <v>2056</v>
      </c>
      <c r="C1510" s="2" t="s">
        <v>15</v>
      </c>
      <c r="D1510" s="2" t="s">
        <v>2057</v>
      </c>
      <c r="E1510" s="2" t="s">
        <v>1978</v>
      </c>
      <c r="F1510" s="2" t="s">
        <v>76</v>
      </c>
      <c r="G1510" s="2">
        <v>58.45</v>
      </c>
      <c r="H1510" s="2">
        <v>41.55</v>
      </c>
      <c r="I1510" s="2" t="s">
        <v>26</v>
      </c>
      <c r="J1510" s="2" t="s">
        <v>20</v>
      </c>
      <c r="K1510" s="2">
        <v>2007</v>
      </c>
      <c r="L1510" s="2" t="s">
        <v>36</v>
      </c>
      <c r="M1510" s="3">
        <v>39392</v>
      </c>
    </row>
    <row r="1511" spans="1:13" x14ac:dyDescent="0.2">
      <c r="A1511" s="1" t="s">
        <v>108</v>
      </c>
      <c r="B1511" s="2" t="s">
        <v>147</v>
      </c>
      <c r="C1511" s="2" t="s">
        <v>42</v>
      </c>
      <c r="D1511" s="2" t="s">
        <v>2058</v>
      </c>
      <c r="E1511" s="2" t="s">
        <v>1978</v>
      </c>
      <c r="F1511" s="2" t="s">
        <v>90</v>
      </c>
      <c r="G1511" s="2">
        <v>75.7</v>
      </c>
      <c r="H1511" s="2">
        <v>24.3</v>
      </c>
      <c r="I1511" s="2" t="s">
        <v>19</v>
      </c>
      <c r="J1511" s="2" t="s">
        <v>20</v>
      </c>
      <c r="K1511" s="2">
        <v>2006</v>
      </c>
      <c r="L1511" s="2" t="s">
        <v>21</v>
      </c>
      <c r="M1511" s="3">
        <v>39028</v>
      </c>
    </row>
    <row r="1512" spans="1:13" x14ac:dyDescent="0.2">
      <c r="A1512" s="1" t="s">
        <v>122</v>
      </c>
      <c r="B1512" s="2" t="s">
        <v>227</v>
      </c>
      <c r="C1512" s="2" t="s">
        <v>24</v>
      </c>
      <c r="D1512" s="4">
        <v>8500000</v>
      </c>
      <c r="E1512" s="2" t="s">
        <v>1978</v>
      </c>
      <c r="F1512" s="2" t="s">
        <v>76</v>
      </c>
      <c r="G1512" s="2">
        <v>68.400000000000006</v>
      </c>
      <c r="H1512" s="2">
        <v>31.5</v>
      </c>
      <c r="I1512" s="2" t="s">
        <v>19</v>
      </c>
      <c r="J1512" s="2" t="s">
        <v>20</v>
      </c>
      <c r="K1512" s="2">
        <v>2005</v>
      </c>
      <c r="L1512" s="2" t="s">
        <v>36</v>
      </c>
      <c r="M1512" s="3">
        <v>38419</v>
      </c>
    </row>
    <row r="1513" spans="1:13" x14ac:dyDescent="0.2">
      <c r="A1513" s="1" t="s">
        <v>22</v>
      </c>
      <c r="B1513" s="2" t="s">
        <v>1547</v>
      </c>
      <c r="C1513" s="2" t="s">
        <v>15</v>
      </c>
      <c r="D1513" s="2" t="s">
        <v>2059</v>
      </c>
      <c r="E1513" s="2" t="s">
        <v>1978</v>
      </c>
      <c r="F1513" s="2" t="s">
        <v>490</v>
      </c>
      <c r="G1513" s="2">
        <v>67.599999999999994</v>
      </c>
      <c r="H1513" s="2">
        <v>32.4</v>
      </c>
      <c r="I1513" s="2" t="s">
        <v>19</v>
      </c>
      <c r="J1513" s="2" t="s">
        <v>20</v>
      </c>
      <c r="K1513" s="2">
        <v>2004</v>
      </c>
      <c r="L1513" s="2" t="s">
        <v>21</v>
      </c>
      <c r="M1513" s="3">
        <v>38293</v>
      </c>
    </row>
    <row r="1514" spans="1:13" x14ac:dyDescent="0.2">
      <c r="A1514" s="1" t="s">
        <v>111</v>
      </c>
      <c r="B1514" s="2" t="s">
        <v>1221</v>
      </c>
      <c r="C1514" s="2" t="s">
        <v>42</v>
      </c>
      <c r="D1514" s="2" t="s">
        <v>2060</v>
      </c>
      <c r="E1514" s="2" t="s">
        <v>1978</v>
      </c>
      <c r="F1514" s="2" t="s">
        <v>107</v>
      </c>
      <c r="G1514" s="2">
        <v>48.7</v>
      </c>
      <c r="H1514" s="2">
        <v>51.3</v>
      </c>
      <c r="I1514" s="2" t="s">
        <v>26</v>
      </c>
      <c r="J1514" s="2" t="s">
        <v>20</v>
      </c>
      <c r="K1514" s="2">
        <v>2004</v>
      </c>
      <c r="L1514" s="2" t="s">
        <v>21</v>
      </c>
      <c r="M1514" s="3">
        <v>38293</v>
      </c>
    </row>
    <row r="1515" spans="1:13" x14ac:dyDescent="0.2">
      <c r="A1515" s="1" t="s">
        <v>13</v>
      </c>
      <c r="B1515" s="2" t="s">
        <v>2061</v>
      </c>
      <c r="C1515" s="2" t="s">
        <v>24</v>
      </c>
      <c r="D1515" s="4">
        <v>15000000</v>
      </c>
      <c r="E1515" s="2" t="s">
        <v>1978</v>
      </c>
      <c r="F1515" s="2" t="s">
        <v>97</v>
      </c>
      <c r="G1515" s="2">
        <v>62.02</v>
      </c>
      <c r="H1515" s="2">
        <v>37.979999999999997</v>
      </c>
      <c r="I1515" s="2" t="s">
        <v>26</v>
      </c>
      <c r="J1515" s="2" t="s">
        <v>20</v>
      </c>
      <c r="K1515" s="2">
        <v>2001</v>
      </c>
      <c r="L1515" s="2" t="s">
        <v>36</v>
      </c>
      <c r="M1515" s="3">
        <v>37201</v>
      </c>
    </row>
    <row r="1516" spans="1:13" x14ac:dyDescent="0.2">
      <c r="A1516" s="1" t="s">
        <v>45</v>
      </c>
      <c r="B1516" s="2" t="s">
        <v>46</v>
      </c>
      <c r="C1516" s="2" t="s">
        <v>15</v>
      </c>
      <c r="D1516" s="2" t="s">
        <v>2062</v>
      </c>
      <c r="E1516" s="2" t="s">
        <v>1978</v>
      </c>
      <c r="F1516" s="2" t="s">
        <v>44</v>
      </c>
      <c r="G1516" s="2">
        <v>59.54</v>
      </c>
      <c r="H1516" s="2">
        <v>40.46</v>
      </c>
      <c r="I1516" s="2" t="s">
        <v>26</v>
      </c>
      <c r="J1516" s="2" t="s">
        <v>20</v>
      </c>
      <c r="K1516" s="2">
        <v>2001</v>
      </c>
      <c r="L1516" s="2" t="s">
        <v>36</v>
      </c>
      <c r="M1516" s="3">
        <v>37047</v>
      </c>
    </row>
    <row r="1517" spans="1:13" x14ac:dyDescent="0.2">
      <c r="A1517" s="1" t="s">
        <v>242</v>
      </c>
      <c r="B1517" s="2" t="s">
        <v>243</v>
      </c>
      <c r="C1517" s="2" t="s">
        <v>1230</v>
      </c>
      <c r="D1517" s="2" t="s">
        <v>2063</v>
      </c>
      <c r="E1517" s="2" t="s">
        <v>1978</v>
      </c>
      <c r="F1517" s="2" t="s">
        <v>18</v>
      </c>
      <c r="G1517" s="2">
        <v>85.9</v>
      </c>
      <c r="H1517" s="2">
        <v>14.1</v>
      </c>
      <c r="I1517" s="2" t="s">
        <v>19</v>
      </c>
      <c r="J1517" s="2" t="s">
        <v>27</v>
      </c>
      <c r="K1517" s="2">
        <v>2000</v>
      </c>
      <c r="L1517" s="2" t="s">
        <v>21</v>
      </c>
      <c r="M1517" s="3">
        <v>36837</v>
      </c>
    </row>
    <row r="1518" spans="1:13" x14ac:dyDescent="0.2">
      <c r="A1518" s="1" t="s">
        <v>23</v>
      </c>
      <c r="B1518" s="2" t="s">
        <v>23</v>
      </c>
      <c r="C1518" s="2" t="s">
        <v>24</v>
      </c>
      <c r="D1518" s="4">
        <v>2100000</v>
      </c>
      <c r="E1518" s="2" t="s">
        <v>1978</v>
      </c>
      <c r="F1518" s="2" t="s">
        <v>2064</v>
      </c>
      <c r="G1518" s="2">
        <v>63.2</v>
      </c>
      <c r="H1518" s="2">
        <v>36.799999999999997</v>
      </c>
      <c r="I1518" s="2" t="s">
        <v>19</v>
      </c>
      <c r="J1518" s="2" t="s">
        <v>27</v>
      </c>
      <c r="K1518" s="2">
        <v>2000</v>
      </c>
      <c r="L1518" s="2" t="s">
        <v>49</v>
      </c>
      <c r="M1518" s="3">
        <v>36592</v>
      </c>
    </row>
    <row r="1519" spans="1:13" x14ac:dyDescent="0.2">
      <c r="A1519" s="1" t="s">
        <v>22</v>
      </c>
      <c r="B1519" s="2" t="s">
        <v>1547</v>
      </c>
      <c r="C1519" s="2" t="s">
        <v>15</v>
      </c>
      <c r="D1519" s="2" t="s">
        <v>2065</v>
      </c>
      <c r="E1519" s="2" t="s">
        <v>1978</v>
      </c>
      <c r="F1519" s="2" t="s">
        <v>18</v>
      </c>
      <c r="G1519" s="2">
        <v>63.5</v>
      </c>
      <c r="H1519" s="2">
        <v>36.5</v>
      </c>
      <c r="I1519" s="2" t="s">
        <v>26</v>
      </c>
      <c r="J1519" s="2" t="s">
        <v>20</v>
      </c>
      <c r="K1519" s="2">
        <v>1998</v>
      </c>
      <c r="L1519" s="2" t="s">
        <v>21</v>
      </c>
      <c r="M1519" s="3">
        <v>36102</v>
      </c>
    </row>
    <row r="1520" spans="1:13" x14ac:dyDescent="0.2">
      <c r="A1520" s="1" t="s">
        <v>22</v>
      </c>
      <c r="B1520" s="2" t="s">
        <v>1547</v>
      </c>
      <c r="C1520" s="2" t="s">
        <v>1230</v>
      </c>
      <c r="D1520" s="2" t="s">
        <v>2065</v>
      </c>
      <c r="E1520" s="2" t="s">
        <v>1978</v>
      </c>
      <c r="F1520" s="2" t="s">
        <v>18</v>
      </c>
      <c r="G1520" s="2">
        <v>66.099999999999994</v>
      </c>
      <c r="H1520" s="2">
        <v>33.9</v>
      </c>
      <c r="I1520" s="2" t="s">
        <v>26</v>
      </c>
      <c r="J1520" s="2" t="s">
        <v>20</v>
      </c>
      <c r="K1520" s="2">
        <v>1998</v>
      </c>
      <c r="L1520" s="2" t="s">
        <v>21</v>
      </c>
      <c r="M1520" s="3">
        <v>36102</v>
      </c>
    </row>
    <row r="1521" spans="1:13" x14ac:dyDescent="0.2">
      <c r="A1521" s="1" t="s">
        <v>13</v>
      </c>
      <c r="B1521" s="2" t="s">
        <v>13</v>
      </c>
      <c r="C1521" s="2" t="s">
        <v>24</v>
      </c>
      <c r="D1521" s="4">
        <v>46500000</v>
      </c>
      <c r="E1521" s="2" t="s">
        <v>1978</v>
      </c>
      <c r="F1521" s="2" t="s">
        <v>1188</v>
      </c>
      <c r="G1521" s="2">
        <v>59.7</v>
      </c>
      <c r="H1521" s="2">
        <v>40.299999999999997</v>
      </c>
      <c r="I1521" s="2" t="s">
        <v>26</v>
      </c>
      <c r="J1521" s="2" t="s">
        <v>20</v>
      </c>
      <c r="K1521" s="2">
        <v>1998</v>
      </c>
      <c r="L1521" s="2" t="s">
        <v>21</v>
      </c>
      <c r="M1521" s="3">
        <v>36102</v>
      </c>
    </row>
    <row r="1522" spans="1:13" x14ac:dyDescent="0.2">
      <c r="A1522" s="1" t="s">
        <v>13</v>
      </c>
      <c r="B1522" s="2" t="s">
        <v>579</v>
      </c>
      <c r="C1522" s="2" t="s">
        <v>15</v>
      </c>
      <c r="D1522" s="2" t="s">
        <v>2066</v>
      </c>
      <c r="E1522" s="2" t="s">
        <v>1978</v>
      </c>
      <c r="F1522" s="2" t="s">
        <v>18</v>
      </c>
      <c r="G1522" s="2">
        <v>33.700000000000003</v>
      </c>
      <c r="H1522" s="2">
        <v>66.3</v>
      </c>
      <c r="I1522" s="2" t="s">
        <v>26</v>
      </c>
      <c r="J1522" s="2" t="s">
        <v>20</v>
      </c>
      <c r="K1522" s="2">
        <v>1998</v>
      </c>
      <c r="L1522" s="2" t="s">
        <v>21</v>
      </c>
      <c r="M1522" s="3">
        <v>36102</v>
      </c>
    </row>
    <row r="1523" spans="1:13" x14ac:dyDescent="0.2">
      <c r="A1523" s="1" t="s">
        <v>111</v>
      </c>
      <c r="B1523" s="2" t="s">
        <v>2067</v>
      </c>
      <c r="C1523" s="2" t="s">
        <v>15</v>
      </c>
      <c r="D1523" s="2" t="s">
        <v>2068</v>
      </c>
      <c r="E1523" s="2" t="s">
        <v>1978</v>
      </c>
      <c r="F1523" s="2" t="s">
        <v>245</v>
      </c>
      <c r="G1523" s="2">
        <v>33.299999999999997</v>
      </c>
      <c r="H1523" s="2">
        <v>66.7</v>
      </c>
      <c r="I1523" s="2" t="s">
        <v>26</v>
      </c>
      <c r="J1523" s="2" t="s">
        <v>20</v>
      </c>
      <c r="K1523" s="2">
        <v>1998</v>
      </c>
      <c r="L1523" s="2" t="s">
        <v>21</v>
      </c>
      <c r="M1523" s="3">
        <v>36102</v>
      </c>
    </row>
    <row r="1524" spans="1:13" x14ac:dyDescent="0.2">
      <c r="A1524" s="1" t="s">
        <v>79</v>
      </c>
      <c r="B1524" s="2" t="s">
        <v>925</v>
      </c>
      <c r="C1524" s="2" t="s">
        <v>15</v>
      </c>
      <c r="D1524" s="2" t="s">
        <v>2069</v>
      </c>
      <c r="E1524" s="2" t="s">
        <v>1978</v>
      </c>
      <c r="F1524" s="2" t="s">
        <v>233</v>
      </c>
      <c r="G1524" s="2">
        <v>68.7</v>
      </c>
      <c r="H1524" s="2">
        <v>31.3</v>
      </c>
      <c r="I1524" s="2" t="s">
        <v>19</v>
      </c>
      <c r="J1524" s="2" t="s">
        <v>20</v>
      </c>
      <c r="K1524" s="2">
        <v>1998</v>
      </c>
      <c r="L1524" s="2" t="s">
        <v>21</v>
      </c>
      <c r="M1524" s="3">
        <v>36102</v>
      </c>
    </row>
    <row r="1525" spans="1:13" x14ac:dyDescent="0.2">
      <c r="A1525" s="1" t="s">
        <v>69</v>
      </c>
      <c r="B1525" s="2" t="s">
        <v>2070</v>
      </c>
      <c r="C1525" s="2" t="s">
        <v>15</v>
      </c>
      <c r="D1525" s="2" t="s">
        <v>2071</v>
      </c>
      <c r="E1525" s="2" t="s">
        <v>1978</v>
      </c>
      <c r="F1525" s="2" t="s">
        <v>48</v>
      </c>
      <c r="G1525" s="2">
        <v>76.2</v>
      </c>
      <c r="H1525" s="2">
        <v>23.8</v>
      </c>
      <c r="I1525" s="2" t="s">
        <v>19</v>
      </c>
      <c r="J1525" s="2" t="s">
        <v>20</v>
      </c>
      <c r="K1525" s="2">
        <v>1998</v>
      </c>
      <c r="L1525" s="2" t="s">
        <v>21</v>
      </c>
      <c r="M1525" s="3">
        <v>36102</v>
      </c>
    </row>
    <row r="1526" spans="1:13" x14ac:dyDescent="0.2">
      <c r="A1526" s="1" t="s">
        <v>374</v>
      </c>
      <c r="B1526" s="2" t="s">
        <v>1513</v>
      </c>
      <c r="C1526" s="2" t="s">
        <v>15</v>
      </c>
      <c r="D1526" s="2" t="s">
        <v>2072</v>
      </c>
      <c r="E1526" s="2" t="s">
        <v>1978</v>
      </c>
      <c r="F1526" s="2" t="s">
        <v>95</v>
      </c>
      <c r="G1526" s="2">
        <v>52.9</v>
      </c>
      <c r="H1526" s="2">
        <v>47.1</v>
      </c>
      <c r="I1526" s="2" t="s">
        <v>26</v>
      </c>
      <c r="J1526" s="2" t="s">
        <v>20</v>
      </c>
      <c r="K1526" s="2">
        <v>1998</v>
      </c>
      <c r="L1526" s="2" t="s">
        <v>21</v>
      </c>
      <c r="M1526" s="3">
        <v>36102</v>
      </c>
    </row>
    <row r="1527" spans="1:13" x14ac:dyDescent="0.2">
      <c r="A1527" s="1" t="s">
        <v>22</v>
      </c>
      <c r="B1527" s="2" t="s">
        <v>1547</v>
      </c>
      <c r="C1527" s="2" t="s">
        <v>1230</v>
      </c>
      <c r="D1527" s="2" t="s">
        <v>2073</v>
      </c>
      <c r="E1527" s="2" t="s">
        <v>1978</v>
      </c>
      <c r="F1527" s="2" t="s">
        <v>2074</v>
      </c>
      <c r="G1527" s="2">
        <v>67.8</v>
      </c>
      <c r="H1527" s="2">
        <v>32.200000000000003</v>
      </c>
      <c r="I1527" s="2" t="s">
        <v>19</v>
      </c>
      <c r="J1527" s="2" t="s">
        <v>27</v>
      </c>
      <c r="K1527" s="2">
        <v>1996</v>
      </c>
      <c r="L1527" s="2" t="s">
        <v>21</v>
      </c>
      <c r="M1527" s="3">
        <v>35374</v>
      </c>
    </row>
    <row r="1528" spans="1:13" x14ac:dyDescent="0.2">
      <c r="A1528" s="1" t="s">
        <v>22</v>
      </c>
      <c r="B1528" s="2" t="s">
        <v>1547</v>
      </c>
      <c r="C1528" s="2" t="s">
        <v>1230</v>
      </c>
      <c r="D1528" s="2" t="s">
        <v>2075</v>
      </c>
      <c r="E1528" s="2" t="s">
        <v>1978</v>
      </c>
      <c r="F1528" s="2" t="s">
        <v>211</v>
      </c>
      <c r="G1528" s="2">
        <v>79</v>
      </c>
      <c r="H1528" s="2">
        <v>21</v>
      </c>
      <c r="I1528" s="2" t="s">
        <v>19</v>
      </c>
      <c r="J1528" s="2" t="s">
        <v>27</v>
      </c>
      <c r="K1528" s="2">
        <v>1996</v>
      </c>
      <c r="L1528" s="2" t="s">
        <v>21</v>
      </c>
      <c r="M1528" s="3">
        <v>35374</v>
      </c>
    </row>
    <row r="1529" spans="1:13" x14ac:dyDescent="0.2">
      <c r="A1529" s="1" t="s">
        <v>242</v>
      </c>
      <c r="B1529" s="2" t="s">
        <v>324</v>
      </c>
      <c r="C1529" s="2" t="s">
        <v>1230</v>
      </c>
      <c r="D1529" s="2" t="s">
        <v>2076</v>
      </c>
      <c r="E1529" s="2" t="s">
        <v>1978</v>
      </c>
      <c r="F1529" s="2" t="s">
        <v>233</v>
      </c>
      <c r="G1529" s="2">
        <v>61.5</v>
      </c>
      <c r="H1529" s="2">
        <v>38.5</v>
      </c>
      <c r="I1529" s="2" t="s">
        <v>19</v>
      </c>
      <c r="J1529" s="2" t="s">
        <v>27</v>
      </c>
      <c r="K1529" s="2">
        <v>1996</v>
      </c>
      <c r="L1529" s="2" t="s">
        <v>21</v>
      </c>
      <c r="M1529" s="3">
        <v>35374</v>
      </c>
    </row>
    <row r="1530" spans="1:13" x14ac:dyDescent="0.2">
      <c r="A1530" s="1" t="s">
        <v>66</v>
      </c>
      <c r="B1530" s="2" t="s">
        <v>174</v>
      </c>
      <c r="C1530" s="2" t="s">
        <v>42</v>
      </c>
      <c r="D1530" s="2" t="s">
        <v>2077</v>
      </c>
      <c r="E1530" s="2" t="s">
        <v>1978</v>
      </c>
      <c r="F1530" s="2" t="s">
        <v>107</v>
      </c>
      <c r="G1530" s="2">
        <v>57.6</v>
      </c>
      <c r="H1530" s="2">
        <v>42.4</v>
      </c>
      <c r="I1530" s="2" t="s">
        <v>26</v>
      </c>
      <c r="J1530" s="2" t="s">
        <v>20</v>
      </c>
      <c r="K1530" s="2">
        <v>1996</v>
      </c>
      <c r="L1530" s="2" t="s">
        <v>21</v>
      </c>
      <c r="M1530" s="3">
        <v>35374</v>
      </c>
    </row>
    <row r="1531" spans="1:13" x14ac:dyDescent="0.2">
      <c r="A1531" s="1" t="s">
        <v>111</v>
      </c>
      <c r="B1531" s="2" t="s">
        <v>2078</v>
      </c>
      <c r="C1531" s="2" t="s">
        <v>15</v>
      </c>
      <c r="D1531" s="2" t="s">
        <v>2079</v>
      </c>
      <c r="E1531" s="2" t="s">
        <v>1978</v>
      </c>
      <c r="F1531" s="2" t="s">
        <v>130</v>
      </c>
      <c r="G1531" s="2">
        <v>57.8</v>
      </c>
      <c r="H1531" s="2">
        <v>42.2</v>
      </c>
      <c r="I1531" s="2" t="s">
        <v>26</v>
      </c>
      <c r="J1531" s="2" t="s">
        <v>20</v>
      </c>
      <c r="K1531" s="2">
        <v>1996</v>
      </c>
      <c r="L1531" s="2" t="s">
        <v>21</v>
      </c>
      <c r="M1531" s="3">
        <v>35374</v>
      </c>
    </row>
    <row r="1532" spans="1:13" x14ac:dyDescent="0.2">
      <c r="A1532" s="1" t="s">
        <v>217</v>
      </c>
      <c r="B1532" s="2" t="s">
        <v>217</v>
      </c>
      <c r="C1532" s="2" t="s">
        <v>1230</v>
      </c>
      <c r="D1532" s="2" t="s">
        <v>2080</v>
      </c>
      <c r="E1532" s="2" t="s">
        <v>1978</v>
      </c>
      <c r="F1532" s="2" t="s">
        <v>78</v>
      </c>
      <c r="G1532" s="2">
        <v>71.8</v>
      </c>
      <c r="H1532" s="2">
        <v>28.2</v>
      </c>
      <c r="I1532" s="2" t="s">
        <v>19</v>
      </c>
      <c r="J1532" s="2" t="s">
        <v>27</v>
      </c>
      <c r="K1532" s="2">
        <v>1996</v>
      </c>
      <c r="L1532" s="2" t="s">
        <v>21</v>
      </c>
      <c r="M1532" s="3">
        <v>35374</v>
      </c>
    </row>
    <row r="1533" spans="1:13" x14ac:dyDescent="0.2">
      <c r="A1533" s="1" t="s">
        <v>223</v>
      </c>
      <c r="B1533" s="2" t="s">
        <v>223</v>
      </c>
      <c r="C1533" s="2" t="s">
        <v>1230</v>
      </c>
      <c r="D1533" s="2" t="s">
        <v>2081</v>
      </c>
      <c r="E1533" s="2" t="s">
        <v>1978</v>
      </c>
      <c r="F1533" s="2" t="s">
        <v>78</v>
      </c>
      <c r="G1533" s="2">
        <v>48.8</v>
      </c>
      <c r="H1533" s="2">
        <v>51.2</v>
      </c>
      <c r="I1533" s="2" t="s">
        <v>26</v>
      </c>
      <c r="J1533" s="2" t="s">
        <v>27</v>
      </c>
      <c r="K1533" s="2">
        <v>1996</v>
      </c>
      <c r="L1533" s="2" t="s">
        <v>21</v>
      </c>
      <c r="M1533" s="3">
        <v>35374</v>
      </c>
    </row>
    <row r="1534" spans="1:13" x14ac:dyDescent="0.2">
      <c r="A1534" s="1" t="s">
        <v>217</v>
      </c>
      <c r="B1534" s="2" t="s">
        <v>1580</v>
      </c>
      <c r="C1534" s="2" t="s">
        <v>24</v>
      </c>
      <c r="D1534" s="4">
        <v>9000000</v>
      </c>
      <c r="E1534" s="2" t="s">
        <v>1978</v>
      </c>
      <c r="F1534" s="2" t="s">
        <v>245</v>
      </c>
      <c r="G1534" s="2">
        <v>48.3</v>
      </c>
      <c r="H1534" s="2">
        <v>51.7</v>
      </c>
      <c r="I1534" s="2" t="s">
        <v>26</v>
      </c>
      <c r="J1534" s="2" t="s">
        <v>20</v>
      </c>
      <c r="K1534" s="2">
        <v>1996</v>
      </c>
      <c r="L1534" s="2" t="s">
        <v>21</v>
      </c>
      <c r="M1534" s="3">
        <v>35374</v>
      </c>
    </row>
    <row r="1535" spans="1:13" x14ac:dyDescent="0.2">
      <c r="A1535" s="1" t="s">
        <v>56</v>
      </c>
      <c r="B1535" s="2" t="s">
        <v>1109</v>
      </c>
      <c r="C1535" s="2" t="s">
        <v>1230</v>
      </c>
      <c r="D1535" s="2" t="s">
        <v>2082</v>
      </c>
      <c r="E1535" s="2" t="s">
        <v>1978</v>
      </c>
      <c r="F1535" s="2" t="s">
        <v>76</v>
      </c>
      <c r="G1535" s="2">
        <v>49.1</v>
      </c>
      <c r="H1535" s="2">
        <v>50.9</v>
      </c>
      <c r="I1535" s="2" t="s">
        <v>26</v>
      </c>
      <c r="J1535" s="2" t="s">
        <v>27</v>
      </c>
      <c r="K1535" s="2">
        <v>1996</v>
      </c>
      <c r="L1535" s="2" t="s">
        <v>21</v>
      </c>
      <c r="M1535" s="3">
        <v>35374</v>
      </c>
    </row>
    <row r="1536" spans="1:13" x14ac:dyDescent="0.2">
      <c r="A1536" s="1" t="s">
        <v>13</v>
      </c>
      <c r="B1536" s="2" t="s">
        <v>2083</v>
      </c>
      <c r="C1536" s="2" t="s">
        <v>1230</v>
      </c>
      <c r="D1536" s="2" t="s">
        <v>2084</v>
      </c>
      <c r="E1536" s="2" t="s">
        <v>1978</v>
      </c>
      <c r="F1536" s="2" t="s">
        <v>107</v>
      </c>
      <c r="G1536" s="2">
        <v>65.099999999999994</v>
      </c>
      <c r="H1536" s="2">
        <v>34.9</v>
      </c>
      <c r="I1536" s="2" t="s">
        <v>19</v>
      </c>
      <c r="J1536" s="2" t="s">
        <v>27</v>
      </c>
      <c r="K1536" s="2">
        <v>1996</v>
      </c>
      <c r="L1536" s="2" t="s">
        <v>21</v>
      </c>
      <c r="M1536" s="3">
        <v>35374</v>
      </c>
    </row>
    <row r="1537" spans="1:13" x14ac:dyDescent="0.2">
      <c r="A1537" s="1" t="s">
        <v>217</v>
      </c>
      <c r="B1537" s="2" t="s">
        <v>2012</v>
      </c>
      <c r="C1537" s="2" t="s">
        <v>1230</v>
      </c>
      <c r="D1537" s="2" t="s">
        <v>2085</v>
      </c>
      <c r="E1537" s="2" t="s">
        <v>1978</v>
      </c>
      <c r="F1537" s="2" t="s">
        <v>44</v>
      </c>
      <c r="G1537" s="2">
        <v>54.2</v>
      </c>
      <c r="H1537" s="2">
        <v>45.8</v>
      </c>
      <c r="I1537" s="2" t="s">
        <v>19</v>
      </c>
      <c r="J1537" s="2" t="s">
        <v>27</v>
      </c>
      <c r="K1537" s="2">
        <v>1996</v>
      </c>
      <c r="L1537" s="2" t="s">
        <v>21</v>
      </c>
      <c r="M1537" s="3">
        <v>35374</v>
      </c>
    </row>
    <row r="1538" spans="1:13" x14ac:dyDescent="0.2">
      <c r="A1538" s="1" t="s">
        <v>269</v>
      </c>
      <c r="B1538" s="2" t="s">
        <v>1493</v>
      </c>
      <c r="C1538" s="2" t="s">
        <v>15</v>
      </c>
      <c r="D1538" s="2" t="s">
        <v>2086</v>
      </c>
      <c r="E1538" s="2" t="s">
        <v>1978</v>
      </c>
      <c r="F1538" s="2" t="s">
        <v>95</v>
      </c>
      <c r="G1538" s="2">
        <v>64.2</v>
      </c>
      <c r="H1538" s="2">
        <v>35.799999999999997</v>
      </c>
      <c r="I1538" s="2" t="s">
        <v>26</v>
      </c>
      <c r="J1538" s="2" t="s">
        <v>20</v>
      </c>
      <c r="K1538" s="2">
        <v>1996</v>
      </c>
      <c r="L1538" s="2" t="s">
        <v>21</v>
      </c>
      <c r="M1538" s="3">
        <v>35374</v>
      </c>
    </row>
    <row r="1539" spans="1:13" x14ac:dyDescent="0.2">
      <c r="A1539" s="1" t="s">
        <v>116</v>
      </c>
      <c r="B1539" s="2" t="s">
        <v>2087</v>
      </c>
      <c r="C1539" s="2" t="s">
        <v>15</v>
      </c>
      <c r="D1539" s="2" t="s">
        <v>2088</v>
      </c>
      <c r="E1539" s="2" t="s">
        <v>1978</v>
      </c>
      <c r="F1539" s="2" t="s">
        <v>140</v>
      </c>
      <c r="G1539" s="2">
        <v>27</v>
      </c>
      <c r="H1539" s="2">
        <v>73</v>
      </c>
      <c r="I1539" s="2" t="s">
        <v>26</v>
      </c>
      <c r="J1539" s="2" t="s">
        <v>20</v>
      </c>
      <c r="K1539" s="2">
        <v>1996</v>
      </c>
      <c r="L1539" s="2" t="s">
        <v>21</v>
      </c>
      <c r="M1539" s="3">
        <v>35374</v>
      </c>
    </row>
    <row r="1540" spans="1:13" x14ac:dyDescent="0.2">
      <c r="A1540" s="1" t="s">
        <v>150</v>
      </c>
      <c r="B1540" s="2" t="s">
        <v>2089</v>
      </c>
      <c r="C1540" s="2" t="s">
        <v>15</v>
      </c>
      <c r="D1540" s="2" t="s">
        <v>2090</v>
      </c>
      <c r="E1540" s="2" t="s">
        <v>1978</v>
      </c>
      <c r="F1540" s="2" t="s">
        <v>95</v>
      </c>
      <c r="G1540" s="2">
        <v>69.900000000000006</v>
      </c>
      <c r="H1540" s="2">
        <v>30.1</v>
      </c>
      <c r="I1540" s="2" t="s">
        <v>19</v>
      </c>
      <c r="J1540" s="2" t="s">
        <v>20</v>
      </c>
      <c r="K1540" s="2">
        <v>1996</v>
      </c>
      <c r="L1540" s="2" t="s">
        <v>21</v>
      </c>
      <c r="M1540" s="3">
        <v>35374</v>
      </c>
    </row>
    <row r="1541" spans="1:13" x14ac:dyDescent="0.2">
      <c r="A1541" s="1" t="s">
        <v>66</v>
      </c>
      <c r="B1541" s="2" t="s">
        <v>695</v>
      </c>
      <c r="C1541" s="2" t="s">
        <v>15</v>
      </c>
      <c r="D1541" s="2" t="s">
        <v>2091</v>
      </c>
      <c r="E1541" s="2" t="s">
        <v>1978</v>
      </c>
      <c r="F1541" s="2" t="s">
        <v>76</v>
      </c>
      <c r="G1541" s="2">
        <v>50.8</v>
      </c>
      <c r="H1541" s="2">
        <v>49.2</v>
      </c>
      <c r="I1541" s="2" t="s">
        <v>19</v>
      </c>
      <c r="J1541" s="2" t="s">
        <v>27</v>
      </c>
      <c r="K1541" s="2">
        <v>1990</v>
      </c>
      <c r="L1541" s="2" t="s">
        <v>21</v>
      </c>
      <c r="M1541" s="3">
        <v>33183</v>
      </c>
    </row>
    <row r="1542" spans="1:13" x14ac:dyDescent="0.2">
      <c r="A1542" s="1" t="s">
        <v>296</v>
      </c>
      <c r="B1542" s="2" t="s">
        <v>2040</v>
      </c>
      <c r="C1542" s="2" t="s">
        <v>24</v>
      </c>
      <c r="D1542" s="4">
        <v>20000000</v>
      </c>
      <c r="E1542" s="2" t="s">
        <v>1978</v>
      </c>
      <c r="F1542" s="2" t="s">
        <v>65</v>
      </c>
      <c r="G1542" s="2">
        <v>79.599999999999994</v>
      </c>
      <c r="H1542" s="2">
        <v>20.399999999999999</v>
      </c>
      <c r="I1542" s="2" t="s">
        <v>19</v>
      </c>
      <c r="J1542" s="2" t="s">
        <v>20</v>
      </c>
      <c r="K1542" s="2">
        <v>1990</v>
      </c>
      <c r="L1542" s="2" t="s">
        <v>21</v>
      </c>
      <c r="M1542" s="3">
        <v>33183</v>
      </c>
    </row>
    <row r="1543" spans="1:13" x14ac:dyDescent="0.2">
      <c r="A1543" s="1" t="s">
        <v>374</v>
      </c>
      <c r="B1543" s="2" t="s">
        <v>911</v>
      </c>
      <c r="C1543" s="2" t="s">
        <v>24</v>
      </c>
      <c r="D1543" s="4">
        <v>1230000</v>
      </c>
      <c r="E1543" s="2" t="s">
        <v>1978</v>
      </c>
      <c r="F1543" s="2" t="s">
        <v>245</v>
      </c>
      <c r="G1543" s="2">
        <v>68.900000000000006</v>
      </c>
      <c r="H1543" s="2">
        <v>31.1</v>
      </c>
      <c r="I1543" s="2" t="s">
        <v>19</v>
      </c>
      <c r="J1543" s="2" t="s">
        <v>20</v>
      </c>
      <c r="K1543" s="2">
        <v>1990</v>
      </c>
      <c r="L1543" s="2" t="s">
        <v>21</v>
      </c>
      <c r="M1543" s="3">
        <v>33183</v>
      </c>
    </row>
    <row r="1544" spans="1:13" x14ac:dyDescent="0.2">
      <c r="A1544" s="1" t="s">
        <v>79</v>
      </c>
      <c r="B1544" s="2" t="s">
        <v>2092</v>
      </c>
      <c r="C1544" s="2" t="s">
        <v>15</v>
      </c>
      <c r="D1544" s="2" t="s">
        <v>2093</v>
      </c>
      <c r="E1544" s="2" t="s">
        <v>1978</v>
      </c>
      <c r="F1544" s="2" t="s">
        <v>59</v>
      </c>
      <c r="G1544" s="2">
        <v>49.7</v>
      </c>
      <c r="H1544" s="2">
        <v>50.3</v>
      </c>
      <c r="I1544" s="2" t="s">
        <v>26</v>
      </c>
      <c r="J1544" s="2" t="s">
        <v>27</v>
      </c>
      <c r="K1544" s="2">
        <v>1990</v>
      </c>
      <c r="L1544" s="2" t="s">
        <v>21</v>
      </c>
      <c r="M1544" s="3">
        <v>33183</v>
      </c>
    </row>
    <row r="1545" spans="1:13" x14ac:dyDescent="0.2">
      <c r="A1545" s="1" t="s">
        <v>23</v>
      </c>
      <c r="B1545" s="2" t="s">
        <v>23</v>
      </c>
      <c r="C1545" s="2" t="s">
        <v>24</v>
      </c>
      <c r="D1545" s="4">
        <v>300000000</v>
      </c>
      <c r="E1545" s="2" t="s">
        <v>1978</v>
      </c>
      <c r="F1545" s="2">
        <v>138</v>
      </c>
      <c r="G1545" s="2">
        <v>28.8</v>
      </c>
      <c r="H1545" s="2">
        <v>71.2</v>
      </c>
      <c r="I1545" s="2" t="s">
        <v>26</v>
      </c>
      <c r="J1545" s="2" t="s">
        <v>27</v>
      </c>
      <c r="K1545" s="2">
        <v>1990</v>
      </c>
      <c r="L1545" s="2" t="s">
        <v>21</v>
      </c>
      <c r="M1545" s="3">
        <v>33183</v>
      </c>
    </row>
    <row r="1546" spans="1:13" x14ac:dyDescent="0.2">
      <c r="A1546" s="1" t="s">
        <v>23</v>
      </c>
      <c r="B1546" s="2" t="s">
        <v>23</v>
      </c>
      <c r="C1546" s="2" t="s">
        <v>24</v>
      </c>
      <c r="D1546" s="4">
        <v>300000000</v>
      </c>
      <c r="E1546" s="2" t="s">
        <v>1978</v>
      </c>
      <c r="F1546" s="2">
        <v>128</v>
      </c>
      <c r="G1546" s="2">
        <v>35.6</v>
      </c>
      <c r="H1546" s="2">
        <v>64.400000000000006</v>
      </c>
      <c r="I1546" s="2" t="s">
        <v>26</v>
      </c>
      <c r="J1546" s="2" t="s">
        <v>27</v>
      </c>
      <c r="K1546" s="2">
        <v>1990</v>
      </c>
      <c r="L1546" s="2" t="s">
        <v>21</v>
      </c>
      <c r="M1546" s="3">
        <v>33183</v>
      </c>
    </row>
    <row r="1547" spans="1:13" x14ac:dyDescent="0.2">
      <c r="A1547" s="1" t="s">
        <v>23</v>
      </c>
      <c r="B1547" s="2" t="s">
        <v>23</v>
      </c>
      <c r="C1547" s="2" t="s">
        <v>24</v>
      </c>
      <c r="D1547" s="4">
        <v>742000000</v>
      </c>
      <c r="E1547" s="2" t="s">
        <v>1978</v>
      </c>
      <c r="F1547" s="2">
        <v>130</v>
      </c>
      <c r="G1547" s="2">
        <v>47.9</v>
      </c>
      <c r="H1547" s="2">
        <v>52.1</v>
      </c>
      <c r="I1547" s="2" t="s">
        <v>26</v>
      </c>
      <c r="J1547" s="2" t="s">
        <v>27</v>
      </c>
      <c r="K1547" s="2">
        <v>1990</v>
      </c>
      <c r="L1547" s="2" t="s">
        <v>21</v>
      </c>
      <c r="M1547" s="3">
        <v>33183</v>
      </c>
    </row>
    <row r="1548" spans="1:13" x14ac:dyDescent="0.2">
      <c r="A1548" s="1" t="s">
        <v>23</v>
      </c>
      <c r="B1548" s="2" t="s">
        <v>23</v>
      </c>
      <c r="C1548" s="2" t="s">
        <v>24</v>
      </c>
      <c r="D1548" s="4">
        <v>437000000</v>
      </c>
      <c r="E1548" s="2" t="s">
        <v>1978</v>
      </c>
      <c r="F1548" s="2">
        <v>149</v>
      </c>
      <c r="G1548" s="2">
        <v>47.1</v>
      </c>
      <c r="H1548" s="2">
        <v>52.9</v>
      </c>
      <c r="I1548" s="2" t="s">
        <v>26</v>
      </c>
      <c r="J1548" s="2" t="s">
        <v>27</v>
      </c>
      <c r="K1548" s="2">
        <v>1990</v>
      </c>
      <c r="L1548" s="2" t="s">
        <v>21</v>
      </c>
      <c r="M1548" s="3">
        <v>33183</v>
      </c>
    </row>
    <row r="1549" spans="1:13" x14ac:dyDescent="0.2">
      <c r="A1549" s="1" t="s">
        <v>100</v>
      </c>
      <c r="B1549" s="2" t="s">
        <v>101</v>
      </c>
      <c r="C1549" s="2" t="s">
        <v>15</v>
      </c>
      <c r="D1549" s="2" t="s">
        <v>2094</v>
      </c>
      <c r="E1549" s="2" t="s">
        <v>1978</v>
      </c>
      <c r="F1549" s="2" t="s">
        <v>51</v>
      </c>
      <c r="G1549" s="2">
        <v>38</v>
      </c>
      <c r="H1549" s="2">
        <v>62</v>
      </c>
      <c r="I1549" s="2" t="s">
        <v>26</v>
      </c>
      <c r="J1549" s="2" t="s">
        <v>20</v>
      </c>
      <c r="K1549" s="2">
        <v>1990</v>
      </c>
      <c r="L1549" s="2" t="s">
        <v>21</v>
      </c>
      <c r="M1549" s="3">
        <v>33183</v>
      </c>
    </row>
    <row r="1550" spans="1:13" x14ac:dyDescent="0.2">
      <c r="A1550" s="1" t="s">
        <v>52</v>
      </c>
      <c r="B1550" s="2" t="s">
        <v>2030</v>
      </c>
      <c r="C1550" s="2" t="s">
        <v>24</v>
      </c>
      <c r="D1550" s="4">
        <v>85000000</v>
      </c>
      <c r="E1550" s="2" t="s">
        <v>1978</v>
      </c>
      <c r="F1550" s="2" t="s">
        <v>107</v>
      </c>
      <c r="G1550" s="2">
        <v>63.1</v>
      </c>
      <c r="H1550" s="2">
        <v>36.9</v>
      </c>
      <c r="I1550" s="2" t="s">
        <v>26</v>
      </c>
      <c r="J1550" s="2" t="s">
        <v>20</v>
      </c>
      <c r="K1550" s="2">
        <v>1990</v>
      </c>
      <c r="L1550" s="2" t="s">
        <v>21</v>
      </c>
      <c r="M1550" s="3">
        <v>33183</v>
      </c>
    </row>
    <row r="1551" spans="1:13" x14ac:dyDescent="0.2">
      <c r="A1551" s="1" t="s">
        <v>69</v>
      </c>
      <c r="B1551" s="2" t="s">
        <v>70</v>
      </c>
      <c r="C1551" s="2" t="s">
        <v>15</v>
      </c>
      <c r="D1551" s="2" t="s">
        <v>2095</v>
      </c>
      <c r="E1551" s="2" t="s">
        <v>1978</v>
      </c>
      <c r="F1551" s="2" t="s">
        <v>257</v>
      </c>
      <c r="G1551" s="2">
        <v>64.099999999999994</v>
      </c>
      <c r="H1551" s="2">
        <v>35.9</v>
      </c>
      <c r="I1551" s="2" t="s">
        <v>26</v>
      </c>
      <c r="J1551" s="2" t="s">
        <v>20</v>
      </c>
      <c r="K1551" s="2">
        <v>1990</v>
      </c>
      <c r="L1551" s="2" t="s">
        <v>21</v>
      </c>
      <c r="M1551" s="3">
        <v>33183</v>
      </c>
    </row>
    <row r="1552" spans="1:13" x14ac:dyDescent="0.2">
      <c r="A1552" s="1" t="s">
        <v>363</v>
      </c>
      <c r="B1552" s="2" t="s">
        <v>2096</v>
      </c>
      <c r="C1552" s="2" t="s">
        <v>24</v>
      </c>
      <c r="D1552" s="4">
        <v>6000000</v>
      </c>
      <c r="E1552" s="2" t="s">
        <v>1978</v>
      </c>
      <c r="F1552" s="2" t="s">
        <v>314</v>
      </c>
      <c r="G1552" s="2">
        <v>43.1</v>
      </c>
      <c r="H1552" s="2">
        <v>56.9</v>
      </c>
      <c r="I1552" s="2" t="s">
        <v>26</v>
      </c>
      <c r="J1552" s="2" t="s">
        <v>20</v>
      </c>
      <c r="K1552" s="2">
        <v>1990</v>
      </c>
      <c r="L1552" s="2" t="s">
        <v>21</v>
      </c>
      <c r="M1552" s="3">
        <v>33183</v>
      </c>
    </row>
    <row r="1553" spans="1:13" x14ac:dyDescent="0.2">
      <c r="A1553" s="1" t="s">
        <v>108</v>
      </c>
      <c r="B1553" s="2" t="s">
        <v>2097</v>
      </c>
      <c r="C1553" s="2" t="s">
        <v>15</v>
      </c>
      <c r="D1553" s="2" t="s">
        <v>2098</v>
      </c>
      <c r="E1553" s="2" t="s">
        <v>1978</v>
      </c>
      <c r="F1553" s="2" t="s">
        <v>76</v>
      </c>
      <c r="G1553" s="2">
        <v>55.3</v>
      </c>
      <c r="H1553" s="2">
        <v>44.7</v>
      </c>
      <c r="I1553" s="2" t="s">
        <v>19</v>
      </c>
      <c r="J1553" s="2" t="s">
        <v>27</v>
      </c>
      <c r="K1553" s="2">
        <v>1990</v>
      </c>
      <c r="L1553" s="2" t="s">
        <v>21</v>
      </c>
      <c r="M1553" s="3">
        <v>33183</v>
      </c>
    </row>
    <row r="1554" spans="1:13" x14ac:dyDescent="0.2">
      <c r="A1554" s="1" t="s">
        <v>22</v>
      </c>
      <c r="B1554" s="2" t="s">
        <v>1547</v>
      </c>
      <c r="C1554" s="2" t="s">
        <v>24</v>
      </c>
      <c r="D1554" s="4">
        <v>225000000</v>
      </c>
      <c r="E1554" s="2" t="s">
        <v>1978</v>
      </c>
      <c r="F1554" s="2" t="s">
        <v>176</v>
      </c>
      <c r="G1554" s="2">
        <v>68</v>
      </c>
      <c r="H1554" s="2">
        <v>32</v>
      </c>
      <c r="I1554" s="2" t="s">
        <v>19</v>
      </c>
      <c r="J1554" s="2" t="s">
        <v>20</v>
      </c>
      <c r="K1554" s="2">
        <v>1988</v>
      </c>
      <c r="L1554" s="2" t="s">
        <v>21</v>
      </c>
      <c r="M1554" s="3">
        <v>32455</v>
      </c>
    </row>
    <row r="1555" spans="1:13" x14ac:dyDescent="0.2">
      <c r="A1555" s="1" t="s">
        <v>269</v>
      </c>
      <c r="B1555" s="2" t="s">
        <v>2099</v>
      </c>
      <c r="C1555" s="2" t="s">
        <v>24</v>
      </c>
      <c r="D1555" s="4">
        <v>750000</v>
      </c>
      <c r="E1555" s="2" t="s">
        <v>1978</v>
      </c>
      <c r="F1555" s="2" t="s">
        <v>78</v>
      </c>
      <c r="G1555" s="2">
        <v>52</v>
      </c>
      <c r="H1555" s="2">
        <v>48</v>
      </c>
      <c r="I1555" s="2" t="s">
        <v>26</v>
      </c>
      <c r="J1555" s="2" t="s">
        <v>20</v>
      </c>
      <c r="K1555" s="2">
        <v>1988</v>
      </c>
      <c r="L1555" s="2" t="s">
        <v>21</v>
      </c>
      <c r="M1555" s="3">
        <v>32455</v>
      </c>
    </row>
    <row r="1556" spans="1:13" x14ac:dyDescent="0.2">
      <c r="A1556" s="1" t="s">
        <v>269</v>
      </c>
      <c r="B1556" s="2" t="s">
        <v>2099</v>
      </c>
      <c r="C1556" s="2" t="s">
        <v>24</v>
      </c>
      <c r="D1556" s="4">
        <v>800000</v>
      </c>
      <c r="E1556" s="2" t="s">
        <v>1978</v>
      </c>
      <c r="F1556" s="2" t="s">
        <v>48</v>
      </c>
      <c r="G1556" s="2">
        <v>57</v>
      </c>
      <c r="H1556" s="2">
        <v>43</v>
      </c>
      <c r="I1556" s="2" t="s">
        <v>26</v>
      </c>
      <c r="J1556" s="2" t="s">
        <v>20</v>
      </c>
      <c r="K1556" s="2">
        <v>1988</v>
      </c>
      <c r="L1556" s="2" t="s">
        <v>21</v>
      </c>
      <c r="M1556" s="3">
        <v>32455</v>
      </c>
    </row>
    <row r="1557" spans="1:13" x14ac:dyDescent="0.2">
      <c r="A1557" s="1" t="s">
        <v>52</v>
      </c>
      <c r="B1557" s="2" t="s">
        <v>1223</v>
      </c>
      <c r="C1557" s="2" t="s">
        <v>24</v>
      </c>
      <c r="D1557" s="4">
        <v>30000000</v>
      </c>
      <c r="E1557" s="2" t="s">
        <v>1978</v>
      </c>
      <c r="F1557" s="2" t="s">
        <v>97</v>
      </c>
      <c r="G1557" s="2">
        <v>54</v>
      </c>
      <c r="H1557" s="2">
        <v>46</v>
      </c>
      <c r="I1557" s="2" t="s">
        <v>26</v>
      </c>
      <c r="J1557" s="2" t="s">
        <v>20</v>
      </c>
      <c r="K1557" s="2">
        <v>1988</v>
      </c>
      <c r="L1557" s="2" t="s">
        <v>21</v>
      </c>
      <c r="M1557" s="3">
        <v>32455</v>
      </c>
    </row>
    <row r="1558" spans="1:13" x14ac:dyDescent="0.2">
      <c r="A1558" s="1" t="s">
        <v>217</v>
      </c>
      <c r="B1558" s="2" t="s">
        <v>2100</v>
      </c>
      <c r="C1558" s="2" t="s">
        <v>24</v>
      </c>
      <c r="D1558" s="4">
        <v>2750000</v>
      </c>
      <c r="E1558" s="2" t="s">
        <v>1978</v>
      </c>
      <c r="F1558" s="2" t="s">
        <v>95</v>
      </c>
      <c r="G1558" s="2">
        <v>57</v>
      </c>
      <c r="H1558" s="2">
        <v>43</v>
      </c>
      <c r="I1558" s="2" t="s">
        <v>26</v>
      </c>
      <c r="J1558" s="2" t="s">
        <v>20</v>
      </c>
      <c r="K1558" s="2">
        <v>1988</v>
      </c>
      <c r="L1558" s="2" t="s">
        <v>21</v>
      </c>
      <c r="M1558" s="3">
        <v>32455</v>
      </c>
    </row>
    <row r="1559" spans="1:13" x14ac:dyDescent="0.2">
      <c r="A1559" s="1" t="s">
        <v>79</v>
      </c>
      <c r="B1559" s="2" t="s">
        <v>1598</v>
      </c>
      <c r="C1559" s="2" t="s">
        <v>24</v>
      </c>
      <c r="D1559" s="4">
        <v>5950000</v>
      </c>
      <c r="E1559" s="2" t="s">
        <v>1978</v>
      </c>
      <c r="F1559" s="2" t="s">
        <v>90</v>
      </c>
      <c r="G1559" s="2">
        <v>64</v>
      </c>
      <c r="H1559" s="2">
        <v>36</v>
      </c>
      <c r="I1559" s="2" t="s">
        <v>26</v>
      </c>
      <c r="J1559" s="2" t="s">
        <v>20</v>
      </c>
      <c r="K1559" s="2">
        <v>1986</v>
      </c>
      <c r="L1559" s="2" t="s">
        <v>21</v>
      </c>
      <c r="M1559" s="3">
        <v>31720</v>
      </c>
    </row>
    <row r="1560" spans="1:13" x14ac:dyDescent="0.2">
      <c r="A1560" s="1" t="s">
        <v>296</v>
      </c>
      <c r="B1560" s="2" t="s">
        <v>467</v>
      </c>
      <c r="C1560" s="2" t="s">
        <v>24</v>
      </c>
      <c r="D1560" s="4">
        <v>1950000</v>
      </c>
      <c r="E1560" s="2" t="s">
        <v>1978</v>
      </c>
      <c r="F1560" s="2" t="s">
        <v>115</v>
      </c>
      <c r="G1560" s="2">
        <v>65</v>
      </c>
      <c r="H1560" s="2">
        <v>35</v>
      </c>
      <c r="I1560" s="2" t="s">
        <v>26</v>
      </c>
      <c r="J1560" s="2" t="s">
        <v>20</v>
      </c>
      <c r="K1560" s="2">
        <v>1986</v>
      </c>
      <c r="L1560" s="2" t="s">
        <v>21</v>
      </c>
      <c r="M1560" s="3">
        <v>31720</v>
      </c>
    </row>
    <row r="1561" spans="1:13" x14ac:dyDescent="0.2">
      <c r="A1561" s="1" t="s">
        <v>269</v>
      </c>
      <c r="B1561" s="2" t="s">
        <v>1493</v>
      </c>
      <c r="C1561" s="2" t="s">
        <v>15</v>
      </c>
      <c r="D1561" s="2" t="s">
        <v>2101</v>
      </c>
      <c r="E1561" s="2" t="s">
        <v>2102</v>
      </c>
      <c r="F1561" s="2" t="s">
        <v>59</v>
      </c>
      <c r="G1561" s="2">
        <v>69.7</v>
      </c>
      <c r="H1561" s="2">
        <v>30.3</v>
      </c>
      <c r="I1561" s="2" t="s">
        <v>19</v>
      </c>
      <c r="J1561" s="2" t="s">
        <v>20</v>
      </c>
      <c r="K1561" s="2">
        <v>2008</v>
      </c>
      <c r="L1561" s="2" t="s">
        <v>49</v>
      </c>
      <c r="M1561" s="3">
        <v>39602</v>
      </c>
    </row>
    <row r="1562" spans="1:13" x14ac:dyDescent="0.2">
      <c r="A1562" s="1" t="s">
        <v>13</v>
      </c>
      <c r="B1562" s="2" t="s">
        <v>37</v>
      </c>
      <c r="C1562" s="2" t="s">
        <v>24</v>
      </c>
      <c r="D1562" s="4">
        <v>12500000</v>
      </c>
      <c r="E1562" s="2" t="s">
        <v>2102</v>
      </c>
      <c r="F1562" s="2" t="s">
        <v>44</v>
      </c>
      <c r="G1562" s="2">
        <v>70.8</v>
      </c>
      <c r="H1562" s="2">
        <v>29.2</v>
      </c>
      <c r="I1562" s="2" t="s">
        <v>19</v>
      </c>
      <c r="J1562" s="2" t="s">
        <v>20</v>
      </c>
      <c r="K1562" s="2">
        <v>2006</v>
      </c>
      <c r="L1562" s="2" t="s">
        <v>21</v>
      </c>
      <c r="M1562" s="3">
        <v>39028</v>
      </c>
    </row>
    <row r="1563" spans="1:13" x14ac:dyDescent="0.2">
      <c r="A1563" s="1" t="s">
        <v>491</v>
      </c>
      <c r="B1563" s="2" t="s">
        <v>916</v>
      </c>
      <c r="C1563" s="2" t="s">
        <v>15</v>
      </c>
      <c r="D1563" s="2" t="s">
        <v>2103</v>
      </c>
      <c r="E1563" s="2" t="s">
        <v>2102</v>
      </c>
      <c r="F1563" s="2" t="s">
        <v>65</v>
      </c>
      <c r="G1563" s="2">
        <v>69.5</v>
      </c>
      <c r="H1563" s="2">
        <v>30.5</v>
      </c>
      <c r="I1563" s="2" t="s">
        <v>19</v>
      </c>
      <c r="J1563" s="2" t="s">
        <v>20</v>
      </c>
      <c r="K1563" s="2">
        <v>2004</v>
      </c>
      <c r="L1563" s="2" t="s">
        <v>49</v>
      </c>
      <c r="M1563" s="3">
        <v>38048</v>
      </c>
    </row>
    <row r="1564" spans="1:13" x14ac:dyDescent="0.2">
      <c r="A1564" s="1" t="s">
        <v>108</v>
      </c>
      <c r="B1564" s="2" t="s">
        <v>147</v>
      </c>
      <c r="C1564" s="2" t="s">
        <v>15</v>
      </c>
      <c r="D1564" s="2" t="s">
        <v>2104</v>
      </c>
      <c r="E1564" s="2" t="s">
        <v>2105</v>
      </c>
      <c r="F1564" s="2" t="s">
        <v>78</v>
      </c>
      <c r="G1564" s="2">
        <v>68.069999999999993</v>
      </c>
      <c r="H1564" s="2">
        <v>31.93</v>
      </c>
      <c r="I1564" s="2" t="s">
        <v>19</v>
      </c>
      <c r="J1564" s="2" t="s">
        <v>20</v>
      </c>
      <c r="K1564" s="2">
        <v>2020</v>
      </c>
      <c r="L1564" s="2" t="s">
        <v>21</v>
      </c>
      <c r="M1564" s="3">
        <v>44138</v>
      </c>
    </row>
    <row r="1565" spans="1:13" x14ac:dyDescent="0.2">
      <c r="A1565" s="1" t="s">
        <v>60</v>
      </c>
      <c r="B1565" s="2" t="s">
        <v>2106</v>
      </c>
      <c r="C1565" s="2" t="s">
        <v>15</v>
      </c>
      <c r="D1565" s="2" t="s">
        <v>2107</v>
      </c>
      <c r="E1565" s="2" t="s">
        <v>2105</v>
      </c>
      <c r="F1565" s="2" t="s">
        <v>159</v>
      </c>
      <c r="G1565" s="2">
        <v>45.65</v>
      </c>
      <c r="H1565" s="2">
        <v>54.35</v>
      </c>
      <c r="I1565" s="2" t="s">
        <v>26</v>
      </c>
      <c r="J1565" s="2" t="s">
        <v>20</v>
      </c>
      <c r="K1565" s="2">
        <v>2018</v>
      </c>
      <c r="L1565" s="2" t="s">
        <v>21</v>
      </c>
      <c r="M1565" s="3">
        <v>43410</v>
      </c>
    </row>
    <row r="1566" spans="1:13" x14ac:dyDescent="0.2">
      <c r="A1566" s="1" t="s">
        <v>22</v>
      </c>
      <c r="B1566" s="2" t="s">
        <v>2108</v>
      </c>
      <c r="C1566" s="2" t="s">
        <v>15</v>
      </c>
      <c r="D1566" s="2" t="s">
        <v>2109</v>
      </c>
      <c r="E1566" s="2" t="s">
        <v>2105</v>
      </c>
      <c r="F1566" s="2" t="s">
        <v>90</v>
      </c>
      <c r="G1566" s="2">
        <v>75.239999999999995</v>
      </c>
      <c r="H1566" s="2">
        <v>24.76</v>
      </c>
      <c r="I1566" s="2" t="s">
        <v>19</v>
      </c>
      <c r="J1566" s="2" t="s">
        <v>31</v>
      </c>
      <c r="K1566" s="2">
        <v>2018</v>
      </c>
      <c r="L1566" s="2" t="s">
        <v>49</v>
      </c>
      <c r="M1566" s="3">
        <v>43256</v>
      </c>
    </row>
    <row r="1567" spans="1:13" x14ac:dyDescent="0.2">
      <c r="A1567" s="1" t="s">
        <v>100</v>
      </c>
      <c r="B1567" s="2" t="s">
        <v>2110</v>
      </c>
      <c r="C1567" s="2" t="s">
        <v>15</v>
      </c>
      <c r="D1567" s="2" t="s">
        <v>2111</v>
      </c>
      <c r="E1567" s="2" t="s">
        <v>2105</v>
      </c>
      <c r="F1567" s="2" t="s">
        <v>233</v>
      </c>
      <c r="G1567" s="2">
        <v>51.38</v>
      </c>
      <c r="H1567" s="2">
        <v>48.62</v>
      </c>
      <c r="I1567" s="2" t="s">
        <v>26</v>
      </c>
      <c r="J1567" s="2" t="s">
        <v>20</v>
      </c>
      <c r="K1567" s="2">
        <v>2016</v>
      </c>
      <c r="L1567" s="2" t="s">
        <v>49</v>
      </c>
      <c r="M1567" s="3">
        <v>42528</v>
      </c>
    </row>
    <row r="1568" spans="1:13" x14ac:dyDescent="0.2">
      <c r="A1568" s="1" t="s">
        <v>66</v>
      </c>
      <c r="B1568" s="2" t="s">
        <v>174</v>
      </c>
      <c r="C1568" s="2" t="s">
        <v>15</v>
      </c>
      <c r="D1568" s="2" t="s">
        <v>2112</v>
      </c>
      <c r="E1568" s="2" t="s">
        <v>2105</v>
      </c>
      <c r="F1568" s="2" t="s">
        <v>107</v>
      </c>
      <c r="G1568" s="2">
        <v>67.099999999999994</v>
      </c>
      <c r="H1568" s="2">
        <v>32.9</v>
      </c>
      <c r="I1568" s="2" t="s">
        <v>19</v>
      </c>
      <c r="J1568" s="2" t="s">
        <v>20</v>
      </c>
      <c r="K1568" s="2">
        <v>2014</v>
      </c>
      <c r="L1568" s="2" t="s">
        <v>21</v>
      </c>
      <c r="M1568" s="3">
        <v>41947</v>
      </c>
    </row>
    <row r="1569" spans="1:13" x14ac:dyDescent="0.2">
      <c r="A1569" s="1" t="s">
        <v>374</v>
      </c>
      <c r="B1569" s="2" t="s">
        <v>2113</v>
      </c>
      <c r="C1569" s="2" t="s">
        <v>24</v>
      </c>
      <c r="D1569" s="4">
        <v>11500000</v>
      </c>
      <c r="E1569" s="2" t="s">
        <v>2105</v>
      </c>
      <c r="F1569" s="2" t="s">
        <v>95</v>
      </c>
      <c r="G1569" s="2">
        <v>35.159999999999997</v>
      </c>
      <c r="H1569" s="2">
        <v>64.84</v>
      </c>
      <c r="I1569" s="2" t="s">
        <v>26</v>
      </c>
      <c r="J1569" s="2" t="s">
        <v>20</v>
      </c>
      <c r="K1569" s="2">
        <v>2013</v>
      </c>
      <c r="L1569" s="2" t="s">
        <v>36</v>
      </c>
      <c r="M1569" s="3">
        <v>41583</v>
      </c>
    </row>
    <row r="1570" spans="1:13" x14ac:dyDescent="0.2">
      <c r="A1570" s="1" t="s">
        <v>621</v>
      </c>
      <c r="B1570" s="2" t="s">
        <v>2114</v>
      </c>
      <c r="C1570" s="2" t="s">
        <v>15</v>
      </c>
      <c r="D1570" s="2" t="s">
        <v>2115</v>
      </c>
      <c r="E1570" s="2" t="s">
        <v>2105</v>
      </c>
      <c r="F1570" s="2" t="s">
        <v>76</v>
      </c>
      <c r="G1570" s="2">
        <v>82.95</v>
      </c>
      <c r="H1570" s="2">
        <v>17.05</v>
      </c>
      <c r="I1570" s="2" t="s">
        <v>19</v>
      </c>
      <c r="J1570" s="2" t="s">
        <v>27</v>
      </c>
      <c r="K1570" s="2">
        <v>2013</v>
      </c>
      <c r="L1570" s="2" t="s">
        <v>36</v>
      </c>
      <c r="M1570" s="3">
        <v>41583</v>
      </c>
    </row>
    <row r="1571" spans="1:13" x14ac:dyDescent="0.2">
      <c r="A1571" s="1" t="s">
        <v>621</v>
      </c>
      <c r="B1571" s="2" t="s">
        <v>2116</v>
      </c>
      <c r="C1571" s="2" t="s">
        <v>15</v>
      </c>
      <c r="D1571" s="2" t="s">
        <v>2117</v>
      </c>
      <c r="E1571" s="2" t="s">
        <v>2105</v>
      </c>
      <c r="F1571" s="2" t="s">
        <v>107</v>
      </c>
      <c r="G1571" s="2">
        <v>24.1</v>
      </c>
      <c r="H1571" s="2">
        <v>75.599999999999994</v>
      </c>
      <c r="I1571" s="2" t="s">
        <v>26</v>
      </c>
      <c r="J1571" s="2" t="s">
        <v>20</v>
      </c>
      <c r="K1571" s="2">
        <v>2001</v>
      </c>
      <c r="L1571" s="2" t="s">
        <v>36</v>
      </c>
      <c r="M1571" s="3">
        <v>37201</v>
      </c>
    </row>
    <row r="1572" spans="1:13" x14ac:dyDescent="0.2">
      <c r="A1572" s="1" t="s">
        <v>66</v>
      </c>
      <c r="B1572" s="2" t="s">
        <v>1088</v>
      </c>
      <c r="C1572" s="2" t="s">
        <v>15</v>
      </c>
      <c r="D1572" s="2" t="s">
        <v>2118</v>
      </c>
      <c r="E1572" s="2" t="s">
        <v>2105</v>
      </c>
      <c r="F1572" s="2" t="s">
        <v>55</v>
      </c>
      <c r="G1572" s="2">
        <v>65.900000000000006</v>
      </c>
      <c r="H1572" s="2">
        <v>34.1</v>
      </c>
      <c r="I1572" s="2" t="s">
        <v>26</v>
      </c>
      <c r="J1572" s="2" t="s">
        <v>20</v>
      </c>
      <c r="K1572" s="2">
        <v>1994</v>
      </c>
      <c r="L1572" s="2" t="s">
        <v>21</v>
      </c>
      <c r="M1572" s="3">
        <v>34646</v>
      </c>
    </row>
    <row r="1573" spans="1:13" x14ac:dyDescent="0.2">
      <c r="A1573" s="1" t="s">
        <v>293</v>
      </c>
      <c r="B1573" s="2" t="s">
        <v>294</v>
      </c>
      <c r="C1573" s="2" t="s">
        <v>15</v>
      </c>
      <c r="D1573" s="2" t="s">
        <v>2119</v>
      </c>
      <c r="E1573" s="2" t="s">
        <v>2120</v>
      </c>
      <c r="F1573" s="2" t="s">
        <v>257</v>
      </c>
      <c r="G1573" s="2">
        <v>64.69</v>
      </c>
      <c r="H1573" s="2">
        <v>35.31</v>
      </c>
      <c r="I1573" s="2" t="s">
        <v>26</v>
      </c>
      <c r="J1573" s="2" t="s">
        <v>20</v>
      </c>
      <c r="K1573" s="2">
        <v>2020</v>
      </c>
      <c r="L1573" s="2" t="s">
        <v>21</v>
      </c>
      <c r="M1573" s="3">
        <v>44138</v>
      </c>
    </row>
    <row r="1574" spans="1:13" x14ac:dyDescent="0.2">
      <c r="A1574" s="1" t="s">
        <v>13</v>
      </c>
      <c r="B1574" s="2" t="s">
        <v>2121</v>
      </c>
      <c r="C1574" s="2" t="s">
        <v>15</v>
      </c>
      <c r="D1574" s="2" t="s">
        <v>2122</v>
      </c>
      <c r="E1574" s="2" t="s">
        <v>2120</v>
      </c>
      <c r="F1574" s="2" t="s">
        <v>233</v>
      </c>
      <c r="G1574" s="2">
        <v>69.22</v>
      </c>
      <c r="H1574" s="2">
        <v>30.78</v>
      </c>
      <c r="I1574" s="2" t="s">
        <v>19</v>
      </c>
      <c r="J1574" s="2" t="s">
        <v>20</v>
      </c>
      <c r="K1574" s="2">
        <v>2019</v>
      </c>
      <c r="L1574" s="2" t="s">
        <v>36</v>
      </c>
      <c r="M1574" s="3">
        <v>43522</v>
      </c>
    </row>
    <row r="1575" spans="1:13" x14ac:dyDescent="0.2">
      <c r="A1575" s="1" t="s">
        <v>205</v>
      </c>
      <c r="B1575" s="2" t="s">
        <v>2123</v>
      </c>
      <c r="C1575" s="2" t="s">
        <v>15</v>
      </c>
      <c r="D1575" s="2" t="s">
        <v>2124</v>
      </c>
      <c r="E1575" s="2" t="s">
        <v>2120</v>
      </c>
      <c r="F1575" s="2" t="s">
        <v>97</v>
      </c>
      <c r="G1575" s="2">
        <v>54.71</v>
      </c>
      <c r="H1575" s="2">
        <v>45.29</v>
      </c>
      <c r="I1575" s="2" t="s">
        <v>26</v>
      </c>
      <c r="J1575" s="2" t="s">
        <v>20</v>
      </c>
      <c r="K1575" s="2">
        <v>2016</v>
      </c>
      <c r="L1575" s="2" t="s">
        <v>49</v>
      </c>
      <c r="M1575" s="3">
        <v>42528</v>
      </c>
    </row>
    <row r="1576" spans="1:13" x14ac:dyDescent="0.2">
      <c r="A1576" s="1" t="s">
        <v>52</v>
      </c>
      <c r="B1576" s="2" t="s">
        <v>2125</v>
      </c>
      <c r="C1576" s="2" t="s">
        <v>24</v>
      </c>
      <c r="D1576" s="4">
        <v>96000000</v>
      </c>
      <c r="E1576" s="2" t="s">
        <v>2120</v>
      </c>
      <c r="F1576" s="2" t="s">
        <v>245</v>
      </c>
      <c r="G1576" s="2">
        <v>68.44</v>
      </c>
      <c r="H1576" s="2">
        <v>31.56</v>
      </c>
      <c r="I1576" s="2" t="s">
        <v>19</v>
      </c>
      <c r="J1576" s="6">
        <v>0.55000000000000004</v>
      </c>
      <c r="K1576" s="2">
        <v>2013</v>
      </c>
      <c r="L1576" s="2" t="s">
        <v>36</v>
      </c>
      <c r="M1576" s="3">
        <v>41583</v>
      </c>
    </row>
    <row r="1577" spans="1:13" x14ac:dyDescent="0.2">
      <c r="A1577" s="1" t="s">
        <v>91</v>
      </c>
      <c r="B1577" s="2" t="s">
        <v>2126</v>
      </c>
      <c r="C1577" s="2" t="s">
        <v>24</v>
      </c>
      <c r="D1577" s="4">
        <v>23000000</v>
      </c>
      <c r="E1577" s="2" t="s">
        <v>2120</v>
      </c>
      <c r="F1577" s="2" t="s">
        <v>18</v>
      </c>
      <c r="G1577" s="2">
        <v>75.3</v>
      </c>
      <c r="H1577" s="2">
        <v>24.7</v>
      </c>
      <c r="I1577" s="2" t="s">
        <v>19</v>
      </c>
      <c r="J1577" s="6">
        <v>0.55000000000000004</v>
      </c>
      <c r="K1577" s="2">
        <v>2013</v>
      </c>
      <c r="L1577" s="2" t="s">
        <v>36</v>
      </c>
      <c r="M1577" s="3">
        <v>41583</v>
      </c>
    </row>
    <row r="1578" spans="1:13" x14ac:dyDescent="0.2">
      <c r="A1578" s="1" t="s">
        <v>52</v>
      </c>
      <c r="B1578" s="2" t="s">
        <v>2127</v>
      </c>
      <c r="C1578" s="2" t="s">
        <v>15</v>
      </c>
      <c r="D1578" s="2" t="s">
        <v>2128</v>
      </c>
      <c r="E1578" s="2" t="s">
        <v>2120</v>
      </c>
      <c r="F1578" s="2" t="s">
        <v>59</v>
      </c>
      <c r="G1578" s="2">
        <v>76.760000000000005</v>
      </c>
      <c r="H1578" s="2">
        <v>23.24</v>
      </c>
      <c r="I1578" s="2" t="s">
        <v>19</v>
      </c>
      <c r="J1578" s="2" t="s">
        <v>20</v>
      </c>
      <c r="K1578" s="2">
        <v>2013</v>
      </c>
      <c r="L1578" s="2" t="s">
        <v>36</v>
      </c>
      <c r="M1578" s="3">
        <v>41583</v>
      </c>
    </row>
    <row r="1579" spans="1:13" x14ac:dyDescent="0.2">
      <c r="A1579" s="1" t="s">
        <v>108</v>
      </c>
      <c r="B1579" s="2" t="s">
        <v>2129</v>
      </c>
      <c r="C1579" s="2" t="s">
        <v>15</v>
      </c>
      <c r="D1579" s="2" t="s">
        <v>2130</v>
      </c>
      <c r="E1579" s="2" t="s">
        <v>2120</v>
      </c>
      <c r="F1579" s="2" t="s">
        <v>107</v>
      </c>
      <c r="G1579" s="2">
        <v>81</v>
      </c>
      <c r="H1579" s="2">
        <v>19</v>
      </c>
      <c r="I1579" s="2" t="s">
        <v>19</v>
      </c>
      <c r="J1579" s="2" t="s">
        <v>20</v>
      </c>
      <c r="K1579" s="2">
        <v>2011</v>
      </c>
      <c r="L1579" s="2" t="s">
        <v>36</v>
      </c>
      <c r="M1579" s="3">
        <v>40785</v>
      </c>
    </row>
    <row r="1580" spans="1:13" x14ac:dyDescent="0.2">
      <c r="A1580" s="1" t="s">
        <v>45</v>
      </c>
      <c r="B1580" s="2" t="s">
        <v>2131</v>
      </c>
      <c r="C1580" s="2" t="s">
        <v>15</v>
      </c>
      <c r="D1580" s="2" t="s">
        <v>2132</v>
      </c>
      <c r="E1580" s="2" t="s">
        <v>2120</v>
      </c>
      <c r="F1580" s="2" t="s">
        <v>55</v>
      </c>
      <c r="G1580" s="2">
        <v>29.9</v>
      </c>
      <c r="H1580" s="2">
        <v>70.099999999999994</v>
      </c>
      <c r="I1580" s="2" t="s">
        <v>26</v>
      </c>
      <c r="J1580" s="2" t="s">
        <v>20</v>
      </c>
      <c r="K1580" s="2">
        <v>2011</v>
      </c>
      <c r="L1580" s="2" t="s">
        <v>36</v>
      </c>
      <c r="M1580" s="3">
        <v>40745</v>
      </c>
    </row>
    <row r="1581" spans="1:13" x14ac:dyDescent="0.2">
      <c r="A1581" s="1" t="s">
        <v>69</v>
      </c>
      <c r="B1581" s="2" t="s">
        <v>2133</v>
      </c>
      <c r="C1581" s="2" t="s">
        <v>15</v>
      </c>
      <c r="D1581" s="2" t="s">
        <v>2134</v>
      </c>
      <c r="E1581" s="2" t="s">
        <v>2120</v>
      </c>
      <c r="F1581" s="2" t="s">
        <v>59</v>
      </c>
      <c r="G1581" s="2">
        <v>47.91</v>
      </c>
      <c r="H1581" s="2">
        <v>52.09</v>
      </c>
      <c r="I1581" s="2" t="s">
        <v>26</v>
      </c>
      <c r="J1581" s="2" t="s">
        <v>20</v>
      </c>
      <c r="K1581" s="2">
        <v>2011</v>
      </c>
      <c r="L1581" s="2" t="s">
        <v>36</v>
      </c>
      <c r="M1581" s="3">
        <v>40715</v>
      </c>
    </row>
    <row r="1582" spans="1:13" x14ac:dyDescent="0.2">
      <c r="A1582" s="1" t="s">
        <v>491</v>
      </c>
      <c r="B1582" s="2" t="s">
        <v>2135</v>
      </c>
      <c r="C1582" s="2" t="s">
        <v>15</v>
      </c>
      <c r="D1582" s="2" t="s">
        <v>2136</v>
      </c>
      <c r="E1582" s="2" t="s">
        <v>2120</v>
      </c>
      <c r="F1582" s="2" t="s">
        <v>107</v>
      </c>
      <c r="G1582" s="2">
        <v>51.27</v>
      </c>
      <c r="H1582" s="2">
        <v>48.73</v>
      </c>
      <c r="I1582" s="2" t="s">
        <v>26</v>
      </c>
      <c r="J1582" s="2" t="s">
        <v>20</v>
      </c>
      <c r="K1582" s="2">
        <v>2011</v>
      </c>
      <c r="L1582" s="2" t="s">
        <v>36</v>
      </c>
      <c r="M1582" s="3">
        <v>40701</v>
      </c>
    </row>
    <row r="1583" spans="1:13" x14ac:dyDescent="0.2">
      <c r="A1583" s="1" t="s">
        <v>91</v>
      </c>
      <c r="B1583" s="2" t="s">
        <v>2137</v>
      </c>
      <c r="C1583" s="2" t="s">
        <v>15</v>
      </c>
      <c r="D1583" s="2" t="s">
        <v>2138</v>
      </c>
      <c r="E1583" s="2" t="s">
        <v>2120</v>
      </c>
      <c r="F1583" s="2" t="s">
        <v>76</v>
      </c>
      <c r="G1583" s="2">
        <v>59.85</v>
      </c>
      <c r="H1583" s="2">
        <v>40.15</v>
      </c>
      <c r="I1583" s="2" t="s">
        <v>26</v>
      </c>
      <c r="J1583" s="2" t="s">
        <v>20</v>
      </c>
      <c r="K1583" s="2">
        <v>2011</v>
      </c>
      <c r="L1583" s="2" t="s">
        <v>36</v>
      </c>
      <c r="M1583" s="3">
        <v>40666</v>
      </c>
    </row>
    <row r="1584" spans="1:13" x14ac:dyDescent="0.2">
      <c r="A1584" s="1" t="s">
        <v>52</v>
      </c>
      <c r="B1584" s="2" t="s">
        <v>2139</v>
      </c>
      <c r="C1584" s="2" t="s">
        <v>15</v>
      </c>
      <c r="D1584" s="2" t="s">
        <v>2140</v>
      </c>
      <c r="E1584" s="2" t="s">
        <v>2120</v>
      </c>
      <c r="F1584" s="2" t="s">
        <v>59</v>
      </c>
      <c r="G1584" s="2">
        <v>67.06</v>
      </c>
      <c r="H1584" s="2">
        <v>32.94</v>
      </c>
      <c r="I1584" s="2" t="s">
        <v>19</v>
      </c>
      <c r="J1584" s="2" t="s">
        <v>20</v>
      </c>
      <c r="K1584" s="2">
        <v>2011</v>
      </c>
      <c r="L1584" s="2" t="s">
        <v>36</v>
      </c>
      <c r="M1584" s="3">
        <v>40666</v>
      </c>
    </row>
    <row r="1585" spans="1:13" x14ac:dyDescent="0.2">
      <c r="A1585" s="1" t="s">
        <v>242</v>
      </c>
      <c r="B1585" s="2" t="s">
        <v>2141</v>
      </c>
      <c r="C1585" s="2" t="s">
        <v>15</v>
      </c>
      <c r="D1585" s="2" t="s">
        <v>2142</v>
      </c>
      <c r="E1585" s="2" t="s">
        <v>2120</v>
      </c>
      <c r="F1585" s="2" t="s">
        <v>59</v>
      </c>
      <c r="G1585" s="2">
        <v>65.16</v>
      </c>
      <c r="H1585" s="2">
        <v>34.840000000000003</v>
      </c>
      <c r="I1585" s="2" t="s">
        <v>26</v>
      </c>
      <c r="J1585" s="2" t="s">
        <v>20</v>
      </c>
      <c r="K1585" s="2">
        <v>2011</v>
      </c>
      <c r="L1585" s="2" t="s">
        <v>36</v>
      </c>
      <c r="M1585" s="3">
        <v>40666</v>
      </c>
    </row>
    <row r="1586" spans="1:13" x14ac:dyDescent="0.2">
      <c r="A1586" s="1" t="s">
        <v>52</v>
      </c>
      <c r="B1586" s="2" t="s">
        <v>2143</v>
      </c>
      <c r="C1586" s="2" t="s">
        <v>15</v>
      </c>
      <c r="D1586" s="2" t="s">
        <v>2144</v>
      </c>
      <c r="E1586" s="2" t="s">
        <v>2120</v>
      </c>
      <c r="F1586" s="2" t="s">
        <v>76</v>
      </c>
      <c r="G1586" s="2">
        <v>70.33</v>
      </c>
      <c r="H1586" s="2">
        <v>29.94</v>
      </c>
      <c r="I1586" s="2" t="s">
        <v>19</v>
      </c>
      <c r="J1586" s="2" t="s">
        <v>20</v>
      </c>
      <c r="K1586" s="2">
        <v>2011</v>
      </c>
      <c r="L1586" s="2" t="s">
        <v>36</v>
      </c>
      <c r="M1586" s="3">
        <v>40666</v>
      </c>
    </row>
    <row r="1587" spans="1:13" x14ac:dyDescent="0.2">
      <c r="A1587" s="1" t="s">
        <v>242</v>
      </c>
      <c r="B1587" s="2" t="s">
        <v>2145</v>
      </c>
      <c r="C1587" s="2" t="s">
        <v>15</v>
      </c>
      <c r="D1587" s="2" t="s">
        <v>2146</v>
      </c>
      <c r="E1587" s="2" t="s">
        <v>2120</v>
      </c>
      <c r="F1587" s="2" t="s">
        <v>55</v>
      </c>
      <c r="G1587" s="2">
        <v>66.44</v>
      </c>
      <c r="H1587" s="2">
        <v>33.56</v>
      </c>
      <c r="I1587" s="2" t="s">
        <v>26</v>
      </c>
      <c r="J1587" s="2" t="s">
        <v>20</v>
      </c>
      <c r="K1587" s="2">
        <v>2011</v>
      </c>
      <c r="L1587" s="2" t="s">
        <v>36</v>
      </c>
      <c r="M1587" s="3">
        <v>40666</v>
      </c>
    </row>
    <row r="1588" spans="1:13" x14ac:dyDescent="0.2">
      <c r="A1588" s="1" t="s">
        <v>52</v>
      </c>
      <c r="B1588" s="2" t="s">
        <v>2125</v>
      </c>
      <c r="C1588" s="2" t="s">
        <v>15</v>
      </c>
      <c r="D1588" s="2" t="s">
        <v>2147</v>
      </c>
      <c r="E1588" s="2" t="s">
        <v>2120</v>
      </c>
      <c r="F1588" s="2" t="s">
        <v>55</v>
      </c>
      <c r="G1588" s="2">
        <v>69.7</v>
      </c>
      <c r="H1588" s="2">
        <v>30.3</v>
      </c>
      <c r="I1588" s="2" t="s">
        <v>19</v>
      </c>
      <c r="J1588" s="2" t="s">
        <v>20</v>
      </c>
      <c r="K1588" s="2">
        <v>2011</v>
      </c>
      <c r="L1588" s="2" t="s">
        <v>36</v>
      </c>
      <c r="M1588" s="3">
        <v>40666</v>
      </c>
    </row>
    <row r="1589" spans="1:13" x14ac:dyDescent="0.2">
      <c r="A1589" s="1" t="s">
        <v>91</v>
      </c>
      <c r="B1589" s="2" t="s">
        <v>2148</v>
      </c>
      <c r="C1589" s="2" t="s">
        <v>15</v>
      </c>
      <c r="D1589" s="2" t="s">
        <v>2149</v>
      </c>
      <c r="E1589" s="2" t="s">
        <v>2120</v>
      </c>
      <c r="F1589" s="2" t="s">
        <v>55</v>
      </c>
      <c r="G1589" s="2">
        <v>67.88</v>
      </c>
      <c r="H1589" s="2">
        <v>32.119999999999997</v>
      </c>
      <c r="I1589" s="2" t="s">
        <v>19</v>
      </c>
      <c r="J1589" s="2" t="s">
        <v>20</v>
      </c>
      <c r="K1589" s="2">
        <v>2011</v>
      </c>
      <c r="L1589" s="2" t="s">
        <v>36</v>
      </c>
      <c r="M1589" s="3">
        <v>40666</v>
      </c>
    </row>
    <row r="1590" spans="1:13" x14ac:dyDescent="0.2">
      <c r="A1590" s="1" t="s">
        <v>91</v>
      </c>
      <c r="B1590" s="2" t="s">
        <v>2150</v>
      </c>
      <c r="C1590" s="2" t="s">
        <v>15</v>
      </c>
      <c r="D1590" s="2" t="s">
        <v>2151</v>
      </c>
      <c r="E1590" s="2" t="s">
        <v>2120</v>
      </c>
      <c r="F1590" s="2" t="s">
        <v>107</v>
      </c>
      <c r="G1590" s="2">
        <v>81.45</v>
      </c>
      <c r="H1590" s="2">
        <v>18.55</v>
      </c>
      <c r="I1590" s="2" t="s">
        <v>19</v>
      </c>
      <c r="J1590" s="2" t="s">
        <v>20</v>
      </c>
      <c r="K1590" s="2">
        <v>2011</v>
      </c>
      <c r="L1590" s="2" t="s">
        <v>36</v>
      </c>
      <c r="M1590" s="3">
        <v>40666</v>
      </c>
    </row>
    <row r="1591" spans="1:13" x14ac:dyDescent="0.2">
      <c r="A1591" s="1" t="s">
        <v>205</v>
      </c>
      <c r="B1591" s="2" t="s">
        <v>2152</v>
      </c>
      <c r="C1591" s="2" t="s">
        <v>15</v>
      </c>
      <c r="D1591" s="2" t="s">
        <v>2153</v>
      </c>
      <c r="E1591" s="2" t="s">
        <v>2120</v>
      </c>
      <c r="F1591" s="2" t="s">
        <v>107</v>
      </c>
      <c r="G1591" s="2">
        <v>59.46</v>
      </c>
      <c r="H1591" s="2">
        <v>40.54</v>
      </c>
      <c r="I1591" s="2" t="s">
        <v>26</v>
      </c>
      <c r="J1591" s="2" t="s">
        <v>20</v>
      </c>
      <c r="K1591" s="2">
        <v>2011</v>
      </c>
      <c r="L1591" s="2" t="s">
        <v>36</v>
      </c>
      <c r="M1591" s="3">
        <v>40666</v>
      </c>
    </row>
    <row r="1592" spans="1:13" x14ac:dyDescent="0.2">
      <c r="A1592" s="1" t="s">
        <v>66</v>
      </c>
      <c r="B1592" s="2" t="s">
        <v>2154</v>
      </c>
      <c r="C1592" s="2" t="s">
        <v>15</v>
      </c>
      <c r="D1592" s="2" t="s">
        <v>2155</v>
      </c>
      <c r="E1592" s="2" t="s">
        <v>2120</v>
      </c>
      <c r="F1592" s="2" t="s">
        <v>107</v>
      </c>
      <c r="G1592" s="2">
        <v>80.13</v>
      </c>
      <c r="H1592" s="2">
        <v>19.87</v>
      </c>
      <c r="I1592" s="2" t="s">
        <v>19</v>
      </c>
      <c r="J1592" s="2" t="s">
        <v>20</v>
      </c>
      <c r="K1592" s="2">
        <v>2011</v>
      </c>
      <c r="L1592" s="2" t="s">
        <v>36</v>
      </c>
      <c r="M1592" s="3">
        <v>40666</v>
      </c>
    </row>
    <row r="1593" spans="1:13" x14ac:dyDescent="0.2">
      <c r="A1593" s="1" t="s">
        <v>22</v>
      </c>
      <c r="B1593" s="2" t="s">
        <v>2156</v>
      </c>
      <c r="C1593" s="2" t="s">
        <v>15</v>
      </c>
      <c r="D1593" s="2" t="s">
        <v>2157</v>
      </c>
      <c r="E1593" s="2" t="s">
        <v>2120</v>
      </c>
      <c r="F1593" s="2" t="s">
        <v>107</v>
      </c>
      <c r="G1593" s="2">
        <v>71.900000000000006</v>
      </c>
      <c r="H1593" s="2">
        <v>28.1</v>
      </c>
      <c r="I1593" s="2" t="s">
        <v>19</v>
      </c>
      <c r="J1593" s="2" t="s">
        <v>20</v>
      </c>
      <c r="K1593" s="2">
        <v>2011</v>
      </c>
      <c r="L1593" s="2" t="s">
        <v>36</v>
      </c>
      <c r="M1593" s="3">
        <v>40666</v>
      </c>
    </row>
    <row r="1594" spans="1:13" x14ac:dyDescent="0.2">
      <c r="A1594" s="1" t="s">
        <v>45</v>
      </c>
      <c r="B1594" s="2" t="s">
        <v>2158</v>
      </c>
      <c r="C1594" s="2" t="s">
        <v>15</v>
      </c>
      <c r="D1594" s="2" t="s">
        <v>2159</v>
      </c>
      <c r="E1594" s="2" t="s">
        <v>2120</v>
      </c>
      <c r="F1594" s="2" t="s">
        <v>107</v>
      </c>
      <c r="G1594" s="2">
        <v>67.2</v>
      </c>
      <c r="H1594" s="2">
        <v>32.799999999999997</v>
      </c>
      <c r="I1594" s="2" t="s">
        <v>19</v>
      </c>
      <c r="J1594" s="2" t="s">
        <v>20</v>
      </c>
      <c r="K1594" s="2">
        <v>2011</v>
      </c>
      <c r="L1594" s="2" t="s">
        <v>36</v>
      </c>
      <c r="M1594" s="3">
        <v>40666</v>
      </c>
    </row>
    <row r="1595" spans="1:13" x14ac:dyDescent="0.2">
      <c r="A1595" s="1" t="s">
        <v>374</v>
      </c>
      <c r="B1595" s="2" t="s">
        <v>2160</v>
      </c>
      <c r="C1595" s="2" t="s">
        <v>15</v>
      </c>
      <c r="D1595" s="2" t="s">
        <v>2161</v>
      </c>
      <c r="E1595" s="2" t="s">
        <v>2120</v>
      </c>
      <c r="F1595" s="2" t="s">
        <v>55</v>
      </c>
      <c r="G1595" s="2">
        <v>74.19</v>
      </c>
      <c r="H1595" s="2">
        <v>25.81</v>
      </c>
      <c r="I1595" s="2" t="s">
        <v>19</v>
      </c>
      <c r="J1595" s="2" t="s">
        <v>20</v>
      </c>
      <c r="K1595" s="2">
        <v>2011</v>
      </c>
      <c r="L1595" s="2" t="s">
        <v>36</v>
      </c>
      <c r="M1595" s="3">
        <v>40666</v>
      </c>
    </row>
    <row r="1596" spans="1:13" x14ac:dyDescent="0.2">
      <c r="A1596" s="1" t="s">
        <v>22</v>
      </c>
      <c r="B1596" s="2" t="s">
        <v>2162</v>
      </c>
      <c r="C1596" s="2" t="s">
        <v>15</v>
      </c>
      <c r="D1596" s="2" t="s">
        <v>2163</v>
      </c>
      <c r="E1596" s="2" t="s">
        <v>2120</v>
      </c>
      <c r="F1596" s="2" t="s">
        <v>107</v>
      </c>
      <c r="G1596" s="2">
        <v>68.7</v>
      </c>
      <c r="H1596" s="2">
        <v>31.3</v>
      </c>
      <c r="I1596" s="2" t="s">
        <v>19</v>
      </c>
      <c r="J1596" s="2" t="s">
        <v>20</v>
      </c>
      <c r="K1596" s="2">
        <v>2011</v>
      </c>
      <c r="L1596" s="2" t="s">
        <v>36</v>
      </c>
      <c r="M1596" s="3">
        <v>40610</v>
      </c>
    </row>
    <row r="1597" spans="1:13" x14ac:dyDescent="0.2">
      <c r="A1597" s="1" t="s">
        <v>52</v>
      </c>
      <c r="B1597" s="2" t="s">
        <v>2164</v>
      </c>
      <c r="C1597" s="2" t="s">
        <v>24</v>
      </c>
      <c r="D1597" s="2" t="s">
        <v>2165</v>
      </c>
      <c r="E1597" s="2" t="s">
        <v>2120</v>
      </c>
      <c r="F1597" s="2" t="s">
        <v>107</v>
      </c>
      <c r="G1597" s="2">
        <v>40.97</v>
      </c>
      <c r="H1597" s="2">
        <v>59.03</v>
      </c>
      <c r="I1597" s="2" t="s">
        <v>26</v>
      </c>
      <c r="J1597" s="2" t="s">
        <v>20</v>
      </c>
      <c r="K1597" s="2">
        <v>2011</v>
      </c>
      <c r="L1597" s="2" t="s">
        <v>36</v>
      </c>
      <c r="M1597" s="3">
        <v>40610</v>
      </c>
    </row>
    <row r="1598" spans="1:13" x14ac:dyDescent="0.2">
      <c r="A1598" s="1" t="s">
        <v>91</v>
      </c>
      <c r="B1598" s="2" t="s">
        <v>2166</v>
      </c>
      <c r="C1598" s="2" t="s">
        <v>15</v>
      </c>
      <c r="D1598" s="2" t="s">
        <v>2167</v>
      </c>
      <c r="E1598" s="2" t="s">
        <v>2120</v>
      </c>
      <c r="F1598" s="2" t="s">
        <v>18</v>
      </c>
      <c r="G1598" s="2">
        <v>68.5</v>
      </c>
      <c r="H1598" s="2">
        <v>31.5</v>
      </c>
      <c r="I1598" s="2" t="s">
        <v>19</v>
      </c>
      <c r="J1598" s="2" t="s">
        <v>20</v>
      </c>
      <c r="K1598" s="2">
        <v>2011</v>
      </c>
      <c r="L1598" s="2" t="s">
        <v>36</v>
      </c>
      <c r="M1598" s="3">
        <v>40610</v>
      </c>
    </row>
    <row r="1599" spans="1:13" x14ac:dyDescent="0.2">
      <c r="A1599" s="1" t="s">
        <v>242</v>
      </c>
      <c r="B1599" s="2" t="s">
        <v>2168</v>
      </c>
      <c r="C1599" s="2" t="s">
        <v>15</v>
      </c>
      <c r="D1599" s="2" t="s">
        <v>2169</v>
      </c>
      <c r="E1599" s="2" t="s">
        <v>2120</v>
      </c>
      <c r="F1599" s="2" t="s">
        <v>107</v>
      </c>
      <c r="G1599" s="2">
        <v>68.010000000000005</v>
      </c>
      <c r="H1599" s="2">
        <v>31.99</v>
      </c>
      <c r="I1599" s="2" t="s">
        <v>19</v>
      </c>
      <c r="J1599" s="2" t="s">
        <v>20</v>
      </c>
      <c r="K1599" s="2">
        <v>2011</v>
      </c>
      <c r="L1599" s="2" t="s">
        <v>36</v>
      </c>
      <c r="M1599" s="3">
        <v>40610</v>
      </c>
    </row>
    <row r="1600" spans="1:13" x14ac:dyDescent="0.2">
      <c r="A1600" s="1" t="s">
        <v>242</v>
      </c>
      <c r="B1600" s="2" t="s">
        <v>714</v>
      </c>
      <c r="C1600" s="2" t="s">
        <v>15</v>
      </c>
      <c r="D1600" s="2" t="s">
        <v>2170</v>
      </c>
      <c r="E1600" s="2" t="s">
        <v>2120</v>
      </c>
      <c r="F1600" s="2" t="s">
        <v>76</v>
      </c>
      <c r="G1600" s="2">
        <v>76.790000000000006</v>
      </c>
      <c r="H1600" s="2">
        <v>23.21</v>
      </c>
      <c r="I1600" s="2" t="s">
        <v>19</v>
      </c>
      <c r="J1600" s="2" t="s">
        <v>20</v>
      </c>
      <c r="K1600" s="2">
        <v>2009</v>
      </c>
      <c r="L1600" s="2" t="s">
        <v>36</v>
      </c>
      <c r="M1600" s="3">
        <v>40015</v>
      </c>
    </row>
    <row r="1601" spans="1:13" x14ac:dyDescent="0.2">
      <c r="A1601" s="1" t="s">
        <v>91</v>
      </c>
      <c r="B1601" s="2" t="s">
        <v>2171</v>
      </c>
      <c r="C1601" s="2" t="s">
        <v>15</v>
      </c>
      <c r="D1601" s="2" t="s">
        <v>2172</v>
      </c>
      <c r="E1601" s="2" t="s">
        <v>2120</v>
      </c>
      <c r="F1601" s="2" t="s">
        <v>55</v>
      </c>
      <c r="G1601" s="2">
        <v>72.400000000000006</v>
      </c>
      <c r="H1601" s="2">
        <v>27.6</v>
      </c>
      <c r="I1601" s="2" t="s">
        <v>19</v>
      </c>
      <c r="J1601" s="2" t="s">
        <v>20</v>
      </c>
      <c r="K1601" s="2">
        <v>2005</v>
      </c>
      <c r="L1601" s="2" t="s">
        <v>77</v>
      </c>
      <c r="M1601" s="3">
        <v>38664</v>
      </c>
    </row>
    <row r="1602" spans="1:13" x14ac:dyDescent="0.2">
      <c r="A1602" s="1" t="s">
        <v>23</v>
      </c>
      <c r="B1602" s="2" t="s">
        <v>23</v>
      </c>
      <c r="C1602" s="2" t="s">
        <v>24</v>
      </c>
      <c r="D1602" s="4">
        <v>12300000000</v>
      </c>
      <c r="E1602" s="2" t="s">
        <v>2120</v>
      </c>
      <c r="F1602" s="2">
        <v>55</v>
      </c>
      <c r="G1602" s="2">
        <v>50.9</v>
      </c>
      <c r="H1602" s="2">
        <v>49.1</v>
      </c>
      <c r="I1602" s="2" t="s">
        <v>19</v>
      </c>
      <c r="J1602" s="2" t="s">
        <v>27</v>
      </c>
      <c r="K1602" s="2">
        <v>2004</v>
      </c>
      <c r="L1602" s="2" t="s">
        <v>49</v>
      </c>
      <c r="M1602" s="3">
        <v>38048</v>
      </c>
    </row>
    <row r="1603" spans="1:13" x14ac:dyDescent="0.2">
      <c r="A1603" s="1" t="s">
        <v>23</v>
      </c>
      <c r="B1603" s="2" t="s">
        <v>23</v>
      </c>
      <c r="C1603" s="2" t="s">
        <v>24</v>
      </c>
      <c r="D1603" s="4">
        <v>13050000000</v>
      </c>
      <c r="E1603" s="2" t="s">
        <v>2120</v>
      </c>
      <c r="F1603" s="2" t="s">
        <v>2173</v>
      </c>
      <c r="G1603" s="2">
        <v>59.1</v>
      </c>
      <c r="H1603" s="2">
        <v>40.9</v>
      </c>
      <c r="I1603" s="2" t="s">
        <v>19</v>
      </c>
      <c r="J1603" s="2" t="s">
        <v>27</v>
      </c>
      <c r="K1603" s="2">
        <v>2002</v>
      </c>
      <c r="L1603" s="2" t="s">
        <v>21</v>
      </c>
      <c r="M1603" s="3">
        <v>37565</v>
      </c>
    </row>
    <row r="1604" spans="1:13" x14ac:dyDescent="0.2">
      <c r="A1604" s="1" t="s">
        <v>363</v>
      </c>
      <c r="B1604" s="2" t="s">
        <v>364</v>
      </c>
      <c r="C1604" s="2" t="s">
        <v>15</v>
      </c>
      <c r="D1604" s="2" t="s">
        <v>2174</v>
      </c>
      <c r="E1604" s="2" t="s">
        <v>2175</v>
      </c>
      <c r="F1604" s="2" t="s">
        <v>59</v>
      </c>
      <c r="G1604" s="2">
        <v>71.41</v>
      </c>
      <c r="H1604" s="2">
        <v>28.59</v>
      </c>
      <c r="I1604" s="2" t="s">
        <v>19</v>
      </c>
      <c r="J1604" s="2" t="s">
        <v>27</v>
      </c>
      <c r="K1604" s="2">
        <v>2021</v>
      </c>
      <c r="L1604" s="2" t="s">
        <v>36</v>
      </c>
      <c r="M1604" s="3">
        <v>44502</v>
      </c>
    </row>
    <row r="1605" spans="1:13" x14ac:dyDescent="0.2">
      <c r="A1605" s="1" t="s">
        <v>13</v>
      </c>
      <c r="B1605" s="2" t="s">
        <v>836</v>
      </c>
      <c r="C1605" s="2" t="s">
        <v>15</v>
      </c>
      <c r="D1605" s="2" t="s">
        <v>2176</v>
      </c>
      <c r="E1605" s="2" t="s">
        <v>2175</v>
      </c>
      <c r="F1605" s="2" t="s">
        <v>65</v>
      </c>
      <c r="G1605" s="2">
        <v>62.22</v>
      </c>
      <c r="H1605" s="2">
        <v>37.78</v>
      </c>
      <c r="I1605" s="2" t="s">
        <v>19</v>
      </c>
      <c r="J1605" s="2" t="s">
        <v>27</v>
      </c>
      <c r="K1605" s="2">
        <v>2021</v>
      </c>
      <c r="L1605" s="2" t="s">
        <v>36</v>
      </c>
      <c r="M1605" s="3">
        <v>44502</v>
      </c>
    </row>
    <row r="1606" spans="1:13" x14ac:dyDescent="0.2">
      <c r="A1606" s="1" t="s">
        <v>13</v>
      </c>
      <c r="B1606" s="2" t="s">
        <v>836</v>
      </c>
      <c r="C1606" s="2" t="s">
        <v>15</v>
      </c>
      <c r="D1606" s="2" t="s">
        <v>2177</v>
      </c>
      <c r="E1606" s="2" t="s">
        <v>2175</v>
      </c>
      <c r="F1606" s="2" t="s">
        <v>136</v>
      </c>
      <c r="G1606" s="2">
        <v>47.51</v>
      </c>
      <c r="H1606" s="2">
        <v>52.49</v>
      </c>
      <c r="I1606" s="2" t="s">
        <v>26</v>
      </c>
      <c r="J1606" s="2" t="s">
        <v>27</v>
      </c>
      <c r="K1606" s="2">
        <v>2021</v>
      </c>
      <c r="L1606" s="2" t="s">
        <v>36</v>
      </c>
      <c r="M1606" s="3">
        <v>44502</v>
      </c>
    </row>
    <row r="1607" spans="1:13" x14ac:dyDescent="0.2">
      <c r="A1607" s="1" t="s">
        <v>363</v>
      </c>
      <c r="B1607" s="2" t="s">
        <v>712</v>
      </c>
      <c r="C1607" s="2" t="s">
        <v>15</v>
      </c>
      <c r="D1607" s="2" t="s">
        <v>2178</v>
      </c>
      <c r="E1607" s="2" t="s">
        <v>2175</v>
      </c>
      <c r="F1607" s="2" t="s">
        <v>245</v>
      </c>
      <c r="G1607" s="2">
        <v>53.87</v>
      </c>
      <c r="H1607" s="2">
        <v>46.13</v>
      </c>
      <c r="I1607" s="2" t="s">
        <v>19</v>
      </c>
      <c r="J1607" s="2" t="s">
        <v>27</v>
      </c>
      <c r="K1607" s="2">
        <v>2021</v>
      </c>
      <c r="L1607" s="2" t="s">
        <v>36</v>
      </c>
      <c r="M1607" s="3">
        <v>44502</v>
      </c>
    </row>
    <row r="1608" spans="1:13" x14ac:dyDescent="0.2">
      <c r="A1608" s="1" t="s">
        <v>280</v>
      </c>
      <c r="B1608" s="2" t="s">
        <v>1396</v>
      </c>
      <c r="C1608" s="2" t="s">
        <v>15</v>
      </c>
      <c r="D1608" s="2" t="s">
        <v>2179</v>
      </c>
      <c r="E1608" s="2" t="s">
        <v>2175</v>
      </c>
      <c r="F1608" s="2" t="s">
        <v>140</v>
      </c>
      <c r="G1608" s="2">
        <v>31.78</v>
      </c>
      <c r="H1608" s="2">
        <v>68.22</v>
      </c>
      <c r="I1608" s="2" t="s">
        <v>26</v>
      </c>
      <c r="J1608" s="2" t="s">
        <v>27</v>
      </c>
      <c r="K1608" s="2">
        <v>2021</v>
      </c>
      <c r="L1608" s="2" t="s">
        <v>36</v>
      </c>
      <c r="M1608" s="3">
        <v>44502</v>
      </c>
    </row>
    <row r="1609" spans="1:13" x14ac:dyDescent="0.2">
      <c r="A1609" s="1" t="s">
        <v>511</v>
      </c>
      <c r="B1609" s="2" t="s">
        <v>1030</v>
      </c>
      <c r="C1609" s="2" t="s">
        <v>15</v>
      </c>
      <c r="D1609" s="2" t="s">
        <v>2180</v>
      </c>
      <c r="E1609" s="2" t="s">
        <v>2175</v>
      </c>
      <c r="F1609" s="2" t="s">
        <v>140</v>
      </c>
      <c r="G1609" s="2">
        <v>54.76</v>
      </c>
      <c r="H1609" s="2">
        <v>45.24</v>
      </c>
      <c r="I1609" s="2" t="s">
        <v>19</v>
      </c>
      <c r="J1609" s="2" t="s">
        <v>27</v>
      </c>
      <c r="K1609" s="2">
        <v>2021</v>
      </c>
      <c r="L1609" s="2" t="s">
        <v>36</v>
      </c>
      <c r="M1609" s="3">
        <v>44502</v>
      </c>
    </row>
    <row r="1610" spans="1:13" x14ac:dyDescent="0.2">
      <c r="A1610" s="1" t="s">
        <v>269</v>
      </c>
      <c r="B1610" s="2" t="s">
        <v>1312</v>
      </c>
      <c r="C1610" s="2" t="s">
        <v>15</v>
      </c>
      <c r="D1610" s="2" t="s">
        <v>2181</v>
      </c>
      <c r="E1610" s="2" t="s">
        <v>2175</v>
      </c>
      <c r="F1610" s="2" t="s">
        <v>159</v>
      </c>
      <c r="G1610" s="2">
        <v>74.709999999999994</v>
      </c>
      <c r="H1610" s="2">
        <v>25.29</v>
      </c>
      <c r="I1610" s="2" t="s">
        <v>19</v>
      </c>
      <c r="J1610" s="2" t="s">
        <v>27</v>
      </c>
      <c r="K1610" s="2">
        <v>2021</v>
      </c>
      <c r="L1610" s="2" t="s">
        <v>36</v>
      </c>
      <c r="M1610" s="3">
        <v>44453</v>
      </c>
    </row>
    <row r="1611" spans="1:13" x14ac:dyDescent="0.2">
      <c r="A1611" s="1" t="s">
        <v>242</v>
      </c>
      <c r="B1611" s="2" t="s">
        <v>684</v>
      </c>
      <c r="C1611" s="2" t="s">
        <v>15</v>
      </c>
      <c r="D1611" s="2" t="s">
        <v>2182</v>
      </c>
      <c r="E1611" s="2" t="s">
        <v>2175</v>
      </c>
      <c r="F1611" s="2" t="s">
        <v>93</v>
      </c>
      <c r="G1611" s="2">
        <v>69.08</v>
      </c>
      <c r="H1611" s="2">
        <v>30.92</v>
      </c>
      <c r="I1611" s="2" t="s">
        <v>19</v>
      </c>
      <c r="J1611" s="2" t="s">
        <v>27</v>
      </c>
      <c r="K1611" s="2">
        <v>2020</v>
      </c>
      <c r="L1611" s="2" t="s">
        <v>21</v>
      </c>
      <c r="M1611" s="3">
        <v>44138</v>
      </c>
    </row>
    <row r="1612" spans="1:13" x14ac:dyDescent="0.2">
      <c r="A1612" s="1" t="s">
        <v>242</v>
      </c>
      <c r="B1612" s="2" t="s">
        <v>684</v>
      </c>
      <c r="C1612" s="2" t="s">
        <v>15</v>
      </c>
      <c r="D1612" s="2" t="s">
        <v>2183</v>
      </c>
      <c r="E1612" s="2" t="s">
        <v>2175</v>
      </c>
      <c r="F1612" s="2" t="s">
        <v>18</v>
      </c>
      <c r="G1612" s="2">
        <v>50.09</v>
      </c>
      <c r="H1612" s="2">
        <v>49.91</v>
      </c>
      <c r="I1612" s="2" t="s">
        <v>19</v>
      </c>
      <c r="J1612" s="2" t="s">
        <v>27</v>
      </c>
      <c r="K1612" s="2">
        <v>2020</v>
      </c>
      <c r="L1612" s="2" t="s">
        <v>21</v>
      </c>
      <c r="M1612" s="3">
        <v>44138</v>
      </c>
    </row>
    <row r="1613" spans="1:13" x14ac:dyDescent="0.2">
      <c r="A1613" s="1" t="s">
        <v>363</v>
      </c>
      <c r="B1613" s="2" t="s">
        <v>393</v>
      </c>
      <c r="C1613" s="2" t="s">
        <v>15</v>
      </c>
      <c r="D1613" s="2" t="s">
        <v>2184</v>
      </c>
      <c r="E1613" s="2" t="s">
        <v>2175</v>
      </c>
      <c r="F1613" s="2" t="s">
        <v>51</v>
      </c>
      <c r="G1613" s="2">
        <v>68.569999999999993</v>
      </c>
      <c r="H1613" s="2">
        <v>31.43</v>
      </c>
      <c r="I1613" s="2" t="s">
        <v>19</v>
      </c>
      <c r="J1613" s="2" t="s">
        <v>27</v>
      </c>
      <c r="K1613" s="2">
        <v>2020</v>
      </c>
      <c r="L1613" s="2" t="s">
        <v>21</v>
      </c>
      <c r="M1613" s="3">
        <v>44138</v>
      </c>
    </row>
    <row r="1614" spans="1:13" x14ac:dyDescent="0.2">
      <c r="A1614" s="1" t="s">
        <v>13</v>
      </c>
      <c r="B1614" s="2" t="s">
        <v>555</v>
      </c>
      <c r="C1614" s="2" t="s">
        <v>15</v>
      </c>
      <c r="D1614" s="2" t="s">
        <v>2185</v>
      </c>
      <c r="E1614" s="2" t="s">
        <v>2175</v>
      </c>
      <c r="F1614" s="2" t="s">
        <v>115</v>
      </c>
      <c r="G1614" s="2">
        <v>66.69</v>
      </c>
      <c r="H1614" s="2">
        <v>33.31</v>
      </c>
      <c r="I1614" s="2" t="s">
        <v>19</v>
      </c>
      <c r="J1614" s="2" t="s">
        <v>27</v>
      </c>
      <c r="K1614" s="2">
        <v>2020</v>
      </c>
      <c r="L1614" s="2" t="s">
        <v>21</v>
      </c>
      <c r="M1614" s="3">
        <v>44138</v>
      </c>
    </row>
    <row r="1615" spans="1:13" x14ac:dyDescent="0.2">
      <c r="A1615" s="1" t="s">
        <v>242</v>
      </c>
      <c r="B1615" s="2" t="s">
        <v>243</v>
      </c>
      <c r="C1615" s="2" t="s">
        <v>15</v>
      </c>
      <c r="D1615" s="2" t="s">
        <v>2186</v>
      </c>
      <c r="E1615" s="2" t="s">
        <v>2175</v>
      </c>
      <c r="F1615" s="2" t="s">
        <v>874</v>
      </c>
      <c r="G1615" s="2">
        <v>58.78</v>
      </c>
      <c r="H1615" s="2">
        <v>41.22</v>
      </c>
      <c r="I1615" s="2" t="s">
        <v>19</v>
      </c>
      <c r="J1615" s="2" t="s">
        <v>20</v>
      </c>
      <c r="K1615" s="2">
        <v>2020</v>
      </c>
      <c r="L1615" s="2" t="s">
        <v>21</v>
      </c>
      <c r="M1615" s="3">
        <v>44138</v>
      </c>
    </row>
    <row r="1616" spans="1:13" x14ac:dyDescent="0.2">
      <c r="A1616" s="1" t="s">
        <v>242</v>
      </c>
      <c r="B1616" s="2" t="s">
        <v>243</v>
      </c>
      <c r="C1616" s="2" t="s">
        <v>15</v>
      </c>
      <c r="D1616" s="2" t="s">
        <v>2187</v>
      </c>
      <c r="E1616" s="2" t="s">
        <v>2175</v>
      </c>
      <c r="F1616" s="2" t="s">
        <v>412</v>
      </c>
      <c r="G1616" s="2">
        <v>47.03</v>
      </c>
      <c r="H1616" s="2">
        <v>52.97</v>
      </c>
      <c r="I1616" s="2" t="s">
        <v>26</v>
      </c>
      <c r="J1616" s="2" t="s">
        <v>27</v>
      </c>
      <c r="K1616" s="2">
        <v>2020</v>
      </c>
      <c r="L1616" s="2" t="s">
        <v>21</v>
      </c>
      <c r="M1616" s="3">
        <v>44138</v>
      </c>
    </row>
    <row r="1617" spans="1:13" x14ac:dyDescent="0.2">
      <c r="A1617" s="1" t="s">
        <v>13</v>
      </c>
      <c r="B1617" s="2" t="s">
        <v>2188</v>
      </c>
      <c r="C1617" s="2" t="s">
        <v>15</v>
      </c>
      <c r="D1617" s="2" t="s">
        <v>2189</v>
      </c>
      <c r="E1617" s="2" t="s">
        <v>2175</v>
      </c>
      <c r="F1617" s="2" t="s">
        <v>2190</v>
      </c>
      <c r="G1617" s="2">
        <v>72.63</v>
      </c>
      <c r="H1617" s="2">
        <v>27.37</v>
      </c>
      <c r="I1617" s="2" t="s">
        <v>19</v>
      </c>
      <c r="J1617" s="2" t="s">
        <v>27</v>
      </c>
      <c r="K1617" s="2">
        <v>2020</v>
      </c>
      <c r="L1617" s="2" t="s">
        <v>21</v>
      </c>
      <c r="M1617" s="3">
        <v>44138</v>
      </c>
    </row>
    <row r="1618" spans="1:13" x14ac:dyDescent="0.2">
      <c r="A1618" s="1" t="s">
        <v>242</v>
      </c>
      <c r="B1618" s="2" t="s">
        <v>324</v>
      </c>
      <c r="C1618" s="2" t="s">
        <v>15</v>
      </c>
      <c r="D1618" s="2" t="s">
        <v>2191</v>
      </c>
      <c r="E1618" s="2" t="s">
        <v>2175</v>
      </c>
      <c r="F1618" s="2" t="s">
        <v>490</v>
      </c>
      <c r="G1618" s="2">
        <v>56.38</v>
      </c>
      <c r="H1618" s="2">
        <v>43.62</v>
      </c>
      <c r="I1618" s="2" t="s">
        <v>19</v>
      </c>
      <c r="J1618" s="2" t="s">
        <v>27</v>
      </c>
      <c r="K1618" s="2">
        <v>2020</v>
      </c>
      <c r="L1618" s="2" t="s">
        <v>21</v>
      </c>
      <c r="M1618" s="3">
        <v>44138</v>
      </c>
    </row>
    <row r="1619" spans="1:13" x14ac:dyDescent="0.2">
      <c r="A1619" s="1" t="s">
        <v>242</v>
      </c>
      <c r="B1619" s="2" t="s">
        <v>324</v>
      </c>
      <c r="C1619" s="2" t="s">
        <v>15</v>
      </c>
      <c r="D1619" s="2" t="s">
        <v>2192</v>
      </c>
      <c r="E1619" s="2" t="s">
        <v>2175</v>
      </c>
      <c r="F1619" s="2" t="s">
        <v>149</v>
      </c>
      <c r="G1619" s="2">
        <v>58.05</v>
      </c>
      <c r="H1619" s="2">
        <v>41.95</v>
      </c>
      <c r="I1619" s="2" t="s">
        <v>19</v>
      </c>
      <c r="J1619" s="2" t="s">
        <v>27</v>
      </c>
      <c r="K1619" s="2">
        <v>2020</v>
      </c>
      <c r="L1619" s="2" t="s">
        <v>21</v>
      </c>
      <c r="M1619" s="3">
        <v>44138</v>
      </c>
    </row>
    <row r="1620" spans="1:13" x14ac:dyDescent="0.2">
      <c r="A1620" s="1" t="s">
        <v>205</v>
      </c>
      <c r="B1620" s="2" t="s">
        <v>405</v>
      </c>
      <c r="C1620" s="2" t="s">
        <v>15</v>
      </c>
      <c r="D1620" s="2" t="s">
        <v>2193</v>
      </c>
      <c r="E1620" s="2" t="s">
        <v>2175</v>
      </c>
      <c r="F1620" s="2" t="s">
        <v>93</v>
      </c>
      <c r="G1620" s="2">
        <v>50.47</v>
      </c>
      <c r="H1620" s="2">
        <v>49.53</v>
      </c>
      <c r="I1620" s="2" t="s">
        <v>19</v>
      </c>
      <c r="J1620" s="2" t="s">
        <v>27</v>
      </c>
      <c r="K1620" s="2">
        <v>2020</v>
      </c>
      <c r="L1620" s="2" t="s">
        <v>21</v>
      </c>
      <c r="M1620" s="3">
        <v>44138</v>
      </c>
    </row>
    <row r="1621" spans="1:13" x14ac:dyDescent="0.2">
      <c r="A1621" s="1" t="s">
        <v>205</v>
      </c>
      <c r="B1621" s="2" t="s">
        <v>1632</v>
      </c>
      <c r="C1621" s="2" t="s">
        <v>15</v>
      </c>
      <c r="D1621" s="2" t="s">
        <v>2194</v>
      </c>
      <c r="E1621" s="2" t="s">
        <v>2175</v>
      </c>
      <c r="F1621" s="2" t="s">
        <v>257</v>
      </c>
      <c r="G1621" s="2">
        <v>58.45</v>
      </c>
      <c r="H1621" s="2">
        <v>41.55</v>
      </c>
      <c r="I1621" s="2" t="s">
        <v>19</v>
      </c>
      <c r="J1621" s="2" t="s">
        <v>27</v>
      </c>
      <c r="K1621" s="2">
        <v>2020</v>
      </c>
      <c r="L1621" s="2" t="s">
        <v>21</v>
      </c>
      <c r="M1621" s="3">
        <v>44138</v>
      </c>
    </row>
    <row r="1622" spans="1:13" x14ac:dyDescent="0.2">
      <c r="A1622" s="1" t="s">
        <v>363</v>
      </c>
      <c r="B1622" s="2" t="s">
        <v>2195</v>
      </c>
      <c r="C1622" s="2" t="s">
        <v>15</v>
      </c>
      <c r="D1622" s="2" t="s">
        <v>2196</v>
      </c>
      <c r="E1622" s="2" t="s">
        <v>2175</v>
      </c>
      <c r="F1622" s="2" t="s">
        <v>257</v>
      </c>
      <c r="G1622" s="2">
        <v>51.39</v>
      </c>
      <c r="H1622" s="2">
        <v>48.61</v>
      </c>
      <c r="I1622" s="2" t="s">
        <v>19</v>
      </c>
      <c r="J1622" s="2" t="s">
        <v>27</v>
      </c>
      <c r="K1622" s="2">
        <v>2020</v>
      </c>
      <c r="L1622" s="2" t="s">
        <v>21</v>
      </c>
      <c r="M1622" s="3">
        <v>44138</v>
      </c>
    </row>
    <row r="1623" spans="1:13" x14ac:dyDescent="0.2">
      <c r="A1623" s="1" t="s">
        <v>66</v>
      </c>
      <c r="B1623" s="2" t="s">
        <v>695</v>
      </c>
      <c r="C1623" s="2" t="s">
        <v>15</v>
      </c>
      <c r="D1623" s="2" t="s">
        <v>2197</v>
      </c>
      <c r="E1623" s="2" t="s">
        <v>2175</v>
      </c>
      <c r="F1623" s="2" t="s">
        <v>159</v>
      </c>
      <c r="G1623" s="2">
        <v>76.349999999999994</v>
      </c>
      <c r="H1623" s="2">
        <v>23.65</v>
      </c>
      <c r="I1623" s="2" t="s">
        <v>19</v>
      </c>
      <c r="J1623" s="2" t="s">
        <v>27</v>
      </c>
      <c r="K1623" s="2">
        <v>2020</v>
      </c>
      <c r="L1623" s="2" t="s">
        <v>21</v>
      </c>
      <c r="M1623" s="3">
        <v>44138</v>
      </c>
    </row>
    <row r="1624" spans="1:13" x14ac:dyDescent="0.2">
      <c r="A1624" s="1" t="s">
        <v>296</v>
      </c>
      <c r="B1624" s="2" t="s">
        <v>696</v>
      </c>
      <c r="C1624" s="2" t="s">
        <v>15</v>
      </c>
      <c r="D1624" s="2" t="s">
        <v>2198</v>
      </c>
      <c r="E1624" s="2" t="s">
        <v>2175</v>
      </c>
      <c r="F1624" s="2" t="s">
        <v>159</v>
      </c>
      <c r="G1624" s="2">
        <v>65.17</v>
      </c>
      <c r="H1624" s="2">
        <v>34.83</v>
      </c>
      <c r="I1624" s="2" t="s">
        <v>19</v>
      </c>
      <c r="J1624" s="2" t="s">
        <v>27</v>
      </c>
      <c r="K1624" s="2">
        <v>2020</v>
      </c>
      <c r="L1624" s="2" t="s">
        <v>21</v>
      </c>
      <c r="M1624" s="3">
        <v>44138</v>
      </c>
    </row>
    <row r="1625" spans="1:13" x14ac:dyDescent="0.2">
      <c r="A1625" s="1" t="s">
        <v>943</v>
      </c>
      <c r="B1625" s="2" t="s">
        <v>944</v>
      </c>
      <c r="C1625" s="2" t="s">
        <v>15</v>
      </c>
      <c r="D1625" s="2" t="s">
        <v>2199</v>
      </c>
      <c r="E1625" s="2" t="s">
        <v>2175</v>
      </c>
      <c r="F1625" s="2" t="s">
        <v>233</v>
      </c>
      <c r="G1625" s="2">
        <v>50.24</v>
      </c>
      <c r="H1625" s="2">
        <v>49.76</v>
      </c>
      <c r="I1625" s="2" t="s">
        <v>19</v>
      </c>
      <c r="J1625" s="2" t="s">
        <v>27</v>
      </c>
      <c r="K1625" s="2">
        <v>2020</v>
      </c>
      <c r="L1625" s="2" t="s">
        <v>21</v>
      </c>
      <c r="M1625" s="3">
        <v>44138</v>
      </c>
    </row>
    <row r="1626" spans="1:13" x14ac:dyDescent="0.2">
      <c r="A1626" s="1" t="s">
        <v>180</v>
      </c>
      <c r="B1626" s="2" t="s">
        <v>566</v>
      </c>
      <c r="C1626" s="2" t="s">
        <v>15</v>
      </c>
      <c r="D1626" s="2" t="s">
        <v>2200</v>
      </c>
      <c r="E1626" s="2" t="s">
        <v>2175</v>
      </c>
      <c r="F1626" s="2" t="s">
        <v>76</v>
      </c>
      <c r="G1626" s="2">
        <v>64.88</v>
      </c>
      <c r="H1626" s="2">
        <v>35.119999999999997</v>
      </c>
      <c r="I1626" s="2" t="s">
        <v>19</v>
      </c>
      <c r="J1626" s="2" t="s">
        <v>27</v>
      </c>
      <c r="K1626" s="2">
        <v>2020</v>
      </c>
      <c r="L1626" s="2" t="s">
        <v>21</v>
      </c>
      <c r="M1626" s="3">
        <v>44138</v>
      </c>
    </row>
    <row r="1627" spans="1:13" x14ac:dyDescent="0.2">
      <c r="A1627" s="1" t="s">
        <v>150</v>
      </c>
      <c r="B1627" s="2" t="s">
        <v>283</v>
      </c>
      <c r="C1627" s="2" t="s">
        <v>15</v>
      </c>
      <c r="D1627" s="2" t="s">
        <v>2201</v>
      </c>
      <c r="E1627" s="2" t="s">
        <v>2175</v>
      </c>
      <c r="F1627" s="2" t="s">
        <v>35</v>
      </c>
      <c r="G1627" s="2">
        <v>60.03</v>
      </c>
      <c r="H1627" s="2">
        <v>39.97</v>
      </c>
      <c r="I1627" s="2" t="s">
        <v>19</v>
      </c>
      <c r="J1627" s="2" t="s">
        <v>27</v>
      </c>
      <c r="K1627" s="2">
        <v>2020</v>
      </c>
      <c r="L1627" s="2" t="s">
        <v>21</v>
      </c>
      <c r="M1627" s="3">
        <v>44138</v>
      </c>
    </row>
    <row r="1628" spans="1:13" x14ac:dyDescent="0.2">
      <c r="A1628" s="1" t="s">
        <v>91</v>
      </c>
      <c r="B1628" s="2" t="s">
        <v>418</v>
      </c>
      <c r="C1628" s="2" t="s">
        <v>15</v>
      </c>
      <c r="D1628" s="2" t="s">
        <v>2202</v>
      </c>
      <c r="E1628" s="2" t="s">
        <v>2175</v>
      </c>
      <c r="F1628" s="2" t="s">
        <v>140</v>
      </c>
      <c r="G1628" s="2">
        <v>72.900000000000006</v>
      </c>
      <c r="H1628" s="2">
        <v>27.1</v>
      </c>
      <c r="I1628" s="2" t="s">
        <v>19</v>
      </c>
      <c r="J1628" s="2" t="s">
        <v>27</v>
      </c>
      <c r="K1628" s="2">
        <v>2020</v>
      </c>
      <c r="L1628" s="2" t="s">
        <v>21</v>
      </c>
      <c r="M1628" s="3">
        <v>44138</v>
      </c>
    </row>
    <row r="1629" spans="1:13" x14ac:dyDescent="0.2">
      <c r="A1629" s="1" t="s">
        <v>13</v>
      </c>
      <c r="B1629" s="2" t="s">
        <v>832</v>
      </c>
      <c r="C1629" s="2" t="s">
        <v>15</v>
      </c>
      <c r="D1629" s="2" t="s">
        <v>2203</v>
      </c>
      <c r="E1629" s="2" t="s">
        <v>2175</v>
      </c>
      <c r="F1629" s="2" t="s">
        <v>490</v>
      </c>
      <c r="G1629" s="2">
        <v>61.49</v>
      </c>
      <c r="H1629" s="2">
        <v>38.51</v>
      </c>
      <c r="I1629" s="2" t="s">
        <v>19</v>
      </c>
      <c r="J1629" s="2" t="s">
        <v>27</v>
      </c>
      <c r="K1629" s="2">
        <v>2020</v>
      </c>
      <c r="L1629" s="2" t="s">
        <v>21</v>
      </c>
      <c r="M1629" s="3">
        <v>44138</v>
      </c>
    </row>
    <row r="1630" spans="1:13" x14ac:dyDescent="0.2">
      <c r="A1630" s="1" t="s">
        <v>13</v>
      </c>
      <c r="B1630" s="2" t="s">
        <v>832</v>
      </c>
      <c r="C1630" s="2" t="s">
        <v>15</v>
      </c>
      <c r="D1630" s="2" t="s">
        <v>2204</v>
      </c>
      <c r="E1630" s="2" t="s">
        <v>2175</v>
      </c>
      <c r="F1630" s="2" t="s">
        <v>1475</v>
      </c>
      <c r="G1630" s="2">
        <v>48.1</v>
      </c>
      <c r="H1630" s="2">
        <v>51.9</v>
      </c>
      <c r="I1630" s="2" t="s">
        <v>26</v>
      </c>
      <c r="J1630" s="2" t="s">
        <v>27</v>
      </c>
      <c r="K1630" s="2">
        <v>2020</v>
      </c>
      <c r="L1630" s="2" t="s">
        <v>21</v>
      </c>
      <c r="M1630" s="3">
        <v>44138</v>
      </c>
    </row>
    <row r="1631" spans="1:13" x14ac:dyDescent="0.2">
      <c r="A1631" s="1" t="s">
        <v>242</v>
      </c>
      <c r="B1631" s="2" t="s">
        <v>547</v>
      </c>
      <c r="C1631" s="2" t="s">
        <v>15</v>
      </c>
      <c r="D1631" s="2" t="s">
        <v>2205</v>
      </c>
      <c r="E1631" s="2" t="s">
        <v>2175</v>
      </c>
      <c r="F1631" s="2" t="s">
        <v>2206</v>
      </c>
      <c r="G1631" s="2">
        <v>72.27</v>
      </c>
      <c r="H1631" s="2">
        <v>27.73</v>
      </c>
      <c r="I1631" s="2" t="s">
        <v>19</v>
      </c>
      <c r="J1631" s="2" t="s">
        <v>27</v>
      </c>
      <c r="K1631" s="2">
        <v>2020</v>
      </c>
      <c r="L1631" s="2" t="s">
        <v>21</v>
      </c>
      <c r="M1631" s="3">
        <v>44138</v>
      </c>
    </row>
    <row r="1632" spans="1:13" x14ac:dyDescent="0.2">
      <c r="A1632" s="1" t="s">
        <v>108</v>
      </c>
      <c r="B1632" s="2" t="s">
        <v>573</v>
      </c>
      <c r="C1632" s="2" t="s">
        <v>15</v>
      </c>
      <c r="D1632" s="2" t="s">
        <v>2207</v>
      </c>
      <c r="E1632" s="2" t="s">
        <v>2175</v>
      </c>
      <c r="F1632" s="2" t="s">
        <v>251</v>
      </c>
      <c r="G1632" s="2">
        <v>59.96</v>
      </c>
      <c r="H1632" s="2">
        <v>40.04</v>
      </c>
      <c r="I1632" s="2" t="s">
        <v>19</v>
      </c>
      <c r="J1632" s="2" t="s">
        <v>27</v>
      </c>
      <c r="K1632" s="2">
        <v>2020</v>
      </c>
      <c r="L1632" s="2" t="s">
        <v>21</v>
      </c>
      <c r="M1632" s="3">
        <v>44138</v>
      </c>
    </row>
    <row r="1633" spans="1:13" x14ac:dyDescent="0.2">
      <c r="A1633" s="1" t="s">
        <v>45</v>
      </c>
      <c r="B1633" s="2" t="s">
        <v>549</v>
      </c>
      <c r="C1633" s="2" t="s">
        <v>15</v>
      </c>
      <c r="D1633" s="2" t="s">
        <v>2208</v>
      </c>
      <c r="E1633" s="2" t="s">
        <v>2175</v>
      </c>
      <c r="F1633" s="2" t="s">
        <v>233</v>
      </c>
      <c r="G1633" s="2">
        <v>63.43</v>
      </c>
      <c r="H1633" s="2">
        <v>36.57</v>
      </c>
      <c r="I1633" s="2" t="s">
        <v>19</v>
      </c>
      <c r="J1633" s="2" t="s">
        <v>27</v>
      </c>
      <c r="K1633" s="2">
        <v>2020</v>
      </c>
      <c r="L1633" s="2" t="s">
        <v>21</v>
      </c>
      <c r="M1633" s="3">
        <v>44138</v>
      </c>
    </row>
    <row r="1634" spans="1:13" x14ac:dyDescent="0.2">
      <c r="A1634" s="1" t="s">
        <v>79</v>
      </c>
      <c r="B1634" s="2" t="s">
        <v>2209</v>
      </c>
      <c r="C1634" s="2" t="s">
        <v>15</v>
      </c>
      <c r="D1634" s="2" t="s">
        <v>2210</v>
      </c>
      <c r="E1634" s="2" t="s">
        <v>2175</v>
      </c>
      <c r="F1634" s="2" t="s">
        <v>136</v>
      </c>
      <c r="G1634" s="2">
        <v>70.22</v>
      </c>
      <c r="H1634" s="2">
        <v>29.78</v>
      </c>
      <c r="I1634" s="2" t="s">
        <v>19</v>
      </c>
      <c r="J1634" s="2" t="s">
        <v>27</v>
      </c>
      <c r="K1634" s="2">
        <v>2020</v>
      </c>
      <c r="L1634" s="2" t="s">
        <v>21</v>
      </c>
      <c r="M1634" s="3">
        <v>44138</v>
      </c>
    </row>
    <row r="1635" spans="1:13" x14ac:dyDescent="0.2">
      <c r="A1635" s="1" t="s">
        <v>296</v>
      </c>
      <c r="B1635" s="2" t="s">
        <v>841</v>
      </c>
      <c r="C1635" s="2" t="s">
        <v>15</v>
      </c>
      <c r="D1635" s="2" t="s">
        <v>2211</v>
      </c>
      <c r="E1635" s="2" t="s">
        <v>2175</v>
      </c>
      <c r="F1635" s="2" t="s">
        <v>18</v>
      </c>
      <c r="G1635" s="2">
        <v>67.459999999999994</v>
      </c>
      <c r="H1635" s="2">
        <v>32.54</v>
      </c>
      <c r="I1635" s="2" t="s">
        <v>19</v>
      </c>
      <c r="J1635" s="2" t="s">
        <v>27</v>
      </c>
      <c r="K1635" s="2">
        <v>2020</v>
      </c>
      <c r="L1635" s="2" t="s">
        <v>21</v>
      </c>
      <c r="M1635" s="3">
        <v>44138</v>
      </c>
    </row>
    <row r="1636" spans="1:13" x14ac:dyDescent="0.2">
      <c r="A1636" s="1" t="s">
        <v>363</v>
      </c>
      <c r="B1636" s="2" t="s">
        <v>703</v>
      </c>
      <c r="C1636" s="2" t="s">
        <v>15</v>
      </c>
      <c r="D1636" s="2" t="s">
        <v>2212</v>
      </c>
      <c r="E1636" s="2" t="s">
        <v>2175</v>
      </c>
      <c r="F1636" s="2" t="s">
        <v>121</v>
      </c>
      <c r="G1636" s="2">
        <v>63.96</v>
      </c>
      <c r="H1636" s="2">
        <v>36.04</v>
      </c>
      <c r="I1636" s="2" t="s">
        <v>19</v>
      </c>
      <c r="J1636" s="2" t="s">
        <v>27</v>
      </c>
      <c r="K1636" s="2">
        <v>2020</v>
      </c>
      <c r="L1636" s="2" t="s">
        <v>21</v>
      </c>
      <c r="M1636" s="3">
        <v>44138</v>
      </c>
    </row>
    <row r="1637" spans="1:13" x14ac:dyDescent="0.2">
      <c r="A1637" s="1" t="s">
        <v>13</v>
      </c>
      <c r="B1637" s="2" t="s">
        <v>2213</v>
      </c>
      <c r="C1637" s="2" t="s">
        <v>15</v>
      </c>
      <c r="D1637" s="2" t="s">
        <v>2214</v>
      </c>
      <c r="E1637" s="2" t="s">
        <v>2175</v>
      </c>
      <c r="F1637" s="2" t="s">
        <v>2215</v>
      </c>
      <c r="G1637" s="2">
        <v>54.86</v>
      </c>
      <c r="H1637" s="2">
        <v>45.14</v>
      </c>
      <c r="I1637" s="2" t="s">
        <v>19</v>
      </c>
      <c r="J1637" s="2" t="s">
        <v>27</v>
      </c>
      <c r="K1637" s="2">
        <v>2020</v>
      </c>
      <c r="L1637" s="2" t="s">
        <v>21</v>
      </c>
      <c r="M1637" s="3">
        <v>44138</v>
      </c>
    </row>
    <row r="1638" spans="1:13" x14ac:dyDescent="0.2">
      <c r="A1638" s="1" t="s">
        <v>943</v>
      </c>
      <c r="B1638" s="2" t="s">
        <v>951</v>
      </c>
      <c r="C1638" s="2" t="s">
        <v>15</v>
      </c>
      <c r="D1638" s="2" t="s">
        <v>2216</v>
      </c>
      <c r="E1638" s="2" t="s">
        <v>2175</v>
      </c>
      <c r="F1638" s="2" t="s">
        <v>44</v>
      </c>
      <c r="G1638" s="2">
        <v>64.569999999999993</v>
      </c>
      <c r="H1638" s="2">
        <v>35.43</v>
      </c>
      <c r="I1638" s="2" t="s">
        <v>19</v>
      </c>
      <c r="J1638" s="2" t="s">
        <v>27</v>
      </c>
      <c r="K1638" s="2">
        <v>2020</v>
      </c>
      <c r="L1638" s="2" t="s">
        <v>21</v>
      </c>
      <c r="M1638" s="3">
        <v>44138</v>
      </c>
    </row>
    <row r="1639" spans="1:13" x14ac:dyDescent="0.2">
      <c r="A1639" s="1" t="s">
        <v>293</v>
      </c>
      <c r="B1639" s="2" t="s">
        <v>1059</v>
      </c>
      <c r="C1639" s="2" t="s">
        <v>15</v>
      </c>
      <c r="D1639" s="2" t="s">
        <v>2217</v>
      </c>
      <c r="E1639" s="2" t="s">
        <v>2175</v>
      </c>
      <c r="F1639" s="2" t="s">
        <v>121</v>
      </c>
      <c r="G1639" s="2">
        <v>47.95</v>
      </c>
      <c r="H1639" s="2">
        <v>52.05</v>
      </c>
      <c r="I1639" s="2" t="s">
        <v>26</v>
      </c>
      <c r="J1639" s="2" t="s">
        <v>27</v>
      </c>
      <c r="K1639" s="2">
        <v>2020</v>
      </c>
      <c r="L1639" s="2" t="s">
        <v>21</v>
      </c>
      <c r="M1639" s="3">
        <v>44138</v>
      </c>
    </row>
    <row r="1640" spans="1:13" x14ac:dyDescent="0.2">
      <c r="A1640" s="1" t="s">
        <v>52</v>
      </c>
      <c r="B1640" s="2" t="s">
        <v>1249</v>
      </c>
      <c r="C1640" s="2" t="s">
        <v>15</v>
      </c>
      <c r="D1640" s="2" t="s">
        <v>2218</v>
      </c>
      <c r="E1640" s="2" t="s">
        <v>2175</v>
      </c>
      <c r="F1640" s="2" t="s">
        <v>90</v>
      </c>
      <c r="G1640" s="2">
        <v>60.36</v>
      </c>
      <c r="H1640" s="2">
        <v>39.64</v>
      </c>
      <c r="I1640" s="2" t="s">
        <v>19</v>
      </c>
      <c r="J1640" s="2" t="s">
        <v>27</v>
      </c>
      <c r="K1640" s="2">
        <v>2020</v>
      </c>
      <c r="L1640" s="2" t="s">
        <v>21</v>
      </c>
      <c r="M1640" s="3">
        <v>44138</v>
      </c>
    </row>
    <row r="1641" spans="1:13" x14ac:dyDescent="0.2">
      <c r="A1641" s="1" t="s">
        <v>13</v>
      </c>
      <c r="B1641" s="2" t="s">
        <v>1884</v>
      </c>
      <c r="C1641" s="2" t="s">
        <v>15</v>
      </c>
      <c r="D1641" s="2" t="s">
        <v>2219</v>
      </c>
      <c r="E1641" s="2" t="s">
        <v>2175</v>
      </c>
      <c r="F1641" s="2" t="s">
        <v>2220</v>
      </c>
      <c r="G1641" s="2">
        <v>56.43</v>
      </c>
      <c r="H1641" s="2">
        <v>43.57</v>
      </c>
      <c r="I1641" s="2" t="s">
        <v>19</v>
      </c>
      <c r="J1641" s="2" t="s">
        <v>27</v>
      </c>
      <c r="K1641" s="2">
        <v>2020</v>
      </c>
      <c r="L1641" s="2" t="s">
        <v>21</v>
      </c>
      <c r="M1641" s="3">
        <v>44138</v>
      </c>
    </row>
    <row r="1642" spans="1:13" x14ac:dyDescent="0.2">
      <c r="A1642" s="1" t="s">
        <v>220</v>
      </c>
      <c r="B1642" s="2" t="s">
        <v>221</v>
      </c>
      <c r="C1642" s="2" t="s">
        <v>15</v>
      </c>
      <c r="D1642" s="2" t="s">
        <v>2221</v>
      </c>
      <c r="E1642" s="2" t="s">
        <v>2175</v>
      </c>
      <c r="F1642" s="2" t="s">
        <v>107</v>
      </c>
      <c r="G1642" s="2">
        <v>56.71</v>
      </c>
      <c r="H1642" s="2">
        <v>43.29</v>
      </c>
      <c r="I1642" s="2" t="s">
        <v>19</v>
      </c>
      <c r="J1642" s="2" t="s">
        <v>27</v>
      </c>
      <c r="K1642" s="2">
        <v>2020</v>
      </c>
      <c r="L1642" s="2" t="s">
        <v>21</v>
      </c>
      <c r="M1642" s="3">
        <v>44138</v>
      </c>
    </row>
    <row r="1643" spans="1:13" x14ac:dyDescent="0.2">
      <c r="A1643" s="1" t="s">
        <v>374</v>
      </c>
      <c r="B1643" s="2" t="s">
        <v>911</v>
      </c>
      <c r="C1643" s="2" t="s">
        <v>15</v>
      </c>
      <c r="D1643" s="2" t="s">
        <v>2222</v>
      </c>
      <c r="E1643" s="2" t="s">
        <v>2175</v>
      </c>
      <c r="F1643" s="2" t="s">
        <v>51</v>
      </c>
      <c r="G1643" s="2">
        <v>59.84</v>
      </c>
      <c r="H1643" s="2">
        <v>40.159999999999997</v>
      </c>
      <c r="I1643" s="2" t="s">
        <v>19</v>
      </c>
      <c r="J1643" s="2" t="s">
        <v>27</v>
      </c>
      <c r="K1643" s="2">
        <v>2020</v>
      </c>
      <c r="L1643" s="2" t="s">
        <v>21</v>
      </c>
      <c r="M1643" s="3">
        <v>44138</v>
      </c>
    </row>
    <row r="1644" spans="1:13" x14ac:dyDescent="0.2">
      <c r="A1644" s="1" t="s">
        <v>177</v>
      </c>
      <c r="B1644" s="2" t="s">
        <v>178</v>
      </c>
      <c r="C1644" s="2" t="s">
        <v>15</v>
      </c>
      <c r="D1644" s="2" t="s">
        <v>2223</v>
      </c>
      <c r="E1644" s="2" t="s">
        <v>2175</v>
      </c>
      <c r="F1644" s="2" t="s">
        <v>65</v>
      </c>
      <c r="G1644" s="2">
        <v>66.41</v>
      </c>
      <c r="H1644" s="2">
        <v>33.590000000000003</v>
      </c>
      <c r="I1644" s="2" t="s">
        <v>19</v>
      </c>
      <c r="J1644" s="2" t="s">
        <v>27</v>
      </c>
      <c r="K1644" s="2">
        <v>2020</v>
      </c>
      <c r="L1644" s="2" t="s">
        <v>21</v>
      </c>
      <c r="M1644" s="3">
        <v>44138</v>
      </c>
    </row>
    <row r="1645" spans="1:13" x14ac:dyDescent="0.2">
      <c r="A1645" s="1" t="s">
        <v>79</v>
      </c>
      <c r="B1645" s="2" t="s">
        <v>2224</v>
      </c>
      <c r="C1645" s="2" t="s">
        <v>15</v>
      </c>
      <c r="D1645" s="2" t="s">
        <v>2225</v>
      </c>
      <c r="E1645" s="2" t="s">
        <v>2175</v>
      </c>
      <c r="F1645" s="2" t="s">
        <v>115</v>
      </c>
      <c r="G1645" s="2">
        <v>61.78</v>
      </c>
      <c r="H1645" s="2">
        <v>38.22</v>
      </c>
      <c r="I1645" s="2" t="s">
        <v>19</v>
      </c>
      <c r="J1645" s="2" t="s">
        <v>27</v>
      </c>
      <c r="K1645" s="2">
        <v>2020</v>
      </c>
      <c r="L1645" s="2" t="s">
        <v>21</v>
      </c>
      <c r="M1645" s="3">
        <v>44138</v>
      </c>
    </row>
    <row r="1646" spans="1:13" x14ac:dyDescent="0.2">
      <c r="A1646" s="1" t="s">
        <v>329</v>
      </c>
      <c r="B1646" s="2" t="s">
        <v>431</v>
      </c>
      <c r="C1646" s="2" t="s">
        <v>15</v>
      </c>
      <c r="D1646" s="2" t="s">
        <v>2226</v>
      </c>
      <c r="E1646" s="2" t="s">
        <v>2175</v>
      </c>
      <c r="F1646" s="2" t="s">
        <v>35</v>
      </c>
      <c r="G1646" s="2">
        <v>62.17</v>
      </c>
      <c r="H1646" s="2">
        <v>37.83</v>
      </c>
      <c r="I1646" s="2" t="s">
        <v>19</v>
      </c>
      <c r="J1646" s="2" t="s">
        <v>27</v>
      </c>
      <c r="K1646" s="2">
        <v>2020</v>
      </c>
      <c r="L1646" s="2" t="s">
        <v>21</v>
      </c>
      <c r="M1646" s="3">
        <v>44138</v>
      </c>
    </row>
    <row r="1647" spans="1:13" x14ac:dyDescent="0.2">
      <c r="A1647" s="1" t="s">
        <v>111</v>
      </c>
      <c r="B1647" s="2" t="s">
        <v>112</v>
      </c>
      <c r="C1647" s="2" t="s">
        <v>15</v>
      </c>
      <c r="D1647" s="2" t="s">
        <v>2227</v>
      </c>
      <c r="E1647" s="2" t="s">
        <v>2175</v>
      </c>
      <c r="F1647" s="2" t="s">
        <v>59</v>
      </c>
      <c r="G1647" s="2">
        <v>53.92</v>
      </c>
      <c r="H1647" s="2">
        <v>46.08</v>
      </c>
      <c r="I1647" s="2" t="s">
        <v>19</v>
      </c>
      <c r="J1647" s="2" t="s">
        <v>27</v>
      </c>
      <c r="K1647" s="2">
        <v>2020</v>
      </c>
      <c r="L1647" s="2" t="s">
        <v>21</v>
      </c>
      <c r="M1647" s="3">
        <v>44138</v>
      </c>
    </row>
    <row r="1648" spans="1:13" x14ac:dyDescent="0.2">
      <c r="A1648" s="1" t="s">
        <v>111</v>
      </c>
      <c r="B1648" s="2" t="s">
        <v>112</v>
      </c>
      <c r="C1648" s="2" t="s">
        <v>15</v>
      </c>
      <c r="D1648" s="2" t="s">
        <v>2228</v>
      </c>
      <c r="E1648" s="2" t="s">
        <v>2175</v>
      </c>
      <c r="F1648" s="2" t="s">
        <v>35</v>
      </c>
      <c r="G1648" s="2">
        <v>51.76</v>
      </c>
      <c r="H1648" s="2">
        <v>48.24</v>
      </c>
      <c r="I1648" s="2" t="s">
        <v>19</v>
      </c>
      <c r="J1648" s="2" t="s">
        <v>27</v>
      </c>
      <c r="K1648" s="2">
        <v>2020</v>
      </c>
      <c r="L1648" s="2" t="s">
        <v>21</v>
      </c>
      <c r="M1648" s="3">
        <v>44138</v>
      </c>
    </row>
    <row r="1649" spans="1:13" x14ac:dyDescent="0.2">
      <c r="A1649" s="1" t="s">
        <v>13</v>
      </c>
      <c r="B1649" s="2" t="s">
        <v>815</v>
      </c>
      <c r="C1649" s="2" t="s">
        <v>15</v>
      </c>
      <c r="D1649" s="2" t="s">
        <v>2214</v>
      </c>
      <c r="E1649" s="2" t="s">
        <v>2175</v>
      </c>
      <c r="F1649" s="2" t="s">
        <v>2229</v>
      </c>
      <c r="G1649" s="2">
        <v>60.37</v>
      </c>
      <c r="H1649" s="2">
        <v>39.630000000000003</v>
      </c>
      <c r="I1649" s="2" t="s">
        <v>19</v>
      </c>
      <c r="J1649" s="2" t="s">
        <v>27</v>
      </c>
      <c r="K1649" s="2">
        <v>2020</v>
      </c>
      <c r="L1649" s="2" t="s">
        <v>21</v>
      </c>
      <c r="M1649" s="3">
        <v>44138</v>
      </c>
    </row>
    <row r="1650" spans="1:13" x14ac:dyDescent="0.2">
      <c r="A1650" s="1" t="s">
        <v>108</v>
      </c>
      <c r="B1650" s="2" t="s">
        <v>336</v>
      </c>
      <c r="C1650" s="2" t="s">
        <v>15</v>
      </c>
      <c r="D1650" s="2" t="s">
        <v>2230</v>
      </c>
      <c r="E1650" s="2" t="s">
        <v>2175</v>
      </c>
      <c r="F1650" s="2" t="s">
        <v>140</v>
      </c>
      <c r="G1650" s="2">
        <v>60.82</v>
      </c>
      <c r="H1650" s="2">
        <v>39.18</v>
      </c>
      <c r="I1650" s="2" t="s">
        <v>19</v>
      </c>
      <c r="J1650" s="2" t="s">
        <v>27</v>
      </c>
      <c r="K1650" s="2">
        <v>2020</v>
      </c>
      <c r="L1650" s="2" t="s">
        <v>21</v>
      </c>
      <c r="M1650" s="3">
        <v>44138</v>
      </c>
    </row>
    <row r="1651" spans="1:13" x14ac:dyDescent="0.2">
      <c r="A1651" s="1" t="s">
        <v>223</v>
      </c>
      <c r="B1651" s="2" t="s">
        <v>439</v>
      </c>
      <c r="C1651" s="2" t="s">
        <v>15</v>
      </c>
      <c r="D1651" s="2" t="s">
        <v>2231</v>
      </c>
      <c r="E1651" s="2" t="s">
        <v>2175</v>
      </c>
      <c r="F1651" s="2" t="s">
        <v>2232</v>
      </c>
      <c r="G1651" s="2">
        <v>80.819999999999993</v>
      </c>
      <c r="H1651" s="2">
        <v>19.18</v>
      </c>
      <c r="I1651" s="2" t="s">
        <v>19</v>
      </c>
      <c r="J1651" s="2" t="s">
        <v>27</v>
      </c>
      <c r="K1651" s="2">
        <v>2020</v>
      </c>
      <c r="L1651" s="2" t="s">
        <v>21</v>
      </c>
      <c r="M1651" s="3">
        <v>44138</v>
      </c>
    </row>
    <row r="1652" spans="1:13" x14ac:dyDescent="0.2">
      <c r="A1652" s="1" t="s">
        <v>339</v>
      </c>
      <c r="B1652" s="2" t="s">
        <v>340</v>
      </c>
      <c r="C1652" s="2" t="s">
        <v>15</v>
      </c>
      <c r="D1652" s="2" t="s">
        <v>2233</v>
      </c>
      <c r="E1652" s="2" t="s">
        <v>2175</v>
      </c>
      <c r="F1652" s="2" t="s">
        <v>97</v>
      </c>
      <c r="G1652" s="2">
        <v>65.11</v>
      </c>
      <c r="H1652" s="2">
        <v>34.89</v>
      </c>
      <c r="I1652" s="2" t="s">
        <v>19</v>
      </c>
      <c r="J1652" s="2" t="s">
        <v>27</v>
      </c>
      <c r="K1652" s="2">
        <v>2020</v>
      </c>
      <c r="L1652" s="2" t="s">
        <v>21</v>
      </c>
      <c r="M1652" s="3">
        <v>44138</v>
      </c>
    </row>
    <row r="1653" spans="1:13" x14ac:dyDescent="0.2">
      <c r="A1653" s="1" t="s">
        <v>69</v>
      </c>
      <c r="B1653" s="2" t="s">
        <v>730</v>
      </c>
      <c r="C1653" s="2" t="s">
        <v>15</v>
      </c>
      <c r="D1653" s="2" t="s">
        <v>2234</v>
      </c>
      <c r="E1653" s="2" t="s">
        <v>2175</v>
      </c>
      <c r="F1653" s="2" t="s">
        <v>251</v>
      </c>
      <c r="G1653" s="2">
        <v>57.35</v>
      </c>
      <c r="H1653" s="2">
        <v>42.65</v>
      </c>
      <c r="I1653" s="2" t="s">
        <v>19</v>
      </c>
      <c r="J1653" s="2" t="s">
        <v>27</v>
      </c>
      <c r="K1653" s="2">
        <v>2020</v>
      </c>
      <c r="L1653" s="2" t="s">
        <v>21</v>
      </c>
      <c r="M1653" s="3">
        <v>44138</v>
      </c>
    </row>
    <row r="1654" spans="1:13" x14ac:dyDescent="0.2">
      <c r="A1654" s="1" t="s">
        <v>308</v>
      </c>
      <c r="B1654" s="2" t="s">
        <v>1694</v>
      </c>
      <c r="C1654" s="2" t="s">
        <v>15</v>
      </c>
      <c r="D1654" s="2" t="s">
        <v>2235</v>
      </c>
      <c r="E1654" s="2" t="s">
        <v>2175</v>
      </c>
      <c r="F1654" s="2" t="s">
        <v>44</v>
      </c>
      <c r="G1654" s="2">
        <v>47.65</v>
      </c>
      <c r="H1654" s="2">
        <v>52.55</v>
      </c>
      <c r="I1654" s="2" t="s">
        <v>26</v>
      </c>
      <c r="J1654" s="2" t="s">
        <v>27</v>
      </c>
      <c r="K1654" s="2">
        <v>2020</v>
      </c>
      <c r="L1654" s="2" t="s">
        <v>21</v>
      </c>
      <c r="M1654" s="3">
        <v>44138</v>
      </c>
    </row>
    <row r="1655" spans="1:13" x14ac:dyDescent="0.2">
      <c r="A1655" s="1" t="s">
        <v>205</v>
      </c>
      <c r="B1655" s="2" t="s">
        <v>450</v>
      </c>
      <c r="C1655" s="2" t="s">
        <v>15</v>
      </c>
      <c r="D1655" s="2" t="s">
        <v>2236</v>
      </c>
      <c r="E1655" s="2" t="s">
        <v>2175</v>
      </c>
      <c r="F1655" s="2" t="s">
        <v>140</v>
      </c>
      <c r="G1655" s="2">
        <v>72.53</v>
      </c>
      <c r="H1655" s="2">
        <v>27.47</v>
      </c>
      <c r="I1655" s="2" t="s">
        <v>19</v>
      </c>
      <c r="J1655" s="2" t="s">
        <v>27</v>
      </c>
      <c r="K1655" s="2">
        <v>2020</v>
      </c>
      <c r="L1655" s="2" t="s">
        <v>21</v>
      </c>
      <c r="M1655" s="3">
        <v>44138</v>
      </c>
    </row>
    <row r="1656" spans="1:13" x14ac:dyDescent="0.2">
      <c r="A1656" s="1" t="s">
        <v>108</v>
      </c>
      <c r="B1656" s="2" t="s">
        <v>551</v>
      </c>
      <c r="C1656" s="2" t="s">
        <v>15</v>
      </c>
      <c r="D1656" s="2" t="s">
        <v>2237</v>
      </c>
      <c r="E1656" s="2" t="s">
        <v>2175</v>
      </c>
      <c r="F1656" s="2" t="s">
        <v>44</v>
      </c>
      <c r="G1656" s="2">
        <v>74.489999999999995</v>
      </c>
      <c r="H1656" s="2">
        <v>25.51</v>
      </c>
      <c r="I1656" s="2" t="s">
        <v>19</v>
      </c>
      <c r="J1656" s="2" t="s">
        <v>27</v>
      </c>
      <c r="K1656" s="2">
        <v>2020</v>
      </c>
      <c r="L1656" s="2" t="s">
        <v>21</v>
      </c>
      <c r="M1656" s="3">
        <v>44138</v>
      </c>
    </row>
    <row r="1657" spans="1:13" x14ac:dyDescent="0.2">
      <c r="A1657" s="1" t="s">
        <v>69</v>
      </c>
      <c r="B1657" s="2" t="s">
        <v>69</v>
      </c>
      <c r="C1657" s="2" t="s">
        <v>15</v>
      </c>
      <c r="D1657" s="2" t="s">
        <v>2238</v>
      </c>
      <c r="E1657" s="2" t="s">
        <v>2175</v>
      </c>
      <c r="F1657" s="2" t="s">
        <v>44</v>
      </c>
      <c r="G1657" s="2">
        <v>56.74</v>
      </c>
      <c r="H1657" s="2">
        <v>43.26</v>
      </c>
      <c r="I1657" s="2" t="s">
        <v>19</v>
      </c>
      <c r="J1657" s="2" t="s">
        <v>27</v>
      </c>
      <c r="K1657" s="2">
        <v>2020</v>
      </c>
      <c r="L1657" s="2" t="s">
        <v>21</v>
      </c>
      <c r="M1657" s="3">
        <v>44138</v>
      </c>
    </row>
    <row r="1658" spans="1:13" x14ac:dyDescent="0.2">
      <c r="A1658" s="1" t="s">
        <v>111</v>
      </c>
      <c r="B1658" s="2" t="s">
        <v>1018</v>
      </c>
      <c r="C1658" s="2" t="s">
        <v>15</v>
      </c>
      <c r="D1658" s="2" t="s">
        <v>2239</v>
      </c>
      <c r="E1658" s="2" t="s">
        <v>2175</v>
      </c>
      <c r="F1658" s="2" t="s">
        <v>136</v>
      </c>
      <c r="G1658" s="2">
        <v>71.849999999999994</v>
      </c>
      <c r="H1658" s="2">
        <v>28.15</v>
      </c>
      <c r="I1658" s="2" t="s">
        <v>19</v>
      </c>
      <c r="J1658" s="2" t="s">
        <v>27</v>
      </c>
      <c r="K1658" s="2">
        <v>2020</v>
      </c>
      <c r="L1658" s="2" t="s">
        <v>21</v>
      </c>
      <c r="M1658" s="3">
        <v>44138</v>
      </c>
    </row>
    <row r="1659" spans="1:13" x14ac:dyDescent="0.2">
      <c r="A1659" s="1" t="s">
        <v>83</v>
      </c>
      <c r="B1659" s="2" t="s">
        <v>84</v>
      </c>
      <c r="C1659" s="2" t="s">
        <v>15</v>
      </c>
      <c r="D1659" s="2" t="s">
        <v>2240</v>
      </c>
      <c r="E1659" s="2" t="s">
        <v>2175</v>
      </c>
      <c r="F1659" s="2" t="s">
        <v>136</v>
      </c>
      <c r="G1659" s="2">
        <v>57.55</v>
      </c>
      <c r="H1659" s="2">
        <v>42.45</v>
      </c>
      <c r="I1659" s="2" t="s">
        <v>19</v>
      </c>
      <c r="J1659" s="2" t="s">
        <v>27</v>
      </c>
      <c r="K1659" s="2">
        <v>2020</v>
      </c>
      <c r="L1659" s="2" t="s">
        <v>21</v>
      </c>
      <c r="M1659" s="3">
        <v>44138</v>
      </c>
    </row>
    <row r="1660" spans="1:13" x14ac:dyDescent="0.2">
      <c r="A1660" s="1" t="s">
        <v>83</v>
      </c>
      <c r="B1660" s="2" t="s">
        <v>84</v>
      </c>
      <c r="C1660" s="2" t="s">
        <v>15</v>
      </c>
      <c r="D1660" s="2" t="s">
        <v>2241</v>
      </c>
      <c r="E1660" s="2" t="s">
        <v>2175</v>
      </c>
      <c r="F1660" s="2" t="s">
        <v>51</v>
      </c>
      <c r="G1660" s="2">
        <v>65.06</v>
      </c>
      <c r="H1660" s="2">
        <v>34.94</v>
      </c>
      <c r="I1660" s="2" t="s">
        <v>19</v>
      </c>
      <c r="J1660" s="2" t="s">
        <v>27</v>
      </c>
      <c r="K1660" s="2">
        <v>2020</v>
      </c>
      <c r="L1660" s="2" t="s">
        <v>21</v>
      </c>
      <c r="M1660" s="3">
        <v>44138</v>
      </c>
    </row>
    <row r="1661" spans="1:13" x14ac:dyDescent="0.2">
      <c r="A1661" s="1" t="s">
        <v>374</v>
      </c>
      <c r="B1661" s="2" t="s">
        <v>1183</v>
      </c>
      <c r="C1661" s="2" t="s">
        <v>15</v>
      </c>
      <c r="D1661" s="2" t="s">
        <v>2242</v>
      </c>
      <c r="E1661" s="2" t="s">
        <v>2175</v>
      </c>
      <c r="F1661" s="2" t="s">
        <v>48</v>
      </c>
      <c r="G1661" s="2">
        <v>68.53</v>
      </c>
      <c r="H1661" s="2">
        <v>31.47</v>
      </c>
      <c r="I1661" s="2" t="s">
        <v>19</v>
      </c>
      <c r="J1661" s="2" t="s">
        <v>27</v>
      </c>
      <c r="K1661" s="2">
        <v>2020</v>
      </c>
      <c r="L1661" s="2" t="s">
        <v>21</v>
      </c>
      <c r="M1661" s="3">
        <v>44138</v>
      </c>
    </row>
    <row r="1662" spans="1:13" x14ac:dyDescent="0.2">
      <c r="A1662" s="1" t="s">
        <v>52</v>
      </c>
      <c r="B1662" s="2" t="s">
        <v>742</v>
      </c>
      <c r="C1662" s="2" t="s">
        <v>15</v>
      </c>
      <c r="D1662" s="2" t="s">
        <v>2243</v>
      </c>
      <c r="E1662" s="2" t="s">
        <v>2175</v>
      </c>
      <c r="F1662" s="2" t="s">
        <v>65</v>
      </c>
      <c r="G1662" s="2">
        <v>72.63</v>
      </c>
      <c r="H1662" s="2">
        <v>27.37</v>
      </c>
      <c r="I1662" s="2" t="s">
        <v>19</v>
      </c>
      <c r="J1662" s="2" t="s">
        <v>27</v>
      </c>
      <c r="K1662" s="2">
        <v>2020</v>
      </c>
      <c r="L1662" s="2" t="s">
        <v>21</v>
      </c>
      <c r="M1662" s="3">
        <v>44138</v>
      </c>
    </row>
    <row r="1663" spans="1:13" x14ac:dyDescent="0.2">
      <c r="A1663" s="1" t="s">
        <v>223</v>
      </c>
      <c r="B1663" s="2" t="s">
        <v>223</v>
      </c>
      <c r="C1663" s="2" t="s">
        <v>15</v>
      </c>
      <c r="D1663" s="2" t="s">
        <v>2244</v>
      </c>
      <c r="E1663" s="2" t="s">
        <v>2175</v>
      </c>
      <c r="F1663" s="2" t="s">
        <v>2245</v>
      </c>
      <c r="G1663" s="2">
        <v>58.23</v>
      </c>
      <c r="H1663" s="2">
        <v>41.77</v>
      </c>
      <c r="I1663" s="2" t="s">
        <v>19</v>
      </c>
      <c r="J1663" s="2" t="s">
        <v>27</v>
      </c>
      <c r="K1663" s="2">
        <v>2020</v>
      </c>
      <c r="L1663" s="2" t="s">
        <v>21</v>
      </c>
      <c r="M1663" s="3">
        <v>44138</v>
      </c>
    </row>
    <row r="1664" spans="1:13" x14ac:dyDescent="0.2">
      <c r="A1664" s="1" t="s">
        <v>91</v>
      </c>
      <c r="B1664" s="2" t="s">
        <v>91</v>
      </c>
      <c r="C1664" s="2" t="s">
        <v>15</v>
      </c>
      <c r="D1664" s="2" t="s">
        <v>2246</v>
      </c>
      <c r="E1664" s="2" t="s">
        <v>2175</v>
      </c>
      <c r="F1664" s="2" t="s">
        <v>18</v>
      </c>
      <c r="G1664" s="2">
        <v>74.89</v>
      </c>
      <c r="H1664" s="2">
        <v>25.11</v>
      </c>
      <c r="I1664" s="2" t="s">
        <v>19</v>
      </c>
      <c r="J1664" s="2" t="s">
        <v>27</v>
      </c>
      <c r="K1664" s="2">
        <v>2020</v>
      </c>
      <c r="L1664" s="2" t="s">
        <v>21</v>
      </c>
      <c r="M1664" s="3">
        <v>44138</v>
      </c>
    </row>
    <row r="1665" spans="1:13" x14ac:dyDescent="0.2">
      <c r="A1665" s="1" t="s">
        <v>205</v>
      </c>
      <c r="B1665" s="2" t="s">
        <v>669</v>
      </c>
      <c r="C1665" s="2" t="s">
        <v>15</v>
      </c>
      <c r="D1665" s="2" t="s">
        <v>2247</v>
      </c>
      <c r="E1665" s="2" t="s">
        <v>2175</v>
      </c>
      <c r="F1665" s="2" t="s">
        <v>44</v>
      </c>
      <c r="G1665" s="2">
        <v>79.19</v>
      </c>
      <c r="H1665" s="2">
        <v>20.81</v>
      </c>
      <c r="I1665" s="2" t="s">
        <v>19</v>
      </c>
      <c r="J1665" s="2" t="s">
        <v>27</v>
      </c>
      <c r="K1665" s="2">
        <v>2020</v>
      </c>
      <c r="L1665" s="2" t="s">
        <v>21</v>
      </c>
      <c r="M1665" s="3">
        <v>44138</v>
      </c>
    </row>
    <row r="1666" spans="1:13" x14ac:dyDescent="0.2">
      <c r="A1666" s="1" t="s">
        <v>66</v>
      </c>
      <c r="B1666" s="2" t="s">
        <v>1022</v>
      </c>
      <c r="C1666" s="2" t="s">
        <v>15</v>
      </c>
      <c r="D1666" s="2" t="s">
        <v>2248</v>
      </c>
      <c r="E1666" s="2" t="s">
        <v>2175</v>
      </c>
      <c r="F1666" s="2" t="s">
        <v>233</v>
      </c>
      <c r="G1666" s="2">
        <v>61.66</v>
      </c>
      <c r="H1666" s="2">
        <v>38.340000000000003</v>
      </c>
      <c r="I1666" s="2" t="s">
        <v>19</v>
      </c>
      <c r="J1666" s="2" t="s">
        <v>27</v>
      </c>
      <c r="K1666" s="2">
        <v>2020</v>
      </c>
      <c r="L1666" s="2" t="s">
        <v>21</v>
      </c>
      <c r="M1666" s="3">
        <v>44138</v>
      </c>
    </row>
    <row r="1667" spans="1:13" x14ac:dyDescent="0.2">
      <c r="A1667" s="1" t="s">
        <v>69</v>
      </c>
      <c r="B1667" s="2" t="s">
        <v>859</v>
      </c>
      <c r="C1667" s="2" t="s">
        <v>15</v>
      </c>
      <c r="D1667" s="2" t="s">
        <v>2249</v>
      </c>
      <c r="E1667" s="2" t="s">
        <v>2175</v>
      </c>
      <c r="F1667" s="2" t="s">
        <v>48</v>
      </c>
      <c r="G1667" s="2">
        <v>50.22</v>
      </c>
      <c r="H1667" s="2">
        <v>49.78</v>
      </c>
      <c r="I1667" s="2" t="s">
        <v>19</v>
      </c>
      <c r="J1667" s="2" t="s">
        <v>27</v>
      </c>
      <c r="K1667" s="2">
        <v>2020</v>
      </c>
      <c r="L1667" s="2" t="s">
        <v>21</v>
      </c>
      <c r="M1667" s="3">
        <v>44138</v>
      </c>
    </row>
    <row r="1668" spans="1:13" x14ac:dyDescent="0.2">
      <c r="A1668" s="1" t="s">
        <v>52</v>
      </c>
      <c r="B1668" s="2" t="s">
        <v>52</v>
      </c>
      <c r="C1668" s="2" t="s">
        <v>15</v>
      </c>
      <c r="D1668" s="2" t="s">
        <v>2250</v>
      </c>
      <c r="E1668" s="2" t="s">
        <v>2175</v>
      </c>
      <c r="F1668" s="2" t="s">
        <v>59</v>
      </c>
      <c r="G1668" s="2">
        <v>73.569999999999993</v>
      </c>
      <c r="H1668" s="2">
        <v>26.43</v>
      </c>
      <c r="I1668" s="2" t="s">
        <v>19</v>
      </c>
      <c r="J1668" s="2" t="s">
        <v>27</v>
      </c>
      <c r="K1668" s="2">
        <v>2020</v>
      </c>
      <c r="L1668" s="2" t="s">
        <v>21</v>
      </c>
      <c r="M1668" s="3">
        <v>44138</v>
      </c>
    </row>
    <row r="1669" spans="1:13" x14ac:dyDescent="0.2">
      <c r="A1669" s="1" t="s">
        <v>13</v>
      </c>
      <c r="B1669" s="2" t="s">
        <v>746</v>
      </c>
      <c r="C1669" s="2" t="s">
        <v>15</v>
      </c>
      <c r="D1669" s="2" t="s">
        <v>2251</v>
      </c>
      <c r="E1669" s="2" t="s">
        <v>2175</v>
      </c>
      <c r="F1669" s="2" t="s">
        <v>864</v>
      </c>
      <c r="G1669" s="2">
        <v>71.88</v>
      </c>
      <c r="H1669" s="2">
        <v>28.12</v>
      </c>
      <c r="I1669" s="2" t="s">
        <v>19</v>
      </c>
      <c r="J1669" s="2" t="s">
        <v>27</v>
      </c>
      <c r="K1669" s="2">
        <v>2020</v>
      </c>
      <c r="L1669" s="2" t="s">
        <v>21</v>
      </c>
      <c r="M1669" s="3">
        <v>44138</v>
      </c>
    </row>
    <row r="1670" spans="1:13" x14ac:dyDescent="0.2">
      <c r="A1670" s="1" t="s">
        <v>108</v>
      </c>
      <c r="B1670" s="2" t="s">
        <v>465</v>
      </c>
      <c r="C1670" s="2" t="s">
        <v>15</v>
      </c>
      <c r="D1670" s="2" t="s">
        <v>2252</v>
      </c>
      <c r="E1670" s="2" t="s">
        <v>2175</v>
      </c>
      <c r="F1670" s="2" t="s">
        <v>159</v>
      </c>
      <c r="G1670" s="2">
        <v>71.84</v>
      </c>
      <c r="H1670" s="2">
        <v>28.16</v>
      </c>
      <c r="I1670" s="2" t="s">
        <v>19</v>
      </c>
      <c r="J1670" s="2" t="s">
        <v>27</v>
      </c>
      <c r="K1670" s="2">
        <v>2020</v>
      </c>
      <c r="L1670" s="2" t="s">
        <v>21</v>
      </c>
      <c r="M1670" s="3">
        <v>44138</v>
      </c>
    </row>
    <row r="1671" spans="1:13" x14ac:dyDescent="0.2">
      <c r="A1671" s="1" t="s">
        <v>223</v>
      </c>
      <c r="B1671" s="2" t="s">
        <v>966</v>
      </c>
      <c r="C1671" s="2" t="s">
        <v>15</v>
      </c>
      <c r="D1671" s="2" t="s">
        <v>2253</v>
      </c>
      <c r="E1671" s="2" t="s">
        <v>2175</v>
      </c>
      <c r="F1671" s="2" t="s">
        <v>2254</v>
      </c>
      <c r="G1671" s="2">
        <v>58.55</v>
      </c>
      <c r="H1671" s="2">
        <v>41.45</v>
      </c>
      <c r="I1671" s="2" t="s">
        <v>19</v>
      </c>
      <c r="J1671" s="2" t="s">
        <v>27</v>
      </c>
      <c r="K1671" s="2">
        <v>2020</v>
      </c>
      <c r="L1671" s="2" t="s">
        <v>21</v>
      </c>
      <c r="M1671" s="3">
        <v>44138</v>
      </c>
    </row>
    <row r="1672" spans="1:13" x14ac:dyDescent="0.2">
      <c r="A1672" s="1" t="s">
        <v>242</v>
      </c>
      <c r="B1672" s="2" t="s">
        <v>751</v>
      </c>
      <c r="C1672" s="2" t="s">
        <v>15</v>
      </c>
      <c r="D1672" s="2" t="s">
        <v>2255</v>
      </c>
      <c r="E1672" s="2" t="s">
        <v>2175</v>
      </c>
      <c r="F1672" s="2" t="s">
        <v>1608</v>
      </c>
      <c r="G1672" s="2">
        <v>53.28</v>
      </c>
      <c r="H1672" s="2">
        <v>46.72</v>
      </c>
      <c r="I1672" s="2" t="s">
        <v>19</v>
      </c>
      <c r="J1672" s="2" t="s">
        <v>27</v>
      </c>
      <c r="K1672" s="2">
        <v>2020</v>
      </c>
      <c r="L1672" s="2" t="s">
        <v>21</v>
      </c>
      <c r="M1672" s="3">
        <v>44138</v>
      </c>
    </row>
    <row r="1673" spans="1:13" x14ac:dyDescent="0.2">
      <c r="A1673" s="1" t="s">
        <v>293</v>
      </c>
      <c r="B1673" s="2" t="s">
        <v>753</v>
      </c>
      <c r="C1673" s="2" t="s">
        <v>15</v>
      </c>
      <c r="D1673" s="2" t="s">
        <v>2256</v>
      </c>
      <c r="E1673" s="2" t="s">
        <v>2175</v>
      </c>
      <c r="F1673" s="2" t="s">
        <v>18</v>
      </c>
      <c r="G1673" s="2">
        <v>63.15</v>
      </c>
      <c r="H1673" s="2">
        <v>36.85</v>
      </c>
      <c r="I1673" s="2" t="s">
        <v>19</v>
      </c>
      <c r="J1673" s="2" t="s">
        <v>27</v>
      </c>
      <c r="K1673" s="2">
        <v>2020</v>
      </c>
      <c r="L1673" s="2" t="s">
        <v>21</v>
      </c>
      <c r="M1673" s="3">
        <v>44138</v>
      </c>
    </row>
    <row r="1674" spans="1:13" x14ac:dyDescent="0.2">
      <c r="A1674" s="1" t="s">
        <v>672</v>
      </c>
      <c r="B1674" s="2" t="s">
        <v>673</v>
      </c>
      <c r="C1674" s="2" t="s">
        <v>15</v>
      </c>
      <c r="D1674" s="2" t="s">
        <v>2257</v>
      </c>
      <c r="E1674" s="2" t="s">
        <v>2175</v>
      </c>
      <c r="F1674" s="2" t="s">
        <v>140</v>
      </c>
      <c r="G1674" s="2">
        <v>53.54</v>
      </c>
      <c r="H1674" s="2">
        <v>46.46</v>
      </c>
      <c r="I1674" s="2" t="s">
        <v>19</v>
      </c>
      <c r="J1674" s="2" t="s">
        <v>27</v>
      </c>
      <c r="K1674" s="2">
        <v>2020</v>
      </c>
      <c r="L1674" s="2" t="s">
        <v>21</v>
      </c>
      <c r="M1674" s="3">
        <v>44138</v>
      </c>
    </row>
    <row r="1675" spans="1:13" x14ac:dyDescent="0.2">
      <c r="A1675" s="1" t="s">
        <v>242</v>
      </c>
      <c r="B1675" s="2" t="s">
        <v>478</v>
      </c>
      <c r="C1675" s="2" t="s">
        <v>15</v>
      </c>
      <c r="D1675" s="2" t="s">
        <v>2258</v>
      </c>
      <c r="E1675" s="2" t="s">
        <v>2175</v>
      </c>
      <c r="F1675" s="2" t="s">
        <v>2052</v>
      </c>
      <c r="G1675" s="2">
        <v>56.87</v>
      </c>
      <c r="H1675" s="2">
        <v>43.13</v>
      </c>
      <c r="I1675" s="2" t="s">
        <v>19</v>
      </c>
      <c r="J1675" s="2" t="s">
        <v>27</v>
      </c>
      <c r="K1675" s="2">
        <v>2020</v>
      </c>
      <c r="L1675" s="2" t="s">
        <v>21</v>
      </c>
      <c r="M1675" s="3">
        <v>44138</v>
      </c>
    </row>
    <row r="1676" spans="1:13" x14ac:dyDescent="0.2">
      <c r="A1676" s="1" t="s">
        <v>180</v>
      </c>
      <c r="B1676" s="2" t="s">
        <v>596</v>
      </c>
      <c r="C1676" s="2" t="s">
        <v>15</v>
      </c>
      <c r="D1676" s="2" t="s">
        <v>2259</v>
      </c>
      <c r="E1676" s="2" t="s">
        <v>2175</v>
      </c>
      <c r="F1676" s="2" t="s">
        <v>93</v>
      </c>
      <c r="G1676" s="2">
        <v>64.45</v>
      </c>
      <c r="H1676" s="2">
        <v>35.549999999999997</v>
      </c>
      <c r="I1676" s="2" t="s">
        <v>19</v>
      </c>
      <c r="J1676" s="2" t="s">
        <v>27</v>
      </c>
      <c r="K1676" s="2">
        <v>2020</v>
      </c>
      <c r="L1676" s="2" t="s">
        <v>21</v>
      </c>
      <c r="M1676" s="3">
        <v>44138</v>
      </c>
    </row>
    <row r="1677" spans="1:13" x14ac:dyDescent="0.2">
      <c r="A1677" s="1" t="s">
        <v>180</v>
      </c>
      <c r="B1677" s="2" t="s">
        <v>2260</v>
      </c>
      <c r="C1677" s="2" t="s">
        <v>15</v>
      </c>
      <c r="D1677" s="2" t="s">
        <v>2261</v>
      </c>
      <c r="E1677" s="2" t="s">
        <v>2175</v>
      </c>
      <c r="F1677" s="2" t="s">
        <v>245</v>
      </c>
      <c r="G1677" s="2">
        <v>49.43</v>
      </c>
      <c r="H1677" s="2">
        <v>50.57</v>
      </c>
      <c r="I1677" s="2" t="s">
        <v>26</v>
      </c>
      <c r="J1677" s="2" t="s">
        <v>27</v>
      </c>
      <c r="K1677" s="2">
        <v>2020</v>
      </c>
      <c r="L1677" s="2" t="s">
        <v>21</v>
      </c>
      <c r="M1677" s="3">
        <v>44138</v>
      </c>
    </row>
    <row r="1678" spans="1:13" x14ac:dyDescent="0.2">
      <c r="A1678" s="1" t="s">
        <v>111</v>
      </c>
      <c r="B1678" s="2" t="s">
        <v>1221</v>
      </c>
      <c r="C1678" s="2" t="s">
        <v>15</v>
      </c>
      <c r="D1678" s="2" t="s">
        <v>2262</v>
      </c>
      <c r="E1678" s="2" t="s">
        <v>2175</v>
      </c>
      <c r="F1678" s="2" t="s">
        <v>78</v>
      </c>
      <c r="G1678" s="2">
        <v>57.22</v>
      </c>
      <c r="H1678" s="2">
        <v>42.78</v>
      </c>
      <c r="I1678" s="2" t="s">
        <v>19</v>
      </c>
      <c r="J1678" s="2" t="s">
        <v>27</v>
      </c>
      <c r="K1678" s="2">
        <v>2020</v>
      </c>
      <c r="L1678" s="2" t="s">
        <v>21</v>
      </c>
      <c r="M1678" s="3">
        <v>44138</v>
      </c>
    </row>
    <row r="1679" spans="1:13" x14ac:dyDescent="0.2">
      <c r="A1679" s="1" t="s">
        <v>111</v>
      </c>
      <c r="B1679" s="2" t="s">
        <v>2263</v>
      </c>
      <c r="C1679" s="2" t="s">
        <v>15</v>
      </c>
      <c r="D1679" s="2" t="s">
        <v>2264</v>
      </c>
      <c r="E1679" s="2" t="s">
        <v>2175</v>
      </c>
      <c r="F1679" s="2" t="s">
        <v>65</v>
      </c>
      <c r="G1679" s="2">
        <v>73.17</v>
      </c>
      <c r="H1679" s="2">
        <v>26.83</v>
      </c>
      <c r="I1679" s="2" t="s">
        <v>19</v>
      </c>
      <c r="J1679" s="2" t="s">
        <v>20</v>
      </c>
      <c r="K1679" s="2">
        <v>2020</v>
      </c>
      <c r="L1679" s="2" t="s">
        <v>21</v>
      </c>
      <c r="M1679" s="3">
        <v>44138</v>
      </c>
    </row>
    <row r="1680" spans="1:13" x14ac:dyDescent="0.2">
      <c r="A1680" s="1" t="s">
        <v>177</v>
      </c>
      <c r="B1680" s="2" t="s">
        <v>480</v>
      </c>
      <c r="C1680" s="2" t="s">
        <v>15</v>
      </c>
      <c r="D1680" s="2" t="s">
        <v>2265</v>
      </c>
      <c r="E1680" s="2" t="s">
        <v>2175</v>
      </c>
      <c r="F1680" s="2" t="s">
        <v>245</v>
      </c>
      <c r="G1680" s="2">
        <v>69.08</v>
      </c>
      <c r="H1680" s="2">
        <v>30.92</v>
      </c>
      <c r="I1680" s="2" t="s">
        <v>19</v>
      </c>
      <c r="J1680" s="2" t="s">
        <v>27</v>
      </c>
      <c r="K1680" s="2">
        <v>2020</v>
      </c>
      <c r="L1680" s="2" t="s">
        <v>21</v>
      </c>
      <c r="M1680" s="3">
        <v>44138</v>
      </c>
    </row>
    <row r="1681" spans="1:13" x14ac:dyDescent="0.2">
      <c r="A1681" s="1" t="s">
        <v>79</v>
      </c>
      <c r="B1681" s="2" t="s">
        <v>808</v>
      </c>
      <c r="C1681" s="2" t="s">
        <v>15</v>
      </c>
      <c r="D1681" s="2" t="s">
        <v>2266</v>
      </c>
      <c r="E1681" s="2" t="s">
        <v>2175</v>
      </c>
      <c r="F1681" s="2" t="s">
        <v>44</v>
      </c>
      <c r="G1681" s="2">
        <v>38.229999999999997</v>
      </c>
      <c r="H1681" s="2">
        <v>61.77</v>
      </c>
      <c r="I1681" s="2" t="s">
        <v>26</v>
      </c>
      <c r="J1681" s="2" t="s">
        <v>27</v>
      </c>
      <c r="K1681" s="2">
        <v>2020</v>
      </c>
      <c r="L1681" s="2" t="s">
        <v>21</v>
      </c>
      <c r="M1681" s="3">
        <v>44138</v>
      </c>
    </row>
    <row r="1682" spans="1:13" x14ac:dyDescent="0.2">
      <c r="A1682" s="1" t="s">
        <v>13</v>
      </c>
      <c r="B1682" s="2" t="s">
        <v>758</v>
      </c>
      <c r="C1682" s="2" t="s">
        <v>15</v>
      </c>
      <c r="D1682" s="2" t="s">
        <v>2214</v>
      </c>
      <c r="E1682" s="2" t="s">
        <v>2175</v>
      </c>
      <c r="F1682" s="2" t="s">
        <v>97</v>
      </c>
      <c r="G1682" s="2">
        <v>53.92</v>
      </c>
      <c r="H1682" s="2">
        <v>46.08</v>
      </c>
      <c r="I1682" s="2" t="s">
        <v>19</v>
      </c>
      <c r="J1682" s="2" t="s">
        <v>27</v>
      </c>
      <c r="K1682" s="2">
        <v>2020</v>
      </c>
      <c r="L1682" s="2" t="s">
        <v>21</v>
      </c>
      <c r="M1682" s="3">
        <v>44138</v>
      </c>
    </row>
    <row r="1683" spans="1:13" x14ac:dyDescent="0.2">
      <c r="A1683" s="1" t="s">
        <v>13</v>
      </c>
      <c r="B1683" s="2" t="s">
        <v>605</v>
      </c>
      <c r="C1683" s="2" t="s">
        <v>15</v>
      </c>
      <c r="D1683" s="2" t="s">
        <v>2267</v>
      </c>
      <c r="E1683" s="2" t="s">
        <v>2175</v>
      </c>
      <c r="F1683" s="2" t="s">
        <v>2268</v>
      </c>
      <c r="G1683" s="2">
        <v>70.489999999999995</v>
      </c>
      <c r="H1683" s="2">
        <v>29.51</v>
      </c>
      <c r="I1683" s="2" t="s">
        <v>19</v>
      </c>
      <c r="J1683" s="2" t="s">
        <v>27</v>
      </c>
      <c r="K1683" s="2">
        <v>2020</v>
      </c>
      <c r="L1683" s="2" t="s">
        <v>21</v>
      </c>
      <c r="M1683" s="3">
        <v>44138</v>
      </c>
    </row>
    <row r="1684" spans="1:13" x14ac:dyDescent="0.2">
      <c r="A1684" s="1" t="s">
        <v>242</v>
      </c>
      <c r="B1684" s="2" t="s">
        <v>482</v>
      </c>
      <c r="C1684" s="2" t="s">
        <v>15</v>
      </c>
      <c r="D1684" s="2" t="s">
        <v>2269</v>
      </c>
      <c r="E1684" s="2" t="s">
        <v>2175</v>
      </c>
      <c r="F1684" s="2" t="s">
        <v>2270</v>
      </c>
      <c r="G1684" s="2">
        <v>71.77</v>
      </c>
      <c r="H1684" s="2">
        <v>28.23</v>
      </c>
      <c r="I1684" s="2" t="s">
        <v>19</v>
      </c>
      <c r="J1684" s="2" t="s">
        <v>27</v>
      </c>
      <c r="K1684" s="2">
        <v>2020</v>
      </c>
      <c r="L1684" s="2" t="s">
        <v>21</v>
      </c>
      <c r="M1684" s="3">
        <v>44138</v>
      </c>
    </row>
    <row r="1685" spans="1:13" x14ac:dyDescent="0.2">
      <c r="A1685" s="1" t="s">
        <v>91</v>
      </c>
      <c r="B1685" s="2" t="s">
        <v>1913</v>
      </c>
      <c r="C1685" s="2" t="s">
        <v>15</v>
      </c>
      <c r="D1685" s="2" t="s">
        <v>2271</v>
      </c>
      <c r="E1685" s="2" t="s">
        <v>2175</v>
      </c>
      <c r="F1685" s="2" t="s">
        <v>44</v>
      </c>
      <c r="G1685" s="2">
        <v>62.69</v>
      </c>
      <c r="H1685" s="2">
        <v>37.31</v>
      </c>
      <c r="I1685" s="2" t="s">
        <v>19</v>
      </c>
      <c r="J1685" s="2" t="s">
        <v>27</v>
      </c>
      <c r="K1685" s="2">
        <v>2020</v>
      </c>
      <c r="L1685" s="2" t="s">
        <v>21</v>
      </c>
      <c r="M1685" s="3">
        <v>44138</v>
      </c>
    </row>
    <row r="1686" spans="1:13" x14ac:dyDescent="0.2">
      <c r="A1686" s="1" t="s">
        <v>91</v>
      </c>
      <c r="B1686" s="2" t="s">
        <v>1913</v>
      </c>
      <c r="C1686" s="2" t="s">
        <v>15</v>
      </c>
      <c r="D1686" s="2" t="s">
        <v>2272</v>
      </c>
      <c r="E1686" s="2" t="s">
        <v>2175</v>
      </c>
      <c r="F1686" s="2" t="s">
        <v>257</v>
      </c>
      <c r="G1686" s="2">
        <v>71.62</v>
      </c>
      <c r="H1686" s="2">
        <v>28.38</v>
      </c>
      <c r="I1686" s="2" t="s">
        <v>19</v>
      </c>
      <c r="J1686" s="2" t="s">
        <v>27</v>
      </c>
      <c r="K1686" s="2">
        <v>2020</v>
      </c>
      <c r="L1686" s="2" t="s">
        <v>21</v>
      </c>
      <c r="M1686" s="3">
        <v>44138</v>
      </c>
    </row>
    <row r="1687" spans="1:13" x14ac:dyDescent="0.2">
      <c r="A1687" s="1" t="s">
        <v>374</v>
      </c>
      <c r="B1687" s="2" t="s">
        <v>2273</v>
      </c>
      <c r="C1687" s="2" t="s">
        <v>15</v>
      </c>
      <c r="D1687" s="2" t="s">
        <v>2274</v>
      </c>
      <c r="E1687" s="2" t="s">
        <v>2175</v>
      </c>
      <c r="F1687" s="2" t="s">
        <v>257</v>
      </c>
      <c r="G1687" s="2">
        <v>52.94</v>
      </c>
      <c r="H1687" s="2">
        <v>47.06</v>
      </c>
      <c r="I1687" s="2" t="s">
        <v>19</v>
      </c>
      <c r="J1687" s="2" t="s">
        <v>27</v>
      </c>
      <c r="K1687" s="2">
        <v>2020</v>
      </c>
      <c r="L1687" s="2" t="s">
        <v>21</v>
      </c>
      <c r="M1687" s="3">
        <v>44138</v>
      </c>
    </row>
    <row r="1688" spans="1:13" x14ac:dyDescent="0.2">
      <c r="A1688" s="1" t="s">
        <v>363</v>
      </c>
      <c r="B1688" s="2" t="s">
        <v>488</v>
      </c>
      <c r="C1688" s="2" t="s">
        <v>15</v>
      </c>
      <c r="D1688" s="2" t="s">
        <v>2275</v>
      </c>
      <c r="E1688" s="2" t="s">
        <v>2175</v>
      </c>
      <c r="F1688" s="2" t="s">
        <v>93</v>
      </c>
      <c r="G1688" s="2">
        <v>69.459999999999994</v>
      </c>
      <c r="H1688" s="2">
        <v>30.54</v>
      </c>
      <c r="I1688" s="2" t="s">
        <v>19</v>
      </c>
      <c r="J1688" s="2" t="s">
        <v>27</v>
      </c>
      <c r="K1688" s="2">
        <v>2020</v>
      </c>
      <c r="L1688" s="2" t="s">
        <v>21</v>
      </c>
      <c r="M1688" s="3">
        <v>44138</v>
      </c>
    </row>
    <row r="1689" spans="1:13" x14ac:dyDescent="0.2">
      <c r="A1689" s="1" t="s">
        <v>1224</v>
      </c>
      <c r="B1689" s="2" t="s">
        <v>1225</v>
      </c>
      <c r="C1689" s="2" t="s">
        <v>15</v>
      </c>
      <c r="D1689" s="2" t="s">
        <v>2276</v>
      </c>
      <c r="E1689" s="2" t="s">
        <v>2175</v>
      </c>
      <c r="F1689" s="2" t="s">
        <v>245</v>
      </c>
      <c r="G1689" s="2">
        <v>70.45</v>
      </c>
      <c r="H1689" s="2">
        <v>29.55</v>
      </c>
      <c r="I1689" s="2" t="s">
        <v>19</v>
      </c>
      <c r="J1689" s="2" t="s">
        <v>27</v>
      </c>
      <c r="K1689" s="2">
        <v>2020</v>
      </c>
      <c r="L1689" s="2" t="s">
        <v>21</v>
      </c>
      <c r="M1689" s="3">
        <v>44138</v>
      </c>
    </row>
    <row r="1690" spans="1:13" x14ac:dyDescent="0.2">
      <c r="A1690" s="1" t="s">
        <v>511</v>
      </c>
      <c r="B1690" s="2" t="s">
        <v>1030</v>
      </c>
      <c r="C1690" s="2" t="s">
        <v>15</v>
      </c>
      <c r="D1690" s="2" t="s">
        <v>2277</v>
      </c>
      <c r="E1690" s="2" t="s">
        <v>2175</v>
      </c>
      <c r="F1690" s="2" t="s">
        <v>233</v>
      </c>
      <c r="G1690" s="2">
        <v>29.31</v>
      </c>
      <c r="H1690" s="2">
        <v>70.69</v>
      </c>
      <c r="I1690" s="2" t="s">
        <v>26</v>
      </c>
      <c r="J1690" s="2" t="s">
        <v>27</v>
      </c>
      <c r="K1690" s="2">
        <v>2020</v>
      </c>
      <c r="L1690" s="2" t="s">
        <v>21</v>
      </c>
      <c r="M1690" s="3">
        <v>44138</v>
      </c>
    </row>
    <row r="1691" spans="1:13" x14ac:dyDescent="0.2">
      <c r="A1691" s="1" t="s">
        <v>100</v>
      </c>
      <c r="B1691" s="2" t="s">
        <v>496</v>
      </c>
      <c r="C1691" s="2" t="s">
        <v>15</v>
      </c>
      <c r="D1691" s="2" t="s">
        <v>2278</v>
      </c>
      <c r="E1691" s="2" t="s">
        <v>2175</v>
      </c>
      <c r="F1691" s="2" t="s">
        <v>65</v>
      </c>
      <c r="G1691" s="2">
        <v>39.79</v>
      </c>
      <c r="H1691" s="2">
        <v>60.21</v>
      </c>
      <c r="I1691" s="2" t="s">
        <v>26</v>
      </c>
      <c r="J1691" s="2" t="s">
        <v>27</v>
      </c>
      <c r="K1691" s="2">
        <v>2020</v>
      </c>
      <c r="L1691" s="2" t="s">
        <v>21</v>
      </c>
      <c r="M1691" s="3">
        <v>44138</v>
      </c>
    </row>
    <row r="1692" spans="1:13" x14ac:dyDescent="0.2">
      <c r="A1692" s="1" t="s">
        <v>13</v>
      </c>
      <c r="B1692" s="2" t="s">
        <v>1858</v>
      </c>
      <c r="C1692" s="2" t="s">
        <v>15</v>
      </c>
      <c r="D1692" s="2" t="s">
        <v>2279</v>
      </c>
      <c r="E1692" s="2" t="s">
        <v>2175</v>
      </c>
      <c r="F1692" s="2" t="s">
        <v>2280</v>
      </c>
      <c r="G1692" s="2">
        <v>33.25</v>
      </c>
      <c r="H1692" s="2">
        <v>66.75</v>
      </c>
      <c r="I1692" s="2" t="s">
        <v>26</v>
      </c>
      <c r="J1692" s="2" t="s">
        <v>27</v>
      </c>
      <c r="K1692" s="2">
        <v>2020</v>
      </c>
      <c r="L1692" s="2" t="s">
        <v>27</v>
      </c>
      <c r="M1692" s="3">
        <v>44138</v>
      </c>
    </row>
    <row r="1693" spans="1:13" x14ac:dyDescent="0.2">
      <c r="A1693" s="1" t="s">
        <v>13</v>
      </c>
      <c r="B1693" s="2" t="s">
        <v>2281</v>
      </c>
      <c r="C1693" s="2" t="s">
        <v>15</v>
      </c>
      <c r="D1693" s="2" t="s">
        <v>2282</v>
      </c>
      <c r="E1693" s="2" t="s">
        <v>2175</v>
      </c>
      <c r="F1693" s="2" t="s">
        <v>233</v>
      </c>
      <c r="G1693" s="2">
        <v>51.49</v>
      </c>
      <c r="H1693" s="2">
        <v>48.51</v>
      </c>
      <c r="I1693" s="2" t="s">
        <v>19</v>
      </c>
      <c r="J1693" s="2" t="s">
        <v>27</v>
      </c>
      <c r="K1693" s="2">
        <v>2020</v>
      </c>
      <c r="L1693" s="2" t="s">
        <v>21</v>
      </c>
      <c r="M1693" s="3">
        <v>44138</v>
      </c>
    </row>
    <row r="1694" spans="1:13" x14ac:dyDescent="0.2">
      <c r="A1694" s="1" t="s">
        <v>511</v>
      </c>
      <c r="B1694" s="2" t="s">
        <v>2283</v>
      </c>
      <c r="C1694" s="2" t="s">
        <v>15</v>
      </c>
      <c r="D1694" s="2" t="s">
        <v>2284</v>
      </c>
      <c r="E1694" s="2" t="s">
        <v>2175</v>
      </c>
      <c r="F1694" s="2" t="s">
        <v>251</v>
      </c>
      <c r="G1694" s="2">
        <v>21.97</v>
      </c>
      <c r="H1694" s="2">
        <v>78.03</v>
      </c>
      <c r="I1694" s="2" t="s">
        <v>26</v>
      </c>
      <c r="J1694" s="2" t="s">
        <v>27</v>
      </c>
      <c r="K1694" s="2">
        <v>2020</v>
      </c>
      <c r="L1694" s="2" t="s">
        <v>21</v>
      </c>
      <c r="M1694" s="3">
        <v>44138</v>
      </c>
    </row>
    <row r="1695" spans="1:13" x14ac:dyDescent="0.2">
      <c r="A1695" s="1" t="s">
        <v>223</v>
      </c>
      <c r="B1695" s="2" t="s">
        <v>224</v>
      </c>
      <c r="C1695" s="2" t="s">
        <v>15</v>
      </c>
      <c r="D1695" s="2" t="s">
        <v>2285</v>
      </c>
      <c r="E1695" s="2" t="s">
        <v>2175</v>
      </c>
      <c r="F1695" s="2" t="s">
        <v>2286</v>
      </c>
      <c r="G1695" s="2">
        <v>58.6</v>
      </c>
      <c r="H1695" s="2">
        <v>41.4</v>
      </c>
      <c r="I1695" s="2" t="s">
        <v>19</v>
      </c>
      <c r="J1695" s="2" t="s">
        <v>27</v>
      </c>
      <c r="K1695" s="2">
        <v>2020</v>
      </c>
      <c r="L1695" s="2" t="s">
        <v>21</v>
      </c>
      <c r="M1695" s="3">
        <v>44138</v>
      </c>
    </row>
    <row r="1696" spans="1:13" x14ac:dyDescent="0.2">
      <c r="A1696" s="1" t="s">
        <v>13</v>
      </c>
      <c r="B1696" s="2" t="s">
        <v>2287</v>
      </c>
      <c r="C1696" s="2" t="s">
        <v>15</v>
      </c>
      <c r="D1696" s="2" t="s">
        <v>2288</v>
      </c>
      <c r="E1696" s="2" t="s">
        <v>2175</v>
      </c>
      <c r="F1696" s="2" t="s">
        <v>59</v>
      </c>
      <c r="G1696" s="2">
        <v>72.59</v>
      </c>
      <c r="H1696" s="2">
        <v>27.41</v>
      </c>
      <c r="I1696" s="2" t="s">
        <v>19</v>
      </c>
      <c r="J1696" s="2" t="s">
        <v>27</v>
      </c>
      <c r="K1696" s="2">
        <v>2020</v>
      </c>
      <c r="L1696" s="2" t="s">
        <v>21</v>
      </c>
      <c r="M1696" s="3">
        <v>44138</v>
      </c>
    </row>
    <row r="1697" spans="1:13" x14ac:dyDescent="0.2">
      <c r="A1697" s="1" t="s">
        <v>91</v>
      </c>
      <c r="B1697" s="2" t="s">
        <v>981</v>
      </c>
      <c r="C1697" s="2" t="s">
        <v>15</v>
      </c>
      <c r="D1697" s="2" t="s">
        <v>2289</v>
      </c>
      <c r="E1697" s="2" t="s">
        <v>2175</v>
      </c>
      <c r="F1697" s="2" t="s">
        <v>159</v>
      </c>
      <c r="G1697" s="2">
        <v>72.06</v>
      </c>
      <c r="H1697" s="2">
        <v>27.94</v>
      </c>
      <c r="I1697" s="2" t="s">
        <v>19</v>
      </c>
      <c r="J1697" s="2" t="s">
        <v>27</v>
      </c>
      <c r="K1697" s="2">
        <v>2020</v>
      </c>
      <c r="L1697" s="2" t="s">
        <v>21</v>
      </c>
      <c r="M1697" s="3">
        <v>44138</v>
      </c>
    </row>
    <row r="1698" spans="1:13" x14ac:dyDescent="0.2">
      <c r="A1698" s="1" t="s">
        <v>180</v>
      </c>
      <c r="B1698" s="2" t="s">
        <v>615</v>
      </c>
      <c r="C1698" s="2" t="s">
        <v>15</v>
      </c>
      <c r="D1698" s="2" t="s">
        <v>2290</v>
      </c>
      <c r="E1698" s="2" t="s">
        <v>2175</v>
      </c>
      <c r="F1698" s="2" t="s">
        <v>78</v>
      </c>
      <c r="G1698" s="2">
        <v>62.29</v>
      </c>
      <c r="H1698" s="2">
        <v>37.71</v>
      </c>
      <c r="I1698" s="2" t="s">
        <v>19</v>
      </c>
      <c r="J1698" s="2" t="s">
        <v>27</v>
      </c>
      <c r="K1698" s="2">
        <v>2020</v>
      </c>
      <c r="L1698" s="2" t="s">
        <v>21</v>
      </c>
      <c r="M1698" s="3">
        <v>44138</v>
      </c>
    </row>
    <row r="1699" spans="1:13" x14ac:dyDescent="0.2">
      <c r="A1699" s="1" t="s">
        <v>141</v>
      </c>
      <c r="B1699" s="2" t="s">
        <v>368</v>
      </c>
      <c r="C1699" s="2" t="s">
        <v>15</v>
      </c>
      <c r="D1699" s="2" t="s">
        <v>2291</v>
      </c>
      <c r="E1699" s="2" t="s">
        <v>2175</v>
      </c>
      <c r="F1699" s="2" t="s">
        <v>245</v>
      </c>
      <c r="G1699" s="2">
        <v>64.040000000000006</v>
      </c>
      <c r="H1699" s="2">
        <v>35.96</v>
      </c>
      <c r="I1699" s="2" t="s">
        <v>19</v>
      </c>
      <c r="J1699" s="2" t="s">
        <v>27</v>
      </c>
      <c r="K1699" s="2">
        <v>2020</v>
      </c>
      <c r="L1699" s="2" t="s">
        <v>21</v>
      </c>
      <c r="M1699" s="3">
        <v>44138</v>
      </c>
    </row>
    <row r="1700" spans="1:13" x14ac:dyDescent="0.2">
      <c r="A1700" s="1" t="s">
        <v>296</v>
      </c>
      <c r="B1700" s="2" t="s">
        <v>2292</v>
      </c>
      <c r="C1700" s="2" t="s">
        <v>15</v>
      </c>
      <c r="D1700" s="2" t="s">
        <v>2293</v>
      </c>
      <c r="E1700" s="2" t="s">
        <v>2175</v>
      </c>
      <c r="F1700" s="2" t="s">
        <v>44</v>
      </c>
      <c r="G1700" s="2">
        <v>42.84</v>
      </c>
      <c r="H1700" s="2">
        <v>57.16</v>
      </c>
      <c r="I1700" s="2" t="s">
        <v>26</v>
      </c>
      <c r="J1700" s="2" t="s">
        <v>27</v>
      </c>
      <c r="K1700" s="2">
        <v>2020</v>
      </c>
      <c r="L1700" s="2" t="s">
        <v>21</v>
      </c>
      <c r="M1700" s="3">
        <v>44138</v>
      </c>
    </row>
    <row r="1701" spans="1:13" x14ac:dyDescent="0.2">
      <c r="A1701" s="1" t="s">
        <v>111</v>
      </c>
      <c r="B1701" s="2" t="s">
        <v>162</v>
      </c>
      <c r="C1701" s="2" t="s">
        <v>15</v>
      </c>
      <c r="D1701" s="2" t="s">
        <v>2294</v>
      </c>
      <c r="E1701" s="2" t="s">
        <v>2175</v>
      </c>
      <c r="F1701" s="2" t="s">
        <v>245</v>
      </c>
      <c r="G1701" s="2">
        <v>69.209999999999994</v>
      </c>
      <c r="H1701" s="2">
        <v>30.79</v>
      </c>
      <c r="I1701" s="2" t="s">
        <v>19</v>
      </c>
      <c r="J1701" s="2" t="s">
        <v>27</v>
      </c>
      <c r="K1701" s="2">
        <v>2020</v>
      </c>
      <c r="L1701" s="2" t="s">
        <v>21</v>
      </c>
      <c r="M1701" s="3">
        <v>44138</v>
      </c>
    </row>
    <row r="1702" spans="1:13" x14ac:dyDescent="0.2">
      <c r="A1702" s="1" t="s">
        <v>287</v>
      </c>
      <c r="B1702" s="2" t="s">
        <v>287</v>
      </c>
      <c r="C1702" s="2" t="s">
        <v>15</v>
      </c>
      <c r="D1702" s="2" t="s">
        <v>2295</v>
      </c>
      <c r="E1702" s="2" t="s">
        <v>2175</v>
      </c>
      <c r="F1702" s="2" t="s">
        <v>233</v>
      </c>
      <c r="G1702" s="2">
        <v>67.16</v>
      </c>
      <c r="H1702" s="2">
        <v>32.840000000000003</v>
      </c>
      <c r="I1702" s="2" t="s">
        <v>19</v>
      </c>
      <c r="J1702" s="2" t="s">
        <v>27</v>
      </c>
      <c r="K1702" s="2">
        <v>2020</v>
      </c>
      <c r="L1702" s="2" t="s">
        <v>21</v>
      </c>
      <c r="M1702" s="3">
        <v>44138</v>
      </c>
    </row>
    <row r="1703" spans="1:13" x14ac:dyDescent="0.2">
      <c r="A1703" s="1" t="s">
        <v>79</v>
      </c>
      <c r="B1703" s="2" t="s">
        <v>1879</v>
      </c>
      <c r="C1703" s="2" t="s">
        <v>15</v>
      </c>
      <c r="D1703" s="2" t="s">
        <v>2296</v>
      </c>
      <c r="E1703" s="2" t="s">
        <v>2175</v>
      </c>
      <c r="F1703" s="2" t="s">
        <v>95</v>
      </c>
      <c r="G1703" s="2">
        <v>71.89</v>
      </c>
      <c r="H1703" s="2">
        <v>28.11</v>
      </c>
      <c r="I1703" s="2" t="s">
        <v>19</v>
      </c>
      <c r="J1703" s="2" t="s">
        <v>27</v>
      </c>
      <c r="K1703" s="2">
        <v>2020</v>
      </c>
      <c r="L1703" s="2" t="s">
        <v>21</v>
      </c>
      <c r="M1703" s="3">
        <v>44138</v>
      </c>
    </row>
    <row r="1704" spans="1:13" x14ac:dyDescent="0.2">
      <c r="A1704" s="1" t="s">
        <v>69</v>
      </c>
      <c r="B1704" s="2" t="s">
        <v>2297</v>
      </c>
      <c r="C1704" s="2" t="s">
        <v>15</v>
      </c>
      <c r="D1704" s="2" t="s">
        <v>2298</v>
      </c>
      <c r="E1704" s="2" t="s">
        <v>2175</v>
      </c>
      <c r="F1704" s="2" t="s">
        <v>78</v>
      </c>
      <c r="G1704" s="2">
        <v>33.74</v>
      </c>
      <c r="H1704" s="2">
        <v>66.260000000000005</v>
      </c>
      <c r="I1704" s="2" t="s">
        <v>26</v>
      </c>
      <c r="J1704" s="2" t="s">
        <v>27</v>
      </c>
      <c r="K1704" s="2">
        <v>2020</v>
      </c>
      <c r="L1704" s="2" t="s">
        <v>21</v>
      </c>
      <c r="M1704" s="3">
        <v>44138</v>
      </c>
    </row>
    <row r="1705" spans="1:13" x14ac:dyDescent="0.2">
      <c r="A1705" s="1" t="s">
        <v>374</v>
      </c>
      <c r="B1705" s="2" t="s">
        <v>677</v>
      </c>
      <c r="C1705" s="2" t="s">
        <v>15</v>
      </c>
      <c r="D1705" s="2" t="s">
        <v>2299</v>
      </c>
      <c r="E1705" s="2" t="s">
        <v>2175</v>
      </c>
      <c r="F1705" s="2" t="s">
        <v>44</v>
      </c>
      <c r="G1705" s="2">
        <v>61.44</v>
      </c>
      <c r="H1705" s="2">
        <v>38.56</v>
      </c>
      <c r="I1705" s="2" t="s">
        <v>19</v>
      </c>
      <c r="J1705" s="2" t="s">
        <v>27</v>
      </c>
      <c r="K1705" s="2">
        <v>2020</v>
      </c>
      <c r="L1705" s="2" t="s">
        <v>21</v>
      </c>
      <c r="M1705" s="3">
        <v>44138</v>
      </c>
    </row>
    <row r="1706" spans="1:13" x14ac:dyDescent="0.2">
      <c r="A1706" s="1" t="s">
        <v>13</v>
      </c>
      <c r="B1706" s="2" t="s">
        <v>2300</v>
      </c>
      <c r="C1706" s="2" t="s">
        <v>15</v>
      </c>
      <c r="D1706" s="2" t="s">
        <v>2301</v>
      </c>
      <c r="E1706" s="2" t="s">
        <v>2175</v>
      </c>
      <c r="F1706" s="2" t="s">
        <v>107</v>
      </c>
      <c r="G1706" s="2">
        <v>62.53</v>
      </c>
      <c r="H1706" s="2">
        <v>37.47</v>
      </c>
      <c r="I1706" s="2" t="s">
        <v>19</v>
      </c>
      <c r="J1706" s="2" t="s">
        <v>27</v>
      </c>
      <c r="K1706" s="2">
        <v>2020</v>
      </c>
      <c r="L1706" s="2" t="s">
        <v>21</v>
      </c>
      <c r="M1706" s="3">
        <v>44138</v>
      </c>
    </row>
    <row r="1707" spans="1:13" x14ac:dyDescent="0.2">
      <c r="A1707" s="1" t="s">
        <v>374</v>
      </c>
      <c r="B1707" s="2" t="s">
        <v>679</v>
      </c>
      <c r="C1707" s="2" t="s">
        <v>15</v>
      </c>
      <c r="D1707" s="2" t="s">
        <v>2302</v>
      </c>
      <c r="E1707" s="2" t="s">
        <v>2175</v>
      </c>
      <c r="F1707" s="2" t="s">
        <v>251</v>
      </c>
      <c r="G1707" s="2">
        <v>60.44</v>
      </c>
      <c r="H1707" s="2">
        <v>39.56</v>
      </c>
      <c r="I1707" s="2" t="s">
        <v>19</v>
      </c>
      <c r="J1707" s="2" t="s">
        <v>27</v>
      </c>
      <c r="K1707" s="2">
        <v>2020</v>
      </c>
      <c r="L1707" s="2" t="s">
        <v>21</v>
      </c>
      <c r="M1707" s="3">
        <v>44138</v>
      </c>
    </row>
    <row r="1708" spans="1:13" x14ac:dyDescent="0.2">
      <c r="A1708" s="1" t="s">
        <v>220</v>
      </c>
      <c r="B1708" s="2" t="s">
        <v>1761</v>
      </c>
      <c r="C1708" s="2" t="s">
        <v>15</v>
      </c>
      <c r="D1708" s="2" t="s">
        <v>2303</v>
      </c>
      <c r="E1708" s="2" t="s">
        <v>2175</v>
      </c>
      <c r="F1708" s="2" t="s">
        <v>44</v>
      </c>
      <c r="G1708" s="2">
        <v>58.64</v>
      </c>
      <c r="H1708" s="2">
        <v>41.36</v>
      </c>
      <c r="I1708" s="2" t="s">
        <v>19</v>
      </c>
      <c r="J1708" s="2" t="s">
        <v>27</v>
      </c>
      <c r="K1708" s="2">
        <v>2020</v>
      </c>
      <c r="L1708" s="2" t="s">
        <v>21</v>
      </c>
      <c r="M1708" s="3">
        <v>44138</v>
      </c>
    </row>
    <row r="1709" spans="1:13" x14ac:dyDescent="0.2">
      <c r="A1709" s="1" t="s">
        <v>13</v>
      </c>
      <c r="B1709" s="2" t="s">
        <v>28</v>
      </c>
      <c r="C1709" s="2" t="s">
        <v>15</v>
      </c>
      <c r="D1709" s="2" t="s">
        <v>2304</v>
      </c>
      <c r="E1709" s="2" t="s">
        <v>2175</v>
      </c>
      <c r="F1709" s="2" t="s">
        <v>2305</v>
      </c>
      <c r="G1709" s="2">
        <v>51.89</v>
      </c>
      <c r="H1709" s="2">
        <v>48.11</v>
      </c>
      <c r="I1709" s="2" t="s">
        <v>19</v>
      </c>
      <c r="J1709" s="2" t="s">
        <v>27</v>
      </c>
      <c r="K1709" s="2">
        <v>2020</v>
      </c>
      <c r="L1709" s="2" t="s">
        <v>21</v>
      </c>
      <c r="M1709" s="3">
        <v>44138</v>
      </c>
    </row>
    <row r="1710" spans="1:13" x14ac:dyDescent="0.2">
      <c r="A1710" s="1" t="s">
        <v>2306</v>
      </c>
      <c r="B1710" s="2" t="s">
        <v>2307</v>
      </c>
      <c r="C1710" s="2" t="s">
        <v>15</v>
      </c>
      <c r="D1710" s="2" t="s">
        <v>2308</v>
      </c>
      <c r="E1710" s="2" t="s">
        <v>2175</v>
      </c>
      <c r="F1710" s="2" t="s">
        <v>76</v>
      </c>
      <c r="G1710" s="2">
        <v>87.92</v>
      </c>
      <c r="H1710" s="2">
        <v>12.08</v>
      </c>
      <c r="I1710" s="2" t="s">
        <v>19</v>
      </c>
      <c r="J1710" s="2" t="s">
        <v>27</v>
      </c>
      <c r="K1710" s="2">
        <v>2020</v>
      </c>
      <c r="L1710" s="2" t="s">
        <v>21</v>
      </c>
      <c r="M1710" s="3">
        <v>44138</v>
      </c>
    </row>
    <row r="1711" spans="1:13" x14ac:dyDescent="0.2">
      <c r="A1711" s="1" t="s">
        <v>978</v>
      </c>
      <c r="B1711" s="2" t="s">
        <v>2309</v>
      </c>
      <c r="C1711" s="2" t="s">
        <v>15</v>
      </c>
      <c r="D1711" s="2" t="s">
        <v>2310</v>
      </c>
      <c r="E1711" s="2" t="s">
        <v>2175</v>
      </c>
      <c r="F1711" s="2" t="s">
        <v>48</v>
      </c>
      <c r="G1711" s="2">
        <v>68.41</v>
      </c>
      <c r="H1711" s="2">
        <v>31.59</v>
      </c>
      <c r="I1711" s="2" t="s">
        <v>19</v>
      </c>
      <c r="J1711" s="2" t="s">
        <v>27</v>
      </c>
      <c r="K1711" s="2">
        <v>2020</v>
      </c>
      <c r="L1711" s="2" t="s">
        <v>21</v>
      </c>
      <c r="M1711" s="3">
        <v>44138</v>
      </c>
    </row>
    <row r="1712" spans="1:13" x14ac:dyDescent="0.2">
      <c r="A1712" s="1" t="s">
        <v>108</v>
      </c>
      <c r="B1712" s="2" t="s">
        <v>506</v>
      </c>
      <c r="C1712" s="2" t="s">
        <v>15</v>
      </c>
      <c r="D1712" s="2" t="s">
        <v>2311</v>
      </c>
      <c r="E1712" s="2" t="s">
        <v>2175</v>
      </c>
      <c r="F1712" s="2" t="s">
        <v>233</v>
      </c>
      <c r="G1712" s="2">
        <v>53.43</v>
      </c>
      <c r="H1712" s="2">
        <v>46.57</v>
      </c>
      <c r="I1712" s="2" t="s">
        <v>26</v>
      </c>
      <c r="J1712" s="2" t="s">
        <v>20</v>
      </c>
      <c r="K1712" s="2">
        <v>2020</v>
      </c>
      <c r="L1712" s="2" t="s">
        <v>21</v>
      </c>
      <c r="M1712" s="3">
        <v>44138</v>
      </c>
    </row>
    <row r="1713" spans="1:13" x14ac:dyDescent="0.2">
      <c r="A1713" s="1" t="s">
        <v>308</v>
      </c>
      <c r="B1713" s="2" t="s">
        <v>627</v>
      </c>
      <c r="C1713" s="2" t="s">
        <v>15</v>
      </c>
      <c r="D1713" s="2" t="s">
        <v>2312</v>
      </c>
      <c r="E1713" s="2" t="s">
        <v>2175</v>
      </c>
      <c r="F1713" s="2" t="s">
        <v>48</v>
      </c>
      <c r="G1713" s="2">
        <v>69.78</v>
      </c>
      <c r="H1713" s="2">
        <v>30.22</v>
      </c>
      <c r="I1713" s="2" t="s">
        <v>19</v>
      </c>
      <c r="J1713" s="2" t="s">
        <v>27</v>
      </c>
      <c r="K1713" s="2">
        <v>2020</v>
      </c>
      <c r="L1713" s="2" t="s">
        <v>21</v>
      </c>
      <c r="M1713" s="3">
        <v>44138</v>
      </c>
    </row>
    <row r="1714" spans="1:13" x14ac:dyDescent="0.2">
      <c r="A1714" s="1" t="s">
        <v>308</v>
      </c>
      <c r="B1714" s="2" t="s">
        <v>1033</v>
      </c>
      <c r="C1714" s="2" t="s">
        <v>15</v>
      </c>
      <c r="D1714" s="2" t="s">
        <v>2313</v>
      </c>
      <c r="E1714" s="2" t="s">
        <v>2175</v>
      </c>
      <c r="F1714" s="2" t="s">
        <v>159</v>
      </c>
      <c r="G1714" s="2">
        <v>48.97</v>
      </c>
      <c r="H1714" s="2">
        <v>51.03</v>
      </c>
      <c r="I1714" s="2" t="s">
        <v>26</v>
      </c>
      <c r="J1714" s="2" t="s">
        <v>27</v>
      </c>
      <c r="K1714" s="2">
        <v>2020</v>
      </c>
      <c r="L1714" s="2" t="s">
        <v>21</v>
      </c>
      <c r="M1714" s="3">
        <v>44138</v>
      </c>
    </row>
    <row r="1715" spans="1:13" x14ac:dyDescent="0.2">
      <c r="A1715" s="1" t="s">
        <v>217</v>
      </c>
      <c r="B1715" s="2" t="s">
        <v>513</v>
      </c>
      <c r="C1715" s="2" t="s">
        <v>15</v>
      </c>
      <c r="D1715" s="2" t="s">
        <v>2314</v>
      </c>
      <c r="E1715" s="2" t="s">
        <v>2175</v>
      </c>
      <c r="F1715" s="2" t="s">
        <v>51</v>
      </c>
      <c r="G1715" s="2">
        <v>66.67</v>
      </c>
      <c r="H1715" s="2">
        <v>33.33</v>
      </c>
      <c r="I1715" s="2" t="s">
        <v>19</v>
      </c>
      <c r="J1715" s="2" t="s">
        <v>27</v>
      </c>
      <c r="K1715" s="2">
        <v>2020</v>
      </c>
      <c r="L1715" s="2" t="s">
        <v>21</v>
      </c>
      <c r="M1715" s="3">
        <v>44138</v>
      </c>
    </row>
    <row r="1716" spans="1:13" x14ac:dyDescent="0.2">
      <c r="A1716" s="1" t="s">
        <v>374</v>
      </c>
      <c r="B1716" s="2" t="s">
        <v>1104</v>
      </c>
      <c r="C1716" s="2" t="s">
        <v>15</v>
      </c>
      <c r="D1716" s="2" t="s">
        <v>2222</v>
      </c>
      <c r="E1716" s="2" t="s">
        <v>2175</v>
      </c>
      <c r="F1716" s="2" t="s">
        <v>140</v>
      </c>
      <c r="G1716" s="2">
        <v>45.41</v>
      </c>
      <c r="H1716" s="2">
        <v>54.59</v>
      </c>
      <c r="I1716" s="2" t="s">
        <v>26</v>
      </c>
      <c r="J1716" s="2" t="s">
        <v>27</v>
      </c>
      <c r="K1716" s="2">
        <v>2020</v>
      </c>
      <c r="L1716" s="2" t="s">
        <v>21</v>
      </c>
      <c r="M1716" s="3">
        <v>44138</v>
      </c>
    </row>
    <row r="1717" spans="1:13" x14ac:dyDescent="0.2">
      <c r="A1717" s="1" t="s">
        <v>108</v>
      </c>
      <c r="B1717" s="2" t="s">
        <v>108</v>
      </c>
      <c r="C1717" s="2" t="s">
        <v>15</v>
      </c>
      <c r="D1717" s="2" t="s">
        <v>2315</v>
      </c>
      <c r="E1717" s="2" t="s">
        <v>2175</v>
      </c>
      <c r="F1717" s="2" t="s">
        <v>93</v>
      </c>
      <c r="G1717" s="2">
        <v>68.930000000000007</v>
      </c>
      <c r="H1717" s="2">
        <v>31.07</v>
      </c>
      <c r="I1717" s="2" t="s">
        <v>19</v>
      </c>
      <c r="J1717" s="2" t="s">
        <v>27</v>
      </c>
      <c r="K1717" s="2">
        <v>2020</v>
      </c>
      <c r="L1717" s="2" t="s">
        <v>21</v>
      </c>
      <c r="M1717" s="3">
        <v>44138</v>
      </c>
    </row>
    <row r="1718" spans="1:13" x14ac:dyDescent="0.2">
      <c r="A1718" s="1" t="s">
        <v>108</v>
      </c>
      <c r="B1718" s="2" t="s">
        <v>108</v>
      </c>
      <c r="C1718" s="2" t="s">
        <v>15</v>
      </c>
      <c r="D1718" s="2" t="s">
        <v>2316</v>
      </c>
      <c r="E1718" s="2" t="s">
        <v>2175</v>
      </c>
      <c r="F1718" s="2" t="s">
        <v>257</v>
      </c>
      <c r="G1718" s="2">
        <v>77.83</v>
      </c>
      <c r="H1718" s="2">
        <v>22.17</v>
      </c>
      <c r="I1718" s="2" t="s">
        <v>19</v>
      </c>
      <c r="J1718" s="2" t="s">
        <v>27</v>
      </c>
      <c r="K1718" s="2">
        <v>2020</v>
      </c>
      <c r="L1718" s="2" t="s">
        <v>21</v>
      </c>
      <c r="M1718" s="3">
        <v>44138</v>
      </c>
    </row>
    <row r="1719" spans="1:13" x14ac:dyDescent="0.2">
      <c r="A1719" s="1" t="s">
        <v>672</v>
      </c>
      <c r="B1719" s="2" t="s">
        <v>812</v>
      </c>
      <c r="C1719" s="2" t="s">
        <v>15</v>
      </c>
      <c r="D1719" s="2" t="s">
        <v>2317</v>
      </c>
      <c r="E1719" s="2" t="s">
        <v>2175</v>
      </c>
      <c r="F1719" s="2" t="s">
        <v>251</v>
      </c>
      <c r="G1719" s="2">
        <v>56.8</v>
      </c>
      <c r="H1719" s="2">
        <v>43.2</v>
      </c>
      <c r="I1719" s="2" t="s">
        <v>19</v>
      </c>
      <c r="J1719" s="2" t="s">
        <v>27</v>
      </c>
      <c r="K1719" s="2">
        <v>2020</v>
      </c>
      <c r="L1719" s="2" t="s">
        <v>21</v>
      </c>
      <c r="M1719" s="3">
        <v>44138</v>
      </c>
    </row>
    <row r="1720" spans="1:13" x14ac:dyDescent="0.2">
      <c r="A1720" s="1" t="s">
        <v>568</v>
      </c>
      <c r="B1720" s="2" t="s">
        <v>1227</v>
      </c>
      <c r="C1720" s="2" t="s">
        <v>15</v>
      </c>
      <c r="D1720" s="2" t="s">
        <v>2318</v>
      </c>
      <c r="E1720" s="2" t="s">
        <v>2175</v>
      </c>
      <c r="F1720" s="2" t="s">
        <v>55</v>
      </c>
      <c r="G1720" s="2">
        <v>59.26</v>
      </c>
      <c r="H1720" s="2">
        <v>40.74</v>
      </c>
      <c r="I1720" s="2" t="s">
        <v>19</v>
      </c>
      <c r="J1720" s="2" t="s">
        <v>27</v>
      </c>
      <c r="K1720" s="2">
        <v>2020</v>
      </c>
      <c r="L1720" s="2" t="s">
        <v>21</v>
      </c>
      <c r="M1720" s="3">
        <v>44138</v>
      </c>
    </row>
    <row r="1721" spans="1:13" x14ac:dyDescent="0.2">
      <c r="A1721" s="1" t="s">
        <v>177</v>
      </c>
      <c r="B1721" s="2" t="s">
        <v>635</v>
      </c>
      <c r="C1721" s="2" t="s">
        <v>15</v>
      </c>
      <c r="D1721" s="2" t="s">
        <v>2319</v>
      </c>
      <c r="E1721" s="2" t="s">
        <v>2175</v>
      </c>
      <c r="F1721" s="2" t="s">
        <v>59</v>
      </c>
      <c r="G1721" s="2">
        <v>71.83</v>
      </c>
      <c r="H1721" s="2">
        <v>28.17</v>
      </c>
      <c r="I1721" s="2" t="s">
        <v>19</v>
      </c>
      <c r="J1721" s="2" t="s">
        <v>27</v>
      </c>
      <c r="K1721" s="2">
        <v>2020</v>
      </c>
      <c r="L1721" s="2" t="s">
        <v>21</v>
      </c>
      <c r="M1721" s="3">
        <v>44138</v>
      </c>
    </row>
    <row r="1722" spans="1:13" x14ac:dyDescent="0.2">
      <c r="A1722" s="1" t="s">
        <v>100</v>
      </c>
      <c r="B1722" s="2" t="s">
        <v>1697</v>
      </c>
      <c r="C1722" s="2" t="s">
        <v>15</v>
      </c>
      <c r="D1722" s="2" t="s">
        <v>2320</v>
      </c>
      <c r="E1722" s="2" t="s">
        <v>2175</v>
      </c>
      <c r="F1722" s="2" t="s">
        <v>78</v>
      </c>
      <c r="G1722" s="2">
        <v>34.5</v>
      </c>
      <c r="H1722" s="2">
        <v>65.5</v>
      </c>
      <c r="I1722" s="2" t="s">
        <v>26</v>
      </c>
      <c r="J1722" s="2" t="s">
        <v>20</v>
      </c>
      <c r="K1722" s="2">
        <v>2020</v>
      </c>
      <c r="L1722" s="2" t="s">
        <v>21</v>
      </c>
      <c r="M1722" s="3">
        <v>44138</v>
      </c>
    </row>
    <row r="1723" spans="1:13" x14ac:dyDescent="0.2">
      <c r="A1723" s="1" t="s">
        <v>100</v>
      </c>
      <c r="B1723" s="2" t="s">
        <v>518</v>
      </c>
      <c r="C1723" s="2" t="s">
        <v>15</v>
      </c>
      <c r="D1723" s="2" t="s">
        <v>2321</v>
      </c>
      <c r="E1723" s="2" t="s">
        <v>2175</v>
      </c>
      <c r="F1723" s="2" t="s">
        <v>115</v>
      </c>
      <c r="G1723" s="2">
        <v>49.38</v>
      </c>
      <c r="H1723" s="2">
        <v>50.63</v>
      </c>
      <c r="I1723" s="2" t="s">
        <v>26</v>
      </c>
      <c r="J1723" s="2" t="s">
        <v>27</v>
      </c>
      <c r="K1723" s="2">
        <v>2020</v>
      </c>
      <c r="L1723" s="2" t="s">
        <v>21</v>
      </c>
      <c r="M1723" s="3">
        <v>44138</v>
      </c>
    </row>
    <row r="1724" spans="1:13" x14ac:dyDescent="0.2">
      <c r="A1724" s="1" t="s">
        <v>329</v>
      </c>
      <c r="B1724" s="2" t="s">
        <v>774</v>
      </c>
      <c r="C1724" s="2" t="s">
        <v>15</v>
      </c>
      <c r="D1724" s="2" t="s">
        <v>2322</v>
      </c>
      <c r="E1724" s="2" t="s">
        <v>2175</v>
      </c>
      <c r="F1724" s="2" t="s">
        <v>78</v>
      </c>
      <c r="G1724" s="2">
        <v>79.95</v>
      </c>
      <c r="H1724" s="2">
        <v>20.05</v>
      </c>
      <c r="I1724" s="2" t="s">
        <v>19</v>
      </c>
      <c r="J1724" s="2" t="s">
        <v>27</v>
      </c>
      <c r="K1724" s="2">
        <v>2020</v>
      </c>
      <c r="L1724" s="2" t="s">
        <v>21</v>
      </c>
      <c r="M1724" s="3">
        <v>44138</v>
      </c>
    </row>
    <row r="1725" spans="1:13" x14ac:dyDescent="0.2">
      <c r="A1725" s="1" t="s">
        <v>56</v>
      </c>
      <c r="B1725" s="2" t="s">
        <v>637</v>
      </c>
      <c r="C1725" s="2" t="s">
        <v>15</v>
      </c>
      <c r="D1725" s="2" t="s">
        <v>2323</v>
      </c>
      <c r="E1725" s="2" t="s">
        <v>2175</v>
      </c>
      <c r="F1725" s="2" t="s">
        <v>55</v>
      </c>
      <c r="G1725" s="2">
        <v>42.59</v>
      </c>
      <c r="H1725" s="2">
        <v>57.41</v>
      </c>
      <c r="I1725" s="2" t="s">
        <v>26</v>
      </c>
      <c r="J1725" s="2" t="s">
        <v>27</v>
      </c>
      <c r="K1725" s="2">
        <v>2020</v>
      </c>
      <c r="L1725" s="2" t="s">
        <v>21</v>
      </c>
      <c r="M1725" s="3">
        <v>44138</v>
      </c>
    </row>
    <row r="1726" spans="1:13" x14ac:dyDescent="0.2">
      <c r="A1726" s="1" t="s">
        <v>13</v>
      </c>
      <c r="B1726" s="2" t="s">
        <v>524</v>
      </c>
      <c r="C1726" s="2" t="s">
        <v>15</v>
      </c>
      <c r="D1726" s="2" t="s">
        <v>2324</v>
      </c>
      <c r="E1726" s="2" t="s">
        <v>2175</v>
      </c>
      <c r="F1726" s="2" t="s">
        <v>159</v>
      </c>
      <c r="G1726" s="2">
        <v>67.36</v>
      </c>
      <c r="H1726" s="2">
        <v>32.64</v>
      </c>
      <c r="I1726" s="2" t="s">
        <v>19</v>
      </c>
      <c r="J1726" s="2" t="s">
        <v>27</v>
      </c>
      <c r="K1726" s="2">
        <v>2020</v>
      </c>
      <c r="L1726" s="2" t="s">
        <v>21</v>
      </c>
      <c r="M1726" s="3">
        <v>44138</v>
      </c>
    </row>
    <row r="1727" spans="1:13" x14ac:dyDescent="0.2">
      <c r="A1727" s="1" t="s">
        <v>13</v>
      </c>
      <c r="B1727" s="2" t="s">
        <v>2325</v>
      </c>
      <c r="C1727" s="2" t="s">
        <v>15</v>
      </c>
      <c r="D1727" s="2" t="s">
        <v>2326</v>
      </c>
      <c r="E1727" s="2" t="s">
        <v>2175</v>
      </c>
      <c r="F1727" s="2" t="s">
        <v>76</v>
      </c>
      <c r="G1727" s="2">
        <v>61.12</v>
      </c>
      <c r="H1727" s="2">
        <v>38.880000000000003</v>
      </c>
      <c r="I1727" s="2" t="s">
        <v>19</v>
      </c>
      <c r="J1727" s="2" t="s">
        <v>27</v>
      </c>
      <c r="K1727" s="2">
        <v>2020</v>
      </c>
      <c r="L1727" s="2" t="s">
        <v>21</v>
      </c>
      <c r="M1727" s="3">
        <v>44138</v>
      </c>
    </row>
    <row r="1728" spans="1:13" x14ac:dyDescent="0.2">
      <c r="A1728" s="1" t="s">
        <v>13</v>
      </c>
      <c r="B1728" s="2" t="s">
        <v>2327</v>
      </c>
      <c r="C1728" s="2" t="s">
        <v>15</v>
      </c>
      <c r="D1728" s="2" t="s">
        <v>2328</v>
      </c>
      <c r="E1728" s="2" t="s">
        <v>2175</v>
      </c>
      <c r="F1728" s="2" t="s">
        <v>51</v>
      </c>
      <c r="G1728" s="2">
        <v>60.56</v>
      </c>
      <c r="H1728" s="2">
        <v>39.44</v>
      </c>
      <c r="I1728" s="2" t="s">
        <v>19</v>
      </c>
      <c r="J1728" s="2" t="s">
        <v>27</v>
      </c>
      <c r="K1728" s="2">
        <v>2020</v>
      </c>
      <c r="L1728" s="2" t="s">
        <v>21</v>
      </c>
      <c r="M1728" s="3">
        <v>44138</v>
      </c>
    </row>
    <row r="1729" spans="1:13" x14ac:dyDescent="0.2">
      <c r="A1729" s="1" t="s">
        <v>296</v>
      </c>
      <c r="B1729" s="2" t="s">
        <v>641</v>
      </c>
      <c r="C1729" s="2" t="s">
        <v>15</v>
      </c>
      <c r="D1729" s="2" t="s">
        <v>2329</v>
      </c>
      <c r="E1729" s="2" t="s">
        <v>2175</v>
      </c>
      <c r="F1729" s="2" t="s">
        <v>314</v>
      </c>
      <c r="G1729" s="2">
        <v>50.95</v>
      </c>
      <c r="H1729" s="2">
        <v>49.05</v>
      </c>
      <c r="I1729" s="2" t="s">
        <v>19</v>
      </c>
      <c r="J1729" s="2" t="s">
        <v>27</v>
      </c>
      <c r="K1729" s="2">
        <v>2020</v>
      </c>
      <c r="L1729" s="2" t="s">
        <v>21</v>
      </c>
      <c r="M1729" s="3">
        <v>44138</v>
      </c>
    </row>
    <row r="1730" spans="1:13" x14ac:dyDescent="0.2">
      <c r="A1730" s="1" t="s">
        <v>13</v>
      </c>
      <c r="B1730" s="2" t="s">
        <v>2061</v>
      </c>
      <c r="C1730" s="2" t="s">
        <v>15</v>
      </c>
      <c r="D1730" s="2" t="s">
        <v>2330</v>
      </c>
      <c r="E1730" s="2" t="s">
        <v>2175</v>
      </c>
      <c r="F1730" s="2" t="s">
        <v>251</v>
      </c>
      <c r="G1730" s="2">
        <v>56.18</v>
      </c>
      <c r="H1730" s="2">
        <v>43.12</v>
      </c>
      <c r="I1730" s="2" t="s">
        <v>19</v>
      </c>
      <c r="J1730" s="2" t="s">
        <v>27</v>
      </c>
      <c r="K1730" s="2">
        <v>2020</v>
      </c>
      <c r="L1730" s="2" t="s">
        <v>21</v>
      </c>
      <c r="M1730" s="3">
        <v>44138</v>
      </c>
    </row>
    <row r="1731" spans="1:13" x14ac:dyDescent="0.2">
      <c r="A1731" s="1" t="s">
        <v>69</v>
      </c>
      <c r="B1731" s="2" t="s">
        <v>1117</v>
      </c>
      <c r="C1731" s="2" t="s">
        <v>15</v>
      </c>
      <c r="D1731" s="2" t="s">
        <v>2331</v>
      </c>
      <c r="E1731" s="2" t="s">
        <v>2175</v>
      </c>
      <c r="F1731" s="2" t="s">
        <v>51</v>
      </c>
      <c r="G1731" s="2">
        <v>68.84</v>
      </c>
      <c r="H1731" s="2">
        <v>31.16</v>
      </c>
      <c r="I1731" s="2" t="s">
        <v>19</v>
      </c>
      <c r="J1731" s="2" t="s">
        <v>27</v>
      </c>
      <c r="K1731" s="2">
        <v>2020</v>
      </c>
      <c r="L1731" s="2" t="s">
        <v>21</v>
      </c>
      <c r="M1731" s="3">
        <v>44138</v>
      </c>
    </row>
    <row r="1732" spans="1:13" x14ac:dyDescent="0.2">
      <c r="A1732" s="1" t="s">
        <v>205</v>
      </c>
      <c r="B1732" s="2" t="s">
        <v>235</v>
      </c>
      <c r="C1732" s="2" t="s">
        <v>15</v>
      </c>
      <c r="D1732" s="2" t="s">
        <v>2332</v>
      </c>
      <c r="E1732" s="2" t="s">
        <v>2175</v>
      </c>
      <c r="F1732" s="2" t="s">
        <v>233</v>
      </c>
      <c r="G1732" s="2">
        <v>58.71</v>
      </c>
      <c r="H1732" s="2">
        <v>41.29</v>
      </c>
      <c r="I1732" s="2" t="s">
        <v>19</v>
      </c>
      <c r="J1732" s="2" t="s">
        <v>27</v>
      </c>
      <c r="K1732" s="2">
        <v>2020</v>
      </c>
      <c r="L1732" s="2" t="s">
        <v>21</v>
      </c>
      <c r="M1732" s="3">
        <v>44138</v>
      </c>
    </row>
    <row r="1733" spans="1:13" x14ac:dyDescent="0.2">
      <c r="A1733" s="1" t="s">
        <v>13</v>
      </c>
      <c r="B1733" s="2" t="s">
        <v>891</v>
      </c>
      <c r="C1733" s="2" t="s">
        <v>15</v>
      </c>
      <c r="D1733" s="2" t="s">
        <v>163</v>
      </c>
      <c r="E1733" s="2" t="s">
        <v>2175</v>
      </c>
      <c r="F1733" s="2" t="s">
        <v>2333</v>
      </c>
      <c r="G1733" s="2">
        <v>42.31</v>
      </c>
      <c r="H1733" s="2">
        <v>57.69</v>
      </c>
      <c r="I1733" s="2" t="s">
        <v>26</v>
      </c>
      <c r="J1733" s="2" t="s">
        <v>27</v>
      </c>
      <c r="K1733" s="2">
        <v>2020</v>
      </c>
      <c r="L1733" s="2" t="s">
        <v>21</v>
      </c>
      <c r="M1733" s="3">
        <v>44138</v>
      </c>
    </row>
    <row r="1734" spans="1:13" x14ac:dyDescent="0.2">
      <c r="A1734" s="1" t="s">
        <v>242</v>
      </c>
      <c r="B1734" s="2" t="s">
        <v>646</v>
      </c>
      <c r="C1734" s="2" t="s">
        <v>15</v>
      </c>
      <c r="D1734" s="2" t="s">
        <v>2334</v>
      </c>
      <c r="E1734" s="2" t="s">
        <v>2175</v>
      </c>
      <c r="F1734" s="2" t="s">
        <v>2333</v>
      </c>
      <c r="G1734" s="2">
        <v>47.82</v>
      </c>
      <c r="H1734" s="2">
        <v>52.18</v>
      </c>
      <c r="I1734" s="2" t="s">
        <v>26</v>
      </c>
      <c r="J1734" s="2" t="s">
        <v>27</v>
      </c>
      <c r="K1734" s="2">
        <v>2020</v>
      </c>
      <c r="L1734" s="2" t="s">
        <v>21</v>
      </c>
      <c r="M1734" s="3">
        <v>44138</v>
      </c>
    </row>
    <row r="1735" spans="1:13" x14ac:dyDescent="0.2">
      <c r="A1735" s="1" t="s">
        <v>13</v>
      </c>
      <c r="B1735" s="2" t="s">
        <v>784</v>
      </c>
      <c r="C1735" s="2" t="s">
        <v>15</v>
      </c>
      <c r="D1735" s="2" t="s">
        <v>2335</v>
      </c>
      <c r="E1735" s="2" t="s">
        <v>2175</v>
      </c>
      <c r="F1735" s="2" t="s">
        <v>2336</v>
      </c>
      <c r="G1735" s="2">
        <v>70.900000000000006</v>
      </c>
      <c r="H1735" s="2">
        <v>29.1</v>
      </c>
      <c r="I1735" s="2" t="s">
        <v>19</v>
      </c>
      <c r="J1735" s="2" t="s">
        <v>27</v>
      </c>
      <c r="K1735" s="2">
        <v>2020</v>
      </c>
      <c r="L1735" s="2" t="s">
        <v>21</v>
      </c>
      <c r="M1735" s="3">
        <v>44138</v>
      </c>
    </row>
    <row r="1736" spans="1:13" x14ac:dyDescent="0.2">
      <c r="A1736" s="1" t="s">
        <v>122</v>
      </c>
      <c r="B1736" s="2" t="s">
        <v>682</v>
      </c>
      <c r="C1736" s="2" t="s">
        <v>15</v>
      </c>
      <c r="D1736" s="2" t="s">
        <v>2337</v>
      </c>
      <c r="E1736" s="2" t="s">
        <v>2175</v>
      </c>
      <c r="F1736" s="2" t="s">
        <v>44</v>
      </c>
      <c r="G1736" s="2">
        <v>63.73</v>
      </c>
      <c r="H1736" s="2">
        <v>36.270000000000003</v>
      </c>
      <c r="I1736" s="2" t="s">
        <v>19</v>
      </c>
      <c r="J1736" s="2" t="s">
        <v>27</v>
      </c>
      <c r="K1736" s="2">
        <v>2020</v>
      </c>
      <c r="L1736" s="2" t="s">
        <v>21</v>
      </c>
      <c r="M1736" s="3">
        <v>44138</v>
      </c>
    </row>
    <row r="1737" spans="1:13" x14ac:dyDescent="0.2">
      <c r="A1737" s="1" t="s">
        <v>13</v>
      </c>
      <c r="B1737" s="2" t="s">
        <v>354</v>
      </c>
      <c r="C1737" s="2" t="s">
        <v>15</v>
      </c>
      <c r="D1737" s="2" t="s">
        <v>2338</v>
      </c>
      <c r="E1737" s="2" t="s">
        <v>2175</v>
      </c>
      <c r="F1737" s="2" t="s">
        <v>140</v>
      </c>
      <c r="G1737" s="2">
        <v>75.83</v>
      </c>
      <c r="H1737" s="2">
        <v>24.17</v>
      </c>
      <c r="I1737" s="2" t="s">
        <v>19</v>
      </c>
      <c r="J1737" s="2" t="s">
        <v>27</v>
      </c>
      <c r="K1737" s="2">
        <v>2020</v>
      </c>
      <c r="L1737" s="2" t="s">
        <v>21</v>
      </c>
      <c r="M1737" s="3">
        <v>44138</v>
      </c>
    </row>
    <row r="1738" spans="1:13" x14ac:dyDescent="0.2">
      <c r="A1738" s="1" t="s">
        <v>69</v>
      </c>
      <c r="B1738" s="2" t="s">
        <v>1285</v>
      </c>
      <c r="C1738" s="2" t="s">
        <v>15</v>
      </c>
      <c r="D1738" s="2" t="s">
        <v>2339</v>
      </c>
      <c r="E1738" s="2" t="s">
        <v>2175</v>
      </c>
      <c r="F1738" s="2" t="s">
        <v>115</v>
      </c>
      <c r="G1738" s="2">
        <v>64.92</v>
      </c>
      <c r="H1738" s="2">
        <v>35.08</v>
      </c>
      <c r="I1738" s="2" t="s">
        <v>19</v>
      </c>
      <c r="J1738" s="2" t="s">
        <v>27</v>
      </c>
      <c r="K1738" s="2">
        <v>2020</v>
      </c>
      <c r="L1738" s="2" t="s">
        <v>21</v>
      </c>
      <c r="M1738" s="3">
        <v>44138</v>
      </c>
    </row>
    <row r="1739" spans="1:13" x14ac:dyDescent="0.2">
      <c r="A1739" s="1" t="s">
        <v>150</v>
      </c>
      <c r="B1739" s="2" t="s">
        <v>897</v>
      </c>
      <c r="C1739" s="2" t="s">
        <v>15</v>
      </c>
      <c r="D1739" s="2" t="s">
        <v>2340</v>
      </c>
      <c r="E1739" s="2" t="s">
        <v>2175</v>
      </c>
      <c r="F1739" s="2" t="s">
        <v>97</v>
      </c>
      <c r="G1739" s="2">
        <v>84.49</v>
      </c>
      <c r="H1739" s="2">
        <v>15.51</v>
      </c>
      <c r="I1739" s="2" t="s">
        <v>19</v>
      </c>
      <c r="J1739" s="2" t="s">
        <v>27</v>
      </c>
      <c r="K1739" s="2">
        <v>2020</v>
      </c>
      <c r="L1739" s="2" t="s">
        <v>21</v>
      </c>
      <c r="M1739" s="3">
        <v>44138</v>
      </c>
    </row>
    <row r="1740" spans="1:13" x14ac:dyDescent="0.2">
      <c r="A1740" s="1" t="s">
        <v>22</v>
      </c>
      <c r="B1740" s="2" t="s">
        <v>579</v>
      </c>
      <c r="C1740" s="2" t="s">
        <v>15</v>
      </c>
      <c r="D1740" s="2" t="s">
        <v>2341</v>
      </c>
      <c r="E1740" s="2" t="s">
        <v>2175</v>
      </c>
      <c r="F1740" s="2" t="s">
        <v>2342</v>
      </c>
      <c r="G1740" s="2">
        <v>14.65</v>
      </c>
      <c r="H1740" s="2">
        <v>85.35</v>
      </c>
      <c r="I1740" s="2" t="s">
        <v>26</v>
      </c>
      <c r="J1740" s="2" t="s">
        <v>27</v>
      </c>
      <c r="K1740" s="2">
        <v>2020</v>
      </c>
      <c r="L1740" s="2" t="s">
        <v>21</v>
      </c>
      <c r="M1740" s="3">
        <v>44138</v>
      </c>
    </row>
    <row r="1741" spans="1:13" x14ac:dyDescent="0.2">
      <c r="A1741" s="1" t="s">
        <v>13</v>
      </c>
      <c r="B1741" s="2" t="s">
        <v>900</v>
      </c>
      <c r="C1741" s="2" t="s">
        <v>15</v>
      </c>
      <c r="D1741" s="2" t="s">
        <v>2343</v>
      </c>
      <c r="E1741" s="2" t="s">
        <v>2175</v>
      </c>
      <c r="F1741" s="2" t="s">
        <v>2344</v>
      </c>
      <c r="G1741" s="2">
        <v>46.21</v>
      </c>
      <c r="H1741" s="2">
        <v>53.79</v>
      </c>
      <c r="I1741" s="2" t="s">
        <v>26</v>
      </c>
      <c r="J1741" s="2" t="s">
        <v>27</v>
      </c>
      <c r="K1741" s="2">
        <v>2020</v>
      </c>
      <c r="L1741" s="2" t="s">
        <v>21</v>
      </c>
      <c r="M1741" s="3">
        <v>44138</v>
      </c>
    </row>
    <row r="1742" spans="1:13" x14ac:dyDescent="0.2">
      <c r="A1742" s="1" t="s">
        <v>217</v>
      </c>
      <c r="B1742" s="2" t="s">
        <v>538</v>
      </c>
      <c r="C1742" s="2" t="s">
        <v>15</v>
      </c>
      <c r="D1742" s="2" t="s">
        <v>2345</v>
      </c>
      <c r="E1742" s="2" t="s">
        <v>2175</v>
      </c>
      <c r="F1742" s="2" t="s">
        <v>233</v>
      </c>
      <c r="G1742" s="2">
        <v>52.76</v>
      </c>
      <c r="H1742" s="2">
        <v>47.24</v>
      </c>
      <c r="I1742" s="2" t="s">
        <v>19</v>
      </c>
      <c r="J1742" s="2" t="s">
        <v>27</v>
      </c>
      <c r="K1742" s="2">
        <v>2020</v>
      </c>
      <c r="L1742" s="2" t="s">
        <v>21</v>
      </c>
      <c r="M1742" s="3">
        <v>44138</v>
      </c>
    </row>
    <row r="1743" spans="1:13" x14ac:dyDescent="0.2">
      <c r="A1743" s="1" t="s">
        <v>223</v>
      </c>
      <c r="B1743" s="2" t="s">
        <v>229</v>
      </c>
      <c r="C1743" s="2" t="s">
        <v>15</v>
      </c>
      <c r="D1743" s="2" t="s">
        <v>2346</v>
      </c>
      <c r="E1743" s="2" t="s">
        <v>2175</v>
      </c>
      <c r="F1743" s="2" t="s">
        <v>2347</v>
      </c>
      <c r="G1743" s="2">
        <v>52.68</v>
      </c>
      <c r="H1743" s="2">
        <v>47.32</v>
      </c>
      <c r="I1743" s="2" t="s">
        <v>19</v>
      </c>
      <c r="J1743" s="2" t="s">
        <v>27</v>
      </c>
      <c r="K1743" s="2">
        <v>2020</v>
      </c>
      <c r="L1743" s="2" t="s">
        <v>21</v>
      </c>
      <c r="M1743" s="3">
        <v>44138</v>
      </c>
    </row>
    <row r="1744" spans="1:13" x14ac:dyDescent="0.2">
      <c r="A1744" s="1" t="s">
        <v>217</v>
      </c>
      <c r="B1744" s="2" t="s">
        <v>2348</v>
      </c>
      <c r="C1744" s="2" t="s">
        <v>15</v>
      </c>
      <c r="D1744" s="2" t="s">
        <v>2349</v>
      </c>
      <c r="E1744" s="2" t="s">
        <v>2175</v>
      </c>
      <c r="F1744" s="2" t="s">
        <v>115</v>
      </c>
      <c r="G1744" s="2">
        <v>47.55</v>
      </c>
      <c r="H1744" s="2">
        <v>52.45</v>
      </c>
      <c r="I1744" s="2" t="s">
        <v>26</v>
      </c>
      <c r="J1744" s="2" t="s">
        <v>27</v>
      </c>
      <c r="K1744" s="2">
        <v>2020</v>
      </c>
      <c r="L1744" s="2" t="s">
        <v>21</v>
      </c>
      <c r="M1744" s="3">
        <v>44138</v>
      </c>
    </row>
    <row r="1745" spans="1:13" x14ac:dyDescent="0.2">
      <c r="A1745" s="1" t="s">
        <v>248</v>
      </c>
      <c r="B1745" s="2" t="s">
        <v>2350</v>
      </c>
      <c r="C1745" s="2" t="s">
        <v>15</v>
      </c>
      <c r="D1745" s="2" t="s">
        <v>2351</v>
      </c>
      <c r="E1745" s="2" t="s">
        <v>2175</v>
      </c>
      <c r="F1745" s="2" t="s">
        <v>251</v>
      </c>
      <c r="G1745" s="2">
        <v>33.33</v>
      </c>
      <c r="H1745" s="2">
        <v>66.67</v>
      </c>
      <c r="I1745" s="2" t="s">
        <v>26</v>
      </c>
      <c r="J1745" s="2" t="s">
        <v>27</v>
      </c>
      <c r="K1745" s="2">
        <v>2020</v>
      </c>
      <c r="L1745" s="2" t="s">
        <v>21</v>
      </c>
      <c r="M1745" s="3">
        <v>44138</v>
      </c>
    </row>
    <row r="1746" spans="1:13" x14ac:dyDescent="0.2">
      <c r="A1746" s="1" t="s">
        <v>223</v>
      </c>
      <c r="B1746" s="2" t="s">
        <v>2352</v>
      </c>
      <c r="C1746" s="2" t="s">
        <v>15</v>
      </c>
      <c r="D1746" s="2" t="s">
        <v>2353</v>
      </c>
      <c r="E1746" s="2" t="s">
        <v>2175</v>
      </c>
      <c r="F1746" s="2" t="s">
        <v>2354</v>
      </c>
      <c r="G1746" s="2">
        <v>56.56</v>
      </c>
      <c r="H1746" s="2">
        <v>43.44</v>
      </c>
      <c r="I1746" s="2" t="s">
        <v>19</v>
      </c>
      <c r="J1746" s="2" t="s">
        <v>27</v>
      </c>
      <c r="K1746" s="2">
        <v>2020</v>
      </c>
      <c r="L1746" s="2" t="s">
        <v>21</v>
      </c>
      <c r="M1746" s="3">
        <v>44138</v>
      </c>
    </row>
    <row r="1747" spans="1:13" x14ac:dyDescent="0.2">
      <c r="A1747" s="1" t="s">
        <v>363</v>
      </c>
      <c r="B1747" s="2" t="s">
        <v>2355</v>
      </c>
      <c r="C1747" s="2" t="s">
        <v>15</v>
      </c>
      <c r="D1747" s="2" t="s">
        <v>2356</v>
      </c>
      <c r="E1747" s="2" t="s">
        <v>2175</v>
      </c>
      <c r="F1747" s="2" t="s">
        <v>115</v>
      </c>
      <c r="G1747" s="2">
        <v>36.35</v>
      </c>
      <c r="H1747" s="2">
        <v>63.65</v>
      </c>
      <c r="I1747" s="2" t="s">
        <v>26</v>
      </c>
      <c r="J1747" s="2" t="s">
        <v>27</v>
      </c>
      <c r="K1747" s="2">
        <v>2020</v>
      </c>
      <c r="L1747" s="2" t="s">
        <v>21</v>
      </c>
      <c r="M1747" s="3">
        <v>44138</v>
      </c>
    </row>
    <row r="1748" spans="1:13" x14ac:dyDescent="0.2">
      <c r="A1748" s="1" t="s">
        <v>363</v>
      </c>
      <c r="B1748" s="2" t="s">
        <v>2357</v>
      </c>
      <c r="C1748" s="2" t="s">
        <v>15</v>
      </c>
      <c r="D1748" s="2" t="s">
        <v>2358</v>
      </c>
      <c r="E1748" s="2" t="s">
        <v>2175</v>
      </c>
      <c r="F1748" s="2" t="s">
        <v>140</v>
      </c>
      <c r="G1748" s="2">
        <v>48.52</v>
      </c>
      <c r="H1748" s="2">
        <v>51.48</v>
      </c>
      <c r="I1748" s="2" t="s">
        <v>26</v>
      </c>
      <c r="J1748" s="2" t="s">
        <v>27</v>
      </c>
      <c r="K1748" s="2">
        <v>2020</v>
      </c>
      <c r="L1748" s="2" t="s">
        <v>21</v>
      </c>
      <c r="M1748" s="3">
        <v>44138</v>
      </c>
    </row>
    <row r="1749" spans="1:13" x14ac:dyDescent="0.2">
      <c r="A1749" s="1" t="s">
        <v>363</v>
      </c>
      <c r="B1749" s="2" t="s">
        <v>470</v>
      </c>
      <c r="C1749" s="2" t="s">
        <v>15</v>
      </c>
      <c r="D1749" s="2" t="s">
        <v>2359</v>
      </c>
      <c r="E1749" s="2" t="s">
        <v>2175</v>
      </c>
      <c r="F1749" s="2" t="s">
        <v>97</v>
      </c>
      <c r="G1749" s="2">
        <v>70.87</v>
      </c>
      <c r="H1749" s="2">
        <v>29.13</v>
      </c>
      <c r="I1749" s="2" t="s">
        <v>19</v>
      </c>
      <c r="J1749" s="2" t="s">
        <v>27</v>
      </c>
      <c r="K1749" s="2">
        <v>2020</v>
      </c>
      <c r="L1749" s="2" t="s">
        <v>36</v>
      </c>
      <c r="M1749" s="3">
        <v>43956</v>
      </c>
    </row>
    <row r="1750" spans="1:13" x14ac:dyDescent="0.2">
      <c r="A1750" s="1" t="s">
        <v>13</v>
      </c>
      <c r="B1750" s="2" t="s">
        <v>2213</v>
      </c>
      <c r="C1750" s="2" t="s">
        <v>15</v>
      </c>
      <c r="D1750" s="2" t="s">
        <v>2360</v>
      </c>
      <c r="E1750" s="2" t="s">
        <v>2175</v>
      </c>
      <c r="F1750" s="2" t="s">
        <v>55</v>
      </c>
      <c r="G1750" s="2">
        <v>49.24</v>
      </c>
      <c r="H1750" s="2">
        <v>50.76</v>
      </c>
      <c r="I1750" s="2" t="s">
        <v>26</v>
      </c>
      <c r="J1750" s="2" t="s">
        <v>27</v>
      </c>
      <c r="K1750" s="2">
        <v>2020</v>
      </c>
      <c r="L1750" s="2" t="s">
        <v>36</v>
      </c>
      <c r="M1750" s="3">
        <v>43935</v>
      </c>
    </row>
    <row r="1751" spans="1:13" x14ac:dyDescent="0.2">
      <c r="A1751" s="1" t="s">
        <v>13</v>
      </c>
      <c r="B1751" s="2" t="s">
        <v>2361</v>
      </c>
      <c r="C1751" s="2" t="s">
        <v>15</v>
      </c>
      <c r="D1751" s="2" t="s">
        <v>2362</v>
      </c>
      <c r="E1751" s="2" t="s">
        <v>2175</v>
      </c>
      <c r="F1751" s="2" t="s">
        <v>93</v>
      </c>
      <c r="G1751" s="2">
        <v>72.31</v>
      </c>
      <c r="H1751" s="2">
        <v>27.69</v>
      </c>
      <c r="I1751" s="2" t="s">
        <v>19</v>
      </c>
      <c r="J1751" s="2" t="s">
        <v>27</v>
      </c>
      <c r="K1751" s="2">
        <v>2020</v>
      </c>
      <c r="L1751" s="2" t="s">
        <v>36</v>
      </c>
      <c r="M1751" s="3">
        <v>43935</v>
      </c>
    </row>
    <row r="1752" spans="1:13" x14ac:dyDescent="0.2">
      <c r="A1752" s="1" t="s">
        <v>13</v>
      </c>
      <c r="B1752" s="2" t="s">
        <v>1969</v>
      </c>
      <c r="C1752" s="2" t="s">
        <v>15</v>
      </c>
      <c r="D1752" s="2" t="s">
        <v>2363</v>
      </c>
      <c r="E1752" s="2" t="s">
        <v>2175</v>
      </c>
      <c r="F1752" s="2" t="s">
        <v>2364</v>
      </c>
      <c r="G1752" s="2">
        <v>63.66</v>
      </c>
      <c r="H1752" s="2">
        <v>36.340000000000003</v>
      </c>
      <c r="I1752" s="2" t="s">
        <v>19</v>
      </c>
      <c r="J1752" s="2" t="s">
        <v>27</v>
      </c>
      <c r="K1752" s="2">
        <v>2020</v>
      </c>
      <c r="L1752" s="2" t="s">
        <v>49</v>
      </c>
      <c r="M1752" s="3">
        <v>43893</v>
      </c>
    </row>
    <row r="1753" spans="1:13" x14ac:dyDescent="0.2">
      <c r="A1753" s="1" t="s">
        <v>13</v>
      </c>
      <c r="B1753" s="2" t="s">
        <v>1377</v>
      </c>
      <c r="C1753" s="2" t="s">
        <v>15</v>
      </c>
      <c r="D1753" s="2" t="s">
        <v>2365</v>
      </c>
      <c r="E1753" s="2" t="s">
        <v>2175</v>
      </c>
      <c r="F1753" s="2" t="s">
        <v>2366</v>
      </c>
      <c r="G1753" s="2">
        <v>35.31</v>
      </c>
      <c r="H1753" s="2">
        <v>64.69</v>
      </c>
      <c r="I1753" s="2" t="s">
        <v>26</v>
      </c>
      <c r="J1753" s="2" t="s">
        <v>27</v>
      </c>
      <c r="K1753" s="2">
        <v>2020</v>
      </c>
      <c r="L1753" s="2" t="s">
        <v>49</v>
      </c>
      <c r="M1753" s="3">
        <v>43893</v>
      </c>
    </row>
    <row r="1754" spans="1:13" x14ac:dyDescent="0.2">
      <c r="A1754" s="1" t="s">
        <v>13</v>
      </c>
      <c r="B1754" s="2" t="s">
        <v>1910</v>
      </c>
      <c r="C1754" s="2" t="s">
        <v>15</v>
      </c>
      <c r="D1754" s="2" t="s">
        <v>2367</v>
      </c>
      <c r="E1754" s="2" t="s">
        <v>2175</v>
      </c>
      <c r="F1754" s="2" t="s">
        <v>121</v>
      </c>
      <c r="G1754" s="2">
        <v>62.32</v>
      </c>
      <c r="H1754" s="2">
        <v>37.68</v>
      </c>
      <c r="I1754" s="2" t="s">
        <v>19</v>
      </c>
      <c r="J1754" s="2" t="s">
        <v>27</v>
      </c>
      <c r="K1754" s="2">
        <v>2020</v>
      </c>
      <c r="L1754" s="2" t="s">
        <v>49</v>
      </c>
      <c r="M1754" s="3">
        <v>43893</v>
      </c>
    </row>
    <row r="1755" spans="1:13" x14ac:dyDescent="0.2">
      <c r="A1755" s="1" t="s">
        <v>69</v>
      </c>
      <c r="B1755" s="2" t="s">
        <v>1151</v>
      </c>
      <c r="C1755" s="2" t="s">
        <v>15</v>
      </c>
      <c r="D1755" s="2" t="s">
        <v>2368</v>
      </c>
      <c r="E1755" s="2" t="s">
        <v>2175</v>
      </c>
      <c r="F1755" s="2" t="s">
        <v>90</v>
      </c>
      <c r="G1755" s="2">
        <v>55.58</v>
      </c>
      <c r="H1755" s="2">
        <v>44.42</v>
      </c>
      <c r="I1755" s="2" t="s">
        <v>26</v>
      </c>
      <c r="J1755" s="2" t="s">
        <v>20</v>
      </c>
      <c r="K1755" s="2">
        <v>2020</v>
      </c>
      <c r="L1755" s="2" t="s">
        <v>49</v>
      </c>
      <c r="M1755" s="3">
        <v>43893</v>
      </c>
    </row>
    <row r="1756" spans="1:13" x14ac:dyDescent="0.2">
      <c r="A1756" s="1" t="s">
        <v>374</v>
      </c>
      <c r="B1756" s="2" t="s">
        <v>559</v>
      </c>
      <c r="C1756" s="2" t="s">
        <v>15</v>
      </c>
      <c r="D1756" s="2" t="s">
        <v>2369</v>
      </c>
      <c r="E1756" s="2" t="s">
        <v>2175</v>
      </c>
      <c r="F1756" s="2" t="s">
        <v>76</v>
      </c>
      <c r="G1756" s="2">
        <v>60.53</v>
      </c>
      <c r="H1756" s="2">
        <v>39.47</v>
      </c>
      <c r="I1756" s="2" t="s">
        <v>19</v>
      </c>
      <c r="J1756" s="2" t="s">
        <v>27</v>
      </c>
      <c r="K1756" s="2">
        <v>2020</v>
      </c>
      <c r="L1756" s="2" t="s">
        <v>49</v>
      </c>
      <c r="M1756" s="3">
        <v>43893</v>
      </c>
    </row>
    <row r="1757" spans="1:13" x14ac:dyDescent="0.2">
      <c r="A1757" s="1" t="s">
        <v>13</v>
      </c>
      <c r="B1757" s="2" t="s">
        <v>1941</v>
      </c>
      <c r="C1757" s="2" t="s">
        <v>15</v>
      </c>
      <c r="D1757" s="2" t="s">
        <v>2370</v>
      </c>
      <c r="E1757" s="2" t="s">
        <v>2175</v>
      </c>
      <c r="F1757" s="2" t="s">
        <v>2371</v>
      </c>
      <c r="G1757" s="2">
        <v>38.520000000000003</v>
      </c>
      <c r="H1757" s="2">
        <v>61.48</v>
      </c>
      <c r="I1757" s="2" t="s">
        <v>26</v>
      </c>
      <c r="J1757" s="2" t="s">
        <v>27</v>
      </c>
      <c r="K1757" s="2">
        <v>2020</v>
      </c>
      <c r="L1757" s="2" t="s">
        <v>49</v>
      </c>
      <c r="M1757" s="3">
        <v>43893</v>
      </c>
    </row>
    <row r="1758" spans="1:13" x14ac:dyDescent="0.2">
      <c r="A1758" s="1" t="s">
        <v>13</v>
      </c>
      <c r="B1758" s="2" t="s">
        <v>1156</v>
      </c>
      <c r="C1758" s="2" t="s">
        <v>15</v>
      </c>
      <c r="D1758" s="2" t="s">
        <v>2372</v>
      </c>
      <c r="E1758" s="2" t="s">
        <v>2175</v>
      </c>
      <c r="F1758" s="2" t="s">
        <v>18</v>
      </c>
      <c r="G1758" s="2">
        <v>57.22</v>
      </c>
      <c r="H1758" s="2">
        <v>42.78</v>
      </c>
      <c r="I1758" s="2" t="s">
        <v>19</v>
      </c>
      <c r="J1758" s="2" t="s">
        <v>27</v>
      </c>
      <c r="K1758" s="2">
        <v>2020</v>
      </c>
      <c r="L1758" s="2" t="s">
        <v>49</v>
      </c>
      <c r="M1758" s="3">
        <v>43893</v>
      </c>
    </row>
    <row r="1759" spans="1:13" x14ac:dyDescent="0.2">
      <c r="A1759" s="1" t="s">
        <v>45</v>
      </c>
      <c r="B1759" s="2" t="s">
        <v>46</v>
      </c>
      <c r="C1759" s="2" t="s">
        <v>15</v>
      </c>
      <c r="D1759" s="2" t="s">
        <v>2373</v>
      </c>
      <c r="E1759" s="2" t="s">
        <v>2175</v>
      </c>
      <c r="F1759" s="2" t="s">
        <v>159</v>
      </c>
      <c r="G1759" s="2">
        <v>82.53</v>
      </c>
      <c r="H1759" s="2">
        <v>17.47</v>
      </c>
      <c r="I1759" s="2" t="s">
        <v>19</v>
      </c>
      <c r="J1759" s="2" t="s">
        <v>27</v>
      </c>
      <c r="K1759" s="2">
        <v>2020</v>
      </c>
      <c r="L1759" s="2" t="s">
        <v>49</v>
      </c>
      <c r="M1759" s="3">
        <v>43893</v>
      </c>
    </row>
    <row r="1760" spans="1:13" x14ac:dyDescent="0.2">
      <c r="A1760" s="1" t="s">
        <v>13</v>
      </c>
      <c r="B1760" s="2" t="s">
        <v>2374</v>
      </c>
      <c r="C1760" s="2" t="s">
        <v>15</v>
      </c>
      <c r="D1760" s="2" t="s">
        <v>2375</v>
      </c>
      <c r="E1760" s="2" t="s">
        <v>2175</v>
      </c>
      <c r="F1760" s="2" t="s">
        <v>130</v>
      </c>
      <c r="G1760" s="2">
        <v>54.85</v>
      </c>
      <c r="H1760" s="2">
        <v>45.15</v>
      </c>
      <c r="I1760" s="2" t="s">
        <v>19</v>
      </c>
      <c r="J1760" s="2" t="s">
        <v>27</v>
      </c>
      <c r="K1760" s="2">
        <v>2020</v>
      </c>
      <c r="L1760" s="2" t="s">
        <v>49</v>
      </c>
      <c r="M1760" s="3">
        <v>43893</v>
      </c>
    </row>
    <row r="1761" spans="1:13" x14ac:dyDescent="0.2">
      <c r="A1761" s="1" t="s">
        <v>13</v>
      </c>
      <c r="B1761" s="2" t="s">
        <v>1160</v>
      </c>
      <c r="C1761" s="2" t="s">
        <v>15</v>
      </c>
      <c r="D1761" s="2" t="s">
        <v>2375</v>
      </c>
      <c r="E1761" s="2" t="s">
        <v>2175</v>
      </c>
      <c r="F1761" s="2" t="s">
        <v>245</v>
      </c>
      <c r="G1761" s="2">
        <v>64.3</v>
      </c>
      <c r="H1761" s="2">
        <v>35.700000000000003</v>
      </c>
      <c r="I1761" s="2" t="s">
        <v>19</v>
      </c>
      <c r="J1761" s="2" t="s">
        <v>27</v>
      </c>
      <c r="K1761" s="2">
        <v>2020</v>
      </c>
      <c r="L1761" s="2" t="s">
        <v>49</v>
      </c>
      <c r="M1761" s="3">
        <v>43893</v>
      </c>
    </row>
    <row r="1762" spans="1:13" x14ac:dyDescent="0.2">
      <c r="A1762" s="1" t="s">
        <v>13</v>
      </c>
      <c r="B1762" s="2" t="s">
        <v>2376</v>
      </c>
      <c r="C1762" s="2" t="s">
        <v>15</v>
      </c>
      <c r="D1762" s="2" t="s">
        <v>2377</v>
      </c>
      <c r="E1762" s="2" t="s">
        <v>2175</v>
      </c>
      <c r="F1762" s="2" t="s">
        <v>2378</v>
      </c>
      <c r="G1762" s="2">
        <v>60.72</v>
      </c>
      <c r="H1762" s="2">
        <v>39.28</v>
      </c>
      <c r="I1762" s="2" t="s">
        <v>19</v>
      </c>
      <c r="J1762" s="2" t="s">
        <v>27</v>
      </c>
      <c r="K1762" s="2">
        <v>2020</v>
      </c>
      <c r="L1762" s="2" t="s">
        <v>49</v>
      </c>
      <c r="M1762" s="3">
        <v>43893</v>
      </c>
    </row>
    <row r="1763" spans="1:13" x14ac:dyDescent="0.2">
      <c r="A1763" s="1" t="s">
        <v>60</v>
      </c>
      <c r="B1763" s="2" t="s">
        <v>285</v>
      </c>
      <c r="C1763" s="2" t="s">
        <v>15</v>
      </c>
      <c r="D1763" s="2" t="s">
        <v>2379</v>
      </c>
      <c r="E1763" s="2" t="s">
        <v>2175</v>
      </c>
      <c r="F1763" s="2" t="s">
        <v>130</v>
      </c>
      <c r="G1763" s="2">
        <v>41.73</v>
      </c>
      <c r="H1763" s="2">
        <v>58.27</v>
      </c>
      <c r="I1763" s="2" t="s">
        <v>26</v>
      </c>
      <c r="J1763" s="2" t="s">
        <v>27</v>
      </c>
      <c r="K1763" s="2">
        <v>2020</v>
      </c>
      <c r="L1763" s="2" t="s">
        <v>49</v>
      </c>
      <c r="M1763" s="3">
        <v>43893</v>
      </c>
    </row>
    <row r="1764" spans="1:13" x14ac:dyDescent="0.2">
      <c r="A1764" s="1" t="s">
        <v>60</v>
      </c>
      <c r="B1764" s="2" t="s">
        <v>285</v>
      </c>
      <c r="C1764" s="2" t="s">
        <v>15</v>
      </c>
      <c r="D1764" s="2" t="s">
        <v>2380</v>
      </c>
      <c r="E1764" s="2" t="s">
        <v>2175</v>
      </c>
      <c r="F1764" s="2" t="s">
        <v>59</v>
      </c>
      <c r="G1764" s="2">
        <v>43.56</v>
      </c>
      <c r="H1764" s="2">
        <v>56.44</v>
      </c>
      <c r="I1764" s="2" t="s">
        <v>26</v>
      </c>
      <c r="J1764" s="2" t="s">
        <v>27</v>
      </c>
      <c r="K1764" s="2">
        <v>2020</v>
      </c>
      <c r="L1764" s="2" t="s">
        <v>49</v>
      </c>
      <c r="M1764" s="3">
        <v>43893</v>
      </c>
    </row>
    <row r="1765" spans="1:13" x14ac:dyDescent="0.2">
      <c r="A1765" s="1" t="s">
        <v>13</v>
      </c>
      <c r="B1765" s="2" t="s">
        <v>1944</v>
      </c>
      <c r="C1765" s="2" t="s">
        <v>15</v>
      </c>
      <c r="D1765" s="2" t="s">
        <v>2367</v>
      </c>
      <c r="E1765" s="2" t="s">
        <v>2175</v>
      </c>
      <c r="F1765" s="2" t="s">
        <v>2381</v>
      </c>
      <c r="G1765" s="2">
        <v>54.36</v>
      </c>
      <c r="H1765" s="2">
        <v>45.64</v>
      </c>
      <c r="I1765" s="2" t="s">
        <v>19</v>
      </c>
      <c r="J1765" s="2" t="s">
        <v>27</v>
      </c>
      <c r="K1765" s="2">
        <v>2020</v>
      </c>
      <c r="L1765" s="2" t="s">
        <v>49</v>
      </c>
      <c r="M1765" s="3">
        <v>43893</v>
      </c>
    </row>
    <row r="1766" spans="1:13" x14ac:dyDescent="0.2">
      <c r="A1766" s="1" t="s">
        <v>269</v>
      </c>
      <c r="B1766" s="2" t="s">
        <v>1312</v>
      </c>
      <c r="C1766" s="2" t="s">
        <v>15</v>
      </c>
      <c r="D1766" s="2" t="s">
        <v>2382</v>
      </c>
      <c r="E1766" s="2" t="s">
        <v>2175</v>
      </c>
      <c r="F1766" s="2" t="s">
        <v>2383</v>
      </c>
      <c r="G1766" s="2">
        <v>69.37</v>
      </c>
      <c r="H1766" s="2">
        <v>30.63</v>
      </c>
      <c r="I1766" s="2" t="s">
        <v>19</v>
      </c>
      <c r="J1766" s="2" t="s">
        <v>27</v>
      </c>
      <c r="K1766" s="2">
        <v>2020</v>
      </c>
      <c r="L1766" s="2" t="s">
        <v>49</v>
      </c>
      <c r="M1766" s="3">
        <v>43893</v>
      </c>
    </row>
    <row r="1767" spans="1:13" x14ac:dyDescent="0.2">
      <c r="A1767" s="1" t="s">
        <v>13</v>
      </c>
      <c r="B1767" s="2" t="s">
        <v>131</v>
      </c>
      <c r="C1767" s="2" t="s">
        <v>15</v>
      </c>
      <c r="D1767" s="2" t="s">
        <v>2384</v>
      </c>
      <c r="E1767" s="2" t="s">
        <v>2175</v>
      </c>
      <c r="F1767" s="2" t="s">
        <v>107</v>
      </c>
      <c r="G1767" s="2">
        <v>50.01</v>
      </c>
      <c r="H1767" s="2">
        <v>49.99</v>
      </c>
      <c r="I1767" s="2" t="s">
        <v>19</v>
      </c>
      <c r="J1767" s="2" t="s">
        <v>27</v>
      </c>
      <c r="K1767" s="2">
        <v>2020</v>
      </c>
      <c r="L1767" s="2" t="s">
        <v>49</v>
      </c>
      <c r="M1767" s="3">
        <v>43893</v>
      </c>
    </row>
    <row r="1768" spans="1:13" x14ac:dyDescent="0.2">
      <c r="A1768" s="1" t="s">
        <v>339</v>
      </c>
      <c r="B1768" s="2" t="s">
        <v>708</v>
      </c>
      <c r="C1768" s="2" t="s">
        <v>15</v>
      </c>
      <c r="D1768" s="2" t="s">
        <v>2385</v>
      </c>
      <c r="E1768" s="2" t="s">
        <v>2175</v>
      </c>
      <c r="F1768" s="2" t="s">
        <v>130</v>
      </c>
      <c r="G1768" s="2">
        <v>57.85</v>
      </c>
      <c r="H1768" s="2">
        <v>42.15</v>
      </c>
      <c r="I1768" s="2" t="s">
        <v>19</v>
      </c>
      <c r="J1768" s="2" t="s">
        <v>27</v>
      </c>
      <c r="K1768" s="2">
        <v>2020</v>
      </c>
      <c r="L1768" s="2" t="s">
        <v>49</v>
      </c>
      <c r="M1768" s="3">
        <v>43893</v>
      </c>
    </row>
    <row r="1769" spans="1:13" x14ac:dyDescent="0.2">
      <c r="A1769" s="1" t="s">
        <v>13</v>
      </c>
      <c r="B1769" s="2" t="s">
        <v>428</v>
      </c>
      <c r="C1769" s="2" t="s">
        <v>15</v>
      </c>
      <c r="D1769" s="2" t="s">
        <v>2386</v>
      </c>
      <c r="E1769" s="2" t="s">
        <v>2175</v>
      </c>
      <c r="F1769" s="2" t="s">
        <v>48</v>
      </c>
      <c r="G1769" s="2">
        <v>56.99</v>
      </c>
      <c r="H1769" s="2">
        <v>43.01</v>
      </c>
      <c r="I1769" s="2" t="s">
        <v>19</v>
      </c>
      <c r="J1769" s="2" t="s">
        <v>27</v>
      </c>
      <c r="K1769" s="2">
        <v>2020</v>
      </c>
      <c r="L1769" s="2" t="s">
        <v>27</v>
      </c>
      <c r="M1769" s="3">
        <v>43893</v>
      </c>
    </row>
    <row r="1770" spans="1:13" x14ac:dyDescent="0.2">
      <c r="A1770" s="1" t="s">
        <v>79</v>
      </c>
      <c r="B1770" s="2" t="s">
        <v>79</v>
      </c>
      <c r="C1770" s="2" t="s">
        <v>15</v>
      </c>
      <c r="D1770" s="2" t="s">
        <v>2387</v>
      </c>
      <c r="E1770" s="2" t="s">
        <v>2175</v>
      </c>
      <c r="F1770" s="2" t="s">
        <v>76</v>
      </c>
      <c r="G1770" s="2">
        <v>65.239999999999995</v>
      </c>
      <c r="H1770" s="2">
        <v>34.76</v>
      </c>
      <c r="I1770" s="2" t="s">
        <v>26</v>
      </c>
      <c r="J1770" s="2" t="s">
        <v>20</v>
      </c>
      <c r="K1770" s="2">
        <v>2020</v>
      </c>
      <c r="L1770" s="2" t="s">
        <v>49</v>
      </c>
      <c r="M1770" s="3">
        <v>43893</v>
      </c>
    </row>
    <row r="1771" spans="1:13" x14ac:dyDescent="0.2">
      <c r="A1771" s="1" t="s">
        <v>83</v>
      </c>
      <c r="B1771" s="2" t="s">
        <v>84</v>
      </c>
      <c r="C1771" s="2" t="s">
        <v>15</v>
      </c>
      <c r="D1771" s="2" t="s">
        <v>2388</v>
      </c>
      <c r="E1771" s="2" t="s">
        <v>2175</v>
      </c>
      <c r="F1771" s="2" t="s">
        <v>130</v>
      </c>
      <c r="G1771" s="2">
        <v>70.09</v>
      </c>
      <c r="H1771" s="2">
        <v>29.91</v>
      </c>
      <c r="I1771" s="2" t="s">
        <v>19</v>
      </c>
      <c r="J1771" s="2" t="s">
        <v>20</v>
      </c>
      <c r="K1771" s="2">
        <v>2020</v>
      </c>
      <c r="L1771" s="2" t="s">
        <v>49</v>
      </c>
      <c r="M1771" s="3">
        <v>43893</v>
      </c>
    </row>
    <row r="1772" spans="1:13" x14ac:dyDescent="0.2">
      <c r="A1772" s="1" t="s">
        <v>32</v>
      </c>
      <c r="B1772" s="2" t="s">
        <v>1024</v>
      </c>
      <c r="C1772" s="2" t="s">
        <v>15</v>
      </c>
      <c r="D1772" s="2" t="s">
        <v>2389</v>
      </c>
      <c r="E1772" s="2" t="s">
        <v>2175</v>
      </c>
      <c r="F1772" s="2" t="s">
        <v>121</v>
      </c>
      <c r="G1772" s="2">
        <v>64.28</v>
      </c>
      <c r="H1772" s="2">
        <v>35.72</v>
      </c>
      <c r="I1772" s="2" t="s">
        <v>19</v>
      </c>
      <c r="J1772" s="2" t="s">
        <v>27</v>
      </c>
      <c r="K1772" s="2">
        <v>2020</v>
      </c>
      <c r="L1772" s="2" t="s">
        <v>49</v>
      </c>
      <c r="M1772" s="3">
        <v>43893</v>
      </c>
    </row>
    <row r="1773" spans="1:13" x14ac:dyDescent="0.2">
      <c r="A1773" s="1" t="s">
        <v>374</v>
      </c>
      <c r="B1773" s="2" t="s">
        <v>374</v>
      </c>
      <c r="C1773" s="2" t="s">
        <v>15</v>
      </c>
      <c r="D1773" s="2" t="s">
        <v>2390</v>
      </c>
      <c r="E1773" s="2" t="s">
        <v>2175</v>
      </c>
      <c r="F1773" s="2" t="s">
        <v>245</v>
      </c>
      <c r="G1773" s="2">
        <v>63.43</v>
      </c>
      <c r="H1773" s="2">
        <v>36.57</v>
      </c>
      <c r="I1773" s="2" t="s">
        <v>19</v>
      </c>
      <c r="J1773" s="2" t="s">
        <v>27</v>
      </c>
      <c r="K1773" s="2">
        <v>2020</v>
      </c>
      <c r="L1773" s="2" t="s">
        <v>49</v>
      </c>
      <c r="M1773" s="3">
        <v>43893</v>
      </c>
    </row>
    <row r="1774" spans="1:13" x14ac:dyDescent="0.2">
      <c r="A1774" s="1" t="s">
        <v>532</v>
      </c>
      <c r="B1774" s="2" t="s">
        <v>1081</v>
      </c>
      <c r="C1774" s="2" t="s">
        <v>15</v>
      </c>
      <c r="D1774" s="2" t="s">
        <v>2391</v>
      </c>
      <c r="E1774" s="2" t="s">
        <v>2175</v>
      </c>
      <c r="F1774" s="2" t="s">
        <v>245</v>
      </c>
      <c r="G1774" s="2">
        <v>16.16</v>
      </c>
      <c r="H1774" s="2">
        <v>83.84</v>
      </c>
      <c r="I1774" s="2" t="s">
        <v>26</v>
      </c>
      <c r="J1774" s="2" t="s">
        <v>27</v>
      </c>
      <c r="K1774" s="2">
        <v>2020</v>
      </c>
      <c r="L1774" s="2" t="s">
        <v>49</v>
      </c>
      <c r="M1774" s="3">
        <v>43893</v>
      </c>
    </row>
    <row r="1775" spans="1:13" x14ac:dyDescent="0.2">
      <c r="A1775" s="1" t="s">
        <v>13</v>
      </c>
      <c r="B1775" s="2" t="s">
        <v>914</v>
      </c>
      <c r="C1775" s="2" t="s">
        <v>15</v>
      </c>
      <c r="D1775" s="2" t="s">
        <v>2392</v>
      </c>
      <c r="E1775" s="2" t="s">
        <v>2175</v>
      </c>
      <c r="F1775" s="2" t="s">
        <v>257</v>
      </c>
      <c r="G1775" s="2">
        <v>41.64</v>
      </c>
      <c r="H1775" s="2">
        <v>58.36</v>
      </c>
      <c r="I1775" s="2" t="s">
        <v>26</v>
      </c>
      <c r="J1775" s="2" t="s">
        <v>27</v>
      </c>
      <c r="K1775" s="2">
        <v>2020</v>
      </c>
      <c r="L1775" s="2" t="s">
        <v>49</v>
      </c>
      <c r="M1775" s="3">
        <v>43893</v>
      </c>
    </row>
    <row r="1776" spans="1:13" x14ac:dyDescent="0.2">
      <c r="A1776" s="1" t="s">
        <v>672</v>
      </c>
      <c r="B1776" s="2" t="s">
        <v>673</v>
      </c>
      <c r="C1776" s="2" t="s">
        <v>15</v>
      </c>
      <c r="D1776" s="2" t="s">
        <v>2393</v>
      </c>
      <c r="E1776" s="2" t="s">
        <v>2175</v>
      </c>
      <c r="F1776" s="2" t="s">
        <v>48</v>
      </c>
      <c r="G1776" s="2">
        <v>29.68</v>
      </c>
      <c r="H1776" s="2">
        <v>70.319999999999993</v>
      </c>
      <c r="I1776" s="2" t="s">
        <v>26</v>
      </c>
      <c r="J1776" s="2" t="s">
        <v>27</v>
      </c>
      <c r="K1776" s="2">
        <v>2020</v>
      </c>
      <c r="L1776" s="2" t="s">
        <v>49</v>
      </c>
      <c r="M1776" s="3">
        <v>43893</v>
      </c>
    </row>
    <row r="1777" spans="1:13" x14ac:dyDescent="0.2">
      <c r="A1777" s="1" t="s">
        <v>672</v>
      </c>
      <c r="B1777" s="2" t="s">
        <v>673</v>
      </c>
      <c r="C1777" s="2" t="s">
        <v>15</v>
      </c>
      <c r="D1777" s="2" t="s">
        <v>2394</v>
      </c>
      <c r="E1777" s="2" t="s">
        <v>2175</v>
      </c>
      <c r="F1777" s="2" t="s">
        <v>159</v>
      </c>
      <c r="G1777" s="2">
        <v>46.37</v>
      </c>
      <c r="H1777" s="2">
        <v>53.63</v>
      </c>
      <c r="I1777" s="2" t="s">
        <v>26</v>
      </c>
      <c r="J1777" s="2" t="s">
        <v>27</v>
      </c>
      <c r="K1777" s="2">
        <v>2020</v>
      </c>
      <c r="L1777" s="2" t="s">
        <v>49</v>
      </c>
      <c r="M1777" s="3">
        <v>43893</v>
      </c>
    </row>
    <row r="1778" spans="1:13" x14ac:dyDescent="0.2">
      <c r="A1778" s="1" t="s">
        <v>13</v>
      </c>
      <c r="B1778" s="2" t="s">
        <v>1886</v>
      </c>
      <c r="C1778" s="2" t="s">
        <v>15</v>
      </c>
      <c r="D1778" s="2" t="s">
        <v>2367</v>
      </c>
      <c r="E1778" s="2" t="s">
        <v>2175</v>
      </c>
      <c r="F1778" s="2" t="s">
        <v>2333</v>
      </c>
      <c r="G1778" s="2">
        <v>39.799999999999997</v>
      </c>
      <c r="H1778" s="2">
        <v>60.2</v>
      </c>
      <c r="I1778" s="2" t="s">
        <v>26</v>
      </c>
      <c r="J1778" s="2" t="s">
        <v>27</v>
      </c>
      <c r="K1778" s="2">
        <v>2020</v>
      </c>
      <c r="L1778" s="2" t="s">
        <v>49</v>
      </c>
      <c r="M1778" s="3">
        <v>43893</v>
      </c>
    </row>
    <row r="1779" spans="1:13" x14ac:dyDescent="0.2">
      <c r="A1779" s="1" t="s">
        <v>13</v>
      </c>
      <c r="B1779" s="2" t="s">
        <v>2395</v>
      </c>
      <c r="C1779" s="2" t="s">
        <v>15</v>
      </c>
      <c r="D1779" s="2" t="s">
        <v>2396</v>
      </c>
      <c r="E1779" s="2" t="s">
        <v>2175</v>
      </c>
      <c r="F1779" s="2" t="s">
        <v>2397</v>
      </c>
      <c r="G1779" s="2">
        <v>20.03</v>
      </c>
      <c r="H1779" s="2">
        <v>79.97</v>
      </c>
      <c r="I1779" s="2" t="s">
        <v>26</v>
      </c>
      <c r="J1779" s="2" t="s">
        <v>27</v>
      </c>
      <c r="K1779" s="2">
        <v>2020</v>
      </c>
      <c r="L1779" s="2" t="s">
        <v>49</v>
      </c>
      <c r="M1779" s="3">
        <v>43893</v>
      </c>
    </row>
    <row r="1780" spans="1:13" x14ac:dyDescent="0.2">
      <c r="A1780" s="1" t="s">
        <v>13</v>
      </c>
      <c r="B1780" s="2" t="s">
        <v>601</v>
      </c>
      <c r="C1780" s="2" t="s">
        <v>15</v>
      </c>
      <c r="D1780" s="2" t="s">
        <v>2398</v>
      </c>
      <c r="E1780" s="2" t="s">
        <v>2175</v>
      </c>
      <c r="F1780" s="2" t="s">
        <v>852</v>
      </c>
      <c r="G1780" s="2">
        <v>71.48</v>
      </c>
      <c r="H1780" s="2">
        <v>28.52</v>
      </c>
      <c r="I1780" s="2" t="s">
        <v>19</v>
      </c>
      <c r="J1780" s="2" t="s">
        <v>20</v>
      </c>
      <c r="K1780" s="2">
        <v>2020</v>
      </c>
      <c r="L1780" s="2" t="s">
        <v>49</v>
      </c>
      <c r="M1780" s="3">
        <v>43893</v>
      </c>
    </row>
    <row r="1781" spans="1:13" x14ac:dyDescent="0.2">
      <c r="A1781" s="1" t="s">
        <v>1224</v>
      </c>
      <c r="B1781" s="2" t="s">
        <v>1225</v>
      </c>
      <c r="C1781" s="2" t="s">
        <v>15</v>
      </c>
      <c r="D1781" s="2" t="s">
        <v>2399</v>
      </c>
      <c r="E1781" s="2" t="s">
        <v>2175</v>
      </c>
      <c r="F1781" s="2" t="s">
        <v>107</v>
      </c>
      <c r="G1781" s="2">
        <v>49.93</v>
      </c>
      <c r="H1781" s="2">
        <v>50.07</v>
      </c>
      <c r="I1781" s="2" t="s">
        <v>26</v>
      </c>
      <c r="J1781" s="2" t="s">
        <v>27</v>
      </c>
      <c r="K1781" s="2">
        <v>2020</v>
      </c>
      <c r="L1781" s="2" t="s">
        <v>49</v>
      </c>
      <c r="M1781" s="3">
        <v>43893</v>
      </c>
    </row>
    <row r="1782" spans="1:13" x14ac:dyDescent="0.2">
      <c r="A1782" s="1" t="s">
        <v>13</v>
      </c>
      <c r="B1782" s="2" t="s">
        <v>1887</v>
      </c>
      <c r="C1782" s="2" t="s">
        <v>15</v>
      </c>
      <c r="D1782" s="2" t="s">
        <v>2400</v>
      </c>
      <c r="E1782" s="2" t="s">
        <v>2175</v>
      </c>
      <c r="F1782" s="2" t="s">
        <v>65</v>
      </c>
      <c r="G1782" s="2">
        <v>60.63</v>
      </c>
      <c r="H1782" s="2">
        <v>39.369999999999997</v>
      </c>
      <c r="I1782" s="2" t="s">
        <v>19</v>
      </c>
      <c r="J1782" s="2" t="s">
        <v>27</v>
      </c>
      <c r="K1782" s="2">
        <v>2020</v>
      </c>
      <c r="L1782" s="2" t="s">
        <v>49</v>
      </c>
      <c r="M1782" s="3">
        <v>43893</v>
      </c>
    </row>
    <row r="1783" spans="1:13" x14ac:dyDescent="0.2">
      <c r="A1783" s="1" t="s">
        <v>13</v>
      </c>
      <c r="B1783" s="2" t="s">
        <v>2401</v>
      </c>
      <c r="C1783" s="2" t="s">
        <v>15</v>
      </c>
      <c r="D1783" s="2" t="s">
        <v>2402</v>
      </c>
      <c r="E1783" s="2" t="s">
        <v>2175</v>
      </c>
      <c r="F1783" s="2" t="s">
        <v>314</v>
      </c>
      <c r="G1783" s="2">
        <v>71.38</v>
      </c>
      <c r="H1783" s="2">
        <v>28.62</v>
      </c>
      <c r="I1783" s="2" t="s">
        <v>19</v>
      </c>
      <c r="J1783" s="2" t="s">
        <v>27</v>
      </c>
      <c r="K1783" s="2">
        <v>2020</v>
      </c>
      <c r="L1783" s="2" t="s">
        <v>49</v>
      </c>
      <c r="M1783" s="3">
        <v>43893</v>
      </c>
    </row>
    <row r="1784" spans="1:13" x14ac:dyDescent="0.2">
      <c r="A1784" s="1" t="s">
        <v>79</v>
      </c>
      <c r="B1784" s="2" t="s">
        <v>1879</v>
      </c>
      <c r="C1784" s="2" t="s">
        <v>15</v>
      </c>
      <c r="D1784" s="2" t="s">
        <v>2403</v>
      </c>
      <c r="E1784" s="2" t="s">
        <v>2175</v>
      </c>
      <c r="F1784" s="2" t="s">
        <v>44</v>
      </c>
      <c r="G1784" s="2">
        <v>42.54</v>
      </c>
      <c r="H1784" s="2">
        <v>57.46</v>
      </c>
      <c r="I1784" s="2" t="s">
        <v>26</v>
      </c>
      <c r="J1784" s="2" t="s">
        <v>27</v>
      </c>
      <c r="K1784" s="2">
        <v>2020</v>
      </c>
      <c r="L1784" s="2" t="s">
        <v>49</v>
      </c>
      <c r="M1784" s="3">
        <v>43893</v>
      </c>
    </row>
    <row r="1785" spans="1:13" x14ac:dyDescent="0.2">
      <c r="A1785" s="1" t="s">
        <v>13</v>
      </c>
      <c r="B1785" s="2" t="s">
        <v>28</v>
      </c>
      <c r="C1785" s="2" t="s">
        <v>15</v>
      </c>
      <c r="D1785" s="2" t="s">
        <v>2404</v>
      </c>
      <c r="E1785" s="2" t="s">
        <v>2175</v>
      </c>
      <c r="F1785" s="2" t="s">
        <v>490</v>
      </c>
      <c r="G1785" s="2">
        <v>76.930000000000007</v>
      </c>
      <c r="H1785" s="2">
        <v>23.07</v>
      </c>
      <c r="I1785" s="2" t="s">
        <v>19</v>
      </c>
      <c r="J1785" s="2" t="s">
        <v>27</v>
      </c>
      <c r="K1785" s="2">
        <v>2020</v>
      </c>
      <c r="L1785" s="2" t="s">
        <v>49</v>
      </c>
      <c r="M1785" s="3">
        <v>43893</v>
      </c>
    </row>
    <row r="1786" spans="1:13" x14ac:dyDescent="0.2">
      <c r="A1786" s="1" t="s">
        <v>374</v>
      </c>
      <c r="B1786" s="2" t="s">
        <v>987</v>
      </c>
      <c r="C1786" s="2" t="s">
        <v>15</v>
      </c>
      <c r="D1786" s="2" t="s">
        <v>2405</v>
      </c>
      <c r="E1786" s="2" t="s">
        <v>2175</v>
      </c>
      <c r="F1786" s="2" t="s">
        <v>90</v>
      </c>
      <c r="G1786" s="2">
        <v>71.59</v>
      </c>
      <c r="H1786" s="2">
        <v>28.41</v>
      </c>
      <c r="I1786" s="2" t="s">
        <v>19</v>
      </c>
      <c r="J1786" s="2" t="s">
        <v>27</v>
      </c>
      <c r="K1786" s="2">
        <v>2020</v>
      </c>
      <c r="L1786" s="2" t="s">
        <v>49</v>
      </c>
      <c r="M1786" s="3">
        <v>43893</v>
      </c>
    </row>
    <row r="1787" spans="1:13" x14ac:dyDescent="0.2">
      <c r="A1787" s="1" t="s">
        <v>69</v>
      </c>
      <c r="B1787" s="2" t="s">
        <v>2406</v>
      </c>
      <c r="C1787" s="2" t="s">
        <v>15</v>
      </c>
      <c r="D1787" s="2" t="s">
        <v>2407</v>
      </c>
      <c r="E1787" s="2" t="s">
        <v>2175</v>
      </c>
      <c r="F1787" s="2" t="s">
        <v>59</v>
      </c>
      <c r="G1787" s="2">
        <v>35.96</v>
      </c>
      <c r="H1787" s="2">
        <v>64.040000000000006</v>
      </c>
      <c r="I1787" s="2" t="s">
        <v>26</v>
      </c>
      <c r="J1787" s="2" t="s">
        <v>27</v>
      </c>
      <c r="K1787" s="2">
        <v>2020</v>
      </c>
      <c r="L1787" s="2" t="s">
        <v>49</v>
      </c>
      <c r="M1787" s="3">
        <v>43893</v>
      </c>
    </row>
    <row r="1788" spans="1:13" x14ac:dyDescent="0.2">
      <c r="A1788" s="1" t="s">
        <v>13</v>
      </c>
      <c r="B1788" s="2" t="s">
        <v>524</v>
      </c>
      <c r="C1788" s="2" t="s">
        <v>15</v>
      </c>
      <c r="D1788" s="2" t="s">
        <v>2408</v>
      </c>
      <c r="E1788" s="2" t="s">
        <v>2175</v>
      </c>
      <c r="F1788" s="2" t="s">
        <v>176</v>
      </c>
      <c r="G1788" s="2">
        <v>49.05</v>
      </c>
      <c r="H1788" s="2">
        <v>50.95</v>
      </c>
      <c r="I1788" s="2" t="s">
        <v>26</v>
      </c>
      <c r="J1788" s="2" t="s">
        <v>27</v>
      </c>
      <c r="K1788" s="2">
        <v>2020</v>
      </c>
      <c r="L1788" s="2" t="s">
        <v>49</v>
      </c>
      <c r="M1788" s="3">
        <v>43893</v>
      </c>
    </row>
    <row r="1789" spans="1:13" x14ac:dyDescent="0.2">
      <c r="A1789" s="1" t="s">
        <v>13</v>
      </c>
      <c r="B1789" s="2" t="s">
        <v>524</v>
      </c>
      <c r="C1789" s="2" t="s">
        <v>15</v>
      </c>
      <c r="D1789" s="2" t="s">
        <v>2409</v>
      </c>
      <c r="E1789" s="2" t="s">
        <v>2175</v>
      </c>
      <c r="F1789" s="2" t="s">
        <v>365</v>
      </c>
      <c r="G1789" s="2">
        <v>46.43</v>
      </c>
      <c r="H1789" s="2">
        <v>53.57</v>
      </c>
      <c r="I1789" s="2" t="s">
        <v>26</v>
      </c>
      <c r="J1789" s="2" t="s">
        <v>27</v>
      </c>
      <c r="K1789" s="2">
        <v>2020</v>
      </c>
      <c r="L1789" s="2" t="s">
        <v>49</v>
      </c>
      <c r="M1789" s="3">
        <v>43893</v>
      </c>
    </row>
    <row r="1790" spans="1:13" x14ac:dyDescent="0.2">
      <c r="A1790" s="1" t="s">
        <v>13</v>
      </c>
      <c r="B1790" s="2" t="s">
        <v>2410</v>
      </c>
      <c r="C1790" s="2" t="s">
        <v>15</v>
      </c>
      <c r="D1790" s="2" t="s">
        <v>2367</v>
      </c>
      <c r="E1790" s="2" t="s">
        <v>2175</v>
      </c>
      <c r="F1790" s="2" t="s">
        <v>76</v>
      </c>
      <c r="G1790" s="2">
        <v>32.53</v>
      </c>
      <c r="H1790" s="2">
        <v>67.47</v>
      </c>
      <c r="I1790" s="2" t="s">
        <v>26</v>
      </c>
      <c r="J1790" s="2" t="s">
        <v>27</v>
      </c>
      <c r="K1790" s="2">
        <v>2020</v>
      </c>
      <c r="L1790" s="2" t="s">
        <v>49</v>
      </c>
      <c r="M1790" s="3">
        <v>43893</v>
      </c>
    </row>
    <row r="1791" spans="1:13" x14ac:dyDescent="0.2">
      <c r="A1791" s="1" t="s">
        <v>13</v>
      </c>
      <c r="B1791" s="2" t="s">
        <v>889</v>
      </c>
      <c r="C1791" s="2" t="s">
        <v>15</v>
      </c>
      <c r="D1791" s="2" t="s">
        <v>2367</v>
      </c>
      <c r="E1791" s="2" t="s">
        <v>2175</v>
      </c>
      <c r="F1791" s="2" t="s">
        <v>51</v>
      </c>
      <c r="G1791" s="2">
        <v>64.349999999999994</v>
      </c>
      <c r="H1791" s="2">
        <v>35.65</v>
      </c>
      <c r="I1791" s="2" t="s">
        <v>19</v>
      </c>
      <c r="J1791" s="2" t="s">
        <v>27</v>
      </c>
      <c r="K1791" s="2">
        <v>2020</v>
      </c>
      <c r="L1791" s="2" t="s">
        <v>49</v>
      </c>
      <c r="M1791" s="3">
        <v>43893</v>
      </c>
    </row>
    <row r="1792" spans="1:13" x14ac:dyDescent="0.2">
      <c r="A1792" s="1" t="s">
        <v>13</v>
      </c>
      <c r="B1792" s="2" t="s">
        <v>1781</v>
      </c>
      <c r="C1792" s="2" t="s">
        <v>15</v>
      </c>
      <c r="D1792" s="2" t="s">
        <v>2411</v>
      </c>
      <c r="E1792" s="2" t="s">
        <v>2175</v>
      </c>
      <c r="F1792" s="2" t="s">
        <v>874</v>
      </c>
      <c r="G1792" s="2">
        <v>31.01</v>
      </c>
      <c r="H1792" s="2">
        <v>68.989999999999995</v>
      </c>
      <c r="I1792" s="2" t="s">
        <v>26</v>
      </c>
      <c r="J1792" s="2" t="s">
        <v>27</v>
      </c>
      <c r="K1792" s="2">
        <v>2020</v>
      </c>
      <c r="L1792" s="2" t="s">
        <v>49</v>
      </c>
      <c r="M1792" s="3">
        <v>43893</v>
      </c>
    </row>
    <row r="1793" spans="1:13" x14ac:dyDescent="0.2">
      <c r="A1793" s="1" t="s">
        <v>242</v>
      </c>
      <c r="B1793" s="2" t="s">
        <v>646</v>
      </c>
      <c r="C1793" s="2" t="s">
        <v>15</v>
      </c>
      <c r="D1793" s="2" t="s">
        <v>2412</v>
      </c>
      <c r="E1793" s="2" t="s">
        <v>2175</v>
      </c>
      <c r="F1793" s="2" t="s">
        <v>251</v>
      </c>
      <c r="G1793" s="2">
        <v>82.99</v>
      </c>
      <c r="H1793" s="2">
        <v>17.010000000000002</v>
      </c>
      <c r="I1793" s="2" t="s">
        <v>19</v>
      </c>
      <c r="J1793" s="2" t="s">
        <v>20</v>
      </c>
      <c r="K1793" s="2">
        <v>2020</v>
      </c>
      <c r="L1793" s="2" t="s">
        <v>49</v>
      </c>
      <c r="M1793" s="3">
        <v>43893</v>
      </c>
    </row>
    <row r="1794" spans="1:13" x14ac:dyDescent="0.2">
      <c r="A1794" s="1" t="s">
        <v>13</v>
      </c>
      <c r="B1794" s="2" t="s">
        <v>893</v>
      </c>
      <c r="C1794" s="2" t="s">
        <v>15</v>
      </c>
      <c r="D1794" s="2" t="s">
        <v>2413</v>
      </c>
      <c r="E1794" s="2" t="s">
        <v>2175</v>
      </c>
      <c r="F1794" s="2" t="s">
        <v>895</v>
      </c>
      <c r="G1794" s="2">
        <v>64.33</v>
      </c>
      <c r="H1794" s="2">
        <v>35.67</v>
      </c>
      <c r="I1794" s="2" t="s">
        <v>19</v>
      </c>
      <c r="J1794" s="2" t="s">
        <v>27</v>
      </c>
      <c r="K1794" s="2">
        <v>2020</v>
      </c>
      <c r="L1794" s="2" t="s">
        <v>49</v>
      </c>
      <c r="M1794" s="3">
        <v>43893</v>
      </c>
    </row>
    <row r="1795" spans="1:13" x14ac:dyDescent="0.2">
      <c r="A1795" s="1" t="s">
        <v>122</v>
      </c>
      <c r="B1795" s="2" t="s">
        <v>2414</v>
      </c>
      <c r="C1795" s="2" t="s">
        <v>15</v>
      </c>
      <c r="D1795" s="2" t="s">
        <v>2415</v>
      </c>
      <c r="E1795" s="2" t="s">
        <v>2175</v>
      </c>
      <c r="F1795" s="2" t="s">
        <v>76</v>
      </c>
      <c r="G1795" s="2">
        <v>48.27</v>
      </c>
      <c r="H1795" s="2">
        <v>51.73</v>
      </c>
      <c r="I1795" s="2" t="s">
        <v>26</v>
      </c>
      <c r="J1795" s="2" t="s">
        <v>20</v>
      </c>
      <c r="K1795" s="2">
        <v>2020</v>
      </c>
      <c r="L1795" s="2" t="s">
        <v>49</v>
      </c>
      <c r="M1795" s="3">
        <v>43893</v>
      </c>
    </row>
    <row r="1796" spans="1:13" x14ac:dyDescent="0.2">
      <c r="A1796" s="1" t="s">
        <v>122</v>
      </c>
      <c r="B1796" s="2" t="s">
        <v>2416</v>
      </c>
      <c r="C1796" s="2" t="s">
        <v>15</v>
      </c>
      <c r="D1796" s="2" t="s">
        <v>2417</v>
      </c>
      <c r="E1796" s="2" t="s">
        <v>2175</v>
      </c>
      <c r="F1796" s="2" t="s">
        <v>115</v>
      </c>
      <c r="G1796" s="2">
        <v>49.13</v>
      </c>
      <c r="H1796" s="2">
        <v>50.87</v>
      </c>
      <c r="I1796" s="2" t="s">
        <v>26</v>
      </c>
      <c r="J1796" s="2" t="s">
        <v>20</v>
      </c>
      <c r="K1796" s="2">
        <v>2020</v>
      </c>
      <c r="L1796" s="2" t="s">
        <v>49</v>
      </c>
      <c r="M1796" s="3">
        <v>43893</v>
      </c>
    </row>
    <row r="1797" spans="1:13" x14ac:dyDescent="0.2">
      <c r="A1797" s="1" t="s">
        <v>91</v>
      </c>
      <c r="B1797" s="2" t="s">
        <v>2418</v>
      </c>
      <c r="C1797" s="2" t="s">
        <v>15</v>
      </c>
      <c r="D1797" s="2" t="s">
        <v>2419</v>
      </c>
      <c r="E1797" s="2" t="s">
        <v>2175</v>
      </c>
      <c r="F1797" s="2" t="s">
        <v>76</v>
      </c>
      <c r="G1797" s="2">
        <v>84.03</v>
      </c>
      <c r="H1797" s="2">
        <v>15.97</v>
      </c>
      <c r="I1797" s="2" t="s">
        <v>19</v>
      </c>
      <c r="J1797" s="2" t="s">
        <v>27</v>
      </c>
      <c r="K1797" s="2">
        <v>2019</v>
      </c>
      <c r="L1797" s="2" t="s">
        <v>36</v>
      </c>
      <c r="M1797" s="3">
        <v>43774</v>
      </c>
    </row>
    <row r="1798" spans="1:13" x14ac:dyDescent="0.2">
      <c r="A1798" s="1" t="s">
        <v>91</v>
      </c>
      <c r="B1798" s="2" t="s">
        <v>2418</v>
      </c>
      <c r="C1798" s="2" t="s">
        <v>15</v>
      </c>
      <c r="D1798" s="2" t="s">
        <v>2420</v>
      </c>
      <c r="E1798" s="2" t="s">
        <v>2175</v>
      </c>
      <c r="F1798" s="2" t="s">
        <v>59</v>
      </c>
      <c r="G1798" s="2">
        <v>81.569999999999993</v>
      </c>
      <c r="H1798" s="2">
        <v>18.43</v>
      </c>
      <c r="I1798" s="2" t="s">
        <v>19</v>
      </c>
      <c r="J1798" s="2" t="s">
        <v>27</v>
      </c>
      <c r="K1798" s="2">
        <v>2019</v>
      </c>
      <c r="L1798" s="2" t="s">
        <v>36</v>
      </c>
      <c r="M1798" s="3">
        <v>43774</v>
      </c>
    </row>
    <row r="1799" spans="1:13" x14ac:dyDescent="0.2">
      <c r="A1799" s="1" t="s">
        <v>91</v>
      </c>
      <c r="B1799" s="2" t="s">
        <v>2418</v>
      </c>
      <c r="C1799" s="2" t="s">
        <v>15</v>
      </c>
      <c r="D1799" s="2" t="s">
        <v>2421</v>
      </c>
      <c r="E1799" s="2" t="s">
        <v>2175</v>
      </c>
      <c r="F1799" s="2" t="s">
        <v>55</v>
      </c>
      <c r="G1799" s="2">
        <v>70.67</v>
      </c>
      <c r="H1799" s="2">
        <v>29.33</v>
      </c>
      <c r="I1799" s="2" t="s">
        <v>19</v>
      </c>
      <c r="J1799" s="2" t="s">
        <v>27</v>
      </c>
      <c r="K1799" s="2">
        <v>2019</v>
      </c>
      <c r="L1799" s="2" t="s">
        <v>36</v>
      </c>
      <c r="M1799" s="3">
        <v>43774</v>
      </c>
    </row>
    <row r="1800" spans="1:13" x14ac:dyDescent="0.2">
      <c r="A1800" s="1" t="s">
        <v>13</v>
      </c>
      <c r="B1800" s="2" t="s">
        <v>37</v>
      </c>
      <c r="C1800" s="2" t="s">
        <v>15</v>
      </c>
      <c r="D1800" s="2" t="s">
        <v>2422</v>
      </c>
      <c r="E1800" s="2" t="s">
        <v>2175</v>
      </c>
      <c r="F1800" s="2" t="s">
        <v>2423</v>
      </c>
      <c r="G1800" s="2">
        <v>49.11</v>
      </c>
      <c r="H1800" s="2">
        <v>50.89</v>
      </c>
      <c r="I1800" s="2" t="s">
        <v>26</v>
      </c>
      <c r="J1800" s="2" t="s">
        <v>27</v>
      </c>
      <c r="K1800" s="2">
        <v>2019</v>
      </c>
      <c r="L1800" s="2" t="s">
        <v>36</v>
      </c>
      <c r="M1800" s="3">
        <v>43774</v>
      </c>
    </row>
    <row r="1801" spans="1:13" x14ac:dyDescent="0.2">
      <c r="A1801" s="1" t="s">
        <v>220</v>
      </c>
      <c r="B1801" s="2" t="s">
        <v>423</v>
      </c>
      <c r="C1801" s="2" t="s">
        <v>15</v>
      </c>
      <c r="D1801" s="2" t="s">
        <v>2424</v>
      </c>
      <c r="E1801" s="2" t="s">
        <v>2175</v>
      </c>
      <c r="F1801" s="2" t="s">
        <v>65</v>
      </c>
      <c r="G1801" s="2">
        <v>73.48</v>
      </c>
      <c r="H1801" s="2">
        <v>26.52</v>
      </c>
      <c r="I1801" s="2" t="s">
        <v>19</v>
      </c>
      <c r="J1801" s="2" t="s">
        <v>27</v>
      </c>
      <c r="K1801" s="2">
        <v>2019</v>
      </c>
      <c r="L1801" s="2" t="s">
        <v>36</v>
      </c>
      <c r="M1801" s="3">
        <v>43774</v>
      </c>
    </row>
    <row r="1802" spans="1:13" x14ac:dyDescent="0.2">
      <c r="A1802" s="1" t="s">
        <v>13</v>
      </c>
      <c r="B1802" s="2" t="s">
        <v>2425</v>
      </c>
      <c r="C1802" s="2" t="s">
        <v>15</v>
      </c>
      <c r="D1802" s="2" t="s">
        <v>2426</v>
      </c>
      <c r="E1802" s="2" t="s">
        <v>2175</v>
      </c>
      <c r="F1802" s="2" t="s">
        <v>136</v>
      </c>
      <c r="G1802" s="2">
        <v>60.62</v>
      </c>
      <c r="H1802" s="2">
        <v>39.380000000000003</v>
      </c>
      <c r="I1802" s="2" t="s">
        <v>19</v>
      </c>
      <c r="J1802" s="2" t="s">
        <v>27</v>
      </c>
      <c r="K1802" s="2">
        <v>2019</v>
      </c>
      <c r="L1802" s="2" t="s">
        <v>36</v>
      </c>
      <c r="M1802" s="3">
        <v>43774</v>
      </c>
    </row>
    <row r="1803" spans="1:13" x14ac:dyDescent="0.2">
      <c r="A1803" s="1" t="s">
        <v>83</v>
      </c>
      <c r="B1803" s="2" t="s">
        <v>84</v>
      </c>
      <c r="C1803" s="2" t="s">
        <v>15</v>
      </c>
      <c r="D1803" s="2" t="s">
        <v>2427</v>
      </c>
      <c r="E1803" s="2" t="s">
        <v>2175</v>
      </c>
      <c r="F1803" s="2" t="s">
        <v>130</v>
      </c>
      <c r="G1803" s="2">
        <v>67.650000000000006</v>
      </c>
      <c r="H1803" s="2">
        <v>32.35</v>
      </c>
      <c r="I1803" s="2" t="s">
        <v>19</v>
      </c>
      <c r="J1803" s="2" t="s">
        <v>20</v>
      </c>
      <c r="K1803" s="2">
        <v>2019</v>
      </c>
      <c r="L1803" s="2" t="s">
        <v>36</v>
      </c>
      <c r="M1803" s="3">
        <v>43774</v>
      </c>
    </row>
    <row r="1804" spans="1:13" x14ac:dyDescent="0.2">
      <c r="A1804" s="1" t="s">
        <v>280</v>
      </c>
      <c r="B1804" s="2" t="s">
        <v>1334</v>
      </c>
      <c r="C1804" s="2" t="s">
        <v>15</v>
      </c>
      <c r="D1804" s="2" t="s">
        <v>2428</v>
      </c>
      <c r="E1804" s="2" t="s">
        <v>2175</v>
      </c>
      <c r="F1804" s="2" t="s">
        <v>44</v>
      </c>
      <c r="G1804" s="2">
        <v>52.08</v>
      </c>
      <c r="H1804" s="2">
        <v>47.92</v>
      </c>
      <c r="I1804" s="2" t="s">
        <v>19</v>
      </c>
      <c r="J1804" s="2" t="s">
        <v>27</v>
      </c>
      <c r="K1804" s="2">
        <v>2019</v>
      </c>
      <c r="L1804" s="2" t="s">
        <v>36</v>
      </c>
      <c r="M1804" s="3">
        <v>43774</v>
      </c>
    </row>
    <row r="1805" spans="1:13" x14ac:dyDescent="0.2">
      <c r="A1805" s="1" t="s">
        <v>91</v>
      </c>
      <c r="B1805" s="2" t="s">
        <v>1913</v>
      </c>
      <c r="C1805" s="2" t="s">
        <v>15</v>
      </c>
      <c r="D1805" s="2" t="s">
        <v>2429</v>
      </c>
      <c r="E1805" s="2" t="s">
        <v>2175</v>
      </c>
      <c r="F1805" s="2" t="s">
        <v>245</v>
      </c>
      <c r="G1805" s="2">
        <v>61.61</v>
      </c>
      <c r="H1805" s="2">
        <v>38.39</v>
      </c>
      <c r="I1805" s="2" t="s">
        <v>19</v>
      </c>
      <c r="J1805" s="2" t="s">
        <v>27</v>
      </c>
      <c r="K1805" s="2">
        <v>2019</v>
      </c>
      <c r="L1805" s="2" t="s">
        <v>36</v>
      </c>
      <c r="M1805" s="3">
        <v>43774</v>
      </c>
    </row>
    <row r="1806" spans="1:13" x14ac:dyDescent="0.2">
      <c r="A1806" s="1" t="s">
        <v>296</v>
      </c>
      <c r="B1806" s="2" t="s">
        <v>675</v>
      </c>
      <c r="C1806" s="2" t="s">
        <v>15</v>
      </c>
      <c r="D1806" s="2" t="s">
        <v>2430</v>
      </c>
      <c r="E1806" s="2" t="s">
        <v>2175</v>
      </c>
      <c r="F1806" s="2" t="s">
        <v>107</v>
      </c>
      <c r="G1806" s="2">
        <v>66.7</v>
      </c>
      <c r="H1806" s="2">
        <v>33.299999999999997</v>
      </c>
      <c r="I1806" s="2" t="s">
        <v>19</v>
      </c>
      <c r="J1806" s="2" t="s">
        <v>27</v>
      </c>
      <c r="K1806" s="2">
        <v>2019</v>
      </c>
      <c r="L1806" s="2" t="s">
        <v>36</v>
      </c>
      <c r="M1806" s="3">
        <v>43774</v>
      </c>
    </row>
    <row r="1807" spans="1:13" x14ac:dyDescent="0.2">
      <c r="A1807" s="1" t="s">
        <v>296</v>
      </c>
      <c r="B1807" s="2" t="s">
        <v>675</v>
      </c>
      <c r="C1807" s="2" t="s">
        <v>15</v>
      </c>
      <c r="D1807" s="2" t="s">
        <v>2431</v>
      </c>
      <c r="E1807" s="2" t="s">
        <v>2175</v>
      </c>
      <c r="F1807" s="2" t="s">
        <v>55</v>
      </c>
      <c r="G1807" s="2">
        <v>63.63</v>
      </c>
      <c r="H1807" s="2">
        <v>36.369999999999997</v>
      </c>
      <c r="I1807" s="2" t="s">
        <v>19</v>
      </c>
      <c r="J1807" s="2" t="s">
        <v>27</v>
      </c>
      <c r="K1807" s="2">
        <v>2019</v>
      </c>
      <c r="L1807" s="2" t="s">
        <v>36</v>
      </c>
      <c r="M1807" s="3">
        <v>43774</v>
      </c>
    </row>
    <row r="1808" spans="1:13" x14ac:dyDescent="0.2">
      <c r="A1808" s="1" t="s">
        <v>13</v>
      </c>
      <c r="B1808" s="2" t="s">
        <v>2432</v>
      </c>
      <c r="C1808" s="2" t="s">
        <v>15</v>
      </c>
      <c r="D1808" s="2" t="s">
        <v>2433</v>
      </c>
      <c r="E1808" s="2" t="s">
        <v>2175</v>
      </c>
      <c r="F1808" s="2" t="s">
        <v>65</v>
      </c>
      <c r="G1808" s="2">
        <v>77.94</v>
      </c>
      <c r="H1808" s="2">
        <v>22.06</v>
      </c>
      <c r="I1808" s="2" t="s">
        <v>19</v>
      </c>
      <c r="J1808" s="2" t="s">
        <v>27</v>
      </c>
      <c r="K1808" s="2">
        <v>2019</v>
      </c>
      <c r="L1808" s="2" t="s">
        <v>36</v>
      </c>
      <c r="M1808" s="3">
        <v>43774</v>
      </c>
    </row>
    <row r="1809" spans="1:13" x14ac:dyDescent="0.2">
      <c r="A1809" s="1" t="s">
        <v>13</v>
      </c>
      <c r="B1809" s="2" t="s">
        <v>1854</v>
      </c>
      <c r="C1809" s="2" t="s">
        <v>15</v>
      </c>
      <c r="D1809" s="2" t="s">
        <v>2426</v>
      </c>
      <c r="E1809" s="2" t="s">
        <v>2175</v>
      </c>
      <c r="F1809" s="2" t="s">
        <v>97</v>
      </c>
      <c r="G1809" s="2">
        <v>63.36</v>
      </c>
      <c r="H1809" s="2">
        <v>36.64</v>
      </c>
      <c r="I1809" s="2" t="s">
        <v>19</v>
      </c>
      <c r="J1809" s="2" t="s">
        <v>27</v>
      </c>
      <c r="K1809" s="2">
        <v>2019</v>
      </c>
      <c r="L1809" s="2" t="s">
        <v>36</v>
      </c>
      <c r="M1809" s="3">
        <v>43774</v>
      </c>
    </row>
    <row r="1810" spans="1:13" x14ac:dyDescent="0.2">
      <c r="A1810" s="1" t="s">
        <v>13</v>
      </c>
      <c r="B1810" s="2" t="s">
        <v>1423</v>
      </c>
      <c r="C1810" s="2" t="s">
        <v>15</v>
      </c>
      <c r="D1810" s="2" t="s">
        <v>2434</v>
      </c>
      <c r="E1810" s="2" t="s">
        <v>2175</v>
      </c>
      <c r="F1810" s="2" t="s">
        <v>44</v>
      </c>
      <c r="G1810" s="2">
        <v>80.91</v>
      </c>
      <c r="H1810" s="2">
        <v>19.09</v>
      </c>
      <c r="I1810" s="2" t="s">
        <v>19</v>
      </c>
      <c r="J1810" s="2" t="s">
        <v>27</v>
      </c>
      <c r="K1810" s="2">
        <v>2019</v>
      </c>
      <c r="L1810" s="2" t="s">
        <v>36</v>
      </c>
      <c r="M1810" s="3">
        <v>43774</v>
      </c>
    </row>
    <row r="1811" spans="1:13" x14ac:dyDescent="0.2">
      <c r="A1811" s="1" t="s">
        <v>13</v>
      </c>
      <c r="B1811" s="2" t="s">
        <v>354</v>
      </c>
      <c r="C1811" s="2" t="s">
        <v>15</v>
      </c>
      <c r="D1811" s="2" t="s">
        <v>2435</v>
      </c>
      <c r="E1811" s="2" t="s">
        <v>2175</v>
      </c>
      <c r="F1811" s="2" t="s">
        <v>107</v>
      </c>
      <c r="G1811" s="2">
        <v>67.319999999999993</v>
      </c>
      <c r="H1811" s="2">
        <v>32.68</v>
      </c>
      <c r="I1811" s="2" t="s">
        <v>19</v>
      </c>
      <c r="J1811" s="2" t="s">
        <v>27</v>
      </c>
      <c r="K1811" s="2">
        <v>2019</v>
      </c>
      <c r="L1811" s="2" t="s">
        <v>36</v>
      </c>
      <c r="M1811" s="3">
        <v>43774</v>
      </c>
    </row>
    <row r="1812" spans="1:13" x14ac:dyDescent="0.2">
      <c r="A1812" s="1" t="s">
        <v>13</v>
      </c>
      <c r="B1812" s="2" t="s">
        <v>900</v>
      </c>
      <c r="C1812" s="2" t="s">
        <v>15</v>
      </c>
      <c r="D1812" s="2" t="s">
        <v>2436</v>
      </c>
      <c r="E1812" s="2" t="s">
        <v>2175</v>
      </c>
      <c r="F1812" s="2" t="s">
        <v>1693</v>
      </c>
      <c r="G1812" s="2">
        <v>76.25</v>
      </c>
      <c r="H1812" s="2">
        <v>23.75</v>
      </c>
      <c r="I1812" s="2" t="s">
        <v>19</v>
      </c>
      <c r="J1812" s="2" t="s">
        <v>27</v>
      </c>
      <c r="K1812" s="2">
        <v>2019</v>
      </c>
      <c r="L1812" s="2" t="s">
        <v>36</v>
      </c>
      <c r="M1812" s="3">
        <v>43774</v>
      </c>
    </row>
    <row r="1813" spans="1:13" x14ac:dyDescent="0.2">
      <c r="A1813" s="1" t="s">
        <v>141</v>
      </c>
      <c r="B1813" s="2" t="s">
        <v>2437</v>
      </c>
      <c r="C1813" s="2" t="s">
        <v>15</v>
      </c>
      <c r="D1813" s="2" t="s">
        <v>2438</v>
      </c>
      <c r="E1813" s="2" t="s">
        <v>2175</v>
      </c>
      <c r="F1813" s="2" t="s">
        <v>76</v>
      </c>
      <c r="G1813" s="2">
        <v>82.03</v>
      </c>
      <c r="H1813" s="2">
        <v>17.97</v>
      </c>
      <c r="I1813" s="2" t="s">
        <v>19</v>
      </c>
      <c r="J1813" s="2" t="s">
        <v>27</v>
      </c>
      <c r="K1813" s="2">
        <v>2019</v>
      </c>
      <c r="L1813" s="2" t="s">
        <v>36</v>
      </c>
      <c r="M1813" s="3">
        <v>43774</v>
      </c>
    </row>
    <row r="1814" spans="1:13" x14ac:dyDescent="0.2">
      <c r="A1814" s="1" t="s">
        <v>13</v>
      </c>
      <c r="B1814" s="2" t="s">
        <v>2439</v>
      </c>
      <c r="C1814" s="2" t="s">
        <v>15</v>
      </c>
      <c r="D1814" s="2" t="s">
        <v>2440</v>
      </c>
      <c r="E1814" s="2" t="s">
        <v>2175</v>
      </c>
      <c r="F1814" s="2" t="s">
        <v>107</v>
      </c>
      <c r="G1814" s="2">
        <v>63.81</v>
      </c>
      <c r="H1814" s="2">
        <v>36.19</v>
      </c>
      <c r="I1814" s="2" t="s">
        <v>19</v>
      </c>
      <c r="J1814" s="2" t="s">
        <v>27</v>
      </c>
      <c r="K1814" s="2">
        <v>2019</v>
      </c>
      <c r="L1814" s="2" t="s">
        <v>36</v>
      </c>
      <c r="M1814" s="3">
        <v>43620</v>
      </c>
    </row>
    <row r="1815" spans="1:13" x14ac:dyDescent="0.2">
      <c r="A1815" s="1" t="s">
        <v>13</v>
      </c>
      <c r="B1815" s="2" t="s">
        <v>1473</v>
      </c>
      <c r="C1815" s="2" t="s">
        <v>15</v>
      </c>
      <c r="D1815" s="2" t="s">
        <v>2441</v>
      </c>
      <c r="E1815" s="2" t="s">
        <v>2175</v>
      </c>
      <c r="F1815" s="2" t="s">
        <v>107</v>
      </c>
      <c r="G1815" s="2">
        <v>76.56</v>
      </c>
      <c r="H1815" s="2">
        <v>23.44</v>
      </c>
      <c r="I1815" s="2" t="s">
        <v>19</v>
      </c>
      <c r="J1815" s="2" t="s">
        <v>27</v>
      </c>
      <c r="K1815" s="2">
        <v>2019</v>
      </c>
      <c r="L1815" s="2" t="s">
        <v>36</v>
      </c>
      <c r="M1815" s="3">
        <v>43529</v>
      </c>
    </row>
    <row r="1816" spans="1:13" x14ac:dyDescent="0.2">
      <c r="A1816" s="1" t="s">
        <v>13</v>
      </c>
      <c r="B1816" s="2" t="s">
        <v>2287</v>
      </c>
      <c r="C1816" s="2" t="s">
        <v>15</v>
      </c>
      <c r="D1816" s="2" t="s">
        <v>2442</v>
      </c>
      <c r="E1816" s="2" t="s">
        <v>2175</v>
      </c>
      <c r="F1816" s="2" t="s">
        <v>314</v>
      </c>
      <c r="G1816" s="2">
        <v>76.31</v>
      </c>
      <c r="H1816" s="2">
        <v>23.69</v>
      </c>
      <c r="I1816" s="2" t="s">
        <v>19</v>
      </c>
      <c r="J1816" s="2" t="s">
        <v>27</v>
      </c>
      <c r="K1816" s="2">
        <v>2019</v>
      </c>
      <c r="L1816" s="2" t="s">
        <v>36</v>
      </c>
      <c r="M1816" s="3">
        <v>43529</v>
      </c>
    </row>
    <row r="1817" spans="1:13" x14ac:dyDescent="0.2">
      <c r="A1817" s="1" t="s">
        <v>13</v>
      </c>
      <c r="B1817" s="2" t="s">
        <v>2443</v>
      </c>
      <c r="C1817" s="2" t="s">
        <v>15</v>
      </c>
      <c r="D1817" s="2" t="s">
        <v>2444</v>
      </c>
      <c r="E1817" s="2" t="s">
        <v>2175</v>
      </c>
      <c r="F1817" s="2" t="s">
        <v>59</v>
      </c>
      <c r="G1817" s="2">
        <v>53.67</v>
      </c>
      <c r="H1817" s="2">
        <v>46.33</v>
      </c>
      <c r="I1817" s="2" t="s">
        <v>19</v>
      </c>
      <c r="J1817" s="2" t="s">
        <v>27</v>
      </c>
      <c r="K1817" s="2">
        <v>2019</v>
      </c>
      <c r="L1817" s="2" t="s">
        <v>36</v>
      </c>
      <c r="M1817" s="3">
        <v>43529</v>
      </c>
    </row>
    <row r="1818" spans="1:13" x14ac:dyDescent="0.2">
      <c r="A1818" s="1" t="s">
        <v>242</v>
      </c>
      <c r="B1818" s="2" t="s">
        <v>242</v>
      </c>
      <c r="C1818" s="2" t="s">
        <v>15</v>
      </c>
      <c r="D1818" s="2" t="s">
        <v>2445</v>
      </c>
      <c r="E1818" s="2" t="s">
        <v>2175</v>
      </c>
      <c r="F1818" s="2" t="s">
        <v>90</v>
      </c>
      <c r="G1818" s="2">
        <v>61.5</v>
      </c>
      <c r="H1818" s="2">
        <v>38.5</v>
      </c>
      <c r="I1818" s="2" t="s">
        <v>19</v>
      </c>
      <c r="J1818" s="2" t="s">
        <v>27</v>
      </c>
      <c r="K1818" s="2">
        <v>2018</v>
      </c>
      <c r="L1818" s="2" t="s">
        <v>21</v>
      </c>
      <c r="M1818" s="3">
        <v>43410</v>
      </c>
    </row>
    <row r="1819" spans="1:13" x14ac:dyDescent="0.2">
      <c r="A1819" s="1" t="s">
        <v>290</v>
      </c>
      <c r="B1819" s="2" t="s">
        <v>1042</v>
      </c>
      <c r="C1819" s="2" t="s">
        <v>15</v>
      </c>
      <c r="D1819" s="2" t="s">
        <v>2446</v>
      </c>
      <c r="E1819" s="2" t="s">
        <v>2175</v>
      </c>
      <c r="F1819" s="2" t="s">
        <v>107</v>
      </c>
      <c r="G1819" s="2">
        <v>65.27</v>
      </c>
      <c r="H1819" s="2">
        <v>34.729999999999997</v>
      </c>
      <c r="I1819" s="2" t="s">
        <v>19</v>
      </c>
      <c r="J1819" s="2" t="s">
        <v>27</v>
      </c>
      <c r="K1819" s="2">
        <v>2018</v>
      </c>
      <c r="L1819" s="2" t="s">
        <v>21</v>
      </c>
      <c r="M1819" s="3">
        <v>43410</v>
      </c>
    </row>
    <row r="1820" spans="1:13" x14ac:dyDescent="0.2">
      <c r="A1820" s="1" t="s">
        <v>290</v>
      </c>
      <c r="B1820" s="2" t="s">
        <v>1042</v>
      </c>
      <c r="C1820" s="2" t="s">
        <v>15</v>
      </c>
      <c r="D1820" s="2" t="s">
        <v>2447</v>
      </c>
      <c r="E1820" s="2" t="s">
        <v>2175</v>
      </c>
      <c r="F1820" s="2" t="s">
        <v>76</v>
      </c>
      <c r="G1820" s="2">
        <v>45.14</v>
      </c>
      <c r="H1820" s="2">
        <v>54.86</v>
      </c>
      <c r="I1820" s="2" t="s">
        <v>26</v>
      </c>
      <c r="J1820" s="2" t="s">
        <v>27</v>
      </c>
      <c r="K1820" s="2">
        <v>2018</v>
      </c>
      <c r="L1820" s="2" t="s">
        <v>21</v>
      </c>
      <c r="M1820" s="3">
        <v>43410</v>
      </c>
    </row>
    <row r="1821" spans="1:13" x14ac:dyDescent="0.2">
      <c r="A1821" s="1" t="s">
        <v>60</v>
      </c>
      <c r="B1821" s="2" t="s">
        <v>2448</v>
      </c>
      <c r="C1821" s="2" t="s">
        <v>15</v>
      </c>
      <c r="D1821" s="2" t="s">
        <v>2449</v>
      </c>
      <c r="E1821" s="2" t="s">
        <v>2175</v>
      </c>
      <c r="F1821" s="2" t="s">
        <v>35</v>
      </c>
      <c r="G1821" s="2">
        <v>50.05</v>
      </c>
      <c r="H1821" s="2">
        <v>49.95</v>
      </c>
      <c r="I1821" s="2" t="s">
        <v>19</v>
      </c>
      <c r="J1821" s="2" t="s">
        <v>27</v>
      </c>
      <c r="K1821" s="2">
        <v>2018</v>
      </c>
      <c r="L1821" s="2" t="s">
        <v>21</v>
      </c>
      <c r="M1821" s="3">
        <v>43410</v>
      </c>
    </row>
    <row r="1822" spans="1:13" x14ac:dyDescent="0.2">
      <c r="A1822" s="1" t="s">
        <v>60</v>
      </c>
      <c r="B1822" s="2" t="s">
        <v>2448</v>
      </c>
      <c r="C1822" s="2" t="s">
        <v>15</v>
      </c>
      <c r="D1822" s="2" t="s">
        <v>2450</v>
      </c>
      <c r="E1822" s="2" t="s">
        <v>2175</v>
      </c>
      <c r="F1822" s="2" t="s">
        <v>78</v>
      </c>
      <c r="G1822" s="2">
        <v>47.65</v>
      </c>
      <c r="H1822" s="2">
        <v>52.35</v>
      </c>
      <c r="I1822" s="2" t="s">
        <v>26</v>
      </c>
      <c r="J1822" s="2" t="s">
        <v>27</v>
      </c>
      <c r="K1822" s="2">
        <v>2018</v>
      </c>
      <c r="L1822" s="2" t="s">
        <v>21</v>
      </c>
      <c r="M1822" s="3">
        <v>43410</v>
      </c>
    </row>
    <row r="1823" spans="1:13" x14ac:dyDescent="0.2">
      <c r="A1823" s="1" t="s">
        <v>363</v>
      </c>
      <c r="B1823" s="2" t="s">
        <v>393</v>
      </c>
      <c r="C1823" s="2" t="s">
        <v>15</v>
      </c>
      <c r="D1823" s="2" t="s">
        <v>2451</v>
      </c>
      <c r="E1823" s="2" t="s">
        <v>2175</v>
      </c>
      <c r="F1823" s="2" t="s">
        <v>35</v>
      </c>
      <c r="G1823" s="2">
        <v>61.29</v>
      </c>
      <c r="H1823" s="2">
        <v>38.71</v>
      </c>
      <c r="I1823" s="2" t="s">
        <v>19</v>
      </c>
      <c r="J1823" s="2" t="s">
        <v>27</v>
      </c>
      <c r="K1823" s="2">
        <v>2018</v>
      </c>
      <c r="L1823" s="2" t="s">
        <v>21</v>
      </c>
      <c r="M1823" s="3">
        <v>43410</v>
      </c>
    </row>
    <row r="1824" spans="1:13" x14ac:dyDescent="0.2">
      <c r="A1824" s="1" t="s">
        <v>363</v>
      </c>
      <c r="B1824" s="2" t="s">
        <v>393</v>
      </c>
      <c r="C1824" s="2" t="s">
        <v>15</v>
      </c>
      <c r="D1824" s="2" t="s">
        <v>2452</v>
      </c>
      <c r="E1824" s="2" t="s">
        <v>2175</v>
      </c>
      <c r="F1824" s="2" t="s">
        <v>78</v>
      </c>
      <c r="G1824" s="2">
        <v>61.9</v>
      </c>
      <c r="H1824" s="2">
        <v>38.1</v>
      </c>
      <c r="I1824" s="2" t="s">
        <v>19</v>
      </c>
      <c r="J1824" s="2" t="s">
        <v>27</v>
      </c>
      <c r="K1824" s="2">
        <v>2018</v>
      </c>
      <c r="L1824" s="2" t="s">
        <v>21</v>
      </c>
      <c r="M1824" s="3">
        <v>43410</v>
      </c>
    </row>
    <row r="1825" spans="1:13" x14ac:dyDescent="0.2">
      <c r="A1825" s="1" t="s">
        <v>69</v>
      </c>
      <c r="B1825" s="2" t="s">
        <v>1151</v>
      </c>
      <c r="C1825" s="2" t="s">
        <v>15</v>
      </c>
      <c r="D1825" s="2" t="s">
        <v>2453</v>
      </c>
      <c r="E1825" s="2" t="s">
        <v>2175</v>
      </c>
      <c r="F1825" s="2" t="s">
        <v>159</v>
      </c>
      <c r="G1825" s="2">
        <v>59.22</v>
      </c>
      <c r="H1825" s="2">
        <v>40.78</v>
      </c>
      <c r="I1825" s="2" t="s">
        <v>19</v>
      </c>
      <c r="J1825" s="2" t="s">
        <v>27</v>
      </c>
      <c r="K1825" s="2">
        <v>2018</v>
      </c>
      <c r="L1825" s="2" t="s">
        <v>21</v>
      </c>
      <c r="M1825" s="3">
        <v>43410</v>
      </c>
    </row>
    <row r="1826" spans="1:13" x14ac:dyDescent="0.2">
      <c r="A1826" s="1" t="s">
        <v>180</v>
      </c>
      <c r="B1826" s="2" t="s">
        <v>396</v>
      </c>
      <c r="C1826" s="2" t="s">
        <v>15</v>
      </c>
      <c r="D1826" s="2" t="s">
        <v>2454</v>
      </c>
      <c r="E1826" s="2" t="s">
        <v>2175</v>
      </c>
      <c r="F1826" s="2" t="s">
        <v>59</v>
      </c>
      <c r="G1826" s="2">
        <v>76.290000000000006</v>
      </c>
      <c r="H1826" s="2">
        <v>23.71</v>
      </c>
      <c r="I1826" s="2" t="s">
        <v>19</v>
      </c>
      <c r="J1826" s="2" t="s">
        <v>27</v>
      </c>
      <c r="K1826" s="2">
        <v>2018</v>
      </c>
      <c r="L1826" s="2" t="s">
        <v>21</v>
      </c>
      <c r="M1826" s="3">
        <v>43410</v>
      </c>
    </row>
    <row r="1827" spans="1:13" x14ac:dyDescent="0.2">
      <c r="A1827" s="1" t="s">
        <v>242</v>
      </c>
      <c r="B1827" s="2" t="s">
        <v>243</v>
      </c>
      <c r="C1827" s="2" t="s">
        <v>15</v>
      </c>
      <c r="D1827" s="2" t="s">
        <v>2455</v>
      </c>
      <c r="E1827" s="2" t="s">
        <v>2175</v>
      </c>
      <c r="F1827" s="2" t="s">
        <v>48</v>
      </c>
      <c r="G1827" s="2">
        <v>72.37</v>
      </c>
      <c r="H1827" s="2">
        <v>27.63</v>
      </c>
      <c r="I1827" s="2" t="s">
        <v>19</v>
      </c>
      <c r="J1827" s="2" t="s">
        <v>27</v>
      </c>
      <c r="K1827" s="2">
        <v>2018</v>
      </c>
      <c r="L1827" s="2" t="s">
        <v>21</v>
      </c>
      <c r="M1827" s="3">
        <v>43410</v>
      </c>
    </row>
    <row r="1828" spans="1:13" x14ac:dyDescent="0.2">
      <c r="A1828" s="1" t="s">
        <v>177</v>
      </c>
      <c r="B1828" s="2" t="s">
        <v>399</v>
      </c>
      <c r="C1828" s="2" t="s">
        <v>15</v>
      </c>
      <c r="D1828" s="2" t="s">
        <v>2456</v>
      </c>
      <c r="E1828" s="2" t="s">
        <v>2175</v>
      </c>
      <c r="F1828" s="2" t="s">
        <v>65</v>
      </c>
      <c r="G1828" s="2">
        <v>73.42</v>
      </c>
      <c r="H1828" s="2">
        <v>26.58</v>
      </c>
      <c r="I1828" s="2" t="s">
        <v>19</v>
      </c>
      <c r="J1828" s="2" t="s">
        <v>27</v>
      </c>
      <c r="K1828" s="2">
        <v>2018</v>
      </c>
      <c r="L1828" s="2" t="s">
        <v>21</v>
      </c>
      <c r="M1828" s="3">
        <v>43410</v>
      </c>
    </row>
    <row r="1829" spans="1:13" x14ac:dyDescent="0.2">
      <c r="A1829" s="1" t="s">
        <v>13</v>
      </c>
      <c r="B1829" s="2" t="s">
        <v>1898</v>
      </c>
      <c r="C1829" s="2" t="s">
        <v>15</v>
      </c>
      <c r="D1829" s="2" t="s">
        <v>2457</v>
      </c>
      <c r="E1829" s="2" t="s">
        <v>2175</v>
      </c>
      <c r="F1829" s="2" t="s">
        <v>48</v>
      </c>
      <c r="G1829" s="2">
        <v>61.79</v>
      </c>
      <c r="H1829" s="2">
        <v>38.21</v>
      </c>
      <c r="I1829" s="2" t="s">
        <v>19</v>
      </c>
      <c r="J1829" s="2" t="s">
        <v>27</v>
      </c>
      <c r="K1829" s="2">
        <v>2018</v>
      </c>
      <c r="L1829" s="2" t="s">
        <v>21</v>
      </c>
      <c r="M1829" s="3">
        <v>43410</v>
      </c>
    </row>
    <row r="1830" spans="1:13" x14ac:dyDescent="0.2">
      <c r="A1830" s="1" t="s">
        <v>242</v>
      </c>
      <c r="B1830" s="2" t="s">
        <v>324</v>
      </c>
      <c r="C1830" s="2" t="s">
        <v>15</v>
      </c>
      <c r="D1830" s="2" t="s">
        <v>2458</v>
      </c>
      <c r="E1830" s="2" t="s">
        <v>2175</v>
      </c>
      <c r="F1830" s="2" t="s">
        <v>51</v>
      </c>
      <c r="G1830" s="2">
        <v>81.03</v>
      </c>
      <c r="H1830" s="2">
        <v>18.97</v>
      </c>
      <c r="I1830" s="2" t="s">
        <v>19</v>
      </c>
      <c r="J1830" s="2" t="s">
        <v>27</v>
      </c>
      <c r="K1830" s="2">
        <v>2018</v>
      </c>
      <c r="L1830" s="2" t="s">
        <v>21</v>
      </c>
      <c r="M1830" s="3">
        <v>43410</v>
      </c>
    </row>
    <row r="1831" spans="1:13" x14ac:dyDescent="0.2">
      <c r="A1831" s="1" t="s">
        <v>60</v>
      </c>
      <c r="B1831" s="2" t="s">
        <v>820</v>
      </c>
      <c r="C1831" s="2" t="s">
        <v>15</v>
      </c>
      <c r="D1831" s="2" t="s">
        <v>2459</v>
      </c>
      <c r="E1831" s="2" t="s">
        <v>2175</v>
      </c>
      <c r="F1831" s="2" t="s">
        <v>51</v>
      </c>
      <c r="G1831" s="2">
        <v>28.8</v>
      </c>
      <c r="H1831" s="2">
        <v>71.2</v>
      </c>
      <c r="I1831" s="2" t="s">
        <v>26</v>
      </c>
      <c r="J1831" s="2" t="s">
        <v>27</v>
      </c>
      <c r="K1831" s="2">
        <v>2018</v>
      </c>
      <c r="L1831" s="2" t="s">
        <v>21</v>
      </c>
      <c r="M1831" s="3">
        <v>43410</v>
      </c>
    </row>
    <row r="1832" spans="1:13" x14ac:dyDescent="0.2">
      <c r="A1832" s="1" t="s">
        <v>60</v>
      </c>
      <c r="B1832" s="2" t="s">
        <v>820</v>
      </c>
      <c r="C1832" s="2" t="s">
        <v>15</v>
      </c>
      <c r="D1832" s="2" t="s">
        <v>2460</v>
      </c>
      <c r="E1832" s="2" t="s">
        <v>2175</v>
      </c>
      <c r="F1832" s="2" t="s">
        <v>115</v>
      </c>
      <c r="G1832" s="2">
        <v>56.6</v>
      </c>
      <c r="H1832" s="2">
        <v>43.3</v>
      </c>
      <c r="I1832" s="2" t="s">
        <v>19</v>
      </c>
      <c r="J1832" s="2" t="s">
        <v>27</v>
      </c>
      <c r="K1832" s="2">
        <v>2018</v>
      </c>
      <c r="L1832" s="2" t="s">
        <v>21</v>
      </c>
      <c r="M1832" s="3">
        <v>43410</v>
      </c>
    </row>
    <row r="1833" spans="1:13" x14ac:dyDescent="0.2">
      <c r="A1833" s="1" t="s">
        <v>52</v>
      </c>
      <c r="B1833" s="2" t="s">
        <v>689</v>
      </c>
      <c r="C1833" s="2" t="s">
        <v>24</v>
      </c>
      <c r="D1833" s="2">
        <v>50000000</v>
      </c>
      <c r="E1833" s="2" t="s">
        <v>2175</v>
      </c>
      <c r="F1833" s="2" t="s">
        <v>78</v>
      </c>
      <c r="G1833" s="2">
        <v>69.599999999999994</v>
      </c>
      <c r="H1833" s="2">
        <v>30.4</v>
      </c>
      <c r="I1833" s="2" t="s">
        <v>19</v>
      </c>
      <c r="J1833" s="2" t="s">
        <v>20</v>
      </c>
      <c r="K1833" s="2">
        <v>2018</v>
      </c>
      <c r="L1833" s="2" t="s">
        <v>21</v>
      </c>
      <c r="M1833" s="3">
        <v>43410</v>
      </c>
    </row>
    <row r="1834" spans="1:13" x14ac:dyDescent="0.2">
      <c r="A1834" s="1" t="s">
        <v>32</v>
      </c>
      <c r="B1834" s="2" t="s">
        <v>401</v>
      </c>
      <c r="C1834" s="2" t="s">
        <v>15</v>
      </c>
      <c r="D1834" s="2" t="s">
        <v>2461</v>
      </c>
      <c r="E1834" s="2" t="s">
        <v>2175</v>
      </c>
      <c r="F1834" s="2" t="s">
        <v>136</v>
      </c>
      <c r="G1834" s="2">
        <v>75.77</v>
      </c>
      <c r="H1834" s="2">
        <v>24.23</v>
      </c>
      <c r="I1834" s="2" t="s">
        <v>19</v>
      </c>
      <c r="J1834" s="2" t="s">
        <v>27</v>
      </c>
      <c r="K1834" s="2">
        <v>2018</v>
      </c>
      <c r="L1834" s="2" t="s">
        <v>21</v>
      </c>
      <c r="M1834" s="3">
        <v>43410</v>
      </c>
    </row>
    <row r="1835" spans="1:13" x14ac:dyDescent="0.2">
      <c r="A1835" s="1" t="s">
        <v>32</v>
      </c>
      <c r="B1835" s="2" t="s">
        <v>401</v>
      </c>
      <c r="C1835" s="2" t="s">
        <v>15</v>
      </c>
      <c r="D1835" s="2" t="s">
        <v>516</v>
      </c>
      <c r="E1835" s="2" t="s">
        <v>2175</v>
      </c>
      <c r="F1835" s="2" t="s">
        <v>95</v>
      </c>
      <c r="G1835" s="2">
        <v>75.34</v>
      </c>
      <c r="H1835" s="2">
        <v>24.66</v>
      </c>
      <c r="I1835" s="2" t="s">
        <v>19</v>
      </c>
      <c r="J1835" s="2" t="s">
        <v>20</v>
      </c>
      <c r="K1835" s="2">
        <v>2018</v>
      </c>
      <c r="L1835" s="2" t="s">
        <v>21</v>
      </c>
      <c r="M1835" s="3">
        <v>43410</v>
      </c>
    </row>
    <row r="1836" spans="1:13" x14ac:dyDescent="0.2">
      <c r="A1836" s="1" t="s">
        <v>79</v>
      </c>
      <c r="B1836" s="2" t="s">
        <v>692</v>
      </c>
      <c r="C1836" s="2" t="s">
        <v>15</v>
      </c>
      <c r="D1836" s="2" t="s">
        <v>2462</v>
      </c>
      <c r="E1836" s="2" t="s">
        <v>2175</v>
      </c>
      <c r="F1836" s="2" t="s">
        <v>159</v>
      </c>
      <c r="G1836" s="2">
        <v>64.319999999999993</v>
      </c>
      <c r="H1836" s="2">
        <v>35.68</v>
      </c>
      <c r="I1836" s="2" t="s">
        <v>19</v>
      </c>
      <c r="J1836" s="2" t="s">
        <v>27</v>
      </c>
      <c r="K1836" s="2">
        <v>2018</v>
      </c>
      <c r="L1836" s="2" t="s">
        <v>21</v>
      </c>
      <c r="M1836" s="3">
        <v>43410</v>
      </c>
    </row>
    <row r="1837" spans="1:13" x14ac:dyDescent="0.2">
      <c r="A1837" s="1" t="s">
        <v>280</v>
      </c>
      <c r="B1837" s="2" t="s">
        <v>1130</v>
      </c>
      <c r="C1837" s="2" t="s">
        <v>15</v>
      </c>
      <c r="D1837" s="2" t="s">
        <v>2463</v>
      </c>
      <c r="E1837" s="2" t="s">
        <v>2175</v>
      </c>
      <c r="F1837" s="2" t="s">
        <v>95</v>
      </c>
      <c r="G1837" s="2">
        <v>58.22</v>
      </c>
      <c r="H1837" s="2">
        <v>41.78</v>
      </c>
      <c r="I1837" s="2" t="s">
        <v>19</v>
      </c>
      <c r="J1837" s="2" t="s">
        <v>27</v>
      </c>
      <c r="K1837" s="2">
        <v>2018</v>
      </c>
      <c r="L1837" s="2" t="s">
        <v>21</v>
      </c>
      <c r="M1837" s="3">
        <v>43410</v>
      </c>
    </row>
    <row r="1838" spans="1:13" x14ac:dyDescent="0.2">
      <c r="A1838" s="1" t="s">
        <v>69</v>
      </c>
      <c r="B1838" s="2" t="s">
        <v>1134</v>
      </c>
      <c r="C1838" s="2" t="s">
        <v>15</v>
      </c>
      <c r="D1838" s="2" t="s">
        <v>2464</v>
      </c>
      <c r="E1838" s="2" t="s">
        <v>2175</v>
      </c>
      <c r="F1838" s="2" t="s">
        <v>140</v>
      </c>
      <c r="G1838" s="2">
        <v>69.349999999999994</v>
      </c>
      <c r="H1838" s="2">
        <v>30.65</v>
      </c>
      <c r="I1838" s="2" t="s">
        <v>19</v>
      </c>
      <c r="J1838" s="2" t="s">
        <v>27</v>
      </c>
      <c r="K1838" s="2">
        <v>2018</v>
      </c>
      <c r="L1838" s="2" t="s">
        <v>21</v>
      </c>
      <c r="M1838" s="3">
        <v>43410</v>
      </c>
    </row>
    <row r="1839" spans="1:13" x14ac:dyDescent="0.2">
      <c r="A1839" s="1" t="s">
        <v>205</v>
      </c>
      <c r="B1839" s="2" t="s">
        <v>1632</v>
      </c>
      <c r="C1839" s="2" t="s">
        <v>15</v>
      </c>
      <c r="D1839" s="2" t="s">
        <v>2465</v>
      </c>
      <c r="E1839" s="2" t="s">
        <v>2175</v>
      </c>
      <c r="F1839" s="2" t="s">
        <v>233</v>
      </c>
      <c r="G1839" s="2">
        <v>71.44</v>
      </c>
      <c r="H1839" s="2">
        <v>28.56</v>
      </c>
      <c r="I1839" s="2" t="s">
        <v>19</v>
      </c>
      <c r="J1839" s="2" t="s">
        <v>27</v>
      </c>
      <c r="K1839" s="2">
        <v>2018</v>
      </c>
      <c r="L1839" s="2" t="s">
        <v>21</v>
      </c>
      <c r="M1839" s="3">
        <v>43410</v>
      </c>
    </row>
    <row r="1840" spans="1:13" x14ac:dyDescent="0.2">
      <c r="A1840" s="1" t="s">
        <v>13</v>
      </c>
      <c r="B1840" s="2" t="s">
        <v>908</v>
      </c>
      <c r="C1840" s="2" t="s">
        <v>15</v>
      </c>
      <c r="D1840" s="2" t="s">
        <v>2466</v>
      </c>
      <c r="E1840" s="2" t="s">
        <v>2175</v>
      </c>
      <c r="F1840" s="2" t="s">
        <v>490</v>
      </c>
      <c r="G1840" s="2">
        <v>58.94</v>
      </c>
      <c r="H1840" s="2">
        <v>41.06</v>
      </c>
      <c r="I1840" s="2" t="s">
        <v>19</v>
      </c>
      <c r="J1840" s="2" t="s">
        <v>27</v>
      </c>
      <c r="K1840" s="2">
        <v>2018</v>
      </c>
      <c r="L1840" s="2" t="s">
        <v>21</v>
      </c>
      <c r="M1840" s="3">
        <v>43410</v>
      </c>
    </row>
    <row r="1841" spans="1:13" x14ac:dyDescent="0.2">
      <c r="A1841" s="1" t="s">
        <v>943</v>
      </c>
      <c r="B1841" s="2" t="s">
        <v>944</v>
      </c>
      <c r="C1841" s="2" t="s">
        <v>15</v>
      </c>
      <c r="D1841" s="2" t="s">
        <v>2467</v>
      </c>
      <c r="E1841" s="2" t="s">
        <v>2175</v>
      </c>
      <c r="F1841" s="2" t="s">
        <v>55</v>
      </c>
      <c r="G1841" s="2">
        <v>62.75</v>
      </c>
      <c r="H1841" s="2">
        <v>37.25</v>
      </c>
      <c r="I1841" s="2" t="s">
        <v>19</v>
      </c>
      <c r="J1841" s="2" t="s">
        <v>27</v>
      </c>
      <c r="K1841" s="2">
        <v>2018</v>
      </c>
      <c r="L1841" s="2" t="s">
        <v>21</v>
      </c>
      <c r="M1841" s="3">
        <v>43410</v>
      </c>
    </row>
    <row r="1842" spans="1:13" x14ac:dyDescent="0.2">
      <c r="A1842" s="1" t="s">
        <v>943</v>
      </c>
      <c r="B1842" s="2" t="s">
        <v>944</v>
      </c>
      <c r="C1842" s="2" t="s">
        <v>15</v>
      </c>
      <c r="D1842" s="2" t="s">
        <v>2468</v>
      </c>
      <c r="E1842" s="2" t="s">
        <v>2175</v>
      </c>
      <c r="F1842" s="2" t="s">
        <v>76</v>
      </c>
      <c r="G1842" s="2">
        <v>54.64</v>
      </c>
      <c r="H1842" s="2">
        <v>45.36</v>
      </c>
      <c r="I1842" s="2" t="s">
        <v>19</v>
      </c>
      <c r="J1842" s="2" t="s">
        <v>27</v>
      </c>
      <c r="K1842" s="2">
        <v>2018</v>
      </c>
      <c r="L1842" s="2" t="s">
        <v>21</v>
      </c>
      <c r="M1842" s="3">
        <v>43410</v>
      </c>
    </row>
    <row r="1843" spans="1:13" x14ac:dyDescent="0.2">
      <c r="A1843" s="1" t="s">
        <v>122</v>
      </c>
      <c r="B1843" s="2" t="s">
        <v>1137</v>
      </c>
      <c r="C1843" s="2" t="s">
        <v>15</v>
      </c>
      <c r="D1843" s="2" t="s">
        <v>2469</v>
      </c>
      <c r="E1843" s="2" t="s">
        <v>2175</v>
      </c>
      <c r="F1843" s="2" t="s">
        <v>95</v>
      </c>
      <c r="G1843" s="2">
        <v>43.89</v>
      </c>
      <c r="H1843" s="2">
        <v>56.11</v>
      </c>
      <c r="I1843" s="2" t="s">
        <v>26</v>
      </c>
      <c r="J1843" s="2" t="s">
        <v>27</v>
      </c>
      <c r="K1843" s="2">
        <v>2018</v>
      </c>
      <c r="L1843" s="2" t="s">
        <v>21</v>
      </c>
      <c r="M1843" s="3">
        <v>43410</v>
      </c>
    </row>
    <row r="1844" spans="1:13" x14ac:dyDescent="0.2">
      <c r="A1844" s="1" t="s">
        <v>122</v>
      </c>
      <c r="B1844" s="2" t="s">
        <v>1137</v>
      </c>
      <c r="C1844" s="2" t="s">
        <v>15</v>
      </c>
      <c r="D1844" s="2" t="s">
        <v>2470</v>
      </c>
      <c r="E1844" s="2" t="s">
        <v>2175</v>
      </c>
      <c r="F1844" s="2" t="s">
        <v>35</v>
      </c>
      <c r="G1844" s="2">
        <v>64.650000000000006</v>
      </c>
      <c r="H1844" s="2">
        <v>35.35</v>
      </c>
      <c r="I1844" s="2" t="s">
        <v>19</v>
      </c>
      <c r="J1844" s="2" t="s">
        <v>27</v>
      </c>
      <c r="K1844" s="2">
        <v>2018</v>
      </c>
      <c r="L1844" s="2" t="s">
        <v>21</v>
      </c>
      <c r="M1844" s="3">
        <v>43410</v>
      </c>
    </row>
    <row r="1845" spans="1:13" x14ac:dyDescent="0.2">
      <c r="A1845" s="1" t="s">
        <v>111</v>
      </c>
      <c r="B1845" s="2" t="s">
        <v>414</v>
      </c>
      <c r="C1845" s="2" t="s">
        <v>15</v>
      </c>
      <c r="D1845" s="2" t="s">
        <v>438</v>
      </c>
      <c r="E1845" s="2" t="s">
        <v>2175</v>
      </c>
      <c r="F1845" s="2" t="s">
        <v>140</v>
      </c>
      <c r="G1845" s="2">
        <v>69.33</v>
      </c>
      <c r="H1845" s="2">
        <v>30.67</v>
      </c>
      <c r="I1845" s="2" t="s">
        <v>19</v>
      </c>
      <c r="J1845" s="2" t="s">
        <v>27</v>
      </c>
      <c r="K1845" s="2">
        <v>2018</v>
      </c>
      <c r="L1845" s="2" t="s">
        <v>21</v>
      </c>
      <c r="M1845" s="3">
        <v>43410</v>
      </c>
    </row>
    <row r="1846" spans="1:13" x14ac:dyDescent="0.2">
      <c r="A1846" s="1" t="s">
        <v>91</v>
      </c>
      <c r="B1846" s="2" t="s">
        <v>2471</v>
      </c>
      <c r="C1846" s="2" t="s">
        <v>15</v>
      </c>
      <c r="D1846" s="2" t="s">
        <v>2472</v>
      </c>
      <c r="E1846" s="2" t="s">
        <v>2175</v>
      </c>
      <c r="F1846" s="2" t="s">
        <v>2333</v>
      </c>
      <c r="G1846" s="2">
        <v>74.5</v>
      </c>
      <c r="H1846" s="2">
        <v>25.5</v>
      </c>
      <c r="I1846" s="2" t="s">
        <v>19</v>
      </c>
      <c r="J1846" s="2" t="s">
        <v>27</v>
      </c>
      <c r="K1846" s="2">
        <v>2018</v>
      </c>
      <c r="L1846" s="2" t="s">
        <v>21</v>
      </c>
      <c r="M1846" s="3">
        <v>43410</v>
      </c>
    </row>
    <row r="1847" spans="1:13" x14ac:dyDescent="0.2">
      <c r="A1847" s="1" t="s">
        <v>280</v>
      </c>
      <c r="B1847" s="2" t="s">
        <v>280</v>
      </c>
      <c r="C1847" s="2" t="s">
        <v>15</v>
      </c>
      <c r="D1847" s="2" t="s">
        <v>2473</v>
      </c>
      <c r="E1847" s="2" t="s">
        <v>2175</v>
      </c>
      <c r="F1847" s="2" t="s">
        <v>107</v>
      </c>
      <c r="G1847" s="2">
        <v>70.959999999999994</v>
      </c>
      <c r="H1847" s="2">
        <v>29.04</v>
      </c>
      <c r="I1847" s="2" t="s">
        <v>19</v>
      </c>
      <c r="J1847" s="6">
        <v>0.55000000000000004</v>
      </c>
      <c r="K1847" s="2">
        <v>2018</v>
      </c>
      <c r="L1847" s="2" t="s">
        <v>21</v>
      </c>
      <c r="M1847" s="3">
        <v>43410</v>
      </c>
    </row>
    <row r="1848" spans="1:13" x14ac:dyDescent="0.2">
      <c r="A1848" s="1" t="s">
        <v>13</v>
      </c>
      <c r="B1848" s="2" t="s">
        <v>2474</v>
      </c>
      <c r="C1848" s="2" t="s">
        <v>15</v>
      </c>
      <c r="D1848" s="2" t="s">
        <v>2475</v>
      </c>
      <c r="E1848" s="2" t="s">
        <v>2175</v>
      </c>
      <c r="F1848" s="2" t="s">
        <v>44</v>
      </c>
      <c r="G1848" s="2">
        <v>54.66</v>
      </c>
      <c r="H1848" s="2">
        <v>45.34</v>
      </c>
      <c r="I1848" s="2" t="s">
        <v>19</v>
      </c>
      <c r="J1848" s="2" t="s">
        <v>27</v>
      </c>
      <c r="K1848" s="2">
        <v>2018</v>
      </c>
      <c r="L1848" s="2" t="s">
        <v>21</v>
      </c>
      <c r="M1848" s="3">
        <v>43410</v>
      </c>
    </row>
    <row r="1849" spans="1:13" x14ac:dyDescent="0.2">
      <c r="A1849" s="1" t="s">
        <v>91</v>
      </c>
      <c r="B1849" s="2" t="s">
        <v>418</v>
      </c>
      <c r="C1849" s="2" t="s">
        <v>15</v>
      </c>
      <c r="D1849" s="2" t="s">
        <v>2476</v>
      </c>
      <c r="E1849" s="2" t="s">
        <v>2175</v>
      </c>
      <c r="F1849" s="2" t="s">
        <v>176</v>
      </c>
      <c r="G1849" s="2">
        <v>60.7</v>
      </c>
      <c r="H1849" s="2">
        <v>39.299999999999997</v>
      </c>
      <c r="I1849" s="2" t="s">
        <v>19</v>
      </c>
      <c r="J1849" s="2" t="s">
        <v>27</v>
      </c>
      <c r="K1849" s="2">
        <v>2018</v>
      </c>
      <c r="L1849" s="2" t="s">
        <v>21</v>
      </c>
      <c r="M1849" s="3">
        <v>43410</v>
      </c>
    </row>
    <row r="1850" spans="1:13" x14ac:dyDescent="0.2">
      <c r="A1850" s="1" t="s">
        <v>242</v>
      </c>
      <c r="B1850" s="2" t="s">
        <v>547</v>
      </c>
      <c r="C1850" s="2" t="s">
        <v>15</v>
      </c>
      <c r="D1850" s="2" t="s">
        <v>2477</v>
      </c>
      <c r="E1850" s="2" t="s">
        <v>2175</v>
      </c>
      <c r="F1850" s="2" t="s">
        <v>251</v>
      </c>
      <c r="G1850" s="2">
        <v>59.21</v>
      </c>
      <c r="H1850" s="2">
        <v>40.79</v>
      </c>
      <c r="I1850" s="2" t="s">
        <v>19</v>
      </c>
      <c r="J1850" s="2" t="s">
        <v>27</v>
      </c>
      <c r="K1850" s="2">
        <v>2018</v>
      </c>
      <c r="L1850" s="2" t="s">
        <v>21</v>
      </c>
      <c r="M1850" s="3">
        <v>43410</v>
      </c>
    </row>
    <row r="1851" spans="1:13" x14ac:dyDescent="0.2">
      <c r="A1851" s="1" t="s">
        <v>220</v>
      </c>
      <c r="B1851" s="2" t="s">
        <v>423</v>
      </c>
      <c r="C1851" s="2" t="s">
        <v>15</v>
      </c>
      <c r="D1851" s="2" t="s">
        <v>2478</v>
      </c>
      <c r="E1851" s="2" t="s">
        <v>2175</v>
      </c>
      <c r="F1851" s="2" t="s">
        <v>76</v>
      </c>
      <c r="G1851" s="2">
        <v>69.69</v>
      </c>
      <c r="H1851" s="2">
        <v>30.31</v>
      </c>
      <c r="I1851" s="2" t="s">
        <v>19</v>
      </c>
      <c r="J1851" s="2" t="s">
        <v>27</v>
      </c>
      <c r="K1851" s="2">
        <v>2018</v>
      </c>
      <c r="L1851" s="2" t="s">
        <v>21</v>
      </c>
      <c r="M1851" s="3">
        <v>43410</v>
      </c>
    </row>
    <row r="1852" spans="1:13" x14ac:dyDescent="0.2">
      <c r="A1852" s="1" t="s">
        <v>363</v>
      </c>
      <c r="B1852" s="2" t="s">
        <v>834</v>
      </c>
      <c r="C1852" s="2" t="s">
        <v>15</v>
      </c>
      <c r="D1852" s="2" t="s">
        <v>2479</v>
      </c>
      <c r="E1852" s="2" t="s">
        <v>2175</v>
      </c>
      <c r="F1852" s="2" t="s">
        <v>314</v>
      </c>
      <c r="G1852" s="2">
        <v>37.159999999999997</v>
      </c>
      <c r="H1852" s="2">
        <v>62.84</v>
      </c>
      <c r="I1852" s="2" t="s">
        <v>26</v>
      </c>
      <c r="J1852" s="2" t="s">
        <v>27</v>
      </c>
      <c r="K1852" s="2">
        <v>2018</v>
      </c>
      <c r="L1852" s="2" t="s">
        <v>21</v>
      </c>
      <c r="M1852" s="3">
        <v>43410</v>
      </c>
    </row>
    <row r="1853" spans="1:13" x14ac:dyDescent="0.2">
      <c r="A1853" s="1" t="s">
        <v>363</v>
      </c>
      <c r="B1853" s="2" t="s">
        <v>834</v>
      </c>
      <c r="C1853" s="2" t="s">
        <v>15</v>
      </c>
      <c r="D1853" s="2" t="s">
        <v>2480</v>
      </c>
      <c r="E1853" s="2" t="s">
        <v>2175</v>
      </c>
      <c r="F1853" s="2" t="s">
        <v>121</v>
      </c>
      <c r="G1853" s="2">
        <v>52.35</v>
      </c>
      <c r="H1853" s="2">
        <v>47.65</v>
      </c>
      <c r="I1853" s="2" t="s">
        <v>19</v>
      </c>
      <c r="J1853" s="2" t="s">
        <v>27</v>
      </c>
      <c r="K1853" s="2">
        <v>2018</v>
      </c>
      <c r="L1853" s="2" t="s">
        <v>21</v>
      </c>
      <c r="M1853" s="3">
        <v>43410</v>
      </c>
    </row>
    <row r="1854" spans="1:13" x14ac:dyDescent="0.2">
      <c r="A1854" s="1" t="s">
        <v>177</v>
      </c>
      <c r="B1854" s="2" t="s">
        <v>425</v>
      </c>
      <c r="C1854" s="2" t="s">
        <v>15</v>
      </c>
      <c r="D1854" s="2" t="s">
        <v>2481</v>
      </c>
      <c r="E1854" s="2" t="s">
        <v>2175</v>
      </c>
      <c r="F1854" s="2" t="s">
        <v>78</v>
      </c>
      <c r="G1854" s="2">
        <v>73.87</v>
      </c>
      <c r="H1854" s="2">
        <v>26.13</v>
      </c>
      <c r="I1854" s="2" t="s">
        <v>19</v>
      </c>
      <c r="J1854" s="2" t="s">
        <v>27</v>
      </c>
      <c r="K1854" s="2">
        <v>2018</v>
      </c>
      <c r="L1854" s="2" t="s">
        <v>21</v>
      </c>
      <c r="M1854" s="3">
        <v>43410</v>
      </c>
    </row>
    <row r="1855" spans="1:13" x14ac:dyDescent="0.2">
      <c r="A1855" s="1" t="s">
        <v>363</v>
      </c>
      <c r="B1855" s="2" t="s">
        <v>947</v>
      </c>
      <c r="C1855" s="2" t="s">
        <v>15</v>
      </c>
      <c r="D1855" s="2" t="s">
        <v>2482</v>
      </c>
      <c r="E1855" s="2" t="s">
        <v>2175</v>
      </c>
      <c r="F1855" s="2" t="s">
        <v>97</v>
      </c>
      <c r="G1855" s="2">
        <v>73.099999999999994</v>
      </c>
      <c r="H1855" s="2">
        <v>26.9</v>
      </c>
      <c r="I1855" s="2" t="s">
        <v>19</v>
      </c>
      <c r="J1855" s="2" t="s">
        <v>27</v>
      </c>
      <c r="K1855" s="2">
        <v>2018</v>
      </c>
      <c r="L1855" s="2" t="s">
        <v>21</v>
      </c>
      <c r="M1855" s="3">
        <v>43410</v>
      </c>
    </row>
    <row r="1856" spans="1:13" x14ac:dyDescent="0.2">
      <c r="A1856" s="1" t="s">
        <v>280</v>
      </c>
      <c r="B1856" s="2" t="s">
        <v>839</v>
      </c>
      <c r="C1856" s="2" t="s">
        <v>15</v>
      </c>
      <c r="D1856" s="2" t="s">
        <v>2483</v>
      </c>
      <c r="E1856" s="2" t="s">
        <v>2175</v>
      </c>
      <c r="F1856" s="2" t="s">
        <v>115</v>
      </c>
      <c r="G1856" s="2">
        <v>73.17</v>
      </c>
      <c r="H1856" s="2">
        <v>26.83</v>
      </c>
      <c r="I1856" s="2" t="s">
        <v>19</v>
      </c>
      <c r="J1856" s="2" t="s">
        <v>27</v>
      </c>
      <c r="K1856" s="2">
        <v>2018</v>
      </c>
      <c r="L1856" s="2" t="s">
        <v>21</v>
      </c>
      <c r="M1856" s="3">
        <v>43410</v>
      </c>
    </row>
    <row r="1857" spans="1:13" x14ac:dyDescent="0.2">
      <c r="A1857" s="1" t="s">
        <v>60</v>
      </c>
      <c r="B1857" s="2" t="s">
        <v>285</v>
      </c>
      <c r="C1857" s="2" t="s">
        <v>15</v>
      </c>
      <c r="D1857" s="2" t="s">
        <v>2484</v>
      </c>
      <c r="E1857" s="2" t="s">
        <v>2175</v>
      </c>
      <c r="F1857" s="2" t="s">
        <v>136</v>
      </c>
      <c r="G1857" s="2">
        <v>35.32</v>
      </c>
      <c r="H1857" s="2">
        <v>64.680000000000007</v>
      </c>
      <c r="I1857" s="2" t="s">
        <v>26</v>
      </c>
      <c r="J1857" s="2" t="s">
        <v>27</v>
      </c>
      <c r="K1857" s="2">
        <v>2018</v>
      </c>
      <c r="L1857" s="2" t="s">
        <v>21</v>
      </c>
      <c r="M1857" s="3">
        <v>43410</v>
      </c>
    </row>
    <row r="1858" spans="1:13" x14ac:dyDescent="0.2">
      <c r="A1858" s="1" t="s">
        <v>60</v>
      </c>
      <c r="B1858" s="2" t="s">
        <v>285</v>
      </c>
      <c r="C1858" s="2" t="s">
        <v>15</v>
      </c>
      <c r="D1858" s="2" t="s">
        <v>2485</v>
      </c>
      <c r="E1858" s="2" t="s">
        <v>2175</v>
      </c>
      <c r="F1858" s="2" t="s">
        <v>95</v>
      </c>
      <c r="G1858" s="2">
        <v>39.869999999999997</v>
      </c>
      <c r="H1858" s="2">
        <v>60.13</v>
      </c>
      <c r="I1858" s="2" t="s">
        <v>26</v>
      </c>
      <c r="J1858" s="2" t="s">
        <v>27</v>
      </c>
      <c r="K1858" s="2">
        <v>2018</v>
      </c>
      <c r="L1858" s="2" t="s">
        <v>21</v>
      </c>
      <c r="M1858" s="3">
        <v>43410</v>
      </c>
    </row>
    <row r="1859" spans="1:13" x14ac:dyDescent="0.2">
      <c r="A1859" s="1" t="s">
        <v>60</v>
      </c>
      <c r="B1859" s="2" t="s">
        <v>285</v>
      </c>
      <c r="C1859" s="2" t="s">
        <v>15</v>
      </c>
      <c r="D1859" s="2" t="s">
        <v>2486</v>
      </c>
      <c r="E1859" s="2" t="s">
        <v>2175</v>
      </c>
      <c r="F1859" s="2" t="s">
        <v>97</v>
      </c>
      <c r="G1859" s="2">
        <v>47.62</v>
      </c>
      <c r="H1859" s="2">
        <v>52.38</v>
      </c>
      <c r="I1859" s="2" t="s">
        <v>26</v>
      </c>
      <c r="J1859" s="2" t="s">
        <v>27</v>
      </c>
      <c r="K1859" s="2">
        <v>2018</v>
      </c>
      <c r="L1859" s="2" t="s">
        <v>21</v>
      </c>
      <c r="M1859" s="3">
        <v>43410</v>
      </c>
    </row>
    <row r="1860" spans="1:13" x14ac:dyDescent="0.2">
      <c r="A1860" s="1" t="s">
        <v>79</v>
      </c>
      <c r="B1860" s="2" t="s">
        <v>843</v>
      </c>
      <c r="C1860" s="2" t="s">
        <v>15</v>
      </c>
      <c r="D1860" s="2" t="s">
        <v>2487</v>
      </c>
      <c r="E1860" s="2" t="s">
        <v>2175</v>
      </c>
      <c r="F1860" s="2" t="s">
        <v>93</v>
      </c>
      <c r="G1860" s="2">
        <v>73.260000000000005</v>
      </c>
      <c r="H1860" s="2">
        <v>26.74</v>
      </c>
      <c r="I1860" s="2" t="s">
        <v>19</v>
      </c>
      <c r="J1860" s="2" t="s">
        <v>27</v>
      </c>
      <c r="K1860" s="2">
        <v>2018</v>
      </c>
      <c r="L1860" s="2" t="s">
        <v>21</v>
      </c>
      <c r="M1860" s="3">
        <v>43410</v>
      </c>
    </row>
    <row r="1861" spans="1:13" x14ac:dyDescent="0.2">
      <c r="A1861" s="1" t="s">
        <v>269</v>
      </c>
      <c r="B1861" s="2" t="s">
        <v>1312</v>
      </c>
      <c r="C1861" s="2" t="s">
        <v>15</v>
      </c>
      <c r="D1861" s="2" t="s">
        <v>2488</v>
      </c>
      <c r="E1861" s="2" t="s">
        <v>2175</v>
      </c>
      <c r="F1861" s="2" t="s">
        <v>2489</v>
      </c>
      <c r="G1861" s="2">
        <v>75.319999999999993</v>
      </c>
      <c r="H1861" s="2">
        <v>24.68</v>
      </c>
      <c r="I1861" s="2" t="s">
        <v>19</v>
      </c>
      <c r="J1861" s="2" t="s">
        <v>27</v>
      </c>
      <c r="K1861" s="2">
        <v>2018</v>
      </c>
      <c r="L1861" s="2" t="s">
        <v>21</v>
      </c>
      <c r="M1861" s="3">
        <v>43410</v>
      </c>
    </row>
    <row r="1862" spans="1:13" x14ac:dyDescent="0.2">
      <c r="A1862" s="1" t="s">
        <v>293</v>
      </c>
      <c r="B1862" s="2" t="s">
        <v>1059</v>
      </c>
      <c r="C1862" s="2" t="s">
        <v>15</v>
      </c>
      <c r="D1862" s="2" t="s">
        <v>2490</v>
      </c>
      <c r="E1862" s="2" t="s">
        <v>2175</v>
      </c>
      <c r="F1862" s="2" t="s">
        <v>95</v>
      </c>
      <c r="G1862" s="2">
        <v>57.84</v>
      </c>
      <c r="H1862" s="2">
        <v>42.16</v>
      </c>
      <c r="I1862" s="2" t="s">
        <v>19</v>
      </c>
      <c r="J1862" s="2" t="s">
        <v>27</v>
      </c>
      <c r="K1862" s="2">
        <v>2018</v>
      </c>
      <c r="L1862" s="2" t="s">
        <v>21</v>
      </c>
      <c r="M1862" s="3">
        <v>43410</v>
      </c>
    </row>
    <row r="1863" spans="1:13" x14ac:dyDescent="0.2">
      <c r="A1863" s="1" t="s">
        <v>293</v>
      </c>
      <c r="B1863" s="2" t="s">
        <v>953</v>
      </c>
      <c r="C1863" s="2" t="s">
        <v>15</v>
      </c>
      <c r="D1863" s="2" t="s">
        <v>2491</v>
      </c>
      <c r="E1863" s="2" t="s">
        <v>2175</v>
      </c>
      <c r="F1863" s="2" t="s">
        <v>51</v>
      </c>
      <c r="G1863" s="2">
        <v>58.7</v>
      </c>
      <c r="H1863" s="2">
        <v>41.3</v>
      </c>
      <c r="I1863" s="2" t="s">
        <v>19</v>
      </c>
      <c r="J1863" s="2" t="s">
        <v>27</v>
      </c>
      <c r="K1863" s="2">
        <v>2018</v>
      </c>
      <c r="L1863" s="2" t="s">
        <v>21</v>
      </c>
      <c r="M1863" s="3">
        <v>43410</v>
      </c>
    </row>
    <row r="1864" spans="1:13" x14ac:dyDescent="0.2">
      <c r="A1864" s="1" t="s">
        <v>111</v>
      </c>
      <c r="B1864" s="2" t="s">
        <v>2078</v>
      </c>
      <c r="C1864" s="2" t="s">
        <v>15</v>
      </c>
      <c r="D1864" s="2" t="s">
        <v>2492</v>
      </c>
      <c r="E1864" s="2" t="s">
        <v>2175</v>
      </c>
      <c r="F1864" s="2" t="s">
        <v>48</v>
      </c>
      <c r="G1864" s="2">
        <v>76.36</v>
      </c>
      <c r="H1864" s="2">
        <v>23.64</v>
      </c>
      <c r="I1864" s="2" t="s">
        <v>19</v>
      </c>
      <c r="J1864" s="2" t="s">
        <v>27</v>
      </c>
      <c r="K1864" s="2">
        <v>2018</v>
      </c>
      <c r="L1864" s="2" t="s">
        <v>21</v>
      </c>
      <c r="M1864" s="3">
        <v>43410</v>
      </c>
    </row>
    <row r="1865" spans="1:13" x14ac:dyDescent="0.2">
      <c r="A1865" s="1" t="s">
        <v>52</v>
      </c>
      <c r="B1865" s="2" t="s">
        <v>1249</v>
      </c>
      <c r="C1865" s="2" t="s">
        <v>15</v>
      </c>
      <c r="D1865" s="2" t="s">
        <v>2493</v>
      </c>
      <c r="E1865" s="2" t="s">
        <v>2175</v>
      </c>
      <c r="F1865" s="2" t="s">
        <v>233</v>
      </c>
      <c r="G1865" s="2">
        <v>67.760000000000005</v>
      </c>
      <c r="H1865" s="2">
        <v>32.24</v>
      </c>
      <c r="I1865" s="2" t="s">
        <v>19</v>
      </c>
      <c r="J1865" s="2" t="s">
        <v>20</v>
      </c>
      <c r="K1865" s="2">
        <v>2018</v>
      </c>
      <c r="L1865" s="2" t="s">
        <v>21</v>
      </c>
      <c r="M1865" s="3">
        <v>43410</v>
      </c>
    </row>
    <row r="1866" spans="1:13" x14ac:dyDescent="0.2">
      <c r="A1866" s="1" t="s">
        <v>13</v>
      </c>
      <c r="B1866" s="2" t="s">
        <v>1884</v>
      </c>
      <c r="C1866" s="2" t="s">
        <v>15</v>
      </c>
      <c r="D1866" s="2" t="s">
        <v>2494</v>
      </c>
      <c r="E1866" s="2" t="s">
        <v>2175</v>
      </c>
      <c r="F1866" s="2" t="s">
        <v>107</v>
      </c>
      <c r="G1866" s="2">
        <v>69.260000000000005</v>
      </c>
      <c r="H1866" s="2">
        <v>30.74</v>
      </c>
      <c r="I1866" s="2" t="s">
        <v>19</v>
      </c>
      <c r="J1866" s="2" t="s">
        <v>27</v>
      </c>
      <c r="K1866" s="2">
        <v>2018</v>
      </c>
      <c r="L1866" s="2" t="s">
        <v>21</v>
      </c>
      <c r="M1866" s="3">
        <v>43410</v>
      </c>
    </row>
    <row r="1867" spans="1:13" x14ac:dyDescent="0.2">
      <c r="A1867" s="1" t="s">
        <v>293</v>
      </c>
      <c r="B1867" s="2" t="s">
        <v>294</v>
      </c>
      <c r="C1867" s="2" t="s">
        <v>15</v>
      </c>
      <c r="D1867" s="2" t="s">
        <v>2495</v>
      </c>
      <c r="E1867" s="2" t="s">
        <v>2175</v>
      </c>
      <c r="F1867" s="2" t="s">
        <v>55</v>
      </c>
      <c r="G1867" s="2">
        <v>63.54</v>
      </c>
      <c r="H1867" s="2">
        <v>36.46</v>
      </c>
      <c r="I1867" s="2" t="s">
        <v>26</v>
      </c>
      <c r="J1867" s="2" t="s">
        <v>20</v>
      </c>
      <c r="K1867" s="2">
        <v>2018</v>
      </c>
      <c r="L1867" s="2" t="s">
        <v>21</v>
      </c>
      <c r="M1867" s="3">
        <v>43410</v>
      </c>
    </row>
    <row r="1868" spans="1:13" x14ac:dyDescent="0.2">
      <c r="A1868" s="1" t="s">
        <v>52</v>
      </c>
      <c r="B1868" s="2" t="s">
        <v>710</v>
      </c>
      <c r="C1868" s="2" t="s">
        <v>15</v>
      </c>
      <c r="D1868" s="2" t="s">
        <v>2496</v>
      </c>
      <c r="E1868" s="2" t="s">
        <v>2175</v>
      </c>
      <c r="F1868" s="2" t="s">
        <v>48</v>
      </c>
      <c r="G1868" s="2">
        <v>71.05</v>
      </c>
      <c r="H1868" s="2">
        <v>28.95</v>
      </c>
      <c r="I1868" s="2" t="s">
        <v>19</v>
      </c>
      <c r="J1868" s="2" t="s">
        <v>27</v>
      </c>
      <c r="K1868" s="2">
        <v>2018</v>
      </c>
      <c r="L1868" s="2" t="s">
        <v>21</v>
      </c>
      <c r="M1868" s="3">
        <v>43410</v>
      </c>
    </row>
    <row r="1869" spans="1:13" x14ac:dyDescent="0.2">
      <c r="A1869" s="1" t="s">
        <v>52</v>
      </c>
      <c r="B1869" s="2" t="s">
        <v>710</v>
      </c>
      <c r="C1869" s="2" t="s">
        <v>15</v>
      </c>
      <c r="D1869" s="2" t="s">
        <v>2497</v>
      </c>
      <c r="E1869" s="2" t="s">
        <v>2175</v>
      </c>
      <c r="F1869" s="2" t="s">
        <v>159</v>
      </c>
      <c r="G1869" s="2">
        <v>81.42</v>
      </c>
      <c r="H1869" s="2">
        <v>18.579999999999998</v>
      </c>
      <c r="I1869" s="2" t="s">
        <v>19</v>
      </c>
      <c r="J1869" s="2" t="s">
        <v>27</v>
      </c>
      <c r="K1869" s="2">
        <v>2018</v>
      </c>
      <c r="L1869" s="2" t="s">
        <v>21</v>
      </c>
      <c r="M1869" s="3">
        <v>43410</v>
      </c>
    </row>
    <row r="1870" spans="1:13" x14ac:dyDescent="0.2">
      <c r="A1870" s="1" t="s">
        <v>248</v>
      </c>
      <c r="B1870" s="2" t="s">
        <v>249</v>
      </c>
      <c r="C1870" s="2" t="s">
        <v>15</v>
      </c>
      <c r="D1870" s="2" t="s">
        <v>2498</v>
      </c>
      <c r="E1870" s="2" t="s">
        <v>2175</v>
      </c>
      <c r="F1870" s="2" t="s">
        <v>136</v>
      </c>
      <c r="G1870" s="2">
        <v>67.53</v>
      </c>
      <c r="H1870" s="2">
        <v>32.47</v>
      </c>
      <c r="I1870" s="2" t="s">
        <v>19</v>
      </c>
      <c r="J1870" s="2" t="s">
        <v>20</v>
      </c>
      <c r="K1870" s="2">
        <v>2018</v>
      </c>
      <c r="L1870" s="2" t="s">
        <v>21</v>
      </c>
      <c r="M1870" s="3">
        <v>43410</v>
      </c>
    </row>
    <row r="1871" spans="1:13" x14ac:dyDescent="0.2">
      <c r="A1871" s="1" t="s">
        <v>150</v>
      </c>
      <c r="B1871" s="2" t="s">
        <v>1901</v>
      </c>
      <c r="C1871" s="2" t="s">
        <v>15</v>
      </c>
      <c r="D1871" s="2" t="s">
        <v>2499</v>
      </c>
      <c r="E1871" s="2" t="s">
        <v>2175</v>
      </c>
      <c r="F1871" s="2" t="s">
        <v>245</v>
      </c>
      <c r="G1871" s="2">
        <v>75.39</v>
      </c>
      <c r="H1871" s="2">
        <v>24.61</v>
      </c>
      <c r="I1871" s="2" t="s">
        <v>19</v>
      </c>
      <c r="J1871" s="2" t="s">
        <v>27</v>
      </c>
      <c r="K1871" s="2">
        <v>2018</v>
      </c>
      <c r="L1871" s="2" t="s">
        <v>21</v>
      </c>
      <c r="M1871" s="3">
        <v>43410</v>
      </c>
    </row>
    <row r="1872" spans="1:13" x14ac:dyDescent="0.2">
      <c r="A1872" s="1" t="s">
        <v>363</v>
      </c>
      <c r="B1872" s="2" t="s">
        <v>712</v>
      </c>
      <c r="C1872" s="2" t="s">
        <v>15</v>
      </c>
      <c r="D1872" s="2" t="s">
        <v>2500</v>
      </c>
      <c r="E1872" s="2" t="s">
        <v>2175</v>
      </c>
      <c r="F1872" s="2" t="s">
        <v>115</v>
      </c>
      <c r="G1872" s="2">
        <v>74.099999999999994</v>
      </c>
      <c r="H1872" s="2">
        <v>25.9</v>
      </c>
      <c r="I1872" s="2" t="s">
        <v>19</v>
      </c>
      <c r="J1872" s="2" t="s">
        <v>27</v>
      </c>
      <c r="K1872" s="2">
        <v>2018</v>
      </c>
      <c r="L1872" s="2" t="s">
        <v>21</v>
      </c>
      <c r="M1872" s="3">
        <v>43410</v>
      </c>
    </row>
    <row r="1873" spans="1:13" x14ac:dyDescent="0.2">
      <c r="A1873" s="1" t="s">
        <v>269</v>
      </c>
      <c r="B1873" s="2" t="s">
        <v>575</v>
      </c>
      <c r="C1873" s="2" t="s">
        <v>15</v>
      </c>
      <c r="D1873" s="2" t="s">
        <v>2501</v>
      </c>
      <c r="E1873" s="2" t="s">
        <v>2175</v>
      </c>
      <c r="F1873" s="2" t="s">
        <v>2502</v>
      </c>
      <c r="G1873" s="2">
        <v>56.31</v>
      </c>
      <c r="H1873" s="2">
        <v>43.69</v>
      </c>
      <c r="I1873" s="2" t="s">
        <v>19</v>
      </c>
      <c r="J1873" s="2" t="s">
        <v>27</v>
      </c>
      <c r="K1873" s="2">
        <v>2018</v>
      </c>
      <c r="L1873" s="2" t="s">
        <v>21</v>
      </c>
      <c r="M1873" s="3">
        <v>43410</v>
      </c>
    </row>
    <row r="1874" spans="1:13" x14ac:dyDescent="0.2">
      <c r="A1874" s="1" t="s">
        <v>242</v>
      </c>
      <c r="B1874" s="2" t="s">
        <v>714</v>
      </c>
      <c r="C1874" s="2" t="s">
        <v>15</v>
      </c>
      <c r="D1874" s="2" t="s">
        <v>2503</v>
      </c>
      <c r="E1874" s="2" t="s">
        <v>2175</v>
      </c>
      <c r="F1874" s="2" t="s">
        <v>18</v>
      </c>
      <c r="G1874" s="2">
        <v>70.040000000000006</v>
      </c>
      <c r="H1874" s="2">
        <v>29.96</v>
      </c>
      <c r="I1874" s="2" t="s">
        <v>19</v>
      </c>
      <c r="J1874" s="2" t="s">
        <v>20</v>
      </c>
      <c r="K1874" s="2">
        <v>2018</v>
      </c>
      <c r="L1874" s="2" t="s">
        <v>21</v>
      </c>
      <c r="M1874" s="3">
        <v>43410</v>
      </c>
    </row>
    <row r="1875" spans="1:13" x14ac:dyDescent="0.2">
      <c r="A1875" s="1" t="s">
        <v>374</v>
      </c>
      <c r="B1875" s="2" t="s">
        <v>911</v>
      </c>
      <c r="C1875" s="2" t="s">
        <v>15</v>
      </c>
      <c r="D1875" s="2" t="s">
        <v>516</v>
      </c>
      <c r="E1875" s="2" t="s">
        <v>2175</v>
      </c>
      <c r="F1875" s="2" t="s">
        <v>140</v>
      </c>
      <c r="G1875" s="2">
        <v>74.010000000000005</v>
      </c>
      <c r="H1875" s="2">
        <v>25.99</v>
      </c>
      <c r="I1875" s="2" t="s">
        <v>19</v>
      </c>
      <c r="J1875" s="2" t="s">
        <v>27</v>
      </c>
      <c r="K1875" s="2">
        <v>2018</v>
      </c>
      <c r="L1875" s="2" t="s">
        <v>21</v>
      </c>
      <c r="M1875" s="3">
        <v>43410</v>
      </c>
    </row>
    <row r="1876" spans="1:13" x14ac:dyDescent="0.2">
      <c r="A1876" s="1" t="s">
        <v>79</v>
      </c>
      <c r="B1876" s="2" t="s">
        <v>2224</v>
      </c>
      <c r="C1876" s="2" t="s">
        <v>15</v>
      </c>
      <c r="D1876" s="2" t="s">
        <v>2504</v>
      </c>
      <c r="E1876" s="2" t="s">
        <v>2175</v>
      </c>
      <c r="F1876" s="2" t="s">
        <v>93</v>
      </c>
      <c r="G1876" s="2">
        <v>55.68</v>
      </c>
      <c r="H1876" s="2">
        <v>44.32</v>
      </c>
      <c r="I1876" s="2" t="s">
        <v>19</v>
      </c>
      <c r="J1876" s="2" t="s">
        <v>27</v>
      </c>
      <c r="K1876" s="2">
        <v>2018</v>
      </c>
      <c r="L1876" s="2" t="s">
        <v>21</v>
      </c>
      <c r="M1876" s="3">
        <v>43410</v>
      </c>
    </row>
    <row r="1877" spans="1:13" x14ac:dyDescent="0.2">
      <c r="A1877" s="1" t="s">
        <v>391</v>
      </c>
      <c r="B1877" s="2" t="s">
        <v>718</v>
      </c>
      <c r="C1877" s="2" t="s">
        <v>15</v>
      </c>
      <c r="D1877" s="2" t="s">
        <v>2505</v>
      </c>
      <c r="E1877" s="2" t="s">
        <v>2175</v>
      </c>
      <c r="F1877" s="2" t="s">
        <v>251</v>
      </c>
      <c r="G1877" s="2">
        <v>59.91</v>
      </c>
      <c r="H1877" s="2">
        <v>40.090000000000003</v>
      </c>
      <c r="I1877" s="2" t="s">
        <v>19</v>
      </c>
      <c r="J1877" s="2" t="s">
        <v>27</v>
      </c>
      <c r="K1877" s="2">
        <v>2018</v>
      </c>
      <c r="L1877" s="2" t="s">
        <v>21</v>
      </c>
      <c r="M1877" s="3">
        <v>43410</v>
      </c>
    </row>
    <row r="1878" spans="1:13" x14ac:dyDescent="0.2">
      <c r="A1878" s="1" t="s">
        <v>111</v>
      </c>
      <c r="B1878" s="2" t="s">
        <v>112</v>
      </c>
      <c r="C1878" s="2" t="s">
        <v>15</v>
      </c>
      <c r="D1878" s="2" t="s">
        <v>2506</v>
      </c>
      <c r="E1878" s="2" t="s">
        <v>2175</v>
      </c>
      <c r="F1878" s="2" t="s">
        <v>245</v>
      </c>
      <c r="G1878" s="2">
        <v>79.77</v>
      </c>
      <c r="H1878" s="2">
        <v>20.23</v>
      </c>
      <c r="I1878" s="2" t="s">
        <v>19</v>
      </c>
      <c r="J1878" s="2" t="s">
        <v>27</v>
      </c>
      <c r="K1878" s="2">
        <v>2018</v>
      </c>
      <c r="L1878" s="2" t="s">
        <v>21</v>
      </c>
      <c r="M1878" s="3">
        <v>43410</v>
      </c>
    </row>
    <row r="1879" spans="1:13" x14ac:dyDescent="0.2">
      <c r="A1879" s="1" t="s">
        <v>363</v>
      </c>
      <c r="B1879" s="2" t="s">
        <v>433</v>
      </c>
      <c r="C1879" s="2" t="s">
        <v>15</v>
      </c>
      <c r="D1879" s="2" t="s">
        <v>2507</v>
      </c>
      <c r="E1879" s="2" t="s">
        <v>2175</v>
      </c>
      <c r="F1879" s="2" t="s">
        <v>159</v>
      </c>
      <c r="G1879" s="2">
        <v>76.56</v>
      </c>
      <c r="H1879" s="2">
        <v>23.44</v>
      </c>
      <c r="I1879" s="2" t="s">
        <v>19</v>
      </c>
      <c r="J1879" s="2" t="s">
        <v>27</v>
      </c>
      <c r="K1879" s="2">
        <v>2018</v>
      </c>
      <c r="L1879" s="2" t="s">
        <v>21</v>
      </c>
      <c r="M1879" s="3">
        <v>43410</v>
      </c>
    </row>
    <row r="1880" spans="1:13" x14ac:dyDescent="0.2">
      <c r="A1880" s="1" t="s">
        <v>13</v>
      </c>
      <c r="B1880" s="2" t="s">
        <v>930</v>
      </c>
      <c r="C1880" s="2" t="s">
        <v>15</v>
      </c>
      <c r="D1880" s="2" t="s">
        <v>2457</v>
      </c>
      <c r="E1880" s="2" t="s">
        <v>2175</v>
      </c>
      <c r="F1880" s="2" t="s">
        <v>136</v>
      </c>
      <c r="G1880" s="2">
        <v>68.739999999999995</v>
      </c>
      <c r="H1880" s="2">
        <v>31.26</v>
      </c>
      <c r="I1880" s="2" t="s">
        <v>19</v>
      </c>
      <c r="J1880" s="2" t="s">
        <v>27</v>
      </c>
      <c r="K1880" s="2">
        <v>2018</v>
      </c>
      <c r="L1880" s="2" t="s">
        <v>21</v>
      </c>
      <c r="M1880" s="3">
        <v>43410</v>
      </c>
    </row>
    <row r="1881" spans="1:13" x14ac:dyDescent="0.2">
      <c r="A1881" s="1" t="s">
        <v>363</v>
      </c>
      <c r="B1881" s="2" t="s">
        <v>2508</v>
      </c>
      <c r="C1881" s="2" t="s">
        <v>15</v>
      </c>
      <c r="D1881" s="2" t="s">
        <v>2509</v>
      </c>
      <c r="E1881" s="2" t="s">
        <v>2175</v>
      </c>
      <c r="F1881" s="2" t="s">
        <v>245</v>
      </c>
      <c r="G1881" s="2">
        <v>71.64</v>
      </c>
      <c r="H1881" s="2">
        <v>28.36</v>
      </c>
      <c r="I1881" s="2" t="s">
        <v>19</v>
      </c>
      <c r="J1881" s="2" t="s">
        <v>27</v>
      </c>
      <c r="K1881" s="2">
        <v>2018</v>
      </c>
      <c r="L1881" s="2" t="s">
        <v>21</v>
      </c>
      <c r="M1881" s="3">
        <v>43410</v>
      </c>
    </row>
    <row r="1882" spans="1:13" x14ac:dyDescent="0.2">
      <c r="A1882" s="1" t="s">
        <v>296</v>
      </c>
      <c r="B1882" s="2" t="s">
        <v>722</v>
      </c>
      <c r="C1882" s="2" t="s">
        <v>15</v>
      </c>
      <c r="D1882" s="2" t="s">
        <v>2510</v>
      </c>
      <c r="E1882" s="2" t="s">
        <v>2175</v>
      </c>
      <c r="F1882" s="2" t="s">
        <v>140</v>
      </c>
      <c r="G1882" s="2">
        <v>63</v>
      </c>
      <c r="H1882" s="2">
        <v>37</v>
      </c>
      <c r="I1882" s="2" t="s">
        <v>19</v>
      </c>
      <c r="J1882" s="2" t="s">
        <v>27</v>
      </c>
      <c r="K1882" s="2">
        <v>2018</v>
      </c>
      <c r="L1882" s="2" t="s">
        <v>21</v>
      </c>
      <c r="M1882" s="3">
        <v>43410</v>
      </c>
    </row>
    <row r="1883" spans="1:13" x14ac:dyDescent="0.2">
      <c r="A1883" s="1" t="s">
        <v>122</v>
      </c>
      <c r="B1883" s="2" t="s">
        <v>123</v>
      </c>
      <c r="C1883" s="2" t="s">
        <v>15</v>
      </c>
      <c r="D1883" s="2" t="s">
        <v>2511</v>
      </c>
      <c r="E1883" s="2" t="s">
        <v>2175</v>
      </c>
      <c r="F1883" s="2" t="s">
        <v>115</v>
      </c>
      <c r="G1883" s="2">
        <v>67.459999999999994</v>
      </c>
      <c r="H1883" s="2">
        <v>32.54</v>
      </c>
      <c r="I1883" s="2" t="s">
        <v>19</v>
      </c>
      <c r="J1883" s="2" t="s">
        <v>27</v>
      </c>
      <c r="K1883" s="2">
        <v>2018</v>
      </c>
      <c r="L1883" s="2" t="s">
        <v>21</v>
      </c>
      <c r="M1883" s="3">
        <v>43410</v>
      </c>
    </row>
    <row r="1884" spans="1:13" x14ac:dyDescent="0.2">
      <c r="A1884" s="1" t="s">
        <v>339</v>
      </c>
      <c r="B1884" s="2" t="s">
        <v>340</v>
      </c>
      <c r="C1884" s="2" t="s">
        <v>15</v>
      </c>
      <c r="D1884" s="2" t="s">
        <v>2512</v>
      </c>
      <c r="E1884" s="2" t="s">
        <v>2175</v>
      </c>
      <c r="F1884" s="2" t="s">
        <v>136</v>
      </c>
      <c r="G1884" s="2">
        <v>74.680000000000007</v>
      </c>
      <c r="H1884" s="2">
        <v>25.32</v>
      </c>
      <c r="I1884" s="2" t="s">
        <v>19</v>
      </c>
      <c r="J1884" s="2" t="s">
        <v>27</v>
      </c>
      <c r="K1884" s="2">
        <v>2018</v>
      </c>
      <c r="L1884" s="2" t="s">
        <v>21</v>
      </c>
      <c r="M1884" s="3">
        <v>43410</v>
      </c>
    </row>
    <row r="1885" spans="1:13" x14ac:dyDescent="0.2">
      <c r="A1885" s="1" t="s">
        <v>13</v>
      </c>
      <c r="B1885" s="2" t="s">
        <v>579</v>
      </c>
      <c r="C1885" s="2" t="s">
        <v>15</v>
      </c>
      <c r="D1885" s="2" t="s">
        <v>2513</v>
      </c>
      <c r="E1885" s="2" t="s">
        <v>2175</v>
      </c>
      <c r="F1885" s="2" t="s">
        <v>852</v>
      </c>
      <c r="G1885" s="2">
        <v>71.209999999999994</v>
      </c>
      <c r="H1885" s="2">
        <v>28.79</v>
      </c>
      <c r="I1885" s="2" t="s">
        <v>19</v>
      </c>
      <c r="J1885" s="2" t="s">
        <v>27</v>
      </c>
      <c r="K1885" s="2">
        <v>2018</v>
      </c>
      <c r="L1885" s="2" t="s">
        <v>21</v>
      </c>
      <c r="M1885" s="3">
        <v>43410</v>
      </c>
    </row>
    <row r="1886" spans="1:13" x14ac:dyDescent="0.2">
      <c r="A1886" s="1" t="s">
        <v>13</v>
      </c>
      <c r="B1886" s="2" t="s">
        <v>579</v>
      </c>
      <c r="C1886" s="2" t="s">
        <v>15</v>
      </c>
      <c r="D1886" s="2" t="s">
        <v>2514</v>
      </c>
      <c r="E1886" s="2" t="s">
        <v>2175</v>
      </c>
      <c r="F1886" s="2" t="s">
        <v>2515</v>
      </c>
      <c r="G1886" s="2">
        <v>66.5</v>
      </c>
      <c r="H1886" s="2">
        <v>33.5</v>
      </c>
      <c r="I1886" s="2" t="s">
        <v>19</v>
      </c>
      <c r="J1886" s="2" t="s">
        <v>27</v>
      </c>
      <c r="K1886" s="2">
        <v>2018</v>
      </c>
      <c r="L1886" s="2" t="s">
        <v>21</v>
      </c>
      <c r="M1886" s="3">
        <v>43410</v>
      </c>
    </row>
    <row r="1887" spans="1:13" x14ac:dyDescent="0.2">
      <c r="A1887" s="1" t="s">
        <v>535</v>
      </c>
      <c r="B1887" s="2" t="s">
        <v>1732</v>
      </c>
      <c r="C1887" s="2" t="s">
        <v>15</v>
      </c>
      <c r="D1887" s="2" t="s">
        <v>2516</v>
      </c>
      <c r="E1887" s="2" t="s">
        <v>2175</v>
      </c>
      <c r="F1887" s="2" t="s">
        <v>76</v>
      </c>
      <c r="G1887" s="2">
        <v>74.069999999999993</v>
      </c>
      <c r="H1887" s="2">
        <v>25.93</v>
      </c>
      <c r="I1887" s="2" t="s">
        <v>19</v>
      </c>
      <c r="J1887" s="2" t="s">
        <v>27</v>
      </c>
      <c r="K1887" s="2">
        <v>2018</v>
      </c>
      <c r="L1887" s="2" t="s">
        <v>21</v>
      </c>
      <c r="M1887" s="3">
        <v>43410</v>
      </c>
    </row>
    <row r="1888" spans="1:13" x14ac:dyDescent="0.2">
      <c r="A1888" s="1" t="s">
        <v>374</v>
      </c>
      <c r="B1888" s="2" t="s">
        <v>443</v>
      </c>
      <c r="C1888" s="2" t="s">
        <v>15</v>
      </c>
      <c r="D1888" s="2" t="s">
        <v>2517</v>
      </c>
      <c r="E1888" s="2" t="s">
        <v>2175</v>
      </c>
      <c r="F1888" s="2" t="s">
        <v>93</v>
      </c>
      <c r="G1888" s="2">
        <v>67.13</v>
      </c>
      <c r="H1888" s="2">
        <v>32.869999999999997</v>
      </c>
      <c r="I1888" s="2" t="s">
        <v>19</v>
      </c>
      <c r="J1888" s="2" t="s">
        <v>27</v>
      </c>
      <c r="K1888" s="2">
        <v>2018</v>
      </c>
      <c r="L1888" s="2" t="s">
        <v>21</v>
      </c>
      <c r="M1888" s="3">
        <v>43410</v>
      </c>
    </row>
    <row r="1889" spans="1:13" x14ac:dyDescent="0.2">
      <c r="A1889" s="1" t="s">
        <v>374</v>
      </c>
      <c r="B1889" s="2" t="s">
        <v>443</v>
      </c>
      <c r="C1889" s="2" t="s">
        <v>15</v>
      </c>
      <c r="D1889" s="2" t="s">
        <v>2518</v>
      </c>
      <c r="E1889" s="2" t="s">
        <v>2175</v>
      </c>
      <c r="F1889" s="2" t="s">
        <v>35</v>
      </c>
      <c r="G1889" s="2">
        <v>51.32</v>
      </c>
      <c r="H1889" s="2">
        <v>48.68</v>
      </c>
      <c r="I1889" s="2" t="s">
        <v>19</v>
      </c>
      <c r="J1889" s="2" t="s">
        <v>27</v>
      </c>
      <c r="K1889" s="2">
        <v>2018</v>
      </c>
      <c r="L1889" s="2" t="s">
        <v>21</v>
      </c>
      <c r="M1889" s="3">
        <v>43410</v>
      </c>
    </row>
    <row r="1890" spans="1:13" x14ac:dyDescent="0.2">
      <c r="A1890" s="1" t="s">
        <v>391</v>
      </c>
      <c r="B1890" s="2" t="s">
        <v>446</v>
      </c>
      <c r="C1890" s="2" t="s">
        <v>15</v>
      </c>
      <c r="D1890" s="2" t="s">
        <v>2519</v>
      </c>
      <c r="E1890" s="2" t="s">
        <v>2175</v>
      </c>
      <c r="F1890" s="2" t="s">
        <v>93</v>
      </c>
      <c r="G1890" s="2">
        <v>69.510000000000005</v>
      </c>
      <c r="H1890" s="2">
        <v>30.49</v>
      </c>
      <c r="I1890" s="2" t="s">
        <v>2520</v>
      </c>
      <c r="J1890" s="2" t="s">
        <v>27</v>
      </c>
      <c r="K1890" s="2">
        <v>2018</v>
      </c>
      <c r="L1890" s="2" t="s">
        <v>21</v>
      </c>
      <c r="M1890" s="3">
        <v>43410</v>
      </c>
    </row>
    <row r="1891" spans="1:13" x14ac:dyDescent="0.2">
      <c r="A1891" s="1" t="s">
        <v>91</v>
      </c>
      <c r="B1891" s="2" t="s">
        <v>2521</v>
      </c>
      <c r="C1891" s="2" t="s">
        <v>15</v>
      </c>
      <c r="D1891" s="2" t="s">
        <v>2522</v>
      </c>
      <c r="E1891" s="2" t="s">
        <v>2175</v>
      </c>
      <c r="F1891" s="2" t="s">
        <v>189</v>
      </c>
      <c r="G1891" s="2">
        <v>67.599999999999994</v>
      </c>
      <c r="H1891" s="2">
        <v>32.4</v>
      </c>
      <c r="I1891" s="2" t="s">
        <v>19</v>
      </c>
      <c r="J1891" s="2" t="s">
        <v>27</v>
      </c>
      <c r="K1891" s="2">
        <v>2018</v>
      </c>
      <c r="L1891" s="2" t="s">
        <v>21</v>
      </c>
      <c r="M1891" s="3">
        <v>43410</v>
      </c>
    </row>
    <row r="1892" spans="1:13" x14ac:dyDescent="0.2">
      <c r="A1892" s="1" t="s">
        <v>91</v>
      </c>
      <c r="B1892" s="2" t="s">
        <v>2521</v>
      </c>
      <c r="C1892" s="2" t="s">
        <v>15</v>
      </c>
      <c r="D1892" s="2" t="s">
        <v>2523</v>
      </c>
      <c r="E1892" s="2" t="s">
        <v>2175</v>
      </c>
      <c r="F1892" s="2" t="s">
        <v>149</v>
      </c>
      <c r="G1892" s="2">
        <v>78.7</v>
      </c>
      <c r="H1892" s="2">
        <v>21.3</v>
      </c>
      <c r="I1892" s="2" t="s">
        <v>19</v>
      </c>
      <c r="J1892" s="2" t="s">
        <v>27</v>
      </c>
      <c r="K1892" s="2">
        <v>2018</v>
      </c>
      <c r="L1892" s="2" t="s">
        <v>21</v>
      </c>
      <c r="M1892" s="3">
        <v>43410</v>
      </c>
    </row>
    <row r="1893" spans="1:13" x14ac:dyDescent="0.2">
      <c r="A1893" s="1" t="s">
        <v>308</v>
      </c>
      <c r="B1893" s="2" t="s">
        <v>1694</v>
      </c>
      <c r="C1893" s="2" t="s">
        <v>15</v>
      </c>
      <c r="D1893" s="2" t="s">
        <v>2524</v>
      </c>
      <c r="E1893" s="2" t="s">
        <v>2175</v>
      </c>
      <c r="F1893" s="2" t="s">
        <v>136</v>
      </c>
      <c r="G1893" s="2">
        <v>64.05</v>
      </c>
      <c r="H1893" s="2">
        <v>35.950000000000003</v>
      </c>
      <c r="I1893" s="2" t="s">
        <v>19</v>
      </c>
      <c r="J1893" s="2" t="s">
        <v>27</v>
      </c>
      <c r="K1893" s="2">
        <v>2018</v>
      </c>
      <c r="L1893" s="2" t="s">
        <v>21</v>
      </c>
      <c r="M1893" s="3">
        <v>43410</v>
      </c>
    </row>
    <row r="1894" spans="1:13" x14ac:dyDescent="0.2">
      <c r="A1894" s="1" t="s">
        <v>205</v>
      </c>
      <c r="B1894" s="2" t="s">
        <v>450</v>
      </c>
      <c r="C1894" s="2" t="s">
        <v>15</v>
      </c>
      <c r="D1894" s="2" t="s">
        <v>2525</v>
      </c>
      <c r="E1894" s="2" t="s">
        <v>2175</v>
      </c>
      <c r="F1894" s="2" t="s">
        <v>65</v>
      </c>
      <c r="G1894" s="2">
        <v>64.89</v>
      </c>
      <c r="H1894" s="2">
        <v>35.11</v>
      </c>
      <c r="I1894" s="2" t="s">
        <v>19</v>
      </c>
      <c r="J1894" s="2" t="s">
        <v>27</v>
      </c>
      <c r="K1894" s="2">
        <v>2018</v>
      </c>
      <c r="L1894" s="2" t="s">
        <v>21</v>
      </c>
      <c r="M1894" s="3">
        <v>43410</v>
      </c>
    </row>
    <row r="1895" spans="1:13" x14ac:dyDescent="0.2">
      <c r="A1895" s="1" t="s">
        <v>116</v>
      </c>
      <c r="B1895" s="2" t="s">
        <v>1319</v>
      </c>
      <c r="C1895" s="2" t="s">
        <v>15</v>
      </c>
      <c r="D1895" s="2" t="s">
        <v>2526</v>
      </c>
      <c r="E1895" s="2" t="s">
        <v>2175</v>
      </c>
      <c r="F1895" s="2" t="s">
        <v>55</v>
      </c>
      <c r="G1895" s="2">
        <v>62.44</v>
      </c>
      <c r="H1895" s="2">
        <v>37.56</v>
      </c>
      <c r="I1895" s="2" t="s">
        <v>19</v>
      </c>
      <c r="J1895" s="2" t="s">
        <v>20</v>
      </c>
      <c r="K1895" s="2">
        <v>2018</v>
      </c>
      <c r="L1895" s="2" t="s">
        <v>21</v>
      </c>
      <c r="M1895" s="3">
        <v>43410</v>
      </c>
    </row>
    <row r="1896" spans="1:13" x14ac:dyDescent="0.2">
      <c r="A1896" s="1" t="s">
        <v>217</v>
      </c>
      <c r="B1896" s="2" t="s">
        <v>217</v>
      </c>
      <c r="C1896" s="2" t="s">
        <v>15</v>
      </c>
      <c r="D1896" s="2" t="s">
        <v>2527</v>
      </c>
      <c r="E1896" s="2" t="s">
        <v>2175</v>
      </c>
      <c r="F1896" s="2" t="s">
        <v>140</v>
      </c>
      <c r="G1896" s="2">
        <v>56.57</v>
      </c>
      <c r="H1896" s="2">
        <v>43.43</v>
      </c>
      <c r="I1896" s="2" t="s">
        <v>19</v>
      </c>
      <c r="J1896" s="2" t="s">
        <v>27</v>
      </c>
      <c r="K1896" s="2">
        <v>2018</v>
      </c>
      <c r="L1896" s="2" t="s">
        <v>21</v>
      </c>
      <c r="M1896" s="3">
        <v>43410</v>
      </c>
    </row>
    <row r="1897" spans="1:13" x14ac:dyDescent="0.2">
      <c r="A1897" s="1" t="s">
        <v>69</v>
      </c>
      <c r="B1897" s="2" t="s">
        <v>69</v>
      </c>
      <c r="C1897" s="2" t="s">
        <v>15</v>
      </c>
      <c r="D1897" s="2" t="s">
        <v>2528</v>
      </c>
      <c r="E1897" s="2" t="s">
        <v>2175</v>
      </c>
      <c r="F1897" s="2" t="s">
        <v>18</v>
      </c>
      <c r="G1897" s="2">
        <v>64.8</v>
      </c>
      <c r="H1897" s="2">
        <v>35.200000000000003</v>
      </c>
      <c r="I1897" s="2" t="s">
        <v>19</v>
      </c>
      <c r="J1897" s="2" t="s">
        <v>27</v>
      </c>
      <c r="K1897" s="2">
        <v>2018</v>
      </c>
      <c r="L1897" s="2" t="s">
        <v>21</v>
      </c>
      <c r="M1897" s="3">
        <v>43410</v>
      </c>
    </row>
    <row r="1898" spans="1:13" x14ac:dyDescent="0.2">
      <c r="A1898" s="1" t="s">
        <v>511</v>
      </c>
      <c r="B1898" s="2" t="s">
        <v>803</v>
      </c>
      <c r="C1898" s="2" t="s">
        <v>15</v>
      </c>
      <c r="D1898" s="2" t="s">
        <v>516</v>
      </c>
      <c r="E1898" s="2" t="s">
        <v>2175</v>
      </c>
      <c r="F1898" s="2" t="s">
        <v>95</v>
      </c>
      <c r="G1898" s="2">
        <v>58.17</v>
      </c>
      <c r="H1898" s="2">
        <v>41.83</v>
      </c>
      <c r="I1898" s="2" t="s">
        <v>19</v>
      </c>
      <c r="J1898" s="2" t="s">
        <v>27</v>
      </c>
      <c r="K1898" s="2">
        <v>2018</v>
      </c>
      <c r="L1898" s="2" t="s">
        <v>21</v>
      </c>
      <c r="M1898" s="3">
        <v>43410</v>
      </c>
    </row>
    <row r="1899" spans="1:13" x14ac:dyDescent="0.2">
      <c r="A1899" s="1" t="s">
        <v>511</v>
      </c>
      <c r="B1899" s="2" t="s">
        <v>803</v>
      </c>
      <c r="C1899" s="2" t="s">
        <v>15</v>
      </c>
      <c r="D1899" s="2" t="s">
        <v>2529</v>
      </c>
      <c r="E1899" s="2" t="s">
        <v>2175</v>
      </c>
      <c r="F1899" s="2" t="s">
        <v>97</v>
      </c>
      <c r="G1899" s="2">
        <v>73.53</v>
      </c>
      <c r="H1899" s="2">
        <v>26.47</v>
      </c>
      <c r="I1899" s="2" t="s">
        <v>19</v>
      </c>
      <c r="J1899" s="2" t="s">
        <v>27</v>
      </c>
      <c r="K1899" s="2">
        <v>2018</v>
      </c>
      <c r="L1899" s="2" t="s">
        <v>21</v>
      </c>
      <c r="M1899" s="3">
        <v>43410</v>
      </c>
    </row>
    <row r="1900" spans="1:13" x14ac:dyDescent="0.2">
      <c r="A1900" s="1" t="s">
        <v>83</v>
      </c>
      <c r="B1900" s="2" t="s">
        <v>84</v>
      </c>
      <c r="C1900" s="2" t="s">
        <v>15</v>
      </c>
      <c r="D1900" s="2" t="s">
        <v>2530</v>
      </c>
      <c r="E1900" s="2" t="s">
        <v>2175</v>
      </c>
      <c r="F1900" s="2" t="s">
        <v>130</v>
      </c>
      <c r="G1900" s="2">
        <v>65.67</v>
      </c>
      <c r="H1900" s="2">
        <v>34.33</v>
      </c>
      <c r="I1900" s="2" t="s">
        <v>19</v>
      </c>
      <c r="J1900" s="2" t="s">
        <v>27</v>
      </c>
      <c r="K1900" s="2">
        <v>2018</v>
      </c>
      <c r="L1900" s="2" t="s">
        <v>21</v>
      </c>
      <c r="M1900" s="3">
        <v>43410</v>
      </c>
    </row>
    <row r="1901" spans="1:13" x14ac:dyDescent="0.2">
      <c r="A1901" s="1" t="s">
        <v>374</v>
      </c>
      <c r="B1901" s="2" t="s">
        <v>1183</v>
      </c>
      <c r="C1901" s="2" t="s">
        <v>15</v>
      </c>
      <c r="D1901" s="2" t="s">
        <v>2531</v>
      </c>
      <c r="E1901" s="2" t="s">
        <v>2175</v>
      </c>
      <c r="F1901" s="2" t="s">
        <v>97</v>
      </c>
      <c r="G1901" s="2">
        <v>56.03</v>
      </c>
      <c r="H1901" s="2">
        <v>43.97</v>
      </c>
      <c r="I1901" s="2" t="s">
        <v>19</v>
      </c>
      <c r="J1901" s="2" t="s">
        <v>27</v>
      </c>
      <c r="K1901" s="2">
        <v>2018</v>
      </c>
      <c r="L1901" s="2" t="s">
        <v>21</v>
      </c>
      <c r="M1901" s="3">
        <v>43410</v>
      </c>
    </row>
    <row r="1902" spans="1:13" x14ac:dyDescent="0.2">
      <c r="A1902" s="1" t="s">
        <v>223</v>
      </c>
      <c r="B1902" s="2" t="s">
        <v>223</v>
      </c>
      <c r="C1902" s="2" t="s">
        <v>15</v>
      </c>
      <c r="D1902" s="2" t="s">
        <v>2532</v>
      </c>
      <c r="E1902" s="2" t="s">
        <v>2175</v>
      </c>
      <c r="F1902" s="2" t="s">
        <v>2533</v>
      </c>
      <c r="G1902" s="2">
        <v>80</v>
      </c>
      <c r="H1902" s="2">
        <v>20</v>
      </c>
      <c r="I1902" s="2" t="s">
        <v>19</v>
      </c>
      <c r="J1902" s="2" t="s">
        <v>27</v>
      </c>
      <c r="K1902" s="2">
        <v>2018</v>
      </c>
      <c r="L1902" s="2" t="s">
        <v>21</v>
      </c>
      <c r="M1902" s="3">
        <v>43410</v>
      </c>
    </row>
    <row r="1903" spans="1:13" x14ac:dyDescent="0.2">
      <c r="A1903" s="1" t="s">
        <v>296</v>
      </c>
      <c r="B1903" s="2" t="s">
        <v>458</v>
      </c>
      <c r="C1903" s="2" t="s">
        <v>15</v>
      </c>
      <c r="D1903" s="2" t="s">
        <v>2534</v>
      </c>
      <c r="E1903" s="2" t="s">
        <v>2175</v>
      </c>
      <c r="F1903" s="2" t="s">
        <v>257</v>
      </c>
      <c r="G1903" s="2">
        <v>57.3</v>
      </c>
      <c r="H1903" s="2">
        <v>42.3</v>
      </c>
      <c r="I1903" s="2" t="s">
        <v>19</v>
      </c>
      <c r="J1903" s="2" t="s">
        <v>27</v>
      </c>
      <c r="K1903" s="2">
        <v>2018</v>
      </c>
      <c r="L1903" s="2" t="s">
        <v>21</v>
      </c>
      <c r="M1903" s="3">
        <v>43410</v>
      </c>
    </row>
    <row r="1904" spans="1:13" x14ac:dyDescent="0.2">
      <c r="A1904" s="1" t="s">
        <v>296</v>
      </c>
      <c r="B1904" s="2" t="s">
        <v>458</v>
      </c>
      <c r="C1904" s="2" t="s">
        <v>15</v>
      </c>
      <c r="D1904" s="2" t="s">
        <v>2535</v>
      </c>
      <c r="E1904" s="2" t="s">
        <v>2175</v>
      </c>
      <c r="F1904" s="2" t="s">
        <v>314</v>
      </c>
      <c r="G1904" s="2">
        <v>70.599999999999994</v>
      </c>
      <c r="H1904" s="2">
        <v>29.4</v>
      </c>
      <c r="I1904" s="2" t="s">
        <v>19</v>
      </c>
      <c r="J1904" s="2" t="s">
        <v>27</v>
      </c>
      <c r="K1904" s="2">
        <v>2018</v>
      </c>
      <c r="L1904" s="2" t="s">
        <v>21</v>
      </c>
      <c r="M1904" s="3">
        <v>43410</v>
      </c>
    </row>
    <row r="1905" spans="1:13" x14ac:dyDescent="0.2">
      <c r="A1905" s="1" t="s">
        <v>52</v>
      </c>
      <c r="B1905" s="2" t="s">
        <v>52</v>
      </c>
      <c r="C1905" s="2" t="s">
        <v>15</v>
      </c>
      <c r="D1905" s="2" t="s">
        <v>2536</v>
      </c>
      <c r="E1905" s="2" t="s">
        <v>2175</v>
      </c>
      <c r="F1905" s="2" t="s">
        <v>78</v>
      </c>
      <c r="G1905" s="2">
        <v>76.680000000000007</v>
      </c>
      <c r="H1905" s="2">
        <v>23.32</v>
      </c>
      <c r="I1905" s="2" t="s">
        <v>19</v>
      </c>
      <c r="J1905" s="2" t="s">
        <v>27</v>
      </c>
      <c r="K1905" s="2">
        <v>2018</v>
      </c>
      <c r="L1905" s="2" t="s">
        <v>21</v>
      </c>
      <c r="M1905" s="3">
        <v>43410</v>
      </c>
    </row>
    <row r="1906" spans="1:13" x14ac:dyDescent="0.2">
      <c r="A1906" s="1" t="s">
        <v>52</v>
      </c>
      <c r="B1906" s="2" t="s">
        <v>591</v>
      </c>
      <c r="C1906" s="2" t="s">
        <v>15</v>
      </c>
      <c r="D1906" s="2" t="s">
        <v>2537</v>
      </c>
      <c r="E1906" s="2" t="s">
        <v>2175</v>
      </c>
      <c r="F1906" s="2" t="s">
        <v>107</v>
      </c>
      <c r="G1906" s="2">
        <v>74.2</v>
      </c>
      <c r="H1906" s="2">
        <v>25.8</v>
      </c>
      <c r="I1906" s="2" t="s">
        <v>19</v>
      </c>
      <c r="J1906" s="2" t="s">
        <v>27</v>
      </c>
      <c r="K1906" s="2">
        <v>2018</v>
      </c>
      <c r="L1906" s="2" t="s">
        <v>21</v>
      </c>
      <c r="M1906" s="3">
        <v>43410</v>
      </c>
    </row>
    <row r="1907" spans="1:13" x14ac:dyDescent="0.2">
      <c r="A1907" s="1" t="s">
        <v>32</v>
      </c>
      <c r="B1907" s="2" t="s">
        <v>462</v>
      </c>
      <c r="C1907" s="2" t="s">
        <v>15</v>
      </c>
      <c r="D1907" s="2" t="s">
        <v>2538</v>
      </c>
      <c r="E1907" s="2" t="s">
        <v>2175</v>
      </c>
      <c r="F1907" s="2" t="s">
        <v>245</v>
      </c>
      <c r="G1907" s="2">
        <v>65.849999999999994</v>
      </c>
      <c r="H1907" s="2">
        <v>34.15</v>
      </c>
      <c r="I1907" s="2" t="s">
        <v>19</v>
      </c>
      <c r="J1907" s="2" t="s">
        <v>27</v>
      </c>
      <c r="K1907" s="2">
        <v>2018</v>
      </c>
      <c r="L1907" s="2" t="s">
        <v>21</v>
      </c>
      <c r="M1907" s="3">
        <v>43410</v>
      </c>
    </row>
    <row r="1908" spans="1:13" x14ac:dyDescent="0.2">
      <c r="A1908" s="1" t="s">
        <v>269</v>
      </c>
      <c r="B1908" s="2" t="s">
        <v>463</v>
      </c>
      <c r="C1908" s="2" t="s">
        <v>15</v>
      </c>
      <c r="D1908" s="2" t="s">
        <v>2539</v>
      </c>
      <c r="E1908" s="2" t="s">
        <v>2175</v>
      </c>
      <c r="F1908" s="2" t="s">
        <v>2540</v>
      </c>
      <c r="G1908" s="2">
        <v>74.180000000000007</v>
      </c>
      <c r="H1908" s="2">
        <v>25.82</v>
      </c>
      <c r="I1908" s="2" t="s">
        <v>19</v>
      </c>
      <c r="J1908" s="2" t="s">
        <v>27</v>
      </c>
      <c r="K1908" s="2">
        <v>2018</v>
      </c>
      <c r="L1908" s="2" t="s">
        <v>21</v>
      </c>
      <c r="M1908" s="3">
        <v>43410</v>
      </c>
    </row>
    <row r="1909" spans="1:13" x14ac:dyDescent="0.2">
      <c r="A1909" s="1" t="s">
        <v>108</v>
      </c>
      <c r="B1909" s="2" t="s">
        <v>465</v>
      </c>
      <c r="C1909" s="2" t="s">
        <v>15</v>
      </c>
      <c r="D1909" s="2" t="s">
        <v>2541</v>
      </c>
      <c r="E1909" s="2" t="s">
        <v>2175</v>
      </c>
      <c r="F1909" s="2" t="s">
        <v>78</v>
      </c>
      <c r="G1909" s="2">
        <v>61.6</v>
      </c>
      <c r="H1909" s="2">
        <v>38.4</v>
      </c>
      <c r="I1909" s="2" t="s">
        <v>19</v>
      </c>
      <c r="J1909" s="2" t="s">
        <v>27</v>
      </c>
      <c r="K1909" s="2">
        <v>2018</v>
      </c>
      <c r="L1909" s="2" t="s">
        <v>21</v>
      </c>
      <c r="M1909" s="3">
        <v>43410</v>
      </c>
    </row>
    <row r="1910" spans="1:13" x14ac:dyDescent="0.2">
      <c r="A1910" s="1" t="s">
        <v>32</v>
      </c>
      <c r="B1910" s="2" t="s">
        <v>1024</v>
      </c>
      <c r="C1910" s="2" t="s">
        <v>15</v>
      </c>
      <c r="D1910" s="2" t="s">
        <v>2542</v>
      </c>
      <c r="E1910" s="2" t="s">
        <v>2175</v>
      </c>
      <c r="F1910" s="2" t="s">
        <v>35</v>
      </c>
      <c r="G1910" s="2">
        <v>68.069999999999993</v>
      </c>
      <c r="H1910" s="2">
        <v>31.93</v>
      </c>
      <c r="I1910" s="2" t="s">
        <v>19</v>
      </c>
      <c r="J1910" s="2" t="s">
        <v>27</v>
      </c>
      <c r="K1910" s="2">
        <v>2018</v>
      </c>
      <c r="L1910" s="2" t="s">
        <v>21</v>
      </c>
      <c r="M1910" s="3">
        <v>43410</v>
      </c>
    </row>
    <row r="1911" spans="1:13" x14ac:dyDescent="0.2">
      <c r="A1911" s="1" t="s">
        <v>217</v>
      </c>
      <c r="B1911" s="2" t="s">
        <v>1580</v>
      </c>
      <c r="C1911" s="2" t="s">
        <v>15</v>
      </c>
      <c r="D1911" s="2" t="s">
        <v>2543</v>
      </c>
      <c r="E1911" s="2" t="s">
        <v>2175</v>
      </c>
      <c r="F1911" s="2" t="s">
        <v>59</v>
      </c>
      <c r="G1911" s="2">
        <v>29.49</v>
      </c>
      <c r="H1911" s="2">
        <v>70.510000000000005</v>
      </c>
      <c r="I1911" s="2" t="s">
        <v>26</v>
      </c>
      <c r="J1911" s="2" t="s">
        <v>27</v>
      </c>
      <c r="K1911" s="2">
        <v>2018</v>
      </c>
      <c r="L1911" s="2" t="s">
        <v>21</v>
      </c>
      <c r="M1911" s="3">
        <v>43410</v>
      </c>
    </row>
    <row r="1912" spans="1:13" x14ac:dyDescent="0.2">
      <c r="A1912" s="1" t="s">
        <v>296</v>
      </c>
      <c r="B1912" s="2" t="s">
        <v>467</v>
      </c>
      <c r="C1912" s="2" t="s">
        <v>15</v>
      </c>
      <c r="D1912" s="2" t="s">
        <v>438</v>
      </c>
      <c r="E1912" s="2" t="s">
        <v>2175</v>
      </c>
      <c r="F1912" s="2" t="s">
        <v>365</v>
      </c>
      <c r="G1912" s="2">
        <v>58.6</v>
      </c>
      <c r="H1912" s="2">
        <v>41.1</v>
      </c>
      <c r="I1912" s="2" t="s">
        <v>19</v>
      </c>
      <c r="J1912" s="2" t="s">
        <v>27</v>
      </c>
      <c r="K1912" s="2">
        <v>2018</v>
      </c>
      <c r="L1912" s="2" t="s">
        <v>21</v>
      </c>
      <c r="M1912" s="3">
        <v>43410</v>
      </c>
    </row>
    <row r="1913" spans="1:13" x14ac:dyDescent="0.2">
      <c r="A1913" s="1" t="s">
        <v>108</v>
      </c>
      <c r="B1913" s="2" t="s">
        <v>129</v>
      </c>
      <c r="C1913" s="2" t="s">
        <v>15</v>
      </c>
      <c r="D1913" s="2" t="s">
        <v>2544</v>
      </c>
      <c r="E1913" s="2" t="s">
        <v>2175</v>
      </c>
      <c r="F1913" s="2" t="s">
        <v>159</v>
      </c>
      <c r="G1913" s="2">
        <v>68.2</v>
      </c>
      <c r="H1913" s="2">
        <v>31.8</v>
      </c>
      <c r="I1913" s="2" t="s">
        <v>19</v>
      </c>
      <c r="J1913" s="2" t="s">
        <v>27</v>
      </c>
      <c r="K1913" s="2">
        <v>2018</v>
      </c>
      <c r="L1913" s="2" t="s">
        <v>21</v>
      </c>
      <c r="M1913" s="3">
        <v>43410</v>
      </c>
    </row>
    <row r="1914" spans="1:13" x14ac:dyDescent="0.2">
      <c r="A1914" s="1" t="s">
        <v>108</v>
      </c>
      <c r="B1914" s="2" t="s">
        <v>129</v>
      </c>
      <c r="C1914" s="2" t="s">
        <v>15</v>
      </c>
      <c r="D1914" s="2" t="s">
        <v>516</v>
      </c>
      <c r="E1914" s="2" t="s">
        <v>2175</v>
      </c>
      <c r="F1914" s="2" t="s">
        <v>233</v>
      </c>
      <c r="G1914" s="2">
        <v>71.400000000000006</v>
      </c>
      <c r="H1914" s="2">
        <v>28.6</v>
      </c>
      <c r="I1914" s="2" t="s">
        <v>19</v>
      </c>
      <c r="J1914" s="2" t="s">
        <v>27</v>
      </c>
      <c r="K1914" s="2">
        <v>2018</v>
      </c>
      <c r="L1914" s="2" t="s">
        <v>21</v>
      </c>
      <c r="M1914" s="3">
        <v>43410</v>
      </c>
    </row>
    <row r="1915" spans="1:13" x14ac:dyDescent="0.2">
      <c r="A1915" s="1" t="s">
        <v>223</v>
      </c>
      <c r="B1915" s="2" t="s">
        <v>966</v>
      </c>
      <c r="C1915" s="2" t="s">
        <v>15</v>
      </c>
      <c r="D1915" s="2" t="s">
        <v>2545</v>
      </c>
      <c r="E1915" s="2" t="s">
        <v>2175</v>
      </c>
      <c r="F1915" s="2" t="s">
        <v>2546</v>
      </c>
      <c r="G1915" s="2">
        <v>72.22</v>
      </c>
      <c r="H1915" s="2">
        <v>27.28</v>
      </c>
      <c r="I1915" s="2" t="s">
        <v>19</v>
      </c>
      <c r="J1915" s="2" t="s">
        <v>27</v>
      </c>
      <c r="K1915" s="2">
        <v>2018</v>
      </c>
      <c r="L1915" s="2" t="s">
        <v>21</v>
      </c>
      <c r="M1915" s="3">
        <v>43410</v>
      </c>
    </row>
    <row r="1916" spans="1:13" x14ac:dyDescent="0.2">
      <c r="A1916" s="1" t="s">
        <v>111</v>
      </c>
      <c r="B1916" s="2" t="s">
        <v>2547</v>
      </c>
      <c r="C1916" s="2" t="s">
        <v>15</v>
      </c>
      <c r="D1916" s="2" t="s">
        <v>2492</v>
      </c>
      <c r="E1916" s="2" t="s">
        <v>2175</v>
      </c>
      <c r="F1916" s="2" t="s">
        <v>159</v>
      </c>
      <c r="G1916" s="2">
        <v>66.48</v>
      </c>
      <c r="H1916" s="2">
        <v>33.520000000000003</v>
      </c>
      <c r="I1916" s="2" t="s">
        <v>19</v>
      </c>
      <c r="J1916" s="2" t="s">
        <v>27</v>
      </c>
      <c r="K1916" s="2">
        <v>2018</v>
      </c>
      <c r="L1916" s="2" t="s">
        <v>21</v>
      </c>
      <c r="M1916" s="3">
        <v>43410</v>
      </c>
    </row>
    <row r="1917" spans="1:13" x14ac:dyDescent="0.2">
      <c r="A1917" s="1" t="s">
        <v>374</v>
      </c>
      <c r="B1917" s="2" t="s">
        <v>374</v>
      </c>
      <c r="C1917" s="2" t="s">
        <v>15</v>
      </c>
      <c r="D1917" s="2" t="s">
        <v>2548</v>
      </c>
      <c r="E1917" s="2" t="s">
        <v>2175</v>
      </c>
      <c r="F1917" s="2" t="s">
        <v>48</v>
      </c>
      <c r="G1917" s="2">
        <v>68.510000000000005</v>
      </c>
      <c r="H1917" s="2">
        <v>31.49</v>
      </c>
      <c r="I1917" s="2" t="s">
        <v>19</v>
      </c>
      <c r="J1917" s="2" t="s">
        <v>27</v>
      </c>
      <c r="K1917" s="2">
        <v>2018</v>
      </c>
      <c r="L1917" s="2" t="s">
        <v>21</v>
      </c>
      <c r="M1917" s="3">
        <v>43410</v>
      </c>
    </row>
    <row r="1918" spans="1:13" x14ac:dyDescent="0.2">
      <c r="A1918" s="1" t="s">
        <v>91</v>
      </c>
      <c r="B1918" s="2" t="s">
        <v>1876</v>
      </c>
      <c r="C1918" s="2" t="s">
        <v>15</v>
      </c>
      <c r="D1918" s="2" t="s">
        <v>2549</v>
      </c>
      <c r="E1918" s="2" t="s">
        <v>2175</v>
      </c>
      <c r="F1918" s="2" t="s">
        <v>2074</v>
      </c>
      <c r="G1918" s="2">
        <v>75.400000000000006</v>
      </c>
      <c r="H1918" s="2">
        <v>24.6</v>
      </c>
      <c r="I1918" s="2" t="s">
        <v>19</v>
      </c>
      <c r="J1918" s="2" t="s">
        <v>27</v>
      </c>
      <c r="K1918" s="2">
        <v>2018</v>
      </c>
      <c r="L1918" s="2" t="s">
        <v>21</v>
      </c>
      <c r="M1918" s="3">
        <v>43410</v>
      </c>
    </row>
    <row r="1919" spans="1:13" x14ac:dyDescent="0.2">
      <c r="A1919" s="1" t="s">
        <v>91</v>
      </c>
      <c r="B1919" s="2" t="s">
        <v>1876</v>
      </c>
      <c r="C1919" s="2" t="s">
        <v>15</v>
      </c>
      <c r="D1919" s="2" t="s">
        <v>2550</v>
      </c>
      <c r="E1919" s="2" t="s">
        <v>2175</v>
      </c>
      <c r="F1919" s="2" t="s">
        <v>1424</v>
      </c>
      <c r="G1919" s="2">
        <v>74.599999999999994</v>
      </c>
      <c r="H1919" s="2">
        <v>25.4</v>
      </c>
      <c r="I1919" s="2" t="s">
        <v>19</v>
      </c>
      <c r="J1919" s="2" t="s">
        <v>27</v>
      </c>
      <c r="K1919" s="2">
        <v>2018</v>
      </c>
      <c r="L1919" s="2" t="s">
        <v>21</v>
      </c>
      <c r="M1919" s="3">
        <v>43410</v>
      </c>
    </row>
    <row r="1920" spans="1:13" x14ac:dyDescent="0.2">
      <c r="A1920" s="1" t="s">
        <v>52</v>
      </c>
      <c r="B1920" s="2" t="s">
        <v>2551</v>
      </c>
      <c r="C1920" s="2" t="s">
        <v>15</v>
      </c>
      <c r="D1920" s="2" t="s">
        <v>2552</v>
      </c>
      <c r="E1920" s="2" t="s">
        <v>2175</v>
      </c>
      <c r="F1920" s="2" t="s">
        <v>245</v>
      </c>
      <c r="G1920" s="2">
        <v>54.65</v>
      </c>
      <c r="H1920" s="2">
        <v>45.35</v>
      </c>
      <c r="I1920" s="2" t="s">
        <v>19</v>
      </c>
      <c r="J1920" s="2" t="s">
        <v>27</v>
      </c>
      <c r="K1920" s="2">
        <v>2018</v>
      </c>
      <c r="L1920" s="2" t="s">
        <v>21</v>
      </c>
      <c r="M1920" s="3">
        <v>43410</v>
      </c>
    </row>
    <row r="1921" spans="1:13" x14ac:dyDescent="0.2">
      <c r="A1921" s="1" t="s">
        <v>13</v>
      </c>
      <c r="B1921" s="2" t="s">
        <v>377</v>
      </c>
      <c r="C1921" s="2" t="s">
        <v>15</v>
      </c>
      <c r="D1921" s="2" t="s">
        <v>2553</v>
      </c>
      <c r="E1921" s="2" t="s">
        <v>2175</v>
      </c>
      <c r="F1921" s="2" t="s">
        <v>2554</v>
      </c>
      <c r="G1921" s="2">
        <v>70.25</v>
      </c>
      <c r="H1921" s="2">
        <v>29.75</v>
      </c>
      <c r="I1921" s="2" t="s">
        <v>19</v>
      </c>
      <c r="J1921" s="2" t="s">
        <v>27</v>
      </c>
      <c r="K1921" s="2">
        <v>2018</v>
      </c>
      <c r="L1921" s="2" t="s">
        <v>21</v>
      </c>
      <c r="M1921" s="3">
        <v>43410</v>
      </c>
    </row>
    <row r="1922" spans="1:13" x14ac:dyDescent="0.2">
      <c r="A1922" s="1" t="s">
        <v>180</v>
      </c>
      <c r="B1922" s="2" t="s">
        <v>1220</v>
      </c>
      <c r="C1922" s="2" t="s">
        <v>15</v>
      </c>
      <c r="D1922" s="2" t="s">
        <v>2555</v>
      </c>
      <c r="E1922" s="2" t="s">
        <v>2175</v>
      </c>
      <c r="F1922" s="2" t="s">
        <v>76</v>
      </c>
      <c r="G1922" s="2">
        <v>73.849999999999994</v>
      </c>
      <c r="H1922" s="2">
        <v>26.15</v>
      </c>
      <c r="I1922" s="2" t="s">
        <v>19</v>
      </c>
      <c r="J1922" s="2" t="s">
        <v>27</v>
      </c>
      <c r="K1922" s="2">
        <v>2018</v>
      </c>
      <c r="L1922" s="2" t="s">
        <v>21</v>
      </c>
      <c r="M1922" s="3">
        <v>43410</v>
      </c>
    </row>
    <row r="1923" spans="1:13" x14ac:dyDescent="0.2">
      <c r="A1923" s="1" t="s">
        <v>293</v>
      </c>
      <c r="B1923" s="2" t="s">
        <v>753</v>
      </c>
      <c r="C1923" s="2" t="s">
        <v>15</v>
      </c>
      <c r="D1923" s="2" t="s">
        <v>2556</v>
      </c>
      <c r="E1923" s="2" t="s">
        <v>2175</v>
      </c>
      <c r="F1923" s="2" t="s">
        <v>130</v>
      </c>
      <c r="G1923" s="2">
        <v>62.24</v>
      </c>
      <c r="H1923" s="2">
        <v>37.76</v>
      </c>
      <c r="I1923" s="2" t="s">
        <v>19</v>
      </c>
      <c r="J1923" s="2" t="s">
        <v>27</v>
      </c>
      <c r="K1923" s="2">
        <v>2018</v>
      </c>
      <c r="L1923" s="2" t="s">
        <v>21</v>
      </c>
      <c r="M1923" s="3">
        <v>43410</v>
      </c>
    </row>
    <row r="1924" spans="1:13" x14ac:dyDescent="0.2">
      <c r="A1924" s="1" t="s">
        <v>672</v>
      </c>
      <c r="B1924" s="2" t="s">
        <v>673</v>
      </c>
      <c r="C1924" s="2" t="s">
        <v>15</v>
      </c>
      <c r="D1924" s="2" t="s">
        <v>2557</v>
      </c>
      <c r="E1924" s="2" t="s">
        <v>2175</v>
      </c>
      <c r="F1924" s="2" t="s">
        <v>115</v>
      </c>
      <c r="G1924" s="2">
        <v>61.99</v>
      </c>
      <c r="H1924" s="2">
        <v>38.01</v>
      </c>
      <c r="I1924" s="2" t="s">
        <v>19</v>
      </c>
      <c r="J1924" s="2" t="s">
        <v>27</v>
      </c>
      <c r="K1924" s="2">
        <v>2018</v>
      </c>
      <c r="L1924" s="2" t="s">
        <v>21</v>
      </c>
      <c r="M1924" s="3">
        <v>43410</v>
      </c>
    </row>
    <row r="1925" spans="1:13" x14ac:dyDescent="0.2">
      <c r="A1925" s="1" t="s">
        <v>242</v>
      </c>
      <c r="B1925" s="2" t="s">
        <v>478</v>
      </c>
      <c r="C1925" s="2" t="s">
        <v>2558</v>
      </c>
      <c r="D1925" s="2" t="s">
        <v>2559</v>
      </c>
      <c r="E1925" s="2" t="s">
        <v>2175</v>
      </c>
      <c r="F1925" s="2" t="s">
        <v>149</v>
      </c>
      <c r="G1925" s="2">
        <v>74.72</v>
      </c>
      <c r="H1925" s="2">
        <v>25.28</v>
      </c>
      <c r="I1925" s="2" t="s">
        <v>19</v>
      </c>
      <c r="J1925" s="2" t="s">
        <v>27</v>
      </c>
      <c r="K1925" s="2">
        <v>2018</v>
      </c>
      <c r="L1925" s="2" t="s">
        <v>21</v>
      </c>
      <c r="M1925" s="3">
        <v>43410</v>
      </c>
    </row>
    <row r="1926" spans="1:13" x14ac:dyDescent="0.2">
      <c r="A1926" s="1" t="s">
        <v>242</v>
      </c>
      <c r="B1926" s="2" t="s">
        <v>478</v>
      </c>
      <c r="C1926" s="2" t="s">
        <v>15</v>
      </c>
      <c r="D1926" s="2" t="s">
        <v>2560</v>
      </c>
      <c r="E1926" s="2" t="s">
        <v>2175</v>
      </c>
      <c r="F1926" s="2" t="s">
        <v>1188</v>
      </c>
      <c r="G1926" s="2">
        <v>46.2</v>
      </c>
      <c r="H1926" s="2">
        <v>53.8</v>
      </c>
      <c r="I1926" s="2" t="s">
        <v>26</v>
      </c>
      <c r="J1926" s="2" t="s">
        <v>27</v>
      </c>
      <c r="K1926" s="2">
        <v>2018</v>
      </c>
      <c r="L1926" s="2" t="s">
        <v>21</v>
      </c>
      <c r="M1926" s="3">
        <v>43410</v>
      </c>
    </row>
    <row r="1927" spans="1:13" x14ac:dyDescent="0.2">
      <c r="A1927" s="1" t="s">
        <v>220</v>
      </c>
      <c r="B1927" s="2" t="s">
        <v>756</v>
      </c>
      <c r="C1927" s="2" t="s">
        <v>15</v>
      </c>
      <c r="D1927" s="2" t="s">
        <v>2561</v>
      </c>
      <c r="E1927" s="2" t="s">
        <v>2175</v>
      </c>
      <c r="F1927" s="2" t="s">
        <v>2562</v>
      </c>
      <c r="G1927" s="2">
        <v>69.31</v>
      </c>
      <c r="H1927" s="2">
        <v>30.69</v>
      </c>
      <c r="I1927" s="2" t="s">
        <v>19</v>
      </c>
      <c r="J1927" s="2" t="s">
        <v>27</v>
      </c>
      <c r="K1927" s="2">
        <v>2018</v>
      </c>
      <c r="L1927" s="2" t="s">
        <v>21</v>
      </c>
      <c r="M1927" s="3">
        <v>43410</v>
      </c>
    </row>
    <row r="1928" spans="1:13" x14ac:dyDescent="0.2">
      <c r="A1928" s="1" t="s">
        <v>79</v>
      </c>
      <c r="B1928" s="2" t="s">
        <v>969</v>
      </c>
      <c r="C1928" s="2" t="s">
        <v>15</v>
      </c>
      <c r="D1928" s="2" t="s">
        <v>2563</v>
      </c>
      <c r="E1928" s="2" t="s">
        <v>2175</v>
      </c>
      <c r="F1928" s="2" t="s">
        <v>176</v>
      </c>
      <c r="G1928" s="2">
        <v>52.64</v>
      </c>
      <c r="H1928" s="2">
        <v>47.36</v>
      </c>
      <c r="I1928" s="2" t="s">
        <v>19</v>
      </c>
      <c r="J1928" s="2" t="s">
        <v>27</v>
      </c>
      <c r="K1928" s="2">
        <v>2018</v>
      </c>
      <c r="L1928" s="2" t="s">
        <v>21</v>
      </c>
      <c r="M1928" s="3">
        <v>43410</v>
      </c>
    </row>
    <row r="1929" spans="1:13" x14ac:dyDescent="0.2">
      <c r="A1929" s="1" t="s">
        <v>32</v>
      </c>
      <c r="B1929" s="2" t="s">
        <v>869</v>
      </c>
      <c r="C1929" s="2" t="s">
        <v>15</v>
      </c>
      <c r="D1929" s="2" t="s">
        <v>2564</v>
      </c>
      <c r="E1929" s="2" t="s">
        <v>2175</v>
      </c>
      <c r="F1929" s="2" t="s">
        <v>78</v>
      </c>
      <c r="G1929" s="2">
        <v>75.489999999999995</v>
      </c>
      <c r="H1929" s="2">
        <v>24.51</v>
      </c>
      <c r="I1929" s="2" t="s">
        <v>19</v>
      </c>
      <c r="J1929" s="2" t="s">
        <v>27</v>
      </c>
      <c r="K1929" s="2">
        <v>2018</v>
      </c>
      <c r="L1929" s="2" t="s">
        <v>21</v>
      </c>
      <c r="M1929" s="3">
        <v>43410</v>
      </c>
    </row>
    <row r="1930" spans="1:13" x14ac:dyDescent="0.2">
      <c r="A1930" s="1" t="s">
        <v>269</v>
      </c>
      <c r="B1930" s="2" t="s">
        <v>599</v>
      </c>
      <c r="C1930" s="2" t="s">
        <v>15</v>
      </c>
      <c r="D1930" s="2" t="s">
        <v>2565</v>
      </c>
      <c r="E1930" s="2" t="s">
        <v>2175</v>
      </c>
      <c r="F1930" s="2" t="s">
        <v>2566</v>
      </c>
      <c r="G1930" s="2">
        <v>80.83</v>
      </c>
      <c r="H1930" s="2">
        <v>19.170000000000002</v>
      </c>
      <c r="I1930" s="2" t="s">
        <v>19</v>
      </c>
      <c r="J1930" s="2" t="s">
        <v>27</v>
      </c>
      <c r="K1930" s="2">
        <v>2018</v>
      </c>
      <c r="L1930" s="2" t="s">
        <v>21</v>
      </c>
      <c r="M1930" s="3">
        <v>43410</v>
      </c>
    </row>
    <row r="1931" spans="1:13" x14ac:dyDescent="0.2">
      <c r="A1931" s="1" t="s">
        <v>280</v>
      </c>
      <c r="B1931" s="2" t="s">
        <v>1334</v>
      </c>
      <c r="C1931" s="2" t="s">
        <v>15</v>
      </c>
      <c r="D1931" s="2" t="s">
        <v>2567</v>
      </c>
      <c r="E1931" s="2" t="s">
        <v>2175</v>
      </c>
      <c r="F1931" s="2" t="s">
        <v>97</v>
      </c>
      <c r="G1931" s="2">
        <v>48.3</v>
      </c>
      <c r="H1931" s="2">
        <v>51.7</v>
      </c>
      <c r="I1931" s="2" t="s">
        <v>26</v>
      </c>
      <c r="J1931" s="2" t="s">
        <v>27</v>
      </c>
      <c r="K1931" s="2">
        <v>2018</v>
      </c>
      <c r="L1931" s="2" t="s">
        <v>21</v>
      </c>
      <c r="M1931" s="3">
        <v>43410</v>
      </c>
    </row>
    <row r="1932" spans="1:13" x14ac:dyDescent="0.2">
      <c r="A1932" s="1" t="s">
        <v>339</v>
      </c>
      <c r="B1932" s="2" t="s">
        <v>2568</v>
      </c>
      <c r="C1932" s="2" t="s">
        <v>15</v>
      </c>
      <c r="D1932" s="2" t="s">
        <v>2569</v>
      </c>
      <c r="E1932" s="2" t="s">
        <v>2175</v>
      </c>
      <c r="F1932" s="2" t="s">
        <v>65</v>
      </c>
      <c r="G1932" s="2">
        <v>48.51</v>
      </c>
      <c r="H1932" s="2">
        <v>51.49</v>
      </c>
      <c r="I1932" s="2" t="s">
        <v>26</v>
      </c>
      <c r="J1932" s="2" t="s">
        <v>27</v>
      </c>
      <c r="K1932" s="2">
        <v>2018</v>
      </c>
      <c r="L1932" s="2" t="s">
        <v>21</v>
      </c>
      <c r="M1932" s="3">
        <v>43410</v>
      </c>
    </row>
    <row r="1933" spans="1:13" x14ac:dyDescent="0.2">
      <c r="A1933" s="1" t="s">
        <v>52</v>
      </c>
      <c r="B1933" s="2" t="s">
        <v>875</v>
      </c>
      <c r="C1933" s="2" t="s">
        <v>15</v>
      </c>
      <c r="D1933" s="2" t="s">
        <v>2542</v>
      </c>
      <c r="E1933" s="2" t="s">
        <v>2175</v>
      </c>
      <c r="F1933" s="2" t="s">
        <v>65</v>
      </c>
      <c r="G1933" s="2">
        <v>79.23</v>
      </c>
      <c r="H1933" s="2">
        <v>20.77</v>
      </c>
      <c r="I1933" s="2" t="s">
        <v>19</v>
      </c>
      <c r="J1933" s="2" t="s">
        <v>27</v>
      </c>
      <c r="K1933" s="2">
        <v>2018</v>
      </c>
      <c r="L1933" s="2" t="s">
        <v>21</v>
      </c>
      <c r="M1933" s="3">
        <v>43410</v>
      </c>
    </row>
    <row r="1934" spans="1:13" x14ac:dyDescent="0.2">
      <c r="A1934" s="1" t="s">
        <v>52</v>
      </c>
      <c r="B1934" s="2" t="s">
        <v>875</v>
      </c>
      <c r="C1934" s="2" t="s">
        <v>15</v>
      </c>
      <c r="D1934" s="2" t="s">
        <v>2570</v>
      </c>
      <c r="E1934" s="2" t="s">
        <v>2175</v>
      </c>
      <c r="F1934" s="2" t="s">
        <v>136</v>
      </c>
      <c r="G1934" s="2">
        <v>79.06</v>
      </c>
      <c r="H1934" s="2">
        <v>20.94</v>
      </c>
      <c r="I1934" s="2" t="s">
        <v>19</v>
      </c>
      <c r="J1934" s="2" t="s">
        <v>27</v>
      </c>
      <c r="K1934" s="2">
        <v>2018</v>
      </c>
      <c r="L1934" s="2" t="s">
        <v>21</v>
      </c>
      <c r="M1934" s="3">
        <v>43410</v>
      </c>
    </row>
    <row r="1935" spans="1:13" x14ac:dyDescent="0.2">
      <c r="A1935" s="1" t="s">
        <v>91</v>
      </c>
      <c r="B1935" s="2" t="s">
        <v>2571</v>
      </c>
      <c r="C1935" s="2" t="s">
        <v>15</v>
      </c>
      <c r="D1935" s="2" t="s">
        <v>2572</v>
      </c>
      <c r="E1935" s="2" t="s">
        <v>2175</v>
      </c>
      <c r="F1935" s="2" t="s">
        <v>2270</v>
      </c>
      <c r="G1935" s="2">
        <v>77.099999999999994</v>
      </c>
      <c r="H1935" s="2">
        <v>22.9</v>
      </c>
      <c r="I1935" s="2" t="s">
        <v>19</v>
      </c>
      <c r="J1935" s="2" t="s">
        <v>27</v>
      </c>
      <c r="K1935" s="2">
        <v>2018</v>
      </c>
      <c r="L1935" s="2" t="s">
        <v>21</v>
      </c>
      <c r="M1935" s="3">
        <v>43410</v>
      </c>
    </row>
    <row r="1936" spans="1:13" x14ac:dyDescent="0.2">
      <c r="A1936" s="1" t="s">
        <v>491</v>
      </c>
      <c r="B1936" s="2" t="s">
        <v>916</v>
      </c>
      <c r="C1936" s="2" t="s">
        <v>15</v>
      </c>
      <c r="D1936" s="2" t="s">
        <v>2573</v>
      </c>
      <c r="E1936" s="2" t="s">
        <v>2175</v>
      </c>
      <c r="F1936" s="2" t="s">
        <v>136</v>
      </c>
      <c r="G1936" s="2">
        <v>65.39</v>
      </c>
      <c r="H1936" s="2">
        <v>34.61</v>
      </c>
      <c r="I1936" s="2" t="s">
        <v>19</v>
      </c>
      <c r="J1936" s="2" t="s">
        <v>27</v>
      </c>
      <c r="K1936" s="2">
        <v>2018</v>
      </c>
      <c r="L1936" s="2" t="s">
        <v>21</v>
      </c>
      <c r="M1936" s="3">
        <v>43410</v>
      </c>
    </row>
    <row r="1937" spans="1:13" x14ac:dyDescent="0.2">
      <c r="A1937" s="1" t="s">
        <v>91</v>
      </c>
      <c r="B1937" s="2" t="s">
        <v>2024</v>
      </c>
      <c r="C1937" s="2" t="s">
        <v>15</v>
      </c>
      <c r="D1937" s="2" t="s">
        <v>2574</v>
      </c>
      <c r="E1937" s="2" t="s">
        <v>2175</v>
      </c>
      <c r="F1937" s="2" t="s">
        <v>1724</v>
      </c>
      <c r="G1937" s="2">
        <v>78.3</v>
      </c>
      <c r="H1937" s="2">
        <v>21.7</v>
      </c>
      <c r="I1937" s="2" t="s">
        <v>19</v>
      </c>
      <c r="J1937" s="2" t="s">
        <v>27</v>
      </c>
      <c r="K1937" s="2">
        <v>2018</v>
      </c>
      <c r="L1937" s="2" t="s">
        <v>21</v>
      </c>
      <c r="M1937" s="3">
        <v>43410</v>
      </c>
    </row>
    <row r="1938" spans="1:13" x14ac:dyDescent="0.2">
      <c r="A1938" s="1" t="s">
        <v>91</v>
      </c>
      <c r="B1938" s="2" t="s">
        <v>2024</v>
      </c>
      <c r="C1938" s="2" t="s">
        <v>15</v>
      </c>
      <c r="D1938" s="2" t="s">
        <v>2575</v>
      </c>
      <c r="E1938" s="2" t="s">
        <v>2175</v>
      </c>
      <c r="F1938" s="2" t="s">
        <v>2206</v>
      </c>
      <c r="G1938" s="2">
        <v>78.2</v>
      </c>
      <c r="H1938" s="2">
        <v>21.8</v>
      </c>
      <c r="I1938" s="2" t="s">
        <v>19</v>
      </c>
      <c r="J1938" s="2" t="s">
        <v>27</v>
      </c>
      <c r="K1938" s="2">
        <v>2018</v>
      </c>
      <c r="L1938" s="2" t="s">
        <v>21</v>
      </c>
      <c r="M1938" s="3">
        <v>43410</v>
      </c>
    </row>
    <row r="1939" spans="1:13" x14ac:dyDescent="0.2">
      <c r="A1939" s="1" t="s">
        <v>363</v>
      </c>
      <c r="B1939" s="2" t="s">
        <v>2576</v>
      </c>
      <c r="C1939" s="2" t="s">
        <v>15</v>
      </c>
      <c r="D1939" s="2" t="s">
        <v>2577</v>
      </c>
      <c r="E1939" s="2" t="s">
        <v>2175</v>
      </c>
      <c r="F1939" s="2" t="s">
        <v>233</v>
      </c>
      <c r="G1939" s="2">
        <v>56.55</v>
      </c>
      <c r="H1939" s="2">
        <v>43.45</v>
      </c>
      <c r="I1939" s="2" t="s">
        <v>19</v>
      </c>
      <c r="J1939" s="2" t="s">
        <v>27</v>
      </c>
      <c r="K1939" s="2">
        <v>2018</v>
      </c>
      <c r="L1939" s="2" t="s">
        <v>21</v>
      </c>
      <c r="M1939" s="3">
        <v>43410</v>
      </c>
    </row>
    <row r="1940" spans="1:13" x14ac:dyDescent="0.2">
      <c r="A1940" s="1" t="s">
        <v>329</v>
      </c>
      <c r="B1940" s="2" t="s">
        <v>330</v>
      </c>
      <c r="C1940" s="2" t="s">
        <v>15</v>
      </c>
      <c r="D1940" s="2" t="s">
        <v>2578</v>
      </c>
      <c r="E1940" s="2" t="s">
        <v>2175</v>
      </c>
      <c r="F1940" s="2" t="s">
        <v>97</v>
      </c>
      <c r="G1940" s="2">
        <v>53.04</v>
      </c>
      <c r="H1940" s="2">
        <v>46.96</v>
      </c>
      <c r="I1940" s="2" t="s">
        <v>19</v>
      </c>
      <c r="J1940" s="2" t="s">
        <v>27</v>
      </c>
      <c r="K1940" s="2">
        <v>2018</v>
      </c>
      <c r="L1940" s="2" t="s">
        <v>21</v>
      </c>
      <c r="M1940" s="3">
        <v>43410</v>
      </c>
    </row>
    <row r="1941" spans="1:13" x14ac:dyDescent="0.2">
      <c r="A1941" s="1" t="s">
        <v>52</v>
      </c>
      <c r="B1941" s="2" t="s">
        <v>238</v>
      </c>
      <c r="C1941" s="2" t="s">
        <v>15</v>
      </c>
      <c r="D1941" s="2" t="s">
        <v>2579</v>
      </c>
      <c r="E1941" s="2" t="s">
        <v>2175</v>
      </c>
      <c r="F1941" s="2" t="s">
        <v>97</v>
      </c>
      <c r="G1941" s="2">
        <v>78.53</v>
      </c>
      <c r="H1941" s="2">
        <v>21.47</v>
      </c>
      <c r="I1941" s="2" t="s">
        <v>19</v>
      </c>
      <c r="J1941" s="2" t="s">
        <v>27</v>
      </c>
      <c r="K1941" s="2">
        <v>2018</v>
      </c>
      <c r="L1941" s="2" t="s">
        <v>21</v>
      </c>
      <c r="M1941" s="3">
        <v>43410</v>
      </c>
    </row>
    <row r="1942" spans="1:13" x14ac:dyDescent="0.2">
      <c r="A1942" s="1" t="s">
        <v>13</v>
      </c>
      <c r="B1942" s="2" t="s">
        <v>763</v>
      </c>
      <c r="C1942" s="2" t="s">
        <v>15</v>
      </c>
      <c r="D1942" s="2" t="s">
        <v>438</v>
      </c>
      <c r="E1942" s="2" t="s">
        <v>2175</v>
      </c>
      <c r="F1942" s="2" t="s">
        <v>314</v>
      </c>
      <c r="G1942" s="2">
        <v>75.510000000000005</v>
      </c>
      <c r="H1942" s="2">
        <v>24.49</v>
      </c>
      <c r="I1942" s="2" t="s">
        <v>19</v>
      </c>
      <c r="J1942" s="2" t="s">
        <v>27</v>
      </c>
      <c r="K1942" s="2">
        <v>2018</v>
      </c>
      <c r="L1942" s="2" t="s">
        <v>21</v>
      </c>
      <c r="M1942" s="3">
        <v>43410</v>
      </c>
    </row>
    <row r="1943" spans="1:13" x14ac:dyDescent="0.2">
      <c r="A1943" s="1" t="s">
        <v>296</v>
      </c>
      <c r="B1943" s="2" t="s">
        <v>484</v>
      </c>
      <c r="C1943" s="2" t="s">
        <v>15</v>
      </c>
      <c r="D1943" s="2" t="s">
        <v>2580</v>
      </c>
      <c r="E1943" s="2" t="s">
        <v>2175</v>
      </c>
      <c r="F1943" s="2" t="s">
        <v>490</v>
      </c>
      <c r="G1943" s="2">
        <v>61.4</v>
      </c>
      <c r="H1943" s="2">
        <v>38.6</v>
      </c>
      <c r="I1943" s="2" t="s">
        <v>19</v>
      </c>
      <c r="J1943" s="2" t="s">
        <v>27</v>
      </c>
      <c r="K1943" s="2">
        <v>2018</v>
      </c>
      <c r="L1943" s="2" t="s">
        <v>21</v>
      </c>
      <c r="M1943" s="3">
        <v>43410</v>
      </c>
    </row>
    <row r="1944" spans="1:13" x14ac:dyDescent="0.2">
      <c r="A1944" s="1" t="s">
        <v>296</v>
      </c>
      <c r="B1944" s="2" t="s">
        <v>2581</v>
      </c>
      <c r="C1944" s="2" t="s">
        <v>15</v>
      </c>
      <c r="D1944" s="2" t="s">
        <v>2582</v>
      </c>
      <c r="E1944" s="2" t="s">
        <v>2175</v>
      </c>
      <c r="F1944" s="2" t="s">
        <v>18</v>
      </c>
      <c r="G1944" s="2">
        <v>45.3</v>
      </c>
      <c r="H1944" s="2">
        <v>54.7</v>
      </c>
      <c r="I1944" s="2" t="s">
        <v>26</v>
      </c>
      <c r="J1944" s="2" t="s">
        <v>27</v>
      </c>
      <c r="K1944" s="2">
        <v>2018</v>
      </c>
      <c r="L1944" s="2" t="s">
        <v>21</v>
      </c>
      <c r="M1944" s="3">
        <v>43410</v>
      </c>
    </row>
    <row r="1945" spans="1:13" x14ac:dyDescent="0.2">
      <c r="A1945" s="1" t="s">
        <v>220</v>
      </c>
      <c r="B1945" s="2" t="s">
        <v>1195</v>
      </c>
      <c r="C1945" s="2" t="s">
        <v>15</v>
      </c>
      <c r="D1945" s="2" t="s">
        <v>2478</v>
      </c>
      <c r="E1945" s="2" t="s">
        <v>2175</v>
      </c>
      <c r="F1945" s="2" t="s">
        <v>18</v>
      </c>
      <c r="G1945" s="2">
        <v>66.319999999999993</v>
      </c>
      <c r="H1945" s="2">
        <v>33.68</v>
      </c>
      <c r="I1945" s="2" t="s">
        <v>19</v>
      </c>
      <c r="J1945" s="2" t="s">
        <v>27</v>
      </c>
      <c r="K1945" s="2">
        <v>2018</v>
      </c>
      <c r="L1945" s="2" t="s">
        <v>21</v>
      </c>
      <c r="M1945" s="3">
        <v>43410</v>
      </c>
    </row>
    <row r="1946" spans="1:13" x14ac:dyDescent="0.2">
      <c r="A1946" s="1" t="s">
        <v>116</v>
      </c>
      <c r="B1946" s="2" t="s">
        <v>117</v>
      </c>
      <c r="C1946" s="2" t="s">
        <v>15</v>
      </c>
      <c r="D1946" s="2" t="s">
        <v>2583</v>
      </c>
      <c r="E1946" s="2" t="s">
        <v>2175</v>
      </c>
      <c r="F1946" s="2" t="s">
        <v>76</v>
      </c>
      <c r="G1946" s="2">
        <v>62.19</v>
      </c>
      <c r="H1946" s="2">
        <v>37.81</v>
      </c>
      <c r="I1946" s="2" t="s">
        <v>19</v>
      </c>
      <c r="J1946" s="2" t="s">
        <v>27</v>
      </c>
      <c r="K1946" s="2">
        <v>2018</v>
      </c>
      <c r="L1946" s="2" t="s">
        <v>21</v>
      </c>
      <c r="M1946" s="3">
        <v>43410</v>
      </c>
    </row>
    <row r="1947" spans="1:13" x14ac:dyDescent="0.2">
      <c r="A1947" s="1" t="s">
        <v>290</v>
      </c>
      <c r="B1947" s="2" t="s">
        <v>1962</v>
      </c>
      <c r="C1947" s="2" t="s">
        <v>15</v>
      </c>
      <c r="D1947" s="2" t="s">
        <v>2584</v>
      </c>
      <c r="E1947" s="2" t="s">
        <v>2175</v>
      </c>
      <c r="F1947" s="2" t="s">
        <v>65</v>
      </c>
      <c r="G1947" s="2">
        <v>68.64</v>
      </c>
      <c r="H1947" s="2">
        <v>31.36</v>
      </c>
      <c r="I1947" s="2" t="s">
        <v>19</v>
      </c>
      <c r="J1947" s="2" t="s">
        <v>27</v>
      </c>
      <c r="K1947" s="2">
        <v>2018</v>
      </c>
      <c r="L1947" s="2" t="s">
        <v>21</v>
      </c>
      <c r="M1947" s="3">
        <v>43410</v>
      </c>
    </row>
    <row r="1948" spans="1:13" x14ac:dyDescent="0.2">
      <c r="A1948" s="1" t="s">
        <v>242</v>
      </c>
      <c r="B1948" s="2" t="s">
        <v>494</v>
      </c>
      <c r="C1948" s="2" t="s">
        <v>15</v>
      </c>
      <c r="D1948" s="2" t="s">
        <v>2585</v>
      </c>
      <c r="E1948" s="2" t="s">
        <v>2175</v>
      </c>
      <c r="F1948" s="2" t="s">
        <v>44</v>
      </c>
      <c r="G1948" s="2">
        <v>84.34</v>
      </c>
      <c r="H1948" s="2">
        <v>15.66</v>
      </c>
      <c r="I1948" s="2" t="s">
        <v>19</v>
      </c>
      <c r="J1948" s="2" t="s">
        <v>27</v>
      </c>
      <c r="K1948" s="2">
        <v>2018</v>
      </c>
      <c r="L1948" s="2" t="s">
        <v>21</v>
      </c>
      <c r="M1948" s="3">
        <v>43410</v>
      </c>
    </row>
    <row r="1949" spans="1:13" x14ac:dyDescent="0.2">
      <c r="A1949" s="1" t="s">
        <v>100</v>
      </c>
      <c r="B1949" s="2" t="s">
        <v>496</v>
      </c>
      <c r="C1949" s="2" t="s">
        <v>15</v>
      </c>
      <c r="D1949" s="2" t="s">
        <v>2586</v>
      </c>
      <c r="E1949" s="2" t="s">
        <v>2175</v>
      </c>
      <c r="F1949" s="2" t="s">
        <v>251</v>
      </c>
      <c r="G1949" s="2">
        <v>72.37</v>
      </c>
      <c r="H1949" s="2">
        <v>27.63</v>
      </c>
      <c r="I1949" s="2" t="s">
        <v>19</v>
      </c>
      <c r="J1949" s="2" t="s">
        <v>20</v>
      </c>
      <c r="K1949" s="2">
        <v>2018</v>
      </c>
      <c r="L1949" s="2" t="s">
        <v>21</v>
      </c>
      <c r="M1949" s="3">
        <v>43410</v>
      </c>
    </row>
    <row r="1950" spans="1:13" x14ac:dyDescent="0.2">
      <c r="A1950" s="1" t="s">
        <v>13</v>
      </c>
      <c r="B1950" s="2" t="s">
        <v>1858</v>
      </c>
      <c r="C1950" s="2" t="s">
        <v>15</v>
      </c>
      <c r="D1950" s="2" t="s">
        <v>2587</v>
      </c>
      <c r="E1950" s="2" t="s">
        <v>2175</v>
      </c>
      <c r="F1950" s="2" t="s">
        <v>159</v>
      </c>
      <c r="G1950" s="2">
        <v>65.17</v>
      </c>
      <c r="H1950" s="2">
        <v>34.83</v>
      </c>
      <c r="I1950" s="2" t="s">
        <v>19</v>
      </c>
      <c r="J1950" s="2" t="s">
        <v>27</v>
      </c>
      <c r="K1950" s="2">
        <v>2018</v>
      </c>
      <c r="L1950" s="2" t="s">
        <v>21</v>
      </c>
      <c r="M1950" s="3">
        <v>43410</v>
      </c>
    </row>
    <row r="1951" spans="1:13" x14ac:dyDescent="0.2">
      <c r="A1951" s="1" t="s">
        <v>100</v>
      </c>
      <c r="B1951" s="2" t="s">
        <v>2588</v>
      </c>
      <c r="C1951" s="2" t="s">
        <v>15</v>
      </c>
      <c r="D1951" s="2" t="s">
        <v>2589</v>
      </c>
      <c r="E1951" s="2" t="s">
        <v>2175</v>
      </c>
      <c r="F1951" s="2" t="s">
        <v>2590</v>
      </c>
      <c r="G1951" s="2">
        <v>72.400000000000006</v>
      </c>
      <c r="H1951" s="2">
        <v>27.6</v>
      </c>
      <c r="I1951" s="2" t="s">
        <v>19</v>
      </c>
      <c r="J1951" s="2" t="s">
        <v>20</v>
      </c>
      <c r="K1951" s="2">
        <v>2018</v>
      </c>
      <c r="L1951" s="2" t="s">
        <v>2591</v>
      </c>
      <c r="M1951" s="3">
        <v>43410</v>
      </c>
    </row>
    <row r="1952" spans="1:13" x14ac:dyDescent="0.2">
      <c r="A1952" s="1" t="s">
        <v>69</v>
      </c>
      <c r="B1952" s="2" t="s">
        <v>498</v>
      </c>
      <c r="C1952" s="2" t="s">
        <v>15</v>
      </c>
      <c r="D1952" s="2" t="s">
        <v>2592</v>
      </c>
      <c r="E1952" s="2" t="s">
        <v>2175</v>
      </c>
      <c r="F1952" s="2" t="s">
        <v>44</v>
      </c>
      <c r="G1952" s="2">
        <v>71.44</v>
      </c>
      <c r="H1952" s="2">
        <v>28.56</v>
      </c>
      <c r="I1952" s="2" t="s">
        <v>19</v>
      </c>
      <c r="J1952" s="2" t="s">
        <v>27</v>
      </c>
      <c r="K1952" s="2">
        <v>2018</v>
      </c>
      <c r="L1952" s="2" t="s">
        <v>21</v>
      </c>
      <c r="M1952" s="3">
        <v>43410</v>
      </c>
    </row>
    <row r="1953" spans="1:13" x14ac:dyDescent="0.2">
      <c r="A1953" s="1" t="s">
        <v>141</v>
      </c>
      <c r="B1953" s="2" t="s">
        <v>2593</v>
      </c>
      <c r="C1953" s="2" t="s">
        <v>15</v>
      </c>
      <c r="D1953" s="2" t="s">
        <v>2594</v>
      </c>
      <c r="E1953" s="2" t="s">
        <v>2175</v>
      </c>
      <c r="F1953" s="2" t="s">
        <v>76</v>
      </c>
      <c r="G1953" s="2">
        <v>61.74</v>
      </c>
      <c r="H1953" s="2">
        <v>38.26</v>
      </c>
      <c r="I1953" s="2" t="s">
        <v>19</v>
      </c>
      <c r="J1953" s="6">
        <v>0.55000000000000004</v>
      </c>
      <c r="K1953" s="2">
        <v>2018</v>
      </c>
      <c r="L1953" s="2" t="s">
        <v>21</v>
      </c>
      <c r="M1953" s="3">
        <v>43410</v>
      </c>
    </row>
    <row r="1954" spans="1:13" x14ac:dyDescent="0.2">
      <c r="A1954" s="1" t="s">
        <v>40</v>
      </c>
      <c r="B1954" s="2" t="s">
        <v>41</v>
      </c>
      <c r="C1954" s="2" t="s">
        <v>15</v>
      </c>
      <c r="D1954" s="2" t="s">
        <v>2595</v>
      </c>
      <c r="E1954" s="2" t="s">
        <v>2175</v>
      </c>
      <c r="F1954" s="2" t="s">
        <v>97</v>
      </c>
      <c r="G1954" s="2">
        <v>68.55</v>
      </c>
      <c r="H1954" s="2">
        <v>31.45</v>
      </c>
      <c r="I1954" s="2" t="s">
        <v>19</v>
      </c>
      <c r="J1954" s="6">
        <v>0.55000000000000004</v>
      </c>
      <c r="K1954" s="2">
        <v>2018</v>
      </c>
      <c r="L1954" s="2" t="s">
        <v>21</v>
      </c>
      <c r="M1954" s="3">
        <v>43410</v>
      </c>
    </row>
    <row r="1955" spans="1:13" x14ac:dyDescent="0.2">
      <c r="A1955" s="1" t="s">
        <v>223</v>
      </c>
      <c r="B1955" s="2" t="s">
        <v>224</v>
      </c>
      <c r="C1955" s="2" t="s">
        <v>15</v>
      </c>
      <c r="D1955" s="2" t="s">
        <v>2596</v>
      </c>
      <c r="E1955" s="2" t="s">
        <v>2175</v>
      </c>
      <c r="F1955" s="2" t="s">
        <v>2597</v>
      </c>
      <c r="G1955" s="2">
        <v>73.5</v>
      </c>
      <c r="H1955" s="2">
        <v>26.5</v>
      </c>
      <c r="I1955" s="2" t="s">
        <v>19</v>
      </c>
      <c r="J1955" s="2" t="s">
        <v>27</v>
      </c>
      <c r="K1955" s="2">
        <v>2018</v>
      </c>
      <c r="L1955" s="2" t="s">
        <v>21</v>
      </c>
      <c r="M1955" s="3">
        <v>43410</v>
      </c>
    </row>
    <row r="1956" spans="1:13" x14ac:dyDescent="0.2">
      <c r="A1956" s="1" t="s">
        <v>66</v>
      </c>
      <c r="B1956" s="2" t="s">
        <v>500</v>
      </c>
      <c r="C1956" s="2" t="s">
        <v>15</v>
      </c>
      <c r="D1956" s="2" t="s">
        <v>2548</v>
      </c>
      <c r="E1956" s="2" t="s">
        <v>2175</v>
      </c>
      <c r="F1956" s="2" t="s">
        <v>51</v>
      </c>
      <c r="G1956" s="2">
        <v>82.42</v>
      </c>
      <c r="H1956" s="2">
        <v>17.579999999999998</v>
      </c>
      <c r="I1956" s="2" t="s">
        <v>19</v>
      </c>
      <c r="J1956" s="2" t="s">
        <v>27</v>
      </c>
      <c r="K1956" s="2">
        <v>2018</v>
      </c>
      <c r="L1956" s="2" t="s">
        <v>21</v>
      </c>
      <c r="M1956" s="3">
        <v>43410</v>
      </c>
    </row>
    <row r="1957" spans="1:13" x14ac:dyDescent="0.2">
      <c r="A1957" s="1" t="s">
        <v>66</v>
      </c>
      <c r="B1957" s="2" t="s">
        <v>500</v>
      </c>
      <c r="C1957" s="2" t="s">
        <v>15</v>
      </c>
      <c r="D1957" s="2" t="s">
        <v>2598</v>
      </c>
      <c r="E1957" s="2" t="s">
        <v>2175</v>
      </c>
      <c r="F1957" s="2" t="s">
        <v>115</v>
      </c>
      <c r="G1957" s="2">
        <v>65.42</v>
      </c>
      <c r="H1957" s="2">
        <v>34.58</v>
      </c>
      <c r="I1957" s="2" t="s">
        <v>19</v>
      </c>
      <c r="J1957" s="2" t="s">
        <v>27</v>
      </c>
      <c r="K1957" s="2">
        <v>2018</v>
      </c>
      <c r="L1957" s="2" t="s">
        <v>21</v>
      </c>
      <c r="M1957" s="3">
        <v>43410</v>
      </c>
    </row>
    <row r="1958" spans="1:13" x14ac:dyDescent="0.2">
      <c r="A1958" s="1" t="s">
        <v>91</v>
      </c>
      <c r="B1958" s="2" t="s">
        <v>981</v>
      </c>
      <c r="C1958" s="2" t="s">
        <v>15</v>
      </c>
      <c r="D1958" s="2" t="s">
        <v>2599</v>
      </c>
      <c r="E1958" s="2" t="s">
        <v>2175</v>
      </c>
      <c r="F1958" s="2" t="s">
        <v>365</v>
      </c>
      <c r="G1958" s="2">
        <v>80.599999999999994</v>
      </c>
      <c r="H1958" s="2">
        <v>19.399999999999999</v>
      </c>
      <c r="I1958" s="2" t="s">
        <v>19</v>
      </c>
      <c r="J1958" s="2" t="s">
        <v>27</v>
      </c>
      <c r="K1958" s="2">
        <v>2018</v>
      </c>
      <c r="L1958" s="2" t="s">
        <v>21</v>
      </c>
      <c r="M1958" s="3">
        <v>43410</v>
      </c>
    </row>
    <row r="1959" spans="1:13" x14ac:dyDescent="0.2">
      <c r="A1959" s="1" t="s">
        <v>91</v>
      </c>
      <c r="B1959" s="2" t="s">
        <v>981</v>
      </c>
      <c r="C1959" s="2" t="s">
        <v>15</v>
      </c>
      <c r="D1959" s="2" t="s">
        <v>2600</v>
      </c>
      <c r="E1959" s="2" t="s">
        <v>2175</v>
      </c>
      <c r="F1959" s="2" t="s">
        <v>1608</v>
      </c>
      <c r="G1959" s="2">
        <v>79.8</v>
      </c>
      <c r="H1959" s="2">
        <v>20.2</v>
      </c>
      <c r="I1959" s="2" t="s">
        <v>19</v>
      </c>
      <c r="J1959" s="2" t="s">
        <v>27</v>
      </c>
      <c r="K1959" s="2">
        <v>2018</v>
      </c>
      <c r="L1959" s="2" t="s">
        <v>21</v>
      </c>
      <c r="M1959" s="3">
        <v>43410</v>
      </c>
    </row>
    <row r="1960" spans="1:13" x14ac:dyDescent="0.2">
      <c r="A1960" s="1" t="s">
        <v>91</v>
      </c>
      <c r="B1960" s="2" t="s">
        <v>981</v>
      </c>
      <c r="C1960" s="2" t="s">
        <v>15</v>
      </c>
      <c r="D1960" s="2" t="s">
        <v>2601</v>
      </c>
      <c r="E1960" s="2" t="s">
        <v>2175</v>
      </c>
      <c r="F1960" s="2" t="s">
        <v>1475</v>
      </c>
      <c r="G1960" s="2">
        <v>78.099999999999994</v>
      </c>
      <c r="H1960" s="2">
        <v>21.9</v>
      </c>
      <c r="I1960" s="2" t="s">
        <v>19</v>
      </c>
      <c r="J1960" s="2" t="s">
        <v>27</v>
      </c>
      <c r="K1960" s="2">
        <v>2018</v>
      </c>
      <c r="L1960" s="2" t="s">
        <v>21</v>
      </c>
      <c r="M1960" s="3">
        <v>43410</v>
      </c>
    </row>
    <row r="1961" spans="1:13" x14ac:dyDescent="0.2">
      <c r="A1961" s="1" t="s">
        <v>205</v>
      </c>
      <c r="B1961" s="2" t="s">
        <v>502</v>
      </c>
      <c r="C1961" s="2" t="s">
        <v>15</v>
      </c>
      <c r="D1961" s="2" t="s">
        <v>2602</v>
      </c>
      <c r="E1961" s="2" t="s">
        <v>2175</v>
      </c>
      <c r="F1961" s="2" t="s">
        <v>18</v>
      </c>
      <c r="G1961" s="2">
        <v>66.11</v>
      </c>
      <c r="H1961" s="2">
        <v>33.89</v>
      </c>
      <c r="I1961" s="2" t="s">
        <v>19</v>
      </c>
      <c r="J1961" s="2" t="s">
        <v>27</v>
      </c>
      <c r="K1961" s="2">
        <v>2018</v>
      </c>
      <c r="L1961" s="2" t="s">
        <v>21</v>
      </c>
      <c r="M1961" s="3">
        <v>43410</v>
      </c>
    </row>
    <row r="1962" spans="1:13" x14ac:dyDescent="0.2">
      <c r="A1962" s="1" t="s">
        <v>13</v>
      </c>
      <c r="B1962" s="2" t="s">
        <v>2603</v>
      </c>
      <c r="C1962" s="2" t="s">
        <v>15</v>
      </c>
      <c r="D1962" s="2" t="s">
        <v>2457</v>
      </c>
      <c r="E1962" s="2" t="s">
        <v>2175</v>
      </c>
      <c r="F1962" s="2" t="s">
        <v>51</v>
      </c>
      <c r="G1962" s="2">
        <v>64.16</v>
      </c>
      <c r="H1962" s="2">
        <v>35.840000000000003</v>
      </c>
      <c r="I1962" s="2" t="s">
        <v>19</v>
      </c>
      <c r="J1962" s="2" t="s">
        <v>20</v>
      </c>
      <c r="K1962" s="2">
        <v>2018</v>
      </c>
      <c r="L1962" s="2" t="s">
        <v>21</v>
      </c>
      <c r="M1962" s="3">
        <v>43410</v>
      </c>
    </row>
    <row r="1963" spans="1:13" x14ac:dyDescent="0.2">
      <c r="A1963" s="1" t="s">
        <v>45</v>
      </c>
      <c r="B1963" s="2" t="s">
        <v>879</v>
      </c>
      <c r="C1963" s="2" t="s">
        <v>15</v>
      </c>
      <c r="D1963" s="2" t="s">
        <v>2604</v>
      </c>
      <c r="E1963" s="2" t="s">
        <v>2175</v>
      </c>
      <c r="F1963" s="2" t="s">
        <v>35</v>
      </c>
      <c r="G1963" s="2">
        <v>51.4</v>
      </c>
      <c r="H1963" s="2">
        <v>48.6</v>
      </c>
      <c r="I1963" s="2" t="s">
        <v>19</v>
      </c>
      <c r="J1963" s="2" t="s">
        <v>27</v>
      </c>
      <c r="K1963" s="2">
        <v>2018</v>
      </c>
      <c r="L1963" s="2" t="s">
        <v>21</v>
      </c>
      <c r="M1963" s="3">
        <v>43410</v>
      </c>
    </row>
    <row r="1964" spans="1:13" x14ac:dyDescent="0.2">
      <c r="A1964" s="1" t="s">
        <v>87</v>
      </c>
      <c r="B1964" s="2" t="s">
        <v>1971</v>
      </c>
      <c r="C1964" s="2" t="s">
        <v>15</v>
      </c>
      <c r="D1964" s="2" t="s">
        <v>2605</v>
      </c>
      <c r="E1964" s="2" t="s">
        <v>2175</v>
      </c>
      <c r="F1964" s="2" t="s">
        <v>115</v>
      </c>
      <c r="G1964" s="2">
        <v>52.86</v>
      </c>
      <c r="H1964" s="2">
        <v>47.14</v>
      </c>
      <c r="I1964" s="2" t="s">
        <v>19</v>
      </c>
      <c r="J1964" s="2" t="s">
        <v>27</v>
      </c>
      <c r="K1964" s="2">
        <v>2018</v>
      </c>
      <c r="L1964" s="2" t="s">
        <v>21</v>
      </c>
      <c r="M1964" s="3">
        <v>43410</v>
      </c>
    </row>
    <row r="1965" spans="1:13" x14ac:dyDescent="0.2">
      <c r="A1965" s="1" t="s">
        <v>296</v>
      </c>
      <c r="B1965" s="2" t="s">
        <v>619</v>
      </c>
      <c r="C1965" s="2" t="s">
        <v>15</v>
      </c>
      <c r="D1965" s="2" t="s">
        <v>2606</v>
      </c>
      <c r="E1965" s="2" t="s">
        <v>2175</v>
      </c>
      <c r="F1965" s="2" t="s">
        <v>78</v>
      </c>
      <c r="G1965" s="2">
        <v>64.5</v>
      </c>
      <c r="H1965" s="2">
        <v>35.5</v>
      </c>
      <c r="I1965" s="2" t="s">
        <v>19</v>
      </c>
      <c r="J1965" s="2" t="s">
        <v>27</v>
      </c>
      <c r="K1965" s="2">
        <v>2018</v>
      </c>
      <c r="L1965" s="2" t="s">
        <v>21</v>
      </c>
      <c r="M1965" s="3">
        <v>43410</v>
      </c>
    </row>
    <row r="1966" spans="1:13" x14ac:dyDescent="0.2">
      <c r="A1966" s="1" t="s">
        <v>280</v>
      </c>
      <c r="B1966" s="2" t="s">
        <v>1340</v>
      </c>
      <c r="C1966" s="2" t="s">
        <v>15</v>
      </c>
      <c r="D1966" s="2" t="s">
        <v>2607</v>
      </c>
      <c r="E1966" s="2" t="s">
        <v>2175</v>
      </c>
      <c r="F1966" s="2" t="s">
        <v>76</v>
      </c>
      <c r="G1966" s="2">
        <v>41.19</v>
      </c>
      <c r="H1966" s="2">
        <v>58.81</v>
      </c>
      <c r="I1966" s="2" t="s">
        <v>26</v>
      </c>
      <c r="J1966" s="2" t="s">
        <v>27</v>
      </c>
      <c r="K1966" s="2">
        <v>2018</v>
      </c>
      <c r="L1966" s="2" t="s">
        <v>21</v>
      </c>
      <c r="M1966" s="3">
        <v>43410</v>
      </c>
    </row>
    <row r="1967" spans="1:13" x14ac:dyDescent="0.2">
      <c r="A1967" s="1" t="s">
        <v>13</v>
      </c>
      <c r="B1967" s="2" t="s">
        <v>28</v>
      </c>
      <c r="C1967" s="2" t="s">
        <v>15</v>
      </c>
      <c r="D1967" s="2" t="s">
        <v>2608</v>
      </c>
      <c r="E1967" s="2" t="s">
        <v>2175</v>
      </c>
      <c r="F1967" s="2" t="s">
        <v>76</v>
      </c>
      <c r="G1967" s="2">
        <v>70.73</v>
      </c>
      <c r="H1967" s="2">
        <v>292.7</v>
      </c>
      <c r="I1967" s="2" t="s">
        <v>19</v>
      </c>
      <c r="J1967" s="2" t="s">
        <v>27</v>
      </c>
      <c r="K1967" s="2">
        <v>2018</v>
      </c>
      <c r="L1967" s="2" t="s">
        <v>21</v>
      </c>
      <c r="M1967" s="3">
        <v>43410</v>
      </c>
    </row>
    <row r="1968" spans="1:13" x14ac:dyDescent="0.2">
      <c r="A1968" s="1" t="s">
        <v>280</v>
      </c>
      <c r="B1968" s="2" t="s">
        <v>989</v>
      </c>
      <c r="C1968" s="2" t="s">
        <v>15</v>
      </c>
      <c r="D1968" s="2" t="s">
        <v>2609</v>
      </c>
      <c r="E1968" s="2" t="s">
        <v>2175</v>
      </c>
      <c r="F1968" s="2" t="s">
        <v>35</v>
      </c>
      <c r="G1968" s="2">
        <v>55.46</v>
      </c>
      <c r="H1968" s="2">
        <v>44.54</v>
      </c>
      <c r="I1968" s="2" t="s">
        <v>19</v>
      </c>
      <c r="J1968" s="2" t="s">
        <v>27</v>
      </c>
      <c r="K1968" s="2">
        <v>2018</v>
      </c>
      <c r="L1968" s="2" t="s">
        <v>21</v>
      </c>
      <c r="M1968" s="3">
        <v>43410</v>
      </c>
    </row>
    <row r="1969" spans="1:13" x14ac:dyDescent="0.2">
      <c r="A1969" s="1" t="s">
        <v>69</v>
      </c>
      <c r="B1969" s="2" t="s">
        <v>991</v>
      </c>
      <c r="C1969" s="2" t="s">
        <v>15</v>
      </c>
      <c r="D1969" s="2" t="s">
        <v>2610</v>
      </c>
      <c r="E1969" s="2" t="s">
        <v>2175</v>
      </c>
      <c r="F1969" s="2" t="s">
        <v>44</v>
      </c>
      <c r="G1969" s="2">
        <v>71.44</v>
      </c>
      <c r="H1969" s="2">
        <v>28.56</v>
      </c>
      <c r="I1969" s="2" t="s">
        <v>19</v>
      </c>
      <c r="J1969" s="2" t="s">
        <v>27</v>
      </c>
      <c r="K1969" s="2">
        <v>2018</v>
      </c>
      <c r="L1969" s="2" t="s">
        <v>21</v>
      </c>
      <c r="M1969" s="3">
        <v>43410</v>
      </c>
    </row>
    <row r="1970" spans="1:13" x14ac:dyDescent="0.2">
      <c r="A1970" s="1" t="s">
        <v>511</v>
      </c>
      <c r="B1970" s="2" t="s">
        <v>511</v>
      </c>
      <c r="C1970" s="2" t="s">
        <v>15</v>
      </c>
      <c r="D1970" s="2" t="s">
        <v>2611</v>
      </c>
      <c r="E1970" s="2" t="s">
        <v>2175</v>
      </c>
      <c r="F1970" s="2" t="s">
        <v>136</v>
      </c>
      <c r="G1970" s="2">
        <v>76.19</v>
      </c>
      <c r="H1970" s="2">
        <v>23.81</v>
      </c>
      <c r="I1970" s="2" t="s">
        <v>19</v>
      </c>
      <c r="J1970" s="2" t="s">
        <v>27</v>
      </c>
      <c r="K1970" s="2">
        <v>2018</v>
      </c>
      <c r="L1970" s="2" t="s">
        <v>21</v>
      </c>
      <c r="M1970" s="3">
        <v>43410</v>
      </c>
    </row>
    <row r="1971" spans="1:13" x14ac:dyDescent="0.2">
      <c r="A1971" s="1" t="s">
        <v>308</v>
      </c>
      <c r="B1971" s="2" t="s">
        <v>918</v>
      </c>
      <c r="C1971" s="2" t="s">
        <v>15</v>
      </c>
      <c r="D1971" s="2" t="s">
        <v>2612</v>
      </c>
      <c r="E1971" s="2" t="s">
        <v>2175</v>
      </c>
      <c r="F1971" s="2" t="s">
        <v>245</v>
      </c>
      <c r="G1971" s="2">
        <v>69.58</v>
      </c>
      <c r="H1971" s="2">
        <v>30.42</v>
      </c>
      <c r="I1971" s="2" t="s">
        <v>19</v>
      </c>
      <c r="J1971" s="2" t="s">
        <v>27</v>
      </c>
      <c r="K1971" s="2">
        <v>2018</v>
      </c>
      <c r="L1971" s="2" t="s">
        <v>21</v>
      </c>
      <c r="M1971" s="3">
        <v>43410</v>
      </c>
    </row>
    <row r="1972" spans="1:13" x14ac:dyDescent="0.2">
      <c r="A1972" s="1" t="s">
        <v>60</v>
      </c>
      <c r="B1972" s="2" t="s">
        <v>920</v>
      </c>
      <c r="C1972" s="2" t="s">
        <v>15</v>
      </c>
      <c r="D1972" s="2" t="s">
        <v>2613</v>
      </c>
      <c r="E1972" s="2" t="s">
        <v>2175</v>
      </c>
      <c r="F1972" s="2" t="s">
        <v>48</v>
      </c>
      <c r="G1972" s="2">
        <v>42.32</v>
      </c>
      <c r="H1972" s="2">
        <v>57.68</v>
      </c>
      <c r="I1972" s="2" t="s">
        <v>26</v>
      </c>
      <c r="J1972" s="2" t="s">
        <v>27</v>
      </c>
      <c r="K1972" s="2">
        <v>2018</v>
      </c>
      <c r="L1972" s="2" t="s">
        <v>21</v>
      </c>
      <c r="M1972" s="3">
        <v>43410</v>
      </c>
    </row>
    <row r="1973" spans="1:13" x14ac:dyDescent="0.2">
      <c r="A1973" s="1" t="s">
        <v>385</v>
      </c>
      <c r="B1973" s="2" t="s">
        <v>994</v>
      </c>
      <c r="C1973" s="2" t="s">
        <v>15</v>
      </c>
      <c r="D1973" s="2" t="s">
        <v>2614</v>
      </c>
      <c r="E1973" s="2" t="s">
        <v>2175</v>
      </c>
      <c r="F1973" s="2" t="s">
        <v>59</v>
      </c>
      <c r="G1973" s="2">
        <v>60.52</v>
      </c>
      <c r="H1973" s="2">
        <v>39.479999999999997</v>
      </c>
      <c r="I1973" s="2" t="s">
        <v>19</v>
      </c>
      <c r="J1973" s="2" t="s">
        <v>27</v>
      </c>
      <c r="K1973" s="2">
        <v>2018</v>
      </c>
      <c r="L1973" s="2" t="s">
        <v>21</v>
      </c>
      <c r="M1973" s="3">
        <v>43410</v>
      </c>
    </row>
    <row r="1974" spans="1:13" x14ac:dyDescent="0.2">
      <c r="A1974" s="1" t="s">
        <v>220</v>
      </c>
      <c r="B1974" s="2" t="s">
        <v>1102</v>
      </c>
      <c r="C1974" s="2" t="s">
        <v>15</v>
      </c>
      <c r="D1974" s="2" t="s">
        <v>2478</v>
      </c>
      <c r="E1974" s="2" t="s">
        <v>2175</v>
      </c>
      <c r="F1974" s="2" t="s">
        <v>314</v>
      </c>
      <c r="G1974" s="2">
        <v>64.95</v>
      </c>
      <c r="H1974" s="2">
        <v>35.049999999999997</v>
      </c>
      <c r="I1974" s="2" t="s">
        <v>19</v>
      </c>
      <c r="J1974" s="2" t="s">
        <v>27</v>
      </c>
      <c r="K1974" s="2">
        <v>2018</v>
      </c>
      <c r="L1974" s="2" t="s">
        <v>21</v>
      </c>
      <c r="M1974" s="3">
        <v>43410</v>
      </c>
    </row>
    <row r="1975" spans="1:13" x14ac:dyDescent="0.2">
      <c r="A1975" s="1" t="s">
        <v>177</v>
      </c>
      <c r="B1975" s="2" t="s">
        <v>252</v>
      </c>
      <c r="C1975" s="2" t="s">
        <v>15</v>
      </c>
      <c r="D1975" s="2" t="s">
        <v>2615</v>
      </c>
      <c r="E1975" s="2" t="s">
        <v>2175</v>
      </c>
      <c r="F1975" s="2" t="s">
        <v>95</v>
      </c>
      <c r="G1975" s="2">
        <v>50.64</v>
      </c>
      <c r="H1975" s="2">
        <v>49.36</v>
      </c>
      <c r="I1975" s="2" t="s">
        <v>19</v>
      </c>
      <c r="J1975" s="2" t="s">
        <v>27</v>
      </c>
      <c r="K1975" s="2">
        <v>2018</v>
      </c>
      <c r="L1975" s="2" t="s">
        <v>21</v>
      </c>
      <c r="M1975" s="3">
        <v>43410</v>
      </c>
    </row>
    <row r="1976" spans="1:13" x14ac:dyDescent="0.2">
      <c r="A1976" s="1" t="s">
        <v>108</v>
      </c>
      <c r="B1976" s="2" t="s">
        <v>108</v>
      </c>
      <c r="C1976" s="2" t="s">
        <v>2616</v>
      </c>
      <c r="D1976" s="2" t="s">
        <v>2617</v>
      </c>
      <c r="E1976" s="2" t="s">
        <v>2175</v>
      </c>
      <c r="F1976" s="2" t="s">
        <v>44</v>
      </c>
      <c r="G1976" s="2">
        <v>79.900000000000006</v>
      </c>
      <c r="H1976" s="2">
        <v>20.100000000000001</v>
      </c>
      <c r="I1976" s="2" t="s">
        <v>19</v>
      </c>
      <c r="J1976" s="2" t="s">
        <v>27</v>
      </c>
      <c r="K1976" s="2">
        <v>2018</v>
      </c>
      <c r="L1976" s="2" t="s">
        <v>21</v>
      </c>
      <c r="M1976" s="3">
        <v>43410</v>
      </c>
    </row>
    <row r="1977" spans="1:13" x14ac:dyDescent="0.2">
      <c r="A1977" s="1" t="s">
        <v>672</v>
      </c>
      <c r="B1977" s="2" t="s">
        <v>812</v>
      </c>
      <c r="C1977" s="2" t="s">
        <v>15</v>
      </c>
      <c r="D1977" s="2" t="s">
        <v>2618</v>
      </c>
      <c r="E1977" s="2" t="s">
        <v>2175</v>
      </c>
      <c r="F1977" s="2" t="s">
        <v>35</v>
      </c>
      <c r="G1977" s="2">
        <v>67.3</v>
      </c>
      <c r="H1977" s="2">
        <v>32.700000000000003</v>
      </c>
      <c r="I1977" s="2" t="s">
        <v>19</v>
      </c>
      <c r="J1977" s="2" t="s">
        <v>27</v>
      </c>
      <c r="K1977" s="2">
        <v>2018</v>
      </c>
      <c r="L1977" s="2" t="s">
        <v>21</v>
      </c>
      <c r="M1977" s="3">
        <v>43410</v>
      </c>
    </row>
    <row r="1978" spans="1:13" x14ac:dyDescent="0.2">
      <c r="A1978" s="1" t="s">
        <v>491</v>
      </c>
      <c r="B1978" s="2" t="s">
        <v>519</v>
      </c>
      <c r="C1978" s="2" t="s">
        <v>15</v>
      </c>
      <c r="D1978" s="2" t="s">
        <v>2619</v>
      </c>
      <c r="E1978" s="2" t="s">
        <v>2175</v>
      </c>
      <c r="F1978" s="2" t="s">
        <v>65</v>
      </c>
      <c r="G1978" s="2">
        <v>51.98</v>
      </c>
      <c r="H1978" s="2">
        <v>48.02</v>
      </c>
      <c r="I1978" s="2" t="s">
        <v>19</v>
      </c>
      <c r="J1978" s="2" t="s">
        <v>27</v>
      </c>
      <c r="K1978" s="2">
        <v>2018</v>
      </c>
      <c r="L1978" s="2" t="s">
        <v>21</v>
      </c>
      <c r="M1978" s="3">
        <v>43410</v>
      </c>
    </row>
    <row r="1979" spans="1:13" x14ac:dyDescent="0.2">
      <c r="A1979" s="1" t="s">
        <v>91</v>
      </c>
      <c r="B1979" s="2" t="s">
        <v>1915</v>
      </c>
      <c r="C1979" s="2" t="s">
        <v>15</v>
      </c>
      <c r="D1979" s="2" t="s">
        <v>2620</v>
      </c>
      <c r="E1979" s="2" t="s">
        <v>2175</v>
      </c>
      <c r="F1979" s="2" t="s">
        <v>211</v>
      </c>
      <c r="G1979" s="2">
        <v>75.5</v>
      </c>
      <c r="H1979" s="2">
        <v>24.5</v>
      </c>
      <c r="I1979" s="2" t="s">
        <v>19</v>
      </c>
      <c r="J1979" s="2" t="s">
        <v>27</v>
      </c>
      <c r="K1979" s="2">
        <v>2018</v>
      </c>
      <c r="L1979" s="2" t="s">
        <v>21</v>
      </c>
      <c r="M1979" s="3">
        <v>43410</v>
      </c>
    </row>
    <row r="1980" spans="1:13" x14ac:dyDescent="0.2">
      <c r="A1980" s="1" t="s">
        <v>363</v>
      </c>
      <c r="B1980" s="2" t="s">
        <v>526</v>
      </c>
      <c r="C1980" s="2" t="s">
        <v>15</v>
      </c>
      <c r="D1980" s="2" t="s">
        <v>2621</v>
      </c>
      <c r="E1980" s="2" t="s">
        <v>2175</v>
      </c>
      <c r="F1980" s="2" t="s">
        <v>44</v>
      </c>
      <c r="G1980" s="2">
        <v>76.86</v>
      </c>
      <c r="H1980" s="2">
        <v>23.14</v>
      </c>
      <c r="I1980" s="2" t="s">
        <v>19</v>
      </c>
      <c r="J1980" s="2" t="s">
        <v>27</v>
      </c>
      <c r="K1980" s="2">
        <v>2018</v>
      </c>
      <c r="L1980" s="2" t="s">
        <v>21</v>
      </c>
      <c r="M1980" s="3">
        <v>43410</v>
      </c>
    </row>
    <row r="1981" spans="1:13" x14ac:dyDescent="0.2">
      <c r="A1981" s="1" t="s">
        <v>13</v>
      </c>
      <c r="B1981" s="2" t="s">
        <v>1112</v>
      </c>
      <c r="C1981" s="2" t="s">
        <v>15</v>
      </c>
      <c r="D1981" s="2" t="s">
        <v>2622</v>
      </c>
      <c r="E1981" s="2" t="s">
        <v>2175</v>
      </c>
      <c r="F1981" s="2" t="s">
        <v>140</v>
      </c>
      <c r="G1981" s="2">
        <v>79.02</v>
      </c>
      <c r="H1981" s="2">
        <v>27.93</v>
      </c>
      <c r="I1981" s="2" t="s">
        <v>19</v>
      </c>
      <c r="J1981" s="6">
        <v>0.55000000000000004</v>
      </c>
      <c r="K1981" s="2">
        <v>2018</v>
      </c>
      <c r="L1981" s="2" t="s">
        <v>21</v>
      </c>
      <c r="M1981" s="3">
        <v>43410</v>
      </c>
    </row>
    <row r="1982" spans="1:13" x14ac:dyDescent="0.2">
      <c r="A1982" s="1" t="s">
        <v>13</v>
      </c>
      <c r="B1982" s="2" t="s">
        <v>1112</v>
      </c>
      <c r="C1982" s="2" t="s">
        <v>15</v>
      </c>
      <c r="D1982" s="2" t="s">
        <v>2514</v>
      </c>
      <c r="E1982" s="2" t="s">
        <v>2175</v>
      </c>
      <c r="F1982" s="2" t="s">
        <v>233</v>
      </c>
      <c r="G1982" s="2">
        <v>60.32</v>
      </c>
      <c r="H1982" s="2">
        <v>39.68</v>
      </c>
      <c r="I1982" s="2" t="s">
        <v>19</v>
      </c>
      <c r="J1982" s="2" t="s">
        <v>27</v>
      </c>
      <c r="K1982" s="2">
        <v>2018</v>
      </c>
      <c r="L1982" s="2" t="s">
        <v>21</v>
      </c>
      <c r="M1982" s="3">
        <v>43410</v>
      </c>
    </row>
    <row r="1983" spans="1:13" x14ac:dyDescent="0.2">
      <c r="A1983" s="1" t="s">
        <v>91</v>
      </c>
      <c r="B1983" s="2" t="s">
        <v>1114</v>
      </c>
      <c r="C1983" s="2" t="s">
        <v>15</v>
      </c>
      <c r="D1983" s="2" t="s">
        <v>2623</v>
      </c>
      <c r="E1983" s="2" t="s">
        <v>2175</v>
      </c>
      <c r="F1983" s="2" t="s">
        <v>412</v>
      </c>
      <c r="G1983" s="2">
        <v>79.599999999999994</v>
      </c>
      <c r="H1983" s="2">
        <v>20.399999999999999</v>
      </c>
      <c r="I1983" s="2" t="s">
        <v>19</v>
      </c>
      <c r="J1983" s="2" t="s">
        <v>27</v>
      </c>
      <c r="K1983" s="2">
        <v>2018</v>
      </c>
      <c r="L1983" s="2" t="s">
        <v>21</v>
      </c>
      <c r="M1983" s="3">
        <v>43410</v>
      </c>
    </row>
    <row r="1984" spans="1:13" x14ac:dyDescent="0.2">
      <c r="A1984" s="1" t="s">
        <v>13</v>
      </c>
      <c r="B1984" s="2" t="s">
        <v>780</v>
      </c>
      <c r="C1984" s="2" t="s">
        <v>15</v>
      </c>
      <c r="D1984" s="2" t="s">
        <v>2624</v>
      </c>
      <c r="E1984" s="2" t="s">
        <v>2175</v>
      </c>
      <c r="F1984" s="2" t="s">
        <v>2625</v>
      </c>
      <c r="G1984" s="2">
        <v>74.510000000000005</v>
      </c>
      <c r="H1984" s="2">
        <v>25.49</v>
      </c>
      <c r="I1984" s="2" t="s">
        <v>19</v>
      </c>
      <c r="J1984" s="2" t="s">
        <v>27</v>
      </c>
      <c r="K1984" s="2">
        <v>2018</v>
      </c>
      <c r="L1984" s="2" t="s">
        <v>21</v>
      </c>
      <c r="M1984" s="3">
        <v>43410</v>
      </c>
    </row>
    <row r="1985" spans="1:13" x14ac:dyDescent="0.2">
      <c r="A1985" s="1" t="s">
        <v>13</v>
      </c>
      <c r="B1985" s="2" t="s">
        <v>2061</v>
      </c>
      <c r="C1985" s="2" t="s">
        <v>15</v>
      </c>
      <c r="D1985" s="2" t="s">
        <v>2626</v>
      </c>
      <c r="E1985" s="2" t="s">
        <v>2175</v>
      </c>
      <c r="F1985" s="2" t="s">
        <v>245</v>
      </c>
      <c r="G1985" s="2">
        <v>70.09</v>
      </c>
      <c r="H1985" s="2">
        <v>29.91</v>
      </c>
      <c r="I1985" s="2" t="s">
        <v>19</v>
      </c>
      <c r="J1985" s="2" t="s">
        <v>27</v>
      </c>
      <c r="K1985" s="2">
        <v>2018</v>
      </c>
      <c r="L1985" s="2" t="s">
        <v>21</v>
      </c>
      <c r="M1985" s="3">
        <v>43410</v>
      </c>
    </row>
    <row r="1986" spans="1:13" x14ac:dyDescent="0.2">
      <c r="A1986" s="1" t="s">
        <v>363</v>
      </c>
      <c r="B1986" s="2" t="s">
        <v>1793</v>
      </c>
      <c r="C1986" s="2" t="s">
        <v>15</v>
      </c>
      <c r="D1986" s="2" t="s">
        <v>2577</v>
      </c>
      <c r="E1986" s="2" t="s">
        <v>2175</v>
      </c>
      <c r="F1986" s="2" t="s">
        <v>251</v>
      </c>
      <c r="G1986" s="2">
        <v>52.56</v>
      </c>
      <c r="H1986" s="2">
        <v>47.44</v>
      </c>
      <c r="I1986" s="2" t="s">
        <v>19</v>
      </c>
      <c r="J1986" s="2" t="s">
        <v>27</v>
      </c>
      <c r="K1986" s="2">
        <v>2018</v>
      </c>
      <c r="L1986" s="2" t="s">
        <v>21</v>
      </c>
      <c r="M1986" s="3">
        <v>43410</v>
      </c>
    </row>
    <row r="1987" spans="1:13" x14ac:dyDescent="0.2">
      <c r="A1987" s="1" t="s">
        <v>205</v>
      </c>
      <c r="B1987" s="2" t="s">
        <v>530</v>
      </c>
      <c r="C1987" s="2" t="s">
        <v>15</v>
      </c>
      <c r="D1987" s="2" t="s">
        <v>2627</v>
      </c>
      <c r="E1987" s="2" t="s">
        <v>2175</v>
      </c>
      <c r="F1987" s="2" t="s">
        <v>76</v>
      </c>
      <c r="G1987" s="2">
        <v>73.349999999999994</v>
      </c>
      <c r="H1987" s="2">
        <v>26.65</v>
      </c>
      <c r="I1987" s="2" t="s">
        <v>19</v>
      </c>
      <c r="J1987" s="2" t="s">
        <v>27</v>
      </c>
      <c r="K1987" s="2">
        <v>2018</v>
      </c>
      <c r="L1987" s="2" t="s">
        <v>21</v>
      </c>
      <c r="M1987" s="3">
        <v>43410</v>
      </c>
    </row>
    <row r="1988" spans="1:13" x14ac:dyDescent="0.2">
      <c r="A1988" s="1" t="s">
        <v>532</v>
      </c>
      <c r="B1988" s="2" t="s">
        <v>533</v>
      </c>
      <c r="C1988" s="2" t="s">
        <v>15</v>
      </c>
      <c r="D1988" s="2" t="s">
        <v>2628</v>
      </c>
      <c r="E1988" s="2" t="s">
        <v>2175</v>
      </c>
      <c r="F1988" s="2" t="s">
        <v>107</v>
      </c>
      <c r="G1988" s="2">
        <v>65.2</v>
      </c>
      <c r="H1988" s="2">
        <v>34.799999999999997</v>
      </c>
      <c r="I1988" s="2" t="s">
        <v>19</v>
      </c>
      <c r="J1988" s="2" t="s">
        <v>27</v>
      </c>
      <c r="K1988" s="2">
        <v>2018</v>
      </c>
      <c r="L1988" s="2" t="s">
        <v>21</v>
      </c>
      <c r="M1988" s="3">
        <v>43410</v>
      </c>
    </row>
    <row r="1989" spans="1:13" x14ac:dyDescent="0.2">
      <c r="A1989" s="1" t="s">
        <v>111</v>
      </c>
      <c r="B1989" s="2" t="s">
        <v>1122</v>
      </c>
      <c r="C1989" s="2" t="s">
        <v>15</v>
      </c>
      <c r="D1989" s="2" t="s">
        <v>2629</v>
      </c>
      <c r="E1989" s="2" t="s">
        <v>2175</v>
      </c>
      <c r="F1989" s="2" t="s">
        <v>35</v>
      </c>
      <c r="G1989" s="2">
        <v>71.84</v>
      </c>
      <c r="H1989" s="2">
        <v>28.16</v>
      </c>
      <c r="I1989" s="2" t="s">
        <v>19</v>
      </c>
      <c r="J1989" s="2" t="s">
        <v>27</v>
      </c>
      <c r="K1989" s="2">
        <v>2018</v>
      </c>
      <c r="L1989" s="2" t="s">
        <v>21</v>
      </c>
      <c r="M1989" s="3">
        <v>43410</v>
      </c>
    </row>
    <row r="1990" spans="1:13" x14ac:dyDescent="0.2">
      <c r="A1990" s="1" t="s">
        <v>13</v>
      </c>
      <c r="B1990" s="2" t="s">
        <v>354</v>
      </c>
      <c r="C1990" s="2" t="s">
        <v>15</v>
      </c>
      <c r="D1990" s="2" t="s">
        <v>2630</v>
      </c>
      <c r="E1990" s="2" t="s">
        <v>2175</v>
      </c>
      <c r="F1990" s="2" t="s">
        <v>35</v>
      </c>
      <c r="G1990" s="2">
        <v>20.18</v>
      </c>
      <c r="H1990" s="2">
        <v>79.819999999999993</v>
      </c>
      <c r="I1990" s="2" t="s">
        <v>26</v>
      </c>
      <c r="J1990" s="2" t="s">
        <v>27</v>
      </c>
      <c r="K1990" s="2">
        <v>2018</v>
      </c>
      <c r="L1990" s="2" t="s">
        <v>21</v>
      </c>
      <c r="M1990" s="3">
        <v>43410</v>
      </c>
    </row>
    <row r="1991" spans="1:13" x14ac:dyDescent="0.2">
      <c r="A1991" s="1" t="s">
        <v>22</v>
      </c>
      <c r="B1991" s="2" t="s">
        <v>23</v>
      </c>
      <c r="C1991" s="2" t="s">
        <v>15</v>
      </c>
      <c r="D1991" s="2" t="s">
        <v>2631</v>
      </c>
      <c r="E1991" s="2" t="s">
        <v>2175</v>
      </c>
      <c r="F1991" s="2" t="s">
        <v>2632</v>
      </c>
      <c r="G1991" s="2">
        <v>40.200000000000003</v>
      </c>
      <c r="H1991" s="2">
        <v>59.8</v>
      </c>
      <c r="I1991" s="2" t="s">
        <v>26</v>
      </c>
      <c r="J1991" s="2" t="s">
        <v>27</v>
      </c>
      <c r="K1991" s="2">
        <v>2018</v>
      </c>
      <c r="L1991" s="2" t="s">
        <v>21</v>
      </c>
      <c r="M1991" s="3">
        <v>43410</v>
      </c>
    </row>
    <row r="1992" spans="1:13" x14ac:dyDescent="0.2">
      <c r="A1992" s="1" t="s">
        <v>22</v>
      </c>
      <c r="B1992" s="2" t="s">
        <v>2025</v>
      </c>
      <c r="C1992" s="2" t="s">
        <v>15</v>
      </c>
      <c r="D1992" s="2" t="s">
        <v>2633</v>
      </c>
      <c r="E1992" s="2" t="s">
        <v>2175</v>
      </c>
      <c r="F1992" s="2" t="s">
        <v>130</v>
      </c>
      <c r="G1992" s="2">
        <v>58.94</v>
      </c>
      <c r="H1992" s="2">
        <v>41.06</v>
      </c>
      <c r="I1992" s="2" t="s">
        <v>19</v>
      </c>
      <c r="J1992" s="6">
        <v>0.55000000000000004</v>
      </c>
      <c r="K1992" s="2">
        <v>2018</v>
      </c>
      <c r="L1992" s="2" t="s">
        <v>21</v>
      </c>
      <c r="M1992" s="3">
        <v>43410</v>
      </c>
    </row>
    <row r="1993" spans="1:13" x14ac:dyDescent="0.2">
      <c r="A1993" s="1" t="s">
        <v>22</v>
      </c>
      <c r="B1993" s="2" t="s">
        <v>435</v>
      </c>
      <c r="C1993" s="2" t="s">
        <v>15</v>
      </c>
      <c r="D1993" s="2" t="s">
        <v>2634</v>
      </c>
      <c r="E1993" s="2" t="s">
        <v>2175</v>
      </c>
      <c r="F1993" s="2" t="s">
        <v>59</v>
      </c>
      <c r="G1993" s="2">
        <v>68.959999999999994</v>
      </c>
      <c r="H1993" s="2">
        <v>31.04</v>
      </c>
      <c r="I1993" s="2" t="s">
        <v>19</v>
      </c>
      <c r="J1993" s="2" t="s">
        <v>27</v>
      </c>
      <c r="K1993" s="2">
        <v>2018</v>
      </c>
      <c r="L1993" s="2" t="s">
        <v>21</v>
      </c>
      <c r="M1993" s="3">
        <v>43410</v>
      </c>
    </row>
    <row r="1994" spans="1:13" x14ac:dyDescent="0.2">
      <c r="A1994" s="1" t="s">
        <v>223</v>
      </c>
      <c r="B1994" s="2" t="s">
        <v>229</v>
      </c>
      <c r="C1994" s="2" t="s">
        <v>15</v>
      </c>
      <c r="D1994" s="2" t="s">
        <v>516</v>
      </c>
      <c r="E1994" s="2" t="s">
        <v>2175</v>
      </c>
      <c r="F1994" s="2" t="s">
        <v>2635</v>
      </c>
      <c r="G1994" s="2">
        <v>76.540000000000006</v>
      </c>
      <c r="H1994" s="2">
        <v>23.46</v>
      </c>
      <c r="I1994" s="2" t="s">
        <v>19</v>
      </c>
      <c r="J1994" s="2" t="s">
        <v>27</v>
      </c>
      <c r="K1994" s="2">
        <v>2018</v>
      </c>
      <c r="L1994" s="2" t="s">
        <v>21</v>
      </c>
      <c r="M1994" s="3">
        <v>43410</v>
      </c>
    </row>
    <row r="1995" spans="1:13" x14ac:dyDescent="0.2">
      <c r="A1995" s="1" t="s">
        <v>223</v>
      </c>
      <c r="B1995" s="2" t="s">
        <v>229</v>
      </c>
      <c r="C1995" s="2" t="s">
        <v>15</v>
      </c>
      <c r="D1995" s="2" t="s">
        <v>2636</v>
      </c>
      <c r="E1995" s="2" t="s">
        <v>2175</v>
      </c>
      <c r="F1995" s="2" t="s">
        <v>2637</v>
      </c>
      <c r="G1995" s="2">
        <v>60.47</v>
      </c>
      <c r="H1995" s="2">
        <v>39.53</v>
      </c>
      <c r="I1995" s="2" t="s">
        <v>19</v>
      </c>
      <c r="J1995" s="2" t="s">
        <v>27</v>
      </c>
      <c r="K1995" s="2">
        <v>2018</v>
      </c>
      <c r="L1995" s="2" t="s">
        <v>21</v>
      </c>
      <c r="M1995" s="3">
        <v>43410</v>
      </c>
    </row>
    <row r="1996" spans="1:13" x14ac:dyDescent="0.2">
      <c r="A1996" s="1" t="s">
        <v>269</v>
      </c>
      <c r="B1996" s="2" t="s">
        <v>656</v>
      </c>
      <c r="C1996" s="2" t="s">
        <v>15</v>
      </c>
      <c r="D1996" s="2" t="s">
        <v>2638</v>
      </c>
      <c r="E1996" s="2" t="s">
        <v>2175</v>
      </c>
      <c r="F1996" s="2" t="s">
        <v>2639</v>
      </c>
      <c r="G1996" s="2">
        <v>81.95</v>
      </c>
      <c r="H1996" s="2">
        <v>18.05</v>
      </c>
      <c r="I1996" s="2" t="s">
        <v>19</v>
      </c>
      <c r="J1996" s="2" t="s">
        <v>27</v>
      </c>
      <c r="K1996" s="2">
        <v>2018</v>
      </c>
      <c r="L1996" s="2" t="s">
        <v>21</v>
      </c>
      <c r="M1996" s="3">
        <v>43410</v>
      </c>
    </row>
    <row r="1997" spans="1:13" x14ac:dyDescent="0.2">
      <c r="A1997" s="1" t="s">
        <v>363</v>
      </c>
      <c r="B1997" s="2" t="s">
        <v>1301</v>
      </c>
      <c r="C1997" s="2" t="s">
        <v>15</v>
      </c>
      <c r="D1997" s="2" t="s">
        <v>2527</v>
      </c>
      <c r="E1997" s="2" t="s">
        <v>2175</v>
      </c>
      <c r="F1997" s="2" t="s">
        <v>176</v>
      </c>
      <c r="G1997" s="2">
        <v>58.67</v>
      </c>
      <c r="H1997" s="2">
        <v>41.33</v>
      </c>
      <c r="I1997" s="2" t="s">
        <v>19</v>
      </c>
      <c r="J1997" s="2" t="s">
        <v>27</v>
      </c>
      <c r="K1997" s="2">
        <v>2018</v>
      </c>
      <c r="L1997" s="2" t="s">
        <v>21</v>
      </c>
      <c r="M1997" s="3">
        <v>43410</v>
      </c>
    </row>
    <row r="1998" spans="1:13" x14ac:dyDescent="0.2">
      <c r="A1998" s="1" t="s">
        <v>223</v>
      </c>
      <c r="B1998" s="2" t="s">
        <v>2352</v>
      </c>
      <c r="C1998" s="2" t="s">
        <v>15</v>
      </c>
      <c r="D1998" s="2" t="s">
        <v>2640</v>
      </c>
      <c r="E1998" s="2" t="s">
        <v>2175</v>
      </c>
      <c r="F1998" s="2" t="s">
        <v>2641</v>
      </c>
      <c r="G1998" s="2">
        <v>67.22</v>
      </c>
      <c r="H1998" s="2">
        <v>32.78</v>
      </c>
      <c r="I1998" s="2" t="s">
        <v>19</v>
      </c>
      <c r="J1998" s="2" t="s">
        <v>27</v>
      </c>
      <c r="K1998" s="2">
        <v>2018</v>
      </c>
      <c r="L1998" s="2" t="s">
        <v>21</v>
      </c>
      <c r="M1998" s="3">
        <v>43410</v>
      </c>
    </row>
    <row r="1999" spans="1:13" x14ac:dyDescent="0.2">
      <c r="A1999" s="1" t="s">
        <v>223</v>
      </c>
      <c r="B1999" s="2" t="s">
        <v>2352</v>
      </c>
      <c r="C1999" s="2" t="s">
        <v>15</v>
      </c>
      <c r="D1999" s="2" t="s">
        <v>2642</v>
      </c>
      <c r="E1999" s="2" t="s">
        <v>2175</v>
      </c>
      <c r="F1999" s="2" t="s">
        <v>2643</v>
      </c>
      <c r="G1999" s="2">
        <v>46.72</v>
      </c>
      <c r="H1999" s="2">
        <v>53.28</v>
      </c>
      <c r="I1999" s="2" t="s">
        <v>26</v>
      </c>
      <c r="J1999" s="2" t="s">
        <v>27</v>
      </c>
      <c r="K1999" s="2">
        <v>2018</v>
      </c>
      <c r="L1999" s="2" t="s">
        <v>21</v>
      </c>
      <c r="M1999" s="3">
        <v>43410</v>
      </c>
    </row>
    <row r="2000" spans="1:13" x14ac:dyDescent="0.2">
      <c r="A2000" s="1" t="s">
        <v>363</v>
      </c>
      <c r="B2000" s="2" t="s">
        <v>2357</v>
      </c>
      <c r="C2000" s="2" t="s">
        <v>15</v>
      </c>
      <c r="D2000" s="2" t="s">
        <v>2644</v>
      </c>
      <c r="E2000" s="2" t="s">
        <v>2175</v>
      </c>
      <c r="F2000" s="2" t="s">
        <v>51</v>
      </c>
      <c r="G2000" s="2">
        <v>53.9</v>
      </c>
      <c r="H2000" s="2">
        <v>46.1</v>
      </c>
      <c r="I2000" s="2" t="s">
        <v>19</v>
      </c>
      <c r="J2000" s="2" t="s">
        <v>27</v>
      </c>
      <c r="K2000" s="2">
        <v>2018</v>
      </c>
      <c r="L2000" s="2" t="s">
        <v>21</v>
      </c>
      <c r="M2000" s="3">
        <v>43410</v>
      </c>
    </row>
    <row r="2001" spans="1:13" x14ac:dyDescent="0.2">
      <c r="A2001" s="1" t="s">
        <v>32</v>
      </c>
      <c r="B2001" s="2" t="s">
        <v>2645</v>
      </c>
      <c r="C2001" s="2" t="s">
        <v>15</v>
      </c>
      <c r="D2001" s="2" t="s">
        <v>2646</v>
      </c>
      <c r="E2001" s="2" t="s">
        <v>2175</v>
      </c>
      <c r="F2001" s="2" t="s">
        <v>48</v>
      </c>
      <c r="G2001" s="2">
        <v>79.819999999999993</v>
      </c>
      <c r="H2001" s="2">
        <v>20.18</v>
      </c>
      <c r="I2001" s="2" t="s">
        <v>19</v>
      </c>
      <c r="J2001" s="2" t="s">
        <v>20</v>
      </c>
      <c r="K2001" s="2">
        <v>2018</v>
      </c>
      <c r="L2001" s="2" t="s">
        <v>21</v>
      </c>
      <c r="M2001" s="3">
        <v>43410</v>
      </c>
    </row>
    <row r="2002" spans="1:13" x14ac:dyDescent="0.2">
      <c r="A2002" s="1" t="s">
        <v>100</v>
      </c>
      <c r="B2002" s="2" t="s">
        <v>2647</v>
      </c>
      <c r="C2002" s="2" t="s">
        <v>15</v>
      </c>
      <c r="D2002" s="2" t="s">
        <v>2648</v>
      </c>
      <c r="E2002" s="2" t="s">
        <v>2175</v>
      </c>
      <c r="F2002" s="2" t="s">
        <v>51</v>
      </c>
      <c r="G2002" s="2">
        <v>44.66</v>
      </c>
      <c r="H2002" s="2">
        <v>55.34</v>
      </c>
      <c r="I2002" s="2" t="s">
        <v>26</v>
      </c>
      <c r="J2002" s="2" t="s">
        <v>20</v>
      </c>
      <c r="K2002" s="2">
        <v>2018</v>
      </c>
      <c r="L2002" s="2" t="s">
        <v>21</v>
      </c>
      <c r="M2002" s="3">
        <v>43410</v>
      </c>
    </row>
    <row r="2003" spans="1:13" x14ac:dyDescent="0.2">
      <c r="A2003" s="1" t="s">
        <v>242</v>
      </c>
      <c r="B2003" s="2" t="s">
        <v>684</v>
      </c>
      <c r="C2003" s="2" t="s">
        <v>15</v>
      </c>
      <c r="D2003" s="2" t="s">
        <v>2649</v>
      </c>
      <c r="E2003" s="2" t="s">
        <v>2175</v>
      </c>
      <c r="F2003" s="2" t="s">
        <v>107</v>
      </c>
      <c r="G2003" s="2">
        <v>66.209999999999994</v>
      </c>
      <c r="H2003" s="2">
        <v>33.79</v>
      </c>
      <c r="I2003" s="2" t="s">
        <v>26</v>
      </c>
      <c r="J2003" s="2" t="s">
        <v>31</v>
      </c>
      <c r="K2003" s="2">
        <v>2018</v>
      </c>
      <c r="L2003" s="2" t="s">
        <v>49</v>
      </c>
      <c r="M2003" s="3">
        <v>43256</v>
      </c>
    </row>
    <row r="2004" spans="1:13" x14ac:dyDescent="0.2">
      <c r="A2004" s="1" t="s">
        <v>13</v>
      </c>
      <c r="B2004" s="2" t="s">
        <v>1898</v>
      </c>
      <c r="C2004" s="2" t="s">
        <v>15</v>
      </c>
      <c r="D2004" s="2" t="s">
        <v>2650</v>
      </c>
      <c r="E2004" s="2" t="s">
        <v>2175</v>
      </c>
      <c r="F2004" s="2" t="s">
        <v>251</v>
      </c>
      <c r="G2004" s="2">
        <v>81.099999999999994</v>
      </c>
      <c r="H2004" s="2">
        <v>18.899999999999999</v>
      </c>
      <c r="I2004" s="2" t="s">
        <v>19</v>
      </c>
      <c r="J2004" s="2" t="s">
        <v>27</v>
      </c>
      <c r="K2004" s="2">
        <v>2018</v>
      </c>
      <c r="L2004" s="2" t="s">
        <v>49</v>
      </c>
      <c r="M2004" s="3">
        <v>43256</v>
      </c>
    </row>
    <row r="2005" spans="1:13" x14ac:dyDescent="0.2">
      <c r="A2005" s="1" t="s">
        <v>79</v>
      </c>
      <c r="B2005" s="2" t="s">
        <v>692</v>
      </c>
      <c r="C2005" s="2" t="s">
        <v>15</v>
      </c>
      <c r="D2005" s="2" t="s">
        <v>2651</v>
      </c>
      <c r="E2005" s="2" t="s">
        <v>2175</v>
      </c>
      <c r="F2005" s="2" t="s">
        <v>107</v>
      </c>
      <c r="G2005" s="2">
        <v>52.56</v>
      </c>
      <c r="H2005" s="2">
        <v>47.44</v>
      </c>
      <c r="I2005" s="2" t="s">
        <v>19</v>
      </c>
      <c r="J2005" s="2" t="s">
        <v>27</v>
      </c>
      <c r="K2005" s="2">
        <v>2018</v>
      </c>
      <c r="L2005" s="2" t="s">
        <v>49</v>
      </c>
      <c r="M2005" s="3">
        <v>43256</v>
      </c>
    </row>
    <row r="2006" spans="1:13" x14ac:dyDescent="0.2">
      <c r="A2006" s="1" t="s">
        <v>13</v>
      </c>
      <c r="B2006" s="2" t="s">
        <v>37</v>
      </c>
      <c r="C2006" s="2" t="s">
        <v>24</v>
      </c>
      <c r="D2006" s="4">
        <v>24000000</v>
      </c>
      <c r="E2006" s="2" t="s">
        <v>2175</v>
      </c>
      <c r="F2006" s="2" t="s">
        <v>2652</v>
      </c>
      <c r="G2006" s="2">
        <v>57.69</v>
      </c>
      <c r="H2006" s="2">
        <v>42.31</v>
      </c>
      <c r="I2006" s="2" t="s">
        <v>26</v>
      </c>
      <c r="J2006" s="2" t="s">
        <v>31</v>
      </c>
      <c r="K2006" s="2">
        <v>2018</v>
      </c>
      <c r="L2006" s="2" t="s">
        <v>49</v>
      </c>
      <c r="M2006" s="3">
        <v>43256</v>
      </c>
    </row>
    <row r="2007" spans="1:13" x14ac:dyDescent="0.2">
      <c r="A2007" s="1" t="s">
        <v>45</v>
      </c>
      <c r="B2007" s="2" t="s">
        <v>46</v>
      </c>
      <c r="C2007" s="2" t="s">
        <v>15</v>
      </c>
      <c r="D2007" s="2" t="s">
        <v>2653</v>
      </c>
      <c r="E2007" s="2" t="s">
        <v>2175</v>
      </c>
      <c r="F2007" s="2" t="s">
        <v>136</v>
      </c>
      <c r="G2007" s="2">
        <v>57.11</v>
      </c>
      <c r="H2007" s="2">
        <v>42.89</v>
      </c>
      <c r="I2007" s="2" t="s">
        <v>26</v>
      </c>
      <c r="J2007" s="2" t="s">
        <v>31</v>
      </c>
      <c r="K2007" s="2">
        <v>2018</v>
      </c>
      <c r="L2007" s="2" t="s">
        <v>49</v>
      </c>
      <c r="M2007" s="3">
        <v>43256</v>
      </c>
    </row>
    <row r="2008" spans="1:13" x14ac:dyDescent="0.2">
      <c r="A2008" s="1" t="s">
        <v>91</v>
      </c>
      <c r="B2008" s="2" t="s">
        <v>2471</v>
      </c>
      <c r="C2008" s="2" t="s">
        <v>24</v>
      </c>
      <c r="D2008" s="2">
        <v>90000000</v>
      </c>
      <c r="E2008" s="2" t="s">
        <v>2175</v>
      </c>
      <c r="F2008" s="2" t="s">
        <v>48</v>
      </c>
      <c r="G2008" s="2">
        <v>80.650000000000006</v>
      </c>
      <c r="H2008" s="2">
        <v>19.350000000000001</v>
      </c>
      <c r="I2008" s="2" t="s">
        <v>19</v>
      </c>
      <c r="J2008" s="2" t="s">
        <v>31</v>
      </c>
      <c r="K2008" s="2">
        <v>2018</v>
      </c>
      <c r="L2008" s="2" t="s">
        <v>49</v>
      </c>
      <c r="M2008" s="3">
        <v>43256</v>
      </c>
    </row>
    <row r="2009" spans="1:13" x14ac:dyDescent="0.2">
      <c r="A2009" s="1" t="s">
        <v>150</v>
      </c>
      <c r="B2009" s="2" t="s">
        <v>283</v>
      </c>
      <c r="C2009" s="2" t="s">
        <v>15</v>
      </c>
      <c r="D2009" s="2" t="s">
        <v>2654</v>
      </c>
      <c r="E2009" s="2" t="s">
        <v>2175</v>
      </c>
      <c r="F2009" s="2" t="s">
        <v>59</v>
      </c>
      <c r="G2009" s="2">
        <v>60.31</v>
      </c>
      <c r="H2009" s="2">
        <v>39.69</v>
      </c>
      <c r="I2009" s="2" t="s">
        <v>19</v>
      </c>
      <c r="J2009" s="2" t="s">
        <v>27</v>
      </c>
      <c r="K2009" s="2">
        <v>2018</v>
      </c>
      <c r="L2009" s="2" t="s">
        <v>49</v>
      </c>
      <c r="M2009" s="3">
        <v>43256</v>
      </c>
    </row>
    <row r="2010" spans="1:13" x14ac:dyDescent="0.2">
      <c r="A2010" s="1" t="s">
        <v>45</v>
      </c>
      <c r="B2010" s="2" t="s">
        <v>1244</v>
      </c>
      <c r="C2010" s="2" t="s">
        <v>15</v>
      </c>
      <c r="D2010" s="2" t="s">
        <v>2655</v>
      </c>
      <c r="E2010" s="2" t="s">
        <v>2175</v>
      </c>
      <c r="F2010" s="2" t="s">
        <v>97</v>
      </c>
      <c r="G2010" s="2">
        <v>79.010000000000005</v>
      </c>
      <c r="H2010" s="2">
        <v>20.99</v>
      </c>
      <c r="I2010" s="2" t="s">
        <v>19</v>
      </c>
      <c r="J2010" s="2" t="s">
        <v>27</v>
      </c>
      <c r="K2010" s="2">
        <v>2018</v>
      </c>
      <c r="L2010" s="2" t="s">
        <v>49</v>
      </c>
      <c r="M2010" s="3">
        <v>43256</v>
      </c>
    </row>
    <row r="2011" spans="1:13" x14ac:dyDescent="0.2">
      <c r="A2011" s="1" t="s">
        <v>91</v>
      </c>
      <c r="B2011" s="2" t="s">
        <v>2137</v>
      </c>
      <c r="C2011" s="2" t="s">
        <v>24</v>
      </c>
      <c r="D2011" s="2">
        <v>33000000</v>
      </c>
      <c r="E2011" s="2" t="s">
        <v>2175</v>
      </c>
      <c r="F2011" s="2" t="s">
        <v>95</v>
      </c>
      <c r="G2011" s="2">
        <v>55.79</v>
      </c>
      <c r="H2011" s="2">
        <v>44.21</v>
      </c>
      <c r="I2011" s="2" t="s">
        <v>19</v>
      </c>
      <c r="J2011" s="6">
        <v>0.55000000000000004</v>
      </c>
      <c r="K2011" s="2">
        <v>2018</v>
      </c>
      <c r="L2011" s="2" t="s">
        <v>49</v>
      </c>
      <c r="M2011" s="3">
        <v>43256</v>
      </c>
    </row>
    <row r="2012" spans="1:13" x14ac:dyDescent="0.2">
      <c r="A2012" s="1" t="s">
        <v>339</v>
      </c>
      <c r="B2012" s="2" t="s">
        <v>708</v>
      </c>
      <c r="C2012" s="2" t="s">
        <v>15</v>
      </c>
      <c r="D2012" s="2" t="s">
        <v>2656</v>
      </c>
      <c r="E2012" s="2" t="s">
        <v>2175</v>
      </c>
      <c r="F2012" s="2" t="s">
        <v>245</v>
      </c>
      <c r="G2012" s="2">
        <v>46.51</v>
      </c>
      <c r="H2012" s="2">
        <v>53.49</v>
      </c>
      <c r="I2012" s="2" t="s">
        <v>26</v>
      </c>
      <c r="J2012" s="2" t="s">
        <v>27</v>
      </c>
      <c r="K2012" s="2">
        <v>2018</v>
      </c>
      <c r="L2012" s="2" t="s">
        <v>49</v>
      </c>
      <c r="M2012" s="3">
        <v>43256</v>
      </c>
    </row>
    <row r="2013" spans="1:13" x14ac:dyDescent="0.2">
      <c r="A2013" s="1" t="s">
        <v>242</v>
      </c>
      <c r="B2013" s="2" t="s">
        <v>714</v>
      </c>
      <c r="C2013" s="2" t="s">
        <v>15</v>
      </c>
      <c r="D2013" s="2" t="s">
        <v>2657</v>
      </c>
      <c r="E2013" s="2" t="s">
        <v>2175</v>
      </c>
      <c r="F2013" s="2" t="s">
        <v>130</v>
      </c>
      <c r="G2013" s="2">
        <v>76.89</v>
      </c>
      <c r="H2013" s="2">
        <v>23.11</v>
      </c>
      <c r="I2013" s="2" t="s">
        <v>19</v>
      </c>
      <c r="J2013" s="2" t="s">
        <v>31</v>
      </c>
      <c r="K2013" s="2">
        <v>2018</v>
      </c>
      <c r="L2013" s="2" t="s">
        <v>49</v>
      </c>
      <c r="M2013" s="3">
        <v>43256</v>
      </c>
    </row>
    <row r="2014" spans="1:13" x14ac:dyDescent="0.2">
      <c r="A2014" s="1" t="s">
        <v>13</v>
      </c>
      <c r="B2014" s="2" t="s">
        <v>930</v>
      </c>
      <c r="C2014" s="2" t="s">
        <v>15</v>
      </c>
      <c r="D2014" s="2" t="s">
        <v>2658</v>
      </c>
      <c r="E2014" s="2" t="s">
        <v>2175</v>
      </c>
      <c r="F2014" s="2" t="s">
        <v>149</v>
      </c>
      <c r="G2014" s="2">
        <v>75.95</v>
      </c>
      <c r="H2014" s="2">
        <v>24.05</v>
      </c>
      <c r="I2014" s="2" t="s">
        <v>19</v>
      </c>
      <c r="J2014" s="2" t="s">
        <v>27</v>
      </c>
      <c r="K2014" s="2">
        <v>2018</v>
      </c>
      <c r="L2014" s="2" t="s">
        <v>49</v>
      </c>
      <c r="M2014" s="3">
        <v>43256</v>
      </c>
    </row>
    <row r="2015" spans="1:13" x14ac:dyDescent="0.2">
      <c r="A2015" s="1" t="s">
        <v>223</v>
      </c>
      <c r="B2015" s="2" t="s">
        <v>1640</v>
      </c>
      <c r="C2015" s="2" t="s">
        <v>15</v>
      </c>
      <c r="D2015" s="2" t="s">
        <v>2659</v>
      </c>
      <c r="E2015" s="2" t="s">
        <v>2175</v>
      </c>
      <c r="F2015" s="2" t="s">
        <v>2660</v>
      </c>
      <c r="G2015" s="2">
        <v>76.37</v>
      </c>
      <c r="H2015" s="2">
        <v>23.63</v>
      </c>
      <c r="I2015" s="2" t="s">
        <v>19</v>
      </c>
      <c r="J2015" s="2" t="s">
        <v>27</v>
      </c>
      <c r="K2015" s="2">
        <v>2018</v>
      </c>
      <c r="L2015" s="2" t="s">
        <v>49</v>
      </c>
      <c r="M2015" s="3">
        <v>43256</v>
      </c>
    </row>
    <row r="2016" spans="1:13" x14ac:dyDescent="0.2">
      <c r="A2016" s="1" t="s">
        <v>66</v>
      </c>
      <c r="B2016" s="2" t="s">
        <v>1022</v>
      </c>
      <c r="C2016" s="2" t="s">
        <v>15</v>
      </c>
      <c r="D2016" s="2" t="s">
        <v>2661</v>
      </c>
      <c r="E2016" s="2" t="s">
        <v>2175</v>
      </c>
      <c r="F2016" s="2" t="s">
        <v>245</v>
      </c>
      <c r="G2016" s="2">
        <v>83.42</v>
      </c>
      <c r="H2016" s="2">
        <v>16.579999999999998</v>
      </c>
      <c r="I2016" s="2" t="s">
        <v>19</v>
      </c>
      <c r="J2016" s="2" t="s">
        <v>31</v>
      </c>
      <c r="K2016" s="2">
        <v>2018</v>
      </c>
      <c r="L2016" s="2" t="s">
        <v>49</v>
      </c>
      <c r="M2016" s="3">
        <v>43256</v>
      </c>
    </row>
    <row r="2017" spans="1:13" x14ac:dyDescent="0.2">
      <c r="A2017" s="1" t="s">
        <v>269</v>
      </c>
      <c r="B2017" s="2" t="s">
        <v>270</v>
      </c>
      <c r="C2017" s="2" t="s">
        <v>15</v>
      </c>
      <c r="D2017" s="2" t="s">
        <v>2662</v>
      </c>
      <c r="E2017" s="2" t="s">
        <v>2175</v>
      </c>
      <c r="F2017" s="2" t="s">
        <v>2663</v>
      </c>
      <c r="G2017" s="2">
        <v>75.83</v>
      </c>
      <c r="H2017" s="2">
        <v>24.17</v>
      </c>
      <c r="I2017" s="2" t="s">
        <v>19</v>
      </c>
      <c r="J2017" s="2" t="s">
        <v>27</v>
      </c>
      <c r="K2017" s="2">
        <v>2018</v>
      </c>
      <c r="L2017" s="2" t="s">
        <v>49</v>
      </c>
      <c r="M2017" s="3">
        <v>43256</v>
      </c>
    </row>
    <row r="2018" spans="1:13" x14ac:dyDescent="0.2">
      <c r="A2018" s="1" t="s">
        <v>32</v>
      </c>
      <c r="B2018" s="2" t="s">
        <v>32</v>
      </c>
      <c r="C2018" s="2" t="s">
        <v>15</v>
      </c>
      <c r="D2018" s="2" t="s">
        <v>2664</v>
      </c>
      <c r="E2018" s="2" t="s">
        <v>2175</v>
      </c>
      <c r="F2018" s="2" t="s">
        <v>44</v>
      </c>
      <c r="G2018" s="2">
        <v>71.94</v>
      </c>
      <c r="H2018" s="2">
        <v>28.06</v>
      </c>
      <c r="I2018" s="2" t="s">
        <v>19</v>
      </c>
      <c r="J2018" s="2" t="s">
        <v>27</v>
      </c>
      <c r="K2018" s="2">
        <v>2018</v>
      </c>
      <c r="L2018" s="2" t="s">
        <v>49</v>
      </c>
      <c r="M2018" s="3">
        <v>43256</v>
      </c>
    </row>
    <row r="2019" spans="1:13" x14ac:dyDescent="0.2">
      <c r="A2019" s="1" t="s">
        <v>363</v>
      </c>
      <c r="B2019" s="2" t="s">
        <v>470</v>
      </c>
      <c r="C2019" s="2" t="s">
        <v>15</v>
      </c>
      <c r="D2019" s="2" t="s">
        <v>2665</v>
      </c>
      <c r="E2019" s="2" t="s">
        <v>2175</v>
      </c>
      <c r="F2019" s="2" t="s">
        <v>130</v>
      </c>
      <c r="G2019" s="2">
        <v>84.07</v>
      </c>
      <c r="H2019" s="2">
        <v>15.93</v>
      </c>
      <c r="I2019" s="2" t="s">
        <v>19</v>
      </c>
      <c r="J2019" s="2" t="s">
        <v>27</v>
      </c>
      <c r="K2019" s="2">
        <v>2018</v>
      </c>
      <c r="L2019" s="2" t="s">
        <v>49</v>
      </c>
      <c r="M2019" s="3">
        <v>43256</v>
      </c>
    </row>
    <row r="2020" spans="1:13" x14ac:dyDescent="0.2">
      <c r="A2020" s="1" t="s">
        <v>137</v>
      </c>
      <c r="B2020" s="2" t="s">
        <v>138</v>
      </c>
      <c r="C2020" s="2" t="s">
        <v>15</v>
      </c>
      <c r="D2020" s="2" t="s">
        <v>2666</v>
      </c>
      <c r="E2020" s="2" t="s">
        <v>2175</v>
      </c>
      <c r="F2020" s="2" t="s">
        <v>76</v>
      </c>
      <c r="G2020" s="2">
        <v>81.430000000000007</v>
      </c>
      <c r="H2020" s="2">
        <v>17.57</v>
      </c>
      <c r="I2020" s="2" t="s">
        <v>19</v>
      </c>
      <c r="J2020" s="2" t="s">
        <v>27</v>
      </c>
      <c r="K2020" s="2">
        <v>2018</v>
      </c>
      <c r="L2020" s="2" t="s">
        <v>49</v>
      </c>
      <c r="M2020" s="3">
        <v>43256</v>
      </c>
    </row>
    <row r="2021" spans="1:13" x14ac:dyDescent="0.2">
      <c r="A2021" s="1" t="s">
        <v>23</v>
      </c>
      <c r="B2021" s="2" t="s">
        <v>23</v>
      </c>
      <c r="C2021" s="2" t="s">
        <v>24</v>
      </c>
      <c r="D2021" s="2">
        <v>4000000000</v>
      </c>
      <c r="E2021" s="2" t="s">
        <v>2175</v>
      </c>
      <c r="F2021" s="2" t="s">
        <v>2667</v>
      </c>
      <c r="G2021" s="2">
        <v>57.59</v>
      </c>
      <c r="H2021" s="2">
        <v>42.41</v>
      </c>
      <c r="I2021" s="2" t="s">
        <v>19</v>
      </c>
      <c r="J2021" s="2" t="s">
        <v>27</v>
      </c>
      <c r="K2021" s="2">
        <v>2018</v>
      </c>
      <c r="L2021" s="2" t="s">
        <v>49</v>
      </c>
      <c r="M2021" s="3">
        <v>43256</v>
      </c>
    </row>
    <row r="2022" spans="1:13" x14ac:dyDescent="0.2">
      <c r="A2022" s="1" t="s">
        <v>23</v>
      </c>
      <c r="B2022" s="2" t="s">
        <v>23</v>
      </c>
      <c r="C2022" s="2" t="s">
        <v>15</v>
      </c>
      <c r="D2022" s="2" t="s">
        <v>2668</v>
      </c>
      <c r="E2022" s="2" t="s">
        <v>2175</v>
      </c>
      <c r="F2022" s="2" t="s">
        <v>2669</v>
      </c>
      <c r="G2022" s="2">
        <v>84.23</v>
      </c>
      <c r="H2022" s="2">
        <v>15.77</v>
      </c>
      <c r="I2022" s="2" t="s">
        <v>19</v>
      </c>
      <c r="J2022" s="2" t="s">
        <v>27</v>
      </c>
      <c r="K2022" s="2">
        <v>2018</v>
      </c>
      <c r="L2022" s="2" t="s">
        <v>49</v>
      </c>
      <c r="M2022" s="3">
        <v>43256</v>
      </c>
    </row>
    <row r="2023" spans="1:13" x14ac:dyDescent="0.2">
      <c r="A2023" s="1" t="s">
        <v>280</v>
      </c>
      <c r="B2023" s="2" t="s">
        <v>1334</v>
      </c>
      <c r="C2023" s="2" t="s">
        <v>15</v>
      </c>
      <c r="D2023" s="2" t="s">
        <v>2670</v>
      </c>
      <c r="E2023" s="2" t="s">
        <v>2175</v>
      </c>
      <c r="F2023" s="2" t="s">
        <v>76</v>
      </c>
      <c r="G2023" s="2">
        <v>43.26</v>
      </c>
      <c r="H2023" s="2">
        <v>56.74</v>
      </c>
      <c r="I2023" s="2" t="s">
        <v>26</v>
      </c>
      <c r="J2023" s="2" t="s">
        <v>27</v>
      </c>
      <c r="K2023" s="2">
        <v>2018</v>
      </c>
      <c r="L2023" s="2" t="s">
        <v>49</v>
      </c>
      <c r="M2023" s="3">
        <v>43256</v>
      </c>
    </row>
    <row r="2024" spans="1:13" x14ac:dyDescent="0.2">
      <c r="A2024" s="1" t="s">
        <v>290</v>
      </c>
      <c r="B2024" s="2" t="s">
        <v>290</v>
      </c>
      <c r="C2024" s="2" t="s">
        <v>15</v>
      </c>
      <c r="D2024" s="2" t="s">
        <v>2671</v>
      </c>
      <c r="E2024" s="2" t="s">
        <v>2175</v>
      </c>
      <c r="F2024" s="2" t="s">
        <v>314</v>
      </c>
      <c r="G2024" s="2">
        <v>77.45</v>
      </c>
      <c r="H2024" s="2">
        <v>22.55</v>
      </c>
      <c r="I2024" s="2" t="s">
        <v>19</v>
      </c>
      <c r="J2024" s="2" t="s">
        <v>31</v>
      </c>
      <c r="K2024" s="2">
        <v>2018</v>
      </c>
      <c r="L2024" s="2" t="s">
        <v>49</v>
      </c>
      <c r="M2024" s="3">
        <v>43256</v>
      </c>
    </row>
    <row r="2025" spans="1:13" x14ac:dyDescent="0.2">
      <c r="A2025" s="1" t="s">
        <v>87</v>
      </c>
      <c r="B2025" s="2" t="s">
        <v>1971</v>
      </c>
      <c r="C2025" s="2" t="s">
        <v>15</v>
      </c>
      <c r="D2025" s="2" t="s">
        <v>2672</v>
      </c>
      <c r="E2025" s="2" t="s">
        <v>2175</v>
      </c>
      <c r="F2025" s="2" t="s">
        <v>95</v>
      </c>
      <c r="G2025" s="2">
        <v>28.51</v>
      </c>
      <c r="H2025" s="2">
        <v>71.489999999999995</v>
      </c>
      <c r="I2025" s="2" t="s">
        <v>26</v>
      </c>
      <c r="J2025" s="2" t="s">
        <v>27</v>
      </c>
      <c r="K2025" s="2">
        <v>2018</v>
      </c>
      <c r="L2025" s="2" t="s">
        <v>49</v>
      </c>
      <c r="M2025" s="3">
        <v>43256</v>
      </c>
    </row>
    <row r="2026" spans="1:13" x14ac:dyDescent="0.2">
      <c r="A2026" s="1" t="s">
        <v>13</v>
      </c>
      <c r="B2026" s="2" t="s">
        <v>934</v>
      </c>
      <c r="C2026" s="2" t="s">
        <v>15</v>
      </c>
      <c r="D2026" s="2" t="s">
        <v>2673</v>
      </c>
      <c r="E2026" s="2" t="s">
        <v>2175</v>
      </c>
      <c r="F2026" s="2" t="s">
        <v>44</v>
      </c>
      <c r="G2026" s="2">
        <v>74.86</v>
      </c>
      <c r="H2026" s="2">
        <v>25.14</v>
      </c>
      <c r="I2026" s="2" t="s">
        <v>19</v>
      </c>
      <c r="J2026" s="2" t="s">
        <v>27</v>
      </c>
      <c r="K2026" s="2">
        <v>2018</v>
      </c>
      <c r="L2026" s="2" t="s">
        <v>49</v>
      </c>
      <c r="M2026" s="3">
        <v>43256</v>
      </c>
    </row>
    <row r="2027" spans="1:13" x14ac:dyDescent="0.2">
      <c r="A2027" s="1" t="s">
        <v>150</v>
      </c>
      <c r="B2027" s="2" t="s">
        <v>151</v>
      </c>
      <c r="C2027" s="2" t="s">
        <v>15</v>
      </c>
      <c r="D2027" s="2" t="s">
        <v>2674</v>
      </c>
      <c r="E2027" s="2" t="s">
        <v>2175</v>
      </c>
      <c r="F2027" s="2" t="s">
        <v>90</v>
      </c>
      <c r="G2027" s="2">
        <v>84.94</v>
      </c>
      <c r="H2027" s="2">
        <v>15.06</v>
      </c>
      <c r="I2027" s="2" t="s">
        <v>19</v>
      </c>
      <c r="J2027" s="2" t="s">
        <v>27</v>
      </c>
      <c r="K2027" s="2">
        <v>2018</v>
      </c>
      <c r="L2027" s="2" t="s">
        <v>49</v>
      </c>
      <c r="M2027" s="3">
        <v>43256</v>
      </c>
    </row>
    <row r="2028" spans="1:13" x14ac:dyDescent="0.2">
      <c r="A2028" s="1" t="s">
        <v>13</v>
      </c>
      <c r="B2028" s="2" t="s">
        <v>2675</v>
      </c>
      <c r="C2028" s="2" t="s">
        <v>15</v>
      </c>
      <c r="D2028" s="2" t="s">
        <v>2676</v>
      </c>
      <c r="E2028" s="2" t="s">
        <v>2175</v>
      </c>
      <c r="F2028" s="2" t="s">
        <v>107</v>
      </c>
      <c r="G2028" s="2">
        <v>79.61</v>
      </c>
      <c r="H2028" s="2">
        <v>20.39</v>
      </c>
      <c r="I2028" s="2" t="s">
        <v>19</v>
      </c>
      <c r="J2028" s="2" t="s">
        <v>27</v>
      </c>
      <c r="K2028" s="2">
        <v>2018</v>
      </c>
      <c r="L2028" s="2" t="s">
        <v>49</v>
      </c>
      <c r="M2028" s="3">
        <v>43256</v>
      </c>
    </row>
    <row r="2029" spans="1:13" x14ac:dyDescent="0.2">
      <c r="A2029" s="1" t="s">
        <v>100</v>
      </c>
      <c r="B2029" s="2" t="s">
        <v>518</v>
      </c>
      <c r="C2029" s="2" t="s">
        <v>15</v>
      </c>
      <c r="D2029" s="2" t="s">
        <v>2677</v>
      </c>
      <c r="E2029" s="2" t="s">
        <v>2175</v>
      </c>
      <c r="F2029" s="2" t="s">
        <v>97</v>
      </c>
      <c r="G2029" s="2">
        <v>70.56</v>
      </c>
      <c r="H2029" s="2">
        <v>29.44</v>
      </c>
      <c r="I2029" s="2" t="s">
        <v>19</v>
      </c>
      <c r="J2029" s="2" t="s">
        <v>27</v>
      </c>
      <c r="K2029" s="2">
        <v>2018</v>
      </c>
      <c r="L2029" s="2" t="s">
        <v>49</v>
      </c>
      <c r="M2029" s="3">
        <v>43256</v>
      </c>
    </row>
    <row r="2030" spans="1:13" x14ac:dyDescent="0.2">
      <c r="A2030" s="1" t="s">
        <v>137</v>
      </c>
      <c r="B2030" s="2" t="s">
        <v>1371</v>
      </c>
      <c r="C2030" s="2" t="s">
        <v>15</v>
      </c>
      <c r="D2030" s="2" t="s">
        <v>2678</v>
      </c>
      <c r="E2030" s="2" t="s">
        <v>2175</v>
      </c>
      <c r="F2030" s="2" t="s">
        <v>130</v>
      </c>
      <c r="G2030" s="2">
        <v>79.25</v>
      </c>
      <c r="H2030" s="2">
        <v>20.75</v>
      </c>
      <c r="I2030" s="2" t="s">
        <v>19</v>
      </c>
      <c r="J2030" s="2" t="s">
        <v>27</v>
      </c>
      <c r="K2030" s="2">
        <v>2018</v>
      </c>
      <c r="L2030" s="2" t="s">
        <v>49</v>
      </c>
      <c r="M2030" s="3">
        <v>43256</v>
      </c>
    </row>
    <row r="2031" spans="1:13" x14ac:dyDescent="0.2">
      <c r="A2031" s="1" t="s">
        <v>13</v>
      </c>
      <c r="B2031" s="2" t="s">
        <v>1854</v>
      </c>
      <c r="C2031" s="2" t="s">
        <v>15</v>
      </c>
      <c r="D2031" s="2" t="s">
        <v>2679</v>
      </c>
      <c r="E2031" s="2" t="s">
        <v>2175</v>
      </c>
      <c r="F2031" s="2" t="s">
        <v>2333</v>
      </c>
      <c r="G2031" s="2">
        <v>65.48</v>
      </c>
      <c r="H2031" s="2">
        <v>34.520000000000003</v>
      </c>
      <c r="I2031" s="2" t="s">
        <v>19</v>
      </c>
      <c r="J2031" s="2" t="s">
        <v>27</v>
      </c>
      <c r="K2031" s="2">
        <v>2018</v>
      </c>
      <c r="L2031" s="2" t="s">
        <v>49</v>
      </c>
      <c r="M2031" s="3">
        <v>43256</v>
      </c>
    </row>
    <row r="2032" spans="1:13" x14ac:dyDescent="0.2">
      <c r="A2032" s="1" t="s">
        <v>205</v>
      </c>
      <c r="B2032" s="2" t="s">
        <v>235</v>
      </c>
      <c r="C2032" s="2" t="s">
        <v>15</v>
      </c>
      <c r="D2032" s="2" t="s">
        <v>2680</v>
      </c>
      <c r="E2032" s="2" t="s">
        <v>2175</v>
      </c>
      <c r="F2032" s="2" t="s">
        <v>95</v>
      </c>
      <c r="G2032" s="2">
        <v>74.86</v>
      </c>
      <c r="H2032" s="2">
        <v>25.14</v>
      </c>
      <c r="I2032" s="2" t="s">
        <v>19</v>
      </c>
      <c r="J2032" s="2" t="s">
        <v>31</v>
      </c>
      <c r="K2032" s="2">
        <v>2018</v>
      </c>
      <c r="L2032" s="2" t="s">
        <v>49</v>
      </c>
      <c r="M2032" s="3">
        <v>43256</v>
      </c>
    </row>
    <row r="2033" spans="1:13" x14ac:dyDescent="0.2">
      <c r="A2033" s="1" t="s">
        <v>22</v>
      </c>
      <c r="B2033" s="2" t="s">
        <v>448</v>
      </c>
      <c r="C2033" s="2" t="s">
        <v>15</v>
      </c>
      <c r="D2033" s="2" t="s">
        <v>2681</v>
      </c>
      <c r="E2033" s="2" t="s">
        <v>2175</v>
      </c>
      <c r="F2033" s="2" t="s">
        <v>115</v>
      </c>
      <c r="G2033" s="2">
        <v>58.22</v>
      </c>
      <c r="H2033" s="2">
        <v>41.78</v>
      </c>
      <c r="I2033" s="2" t="s">
        <v>19</v>
      </c>
      <c r="J2033" s="2" t="s">
        <v>27</v>
      </c>
      <c r="K2033" s="2">
        <v>2018</v>
      </c>
      <c r="L2033" s="2" t="s">
        <v>49</v>
      </c>
      <c r="M2033" s="3">
        <v>43256</v>
      </c>
    </row>
    <row r="2034" spans="1:13" x14ac:dyDescent="0.2">
      <c r="A2034" s="1" t="s">
        <v>87</v>
      </c>
      <c r="B2034" s="2" t="s">
        <v>1834</v>
      </c>
      <c r="C2034" s="2" t="s">
        <v>15</v>
      </c>
      <c r="D2034" s="2" t="s">
        <v>2682</v>
      </c>
      <c r="E2034" s="2" t="s">
        <v>2175</v>
      </c>
      <c r="F2034" s="2" t="s">
        <v>51</v>
      </c>
      <c r="G2034" s="2">
        <v>36.229999999999997</v>
      </c>
      <c r="H2034" s="2">
        <v>63.77</v>
      </c>
      <c r="I2034" s="2" t="s">
        <v>26</v>
      </c>
      <c r="J2034" s="2" t="s">
        <v>31</v>
      </c>
      <c r="K2034" s="2">
        <v>2018</v>
      </c>
      <c r="L2034" s="2" t="s">
        <v>49</v>
      </c>
      <c r="M2034" s="3">
        <v>43256</v>
      </c>
    </row>
    <row r="2035" spans="1:13" x14ac:dyDescent="0.2">
      <c r="A2035" s="1" t="s">
        <v>269</v>
      </c>
      <c r="B2035" s="2" t="s">
        <v>2683</v>
      </c>
      <c r="C2035" s="2" t="s">
        <v>15</v>
      </c>
      <c r="D2035" s="2" t="s">
        <v>2684</v>
      </c>
      <c r="E2035" s="2" t="s">
        <v>2175</v>
      </c>
      <c r="F2035" s="2" t="s">
        <v>2685</v>
      </c>
      <c r="G2035" s="2">
        <v>83.96</v>
      </c>
      <c r="H2035" s="2">
        <v>16.04</v>
      </c>
      <c r="I2035" s="2" t="s">
        <v>19</v>
      </c>
      <c r="J2035" s="2" t="s">
        <v>27</v>
      </c>
      <c r="K2035" s="2">
        <v>2018</v>
      </c>
      <c r="L2035" s="2" t="s">
        <v>49</v>
      </c>
      <c r="M2035" s="3">
        <v>43256</v>
      </c>
    </row>
    <row r="2036" spans="1:13" x14ac:dyDescent="0.2">
      <c r="A2036" s="1" t="s">
        <v>13</v>
      </c>
      <c r="B2036" s="2" t="s">
        <v>760</v>
      </c>
      <c r="C2036" s="2" t="s">
        <v>15</v>
      </c>
      <c r="D2036" s="2" t="s">
        <v>2686</v>
      </c>
      <c r="E2036" s="2" t="s">
        <v>2175</v>
      </c>
      <c r="F2036" s="2" t="s">
        <v>76</v>
      </c>
      <c r="G2036" s="2">
        <v>85</v>
      </c>
      <c r="H2036" s="2">
        <v>15</v>
      </c>
      <c r="I2036" s="2" t="s">
        <v>19</v>
      </c>
      <c r="J2036" s="2" t="s">
        <v>27</v>
      </c>
      <c r="K2036" s="2">
        <v>2018</v>
      </c>
      <c r="L2036" s="2" t="s">
        <v>36</v>
      </c>
      <c r="M2036" s="3">
        <v>43200</v>
      </c>
    </row>
    <row r="2037" spans="1:13" x14ac:dyDescent="0.2">
      <c r="A2037" s="1" t="s">
        <v>13</v>
      </c>
      <c r="B2037" s="2" t="s">
        <v>2361</v>
      </c>
      <c r="C2037" s="2" t="s">
        <v>15</v>
      </c>
      <c r="D2037" s="2" t="s">
        <v>2687</v>
      </c>
      <c r="E2037" s="2" t="s">
        <v>2175</v>
      </c>
      <c r="F2037" s="2" t="s">
        <v>233</v>
      </c>
      <c r="G2037" s="2">
        <v>66</v>
      </c>
      <c r="H2037" s="2">
        <v>34</v>
      </c>
      <c r="I2037" s="2" t="s">
        <v>19</v>
      </c>
      <c r="J2037" s="2" t="s">
        <v>27</v>
      </c>
      <c r="K2037" s="2">
        <v>2018</v>
      </c>
      <c r="L2037" s="2" t="s">
        <v>36</v>
      </c>
      <c r="M2037" s="3">
        <v>43200</v>
      </c>
    </row>
    <row r="2038" spans="1:13" x14ac:dyDescent="0.2">
      <c r="A2038" s="1" t="s">
        <v>13</v>
      </c>
      <c r="B2038" s="2" t="s">
        <v>28</v>
      </c>
      <c r="C2038" s="2" t="s">
        <v>15</v>
      </c>
      <c r="D2038" s="2" t="s">
        <v>2688</v>
      </c>
      <c r="E2038" s="2" t="s">
        <v>2175</v>
      </c>
      <c r="F2038" s="2" t="s">
        <v>107</v>
      </c>
      <c r="G2038" s="2">
        <v>84.9</v>
      </c>
      <c r="H2038" s="2">
        <v>15.1</v>
      </c>
      <c r="I2038" s="2" t="s">
        <v>19</v>
      </c>
      <c r="J2038" s="2" t="s">
        <v>27</v>
      </c>
      <c r="K2038" s="2">
        <v>2018</v>
      </c>
      <c r="L2038" s="2" t="s">
        <v>36</v>
      </c>
      <c r="M2038" s="3">
        <v>43200</v>
      </c>
    </row>
    <row r="2039" spans="1:13" x14ac:dyDescent="0.2">
      <c r="A2039" s="1" t="s">
        <v>13</v>
      </c>
      <c r="B2039" s="2" t="s">
        <v>1423</v>
      </c>
      <c r="C2039" s="2" t="s">
        <v>15</v>
      </c>
      <c r="D2039" s="2" t="s">
        <v>2689</v>
      </c>
      <c r="E2039" s="2" t="s">
        <v>2175</v>
      </c>
      <c r="F2039" s="2" t="s">
        <v>130</v>
      </c>
      <c r="G2039" s="2">
        <v>17.899999999999999</v>
      </c>
      <c r="H2039" s="2">
        <v>82.2</v>
      </c>
      <c r="I2039" s="2" t="s">
        <v>26</v>
      </c>
      <c r="J2039" s="2" t="s">
        <v>27</v>
      </c>
      <c r="K2039" s="2">
        <v>2018</v>
      </c>
      <c r="L2039" s="2" t="s">
        <v>36</v>
      </c>
      <c r="M2039" s="3">
        <v>43200</v>
      </c>
    </row>
    <row r="2040" spans="1:13" x14ac:dyDescent="0.2">
      <c r="A2040" s="1" t="s">
        <v>978</v>
      </c>
      <c r="B2040" s="2" t="s">
        <v>2690</v>
      </c>
      <c r="C2040" s="2" t="s">
        <v>15</v>
      </c>
      <c r="D2040" s="2" t="s">
        <v>2691</v>
      </c>
      <c r="E2040" s="2" t="s">
        <v>2175</v>
      </c>
      <c r="F2040" s="2" t="s">
        <v>95</v>
      </c>
      <c r="G2040" s="2">
        <v>54.5</v>
      </c>
      <c r="H2040" s="2">
        <v>45.5</v>
      </c>
      <c r="I2040" s="2" t="s">
        <v>26</v>
      </c>
      <c r="J2040" s="2" t="s">
        <v>31</v>
      </c>
      <c r="K2040" s="2">
        <v>2018</v>
      </c>
      <c r="L2040" s="2" t="s">
        <v>36</v>
      </c>
      <c r="M2040" s="3">
        <v>43200</v>
      </c>
    </row>
    <row r="2041" spans="1:13" x14ac:dyDescent="0.2">
      <c r="A2041" s="1" t="s">
        <v>205</v>
      </c>
      <c r="B2041" s="2" t="s">
        <v>1303</v>
      </c>
      <c r="C2041" s="2" t="s">
        <v>15</v>
      </c>
      <c r="D2041" s="2" t="s">
        <v>2692</v>
      </c>
      <c r="E2041" s="2" t="s">
        <v>2175</v>
      </c>
      <c r="F2041" s="2" t="s">
        <v>55</v>
      </c>
      <c r="G2041" s="2">
        <v>67.7</v>
      </c>
      <c r="H2041" s="2">
        <v>32.299999999999997</v>
      </c>
      <c r="I2041" s="2" t="s">
        <v>19</v>
      </c>
      <c r="J2041" s="2" t="s">
        <v>20</v>
      </c>
      <c r="K2041" s="2">
        <v>2018</v>
      </c>
      <c r="L2041" s="2" t="s">
        <v>36</v>
      </c>
      <c r="M2041" s="3">
        <v>43165</v>
      </c>
    </row>
    <row r="2042" spans="1:13" x14ac:dyDescent="0.2">
      <c r="A2042" s="1" t="s">
        <v>13</v>
      </c>
      <c r="B2042" s="2" t="s">
        <v>941</v>
      </c>
      <c r="C2042" s="2" t="s">
        <v>15</v>
      </c>
      <c r="D2042" s="2" t="s">
        <v>2693</v>
      </c>
      <c r="E2042" s="2" t="s">
        <v>2175</v>
      </c>
      <c r="F2042" s="2" t="s">
        <v>136</v>
      </c>
      <c r="G2042" s="2">
        <v>23.7</v>
      </c>
      <c r="H2042" s="2">
        <v>76.3</v>
      </c>
      <c r="I2042" s="2" t="s">
        <v>26</v>
      </c>
      <c r="J2042" s="2" t="s">
        <v>27</v>
      </c>
      <c r="K2042" s="2">
        <v>2018</v>
      </c>
      <c r="L2042" s="2" t="s">
        <v>36</v>
      </c>
      <c r="M2042" s="3">
        <v>43123</v>
      </c>
    </row>
    <row r="2043" spans="1:13" x14ac:dyDescent="0.2">
      <c r="A2043" s="1" t="s">
        <v>13</v>
      </c>
      <c r="B2043" s="2" t="s">
        <v>941</v>
      </c>
      <c r="C2043" s="2" t="s">
        <v>15</v>
      </c>
      <c r="D2043" s="2" t="s">
        <v>2694</v>
      </c>
      <c r="E2043" s="2" t="s">
        <v>2175</v>
      </c>
      <c r="F2043" s="2" t="s">
        <v>76</v>
      </c>
      <c r="G2043" s="2">
        <v>23.7</v>
      </c>
      <c r="H2043" s="2">
        <v>76.3</v>
      </c>
      <c r="I2043" s="2" t="s">
        <v>26</v>
      </c>
      <c r="J2043" s="2" t="s">
        <v>27</v>
      </c>
      <c r="K2043" s="2">
        <v>2018</v>
      </c>
      <c r="L2043" s="2" t="s">
        <v>36</v>
      </c>
      <c r="M2043" s="3">
        <v>43123</v>
      </c>
    </row>
    <row r="2044" spans="1:13" x14ac:dyDescent="0.2">
      <c r="A2044" s="1" t="s">
        <v>91</v>
      </c>
      <c r="B2044" s="2" t="s">
        <v>2418</v>
      </c>
      <c r="C2044" s="2" t="s">
        <v>15</v>
      </c>
      <c r="D2044" s="2" t="s">
        <v>2695</v>
      </c>
      <c r="E2044" s="2" t="s">
        <v>2175</v>
      </c>
      <c r="F2044" s="2" t="s">
        <v>130</v>
      </c>
      <c r="G2044" s="2">
        <v>75.14</v>
      </c>
      <c r="H2044" s="2">
        <v>24.86</v>
      </c>
      <c r="I2044" s="2" t="s">
        <v>19</v>
      </c>
      <c r="J2044" s="2" t="s">
        <v>27</v>
      </c>
      <c r="K2044" s="2">
        <v>2017</v>
      </c>
      <c r="L2044" s="2" t="s">
        <v>36</v>
      </c>
      <c r="M2044" s="3">
        <v>43046</v>
      </c>
    </row>
    <row r="2045" spans="1:13" x14ac:dyDescent="0.2">
      <c r="A2045" s="1" t="s">
        <v>91</v>
      </c>
      <c r="B2045" s="2" t="s">
        <v>2418</v>
      </c>
      <c r="C2045" s="2" t="s">
        <v>15</v>
      </c>
      <c r="D2045" s="2" t="s">
        <v>2696</v>
      </c>
      <c r="E2045" s="2" t="s">
        <v>2175</v>
      </c>
      <c r="F2045" s="2" t="s">
        <v>59</v>
      </c>
      <c r="G2045" s="2">
        <v>79.58</v>
      </c>
      <c r="H2045" s="2">
        <v>20.420000000000002</v>
      </c>
      <c r="I2045" s="2" t="s">
        <v>19</v>
      </c>
      <c r="J2045" s="2" t="s">
        <v>27</v>
      </c>
      <c r="K2045" s="2">
        <v>2017</v>
      </c>
      <c r="L2045" s="2" t="s">
        <v>36</v>
      </c>
      <c r="M2045" s="3">
        <v>43046</v>
      </c>
    </row>
    <row r="2046" spans="1:13" x14ac:dyDescent="0.2">
      <c r="A2046" s="1" t="s">
        <v>91</v>
      </c>
      <c r="B2046" s="2" t="s">
        <v>1742</v>
      </c>
      <c r="C2046" s="2" t="s">
        <v>15</v>
      </c>
      <c r="D2046" s="2" t="s">
        <v>2697</v>
      </c>
      <c r="E2046" s="2" t="s">
        <v>2175</v>
      </c>
      <c r="F2046" s="2" t="s">
        <v>136</v>
      </c>
      <c r="G2046" s="2">
        <v>63.2</v>
      </c>
      <c r="H2046" s="2">
        <v>36.799999999999997</v>
      </c>
      <c r="I2046" s="2" t="s">
        <v>19</v>
      </c>
      <c r="J2046" s="2" t="s">
        <v>27</v>
      </c>
      <c r="K2046" s="2">
        <v>2017</v>
      </c>
      <c r="L2046" s="2" t="s">
        <v>36</v>
      </c>
      <c r="M2046" s="3">
        <v>43046</v>
      </c>
    </row>
    <row r="2047" spans="1:13" x14ac:dyDescent="0.2">
      <c r="A2047" s="1" t="s">
        <v>280</v>
      </c>
      <c r="B2047" s="2" t="s">
        <v>1130</v>
      </c>
      <c r="C2047" s="2" t="s">
        <v>15</v>
      </c>
      <c r="D2047" s="2" t="s">
        <v>2698</v>
      </c>
      <c r="E2047" s="2" t="s">
        <v>2175</v>
      </c>
      <c r="F2047" s="2" t="s">
        <v>76</v>
      </c>
      <c r="G2047" s="2">
        <v>48.36</v>
      </c>
      <c r="H2047" s="2">
        <v>51.64</v>
      </c>
      <c r="I2047" s="2" t="s">
        <v>26</v>
      </c>
      <c r="J2047" s="2" t="s">
        <v>27</v>
      </c>
      <c r="K2047" s="2">
        <v>2017</v>
      </c>
      <c r="L2047" s="2" t="s">
        <v>36</v>
      </c>
      <c r="M2047" s="3">
        <v>43046</v>
      </c>
    </row>
    <row r="2048" spans="1:13" x14ac:dyDescent="0.2">
      <c r="A2048" s="1" t="s">
        <v>13</v>
      </c>
      <c r="B2048" s="2" t="s">
        <v>832</v>
      </c>
      <c r="C2048" s="2" t="s">
        <v>15</v>
      </c>
      <c r="D2048" s="2" t="s">
        <v>2699</v>
      </c>
      <c r="E2048" s="2" t="s">
        <v>2175</v>
      </c>
      <c r="F2048" s="2" t="s">
        <v>412</v>
      </c>
      <c r="G2048" s="2">
        <v>68.900000000000006</v>
      </c>
      <c r="H2048" s="2">
        <v>31.1</v>
      </c>
      <c r="I2048" s="2" t="s">
        <v>19</v>
      </c>
      <c r="J2048" s="2" t="s">
        <v>27</v>
      </c>
      <c r="K2048" s="2">
        <v>2017</v>
      </c>
      <c r="L2048" s="2" t="s">
        <v>36</v>
      </c>
      <c r="M2048" s="3">
        <v>43046</v>
      </c>
    </row>
    <row r="2049" spans="1:13" x14ac:dyDescent="0.2">
      <c r="A2049" s="1" t="s">
        <v>220</v>
      </c>
      <c r="B2049" s="2" t="s">
        <v>1250</v>
      </c>
      <c r="C2049" s="2" t="s">
        <v>15</v>
      </c>
      <c r="D2049" s="2" t="s">
        <v>2700</v>
      </c>
      <c r="E2049" s="2" t="s">
        <v>2175</v>
      </c>
      <c r="F2049" s="2" t="s">
        <v>251</v>
      </c>
      <c r="G2049" s="2">
        <v>82.48</v>
      </c>
      <c r="H2049" s="2">
        <v>17.52</v>
      </c>
      <c r="I2049" s="2" t="s">
        <v>19</v>
      </c>
      <c r="J2049" s="2" t="s">
        <v>27</v>
      </c>
      <c r="K2049" s="2">
        <v>2017</v>
      </c>
      <c r="L2049" s="2" t="s">
        <v>36</v>
      </c>
      <c r="M2049" s="3">
        <v>43046</v>
      </c>
    </row>
    <row r="2050" spans="1:13" x14ac:dyDescent="0.2">
      <c r="A2050" s="1" t="s">
        <v>363</v>
      </c>
      <c r="B2050" s="2" t="s">
        <v>1064</v>
      </c>
      <c r="C2050" s="2" t="s">
        <v>15</v>
      </c>
      <c r="D2050" s="2" t="s">
        <v>2701</v>
      </c>
      <c r="E2050" s="2" t="s">
        <v>2175</v>
      </c>
      <c r="F2050" s="2" t="s">
        <v>130</v>
      </c>
      <c r="G2050" s="2">
        <v>56.43</v>
      </c>
      <c r="H2050" s="2">
        <v>43.57</v>
      </c>
      <c r="I2050" s="2" t="s">
        <v>19</v>
      </c>
      <c r="J2050" s="2" t="s">
        <v>27</v>
      </c>
      <c r="K2050" s="2">
        <v>2017</v>
      </c>
      <c r="L2050" s="2" t="s">
        <v>36</v>
      </c>
      <c r="M2050" s="3">
        <v>43046</v>
      </c>
    </row>
    <row r="2051" spans="1:13" x14ac:dyDescent="0.2">
      <c r="A2051" s="1" t="s">
        <v>363</v>
      </c>
      <c r="B2051" s="2" t="s">
        <v>1064</v>
      </c>
      <c r="C2051" s="2" t="s">
        <v>15</v>
      </c>
      <c r="D2051" s="2" t="s">
        <v>2702</v>
      </c>
      <c r="E2051" s="2" t="s">
        <v>2175</v>
      </c>
      <c r="F2051" s="2" t="s">
        <v>59</v>
      </c>
      <c r="G2051" s="2">
        <v>78.38</v>
      </c>
      <c r="H2051" s="2">
        <v>21.62</v>
      </c>
      <c r="I2051" s="2" t="s">
        <v>19</v>
      </c>
      <c r="J2051" s="2" t="s">
        <v>27</v>
      </c>
      <c r="K2051" s="2">
        <v>2017</v>
      </c>
      <c r="L2051" s="2" t="s">
        <v>36</v>
      </c>
      <c r="M2051" s="3">
        <v>43046</v>
      </c>
    </row>
    <row r="2052" spans="1:13" x14ac:dyDescent="0.2">
      <c r="A2052" s="1" t="s">
        <v>108</v>
      </c>
      <c r="B2052" s="2" t="s">
        <v>551</v>
      </c>
      <c r="C2052" s="2" t="s">
        <v>15</v>
      </c>
      <c r="D2052" s="2" t="s">
        <v>2703</v>
      </c>
      <c r="E2052" s="2" t="s">
        <v>2175</v>
      </c>
      <c r="F2052" s="2" t="s">
        <v>245</v>
      </c>
      <c r="G2052" s="2">
        <v>78.8</v>
      </c>
      <c r="H2052" s="2">
        <v>21.2</v>
      </c>
      <c r="I2052" s="2" t="s">
        <v>19</v>
      </c>
      <c r="J2052" s="2" t="s">
        <v>27</v>
      </c>
      <c r="K2052" s="2">
        <v>2017</v>
      </c>
      <c r="L2052" s="2" t="s">
        <v>36</v>
      </c>
      <c r="M2052" s="3">
        <v>43046</v>
      </c>
    </row>
    <row r="2053" spans="1:13" x14ac:dyDescent="0.2">
      <c r="A2053" s="1" t="s">
        <v>269</v>
      </c>
      <c r="B2053" s="2" t="s">
        <v>269</v>
      </c>
      <c r="C2053" s="2" t="s">
        <v>15</v>
      </c>
      <c r="D2053" s="2" t="s">
        <v>2704</v>
      </c>
      <c r="E2053" s="2" t="s">
        <v>2175</v>
      </c>
      <c r="F2053" s="2" t="s">
        <v>76</v>
      </c>
      <c r="G2053" s="2">
        <v>56.1</v>
      </c>
      <c r="H2053" s="2">
        <v>43.9</v>
      </c>
      <c r="I2053" s="2" t="s">
        <v>19</v>
      </c>
      <c r="J2053" s="2" t="s">
        <v>27</v>
      </c>
      <c r="K2053" s="2">
        <v>2017</v>
      </c>
      <c r="L2053" s="2" t="s">
        <v>36</v>
      </c>
      <c r="M2053" s="3">
        <v>43046</v>
      </c>
    </row>
    <row r="2054" spans="1:13" x14ac:dyDescent="0.2">
      <c r="A2054" s="1" t="s">
        <v>220</v>
      </c>
      <c r="B2054" s="2" t="s">
        <v>301</v>
      </c>
      <c r="C2054" s="2" t="s">
        <v>15</v>
      </c>
      <c r="D2054" s="2" t="s">
        <v>2705</v>
      </c>
      <c r="E2054" s="2" t="s">
        <v>2175</v>
      </c>
      <c r="F2054" s="2" t="s">
        <v>44</v>
      </c>
      <c r="G2054" s="2">
        <v>82.31</v>
      </c>
      <c r="H2054" s="2">
        <v>17.690000000000001</v>
      </c>
      <c r="I2054" s="2" t="s">
        <v>19</v>
      </c>
      <c r="J2054" s="2" t="s">
        <v>20</v>
      </c>
      <c r="K2054" s="2">
        <v>2017</v>
      </c>
      <c r="L2054" s="2" t="s">
        <v>36</v>
      </c>
      <c r="M2054" s="3">
        <v>43046</v>
      </c>
    </row>
    <row r="2055" spans="1:13" x14ac:dyDescent="0.2">
      <c r="A2055" s="1" t="s">
        <v>13</v>
      </c>
      <c r="B2055" s="2" t="s">
        <v>601</v>
      </c>
      <c r="C2055" s="2" t="s">
        <v>15</v>
      </c>
      <c r="D2055" s="2" t="s">
        <v>2706</v>
      </c>
      <c r="E2055" s="2" t="s">
        <v>2175</v>
      </c>
      <c r="F2055" s="2" t="s">
        <v>2707</v>
      </c>
      <c r="G2055" s="2">
        <v>69.489999999999995</v>
      </c>
      <c r="H2055" s="2">
        <v>30.51</v>
      </c>
      <c r="I2055" s="2" t="s">
        <v>19</v>
      </c>
      <c r="J2055" s="2" t="s">
        <v>27</v>
      </c>
      <c r="K2055" s="2">
        <v>2017</v>
      </c>
      <c r="L2055" s="2" t="s">
        <v>36</v>
      </c>
      <c r="M2055" s="3">
        <v>43046</v>
      </c>
    </row>
    <row r="2056" spans="1:13" x14ac:dyDescent="0.2">
      <c r="A2056" s="1" t="s">
        <v>91</v>
      </c>
      <c r="B2056" s="2" t="s">
        <v>765</v>
      </c>
      <c r="C2056" s="2" t="s">
        <v>15</v>
      </c>
      <c r="D2056" s="2" t="s">
        <v>2708</v>
      </c>
      <c r="E2056" s="2" t="s">
        <v>2175</v>
      </c>
      <c r="F2056" s="2" t="s">
        <v>245</v>
      </c>
      <c r="G2056" s="2">
        <v>78.760000000000005</v>
      </c>
      <c r="H2056" s="2">
        <v>21.24</v>
      </c>
      <c r="I2056" s="2" t="s">
        <v>19</v>
      </c>
      <c r="J2056" s="2" t="s">
        <v>27</v>
      </c>
      <c r="K2056" s="2">
        <v>2017</v>
      </c>
      <c r="L2056" s="2" t="s">
        <v>36</v>
      </c>
      <c r="M2056" s="3">
        <v>43046</v>
      </c>
    </row>
    <row r="2057" spans="1:13" x14ac:dyDescent="0.2">
      <c r="A2057" s="1" t="s">
        <v>511</v>
      </c>
      <c r="B2057" s="2" t="s">
        <v>1030</v>
      </c>
      <c r="C2057" s="2" t="s">
        <v>15</v>
      </c>
      <c r="D2057" s="2" t="s">
        <v>2709</v>
      </c>
      <c r="E2057" s="2" t="s">
        <v>2175</v>
      </c>
      <c r="F2057" s="2" t="s">
        <v>18</v>
      </c>
      <c r="G2057" s="2">
        <v>62.02</v>
      </c>
      <c r="H2057" s="2">
        <v>37.979999999999997</v>
      </c>
      <c r="I2057" s="2" t="s">
        <v>19</v>
      </c>
      <c r="J2057" s="2" t="s">
        <v>27</v>
      </c>
      <c r="K2057" s="2">
        <v>2017</v>
      </c>
      <c r="L2057" s="2" t="s">
        <v>36</v>
      </c>
      <c r="M2057" s="3">
        <v>43046</v>
      </c>
    </row>
    <row r="2058" spans="1:13" x14ac:dyDescent="0.2">
      <c r="A2058" s="1" t="s">
        <v>13</v>
      </c>
      <c r="B2058" s="2" t="s">
        <v>1887</v>
      </c>
      <c r="C2058" s="2" t="s">
        <v>15</v>
      </c>
      <c r="D2058" s="2" t="s">
        <v>2710</v>
      </c>
      <c r="E2058" s="2" t="s">
        <v>2175</v>
      </c>
      <c r="F2058" s="2" t="s">
        <v>44</v>
      </c>
      <c r="G2058" s="2">
        <v>37.76</v>
      </c>
      <c r="H2058" s="2">
        <v>62.24</v>
      </c>
      <c r="I2058" s="2" t="s">
        <v>26</v>
      </c>
      <c r="J2058" s="2" t="s">
        <v>27</v>
      </c>
      <c r="K2058" s="2">
        <v>2017</v>
      </c>
      <c r="L2058" s="2" t="s">
        <v>36</v>
      </c>
      <c r="M2058" s="3">
        <v>43046</v>
      </c>
    </row>
    <row r="2059" spans="1:13" x14ac:dyDescent="0.2">
      <c r="A2059" s="1" t="s">
        <v>66</v>
      </c>
      <c r="B2059" s="2" t="s">
        <v>2711</v>
      </c>
      <c r="C2059" s="2" t="s">
        <v>15</v>
      </c>
      <c r="D2059" s="2" t="s">
        <v>2712</v>
      </c>
      <c r="E2059" s="2" t="s">
        <v>2175</v>
      </c>
      <c r="F2059" s="2" t="s">
        <v>55</v>
      </c>
      <c r="G2059" s="2">
        <v>66.59</v>
      </c>
      <c r="H2059" s="2">
        <v>33.409999999999997</v>
      </c>
      <c r="I2059" s="2" t="s">
        <v>19</v>
      </c>
      <c r="J2059" s="2" t="s">
        <v>27</v>
      </c>
      <c r="K2059" s="2">
        <v>2017</v>
      </c>
      <c r="L2059" s="2" t="s">
        <v>36</v>
      </c>
      <c r="M2059" s="3">
        <v>43046</v>
      </c>
    </row>
    <row r="2060" spans="1:13" x14ac:dyDescent="0.2">
      <c r="A2060" s="1" t="s">
        <v>91</v>
      </c>
      <c r="B2060" s="2" t="s">
        <v>2713</v>
      </c>
      <c r="C2060" s="2" t="s">
        <v>15</v>
      </c>
      <c r="D2060" s="2" t="s">
        <v>2714</v>
      </c>
      <c r="E2060" s="2" t="s">
        <v>2175</v>
      </c>
      <c r="F2060" s="2" t="s">
        <v>90</v>
      </c>
      <c r="G2060" s="2">
        <v>52.6</v>
      </c>
      <c r="H2060" s="2">
        <v>47.4</v>
      </c>
      <c r="I2060" s="2" t="s">
        <v>26</v>
      </c>
      <c r="J2060" s="2" t="s">
        <v>20</v>
      </c>
      <c r="K2060" s="2">
        <v>2017</v>
      </c>
      <c r="L2060" s="2" t="s">
        <v>36</v>
      </c>
      <c r="M2060" s="3">
        <v>43046</v>
      </c>
    </row>
    <row r="2061" spans="1:13" x14ac:dyDescent="0.2">
      <c r="A2061" s="1" t="s">
        <v>308</v>
      </c>
      <c r="B2061" s="2" t="s">
        <v>1033</v>
      </c>
      <c r="C2061" s="2" t="s">
        <v>15</v>
      </c>
      <c r="D2061" s="2" t="s">
        <v>2715</v>
      </c>
      <c r="E2061" s="2" t="s">
        <v>2175</v>
      </c>
      <c r="F2061" s="2" t="s">
        <v>48</v>
      </c>
      <c r="G2061" s="2">
        <v>60.48</v>
      </c>
      <c r="H2061" s="2">
        <v>39.520000000000003</v>
      </c>
      <c r="I2061" s="2" t="s">
        <v>19</v>
      </c>
      <c r="J2061" s="2" t="s">
        <v>27</v>
      </c>
      <c r="K2061" s="2">
        <v>2017</v>
      </c>
      <c r="L2061" s="2" t="s">
        <v>36</v>
      </c>
      <c r="M2061" s="3">
        <v>43046</v>
      </c>
    </row>
    <row r="2062" spans="1:13" x14ac:dyDescent="0.2">
      <c r="A2062" s="1" t="s">
        <v>308</v>
      </c>
      <c r="B2062" s="2" t="s">
        <v>1033</v>
      </c>
      <c r="C2062" s="2" t="s">
        <v>15</v>
      </c>
      <c r="D2062" s="2" t="s">
        <v>2716</v>
      </c>
      <c r="E2062" s="2" t="s">
        <v>2175</v>
      </c>
      <c r="F2062" s="2" t="s">
        <v>159</v>
      </c>
      <c r="G2062" s="2">
        <v>65.41</v>
      </c>
      <c r="H2062" s="2">
        <v>34.590000000000003</v>
      </c>
      <c r="I2062" s="2" t="s">
        <v>19</v>
      </c>
      <c r="J2062" s="2" t="s">
        <v>27</v>
      </c>
      <c r="K2062" s="2">
        <v>2017</v>
      </c>
      <c r="L2062" s="2" t="s">
        <v>36</v>
      </c>
      <c r="M2062" s="3">
        <v>43046</v>
      </c>
    </row>
    <row r="2063" spans="1:13" x14ac:dyDescent="0.2">
      <c r="A2063" s="1" t="s">
        <v>177</v>
      </c>
      <c r="B2063" s="2" t="s">
        <v>252</v>
      </c>
      <c r="C2063" s="2" t="s">
        <v>15</v>
      </c>
      <c r="D2063" s="2" t="s">
        <v>2717</v>
      </c>
      <c r="E2063" s="2" t="s">
        <v>2175</v>
      </c>
      <c r="F2063" s="2" t="s">
        <v>257</v>
      </c>
      <c r="G2063" s="2">
        <v>80.959999999999994</v>
      </c>
      <c r="H2063" s="2">
        <v>19.04</v>
      </c>
      <c r="I2063" s="2" t="s">
        <v>19</v>
      </c>
      <c r="J2063" s="2" t="s">
        <v>27</v>
      </c>
      <c r="K2063" s="2">
        <v>2017</v>
      </c>
      <c r="L2063" s="2" t="s">
        <v>36</v>
      </c>
      <c r="M2063" s="3">
        <v>43046</v>
      </c>
    </row>
    <row r="2064" spans="1:13" x14ac:dyDescent="0.2">
      <c r="A2064" s="1" t="s">
        <v>308</v>
      </c>
      <c r="B2064" s="2" t="s">
        <v>1107</v>
      </c>
      <c r="C2064" s="2" t="s">
        <v>15</v>
      </c>
      <c r="D2064" s="2" t="s">
        <v>2718</v>
      </c>
      <c r="E2064" s="2" t="s">
        <v>2175</v>
      </c>
      <c r="F2064" s="2" t="s">
        <v>233</v>
      </c>
      <c r="G2064" s="2">
        <v>64.25</v>
      </c>
      <c r="H2064" s="2">
        <v>35.75</v>
      </c>
      <c r="I2064" s="2" t="s">
        <v>19</v>
      </c>
      <c r="J2064" s="2" t="s">
        <v>27</v>
      </c>
      <c r="K2064" s="2">
        <v>2017</v>
      </c>
      <c r="L2064" s="2" t="s">
        <v>36</v>
      </c>
      <c r="M2064" s="3">
        <v>43046</v>
      </c>
    </row>
    <row r="2065" spans="1:13" x14ac:dyDescent="0.2">
      <c r="A2065" s="1" t="s">
        <v>308</v>
      </c>
      <c r="B2065" s="2" t="s">
        <v>1107</v>
      </c>
      <c r="C2065" s="2" t="s">
        <v>15</v>
      </c>
      <c r="D2065" s="2" t="s">
        <v>2716</v>
      </c>
      <c r="E2065" s="2" t="s">
        <v>2175</v>
      </c>
      <c r="F2065" s="2" t="s">
        <v>44</v>
      </c>
      <c r="G2065" s="2">
        <v>67.84</v>
      </c>
      <c r="H2065" s="2">
        <v>32.159999999999997</v>
      </c>
      <c r="I2065" s="2" t="s">
        <v>19</v>
      </c>
      <c r="J2065" s="2" t="s">
        <v>27</v>
      </c>
      <c r="K2065" s="2">
        <v>2017</v>
      </c>
      <c r="L2065" s="2" t="s">
        <v>36</v>
      </c>
      <c r="M2065" s="3">
        <v>43046</v>
      </c>
    </row>
    <row r="2066" spans="1:13" x14ac:dyDescent="0.2">
      <c r="A2066" s="1" t="s">
        <v>621</v>
      </c>
      <c r="B2066" s="2" t="s">
        <v>2719</v>
      </c>
      <c r="C2066" s="2" t="s">
        <v>15</v>
      </c>
      <c r="D2066" s="2" t="s">
        <v>2720</v>
      </c>
      <c r="E2066" s="2" t="s">
        <v>2175</v>
      </c>
      <c r="F2066" s="2" t="s">
        <v>59</v>
      </c>
      <c r="G2066" s="2">
        <v>48.15</v>
      </c>
      <c r="H2066" s="2">
        <v>51.85</v>
      </c>
      <c r="I2066" s="2" t="s">
        <v>26</v>
      </c>
      <c r="J2066" s="2" t="s">
        <v>20</v>
      </c>
      <c r="K2066" s="2">
        <v>2017</v>
      </c>
      <c r="L2066" s="2" t="s">
        <v>36</v>
      </c>
      <c r="M2066" s="3">
        <v>43046</v>
      </c>
    </row>
    <row r="2067" spans="1:13" x14ac:dyDescent="0.2">
      <c r="A2067" s="1" t="s">
        <v>621</v>
      </c>
      <c r="B2067" s="2" t="s">
        <v>2721</v>
      </c>
      <c r="C2067" s="2" t="s">
        <v>15</v>
      </c>
      <c r="D2067" s="2" t="s">
        <v>2722</v>
      </c>
      <c r="E2067" s="2" t="s">
        <v>2175</v>
      </c>
      <c r="F2067" s="2" t="s">
        <v>130</v>
      </c>
      <c r="G2067" s="2">
        <v>45.22</v>
      </c>
      <c r="H2067" s="2">
        <v>54.78</v>
      </c>
      <c r="I2067" s="2" t="s">
        <v>26</v>
      </c>
      <c r="J2067" s="2" t="s">
        <v>20</v>
      </c>
      <c r="K2067" s="2">
        <v>2017</v>
      </c>
      <c r="L2067" s="2" t="s">
        <v>36</v>
      </c>
      <c r="M2067" s="3">
        <v>43046</v>
      </c>
    </row>
    <row r="2068" spans="1:13" x14ac:dyDescent="0.2">
      <c r="A2068" s="1" t="s">
        <v>535</v>
      </c>
      <c r="B2068" s="2" t="s">
        <v>536</v>
      </c>
      <c r="C2068" s="2" t="s">
        <v>15</v>
      </c>
      <c r="D2068" s="2" t="s">
        <v>2723</v>
      </c>
      <c r="E2068" s="2" t="s">
        <v>2175</v>
      </c>
      <c r="F2068" s="2" t="s">
        <v>107</v>
      </c>
      <c r="G2068" s="2">
        <v>79.23</v>
      </c>
      <c r="H2068" s="2">
        <v>20.77</v>
      </c>
      <c r="I2068" s="2" t="s">
        <v>19</v>
      </c>
      <c r="J2068" s="2" t="s">
        <v>20</v>
      </c>
      <c r="K2068" s="2">
        <v>2017</v>
      </c>
      <c r="L2068" s="2" t="s">
        <v>36</v>
      </c>
      <c r="M2068" s="3">
        <v>42976</v>
      </c>
    </row>
    <row r="2069" spans="1:13" x14ac:dyDescent="0.2">
      <c r="A2069" s="1" t="s">
        <v>420</v>
      </c>
      <c r="B2069" s="2" t="s">
        <v>2724</v>
      </c>
      <c r="C2069" s="2" t="s">
        <v>15</v>
      </c>
      <c r="D2069" s="2" t="s">
        <v>2725</v>
      </c>
      <c r="E2069" s="2" t="s">
        <v>2175</v>
      </c>
      <c r="F2069" s="2" t="s">
        <v>107</v>
      </c>
      <c r="G2069" s="2">
        <v>58.4</v>
      </c>
      <c r="H2069" s="2">
        <v>41.6</v>
      </c>
      <c r="I2069" s="2" t="s">
        <v>19</v>
      </c>
      <c r="J2069" s="2" t="s">
        <v>27</v>
      </c>
      <c r="K2069" s="2">
        <v>2017</v>
      </c>
      <c r="L2069" s="2" t="s">
        <v>36</v>
      </c>
      <c r="M2069" s="3">
        <v>42892</v>
      </c>
    </row>
    <row r="2070" spans="1:13" x14ac:dyDescent="0.2">
      <c r="A2070" s="1" t="s">
        <v>108</v>
      </c>
      <c r="B2070" s="2" t="s">
        <v>465</v>
      </c>
      <c r="C2070" s="2" t="s">
        <v>15</v>
      </c>
      <c r="D2070" s="2" t="s">
        <v>2726</v>
      </c>
      <c r="E2070" s="2" t="s">
        <v>2175</v>
      </c>
      <c r="F2070" s="2" t="s">
        <v>130</v>
      </c>
      <c r="G2070" s="2">
        <v>77.28</v>
      </c>
      <c r="H2070" s="2">
        <v>22.72</v>
      </c>
      <c r="I2070" s="2" t="s">
        <v>19</v>
      </c>
      <c r="J2070" s="2" t="s">
        <v>27</v>
      </c>
      <c r="K2070" s="2">
        <v>2017</v>
      </c>
      <c r="L2070" s="2" t="s">
        <v>36</v>
      </c>
      <c r="M2070" s="3">
        <v>42892</v>
      </c>
    </row>
    <row r="2071" spans="1:13" x14ac:dyDescent="0.2">
      <c r="A2071" s="1" t="s">
        <v>60</v>
      </c>
      <c r="B2071" s="2" t="s">
        <v>61</v>
      </c>
      <c r="C2071" s="2" t="s">
        <v>15</v>
      </c>
      <c r="D2071" s="2" t="s">
        <v>2727</v>
      </c>
      <c r="E2071" s="2" t="s">
        <v>2175</v>
      </c>
      <c r="F2071" s="2" t="s">
        <v>107</v>
      </c>
      <c r="G2071" s="2">
        <v>75.06</v>
      </c>
      <c r="H2071" s="2">
        <v>24.94</v>
      </c>
      <c r="I2071" s="2" t="s">
        <v>19</v>
      </c>
      <c r="J2071" s="2" t="s">
        <v>20</v>
      </c>
      <c r="K2071" s="2">
        <v>2017</v>
      </c>
      <c r="L2071" s="2" t="s">
        <v>36</v>
      </c>
      <c r="M2071" s="3">
        <v>42892</v>
      </c>
    </row>
    <row r="2072" spans="1:13" x14ac:dyDescent="0.2">
      <c r="A2072" s="1" t="s">
        <v>308</v>
      </c>
      <c r="B2072" s="2" t="s">
        <v>918</v>
      </c>
      <c r="C2072" s="2" t="s">
        <v>15</v>
      </c>
      <c r="D2072" s="2" t="s">
        <v>2728</v>
      </c>
      <c r="E2072" s="2" t="s">
        <v>2175</v>
      </c>
      <c r="F2072" s="2" t="s">
        <v>78</v>
      </c>
      <c r="G2072" s="2">
        <v>68.33</v>
      </c>
      <c r="H2072" s="2">
        <v>31.67</v>
      </c>
      <c r="I2072" s="2" t="s">
        <v>19</v>
      </c>
      <c r="J2072" s="2" t="s">
        <v>27</v>
      </c>
      <c r="K2072" s="2">
        <v>2017</v>
      </c>
      <c r="L2072" s="2" t="s">
        <v>36</v>
      </c>
      <c r="M2072" s="3">
        <v>42892</v>
      </c>
    </row>
    <row r="2073" spans="1:13" x14ac:dyDescent="0.2">
      <c r="A2073" s="1" t="s">
        <v>374</v>
      </c>
      <c r="B2073" s="2" t="s">
        <v>887</v>
      </c>
      <c r="C2073" s="2" t="s">
        <v>15</v>
      </c>
      <c r="D2073" s="2" t="s">
        <v>2729</v>
      </c>
      <c r="E2073" s="2" t="s">
        <v>2175</v>
      </c>
      <c r="F2073" s="2" t="s">
        <v>51</v>
      </c>
      <c r="G2073" s="2">
        <v>63.87</v>
      </c>
      <c r="H2073" s="2">
        <v>36.130000000000003</v>
      </c>
      <c r="I2073" s="2" t="s">
        <v>19</v>
      </c>
      <c r="J2073" s="2" t="s">
        <v>27</v>
      </c>
      <c r="K2073" s="2">
        <v>2017</v>
      </c>
      <c r="L2073" s="2" t="s">
        <v>36</v>
      </c>
      <c r="M2073" s="3">
        <v>42892</v>
      </c>
    </row>
    <row r="2074" spans="1:13" x14ac:dyDescent="0.2">
      <c r="A2074" s="1" t="s">
        <v>374</v>
      </c>
      <c r="B2074" s="2" t="s">
        <v>887</v>
      </c>
      <c r="C2074" s="2" t="s">
        <v>15</v>
      </c>
      <c r="D2074" s="2" t="s">
        <v>2730</v>
      </c>
      <c r="E2074" s="2" t="s">
        <v>2175</v>
      </c>
      <c r="F2074" s="2" t="s">
        <v>245</v>
      </c>
      <c r="G2074" s="2">
        <v>83.6</v>
      </c>
      <c r="H2074" s="2">
        <v>16.399999999999999</v>
      </c>
      <c r="I2074" s="2" t="s">
        <v>19</v>
      </c>
      <c r="J2074" s="2" t="s">
        <v>27</v>
      </c>
      <c r="K2074" s="2">
        <v>2017</v>
      </c>
      <c r="L2074" s="2" t="s">
        <v>36</v>
      </c>
      <c r="M2074" s="3">
        <v>42892</v>
      </c>
    </row>
    <row r="2075" spans="1:13" x14ac:dyDescent="0.2">
      <c r="A2075" s="1" t="s">
        <v>269</v>
      </c>
      <c r="B2075" s="2" t="s">
        <v>2099</v>
      </c>
      <c r="C2075" s="2" t="s">
        <v>15</v>
      </c>
      <c r="D2075" s="2" t="s">
        <v>2731</v>
      </c>
      <c r="E2075" s="2" t="s">
        <v>2175</v>
      </c>
      <c r="F2075" s="2" t="s">
        <v>2732</v>
      </c>
      <c r="G2075" s="2">
        <v>80.930000000000007</v>
      </c>
      <c r="H2075" s="2">
        <v>19.07</v>
      </c>
      <c r="I2075" s="2" t="s">
        <v>19</v>
      </c>
      <c r="J2075" s="2" t="s">
        <v>20</v>
      </c>
      <c r="K2075" s="2">
        <v>2017</v>
      </c>
      <c r="L2075" s="2" t="s">
        <v>36</v>
      </c>
      <c r="M2075" s="3">
        <v>42864</v>
      </c>
    </row>
    <row r="2076" spans="1:13" x14ac:dyDescent="0.2">
      <c r="A2076" s="1" t="s">
        <v>66</v>
      </c>
      <c r="B2076" s="2" t="s">
        <v>2733</v>
      </c>
      <c r="C2076" s="2" t="s">
        <v>15</v>
      </c>
      <c r="D2076" s="2" t="s">
        <v>2734</v>
      </c>
      <c r="E2076" s="2" t="s">
        <v>2175</v>
      </c>
      <c r="F2076" s="2" t="s">
        <v>107</v>
      </c>
      <c r="G2076" s="2">
        <v>48.48</v>
      </c>
      <c r="H2076" s="2">
        <v>51.52</v>
      </c>
      <c r="I2076" s="2" t="s">
        <v>26</v>
      </c>
      <c r="J2076" s="2" t="s">
        <v>20</v>
      </c>
      <c r="K2076" s="2">
        <v>2017</v>
      </c>
      <c r="L2076" s="2" t="s">
        <v>36</v>
      </c>
      <c r="M2076" s="3">
        <v>42857</v>
      </c>
    </row>
    <row r="2077" spans="1:13" x14ac:dyDescent="0.2">
      <c r="A2077" s="1" t="s">
        <v>141</v>
      </c>
      <c r="B2077" s="2" t="s">
        <v>2735</v>
      </c>
      <c r="C2077" s="2" t="s">
        <v>15</v>
      </c>
      <c r="D2077" s="2" t="s">
        <v>2736</v>
      </c>
      <c r="E2077" s="2" t="s">
        <v>2175</v>
      </c>
      <c r="F2077" s="2" t="s">
        <v>107</v>
      </c>
      <c r="G2077" s="2">
        <v>69.2</v>
      </c>
      <c r="H2077" s="2">
        <v>30.8</v>
      </c>
      <c r="I2077" s="2" t="s">
        <v>19</v>
      </c>
      <c r="J2077" s="2" t="s">
        <v>20</v>
      </c>
      <c r="K2077" s="2">
        <v>2017</v>
      </c>
      <c r="L2077" s="2" t="s">
        <v>36</v>
      </c>
      <c r="M2077" s="3">
        <v>42857</v>
      </c>
    </row>
    <row r="2078" spans="1:13" x14ac:dyDescent="0.2">
      <c r="A2078" s="1" t="s">
        <v>180</v>
      </c>
      <c r="B2078" s="2" t="s">
        <v>2737</v>
      </c>
      <c r="C2078" s="2" t="s">
        <v>15</v>
      </c>
      <c r="D2078" s="2" t="s">
        <v>2738</v>
      </c>
      <c r="E2078" s="2" t="s">
        <v>2175</v>
      </c>
      <c r="F2078" s="2" t="s">
        <v>97</v>
      </c>
      <c r="G2078" s="2">
        <v>67.900000000000006</v>
      </c>
      <c r="H2078" s="2">
        <v>32.1</v>
      </c>
      <c r="I2078" s="2" t="s">
        <v>19</v>
      </c>
      <c r="J2078" s="2" t="s">
        <v>20</v>
      </c>
      <c r="K2078" s="2">
        <v>2017</v>
      </c>
      <c r="L2078" s="2" t="s">
        <v>36</v>
      </c>
      <c r="M2078" s="3">
        <v>42857</v>
      </c>
    </row>
    <row r="2079" spans="1:13" x14ac:dyDescent="0.2">
      <c r="A2079" s="1" t="s">
        <v>52</v>
      </c>
      <c r="B2079" s="2" t="s">
        <v>689</v>
      </c>
      <c r="C2079" s="2" t="s">
        <v>15</v>
      </c>
      <c r="D2079" s="2" t="s">
        <v>2739</v>
      </c>
      <c r="E2079" s="2" t="s">
        <v>2175</v>
      </c>
      <c r="F2079" s="2" t="s">
        <v>107</v>
      </c>
      <c r="G2079" s="2">
        <v>84.51</v>
      </c>
      <c r="H2079" s="2">
        <v>15.49</v>
      </c>
      <c r="I2079" s="2" t="s">
        <v>19</v>
      </c>
      <c r="J2079" s="2" t="s">
        <v>27</v>
      </c>
      <c r="K2079" s="2">
        <v>2017</v>
      </c>
      <c r="L2079" s="2" t="s">
        <v>36</v>
      </c>
      <c r="M2079" s="3">
        <v>42850</v>
      </c>
    </row>
    <row r="2080" spans="1:13" x14ac:dyDescent="0.2">
      <c r="A2080" s="1" t="s">
        <v>13</v>
      </c>
      <c r="B2080" s="2" t="s">
        <v>555</v>
      </c>
      <c r="C2080" s="2" t="s">
        <v>15</v>
      </c>
      <c r="D2080" s="2" t="s">
        <v>2740</v>
      </c>
      <c r="E2080" s="2" t="s">
        <v>2175</v>
      </c>
      <c r="F2080" s="2" t="s">
        <v>55</v>
      </c>
      <c r="G2080" s="2">
        <v>73.84</v>
      </c>
      <c r="H2080" s="2">
        <v>26.16</v>
      </c>
      <c r="I2080" s="2" t="s">
        <v>19</v>
      </c>
      <c r="J2080" s="2" t="s">
        <v>20</v>
      </c>
      <c r="K2080" s="2">
        <v>2017</v>
      </c>
      <c r="L2080" s="2" t="s">
        <v>36</v>
      </c>
      <c r="M2080" s="3">
        <v>42801</v>
      </c>
    </row>
    <row r="2081" spans="1:13" x14ac:dyDescent="0.2">
      <c r="A2081" s="1" t="s">
        <v>13</v>
      </c>
      <c r="B2081" s="2" t="s">
        <v>908</v>
      </c>
      <c r="C2081" s="2" t="s">
        <v>15</v>
      </c>
      <c r="D2081" s="2" t="s">
        <v>2741</v>
      </c>
      <c r="E2081" s="2" t="s">
        <v>2175</v>
      </c>
      <c r="F2081" s="2" t="s">
        <v>490</v>
      </c>
      <c r="G2081" s="2">
        <v>71.39</v>
      </c>
      <c r="H2081" s="2">
        <v>28.61</v>
      </c>
      <c r="I2081" s="2" t="s">
        <v>19</v>
      </c>
      <c r="J2081" s="2" t="s">
        <v>27</v>
      </c>
      <c r="K2081" s="2">
        <v>2017</v>
      </c>
      <c r="L2081" s="2" t="s">
        <v>36</v>
      </c>
      <c r="M2081" s="3">
        <v>42801</v>
      </c>
    </row>
    <row r="2082" spans="1:13" x14ac:dyDescent="0.2">
      <c r="A2082" s="1" t="s">
        <v>13</v>
      </c>
      <c r="B2082" s="2" t="s">
        <v>13</v>
      </c>
      <c r="C2082" s="2" t="s">
        <v>15</v>
      </c>
      <c r="D2082" s="2" t="s">
        <v>2742</v>
      </c>
      <c r="E2082" s="2" t="s">
        <v>2175</v>
      </c>
      <c r="F2082" s="2" t="s">
        <v>115</v>
      </c>
      <c r="G2082" s="2">
        <v>80.45</v>
      </c>
      <c r="H2082" s="2">
        <v>19.55</v>
      </c>
      <c r="I2082" s="2" t="s">
        <v>19</v>
      </c>
      <c r="J2082" s="2" t="s">
        <v>27</v>
      </c>
      <c r="K2082" s="2">
        <v>2017</v>
      </c>
      <c r="L2082" s="2" t="s">
        <v>36</v>
      </c>
      <c r="M2082" s="3">
        <v>42801</v>
      </c>
    </row>
    <row r="2083" spans="1:13" x14ac:dyDescent="0.2">
      <c r="A2083" s="1" t="s">
        <v>13</v>
      </c>
      <c r="B2083" s="2" t="s">
        <v>13</v>
      </c>
      <c r="C2083" s="2" t="s">
        <v>15</v>
      </c>
      <c r="D2083" s="2" t="s">
        <v>2743</v>
      </c>
      <c r="E2083" s="2" t="s">
        <v>2175</v>
      </c>
      <c r="F2083" s="2" t="s">
        <v>35</v>
      </c>
      <c r="G2083" s="2">
        <v>34.950000000000003</v>
      </c>
      <c r="H2083" s="2">
        <v>65.05</v>
      </c>
      <c r="I2083" s="2" t="s">
        <v>26</v>
      </c>
      <c r="J2083" s="2" t="s">
        <v>27</v>
      </c>
      <c r="K2083" s="2">
        <v>2017</v>
      </c>
      <c r="L2083" s="2" t="s">
        <v>36</v>
      </c>
      <c r="M2083" s="3">
        <v>42801</v>
      </c>
    </row>
    <row r="2084" spans="1:13" x14ac:dyDescent="0.2">
      <c r="A2084" s="1" t="s">
        <v>13</v>
      </c>
      <c r="B2084" s="2" t="s">
        <v>246</v>
      </c>
      <c r="C2084" s="2" t="s">
        <v>15</v>
      </c>
      <c r="D2084" s="2" t="s">
        <v>2744</v>
      </c>
      <c r="E2084" s="2" t="s">
        <v>2175</v>
      </c>
      <c r="F2084" s="2" t="s">
        <v>65</v>
      </c>
      <c r="G2084" s="2">
        <v>69.34</v>
      </c>
      <c r="H2084" s="2">
        <v>30.66</v>
      </c>
      <c r="I2084" s="2" t="s">
        <v>19</v>
      </c>
      <c r="J2084" s="2" t="s">
        <v>20</v>
      </c>
      <c r="K2084" s="2">
        <v>2017</v>
      </c>
      <c r="L2084" s="2" t="s">
        <v>36</v>
      </c>
      <c r="M2084" s="3">
        <v>42801</v>
      </c>
    </row>
    <row r="2085" spans="1:13" x14ac:dyDescent="0.2">
      <c r="A2085" s="1" t="s">
        <v>108</v>
      </c>
      <c r="B2085" s="2" t="s">
        <v>147</v>
      </c>
      <c r="C2085" s="2" t="s">
        <v>15</v>
      </c>
      <c r="D2085" s="2" t="s">
        <v>2745</v>
      </c>
      <c r="E2085" s="2" t="s">
        <v>2175</v>
      </c>
      <c r="F2085" s="2" t="s">
        <v>107</v>
      </c>
      <c r="G2085" s="2">
        <v>71</v>
      </c>
      <c r="H2085" s="2">
        <v>29</v>
      </c>
      <c r="I2085" s="2" t="s">
        <v>19</v>
      </c>
      <c r="J2085" s="2" t="s">
        <v>20</v>
      </c>
      <c r="K2085" s="2">
        <v>2017</v>
      </c>
      <c r="L2085" s="2" t="s">
        <v>36</v>
      </c>
      <c r="M2085" s="3">
        <v>42801</v>
      </c>
    </row>
    <row r="2086" spans="1:13" x14ac:dyDescent="0.2">
      <c r="A2086" s="1" t="s">
        <v>13</v>
      </c>
      <c r="B2086" s="2" t="s">
        <v>1886</v>
      </c>
      <c r="C2086" s="2" t="s">
        <v>15</v>
      </c>
      <c r="D2086" s="2" t="s">
        <v>520</v>
      </c>
      <c r="E2086" s="2" t="s">
        <v>2175</v>
      </c>
      <c r="F2086" s="2" t="s">
        <v>251</v>
      </c>
      <c r="G2086" s="2">
        <v>66.86</v>
      </c>
      <c r="H2086" s="2">
        <v>33.14</v>
      </c>
      <c r="I2086" s="2" t="s">
        <v>19</v>
      </c>
      <c r="J2086" s="2" t="s">
        <v>20</v>
      </c>
      <c r="K2086" s="2">
        <v>2017</v>
      </c>
      <c r="L2086" s="2" t="s">
        <v>36</v>
      </c>
      <c r="M2086" s="3">
        <v>42801</v>
      </c>
    </row>
    <row r="2087" spans="1:13" x14ac:dyDescent="0.2">
      <c r="A2087" s="1" t="s">
        <v>13</v>
      </c>
      <c r="B2087" s="2" t="s">
        <v>1781</v>
      </c>
      <c r="C2087" s="2" t="s">
        <v>15</v>
      </c>
      <c r="D2087" s="2" t="s">
        <v>2746</v>
      </c>
      <c r="E2087" s="2" t="s">
        <v>2175</v>
      </c>
      <c r="F2087" s="2" t="s">
        <v>2074</v>
      </c>
      <c r="G2087" s="2">
        <v>60.44</v>
      </c>
      <c r="H2087" s="2">
        <v>39.56</v>
      </c>
      <c r="I2087" s="2" t="s">
        <v>26</v>
      </c>
      <c r="J2087" s="2" t="s">
        <v>20</v>
      </c>
      <c r="K2087" s="2">
        <v>2017</v>
      </c>
      <c r="L2087" s="2" t="s">
        <v>36</v>
      </c>
      <c r="M2087" s="3">
        <v>42801</v>
      </c>
    </row>
    <row r="2088" spans="1:13" x14ac:dyDescent="0.2">
      <c r="A2088" s="1" t="s">
        <v>108</v>
      </c>
      <c r="B2088" s="2" t="s">
        <v>2747</v>
      </c>
      <c r="C2088" s="2" t="s">
        <v>15</v>
      </c>
      <c r="D2088" s="2" t="s">
        <v>2748</v>
      </c>
      <c r="E2088" s="2" t="s">
        <v>2175</v>
      </c>
      <c r="F2088" s="2" t="s">
        <v>55</v>
      </c>
      <c r="G2088" s="2">
        <v>65.95</v>
      </c>
      <c r="H2088" s="2">
        <v>34.049999999999997</v>
      </c>
      <c r="I2088" s="2" t="s">
        <v>26</v>
      </c>
      <c r="J2088" s="2" t="s">
        <v>20</v>
      </c>
      <c r="K2088" s="2">
        <v>2017</v>
      </c>
      <c r="L2088" s="2" t="s">
        <v>36</v>
      </c>
      <c r="M2088" s="3">
        <v>42801</v>
      </c>
    </row>
    <row r="2089" spans="1:13" x14ac:dyDescent="0.2">
      <c r="A2089" s="1" t="s">
        <v>242</v>
      </c>
      <c r="B2089" s="2" t="s">
        <v>242</v>
      </c>
      <c r="C2089" s="2" t="s">
        <v>15</v>
      </c>
      <c r="D2089" s="2" t="s">
        <v>2749</v>
      </c>
      <c r="E2089" s="2" t="s">
        <v>2175</v>
      </c>
      <c r="F2089" s="2" t="s">
        <v>2750</v>
      </c>
      <c r="G2089" s="2">
        <v>72.92</v>
      </c>
      <c r="H2089" s="2">
        <v>27.08</v>
      </c>
      <c r="I2089" s="2" t="s">
        <v>19</v>
      </c>
      <c r="J2089" s="2" t="s">
        <v>27</v>
      </c>
      <c r="K2089" s="2">
        <v>2016</v>
      </c>
      <c r="L2089" s="2" t="s">
        <v>21</v>
      </c>
      <c r="M2089" s="3">
        <v>42682</v>
      </c>
    </row>
    <row r="2090" spans="1:13" x14ac:dyDescent="0.2">
      <c r="A2090" s="1" t="s">
        <v>13</v>
      </c>
      <c r="B2090" s="2" t="s">
        <v>1377</v>
      </c>
      <c r="C2090" s="2" t="s">
        <v>15</v>
      </c>
      <c r="D2090" s="2" t="s">
        <v>2751</v>
      </c>
      <c r="E2090" s="2" t="s">
        <v>2175</v>
      </c>
      <c r="F2090" s="2" t="s">
        <v>257</v>
      </c>
      <c r="G2090" s="2">
        <v>36.67</v>
      </c>
      <c r="H2090" s="2">
        <v>63.33</v>
      </c>
      <c r="I2090" s="2" t="s">
        <v>26</v>
      </c>
      <c r="J2090" s="2" t="s">
        <v>27</v>
      </c>
      <c r="K2090" s="2">
        <v>2016</v>
      </c>
      <c r="L2090" s="2" t="s">
        <v>21</v>
      </c>
      <c r="M2090" s="3">
        <v>42682</v>
      </c>
    </row>
    <row r="2091" spans="1:13" x14ac:dyDescent="0.2">
      <c r="A2091" s="1" t="s">
        <v>242</v>
      </c>
      <c r="B2091" s="2" t="s">
        <v>243</v>
      </c>
      <c r="C2091" s="2" t="s">
        <v>15</v>
      </c>
      <c r="D2091" s="2" t="s">
        <v>2752</v>
      </c>
      <c r="E2091" s="2" t="s">
        <v>2175</v>
      </c>
      <c r="F2091" s="2" t="s">
        <v>2753</v>
      </c>
      <c r="G2091" s="2">
        <v>74.930000000000007</v>
      </c>
      <c r="H2091" s="2">
        <v>25.07</v>
      </c>
      <c r="I2091" s="2" t="s">
        <v>19</v>
      </c>
      <c r="J2091" s="2" t="s">
        <v>27</v>
      </c>
      <c r="K2091" s="2">
        <v>2016</v>
      </c>
      <c r="L2091" s="2" t="s">
        <v>21</v>
      </c>
      <c r="M2091" s="3">
        <v>42682</v>
      </c>
    </row>
    <row r="2092" spans="1:13" x14ac:dyDescent="0.2">
      <c r="A2092" s="1" t="s">
        <v>242</v>
      </c>
      <c r="B2092" s="2" t="s">
        <v>243</v>
      </c>
      <c r="C2092" s="2" t="s">
        <v>15</v>
      </c>
      <c r="D2092" s="2" t="s">
        <v>2754</v>
      </c>
      <c r="E2092" s="2" t="s">
        <v>2175</v>
      </c>
      <c r="F2092" s="2" t="s">
        <v>149</v>
      </c>
      <c r="G2092" s="2">
        <v>29.05</v>
      </c>
      <c r="H2092" s="2">
        <v>70.95</v>
      </c>
      <c r="I2092" s="2" t="s">
        <v>26</v>
      </c>
      <c r="J2092" s="2" t="s">
        <v>27</v>
      </c>
      <c r="K2092" s="2">
        <v>2016</v>
      </c>
      <c r="L2092" s="2" t="s">
        <v>21</v>
      </c>
      <c r="M2092" s="3">
        <v>42682</v>
      </c>
    </row>
    <row r="2093" spans="1:13" x14ac:dyDescent="0.2">
      <c r="A2093" s="1" t="s">
        <v>242</v>
      </c>
      <c r="B2093" s="2" t="s">
        <v>324</v>
      </c>
      <c r="C2093" s="2" t="s">
        <v>15</v>
      </c>
      <c r="D2093" s="2" t="s">
        <v>2755</v>
      </c>
      <c r="E2093" s="2" t="s">
        <v>2175</v>
      </c>
      <c r="F2093" s="2" t="s">
        <v>2756</v>
      </c>
      <c r="G2093" s="2">
        <v>71.66</v>
      </c>
      <c r="H2093" s="2">
        <v>28.34</v>
      </c>
      <c r="I2093" s="2" t="s">
        <v>19</v>
      </c>
      <c r="J2093" s="2" t="s">
        <v>27</v>
      </c>
      <c r="K2093" s="2">
        <v>2016</v>
      </c>
      <c r="L2093" s="2" t="s">
        <v>21</v>
      </c>
      <c r="M2093" s="3">
        <v>42682</v>
      </c>
    </row>
    <row r="2094" spans="1:13" x14ac:dyDescent="0.2">
      <c r="A2094" s="1" t="s">
        <v>32</v>
      </c>
      <c r="B2094" s="2" t="s">
        <v>401</v>
      </c>
      <c r="C2094" s="2" t="s">
        <v>15</v>
      </c>
      <c r="D2094" s="2" t="s">
        <v>2757</v>
      </c>
      <c r="E2094" s="2" t="s">
        <v>2175</v>
      </c>
      <c r="F2094" s="2" t="s">
        <v>90</v>
      </c>
      <c r="G2094" s="2">
        <v>81.08</v>
      </c>
      <c r="H2094" s="2">
        <v>18.920000000000002</v>
      </c>
      <c r="I2094" s="2" t="s">
        <v>19</v>
      </c>
      <c r="J2094" s="2" t="s">
        <v>27</v>
      </c>
      <c r="K2094" s="2">
        <v>2016</v>
      </c>
      <c r="L2094" s="2" t="s">
        <v>21</v>
      </c>
      <c r="M2094" s="3">
        <v>42682</v>
      </c>
    </row>
    <row r="2095" spans="1:13" x14ac:dyDescent="0.2">
      <c r="A2095" s="1" t="s">
        <v>363</v>
      </c>
      <c r="B2095" s="2" t="s">
        <v>403</v>
      </c>
      <c r="C2095" s="2" t="s">
        <v>15</v>
      </c>
      <c r="D2095" s="2" t="s">
        <v>2758</v>
      </c>
      <c r="E2095" s="2" t="s">
        <v>2175</v>
      </c>
      <c r="F2095" s="2" t="s">
        <v>48</v>
      </c>
      <c r="G2095" s="2">
        <v>76.260000000000005</v>
      </c>
      <c r="H2095" s="2">
        <v>23.74</v>
      </c>
      <c r="I2095" s="2" t="s">
        <v>19</v>
      </c>
      <c r="J2095" s="2" t="s">
        <v>27</v>
      </c>
      <c r="K2095" s="2">
        <v>2016</v>
      </c>
      <c r="L2095" s="2" t="s">
        <v>21</v>
      </c>
      <c r="M2095" s="3">
        <v>42682</v>
      </c>
    </row>
    <row r="2096" spans="1:13" x14ac:dyDescent="0.2">
      <c r="A2096" s="1" t="s">
        <v>79</v>
      </c>
      <c r="B2096" s="2" t="s">
        <v>692</v>
      </c>
      <c r="C2096" s="2" t="s">
        <v>15</v>
      </c>
      <c r="D2096" s="2" t="s">
        <v>2759</v>
      </c>
      <c r="E2096" s="2" t="s">
        <v>2175</v>
      </c>
      <c r="F2096" s="2" t="s">
        <v>48</v>
      </c>
      <c r="G2096" s="2">
        <v>68.430000000000007</v>
      </c>
      <c r="H2096" s="2">
        <v>31.57</v>
      </c>
      <c r="I2096" s="2" t="s">
        <v>19</v>
      </c>
      <c r="J2096" s="2" t="s">
        <v>27</v>
      </c>
      <c r="K2096" s="2">
        <v>2016</v>
      </c>
      <c r="L2096" s="2" t="s">
        <v>21</v>
      </c>
      <c r="M2096" s="3">
        <v>42682</v>
      </c>
    </row>
    <row r="2097" spans="1:13" x14ac:dyDescent="0.2">
      <c r="A2097" s="1" t="s">
        <v>280</v>
      </c>
      <c r="B2097" s="2" t="s">
        <v>1130</v>
      </c>
      <c r="C2097" s="2" t="s">
        <v>15</v>
      </c>
      <c r="D2097" s="2" t="s">
        <v>2760</v>
      </c>
      <c r="E2097" s="2" t="s">
        <v>2175</v>
      </c>
      <c r="F2097" s="2" t="s">
        <v>245</v>
      </c>
      <c r="G2097" s="2">
        <v>53.75</v>
      </c>
      <c r="H2097" s="2">
        <v>46.25</v>
      </c>
      <c r="I2097" s="2" t="s">
        <v>19</v>
      </c>
      <c r="J2097" s="2" t="s">
        <v>27</v>
      </c>
      <c r="K2097" s="2">
        <v>2016</v>
      </c>
      <c r="L2097" s="2" t="s">
        <v>21</v>
      </c>
      <c r="M2097" s="3">
        <v>42682</v>
      </c>
    </row>
    <row r="2098" spans="1:13" x14ac:dyDescent="0.2">
      <c r="A2098" s="1" t="s">
        <v>280</v>
      </c>
      <c r="B2098" s="2" t="s">
        <v>1130</v>
      </c>
      <c r="C2098" s="2" t="s">
        <v>15</v>
      </c>
      <c r="D2098" s="2" t="s">
        <v>2761</v>
      </c>
      <c r="E2098" s="2" t="s">
        <v>2175</v>
      </c>
      <c r="F2098" s="2" t="s">
        <v>59</v>
      </c>
      <c r="G2098" s="2">
        <v>61.49</v>
      </c>
      <c r="H2098" s="2">
        <v>38.51</v>
      </c>
      <c r="I2098" s="2" t="s">
        <v>19</v>
      </c>
      <c r="J2098" s="2" t="s">
        <v>27</v>
      </c>
      <c r="K2098" s="2">
        <v>2016</v>
      </c>
      <c r="L2098" s="2" t="s">
        <v>21</v>
      </c>
      <c r="M2098" s="3">
        <v>42682</v>
      </c>
    </row>
    <row r="2099" spans="1:13" x14ac:dyDescent="0.2">
      <c r="A2099" s="1" t="s">
        <v>60</v>
      </c>
      <c r="B2099" s="2" t="s">
        <v>327</v>
      </c>
      <c r="C2099" s="2" t="s">
        <v>15</v>
      </c>
      <c r="D2099" s="2" t="s">
        <v>2762</v>
      </c>
      <c r="E2099" s="2" t="s">
        <v>2175</v>
      </c>
      <c r="F2099" s="2" t="s">
        <v>140</v>
      </c>
      <c r="G2099" s="2">
        <v>50.42</v>
      </c>
      <c r="H2099" s="2">
        <v>49.58</v>
      </c>
      <c r="I2099" s="2" t="s">
        <v>19</v>
      </c>
      <c r="J2099" s="2" t="s">
        <v>27</v>
      </c>
      <c r="K2099" s="2">
        <v>2016</v>
      </c>
      <c r="L2099" s="2" t="s">
        <v>21</v>
      </c>
      <c r="M2099" s="3">
        <v>42682</v>
      </c>
    </row>
    <row r="2100" spans="1:13" x14ac:dyDescent="0.2">
      <c r="A2100" s="1" t="s">
        <v>79</v>
      </c>
      <c r="B2100" s="2" t="s">
        <v>564</v>
      </c>
      <c r="C2100" s="2" t="s">
        <v>15</v>
      </c>
      <c r="D2100" s="2" t="s">
        <v>2763</v>
      </c>
      <c r="E2100" s="2" t="s">
        <v>2175</v>
      </c>
      <c r="F2100" s="2" t="s">
        <v>159</v>
      </c>
      <c r="G2100" s="2">
        <v>66.540000000000006</v>
      </c>
      <c r="H2100" s="2">
        <v>33.46</v>
      </c>
      <c r="I2100" s="2" t="s">
        <v>19</v>
      </c>
      <c r="J2100" s="2" t="s">
        <v>27</v>
      </c>
      <c r="K2100" s="2">
        <v>2016</v>
      </c>
      <c r="L2100" s="2" t="s">
        <v>21</v>
      </c>
      <c r="M2100" s="3">
        <v>42682</v>
      </c>
    </row>
    <row r="2101" spans="1:13" x14ac:dyDescent="0.2">
      <c r="A2101" s="1" t="s">
        <v>180</v>
      </c>
      <c r="B2101" s="2" t="s">
        <v>566</v>
      </c>
      <c r="C2101" s="2" t="s">
        <v>15</v>
      </c>
      <c r="D2101" s="2" t="s">
        <v>2764</v>
      </c>
      <c r="E2101" s="2" t="s">
        <v>2175</v>
      </c>
      <c r="F2101" s="2" t="s">
        <v>48</v>
      </c>
      <c r="G2101" s="2">
        <v>68.989999999999995</v>
      </c>
      <c r="H2101" s="2">
        <v>31.01</v>
      </c>
      <c r="I2101" s="2" t="s">
        <v>19</v>
      </c>
      <c r="J2101" s="2" t="s">
        <v>27</v>
      </c>
      <c r="K2101" s="2">
        <v>2016</v>
      </c>
      <c r="L2101" s="2" t="s">
        <v>21</v>
      </c>
      <c r="M2101" s="3">
        <v>42682</v>
      </c>
    </row>
    <row r="2102" spans="1:13" x14ac:dyDescent="0.2">
      <c r="A2102" s="1" t="s">
        <v>242</v>
      </c>
      <c r="B2102" s="2" t="s">
        <v>547</v>
      </c>
      <c r="C2102" s="2" t="s">
        <v>15</v>
      </c>
      <c r="D2102" s="2" t="s">
        <v>2765</v>
      </c>
      <c r="E2102" s="2" t="s">
        <v>2175</v>
      </c>
      <c r="F2102" s="2" t="s">
        <v>1188</v>
      </c>
      <c r="G2102" s="2">
        <v>60.63</v>
      </c>
      <c r="H2102" s="2">
        <v>39.369999999999997</v>
      </c>
      <c r="I2102" s="2" t="s">
        <v>19</v>
      </c>
      <c r="J2102" s="2" t="s">
        <v>27</v>
      </c>
      <c r="K2102" s="2">
        <v>2016</v>
      </c>
      <c r="L2102" s="2" t="s">
        <v>21</v>
      </c>
      <c r="M2102" s="3">
        <v>42682</v>
      </c>
    </row>
    <row r="2103" spans="1:13" x14ac:dyDescent="0.2">
      <c r="A2103" s="1" t="s">
        <v>363</v>
      </c>
      <c r="B2103" s="2" t="s">
        <v>834</v>
      </c>
      <c r="C2103" s="2" t="s">
        <v>15</v>
      </c>
      <c r="D2103" s="2" t="s">
        <v>2766</v>
      </c>
      <c r="E2103" s="2" t="s">
        <v>2175</v>
      </c>
      <c r="F2103" s="2" t="s">
        <v>140</v>
      </c>
      <c r="G2103" s="2">
        <v>61.02</v>
      </c>
      <c r="H2103" s="2">
        <v>38.979999999999997</v>
      </c>
      <c r="I2103" s="2" t="s">
        <v>19</v>
      </c>
      <c r="J2103" s="2" t="s">
        <v>27</v>
      </c>
      <c r="K2103" s="2">
        <v>2016</v>
      </c>
      <c r="L2103" s="2" t="s">
        <v>21</v>
      </c>
      <c r="M2103" s="3">
        <v>42682</v>
      </c>
    </row>
    <row r="2104" spans="1:13" x14ac:dyDescent="0.2">
      <c r="A2104" s="1" t="s">
        <v>45</v>
      </c>
      <c r="B2104" s="2" t="s">
        <v>549</v>
      </c>
      <c r="C2104" s="2" t="s">
        <v>15</v>
      </c>
      <c r="D2104" s="2" t="s">
        <v>2767</v>
      </c>
      <c r="E2104" s="2" t="s">
        <v>2175</v>
      </c>
      <c r="F2104" s="2" t="s">
        <v>90</v>
      </c>
      <c r="G2104" s="2">
        <v>64.97</v>
      </c>
      <c r="H2104" s="2">
        <v>35.03</v>
      </c>
      <c r="I2104" s="2" t="s">
        <v>19</v>
      </c>
      <c r="J2104" s="2" t="s">
        <v>27</v>
      </c>
      <c r="K2104" s="2">
        <v>2016</v>
      </c>
      <c r="L2104" s="2" t="s">
        <v>21</v>
      </c>
      <c r="M2104" s="3">
        <v>42682</v>
      </c>
    </row>
    <row r="2105" spans="1:13" x14ac:dyDescent="0.2">
      <c r="A2105" s="1" t="s">
        <v>177</v>
      </c>
      <c r="B2105" s="2" t="s">
        <v>425</v>
      </c>
      <c r="C2105" s="2" t="s">
        <v>15</v>
      </c>
      <c r="D2105" s="2" t="s">
        <v>2768</v>
      </c>
      <c r="E2105" s="2" t="s">
        <v>2175</v>
      </c>
      <c r="F2105" s="2" t="s">
        <v>44</v>
      </c>
      <c r="G2105" s="2">
        <v>65.8</v>
      </c>
      <c r="H2105" s="2">
        <v>34.200000000000003</v>
      </c>
      <c r="I2105" s="2" t="s">
        <v>19</v>
      </c>
      <c r="J2105" s="2" t="s">
        <v>27</v>
      </c>
      <c r="K2105" s="2">
        <v>2016</v>
      </c>
      <c r="L2105" s="2" t="s">
        <v>21</v>
      </c>
      <c r="M2105" s="3">
        <v>42682</v>
      </c>
    </row>
    <row r="2106" spans="1:13" x14ac:dyDescent="0.2">
      <c r="A2106" s="1" t="s">
        <v>363</v>
      </c>
      <c r="B2106" s="2" t="s">
        <v>364</v>
      </c>
      <c r="C2106" s="2" t="s">
        <v>15</v>
      </c>
      <c r="D2106" s="2" t="s">
        <v>2769</v>
      </c>
      <c r="E2106" s="2" t="s">
        <v>2175</v>
      </c>
      <c r="F2106" s="2" t="s">
        <v>257</v>
      </c>
      <c r="G2106" s="2">
        <v>73.319999999999993</v>
      </c>
      <c r="H2106" s="2">
        <v>26.68</v>
      </c>
      <c r="I2106" s="2" t="s">
        <v>19</v>
      </c>
      <c r="J2106" s="2" t="s">
        <v>27</v>
      </c>
      <c r="K2106" s="2">
        <v>2016</v>
      </c>
      <c r="L2106" s="2" t="s">
        <v>21</v>
      </c>
      <c r="M2106" s="3">
        <v>42682</v>
      </c>
    </row>
    <row r="2107" spans="1:13" x14ac:dyDescent="0.2">
      <c r="A2107" s="1" t="s">
        <v>296</v>
      </c>
      <c r="B2107" s="2" t="s">
        <v>2040</v>
      </c>
      <c r="C2107" s="2" t="s">
        <v>15</v>
      </c>
      <c r="D2107" s="2" t="s">
        <v>2770</v>
      </c>
      <c r="E2107" s="2" t="s">
        <v>2175</v>
      </c>
      <c r="F2107" s="2" t="s">
        <v>2074</v>
      </c>
      <c r="G2107" s="2">
        <v>78.72</v>
      </c>
      <c r="H2107" s="2">
        <v>21.28</v>
      </c>
      <c r="I2107" s="2" t="s">
        <v>19</v>
      </c>
      <c r="J2107" s="2" t="s">
        <v>27</v>
      </c>
      <c r="K2107" s="2">
        <v>2016</v>
      </c>
      <c r="L2107" s="2" t="s">
        <v>21</v>
      </c>
      <c r="M2107" s="3">
        <v>42682</v>
      </c>
    </row>
    <row r="2108" spans="1:13" x14ac:dyDescent="0.2">
      <c r="A2108" s="1" t="s">
        <v>13</v>
      </c>
      <c r="B2108" s="2" t="s">
        <v>131</v>
      </c>
      <c r="C2108" s="2" t="s">
        <v>15</v>
      </c>
      <c r="D2108" s="2" t="s">
        <v>2771</v>
      </c>
      <c r="E2108" s="2" t="s">
        <v>2175</v>
      </c>
      <c r="F2108" s="2" t="s">
        <v>2772</v>
      </c>
      <c r="G2108" s="2">
        <v>68.25</v>
      </c>
      <c r="H2108" s="2">
        <v>31.75</v>
      </c>
      <c r="I2108" s="2" t="s">
        <v>19</v>
      </c>
      <c r="J2108" s="2" t="s">
        <v>27</v>
      </c>
      <c r="K2108" s="2">
        <v>2016</v>
      </c>
      <c r="L2108" s="2" t="s">
        <v>21</v>
      </c>
      <c r="M2108" s="3">
        <v>42682</v>
      </c>
    </row>
    <row r="2109" spans="1:13" x14ac:dyDescent="0.2">
      <c r="A2109" s="1" t="s">
        <v>13</v>
      </c>
      <c r="B2109" s="2" t="s">
        <v>131</v>
      </c>
      <c r="C2109" s="2" t="s">
        <v>15</v>
      </c>
      <c r="D2109" s="2" t="s">
        <v>2773</v>
      </c>
      <c r="E2109" s="2" t="s">
        <v>2175</v>
      </c>
      <c r="F2109" s="2" t="s">
        <v>831</v>
      </c>
      <c r="G2109" s="2">
        <v>60.14</v>
      </c>
      <c r="H2109" s="2">
        <v>39.86</v>
      </c>
      <c r="I2109" s="2" t="s">
        <v>19</v>
      </c>
      <c r="J2109" s="2" t="s">
        <v>27</v>
      </c>
      <c r="K2109" s="2">
        <v>2016</v>
      </c>
      <c r="L2109" s="2" t="s">
        <v>21</v>
      </c>
      <c r="M2109" s="3">
        <v>42682</v>
      </c>
    </row>
    <row r="2110" spans="1:13" x14ac:dyDescent="0.2">
      <c r="A2110" s="1" t="s">
        <v>943</v>
      </c>
      <c r="B2110" s="2" t="s">
        <v>951</v>
      </c>
      <c r="C2110" s="2" t="s">
        <v>15</v>
      </c>
      <c r="D2110" s="2" t="s">
        <v>2774</v>
      </c>
      <c r="E2110" s="2" t="s">
        <v>2175</v>
      </c>
      <c r="F2110" s="2" t="s">
        <v>159</v>
      </c>
      <c r="G2110" s="2">
        <v>42.97</v>
      </c>
      <c r="H2110" s="2">
        <v>57.03</v>
      </c>
      <c r="I2110" s="2" t="s">
        <v>26</v>
      </c>
      <c r="J2110" s="2" t="s">
        <v>27</v>
      </c>
      <c r="K2110" s="2">
        <v>2016</v>
      </c>
      <c r="L2110" s="2" t="s">
        <v>21</v>
      </c>
      <c r="M2110" s="3">
        <v>42682</v>
      </c>
    </row>
    <row r="2111" spans="1:13" x14ac:dyDescent="0.2">
      <c r="A2111" s="1" t="s">
        <v>66</v>
      </c>
      <c r="B2111" s="2" t="s">
        <v>174</v>
      </c>
      <c r="C2111" s="2" t="s">
        <v>15</v>
      </c>
      <c r="D2111" s="2" t="s">
        <v>2775</v>
      </c>
      <c r="E2111" s="2" t="s">
        <v>2175</v>
      </c>
      <c r="F2111" s="2" t="s">
        <v>107</v>
      </c>
      <c r="G2111" s="2">
        <v>63.26</v>
      </c>
      <c r="H2111" s="2">
        <v>36.74</v>
      </c>
      <c r="I2111" s="2" t="s">
        <v>26</v>
      </c>
      <c r="J2111" s="2" t="s">
        <v>31</v>
      </c>
      <c r="K2111" s="2">
        <v>2016</v>
      </c>
      <c r="L2111" s="2" t="s">
        <v>21</v>
      </c>
      <c r="M2111" s="3">
        <v>42682</v>
      </c>
    </row>
    <row r="2112" spans="1:13" x14ac:dyDescent="0.2">
      <c r="A2112" s="1" t="s">
        <v>339</v>
      </c>
      <c r="B2112" s="2" t="s">
        <v>708</v>
      </c>
      <c r="C2112" s="2" t="s">
        <v>15</v>
      </c>
      <c r="D2112" s="2" t="s">
        <v>2776</v>
      </c>
      <c r="E2112" s="2" t="s">
        <v>2175</v>
      </c>
      <c r="F2112" s="2" t="s">
        <v>2777</v>
      </c>
      <c r="G2112" s="2">
        <v>63.04</v>
      </c>
      <c r="H2112" s="2">
        <v>36.96</v>
      </c>
      <c r="I2112" s="2" t="s">
        <v>19</v>
      </c>
      <c r="J2112" s="2" t="s">
        <v>27</v>
      </c>
      <c r="K2112" s="2">
        <v>2016</v>
      </c>
      <c r="L2112" s="2" t="s">
        <v>21</v>
      </c>
      <c r="M2112" s="3">
        <v>42682</v>
      </c>
    </row>
    <row r="2113" spans="1:13" x14ac:dyDescent="0.2">
      <c r="A2113" s="1" t="s">
        <v>374</v>
      </c>
      <c r="B2113" s="2" t="s">
        <v>1610</v>
      </c>
      <c r="C2113" s="2" t="s">
        <v>15</v>
      </c>
      <c r="D2113" s="2" t="s">
        <v>2778</v>
      </c>
      <c r="E2113" s="2" t="s">
        <v>2175</v>
      </c>
      <c r="F2113" s="2" t="s">
        <v>314</v>
      </c>
      <c r="G2113" s="2">
        <v>73.680000000000007</v>
      </c>
      <c r="H2113" s="2">
        <v>26.32</v>
      </c>
      <c r="I2113" s="2" t="s">
        <v>19</v>
      </c>
      <c r="J2113" s="2" t="s">
        <v>27</v>
      </c>
      <c r="K2113" s="2">
        <v>2016</v>
      </c>
      <c r="L2113" s="2" t="s">
        <v>21</v>
      </c>
      <c r="M2113" s="3">
        <v>42682</v>
      </c>
    </row>
    <row r="2114" spans="1:13" x14ac:dyDescent="0.2">
      <c r="A2114" s="1" t="s">
        <v>150</v>
      </c>
      <c r="B2114" s="2" t="s">
        <v>1901</v>
      </c>
      <c r="C2114" s="2" t="s">
        <v>15</v>
      </c>
      <c r="D2114" s="2" t="s">
        <v>2779</v>
      </c>
      <c r="E2114" s="2" t="s">
        <v>2175</v>
      </c>
      <c r="F2114" s="2" t="s">
        <v>107</v>
      </c>
      <c r="G2114" s="2">
        <v>70.77</v>
      </c>
      <c r="H2114" s="2">
        <v>29.23</v>
      </c>
      <c r="I2114" s="2" t="s">
        <v>19</v>
      </c>
      <c r="J2114" s="2" t="s">
        <v>31</v>
      </c>
      <c r="K2114" s="2">
        <v>2016</v>
      </c>
      <c r="L2114" s="2" t="s">
        <v>21</v>
      </c>
      <c r="M2114" s="3">
        <v>42682</v>
      </c>
    </row>
    <row r="2115" spans="1:13" x14ac:dyDescent="0.2">
      <c r="A2115" s="1" t="s">
        <v>363</v>
      </c>
      <c r="B2115" s="2" t="s">
        <v>712</v>
      </c>
      <c r="C2115" s="2" t="s">
        <v>15</v>
      </c>
      <c r="D2115" s="2" t="s">
        <v>2780</v>
      </c>
      <c r="E2115" s="2" t="s">
        <v>2175</v>
      </c>
      <c r="F2115" s="2" t="s">
        <v>51</v>
      </c>
      <c r="G2115" s="2">
        <v>71.89</v>
      </c>
      <c r="H2115" s="2">
        <v>28.11</v>
      </c>
      <c r="I2115" s="2" t="s">
        <v>19</v>
      </c>
      <c r="J2115" s="2" t="s">
        <v>27</v>
      </c>
      <c r="K2115" s="2">
        <v>2016</v>
      </c>
      <c r="L2115" s="2" t="s">
        <v>21</v>
      </c>
      <c r="M2115" s="3">
        <v>42682</v>
      </c>
    </row>
    <row r="2116" spans="1:13" x14ac:dyDescent="0.2">
      <c r="A2116" s="1" t="s">
        <v>242</v>
      </c>
      <c r="B2116" s="2" t="s">
        <v>714</v>
      </c>
      <c r="C2116" s="2" t="s">
        <v>15</v>
      </c>
      <c r="D2116" s="2" t="s">
        <v>2781</v>
      </c>
      <c r="E2116" s="2" t="s">
        <v>2175</v>
      </c>
      <c r="F2116" s="2" t="s">
        <v>412</v>
      </c>
      <c r="G2116" s="2">
        <v>61.35</v>
      </c>
      <c r="H2116" s="2">
        <v>38.65</v>
      </c>
      <c r="I2116" s="2" t="s">
        <v>19</v>
      </c>
      <c r="J2116" s="2" t="s">
        <v>27</v>
      </c>
      <c r="K2116" s="2">
        <v>2016</v>
      </c>
      <c r="L2116" s="2" t="s">
        <v>21</v>
      </c>
      <c r="M2116" s="3">
        <v>42682</v>
      </c>
    </row>
    <row r="2117" spans="1:13" x14ac:dyDescent="0.2">
      <c r="A2117" s="1" t="s">
        <v>374</v>
      </c>
      <c r="B2117" s="2" t="s">
        <v>911</v>
      </c>
      <c r="C2117" s="2" t="s">
        <v>15</v>
      </c>
      <c r="D2117" s="2" t="s">
        <v>2782</v>
      </c>
      <c r="E2117" s="2" t="s">
        <v>2175</v>
      </c>
      <c r="F2117" s="2" t="s">
        <v>48</v>
      </c>
      <c r="G2117" s="2">
        <v>22.91</v>
      </c>
      <c r="H2117" s="2">
        <v>77.09</v>
      </c>
      <c r="I2117" s="2" t="s">
        <v>26</v>
      </c>
      <c r="J2117" s="2" t="s">
        <v>27</v>
      </c>
      <c r="K2117" s="2">
        <v>2016</v>
      </c>
      <c r="L2117" s="2" t="s">
        <v>21</v>
      </c>
      <c r="M2117" s="3">
        <v>42682</v>
      </c>
    </row>
    <row r="2118" spans="1:13" x14ac:dyDescent="0.2">
      <c r="A2118" s="1" t="s">
        <v>391</v>
      </c>
      <c r="B2118" s="2" t="s">
        <v>718</v>
      </c>
      <c r="C2118" s="2" t="s">
        <v>15</v>
      </c>
      <c r="D2118" s="2" t="s">
        <v>2783</v>
      </c>
      <c r="E2118" s="2" t="s">
        <v>2175</v>
      </c>
      <c r="F2118" s="2" t="s">
        <v>233</v>
      </c>
      <c r="G2118" s="2">
        <v>43.4</v>
      </c>
      <c r="H2118" s="2">
        <v>56.6</v>
      </c>
      <c r="I2118" s="2" t="s">
        <v>26</v>
      </c>
      <c r="J2118" s="2" t="s">
        <v>27</v>
      </c>
      <c r="K2118" s="2">
        <v>2016</v>
      </c>
      <c r="L2118" s="2" t="s">
        <v>21</v>
      </c>
      <c r="M2118" s="3">
        <v>42682</v>
      </c>
    </row>
    <row r="2119" spans="1:13" x14ac:dyDescent="0.2">
      <c r="A2119" s="1" t="s">
        <v>329</v>
      </c>
      <c r="B2119" s="2" t="s">
        <v>431</v>
      </c>
      <c r="C2119" s="2" t="s">
        <v>15</v>
      </c>
      <c r="D2119" s="2" t="s">
        <v>2784</v>
      </c>
      <c r="E2119" s="2" t="s">
        <v>2175</v>
      </c>
      <c r="F2119" s="2" t="s">
        <v>90</v>
      </c>
      <c r="G2119" s="2">
        <v>63.17</v>
      </c>
      <c r="H2119" s="2">
        <v>36.83</v>
      </c>
      <c r="I2119" s="2" t="s">
        <v>19</v>
      </c>
      <c r="J2119" s="2" t="s">
        <v>27</v>
      </c>
      <c r="K2119" s="2">
        <v>2016</v>
      </c>
      <c r="L2119" s="2" t="s">
        <v>21</v>
      </c>
      <c r="M2119" s="3">
        <v>42682</v>
      </c>
    </row>
    <row r="2120" spans="1:13" x14ac:dyDescent="0.2">
      <c r="A2120" s="1" t="s">
        <v>363</v>
      </c>
      <c r="B2120" s="2" t="s">
        <v>433</v>
      </c>
      <c r="C2120" s="2" t="s">
        <v>15</v>
      </c>
      <c r="D2120" s="2" t="s">
        <v>434</v>
      </c>
      <c r="E2120" s="2" t="s">
        <v>2175</v>
      </c>
      <c r="F2120" s="2" t="s">
        <v>251</v>
      </c>
      <c r="G2120" s="2">
        <v>74</v>
      </c>
      <c r="H2120" s="2">
        <v>26</v>
      </c>
      <c r="I2120" s="2" t="s">
        <v>19</v>
      </c>
      <c r="J2120" s="2" t="s">
        <v>27</v>
      </c>
      <c r="K2120" s="2">
        <v>2016</v>
      </c>
      <c r="L2120" s="2" t="s">
        <v>21</v>
      </c>
      <c r="M2120" s="3">
        <v>42682</v>
      </c>
    </row>
    <row r="2121" spans="1:13" x14ac:dyDescent="0.2">
      <c r="A2121" s="1" t="s">
        <v>363</v>
      </c>
      <c r="B2121" s="2" t="s">
        <v>2508</v>
      </c>
      <c r="C2121" s="2" t="s">
        <v>15</v>
      </c>
      <c r="D2121" s="2" t="s">
        <v>2785</v>
      </c>
      <c r="E2121" s="2" t="s">
        <v>2175</v>
      </c>
      <c r="F2121" s="2" t="s">
        <v>95</v>
      </c>
      <c r="G2121" s="2">
        <v>69.88</v>
      </c>
      <c r="H2121" s="2">
        <v>30.12</v>
      </c>
      <c r="I2121" s="2" t="s">
        <v>19</v>
      </c>
      <c r="J2121" s="2" t="s">
        <v>27</v>
      </c>
      <c r="K2121" s="2">
        <v>2016</v>
      </c>
      <c r="L2121" s="2" t="s">
        <v>21</v>
      </c>
      <c r="M2121" s="3">
        <v>42682</v>
      </c>
    </row>
    <row r="2122" spans="1:13" x14ac:dyDescent="0.2">
      <c r="A2122" s="1" t="s">
        <v>205</v>
      </c>
      <c r="B2122" s="2" t="s">
        <v>662</v>
      </c>
      <c r="C2122" s="2" t="s">
        <v>15</v>
      </c>
      <c r="D2122" s="2" t="s">
        <v>2786</v>
      </c>
      <c r="E2122" s="2" t="s">
        <v>2175</v>
      </c>
      <c r="F2122" s="2" t="s">
        <v>95</v>
      </c>
      <c r="G2122" s="2">
        <v>68.27</v>
      </c>
      <c r="H2122" s="2">
        <v>31.73</v>
      </c>
      <c r="I2122" s="2" t="s">
        <v>19</v>
      </c>
      <c r="J2122" s="2" t="s">
        <v>27</v>
      </c>
      <c r="K2122" s="2">
        <v>2016</v>
      </c>
      <c r="L2122" s="2" t="s">
        <v>21</v>
      </c>
      <c r="M2122" s="3">
        <v>42682</v>
      </c>
    </row>
    <row r="2123" spans="1:13" x14ac:dyDescent="0.2">
      <c r="A2123" s="1" t="s">
        <v>205</v>
      </c>
      <c r="B2123" s="2" t="s">
        <v>724</v>
      </c>
      <c r="C2123" s="2" t="s">
        <v>15</v>
      </c>
      <c r="D2123" s="2" t="s">
        <v>2787</v>
      </c>
      <c r="E2123" s="2" t="s">
        <v>2175</v>
      </c>
      <c r="F2123" s="2" t="s">
        <v>97</v>
      </c>
      <c r="G2123" s="2">
        <v>67.09</v>
      </c>
      <c r="H2123" s="2">
        <v>32.909999999999997</v>
      </c>
      <c r="I2123" s="2" t="s">
        <v>19</v>
      </c>
      <c r="J2123" s="2" t="s">
        <v>27</v>
      </c>
      <c r="K2123" s="2">
        <v>2016</v>
      </c>
      <c r="L2123" s="2" t="s">
        <v>21</v>
      </c>
      <c r="M2123" s="3">
        <v>42682</v>
      </c>
    </row>
    <row r="2124" spans="1:13" x14ac:dyDescent="0.2">
      <c r="A2124" s="1" t="s">
        <v>535</v>
      </c>
      <c r="B2124" s="2" t="s">
        <v>1732</v>
      </c>
      <c r="C2124" s="2" t="s">
        <v>15</v>
      </c>
      <c r="D2124" s="2" t="s">
        <v>2788</v>
      </c>
      <c r="E2124" s="2" t="s">
        <v>2175</v>
      </c>
      <c r="F2124" s="2" t="s">
        <v>130</v>
      </c>
      <c r="G2124" s="2">
        <v>37.51</v>
      </c>
      <c r="H2124" s="2">
        <v>62.49</v>
      </c>
      <c r="I2124" s="2" t="s">
        <v>26</v>
      </c>
      <c r="J2124" s="2" t="s">
        <v>27</v>
      </c>
      <c r="K2124" s="2">
        <v>2016</v>
      </c>
      <c r="L2124" s="2" t="s">
        <v>21</v>
      </c>
      <c r="M2124" s="3">
        <v>42682</v>
      </c>
    </row>
    <row r="2125" spans="1:13" x14ac:dyDescent="0.2">
      <c r="A2125" s="1" t="s">
        <v>374</v>
      </c>
      <c r="B2125" s="2" t="s">
        <v>443</v>
      </c>
      <c r="C2125" s="2" t="s">
        <v>15</v>
      </c>
      <c r="D2125" s="2" t="s">
        <v>2789</v>
      </c>
      <c r="E2125" s="2" t="s">
        <v>2175</v>
      </c>
      <c r="F2125" s="2" t="s">
        <v>140</v>
      </c>
      <c r="G2125" s="2">
        <v>82.91</v>
      </c>
      <c r="H2125" s="2">
        <v>17.09</v>
      </c>
      <c r="I2125" s="2" t="s">
        <v>19</v>
      </c>
      <c r="J2125" s="2" t="s">
        <v>27</v>
      </c>
      <c r="K2125" s="2">
        <v>2016</v>
      </c>
      <c r="L2125" s="2" t="s">
        <v>21</v>
      </c>
      <c r="M2125" s="3">
        <v>42682</v>
      </c>
    </row>
    <row r="2126" spans="1:13" x14ac:dyDescent="0.2">
      <c r="A2126" s="1" t="s">
        <v>205</v>
      </c>
      <c r="B2126" s="2" t="s">
        <v>450</v>
      </c>
      <c r="C2126" s="2" t="s">
        <v>15</v>
      </c>
      <c r="D2126" s="2" t="s">
        <v>2790</v>
      </c>
      <c r="E2126" s="2" t="s">
        <v>2175</v>
      </c>
      <c r="F2126" s="2" t="s">
        <v>115</v>
      </c>
      <c r="G2126" s="2">
        <v>28.59</v>
      </c>
      <c r="H2126" s="2">
        <v>71.41</v>
      </c>
      <c r="I2126" s="2" t="s">
        <v>26</v>
      </c>
      <c r="J2126" s="2" t="s">
        <v>27</v>
      </c>
      <c r="K2126" s="2">
        <v>2016</v>
      </c>
      <c r="L2126" s="2" t="s">
        <v>21</v>
      </c>
      <c r="M2126" s="3">
        <v>42682</v>
      </c>
    </row>
    <row r="2127" spans="1:13" x14ac:dyDescent="0.2">
      <c r="A2127" s="1" t="s">
        <v>60</v>
      </c>
      <c r="B2127" s="2" t="s">
        <v>267</v>
      </c>
      <c r="C2127" s="2" t="s">
        <v>15</v>
      </c>
      <c r="D2127" s="2" t="s">
        <v>2791</v>
      </c>
      <c r="E2127" s="2" t="s">
        <v>2175</v>
      </c>
      <c r="F2127" s="2" t="s">
        <v>93</v>
      </c>
      <c r="G2127" s="2">
        <v>64.180000000000007</v>
      </c>
      <c r="H2127" s="2">
        <v>35.82</v>
      </c>
      <c r="I2127" s="2" t="s">
        <v>19</v>
      </c>
      <c r="J2127" s="2" t="s">
        <v>27</v>
      </c>
      <c r="K2127" s="2">
        <v>2016</v>
      </c>
      <c r="L2127" s="2" t="s">
        <v>21</v>
      </c>
      <c r="M2127" s="3">
        <v>42682</v>
      </c>
    </row>
    <row r="2128" spans="1:13" x14ac:dyDescent="0.2">
      <c r="A2128" s="1" t="s">
        <v>363</v>
      </c>
      <c r="B2128" s="2" t="s">
        <v>363</v>
      </c>
      <c r="C2128" s="2" t="s">
        <v>15</v>
      </c>
      <c r="D2128" s="2" t="s">
        <v>2792</v>
      </c>
      <c r="E2128" s="2" t="s">
        <v>2175</v>
      </c>
      <c r="F2128" s="2" t="s">
        <v>121</v>
      </c>
      <c r="G2128" s="2">
        <v>59.64</v>
      </c>
      <c r="H2128" s="2">
        <v>40.36</v>
      </c>
      <c r="I2128" s="2" t="s">
        <v>19</v>
      </c>
      <c r="J2128" s="2" t="s">
        <v>27</v>
      </c>
      <c r="K2128" s="2">
        <v>2016</v>
      </c>
      <c r="L2128" s="2" t="s">
        <v>21</v>
      </c>
      <c r="M2128" s="3">
        <v>42682</v>
      </c>
    </row>
    <row r="2129" spans="1:13" x14ac:dyDescent="0.2">
      <c r="A2129" s="1" t="s">
        <v>374</v>
      </c>
      <c r="B2129" s="2" t="s">
        <v>451</v>
      </c>
      <c r="C2129" s="2" t="s">
        <v>15</v>
      </c>
      <c r="D2129" s="2" t="s">
        <v>2793</v>
      </c>
      <c r="E2129" s="2" t="s">
        <v>2175</v>
      </c>
      <c r="F2129" s="2" t="s">
        <v>51</v>
      </c>
      <c r="G2129" s="2">
        <v>74.180000000000007</v>
      </c>
      <c r="H2129" s="2">
        <v>25.82</v>
      </c>
      <c r="I2129" s="2" t="s">
        <v>19</v>
      </c>
      <c r="J2129" s="2" t="s">
        <v>27</v>
      </c>
      <c r="K2129" s="2">
        <v>2016</v>
      </c>
      <c r="L2129" s="2" t="s">
        <v>21</v>
      </c>
      <c r="M2129" s="3">
        <v>42682</v>
      </c>
    </row>
    <row r="2130" spans="1:13" x14ac:dyDescent="0.2">
      <c r="A2130" s="1" t="s">
        <v>111</v>
      </c>
      <c r="B2130" s="2" t="s">
        <v>1018</v>
      </c>
      <c r="C2130" s="2" t="s">
        <v>15</v>
      </c>
      <c r="D2130" s="2" t="s">
        <v>2794</v>
      </c>
      <c r="E2130" s="2" t="s">
        <v>2175</v>
      </c>
      <c r="F2130" s="2" t="s">
        <v>78</v>
      </c>
      <c r="G2130" s="2">
        <v>58.74</v>
      </c>
      <c r="H2130" s="2">
        <v>41.26</v>
      </c>
      <c r="I2130" s="2" t="s">
        <v>19</v>
      </c>
      <c r="J2130" s="2" t="s">
        <v>27</v>
      </c>
      <c r="K2130" s="2">
        <v>2016</v>
      </c>
      <c r="L2130" s="2" t="s">
        <v>21</v>
      </c>
      <c r="M2130" s="3">
        <v>42682</v>
      </c>
    </row>
    <row r="2131" spans="1:13" x14ac:dyDescent="0.2">
      <c r="A2131" s="1" t="s">
        <v>79</v>
      </c>
      <c r="B2131" s="2" t="s">
        <v>79</v>
      </c>
      <c r="C2131" s="2" t="s">
        <v>15</v>
      </c>
      <c r="D2131" s="2" t="s">
        <v>2795</v>
      </c>
      <c r="E2131" s="2" t="s">
        <v>2175</v>
      </c>
      <c r="F2131" s="2" t="s">
        <v>35</v>
      </c>
      <c r="G2131" s="2">
        <v>68.680000000000007</v>
      </c>
      <c r="H2131" s="2">
        <v>31.32</v>
      </c>
      <c r="I2131" s="2" t="s">
        <v>19</v>
      </c>
      <c r="J2131" s="2" t="s">
        <v>27</v>
      </c>
      <c r="K2131" s="2">
        <v>2016</v>
      </c>
      <c r="L2131" s="2" t="s">
        <v>21</v>
      </c>
      <c r="M2131" s="3">
        <v>42682</v>
      </c>
    </row>
    <row r="2132" spans="1:13" x14ac:dyDescent="0.2">
      <c r="A2132" s="1" t="s">
        <v>79</v>
      </c>
      <c r="B2132" s="2" t="s">
        <v>1665</v>
      </c>
      <c r="C2132" s="2" t="s">
        <v>15</v>
      </c>
      <c r="D2132" s="2" t="s">
        <v>2796</v>
      </c>
      <c r="E2132" s="2" t="s">
        <v>2175</v>
      </c>
      <c r="F2132" s="2" t="s">
        <v>107</v>
      </c>
      <c r="G2132" s="2">
        <v>58.37</v>
      </c>
      <c r="H2132" s="2">
        <v>41.63</v>
      </c>
      <c r="I2132" s="2" t="s">
        <v>26</v>
      </c>
      <c r="J2132" s="2" t="s">
        <v>20</v>
      </c>
      <c r="K2132" s="2">
        <v>2016</v>
      </c>
      <c r="L2132" s="2" t="s">
        <v>21</v>
      </c>
      <c r="M2132" s="3">
        <v>42682</v>
      </c>
    </row>
    <row r="2133" spans="1:13" x14ac:dyDescent="0.2">
      <c r="A2133" s="1" t="s">
        <v>83</v>
      </c>
      <c r="B2133" s="2" t="s">
        <v>84</v>
      </c>
      <c r="C2133" s="2" t="s">
        <v>15</v>
      </c>
      <c r="D2133" s="2" t="s">
        <v>2797</v>
      </c>
      <c r="E2133" s="2" t="s">
        <v>2175</v>
      </c>
      <c r="F2133" s="2" t="s">
        <v>739</v>
      </c>
      <c r="G2133" s="2">
        <v>34.82</v>
      </c>
      <c r="H2133" s="2">
        <v>65.180000000000007</v>
      </c>
      <c r="I2133" s="2" t="s">
        <v>26</v>
      </c>
      <c r="J2133" s="2" t="s">
        <v>27</v>
      </c>
      <c r="K2133" s="2">
        <v>2016</v>
      </c>
      <c r="L2133" s="2" t="s">
        <v>21</v>
      </c>
      <c r="M2133" s="3">
        <v>42682</v>
      </c>
    </row>
    <row r="2134" spans="1:13" x14ac:dyDescent="0.2">
      <c r="A2134" s="1" t="s">
        <v>83</v>
      </c>
      <c r="B2134" s="2" t="s">
        <v>84</v>
      </c>
      <c r="C2134" s="2" t="s">
        <v>15</v>
      </c>
      <c r="D2134" s="2" t="s">
        <v>2798</v>
      </c>
      <c r="E2134" s="2" t="s">
        <v>2175</v>
      </c>
      <c r="F2134" s="2" t="s">
        <v>2799</v>
      </c>
      <c r="G2134" s="2">
        <v>61.88</v>
      </c>
      <c r="H2134" s="2">
        <v>38.119999999999997</v>
      </c>
      <c r="I2134" s="2" t="s">
        <v>19</v>
      </c>
      <c r="J2134" s="2" t="s">
        <v>27</v>
      </c>
      <c r="K2134" s="2">
        <v>2016</v>
      </c>
      <c r="L2134" s="2" t="s">
        <v>21</v>
      </c>
      <c r="M2134" s="3">
        <v>42682</v>
      </c>
    </row>
    <row r="2135" spans="1:13" x14ac:dyDescent="0.2">
      <c r="A2135" s="1" t="s">
        <v>83</v>
      </c>
      <c r="B2135" s="2" t="s">
        <v>84</v>
      </c>
      <c r="C2135" s="2" t="s">
        <v>15</v>
      </c>
      <c r="D2135" s="2" t="s">
        <v>2800</v>
      </c>
      <c r="E2135" s="2" t="s">
        <v>2175</v>
      </c>
      <c r="F2135" s="2" t="s">
        <v>2801</v>
      </c>
      <c r="G2135" s="2">
        <v>61.94</v>
      </c>
      <c r="H2135" s="2">
        <v>38.06</v>
      </c>
      <c r="I2135" s="2" t="s">
        <v>19</v>
      </c>
      <c r="J2135" s="2" t="s">
        <v>27</v>
      </c>
      <c r="K2135" s="2">
        <v>2016</v>
      </c>
      <c r="L2135" s="2" t="s">
        <v>21</v>
      </c>
      <c r="M2135" s="3">
        <v>42682</v>
      </c>
    </row>
    <row r="2136" spans="1:13" x14ac:dyDescent="0.2">
      <c r="A2136" s="1" t="s">
        <v>374</v>
      </c>
      <c r="B2136" s="2" t="s">
        <v>1183</v>
      </c>
      <c r="C2136" s="2" t="s">
        <v>15</v>
      </c>
      <c r="D2136" s="2" t="s">
        <v>2802</v>
      </c>
      <c r="E2136" s="2" t="s">
        <v>2175</v>
      </c>
      <c r="F2136" s="2" t="s">
        <v>95</v>
      </c>
      <c r="G2136" s="2">
        <v>79.260000000000005</v>
      </c>
      <c r="H2136" s="2">
        <v>20.74</v>
      </c>
      <c r="I2136" s="2" t="s">
        <v>19</v>
      </c>
      <c r="J2136" s="2" t="s">
        <v>27</v>
      </c>
      <c r="K2136" s="2">
        <v>2016</v>
      </c>
      <c r="L2136" s="2" t="s">
        <v>21</v>
      </c>
      <c r="M2136" s="3">
        <v>42682</v>
      </c>
    </row>
    <row r="2137" spans="1:13" x14ac:dyDescent="0.2">
      <c r="A2137" s="1" t="s">
        <v>52</v>
      </c>
      <c r="B2137" s="2" t="s">
        <v>742</v>
      </c>
      <c r="C2137" s="2" t="s">
        <v>15</v>
      </c>
      <c r="D2137" s="2" t="s">
        <v>2803</v>
      </c>
      <c r="E2137" s="2" t="s">
        <v>2175</v>
      </c>
      <c r="F2137" s="2" t="s">
        <v>245</v>
      </c>
      <c r="G2137" s="2">
        <v>65.59</v>
      </c>
      <c r="H2137" s="2">
        <v>34.409999999999997</v>
      </c>
      <c r="I2137" s="2" t="s">
        <v>19</v>
      </c>
      <c r="J2137" s="2" t="s">
        <v>27</v>
      </c>
      <c r="K2137" s="2">
        <v>2016</v>
      </c>
      <c r="L2137" s="2" t="s">
        <v>21</v>
      </c>
      <c r="M2137" s="3">
        <v>42682</v>
      </c>
    </row>
    <row r="2138" spans="1:13" x14ac:dyDescent="0.2">
      <c r="A2138" s="1" t="s">
        <v>91</v>
      </c>
      <c r="B2138" s="2" t="s">
        <v>589</v>
      </c>
      <c r="C2138" s="2" t="s">
        <v>15</v>
      </c>
      <c r="D2138" s="2" t="s">
        <v>2804</v>
      </c>
      <c r="E2138" s="2" t="s">
        <v>2175</v>
      </c>
      <c r="F2138" s="2" t="s">
        <v>97</v>
      </c>
      <c r="G2138" s="2">
        <v>70.37</v>
      </c>
      <c r="H2138" s="2">
        <v>29.63</v>
      </c>
      <c r="I2138" s="2" t="s">
        <v>19</v>
      </c>
      <c r="J2138" s="2" t="s">
        <v>27</v>
      </c>
      <c r="K2138" s="2">
        <v>2016</v>
      </c>
      <c r="L2138" s="2" t="s">
        <v>21</v>
      </c>
      <c r="M2138" s="3">
        <v>42682</v>
      </c>
    </row>
    <row r="2139" spans="1:13" x14ac:dyDescent="0.2">
      <c r="A2139" s="1" t="s">
        <v>269</v>
      </c>
      <c r="B2139" s="2" t="s">
        <v>269</v>
      </c>
      <c r="C2139" s="2" t="s">
        <v>15</v>
      </c>
      <c r="D2139" s="2" t="s">
        <v>516</v>
      </c>
      <c r="E2139" s="2" t="s">
        <v>2175</v>
      </c>
      <c r="F2139" s="2" t="s">
        <v>2805</v>
      </c>
      <c r="G2139" s="2">
        <v>51.33</v>
      </c>
      <c r="H2139" s="2">
        <v>48.67</v>
      </c>
      <c r="I2139" s="2" t="s">
        <v>19</v>
      </c>
      <c r="J2139" s="2" t="s">
        <v>27</v>
      </c>
      <c r="K2139" s="2">
        <v>2016</v>
      </c>
      <c r="L2139" s="2" t="s">
        <v>21</v>
      </c>
      <c r="M2139" s="3">
        <v>42682</v>
      </c>
    </row>
    <row r="2140" spans="1:13" x14ac:dyDescent="0.2">
      <c r="A2140" s="1" t="s">
        <v>269</v>
      </c>
      <c r="B2140" s="2" t="s">
        <v>269</v>
      </c>
      <c r="C2140" s="2" t="s">
        <v>15</v>
      </c>
      <c r="D2140" s="2" t="s">
        <v>2806</v>
      </c>
      <c r="E2140" s="2" t="s">
        <v>2175</v>
      </c>
      <c r="F2140" s="2" t="s">
        <v>2807</v>
      </c>
      <c r="G2140" s="2">
        <v>68.61</v>
      </c>
      <c r="H2140" s="2">
        <v>31.39</v>
      </c>
      <c r="I2140" s="2" t="s">
        <v>19</v>
      </c>
      <c r="J2140" s="2" t="s">
        <v>27</v>
      </c>
      <c r="K2140" s="2">
        <v>2016</v>
      </c>
      <c r="L2140" s="2" t="s">
        <v>21</v>
      </c>
      <c r="M2140" s="3">
        <v>42682</v>
      </c>
    </row>
    <row r="2141" spans="1:13" x14ac:dyDescent="0.2">
      <c r="A2141" s="1" t="s">
        <v>13</v>
      </c>
      <c r="B2141" s="2" t="s">
        <v>746</v>
      </c>
      <c r="C2141" s="2" t="s">
        <v>15</v>
      </c>
      <c r="D2141" s="2" t="s">
        <v>2808</v>
      </c>
      <c r="E2141" s="2" t="s">
        <v>2175</v>
      </c>
      <c r="F2141" s="2" t="s">
        <v>2809</v>
      </c>
      <c r="G2141" s="2">
        <v>62.35</v>
      </c>
      <c r="H2141" s="2">
        <v>37.65</v>
      </c>
      <c r="I2141" s="2" t="s">
        <v>19</v>
      </c>
      <c r="J2141" s="2" t="s">
        <v>27</v>
      </c>
      <c r="K2141" s="2">
        <v>2016</v>
      </c>
      <c r="L2141" s="2" t="s">
        <v>21</v>
      </c>
      <c r="M2141" s="3">
        <v>42682</v>
      </c>
    </row>
    <row r="2142" spans="1:13" x14ac:dyDescent="0.2">
      <c r="A2142" s="1" t="s">
        <v>108</v>
      </c>
      <c r="B2142" s="2" t="s">
        <v>465</v>
      </c>
      <c r="C2142" s="2" t="s">
        <v>15</v>
      </c>
      <c r="D2142" s="2" t="s">
        <v>2810</v>
      </c>
      <c r="E2142" s="2" t="s">
        <v>2175</v>
      </c>
      <c r="F2142" s="2" t="s">
        <v>35</v>
      </c>
      <c r="G2142" s="2">
        <v>72.510000000000005</v>
      </c>
      <c r="H2142" s="2">
        <v>27.49</v>
      </c>
      <c r="I2142" s="2" t="s">
        <v>19</v>
      </c>
      <c r="J2142" s="2" t="s">
        <v>27</v>
      </c>
      <c r="K2142" s="2">
        <v>2016</v>
      </c>
      <c r="L2142" s="2" t="s">
        <v>21</v>
      </c>
      <c r="M2142" s="3">
        <v>42682</v>
      </c>
    </row>
    <row r="2143" spans="1:13" x14ac:dyDescent="0.2">
      <c r="A2143" s="1" t="s">
        <v>180</v>
      </c>
      <c r="B2143" s="2" t="s">
        <v>1676</v>
      </c>
      <c r="C2143" s="2" t="s">
        <v>15</v>
      </c>
      <c r="D2143" s="2" t="s">
        <v>2811</v>
      </c>
      <c r="E2143" s="2" t="s">
        <v>2175</v>
      </c>
      <c r="F2143" s="2" t="s">
        <v>107</v>
      </c>
      <c r="G2143" s="2">
        <v>46.4</v>
      </c>
      <c r="H2143" s="2">
        <v>53.6</v>
      </c>
      <c r="I2143" s="2" t="s">
        <v>26</v>
      </c>
      <c r="J2143" s="2" t="s">
        <v>27</v>
      </c>
      <c r="K2143" s="2">
        <v>2016</v>
      </c>
      <c r="L2143" s="2" t="s">
        <v>21</v>
      </c>
      <c r="M2143" s="3">
        <v>42682</v>
      </c>
    </row>
    <row r="2144" spans="1:13" x14ac:dyDescent="0.2">
      <c r="A2144" s="1" t="s">
        <v>180</v>
      </c>
      <c r="B2144" s="2" t="s">
        <v>1676</v>
      </c>
      <c r="C2144" s="2" t="s">
        <v>15</v>
      </c>
      <c r="D2144" s="2" t="s">
        <v>2812</v>
      </c>
      <c r="E2144" s="2" t="s">
        <v>2175</v>
      </c>
      <c r="F2144" s="2" t="s">
        <v>76</v>
      </c>
      <c r="G2144" s="2">
        <v>62.55</v>
      </c>
      <c r="H2144" s="2">
        <v>37.450000000000003</v>
      </c>
      <c r="I2144" s="2" t="s">
        <v>19</v>
      </c>
      <c r="J2144" s="2" t="s">
        <v>27</v>
      </c>
      <c r="K2144" s="2">
        <v>2016</v>
      </c>
      <c r="L2144" s="2" t="s">
        <v>21</v>
      </c>
      <c r="M2144" s="3">
        <v>42682</v>
      </c>
    </row>
    <row r="2145" spans="1:13" x14ac:dyDescent="0.2">
      <c r="A2145" s="1" t="s">
        <v>180</v>
      </c>
      <c r="B2145" s="2" t="s">
        <v>181</v>
      </c>
      <c r="C2145" s="2" t="s">
        <v>15</v>
      </c>
      <c r="D2145" s="2" t="s">
        <v>2813</v>
      </c>
      <c r="E2145" s="2" t="s">
        <v>2175</v>
      </c>
      <c r="F2145" s="2" t="s">
        <v>97</v>
      </c>
      <c r="G2145" s="2">
        <v>64.91</v>
      </c>
      <c r="H2145" s="2">
        <v>35.090000000000003</v>
      </c>
      <c r="I2145" s="2" t="s">
        <v>19</v>
      </c>
      <c r="J2145" s="2" t="s">
        <v>27</v>
      </c>
      <c r="K2145" s="2">
        <v>2016</v>
      </c>
      <c r="L2145" s="2" t="s">
        <v>21</v>
      </c>
      <c r="M2145" s="3">
        <v>42682</v>
      </c>
    </row>
    <row r="2146" spans="1:13" x14ac:dyDescent="0.2">
      <c r="A2146" s="1" t="s">
        <v>108</v>
      </c>
      <c r="B2146" s="2" t="s">
        <v>147</v>
      </c>
      <c r="C2146" s="2" t="s">
        <v>15</v>
      </c>
      <c r="D2146" s="2" t="s">
        <v>2814</v>
      </c>
      <c r="E2146" s="2" t="s">
        <v>2175</v>
      </c>
      <c r="F2146" s="2" t="s">
        <v>51</v>
      </c>
      <c r="G2146" s="2">
        <v>68.209999999999994</v>
      </c>
      <c r="H2146" s="2">
        <v>31.79</v>
      </c>
      <c r="I2146" s="2" t="s">
        <v>19</v>
      </c>
      <c r="J2146" s="2" t="s">
        <v>27</v>
      </c>
      <c r="K2146" s="2">
        <v>2016</v>
      </c>
      <c r="L2146" s="2" t="s">
        <v>21</v>
      </c>
      <c r="M2146" s="3">
        <v>42682</v>
      </c>
    </row>
    <row r="2147" spans="1:13" x14ac:dyDescent="0.2">
      <c r="A2147" s="1" t="s">
        <v>374</v>
      </c>
      <c r="B2147" s="2" t="s">
        <v>374</v>
      </c>
      <c r="C2147" s="2" t="s">
        <v>15</v>
      </c>
      <c r="D2147" s="2" t="s">
        <v>2815</v>
      </c>
      <c r="E2147" s="2" t="s">
        <v>2175</v>
      </c>
      <c r="F2147" s="2" t="s">
        <v>245</v>
      </c>
      <c r="G2147" s="2">
        <v>56.15</v>
      </c>
      <c r="H2147" s="2">
        <v>43.85</v>
      </c>
      <c r="I2147" s="2" t="s">
        <v>19</v>
      </c>
      <c r="J2147" s="2" t="s">
        <v>27</v>
      </c>
      <c r="K2147" s="2">
        <v>2016</v>
      </c>
      <c r="L2147" s="2" t="s">
        <v>21</v>
      </c>
      <c r="M2147" s="3">
        <v>42682</v>
      </c>
    </row>
    <row r="2148" spans="1:13" x14ac:dyDescent="0.2">
      <c r="A2148" s="1" t="s">
        <v>374</v>
      </c>
      <c r="B2148" s="2" t="s">
        <v>374</v>
      </c>
      <c r="C2148" s="2" t="s">
        <v>15</v>
      </c>
      <c r="D2148" s="2" t="s">
        <v>2816</v>
      </c>
      <c r="E2148" s="2" t="s">
        <v>2175</v>
      </c>
      <c r="F2148" s="2" t="s">
        <v>65</v>
      </c>
      <c r="G2148" s="2">
        <v>73.86</v>
      </c>
      <c r="H2148" s="2">
        <v>26.14</v>
      </c>
      <c r="I2148" s="2" t="s">
        <v>19</v>
      </c>
      <c r="J2148" s="2" t="s">
        <v>27</v>
      </c>
      <c r="K2148" s="2">
        <v>2016</v>
      </c>
      <c r="L2148" s="2" t="s">
        <v>21</v>
      </c>
      <c r="M2148" s="3">
        <v>42682</v>
      </c>
    </row>
    <row r="2149" spans="1:13" x14ac:dyDescent="0.2">
      <c r="A2149" s="1" t="s">
        <v>52</v>
      </c>
      <c r="B2149" s="2" t="s">
        <v>2551</v>
      </c>
      <c r="C2149" s="2" t="s">
        <v>15</v>
      </c>
      <c r="D2149" s="2" t="s">
        <v>516</v>
      </c>
      <c r="E2149" s="2" t="s">
        <v>2175</v>
      </c>
      <c r="F2149" s="2" t="s">
        <v>251</v>
      </c>
      <c r="G2149" s="2">
        <v>82.04</v>
      </c>
      <c r="H2149" s="2">
        <v>17.96</v>
      </c>
      <c r="I2149" s="2" t="s">
        <v>19</v>
      </c>
      <c r="J2149" s="2" t="s">
        <v>27</v>
      </c>
      <c r="K2149" s="2">
        <v>2016</v>
      </c>
      <c r="L2149" s="2" t="s">
        <v>21</v>
      </c>
      <c r="M2149" s="3">
        <v>42682</v>
      </c>
    </row>
    <row r="2150" spans="1:13" x14ac:dyDescent="0.2">
      <c r="A2150" s="1" t="s">
        <v>293</v>
      </c>
      <c r="B2150" s="2" t="s">
        <v>749</v>
      </c>
      <c r="C2150" s="2" t="s">
        <v>15</v>
      </c>
      <c r="D2150" s="2" t="s">
        <v>2817</v>
      </c>
      <c r="E2150" s="2" t="s">
        <v>2175</v>
      </c>
      <c r="F2150" s="2" t="s">
        <v>115</v>
      </c>
      <c r="G2150" s="2">
        <v>76</v>
      </c>
      <c r="H2150" s="2">
        <v>24</v>
      </c>
      <c r="I2150" s="2" t="s">
        <v>19</v>
      </c>
      <c r="J2150" s="2" t="s">
        <v>20</v>
      </c>
      <c r="K2150" s="2">
        <v>2016</v>
      </c>
      <c r="L2150" s="2" t="s">
        <v>21</v>
      </c>
      <c r="M2150" s="3">
        <v>42682</v>
      </c>
    </row>
    <row r="2151" spans="1:13" x14ac:dyDescent="0.2">
      <c r="A2151" s="1" t="s">
        <v>293</v>
      </c>
      <c r="B2151" s="2" t="s">
        <v>749</v>
      </c>
      <c r="C2151" s="2" t="s">
        <v>15</v>
      </c>
      <c r="D2151" s="2" t="s">
        <v>2818</v>
      </c>
      <c r="E2151" s="2" t="s">
        <v>2175</v>
      </c>
      <c r="F2151" s="2" t="s">
        <v>159</v>
      </c>
      <c r="G2151" s="2">
        <v>64.05</v>
      </c>
      <c r="H2151" s="2">
        <v>35.950000000000003</v>
      </c>
      <c r="I2151" s="2" t="s">
        <v>19</v>
      </c>
      <c r="J2151" s="2" t="s">
        <v>27</v>
      </c>
      <c r="K2151" s="2">
        <v>2016</v>
      </c>
      <c r="L2151" s="2" t="s">
        <v>21</v>
      </c>
      <c r="M2151" s="3">
        <v>42682</v>
      </c>
    </row>
    <row r="2152" spans="1:13" x14ac:dyDescent="0.2">
      <c r="A2152" s="1" t="s">
        <v>180</v>
      </c>
      <c r="B2152" s="2" t="s">
        <v>1220</v>
      </c>
      <c r="C2152" s="2" t="s">
        <v>15</v>
      </c>
      <c r="D2152" s="2" t="s">
        <v>2819</v>
      </c>
      <c r="E2152" s="2" t="s">
        <v>2175</v>
      </c>
      <c r="F2152" s="2" t="s">
        <v>44</v>
      </c>
      <c r="G2152" s="2">
        <v>69.03</v>
      </c>
      <c r="H2152" s="2">
        <v>30.97</v>
      </c>
      <c r="I2152" s="2" t="s">
        <v>19</v>
      </c>
      <c r="J2152" s="2" t="s">
        <v>27</v>
      </c>
      <c r="K2152" s="2">
        <v>2016</v>
      </c>
      <c r="L2152" s="2" t="s">
        <v>21</v>
      </c>
      <c r="M2152" s="3">
        <v>42682</v>
      </c>
    </row>
    <row r="2153" spans="1:13" x14ac:dyDescent="0.2">
      <c r="A2153" s="1" t="s">
        <v>242</v>
      </c>
      <c r="B2153" s="2" t="s">
        <v>751</v>
      </c>
      <c r="C2153" s="2" t="s">
        <v>15</v>
      </c>
      <c r="D2153" s="2" t="s">
        <v>2820</v>
      </c>
      <c r="E2153" s="2" t="s">
        <v>2175</v>
      </c>
      <c r="F2153" s="2" t="s">
        <v>2206</v>
      </c>
      <c r="G2153" s="2">
        <v>75.23</v>
      </c>
      <c r="H2153" s="2">
        <v>24.77</v>
      </c>
      <c r="I2153" s="2" t="s">
        <v>19</v>
      </c>
      <c r="J2153" s="2" t="s">
        <v>27</v>
      </c>
      <c r="K2153" s="2">
        <v>2016</v>
      </c>
      <c r="L2153" s="2" t="s">
        <v>21</v>
      </c>
      <c r="M2153" s="3">
        <v>42682</v>
      </c>
    </row>
    <row r="2154" spans="1:13" x14ac:dyDescent="0.2">
      <c r="A2154" s="1" t="s">
        <v>242</v>
      </c>
      <c r="B2154" s="2" t="s">
        <v>751</v>
      </c>
      <c r="C2154" s="2" t="s">
        <v>15</v>
      </c>
      <c r="D2154" s="2" t="s">
        <v>2821</v>
      </c>
      <c r="E2154" s="2" t="s">
        <v>2175</v>
      </c>
      <c r="F2154" s="2" t="s">
        <v>1057</v>
      </c>
      <c r="G2154" s="2">
        <v>65.88</v>
      </c>
      <c r="H2154" s="2">
        <v>34.119999999999997</v>
      </c>
      <c r="I2154" s="2" t="s">
        <v>19</v>
      </c>
      <c r="J2154" s="2" t="s">
        <v>27</v>
      </c>
      <c r="K2154" s="2">
        <v>2016</v>
      </c>
      <c r="L2154" s="2" t="s">
        <v>21</v>
      </c>
      <c r="M2154" s="3">
        <v>42682</v>
      </c>
    </row>
    <row r="2155" spans="1:13" x14ac:dyDescent="0.2">
      <c r="A2155" s="1" t="s">
        <v>242</v>
      </c>
      <c r="B2155" s="2" t="s">
        <v>751</v>
      </c>
      <c r="C2155" s="2" t="s">
        <v>15</v>
      </c>
      <c r="D2155" s="2" t="s">
        <v>2822</v>
      </c>
      <c r="E2155" s="2" t="s">
        <v>2175</v>
      </c>
      <c r="F2155" s="2" t="s">
        <v>2270</v>
      </c>
      <c r="G2155" s="2">
        <v>68.92</v>
      </c>
      <c r="H2155" s="2">
        <v>31.08</v>
      </c>
      <c r="I2155" s="2" t="s">
        <v>19</v>
      </c>
      <c r="J2155" s="2" t="s">
        <v>27</v>
      </c>
      <c r="K2155" s="2">
        <v>2016</v>
      </c>
      <c r="L2155" s="2" t="s">
        <v>21</v>
      </c>
      <c r="M2155" s="3">
        <v>42682</v>
      </c>
    </row>
    <row r="2156" spans="1:13" x14ac:dyDescent="0.2">
      <c r="A2156" s="1" t="s">
        <v>293</v>
      </c>
      <c r="B2156" s="2" t="s">
        <v>753</v>
      </c>
      <c r="C2156" s="2" t="s">
        <v>15</v>
      </c>
      <c r="D2156" s="2" t="s">
        <v>2823</v>
      </c>
      <c r="E2156" s="2" t="s">
        <v>2175</v>
      </c>
      <c r="F2156" s="2" t="s">
        <v>93</v>
      </c>
      <c r="G2156" s="2">
        <v>63.67</v>
      </c>
      <c r="H2156" s="2">
        <v>36.33</v>
      </c>
      <c r="I2156" s="2" t="s">
        <v>19</v>
      </c>
      <c r="J2156" s="2" t="s">
        <v>27</v>
      </c>
      <c r="K2156" s="2">
        <v>2016</v>
      </c>
      <c r="L2156" s="2" t="s">
        <v>21</v>
      </c>
      <c r="M2156" s="3">
        <v>42682</v>
      </c>
    </row>
    <row r="2157" spans="1:13" x14ac:dyDescent="0.2">
      <c r="A2157" s="1" t="s">
        <v>363</v>
      </c>
      <c r="B2157" s="2" t="s">
        <v>474</v>
      </c>
      <c r="C2157" s="2" t="s">
        <v>15</v>
      </c>
      <c r="D2157" s="2" t="s">
        <v>2824</v>
      </c>
      <c r="E2157" s="2" t="s">
        <v>2175</v>
      </c>
      <c r="F2157" s="2" t="s">
        <v>410</v>
      </c>
      <c r="G2157" s="2">
        <v>81.97</v>
      </c>
      <c r="H2157" s="2">
        <v>18.03</v>
      </c>
      <c r="I2157" s="2" t="s">
        <v>19</v>
      </c>
      <c r="J2157" s="2" t="s">
        <v>27</v>
      </c>
      <c r="K2157" s="2">
        <v>2016</v>
      </c>
      <c r="L2157" s="2" t="s">
        <v>21</v>
      </c>
      <c r="M2157" s="3">
        <v>42682</v>
      </c>
    </row>
    <row r="2158" spans="1:13" x14ac:dyDescent="0.2">
      <c r="A2158" s="1" t="s">
        <v>339</v>
      </c>
      <c r="B2158" s="2" t="s">
        <v>476</v>
      </c>
      <c r="C2158" s="2" t="s">
        <v>15</v>
      </c>
      <c r="D2158" s="2" t="s">
        <v>2825</v>
      </c>
      <c r="E2158" s="2" t="s">
        <v>2175</v>
      </c>
      <c r="F2158" s="2" t="s">
        <v>314</v>
      </c>
      <c r="G2158" s="2">
        <v>51.5</v>
      </c>
      <c r="H2158" s="2">
        <v>48.5</v>
      </c>
      <c r="I2158" s="2" t="s">
        <v>19</v>
      </c>
      <c r="J2158" s="2" t="s">
        <v>27</v>
      </c>
      <c r="K2158" s="2">
        <v>2016</v>
      </c>
      <c r="L2158" s="2" t="s">
        <v>21</v>
      </c>
      <c r="M2158" s="3">
        <v>42682</v>
      </c>
    </row>
    <row r="2159" spans="1:13" x14ac:dyDescent="0.2">
      <c r="A2159" s="1" t="s">
        <v>180</v>
      </c>
      <c r="B2159" s="2" t="s">
        <v>596</v>
      </c>
      <c r="C2159" s="2" t="s">
        <v>15</v>
      </c>
      <c r="D2159" s="2" t="s">
        <v>2826</v>
      </c>
      <c r="E2159" s="2" t="s">
        <v>2175</v>
      </c>
      <c r="F2159" s="2" t="s">
        <v>115</v>
      </c>
      <c r="G2159" s="2">
        <v>63.29</v>
      </c>
      <c r="H2159" s="2">
        <v>36.71</v>
      </c>
      <c r="I2159" s="2" t="s">
        <v>19</v>
      </c>
      <c r="J2159" s="2" t="s">
        <v>27</v>
      </c>
      <c r="K2159" s="2">
        <v>2016</v>
      </c>
      <c r="L2159" s="2" t="s">
        <v>21</v>
      </c>
      <c r="M2159" s="3">
        <v>42682</v>
      </c>
    </row>
    <row r="2160" spans="1:13" x14ac:dyDescent="0.2">
      <c r="A2160" s="1" t="s">
        <v>180</v>
      </c>
      <c r="B2160" s="2" t="s">
        <v>2260</v>
      </c>
      <c r="C2160" s="2" t="s">
        <v>15</v>
      </c>
      <c r="D2160" s="2" t="s">
        <v>2827</v>
      </c>
      <c r="E2160" s="2" t="s">
        <v>2175</v>
      </c>
      <c r="F2160" s="2" t="s">
        <v>93</v>
      </c>
      <c r="G2160" s="2">
        <v>64</v>
      </c>
      <c r="H2160" s="2">
        <v>36</v>
      </c>
      <c r="I2160" s="2" t="s">
        <v>19</v>
      </c>
      <c r="J2160" s="2" t="s">
        <v>27</v>
      </c>
      <c r="K2160" s="2">
        <v>2016</v>
      </c>
      <c r="L2160" s="2" t="s">
        <v>21</v>
      </c>
      <c r="M2160" s="3">
        <v>42682</v>
      </c>
    </row>
    <row r="2161" spans="1:13" x14ac:dyDescent="0.2">
      <c r="A2161" s="1" t="s">
        <v>111</v>
      </c>
      <c r="B2161" s="2" t="s">
        <v>1221</v>
      </c>
      <c r="C2161" s="2" t="s">
        <v>15</v>
      </c>
      <c r="D2161" s="2" t="s">
        <v>2828</v>
      </c>
      <c r="E2161" s="2" t="s">
        <v>2175</v>
      </c>
      <c r="F2161" s="2" t="s">
        <v>176</v>
      </c>
      <c r="G2161" s="2">
        <v>42.09</v>
      </c>
      <c r="H2161" s="2">
        <v>57.91</v>
      </c>
      <c r="I2161" s="2" t="s">
        <v>26</v>
      </c>
      <c r="J2161" s="2" t="s">
        <v>27</v>
      </c>
      <c r="K2161" s="2">
        <v>2016</v>
      </c>
      <c r="L2161" s="2" t="s">
        <v>21</v>
      </c>
      <c r="M2161" s="3">
        <v>42682</v>
      </c>
    </row>
    <row r="2162" spans="1:13" x14ac:dyDescent="0.2">
      <c r="A2162" s="1" t="s">
        <v>308</v>
      </c>
      <c r="B2162" s="2" t="s">
        <v>1778</v>
      </c>
      <c r="C2162" s="2" t="s">
        <v>15</v>
      </c>
      <c r="D2162" s="2" t="s">
        <v>2829</v>
      </c>
      <c r="E2162" s="2" t="s">
        <v>2175</v>
      </c>
      <c r="F2162" s="2" t="s">
        <v>35</v>
      </c>
      <c r="G2162" s="2">
        <v>65.260000000000005</v>
      </c>
      <c r="H2162" s="2">
        <v>34.74</v>
      </c>
      <c r="I2162" s="2" t="s">
        <v>19</v>
      </c>
      <c r="J2162" s="2" t="s">
        <v>27</v>
      </c>
      <c r="K2162" s="2">
        <v>2016</v>
      </c>
      <c r="L2162" s="2" t="s">
        <v>21</v>
      </c>
      <c r="M2162" s="3">
        <v>42682</v>
      </c>
    </row>
    <row r="2163" spans="1:13" x14ac:dyDescent="0.2">
      <c r="A2163" s="1" t="s">
        <v>32</v>
      </c>
      <c r="B2163" s="2" t="s">
        <v>869</v>
      </c>
      <c r="C2163" s="2" t="s">
        <v>15</v>
      </c>
      <c r="D2163" s="2" t="s">
        <v>2830</v>
      </c>
      <c r="E2163" s="2" t="s">
        <v>2175</v>
      </c>
      <c r="F2163" s="2" t="s">
        <v>95</v>
      </c>
      <c r="G2163" s="2">
        <v>75.239999999999995</v>
      </c>
      <c r="H2163" s="2">
        <v>24.76</v>
      </c>
      <c r="I2163" s="2" t="s">
        <v>19</v>
      </c>
      <c r="J2163" s="2" t="s">
        <v>27</v>
      </c>
      <c r="K2163" s="2">
        <v>2016</v>
      </c>
      <c r="L2163" s="2" t="s">
        <v>21</v>
      </c>
      <c r="M2163" s="3">
        <v>42682</v>
      </c>
    </row>
    <row r="2164" spans="1:13" x14ac:dyDescent="0.2">
      <c r="A2164" s="1" t="s">
        <v>32</v>
      </c>
      <c r="B2164" s="2" t="s">
        <v>869</v>
      </c>
      <c r="C2164" s="2" t="s">
        <v>15</v>
      </c>
      <c r="D2164" s="2" t="s">
        <v>2831</v>
      </c>
      <c r="E2164" s="2" t="s">
        <v>2175</v>
      </c>
      <c r="F2164" s="2" t="s">
        <v>97</v>
      </c>
      <c r="G2164" s="2">
        <v>72.540000000000006</v>
      </c>
      <c r="H2164" s="2">
        <v>27.46</v>
      </c>
      <c r="I2164" s="2" t="s">
        <v>19</v>
      </c>
      <c r="J2164" s="2" t="s">
        <v>27</v>
      </c>
      <c r="K2164" s="2">
        <v>2016</v>
      </c>
      <c r="L2164" s="2" t="s">
        <v>21</v>
      </c>
      <c r="M2164" s="3">
        <v>42682</v>
      </c>
    </row>
    <row r="2165" spans="1:13" x14ac:dyDescent="0.2">
      <c r="A2165" s="1" t="s">
        <v>32</v>
      </c>
      <c r="B2165" s="2" t="s">
        <v>869</v>
      </c>
      <c r="C2165" s="2" t="s">
        <v>15</v>
      </c>
      <c r="D2165" s="2" t="s">
        <v>2832</v>
      </c>
      <c r="E2165" s="2" t="s">
        <v>2175</v>
      </c>
      <c r="F2165" s="2" t="s">
        <v>51</v>
      </c>
      <c r="G2165" s="2">
        <v>74.2</v>
      </c>
      <c r="H2165" s="2">
        <v>25.8</v>
      </c>
      <c r="I2165" s="2" t="s">
        <v>19</v>
      </c>
      <c r="J2165" s="2" t="s">
        <v>27</v>
      </c>
      <c r="K2165" s="2">
        <v>2016</v>
      </c>
      <c r="L2165" s="2" t="s">
        <v>21</v>
      </c>
      <c r="M2165" s="3">
        <v>42682</v>
      </c>
    </row>
    <row r="2166" spans="1:13" x14ac:dyDescent="0.2">
      <c r="A2166" s="1" t="s">
        <v>363</v>
      </c>
      <c r="B2166" s="2" t="s">
        <v>972</v>
      </c>
      <c r="C2166" s="2" t="s">
        <v>15</v>
      </c>
      <c r="D2166" s="2" t="s">
        <v>2769</v>
      </c>
      <c r="E2166" s="2" t="s">
        <v>2175</v>
      </c>
      <c r="F2166" s="2" t="s">
        <v>245</v>
      </c>
      <c r="G2166" s="2">
        <v>54.73</v>
      </c>
      <c r="H2166" s="2">
        <v>45.27</v>
      </c>
      <c r="I2166" s="2" t="s">
        <v>19</v>
      </c>
      <c r="J2166" s="2" t="s">
        <v>27</v>
      </c>
      <c r="K2166" s="2">
        <v>2016</v>
      </c>
      <c r="L2166" s="2" t="s">
        <v>21</v>
      </c>
      <c r="M2166" s="3">
        <v>42682</v>
      </c>
    </row>
    <row r="2167" spans="1:13" x14ac:dyDescent="0.2">
      <c r="A2167" s="1" t="s">
        <v>177</v>
      </c>
      <c r="B2167" s="2" t="s">
        <v>480</v>
      </c>
      <c r="C2167" s="2" t="s">
        <v>15</v>
      </c>
      <c r="D2167" s="2" t="s">
        <v>2833</v>
      </c>
      <c r="E2167" s="2" t="s">
        <v>2175</v>
      </c>
      <c r="F2167" s="2" t="s">
        <v>59</v>
      </c>
      <c r="G2167" s="2">
        <v>58.38</v>
      </c>
      <c r="H2167" s="2">
        <v>41.62</v>
      </c>
      <c r="I2167" s="2" t="s">
        <v>19</v>
      </c>
      <c r="J2167" s="2" t="s">
        <v>27</v>
      </c>
      <c r="K2167" s="2">
        <v>2016</v>
      </c>
      <c r="L2167" s="2" t="s">
        <v>21</v>
      </c>
      <c r="M2167" s="3">
        <v>42682</v>
      </c>
    </row>
    <row r="2168" spans="1:13" x14ac:dyDescent="0.2">
      <c r="A2168" s="1" t="s">
        <v>111</v>
      </c>
      <c r="B2168" s="2" t="s">
        <v>1332</v>
      </c>
      <c r="C2168" s="2" t="s">
        <v>15</v>
      </c>
      <c r="D2168" s="2" t="s">
        <v>2834</v>
      </c>
      <c r="E2168" s="2" t="s">
        <v>2175</v>
      </c>
      <c r="F2168" s="2" t="s">
        <v>65</v>
      </c>
      <c r="G2168" s="2">
        <v>60.33</v>
      </c>
      <c r="H2168" s="2">
        <v>39.67</v>
      </c>
      <c r="I2168" s="2" t="s">
        <v>19</v>
      </c>
      <c r="J2168" s="2" t="s">
        <v>27</v>
      </c>
      <c r="K2168" s="2">
        <v>2016</v>
      </c>
      <c r="L2168" s="2" t="s">
        <v>21</v>
      </c>
      <c r="M2168" s="3">
        <v>42682</v>
      </c>
    </row>
    <row r="2169" spans="1:13" x14ac:dyDescent="0.2">
      <c r="A2169" s="1" t="s">
        <v>111</v>
      </c>
      <c r="B2169" s="2" t="s">
        <v>1332</v>
      </c>
      <c r="C2169" s="2" t="s">
        <v>15</v>
      </c>
      <c r="D2169" s="2" t="s">
        <v>2835</v>
      </c>
      <c r="E2169" s="2" t="s">
        <v>2175</v>
      </c>
      <c r="F2169" s="2" t="s">
        <v>136</v>
      </c>
      <c r="G2169" s="2">
        <v>64.510000000000005</v>
      </c>
      <c r="H2169" s="2">
        <v>35.49</v>
      </c>
      <c r="I2169" s="2" t="s">
        <v>19</v>
      </c>
      <c r="J2169" s="2" t="s">
        <v>27</v>
      </c>
      <c r="K2169" s="2">
        <v>2016</v>
      </c>
      <c r="L2169" s="2" t="s">
        <v>21</v>
      </c>
      <c r="M2169" s="3">
        <v>42682</v>
      </c>
    </row>
    <row r="2170" spans="1:13" x14ac:dyDescent="0.2">
      <c r="A2170" s="1" t="s">
        <v>23</v>
      </c>
      <c r="B2170" s="2" t="s">
        <v>23</v>
      </c>
      <c r="C2170" s="2" t="s">
        <v>38</v>
      </c>
      <c r="D2170" s="2" t="s">
        <v>2836</v>
      </c>
      <c r="E2170" s="2" t="s">
        <v>2175</v>
      </c>
      <c r="F2170" s="2">
        <v>53</v>
      </c>
      <c r="G2170" s="2">
        <v>49.4</v>
      </c>
      <c r="H2170" s="2">
        <v>50.6</v>
      </c>
      <c r="I2170" s="2" t="s">
        <v>26</v>
      </c>
      <c r="J2170" s="2" t="s">
        <v>27</v>
      </c>
      <c r="K2170" s="2">
        <v>2016</v>
      </c>
      <c r="L2170" s="2" t="s">
        <v>21</v>
      </c>
      <c r="M2170" s="3">
        <v>42682</v>
      </c>
    </row>
    <row r="2171" spans="1:13" x14ac:dyDescent="0.2">
      <c r="A2171" s="1" t="s">
        <v>23</v>
      </c>
      <c r="B2171" s="2" t="s">
        <v>23</v>
      </c>
      <c r="C2171" s="2" t="s">
        <v>1481</v>
      </c>
      <c r="D2171" s="2" t="s">
        <v>2837</v>
      </c>
      <c r="E2171" s="2" t="s">
        <v>2175</v>
      </c>
      <c r="F2171" s="2">
        <v>55</v>
      </c>
      <c r="G2171" s="2">
        <v>63.3</v>
      </c>
      <c r="H2171" s="2">
        <v>36.700000000000003</v>
      </c>
      <c r="I2171" s="2" t="s">
        <v>19</v>
      </c>
      <c r="J2171" s="2" t="s">
        <v>27</v>
      </c>
      <c r="K2171" s="2">
        <v>2016</v>
      </c>
      <c r="L2171" s="2" t="s">
        <v>21</v>
      </c>
      <c r="M2171" s="3">
        <v>42682</v>
      </c>
    </row>
    <row r="2172" spans="1:13" x14ac:dyDescent="0.2">
      <c r="A2172" s="1" t="s">
        <v>23</v>
      </c>
      <c r="B2172" s="2" t="s">
        <v>23</v>
      </c>
      <c r="C2172" s="2" t="s">
        <v>1481</v>
      </c>
      <c r="D2172" s="2" t="s">
        <v>2838</v>
      </c>
      <c r="E2172" s="2" t="s">
        <v>2175</v>
      </c>
      <c r="F2172" s="2">
        <v>56</v>
      </c>
      <c r="G2172" s="2">
        <v>64.5</v>
      </c>
      <c r="H2172" s="2">
        <v>35.5</v>
      </c>
      <c r="I2172" s="2" t="s">
        <v>19</v>
      </c>
      <c r="J2172" s="2" t="s">
        <v>27</v>
      </c>
      <c r="K2172" s="2">
        <v>2016</v>
      </c>
      <c r="L2172" s="2" t="s">
        <v>21</v>
      </c>
      <c r="M2172" s="3">
        <v>42682</v>
      </c>
    </row>
    <row r="2173" spans="1:13" x14ac:dyDescent="0.2">
      <c r="A2173" s="1" t="s">
        <v>23</v>
      </c>
      <c r="B2173" s="2" t="s">
        <v>23</v>
      </c>
      <c r="C2173" s="2" t="s">
        <v>1481</v>
      </c>
      <c r="D2173" s="2" t="s">
        <v>2839</v>
      </c>
      <c r="E2173" s="2" t="s">
        <v>2175</v>
      </c>
      <c r="F2173" s="2">
        <v>64</v>
      </c>
      <c r="G2173" s="2">
        <v>57.2</v>
      </c>
      <c r="H2173" s="2">
        <v>42.8</v>
      </c>
      <c r="I2173" s="2" t="s">
        <v>19</v>
      </c>
      <c r="J2173" s="2" t="s">
        <v>27</v>
      </c>
      <c r="K2173" s="2">
        <v>2016</v>
      </c>
      <c r="L2173" s="2" t="s">
        <v>21</v>
      </c>
      <c r="M2173" s="3">
        <v>42682</v>
      </c>
    </row>
    <row r="2174" spans="1:13" x14ac:dyDescent="0.2">
      <c r="A2174" s="1" t="s">
        <v>23</v>
      </c>
      <c r="B2174" s="2" t="s">
        <v>23</v>
      </c>
      <c r="C2174" s="2" t="s">
        <v>1481</v>
      </c>
      <c r="D2174" s="2" t="s">
        <v>2840</v>
      </c>
      <c r="E2174" s="2" t="s">
        <v>2175</v>
      </c>
      <c r="F2174" s="2">
        <v>65</v>
      </c>
      <c r="G2174" s="2">
        <v>46.1</v>
      </c>
      <c r="H2174" s="2">
        <v>53.9</v>
      </c>
      <c r="I2174" s="2" t="s">
        <v>26</v>
      </c>
      <c r="J2174" s="2" t="s">
        <v>27</v>
      </c>
      <c r="K2174" s="2">
        <v>2016</v>
      </c>
      <c r="L2174" s="2" t="s">
        <v>21</v>
      </c>
      <c r="M2174" s="3">
        <v>42682</v>
      </c>
    </row>
    <row r="2175" spans="1:13" x14ac:dyDescent="0.2">
      <c r="A2175" s="1" t="s">
        <v>339</v>
      </c>
      <c r="B2175" s="2" t="s">
        <v>2568</v>
      </c>
      <c r="C2175" s="2" t="s">
        <v>15</v>
      </c>
      <c r="D2175" s="2" t="s">
        <v>516</v>
      </c>
      <c r="E2175" s="2" t="s">
        <v>2175</v>
      </c>
      <c r="F2175" s="2" t="s">
        <v>176</v>
      </c>
      <c r="G2175" s="2">
        <v>59.55</v>
      </c>
      <c r="H2175" s="2">
        <v>40.450000000000003</v>
      </c>
      <c r="I2175" s="2" t="s">
        <v>19</v>
      </c>
      <c r="J2175" s="2" t="s">
        <v>27</v>
      </c>
      <c r="K2175" s="2">
        <v>2016</v>
      </c>
      <c r="L2175" s="2" t="s">
        <v>21</v>
      </c>
      <c r="M2175" s="3">
        <v>42682</v>
      </c>
    </row>
    <row r="2176" spans="1:13" x14ac:dyDescent="0.2">
      <c r="A2176" s="1" t="s">
        <v>13</v>
      </c>
      <c r="B2176" s="2" t="s">
        <v>758</v>
      </c>
      <c r="C2176" s="2" t="s">
        <v>15</v>
      </c>
      <c r="D2176" s="2" t="s">
        <v>2841</v>
      </c>
      <c r="E2176" s="2" t="s">
        <v>2175</v>
      </c>
      <c r="F2176" s="2" t="s">
        <v>211</v>
      </c>
      <c r="G2176" s="2">
        <v>64.38</v>
      </c>
      <c r="H2176" s="2">
        <v>35.619999999999997</v>
      </c>
      <c r="I2176" s="2" t="s">
        <v>19</v>
      </c>
      <c r="J2176" s="2" t="s">
        <v>27</v>
      </c>
      <c r="K2176" s="2">
        <v>2016</v>
      </c>
      <c r="L2176" s="2" t="s">
        <v>21</v>
      </c>
      <c r="M2176" s="3">
        <v>42682</v>
      </c>
    </row>
    <row r="2177" spans="1:13" x14ac:dyDescent="0.2">
      <c r="A2177" s="1" t="s">
        <v>242</v>
      </c>
      <c r="B2177" s="2" t="s">
        <v>482</v>
      </c>
      <c r="C2177" s="2" t="s">
        <v>15</v>
      </c>
      <c r="D2177" s="2" t="s">
        <v>2842</v>
      </c>
      <c r="E2177" s="2" t="s">
        <v>2175</v>
      </c>
      <c r="F2177" s="2" t="s">
        <v>874</v>
      </c>
      <c r="G2177" s="2">
        <v>61</v>
      </c>
      <c r="H2177" s="2">
        <v>39</v>
      </c>
      <c r="I2177" s="2" t="s">
        <v>19</v>
      </c>
      <c r="J2177" s="2" t="s">
        <v>27</v>
      </c>
      <c r="K2177" s="2">
        <v>2016</v>
      </c>
      <c r="L2177" s="2" t="s">
        <v>21</v>
      </c>
      <c r="M2177" s="3">
        <v>42682</v>
      </c>
    </row>
    <row r="2178" spans="1:13" x14ac:dyDescent="0.2">
      <c r="A2178" s="1" t="s">
        <v>205</v>
      </c>
      <c r="B2178" s="2" t="s">
        <v>259</v>
      </c>
      <c r="C2178" s="2" t="s">
        <v>15</v>
      </c>
      <c r="D2178" s="2" t="s">
        <v>2843</v>
      </c>
      <c r="E2178" s="2" t="s">
        <v>2175</v>
      </c>
      <c r="F2178" s="2" t="s">
        <v>76</v>
      </c>
      <c r="G2178" s="2">
        <v>41.81</v>
      </c>
      <c r="H2178" s="2">
        <v>58.19</v>
      </c>
      <c r="I2178" s="2" t="s">
        <v>26</v>
      </c>
      <c r="J2178" s="2" t="s">
        <v>27</v>
      </c>
      <c r="K2178" s="2">
        <v>2016</v>
      </c>
      <c r="L2178" s="2" t="s">
        <v>21</v>
      </c>
      <c r="M2178" s="3">
        <v>42682</v>
      </c>
    </row>
    <row r="2179" spans="1:13" x14ac:dyDescent="0.2">
      <c r="A2179" s="1" t="s">
        <v>52</v>
      </c>
      <c r="B2179" s="2" t="s">
        <v>238</v>
      </c>
      <c r="C2179" s="2" t="s">
        <v>15</v>
      </c>
      <c r="D2179" s="2" t="s">
        <v>2844</v>
      </c>
      <c r="E2179" s="2" t="s">
        <v>2175</v>
      </c>
      <c r="F2179" s="2" t="s">
        <v>35</v>
      </c>
      <c r="G2179" s="2">
        <v>76.900000000000006</v>
      </c>
      <c r="H2179" s="2">
        <v>23.1</v>
      </c>
      <c r="I2179" s="2" t="s">
        <v>19</v>
      </c>
      <c r="J2179" s="2" t="s">
        <v>27</v>
      </c>
      <c r="K2179" s="2">
        <v>2016</v>
      </c>
      <c r="L2179" s="2" t="s">
        <v>21</v>
      </c>
      <c r="M2179" s="3">
        <v>42682</v>
      </c>
    </row>
    <row r="2180" spans="1:13" x14ac:dyDescent="0.2">
      <c r="A2180" s="1" t="s">
        <v>205</v>
      </c>
      <c r="B2180" s="2" t="s">
        <v>1193</v>
      </c>
      <c r="C2180" s="2" t="s">
        <v>15</v>
      </c>
      <c r="D2180" s="2" t="s">
        <v>2845</v>
      </c>
      <c r="E2180" s="2" t="s">
        <v>2175</v>
      </c>
      <c r="F2180" s="2" t="s">
        <v>121</v>
      </c>
      <c r="G2180" s="2">
        <v>39.130000000000003</v>
      </c>
      <c r="H2180" s="2">
        <v>60.87</v>
      </c>
      <c r="I2180" s="2" t="s">
        <v>26</v>
      </c>
      <c r="J2180" s="2" t="s">
        <v>27</v>
      </c>
      <c r="K2180" s="2">
        <v>2016</v>
      </c>
      <c r="L2180" s="2" t="s">
        <v>21</v>
      </c>
      <c r="M2180" s="3">
        <v>42682</v>
      </c>
    </row>
    <row r="2181" spans="1:13" x14ac:dyDescent="0.2">
      <c r="A2181" s="1" t="s">
        <v>374</v>
      </c>
      <c r="B2181" s="2" t="s">
        <v>2273</v>
      </c>
      <c r="C2181" s="2" t="s">
        <v>15</v>
      </c>
      <c r="D2181" s="2" t="s">
        <v>2846</v>
      </c>
      <c r="E2181" s="2" t="s">
        <v>2175</v>
      </c>
      <c r="F2181" s="2" t="s">
        <v>18</v>
      </c>
      <c r="G2181" s="2">
        <v>72.459999999999994</v>
      </c>
      <c r="H2181" s="2">
        <v>27.54</v>
      </c>
      <c r="I2181" s="2" t="s">
        <v>19</v>
      </c>
      <c r="J2181" s="2" t="s">
        <v>27</v>
      </c>
      <c r="K2181" s="2">
        <v>2016</v>
      </c>
      <c r="L2181" s="2" t="s">
        <v>21</v>
      </c>
      <c r="M2181" s="3">
        <v>42682</v>
      </c>
    </row>
    <row r="2182" spans="1:13" x14ac:dyDescent="0.2">
      <c r="A2182" s="1" t="s">
        <v>296</v>
      </c>
      <c r="B2182" s="2" t="s">
        <v>2581</v>
      </c>
      <c r="C2182" s="2" t="s">
        <v>15</v>
      </c>
      <c r="D2182" s="2" t="s">
        <v>2847</v>
      </c>
      <c r="E2182" s="2" t="s">
        <v>2175</v>
      </c>
      <c r="F2182" s="2" t="s">
        <v>1057</v>
      </c>
      <c r="G2182" s="2">
        <v>49.99</v>
      </c>
      <c r="H2182" s="2">
        <v>50.01</v>
      </c>
      <c r="I2182" s="2" t="s">
        <v>26</v>
      </c>
      <c r="J2182" s="2" t="s">
        <v>27</v>
      </c>
      <c r="K2182" s="2">
        <v>2016</v>
      </c>
      <c r="L2182" s="2" t="s">
        <v>21</v>
      </c>
      <c r="M2182" s="3">
        <v>42682</v>
      </c>
    </row>
    <row r="2183" spans="1:13" x14ac:dyDescent="0.2">
      <c r="A2183" s="1" t="s">
        <v>363</v>
      </c>
      <c r="B2183" s="2" t="s">
        <v>488</v>
      </c>
      <c r="C2183" s="2" t="s">
        <v>15</v>
      </c>
      <c r="D2183" s="2" t="s">
        <v>2848</v>
      </c>
      <c r="E2183" s="2" t="s">
        <v>2175</v>
      </c>
      <c r="F2183" s="2" t="s">
        <v>176</v>
      </c>
      <c r="G2183" s="2">
        <v>67.69</v>
      </c>
      <c r="H2183" s="2">
        <v>32.31</v>
      </c>
      <c r="I2183" s="2" t="s">
        <v>19</v>
      </c>
      <c r="J2183" s="2" t="s">
        <v>27</v>
      </c>
      <c r="K2183" s="2">
        <v>2016</v>
      </c>
      <c r="L2183" s="2" t="s">
        <v>21</v>
      </c>
      <c r="M2183" s="3">
        <v>42682</v>
      </c>
    </row>
    <row r="2184" spans="1:13" x14ac:dyDescent="0.2">
      <c r="A2184" s="1" t="s">
        <v>363</v>
      </c>
      <c r="B2184" s="2" t="s">
        <v>488</v>
      </c>
      <c r="C2184" s="2" t="s">
        <v>15</v>
      </c>
      <c r="D2184" s="2" t="s">
        <v>520</v>
      </c>
      <c r="E2184" s="2" t="s">
        <v>2175</v>
      </c>
      <c r="F2184" s="2" t="s">
        <v>365</v>
      </c>
      <c r="G2184" s="2">
        <v>51.43</v>
      </c>
      <c r="H2184" s="2">
        <v>48.57</v>
      </c>
      <c r="I2184" s="2" t="s">
        <v>19</v>
      </c>
      <c r="J2184" s="2" t="s">
        <v>27</v>
      </c>
      <c r="K2184" s="2">
        <v>2016</v>
      </c>
      <c r="L2184" s="2" t="s">
        <v>21</v>
      </c>
      <c r="M2184" s="3">
        <v>42682</v>
      </c>
    </row>
    <row r="2185" spans="1:13" x14ac:dyDescent="0.2">
      <c r="A2185" s="1" t="s">
        <v>13</v>
      </c>
      <c r="B2185" s="2" t="s">
        <v>609</v>
      </c>
      <c r="C2185" s="2" t="s">
        <v>15</v>
      </c>
      <c r="D2185" s="2" t="s">
        <v>2849</v>
      </c>
      <c r="E2185" s="2" t="s">
        <v>2175</v>
      </c>
      <c r="F2185" s="2" t="s">
        <v>44</v>
      </c>
      <c r="G2185" s="2">
        <v>63.06</v>
      </c>
      <c r="H2185" s="2">
        <v>36.94</v>
      </c>
      <c r="I2185" s="2" t="s">
        <v>19</v>
      </c>
      <c r="J2185" s="2" t="s">
        <v>27</v>
      </c>
      <c r="K2185" s="2">
        <v>2016</v>
      </c>
      <c r="L2185" s="2" t="s">
        <v>21</v>
      </c>
      <c r="M2185" s="3">
        <v>42682</v>
      </c>
    </row>
    <row r="2186" spans="1:13" x14ac:dyDescent="0.2">
      <c r="A2186" s="1" t="s">
        <v>116</v>
      </c>
      <c r="B2186" s="2" t="s">
        <v>1399</v>
      </c>
      <c r="C2186" s="2" t="s">
        <v>15</v>
      </c>
      <c r="D2186" s="2" t="s">
        <v>2850</v>
      </c>
      <c r="E2186" s="2" t="s">
        <v>2175</v>
      </c>
      <c r="F2186" s="2" t="s">
        <v>95</v>
      </c>
      <c r="G2186" s="2">
        <v>40.049999999999997</v>
      </c>
      <c r="H2186" s="2">
        <v>59.95</v>
      </c>
      <c r="I2186" s="2" t="s">
        <v>26</v>
      </c>
      <c r="J2186" s="2" t="s">
        <v>27</v>
      </c>
      <c r="K2186" s="2">
        <v>2016</v>
      </c>
      <c r="L2186" s="2" t="s">
        <v>21</v>
      </c>
      <c r="M2186" s="3">
        <v>42682</v>
      </c>
    </row>
    <row r="2187" spans="1:13" x14ac:dyDescent="0.2">
      <c r="A2187" s="1" t="s">
        <v>491</v>
      </c>
      <c r="B2187" s="2" t="s">
        <v>492</v>
      </c>
      <c r="C2187" s="2" t="s">
        <v>15</v>
      </c>
      <c r="D2187" s="2" t="s">
        <v>2851</v>
      </c>
      <c r="E2187" s="2" t="s">
        <v>2175</v>
      </c>
      <c r="F2187" s="2" t="s">
        <v>18</v>
      </c>
      <c r="G2187" s="2">
        <v>78.88</v>
      </c>
      <c r="H2187" s="2">
        <v>21.12</v>
      </c>
      <c r="I2187" s="2" t="s">
        <v>19</v>
      </c>
      <c r="J2187" s="2" t="s">
        <v>27</v>
      </c>
      <c r="K2187" s="2">
        <v>2016</v>
      </c>
      <c r="L2187" s="2" t="s">
        <v>21</v>
      </c>
      <c r="M2187" s="3">
        <v>42682</v>
      </c>
    </row>
    <row r="2188" spans="1:13" x14ac:dyDescent="0.2">
      <c r="A2188" s="1" t="s">
        <v>69</v>
      </c>
      <c r="B2188" s="2" t="s">
        <v>498</v>
      </c>
      <c r="C2188" s="2" t="s">
        <v>15</v>
      </c>
      <c r="D2188" s="2" t="s">
        <v>2852</v>
      </c>
      <c r="E2188" s="2" t="s">
        <v>2175</v>
      </c>
      <c r="F2188" s="2" t="s">
        <v>233</v>
      </c>
      <c r="G2188" s="2">
        <v>67.739999999999995</v>
      </c>
      <c r="H2188" s="2">
        <v>32.26</v>
      </c>
      <c r="I2188" s="2" t="s">
        <v>19</v>
      </c>
      <c r="J2188" s="2" t="s">
        <v>27</v>
      </c>
      <c r="K2188" s="2">
        <v>2016</v>
      </c>
      <c r="L2188" s="2" t="s">
        <v>21</v>
      </c>
      <c r="M2188" s="3">
        <v>42682</v>
      </c>
    </row>
    <row r="2189" spans="1:13" x14ac:dyDescent="0.2">
      <c r="A2189" s="1" t="s">
        <v>69</v>
      </c>
      <c r="B2189" s="2" t="s">
        <v>498</v>
      </c>
      <c r="C2189" s="2" t="s">
        <v>15</v>
      </c>
      <c r="D2189" s="2" t="s">
        <v>2853</v>
      </c>
      <c r="E2189" s="2" t="s">
        <v>2175</v>
      </c>
      <c r="F2189" s="2" t="s">
        <v>44</v>
      </c>
      <c r="G2189" s="2">
        <v>34.4</v>
      </c>
      <c r="H2189" s="2">
        <v>65.599999999999994</v>
      </c>
      <c r="I2189" s="2" t="s">
        <v>26</v>
      </c>
      <c r="J2189" s="2" t="s">
        <v>27</v>
      </c>
      <c r="K2189" s="2">
        <v>2016</v>
      </c>
      <c r="L2189" s="2" t="s">
        <v>21</v>
      </c>
      <c r="M2189" s="3">
        <v>42682</v>
      </c>
    </row>
    <row r="2190" spans="1:13" x14ac:dyDescent="0.2">
      <c r="A2190" s="1" t="s">
        <v>60</v>
      </c>
      <c r="B2190" s="2" t="s">
        <v>2854</v>
      </c>
      <c r="C2190" s="2" t="s">
        <v>15</v>
      </c>
      <c r="D2190" s="2" t="s">
        <v>2855</v>
      </c>
      <c r="E2190" s="2" t="s">
        <v>2175</v>
      </c>
      <c r="F2190" s="2" t="s">
        <v>257</v>
      </c>
      <c r="G2190" s="2">
        <v>65.180000000000007</v>
      </c>
      <c r="H2190" s="2">
        <v>34.82</v>
      </c>
      <c r="I2190" s="2" t="s">
        <v>19</v>
      </c>
      <c r="J2190" s="2" t="s">
        <v>27</v>
      </c>
      <c r="K2190" s="2">
        <v>2016</v>
      </c>
      <c r="L2190" s="2" t="s">
        <v>21</v>
      </c>
      <c r="M2190" s="3">
        <v>42682</v>
      </c>
    </row>
    <row r="2191" spans="1:13" x14ac:dyDescent="0.2">
      <c r="A2191" s="1" t="s">
        <v>40</v>
      </c>
      <c r="B2191" s="2" t="s">
        <v>41</v>
      </c>
      <c r="C2191" s="2" t="s">
        <v>15</v>
      </c>
      <c r="D2191" s="2" t="s">
        <v>2856</v>
      </c>
      <c r="E2191" s="2" t="s">
        <v>2175</v>
      </c>
      <c r="F2191" s="2" t="s">
        <v>76</v>
      </c>
      <c r="G2191" s="2">
        <v>62.7</v>
      </c>
      <c r="H2191" s="2">
        <v>37.299999999999997</v>
      </c>
      <c r="I2191" s="2" t="s">
        <v>19</v>
      </c>
      <c r="J2191" s="2" t="s">
        <v>27</v>
      </c>
      <c r="K2191" s="2">
        <v>2016</v>
      </c>
      <c r="L2191" s="2" t="s">
        <v>21</v>
      </c>
      <c r="M2191" s="3">
        <v>42682</v>
      </c>
    </row>
    <row r="2192" spans="1:13" x14ac:dyDescent="0.2">
      <c r="A2192" s="1" t="s">
        <v>978</v>
      </c>
      <c r="B2192" s="2" t="s">
        <v>979</v>
      </c>
      <c r="C2192" s="2" t="s">
        <v>15</v>
      </c>
      <c r="D2192" s="2" t="s">
        <v>2857</v>
      </c>
      <c r="E2192" s="2" t="s">
        <v>2175</v>
      </c>
      <c r="F2192" s="2" t="s">
        <v>136</v>
      </c>
      <c r="G2192" s="2">
        <v>64.41</v>
      </c>
      <c r="H2192" s="2">
        <v>35.590000000000003</v>
      </c>
      <c r="I2192" s="2" t="s">
        <v>19</v>
      </c>
      <c r="J2192" s="2" t="s">
        <v>27</v>
      </c>
      <c r="K2192" s="2">
        <v>2016</v>
      </c>
      <c r="L2192" s="2" t="s">
        <v>21</v>
      </c>
      <c r="M2192" s="3">
        <v>42682</v>
      </c>
    </row>
    <row r="2193" spans="1:13" x14ac:dyDescent="0.2">
      <c r="A2193" s="1" t="s">
        <v>511</v>
      </c>
      <c r="B2193" s="2" t="s">
        <v>2858</v>
      </c>
      <c r="C2193" s="2" t="s">
        <v>15</v>
      </c>
      <c r="D2193" s="2" t="s">
        <v>2859</v>
      </c>
      <c r="E2193" s="2" t="s">
        <v>2175</v>
      </c>
      <c r="F2193" s="2" t="s">
        <v>48</v>
      </c>
      <c r="G2193" s="2">
        <v>54.88</v>
      </c>
      <c r="H2193" s="2">
        <v>45.12</v>
      </c>
      <c r="I2193" s="2" t="s">
        <v>19</v>
      </c>
      <c r="J2193" s="2" t="s">
        <v>27</v>
      </c>
      <c r="K2193" s="2">
        <v>2016</v>
      </c>
      <c r="L2193" s="2" t="s">
        <v>21</v>
      </c>
      <c r="M2193" s="3">
        <v>42682</v>
      </c>
    </row>
    <row r="2194" spans="1:13" x14ac:dyDescent="0.2">
      <c r="A2194" s="1" t="s">
        <v>511</v>
      </c>
      <c r="B2194" s="2" t="s">
        <v>2858</v>
      </c>
      <c r="C2194" s="2" t="s">
        <v>15</v>
      </c>
      <c r="D2194" s="2" t="s">
        <v>2860</v>
      </c>
      <c r="E2194" s="2" t="s">
        <v>2175</v>
      </c>
      <c r="F2194" s="2" t="s">
        <v>159</v>
      </c>
      <c r="G2194" s="2">
        <v>42.44</v>
      </c>
      <c r="H2194" s="2">
        <v>57.56</v>
      </c>
      <c r="I2194" s="2" t="s">
        <v>26</v>
      </c>
      <c r="J2194" s="2" t="s">
        <v>27</v>
      </c>
      <c r="K2194" s="2">
        <v>2016</v>
      </c>
      <c r="L2194" s="2" t="s">
        <v>21</v>
      </c>
      <c r="M2194" s="3">
        <v>42682</v>
      </c>
    </row>
    <row r="2195" spans="1:13" x14ac:dyDescent="0.2">
      <c r="A2195" s="1" t="s">
        <v>180</v>
      </c>
      <c r="B2195" s="2" t="s">
        <v>615</v>
      </c>
      <c r="C2195" s="2" t="s">
        <v>15</v>
      </c>
      <c r="D2195" s="2" t="s">
        <v>2861</v>
      </c>
      <c r="E2195" s="2" t="s">
        <v>2175</v>
      </c>
      <c r="F2195" s="2" t="s">
        <v>78</v>
      </c>
      <c r="G2195" s="2">
        <v>80.86</v>
      </c>
      <c r="H2195" s="2">
        <v>19.14</v>
      </c>
      <c r="I2195" s="2" t="s">
        <v>19</v>
      </c>
      <c r="J2195" s="2" t="s">
        <v>27</v>
      </c>
      <c r="K2195" s="2">
        <v>2016</v>
      </c>
      <c r="L2195" s="2" t="s">
        <v>21</v>
      </c>
      <c r="M2195" s="3">
        <v>42682</v>
      </c>
    </row>
    <row r="2196" spans="1:13" x14ac:dyDescent="0.2">
      <c r="A2196" s="1" t="s">
        <v>141</v>
      </c>
      <c r="B2196" s="2" t="s">
        <v>368</v>
      </c>
      <c r="C2196" s="2" t="s">
        <v>15</v>
      </c>
      <c r="D2196" s="2" t="s">
        <v>2862</v>
      </c>
      <c r="E2196" s="2" t="s">
        <v>2175</v>
      </c>
      <c r="F2196" s="2" t="s">
        <v>76</v>
      </c>
      <c r="G2196" s="2">
        <v>67.14</v>
      </c>
      <c r="H2196" s="2">
        <v>32.86</v>
      </c>
      <c r="I2196" s="2" t="s">
        <v>19</v>
      </c>
      <c r="J2196" s="2" t="s">
        <v>27</v>
      </c>
      <c r="K2196" s="2">
        <v>2016</v>
      </c>
      <c r="L2196" s="2" t="s">
        <v>21</v>
      </c>
      <c r="M2196" s="3">
        <v>42682</v>
      </c>
    </row>
    <row r="2197" spans="1:13" x14ac:dyDescent="0.2">
      <c r="A2197" s="1" t="s">
        <v>45</v>
      </c>
      <c r="B2197" s="2" t="s">
        <v>879</v>
      </c>
      <c r="C2197" s="2" t="s">
        <v>15</v>
      </c>
      <c r="D2197" s="2" t="s">
        <v>2863</v>
      </c>
      <c r="E2197" s="2" t="s">
        <v>2175</v>
      </c>
      <c r="F2197" s="2" t="s">
        <v>59</v>
      </c>
      <c r="G2197" s="2">
        <v>65.739999999999995</v>
      </c>
      <c r="H2197" s="2">
        <v>34.26</v>
      </c>
      <c r="I2197" s="2" t="s">
        <v>19</v>
      </c>
      <c r="J2197" s="2" t="s">
        <v>27</v>
      </c>
      <c r="K2197" s="2">
        <v>2016</v>
      </c>
      <c r="L2197" s="2" t="s">
        <v>21</v>
      </c>
      <c r="M2197" s="3">
        <v>42682</v>
      </c>
    </row>
    <row r="2198" spans="1:13" x14ac:dyDescent="0.2">
      <c r="A2198" s="1" t="s">
        <v>296</v>
      </c>
      <c r="B2198" s="2" t="s">
        <v>675</v>
      </c>
      <c r="C2198" s="2" t="s">
        <v>15</v>
      </c>
      <c r="D2198" s="2" t="s">
        <v>2864</v>
      </c>
      <c r="E2198" s="2" t="s">
        <v>2175</v>
      </c>
      <c r="F2198" s="2" t="s">
        <v>1724</v>
      </c>
      <c r="G2198" s="2">
        <v>31.74</v>
      </c>
      <c r="H2198" s="2">
        <v>68.260000000000005</v>
      </c>
      <c r="I2198" s="2" t="s">
        <v>26</v>
      </c>
      <c r="J2198" s="2" t="s">
        <v>27</v>
      </c>
      <c r="K2198" s="2">
        <v>2016</v>
      </c>
      <c r="L2198" s="2" t="s">
        <v>21</v>
      </c>
      <c r="M2198" s="3">
        <v>42682</v>
      </c>
    </row>
    <row r="2199" spans="1:13" x14ac:dyDescent="0.2">
      <c r="A2199" s="1" t="s">
        <v>287</v>
      </c>
      <c r="B2199" s="2" t="s">
        <v>287</v>
      </c>
      <c r="C2199" s="2" t="s">
        <v>15</v>
      </c>
      <c r="D2199" s="2" t="s">
        <v>2865</v>
      </c>
      <c r="E2199" s="2" t="s">
        <v>2175</v>
      </c>
      <c r="F2199" s="2" t="s">
        <v>97</v>
      </c>
      <c r="G2199" s="2">
        <v>80.06</v>
      </c>
      <c r="H2199" s="2">
        <v>19.940000000000001</v>
      </c>
      <c r="I2199" s="2" t="s">
        <v>19</v>
      </c>
      <c r="J2199" s="2" t="s">
        <v>27</v>
      </c>
      <c r="K2199" s="2">
        <v>2016</v>
      </c>
      <c r="L2199" s="2" t="s">
        <v>21</v>
      </c>
      <c r="M2199" s="3">
        <v>42682</v>
      </c>
    </row>
    <row r="2200" spans="1:13" x14ac:dyDescent="0.2">
      <c r="A2200" s="1" t="s">
        <v>374</v>
      </c>
      <c r="B2200" s="2" t="s">
        <v>677</v>
      </c>
      <c r="C2200" s="2" t="s">
        <v>15</v>
      </c>
      <c r="D2200" s="2" t="s">
        <v>2490</v>
      </c>
      <c r="E2200" s="2" t="s">
        <v>2175</v>
      </c>
      <c r="F2200" s="2" t="s">
        <v>90</v>
      </c>
      <c r="G2200" s="2">
        <v>61.44</v>
      </c>
      <c r="H2200" s="2">
        <v>38.56</v>
      </c>
      <c r="I2200" s="2" t="s">
        <v>19</v>
      </c>
      <c r="J2200" s="2" t="s">
        <v>27</v>
      </c>
      <c r="K2200" s="2">
        <v>2016</v>
      </c>
      <c r="L2200" s="2" t="s">
        <v>21</v>
      </c>
      <c r="M2200" s="3">
        <v>42682</v>
      </c>
    </row>
    <row r="2201" spans="1:13" x14ac:dyDescent="0.2">
      <c r="A2201" s="1" t="s">
        <v>66</v>
      </c>
      <c r="B2201" s="2" t="s">
        <v>303</v>
      </c>
      <c r="C2201" s="2" t="s">
        <v>15</v>
      </c>
      <c r="D2201" s="2" t="s">
        <v>2866</v>
      </c>
      <c r="E2201" s="2" t="s">
        <v>2175</v>
      </c>
      <c r="F2201" s="2" t="s">
        <v>65</v>
      </c>
      <c r="G2201" s="2">
        <v>77.33</v>
      </c>
      <c r="H2201" s="2">
        <v>22.67</v>
      </c>
      <c r="I2201" s="2" t="s">
        <v>19</v>
      </c>
      <c r="J2201" s="2" t="s">
        <v>31</v>
      </c>
      <c r="K2201" s="2">
        <v>2016</v>
      </c>
      <c r="L2201" s="2" t="s">
        <v>21</v>
      </c>
      <c r="M2201" s="3">
        <v>42682</v>
      </c>
    </row>
    <row r="2202" spans="1:13" x14ac:dyDescent="0.2">
      <c r="A2202" s="1" t="s">
        <v>374</v>
      </c>
      <c r="B2202" s="2" t="s">
        <v>679</v>
      </c>
      <c r="C2202" s="2" t="s">
        <v>15</v>
      </c>
      <c r="D2202" s="2" t="s">
        <v>2867</v>
      </c>
      <c r="E2202" s="2" t="s">
        <v>2175</v>
      </c>
      <c r="F2202" s="2" t="s">
        <v>78</v>
      </c>
      <c r="G2202" s="2">
        <v>65.88</v>
      </c>
      <c r="H2202" s="2">
        <v>34.119999999999997</v>
      </c>
      <c r="I2202" s="2" t="s">
        <v>19</v>
      </c>
      <c r="J2202" s="2" t="s">
        <v>27</v>
      </c>
      <c r="K2202" s="2">
        <v>2016</v>
      </c>
      <c r="L2202" s="2" t="s">
        <v>21</v>
      </c>
      <c r="M2202" s="3">
        <v>42682</v>
      </c>
    </row>
    <row r="2203" spans="1:13" x14ac:dyDescent="0.2">
      <c r="A2203" s="1" t="s">
        <v>108</v>
      </c>
      <c r="B2203" s="2" t="s">
        <v>506</v>
      </c>
      <c r="C2203" s="2" t="s">
        <v>15</v>
      </c>
      <c r="D2203" s="2" t="s">
        <v>2868</v>
      </c>
      <c r="E2203" s="2" t="s">
        <v>2175</v>
      </c>
      <c r="F2203" s="2" t="s">
        <v>48</v>
      </c>
      <c r="G2203" s="2">
        <v>73.77</v>
      </c>
      <c r="H2203" s="2">
        <v>26.23</v>
      </c>
      <c r="I2203" s="2" t="s">
        <v>19</v>
      </c>
      <c r="J2203" s="2" t="s">
        <v>27</v>
      </c>
      <c r="K2203" s="2">
        <v>2016</v>
      </c>
      <c r="L2203" s="2" t="s">
        <v>21</v>
      </c>
      <c r="M2203" s="3">
        <v>42682</v>
      </c>
    </row>
    <row r="2204" spans="1:13" x14ac:dyDescent="0.2">
      <c r="A2204" s="1" t="s">
        <v>56</v>
      </c>
      <c r="B2204" s="2" t="s">
        <v>56</v>
      </c>
      <c r="C2204" s="2" t="s">
        <v>15</v>
      </c>
      <c r="D2204" s="2" t="s">
        <v>2869</v>
      </c>
      <c r="E2204" s="2" t="s">
        <v>2175</v>
      </c>
      <c r="F2204" s="2" t="s">
        <v>107</v>
      </c>
      <c r="G2204" s="2">
        <v>40.92</v>
      </c>
      <c r="H2204" s="2">
        <v>59.08</v>
      </c>
      <c r="I2204" s="2" t="s">
        <v>26</v>
      </c>
      <c r="J2204" s="2" t="s">
        <v>27</v>
      </c>
      <c r="K2204" s="2">
        <v>2016</v>
      </c>
      <c r="L2204" s="2" t="s">
        <v>21</v>
      </c>
      <c r="M2204" s="3">
        <v>42682</v>
      </c>
    </row>
    <row r="2205" spans="1:13" x14ac:dyDescent="0.2">
      <c r="A2205" s="1" t="s">
        <v>374</v>
      </c>
      <c r="B2205" s="2" t="s">
        <v>987</v>
      </c>
      <c r="C2205" s="2" t="s">
        <v>15</v>
      </c>
      <c r="D2205" s="2" t="s">
        <v>2870</v>
      </c>
      <c r="E2205" s="2" t="s">
        <v>2175</v>
      </c>
      <c r="F2205" s="2" t="s">
        <v>107</v>
      </c>
      <c r="G2205" s="2">
        <v>80.09</v>
      </c>
      <c r="H2205" s="2">
        <v>19.91</v>
      </c>
      <c r="I2205" s="2" t="s">
        <v>19</v>
      </c>
      <c r="J2205" s="2" t="s">
        <v>27</v>
      </c>
      <c r="K2205" s="2">
        <v>2016</v>
      </c>
      <c r="L2205" s="2" t="s">
        <v>21</v>
      </c>
      <c r="M2205" s="3">
        <v>42682</v>
      </c>
    </row>
    <row r="2206" spans="1:13" x14ac:dyDescent="0.2">
      <c r="A2206" s="1" t="s">
        <v>374</v>
      </c>
      <c r="B2206" s="2" t="s">
        <v>987</v>
      </c>
      <c r="C2206" s="2" t="s">
        <v>15</v>
      </c>
      <c r="D2206" s="2" t="s">
        <v>2871</v>
      </c>
      <c r="E2206" s="2" t="s">
        <v>2175</v>
      </c>
      <c r="F2206" s="2" t="s">
        <v>55</v>
      </c>
      <c r="G2206" s="2">
        <v>64.84</v>
      </c>
      <c r="H2206" s="2">
        <v>35.159999999999997</v>
      </c>
      <c r="I2206" s="2" t="s">
        <v>19</v>
      </c>
      <c r="J2206" s="2" t="s">
        <v>27</v>
      </c>
      <c r="K2206" s="2">
        <v>2016</v>
      </c>
      <c r="L2206" s="2" t="s">
        <v>21</v>
      </c>
      <c r="M2206" s="3">
        <v>42682</v>
      </c>
    </row>
    <row r="2207" spans="1:13" x14ac:dyDescent="0.2">
      <c r="A2207" s="1" t="s">
        <v>66</v>
      </c>
      <c r="B2207" s="2" t="s">
        <v>1734</v>
      </c>
      <c r="C2207" s="2" t="s">
        <v>15</v>
      </c>
      <c r="D2207" s="2" t="s">
        <v>2872</v>
      </c>
      <c r="E2207" s="2" t="s">
        <v>2175</v>
      </c>
      <c r="F2207" s="2" t="s">
        <v>76</v>
      </c>
      <c r="G2207" s="2">
        <v>76.63</v>
      </c>
      <c r="H2207" s="2">
        <v>23.37</v>
      </c>
      <c r="I2207" s="2" t="s">
        <v>19</v>
      </c>
      <c r="J2207" s="2" t="s">
        <v>27</v>
      </c>
      <c r="K2207" s="2">
        <v>2016</v>
      </c>
      <c r="L2207" s="2" t="s">
        <v>21</v>
      </c>
      <c r="M2207" s="3">
        <v>42682</v>
      </c>
    </row>
    <row r="2208" spans="1:13" x14ac:dyDescent="0.2">
      <c r="A2208" s="1" t="s">
        <v>280</v>
      </c>
      <c r="B2208" s="2" t="s">
        <v>2873</v>
      </c>
      <c r="C2208" s="2" t="s">
        <v>15</v>
      </c>
      <c r="D2208" s="2" t="s">
        <v>2874</v>
      </c>
      <c r="E2208" s="2" t="s">
        <v>2175</v>
      </c>
      <c r="F2208" s="2" t="s">
        <v>18</v>
      </c>
      <c r="G2208" s="2">
        <v>18.21</v>
      </c>
      <c r="H2208" s="2">
        <v>81.790000000000006</v>
      </c>
      <c r="I2208" s="2" t="s">
        <v>26</v>
      </c>
      <c r="J2208" s="2" t="s">
        <v>27</v>
      </c>
      <c r="K2208" s="2">
        <v>2016</v>
      </c>
      <c r="L2208" s="2" t="s">
        <v>21</v>
      </c>
      <c r="M2208" s="3">
        <v>42682</v>
      </c>
    </row>
    <row r="2209" spans="1:13" x14ac:dyDescent="0.2">
      <c r="A2209" s="1" t="s">
        <v>217</v>
      </c>
      <c r="B2209" s="2" t="s">
        <v>513</v>
      </c>
      <c r="C2209" s="2" t="s">
        <v>15</v>
      </c>
      <c r="D2209" s="2" t="s">
        <v>2875</v>
      </c>
      <c r="E2209" s="2" t="s">
        <v>2175</v>
      </c>
      <c r="F2209" s="2" t="s">
        <v>76</v>
      </c>
      <c r="G2209" s="2">
        <v>69.319999999999993</v>
      </c>
      <c r="H2209" s="2">
        <v>30.68</v>
      </c>
      <c r="I2209" s="2" t="s">
        <v>19</v>
      </c>
      <c r="J2209" s="2" t="s">
        <v>27</v>
      </c>
      <c r="K2209" s="2">
        <v>2016</v>
      </c>
      <c r="L2209" s="2" t="s">
        <v>21</v>
      </c>
      <c r="M2209" s="3">
        <v>42682</v>
      </c>
    </row>
    <row r="2210" spans="1:13" x14ac:dyDescent="0.2">
      <c r="A2210" s="1" t="s">
        <v>40</v>
      </c>
      <c r="B2210" s="2" t="s">
        <v>370</v>
      </c>
      <c r="C2210" s="2" t="s">
        <v>15</v>
      </c>
      <c r="D2210" s="2" t="s">
        <v>2876</v>
      </c>
      <c r="E2210" s="2" t="s">
        <v>2175</v>
      </c>
      <c r="F2210" s="2" t="s">
        <v>121</v>
      </c>
      <c r="G2210" s="2">
        <v>61.95</v>
      </c>
      <c r="H2210" s="2">
        <v>38.049999999999997</v>
      </c>
      <c r="I2210" s="2" t="s">
        <v>19</v>
      </c>
      <c r="J2210" s="2" t="s">
        <v>27</v>
      </c>
      <c r="K2210" s="2">
        <v>2016</v>
      </c>
      <c r="L2210" s="2" t="s">
        <v>21</v>
      </c>
      <c r="M2210" s="3">
        <v>42682</v>
      </c>
    </row>
    <row r="2211" spans="1:13" x14ac:dyDescent="0.2">
      <c r="A2211" s="1" t="s">
        <v>116</v>
      </c>
      <c r="B2211" s="2" t="s">
        <v>1416</v>
      </c>
      <c r="C2211" s="2" t="s">
        <v>15</v>
      </c>
      <c r="D2211" s="2" t="s">
        <v>2877</v>
      </c>
      <c r="E2211" s="2" t="s">
        <v>2175</v>
      </c>
      <c r="F2211" s="2" t="s">
        <v>90</v>
      </c>
      <c r="G2211" s="2">
        <v>59.59</v>
      </c>
      <c r="H2211" s="2">
        <v>40.409999999999997</v>
      </c>
      <c r="I2211" s="2" t="s">
        <v>19</v>
      </c>
      <c r="J2211" s="2" t="s">
        <v>27</v>
      </c>
      <c r="K2211" s="2">
        <v>2016</v>
      </c>
      <c r="L2211" s="2" t="s">
        <v>21</v>
      </c>
      <c r="M2211" s="3">
        <v>42682</v>
      </c>
    </row>
    <row r="2212" spans="1:13" x14ac:dyDescent="0.2">
      <c r="A2212" s="1" t="s">
        <v>339</v>
      </c>
      <c r="B2212" s="2" t="s">
        <v>342</v>
      </c>
      <c r="C2212" s="2" t="s">
        <v>15</v>
      </c>
      <c r="D2212" s="2" t="s">
        <v>516</v>
      </c>
      <c r="E2212" s="2" t="s">
        <v>2175</v>
      </c>
      <c r="F2212" s="2" t="s">
        <v>2878</v>
      </c>
      <c r="G2212" s="2">
        <v>65.760000000000005</v>
      </c>
      <c r="H2212" s="2">
        <v>34.24</v>
      </c>
      <c r="I2212" s="2" t="s">
        <v>19</v>
      </c>
      <c r="J2212" s="2" t="s">
        <v>27</v>
      </c>
      <c r="K2212" s="2">
        <v>2016</v>
      </c>
      <c r="L2212" s="2" t="s">
        <v>21</v>
      </c>
      <c r="M2212" s="3">
        <v>42682</v>
      </c>
    </row>
    <row r="2213" spans="1:13" x14ac:dyDescent="0.2">
      <c r="A2213" s="1" t="s">
        <v>339</v>
      </c>
      <c r="B2213" s="2" t="s">
        <v>342</v>
      </c>
      <c r="C2213" s="2" t="s">
        <v>15</v>
      </c>
      <c r="D2213" s="2" t="s">
        <v>2879</v>
      </c>
      <c r="E2213" s="2" t="s">
        <v>2175</v>
      </c>
      <c r="F2213" s="2" t="s">
        <v>2880</v>
      </c>
      <c r="G2213" s="2">
        <v>62.43</v>
      </c>
      <c r="H2213" s="2">
        <v>37.57</v>
      </c>
      <c r="I2213" s="2" t="s">
        <v>19</v>
      </c>
      <c r="J2213" s="2" t="s">
        <v>27</v>
      </c>
      <c r="K2213" s="2">
        <v>2016</v>
      </c>
      <c r="L2213" s="2" t="s">
        <v>21</v>
      </c>
      <c r="M2213" s="3">
        <v>42682</v>
      </c>
    </row>
    <row r="2214" spans="1:13" x14ac:dyDescent="0.2">
      <c r="A2214" s="1" t="s">
        <v>248</v>
      </c>
      <c r="B2214" s="2" t="s">
        <v>772</v>
      </c>
      <c r="C2214" s="2" t="s">
        <v>15</v>
      </c>
      <c r="D2214" s="2" t="s">
        <v>2865</v>
      </c>
      <c r="E2214" s="2" t="s">
        <v>2175</v>
      </c>
      <c r="F2214" s="2" t="s">
        <v>130</v>
      </c>
      <c r="G2214" s="2">
        <v>69.37</v>
      </c>
      <c r="H2214" s="2">
        <v>30.63</v>
      </c>
      <c r="I2214" s="2" t="s">
        <v>19</v>
      </c>
      <c r="J2214" s="2" t="s">
        <v>27</v>
      </c>
      <c r="K2214" s="2">
        <v>2016</v>
      </c>
      <c r="L2214" s="2" t="s">
        <v>21</v>
      </c>
      <c r="M2214" s="3">
        <v>42682</v>
      </c>
    </row>
    <row r="2215" spans="1:13" x14ac:dyDescent="0.2">
      <c r="A2215" s="1" t="s">
        <v>363</v>
      </c>
      <c r="B2215" s="2" t="s">
        <v>2881</v>
      </c>
      <c r="C2215" s="2" t="s">
        <v>15</v>
      </c>
      <c r="D2215" s="2" t="s">
        <v>2882</v>
      </c>
      <c r="E2215" s="2" t="s">
        <v>2175</v>
      </c>
      <c r="F2215" s="2" t="s">
        <v>44</v>
      </c>
      <c r="G2215" s="2">
        <v>51</v>
      </c>
      <c r="H2215" s="2">
        <v>49</v>
      </c>
      <c r="I2215" s="2" t="s">
        <v>19</v>
      </c>
      <c r="J2215" s="2" t="s">
        <v>27</v>
      </c>
      <c r="K2215" s="2">
        <v>2016</v>
      </c>
      <c r="L2215" s="2" t="s">
        <v>21</v>
      </c>
      <c r="M2215" s="3">
        <v>42682</v>
      </c>
    </row>
    <row r="2216" spans="1:13" x14ac:dyDescent="0.2">
      <c r="A2216" s="1" t="s">
        <v>177</v>
      </c>
      <c r="B2216" s="2" t="s">
        <v>635</v>
      </c>
      <c r="C2216" s="2" t="s">
        <v>15</v>
      </c>
      <c r="D2216" s="2" t="s">
        <v>2883</v>
      </c>
      <c r="E2216" s="2" t="s">
        <v>2175</v>
      </c>
      <c r="F2216" s="2" t="s">
        <v>245</v>
      </c>
      <c r="G2216" s="2">
        <v>62.63</v>
      </c>
      <c r="H2216" s="2">
        <v>37.369999999999997</v>
      </c>
      <c r="I2216" s="2" t="s">
        <v>19</v>
      </c>
      <c r="J2216" s="2" t="s">
        <v>27</v>
      </c>
      <c r="K2216" s="2">
        <v>2016</v>
      </c>
      <c r="L2216" s="2" t="s">
        <v>21</v>
      </c>
      <c r="M2216" s="3">
        <v>42682</v>
      </c>
    </row>
    <row r="2217" spans="1:13" x14ac:dyDescent="0.2">
      <c r="A2217" s="1" t="s">
        <v>100</v>
      </c>
      <c r="B2217" s="2" t="s">
        <v>134</v>
      </c>
      <c r="C2217" s="2" t="s">
        <v>15</v>
      </c>
      <c r="D2217" s="2" t="s">
        <v>2884</v>
      </c>
      <c r="E2217" s="2" t="s">
        <v>2175</v>
      </c>
      <c r="F2217" s="2" t="s">
        <v>76</v>
      </c>
      <c r="G2217" s="2">
        <v>57.67</v>
      </c>
      <c r="H2217" s="2">
        <v>42.33</v>
      </c>
      <c r="I2217" s="2" t="s">
        <v>19</v>
      </c>
      <c r="J2217" s="2" t="s">
        <v>27</v>
      </c>
      <c r="K2217" s="2">
        <v>2016</v>
      </c>
      <c r="L2217" s="2" t="s">
        <v>21</v>
      </c>
      <c r="M2217" s="3">
        <v>42682</v>
      </c>
    </row>
    <row r="2218" spans="1:13" x14ac:dyDescent="0.2">
      <c r="A2218" s="1" t="s">
        <v>100</v>
      </c>
      <c r="B2218" s="2" t="s">
        <v>777</v>
      </c>
      <c r="C2218" s="2" t="s">
        <v>15</v>
      </c>
      <c r="D2218" s="2" t="s">
        <v>2885</v>
      </c>
      <c r="E2218" s="2" t="s">
        <v>2175</v>
      </c>
      <c r="F2218" s="2" t="s">
        <v>245</v>
      </c>
      <c r="G2218" s="2">
        <v>40</v>
      </c>
      <c r="H2218" s="2">
        <v>60</v>
      </c>
      <c r="I2218" s="2" t="s">
        <v>26</v>
      </c>
      <c r="J2218" s="2" t="s">
        <v>27</v>
      </c>
      <c r="K2218" s="2">
        <v>2016</v>
      </c>
      <c r="L2218" s="2" t="s">
        <v>21</v>
      </c>
      <c r="M2218" s="3">
        <v>42682</v>
      </c>
    </row>
    <row r="2219" spans="1:13" x14ac:dyDescent="0.2">
      <c r="A2219" s="1" t="s">
        <v>91</v>
      </c>
      <c r="B2219" s="2" t="s">
        <v>1915</v>
      </c>
      <c r="C2219" s="2" t="s">
        <v>15</v>
      </c>
      <c r="D2219" s="2" t="s">
        <v>2829</v>
      </c>
      <c r="E2219" s="2" t="s">
        <v>2175</v>
      </c>
      <c r="F2219" s="2" t="s">
        <v>136</v>
      </c>
      <c r="G2219" s="2">
        <v>55.24</v>
      </c>
      <c r="H2219" s="2">
        <v>44.76</v>
      </c>
      <c r="I2219" s="2" t="s">
        <v>19</v>
      </c>
      <c r="J2219" s="2" t="s">
        <v>27</v>
      </c>
      <c r="K2219" s="2">
        <v>2016</v>
      </c>
      <c r="L2219" s="2" t="s">
        <v>21</v>
      </c>
      <c r="M2219" s="3">
        <v>42682</v>
      </c>
    </row>
    <row r="2220" spans="1:13" x14ac:dyDescent="0.2">
      <c r="A2220" s="1" t="s">
        <v>91</v>
      </c>
      <c r="B2220" s="2" t="s">
        <v>1114</v>
      </c>
      <c r="C2220" s="2" t="s">
        <v>15</v>
      </c>
      <c r="D2220" s="2" t="s">
        <v>2829</v>
      </c>
      <c r="E2220" s="2" t="s">
        <v>2175</v>
      </c>
      <c r="F2220" s="2" t="s">
        <v>48</v>
      </c>
      <c r="G2220" s="2">
        <v>84.6</v>
      </c>
      <c r="H2220" s="2">
        <v>15.4</v>
      </c>
      <c r="I2220" s="2" t="s">
        <v>19</v>
      </c>
      <c r="J2220" s="2" t="s">
        <v>27</v>
      </c>
      <c r="K2220" s="2">
        <v>2016</v>
      </c>
      <c r="L2220" s="2" t="s">
        <v>21</v>
      </c>
      <c r="M2220" s="3">
        <v>42682</v>
      </c>
    </row>
    <row r="2221" spans="1:13" x14ac:dyDescent="0.2">
      <c r="A2221" s="1" t="s">
        <v>91</v>
      </c>
      <c r="B2221" s="2" t="s">
        <v>1114</v>
      </c>
      <c r="C2221" s="2" t="s">
        <v>15</v>
      </c>
      <c r="D2221" s="2" t="s">
        <v>2886</v>
      </c>
      <c r="E2221" s="2" t="s">
        <v>2175</v>
      </c>
      <c r="F2221" s="2" t="s">
        <v>78</v>
      </c>
      <c r="G2221" s="2">
        <v>77.540000000000006</v>
      </c>
      <c r="H2221" s="2">
        <v>22.46</v>
      </c>
      <c r="I2221" s="2" t="s">
        <v>19</v>
      </c>
      <c r="J2221" s="2" t="s">
        <v>27</v>
      </c>
      <c r="K2221" s="2">
        <v>2016</v>
      </c>
      <c r="L2221" s="2" t="s">
        <v>21</v>
      </c>
      <c r="M2221" s="3">
        <v>42682</v>
      </c>
    </row>
    <row r="2222" spans="1:13" x14ac:dyDescent="0.2">
      <c r="A2222" s="1" t="s">
        <v>296</v>
      </c>
      <c r="B2222" s="2" t="s">
        <v>528</v>
      </c>
      <c r="C2222" s="2" t="s">
        <v>15</v>
      </c>
      <c r="D2222" s="2" t="s">
        <v>2887</v>
      </c>
      <c r="E2222" s="2" t="s">
        <v>2175</v>
      </c>
      <c r="F2222" s="2" t="s">
        <v>412</v>
      </c>
      <c r="G2222" s="2">
        <v>59.84</v>
      </c>
      <c r="H2222" s="2">
        <v>40.159999999999997</v>
      </c>
      <c r="I2222" s="2" t="s">
        <v>19</v>
      </c>
      <c r="J2222" s="2" t="s">
        <v>27</v>
      </c>
      <c r="K2222" s="2">
        <v>2016</v>
      </c>
      <c r="L2222" s="2" t="s">
        <v>21</v>
      </c>
      <c r="M2222" s="3">
        <v>42682</v>
      </c>
    </row>
    <row r="2223" spans="1:13" x14ac:dyDescent="0.2">
      <c r="A2223" s="1" t="s">
        <v>296</v>
      </c>
      <c r="B2223" s="2" t="s">
        <v>778</v>
      </c>
      <c r="C2223" s="2" t="s">
        <v>15</v>
      </c>
      <c r="D2223" s="2" t="s">
        <v>2887</v>
      </c>
      <c r="E2223" s="2" t="s">
        <v>2175</v>
      </c>
      <c r="F2223" s="2" t="s">
        <v>367</v>
      </c>
      <c r="G2223" s="2">
        <v>60.34</v>
      </c>
      <c r="H2223" s="2">
        <v>39.659999999999997</v>
      </c>
      <c r="I2223" s="2" t="s">
        <v>19</v>
      </c>
      <c r="J2223" s="2" t="s">
        <v>27</v>
      </c>
      <c r="K2223" s="2">
        <v>2016</v>
      </c>
      <c r="L2223" s="2" t="s">
        <v>21</v>
      </c>
      <c r="M2223" s="3">
        <v>42682</v>
      </c>
    </row>
    <row r="2224" spans="1:13" x14ac:dyDescent="0.2">
      <c r="A2224" s="1" t="s">
        <v>111</v>
      </c>
      <c r="B2224" s="2" t="s">
        <v>1122</v>
      </c>
      <c r="C2224" s="2" t="s">
        <v>15</v>
      </c>
      <c r="D2224" s="2" t="s">
        <v>2888</v>
      </c>
      <c r="E2224" s="2" t="s">
        <v>2175</v>
      </c>
      <c r="F2224" s="2" t="s">
        <v>251</v>
      </c>
      <c r="G2224" s="2">
        <v>58.37</v>
      </c>
      <c r="H2224" s="2">
        <v>41.63</v>
      </c>
      <c r="I2224" s="2" t="s">
        <v>19</v>
      </c>
      <c r="J2224" s="2" t="s">
        <v>27</v>
      </c>
      <c r="K2224" s="2">
        <v>2016</v>
      </c>
      <c r="L2224" s="2" t="s">
        <v>21</v>
      </c>
      <c r="M2224" s="3">
        <v>42682</v>
      </c>
    </row>
    <row r="2225" spans="1:13" x14ac:dyDescent="0.2">
      <c r="A2225" s="1" t="s">
        <v>122</v>
      </c>
      <c r="B2225" s="2" t="s">
        <v>682</v>
      </c>
      <c r="C2225" s="2" t="s">
        <v>15</v>
      </c>
      <c r="D2225" s="2" t="s">
        <v>2889</v>
      </c>
      <c r="E2225" s="2" t="s">
        <v>2175</v>
      </c>
      <c r="F2225" s="2" t="s">
        <v>140</v>
      </c>
      <c r="G2225" s="2">
        <v>42.96</v>
      </c>
      <c r="H2225" s="2">
        <v>57.04</v>
      </c>
      <c r="I2225" s="2" t="s">
        <v>26</v>
      </c>
      <c r="J2225" s="2" t="s">
        <v>20</v>
      </c>
      <c r="K2225" s="2">
        <v>2016</v>
      </c>
      <c r="L2225" s="2" t="s">
        <v>21</v>
      </c>
      <c r="M2225" s="3">
        <v>42682</v>
      </c>
    </row>
    <row r="2226" spans="1:13" x14ac:dyDescent="0.2">
      <c r="A2226" s="1" t="s">
        <v>69</v>
      </c>
      <c r="B2226" s="2" t="s">
        <v>119</v>
      </c>
      <c r="C2226" s="2" t="s">
        <v>15</v>
      </c>
      <c r="D2226" s="2" t="s">
        <v>2890</v>
      </c>
      <c r="E2226" s="2" t="s">
        <v>2175</v>
      </c>
      <c r="F2226" s="2" t="s">
        <v>314</v>
      </c>
      <c r="G2226" s="2">
        <v>72.459999999999994</v>
      </c>
      <c r="H2226" s="2">
        <v>27.54</v>
      </c>
      <c r="I2226" s="2" t="s">
        <v>19</v>
      </c>
      <c r="J2226" s="2" t="s">
        <v>27</v>
      </c>
      <c r="K2226" s="2">
        <v>2016</v>
      </c>
      <c r="L2226" s="2" t="s">
        <v>21</v>
      </c>
      <c r="M2226" s="3">
        <v>42682</v>
      </c>
    </row>
    <row r="2227" spans="1:13" x14ac:dyDescent="0.2">
      <c r="A2227" s="1" t="s">
        <v>177</v>
      </c>
      <c r="B2227" s="2" t="s">
        <v>653</v>
      </c>
      <c r="C2227" s="2" t="s">
        <v>15</v>
      </c>
      <c r="D2227" s="2" t="s">
        <v>2891</v>
      </c>
      <c r="E2227" s="2" t="s">
        <v>2175</v>
      </c>
      <c r="F2227" s="2" t="s">
        <v>90</v>
      </c>
      <c r="G2227" s="2">
        <v>51.73</v>
      </c>
      <c r="H2227" s="2">
        <v>48.27</v>
      </c>
      <c r="I2227" s="2" t="s">
        <v>19</v>
      </c>
      <c r="J2227" s="2" t="s">
        <v>27</v>
      </c>
      <c r="K2227" s="2">
        <v>2016</v>
      </c>
      <c r="L2227" s="2" t="s">
        <v>21</v>
      </c>
      <c r="M2227" s="3">
        <v>42682</v>
      </c>
    </row>
    <row r="2228" spans="1:13" x14ac:dyDescent="0.2">
      <c r="A2228" s="1" t="s">
        <v>13</v>
      </c>
      <c r="B2228" s="2" t="s">
        <v>900</v>
      </c>
      <c r="C2228" s="2" t="s">
        <v>15</v>
      </c>
      <c r="D2228" s="2" t="s">
        <v>2892</v>
      </c>
      <c r="E2228" s="2" t="s">
        <v>2175</v>
      </c>
      <c r="F2228" s="2" t="s">
        <v>1693</v>
      </c>
      <c r="G2228" s="2">
        <v>75.180000000000007</v>
      </c>
      <c r="H2228" s="2">
        <v>24.82</v>
      </c>
      <c r="I2228" s="2" t="s">
        <v>19</v>
      </c>
      <c r="J2228" s="2" t="s">
        <v>27</v>
      </c>
      <c r="K2228" s="2">
        <v>2016</v>
      </c>
      <c r="L2228" s="2" t="s">
        <v>21</v>
      </c>
      <c r="M2228" s="3">
        <v>42682</v>
      </c>
    </row>
    <row r="2229" spans="1:13" x14ac:dyDescent="0.2">
      <c r="A2229" s="1" t="s">
        <v>205</v>
      </c>
      <c r="B2229" s="2" t="s">
        <v>2123</v>
      </c>
      <c r="C2229" s="2" t="s">
        <v>15</v>
      </c>
      <c r="D2229" s="2" t="s">
        <v>2893</v>
      </c>
      <c r="E2229" s="2" t="s">
        <v>2175</v>
      </c>
      <c r="F2229" s="2" t="s">
        <v>59</v>
      </c>
      <c r="G2229" s="2">
        <v>32.950000000000003</v>
      </c>
      <c r="H2229" s="2">
        <v>67.05</v>
      </c>
      <c r="I2229" s="2" t="s">
        <v>26</v>
      </c>
      <c r="J2229" s="2" t="s">
        <v>27</v>
      </c>
      <c r="K2229" s="2">
        <v>2016</v>
      </c>
      <c r="L2229" s="2" t="s">
        <v>21</v>
      </c>
      <c r="M2229" s="3">
        <v>42682</v>
      </c>
    </row>
    <row r="2230" spans="1:13" x14ac:dyDescent="0.2">
      <c r="A2230" s="1" t="s">
        <v>60</v>
      </c>
      <c r="B2230" s="2" t="s">
        <v>61</v>
      </c>
      <c r="C2230" s="2" t="s">
        <v>15</v>
      </c>
      <c r="D2230" s="2" t="s">
        <v>2894</v>
      </c>
      <c r="E2230" s="2" t="s">
        <v>2175</v>
      </c>
      <c r="F2230" s="2" t="s">
        <v>251</v>
      </c>
      <c r="G2230" s="2">
        <v>39.130000000000003</v>
      </c>
      <c r="H2230" s="2">
        <v>60.87</v>
      </c>
      <c r="I2230" s="2" t="s">
        <v>26</v>
      </c>
      <c r="J2230" s="2" t="s">
        <v>27</v>
      </c>
      <c r="K2230" s="2">
        <v>2016</v>
      </c>
      <c r="L2230" s="2" t="s">
        <v>21</v>
      </c>
      <c r="M2230" s="3">
        <v>42682</v>
      </c>
    </row>
    <row r="2231" spans="1:13" x14ac:dyDescent="0.2">
      <c r="A2231" s="1" t="s">
        <v>223</v>
      </c>
      <c r="B2231" s="2" t="s">
        <v>229</v>
      </c>
      <c r="C2231" s="2" t="s">
        <v>15</v>
      </c>
      <c r="D2231" s="2" t="s">
        <v>2895</v>
      </c>
      <c r="E2231" s="2" t="s">
        <v>2175</v>
      </c>
      <c r="F2231" s="2" t="s">
        <v>51</v>
      </c>
      <c r="G2231" s="2">
        <v>70.59</v>
      </c>
      <c r="H2231" s="2">
        <v>29.41</v>
      </c>
      <c r="I2231" s="2" t="s">
        <v>19</v>
      </c>
      <c r="J2231" s="2" t="s">
        <v>27</v>
      </c>
      <c r="K2231" s="2">
        <v>2016</v>
      </c>
      <c r="L2231" s="2" t="s">
        <v>21</v>
      </c>
      <c r="M2231" s="3">
        <v>42682</v>
      </c>
    </row>
    <row r="2232" spans="1:13" x14ac:dyDescent="0.2">
      <c r="A2232" s="1" t="s">
        <v>66</v>
      </c>
      <c r="B2232" s="2" t="s">
        <v>2896</v>
      </c>
      <c r="C2232" s="2" t="s">
        <v>15</v>
      </c>
      <c r="D2232" s="2" t="s">
        <v>2897</v>
      </c>
      <c r="E2232" s="2" t="s">
        <v>2175</v>
      </c>
      <c r="F2232" s="2" t="s">
        <v>78</v>
      </c>
      <c r="G2232" s="2">
        <v>89.36</v>
      </c>
      <c r="H2232" s="2">
        <v>10.64</v>
      </c>
      <c r="I2232" s="2" t="s">
        <v>19</v>
      </c>
      <c r="J2232" s="2" t="s">
        <v>31</v>
      </c>
      <c r="K2232" s="2">
        <v>2016</v>
      </c>
      <c r="L2232" s="2" t="s">
        <v>21</v>
      </c>
      <c r="M2232" s="3">
        <v>42682</v>
      </c>
    </row>
    <row r="2233" spans="1:13" x14ac:dyDescent="0.2">
      <c r="A2233" s="1" t="s">
        <v>296</v>
      </c>
      <c r="B2233" s="2" t="s">
        <v>1330</v>
      </c>
      <c r="C2233" s="2" t="s">
        <v>15</v>
      </c>
      <c r="D2233" s="2" t="s">
        <v>2898</v>
      </c>
      <c r="E2233" s="2" t="s">
        <v>2175</v>
      </c>
      <c r="F2233" s="2" t="s">
        <v>2366</v>
      </c>
      <c r="G2233" s="2">
        <v>60.59</v>
      </c>
      <c r="H2233" s="2">
        <v>39.409999999999997</v>
      </c>
      <c r="I2233" s="2" t="s">
        <v>19</v>
      </c>
      <c r="J2233" s="2" t="s">
        <v>27</v>
      </c>
      <c r="K2233" s="2">
        <v>2016</v>
      </c>
      <c r="L2233" s="2" t="s">
        <v>21</v>
      </c>
      <c r="M2233" s="3">
        <v>42682</v>
      </c>
    </row>
    <row r="2234" spans="1:13" x14ac:dyDescent="0.2">
      <c r="A2234" s="1" t="s">
        <v>66</v>
      </c>
      <c r="B2234" s="2" t="s">
        <v>2899</v>
      </c>
      <c r="C2234" s="2" t="s">
        <v>15</v>
      </c>
      <c r="D2234" s="2" t="s">
        <v>2900</v>
      </c>
      <c r="E2234" s="2" t="s">
        <v>2175</v>
      </c>
      <c r="F2234" s="2" t="s">
        <v>35</v>
      </c>
      <c r="G2234" s="2">
        <v>71.430000000000007</v>
      </c>
      <c r="H2234" s="2">
        <v>28.57</v>
      </c>
      <c r="I2234" s="2" t="s">
        <v>19</v>
      </c>
      <c r="J2234" s="2" t="s">
        <v>31</v>
      </c>
      <c r="K2234" s="2">
        <v>2016</v>
      </c>
      <c r="L2234" s="2" t="s">
        <v>21</v>
      </c>
      <c r="M2234" s="3">
        <v>42682</v>
      </c>
    </row>
    <row r="2235" spans="1:13" x14ac:dyDescent="0.2">
      <c r="A2235" s="1" t="s">
        <v>363</v>
      </c>
      <c r="B2235" s="2" t="s">
        <v>2355</v>
      </c>
      <c r="C2235" s="2" t="s">
        <v>15</v>
      </c>
      <c r="D2235" s="2" t="s">
        <v>2882</v>
      </c>
      <c r="E2235" s="2" t="s">
        <v>2175</v>
      </c>
      <c r="F2235" s="2" t="s">
        <v>149</v>
      </c>
      <c r="G2235" s="2">
        <v>68.260000000000005</v>
      </c>
      <c r="H2235" s="2">
        <v>31.74</v>
      </c>
      <c r="I2235" s="2" t="s">
        <v>19</v>
      </c>
      <c r="J2235" s="2" t="s">
        <v>27</v>
      </c>
      <c r="K2235" s="2">
        <v>2016</v>
      </c>
      <c r="L2235" s="2" t="s">
        <v>21</v>
      </c>
      <c r="M2235" s="3">
        <v>42682</v>
      </c>
    </row>
    <row r="2236" spans="1:13" x14ac:dyDescent="0.2">
      <c r="A2236" s="1" t="s">
        <v>293</v>
      </c>
      <c r="B2236" s="2" t="s">
        <v>2901</v>
      </c>
      <c r="C2236" s="2" t="s">
        <v>15</v>
      </c>
      <c r="D2236" s="2" t="s">
        <v>2902</v>
      </c>
      <c r="E2236" s="2" t="s">
        <v>2175</v>
      </c>
      <c r="F2236" s="2" t="s">
        <v>251</v>
      </c>
      <c r="G2236" s="2">
        <v>46.35</v>
      </c>
      <c r="H2236" s="2">
        <v>53.65</v>
      </c>
      <c r="I2236" s="2" t="s">
        <v>26</v>
      </c>
      <c r="J2236" s="2" t="s">
        <v>20</v>
      </c>
      <c r="K2236" s="2">
        <v>2016</v>
      </c>
      <c r="L2236" s="2" t="s">
        <v>21</v>
      </c>
      <c r="M2236" s="3">
        <v>42682</v>
      </c>
    </row>
    <row r="2237" spans="1:13" x14ac:dyDescent="0.2">
      <c r="A2237" s="1" t="s">
        <v>269</v>
      </c>
      <c r="B2237" s="2" t="s">
        <v>2683</v>
      </c>
      <c r="C2237" s="2" t="s">
        <v>15</v>
      </c>
      <c r="D2237" s="2" t="s">
        <v>2903</v>
      </c>
      <c r="E2237" s="2" t="s">
        <v>2175</v>
      </c>
      <c r="F2237" s="2" t="s">
        <v>2904</v>
      </c>
      <c r="G2237" s="2">
        <v>61.22</v>
      </c>
      <c r="H2237" s="2">
        <v>38.78</v>
      </c>
      <c r="I2237" s="2" t="s">
        <v>26</v>
      </c>
      <c r="J2237" s="2" t="s">
        <v>20</v>
      </c>
      <c r="K2237" s="2">
        <v>2016</v>
      </c>
      <c r="L2237" s="2" t="s">
        <v>21</v>
      </c>
      <c r="M2237" s="3">
        <v>42682</v>
      </c>
    </row>
    <row r="2238" spans="1:13" x14ac:dyDescent="0.2">
      <c r="A2238" s="1" t="s">
        <v>13</v>
      </c>
      <c r="B2238" s="2" t="s">
        <v>941</v>
      </c>
      <c r="C2238" s="2" t="s">
        <v>15</v>
      </c>
      <c r="D2238" s="2" t="s">
        <v>2905</v>
      </c>
      <c r="E2238" s="2" t="s">
        <v>2175</v>
      </c>
      <c r="F2238" s="2" t="s">
        <v>48</v>
      </c>
      <c r="G2238" s="2">
        <v>50.84</v>
      </c>
      <c r="H2238" s="2">
        <v>49.16</v>
      </c>
      <c r="I2238" s="2" t="s">
        <v>19</v>
      </c>
      <c r="J2238" s="2" t="s">
        <v>27</v>
      </c>
      <c r="K2238" s="2">
        <v>2016</v>
      </c>
      <c r="L2238" s="2" t="s">
        <v>49</v>
      </c>
      <c r="M2238" s="3">
        <v>42528</v>
      </c>
    </row>
    <row r="2239" spans="1:13" x14ac:dyDescent="0.2">
      <c r="A2239" s="1" t="s">
        <v>45</v>
      </c>
      <c r="B2239" s="2" t="s">
        <v>46</v>
      </c>
      <c r="C2239" s="2" t="s">
        <v>15</v>
      </c>
      <c r="D2239" s="2" t="s">
        <v>2906</v>
      </c>
      <c r="E2239" s="2" t="s">
        <v>2175</v>
      </c>
      <c r="F2239" s="2" t="s">
        <v>55</v>
      </c>
      <c r="G2239" s="2">
        <v>63.8</v>
      </c>
      <c r="H2239" s="2">
        <v>36.200000000000003</v>
      </c>
      <c r="I2239" s="2" t="s">
        <v>19</v>
      </c>
      <c r="J2239" s="2" t="s">
        <v>27</v>
      </c>
      <c r="K2239" s="2">
        <v>2016</v>
      </c>
      <c r="L2239" s="2" t="s">
        <v>49</v>
      </c>
      <c r="M2239" s="3">
        <v>42528</v>
      </c>
    </row>
    <row r="2240" spans="1:13" x14ac:dyDescent="0.2">
      <c r="A2240" s="1" t="s">
        <v>45</v>
      </c>
      <c r="B2240" s="2" t="s">
        <v>46</v>
      </c>
      <c r="C2240" s="2" t="s">
        <v>15</v>
      </c>
      <c r="D2240" s="2" t="s">
        <v>2907</v>
      </c>
      <c r="E2240" s="2" t="s">
        <v>2175</v>
      </c>
      <c r="F2240" s="2" t="s">
        <v>76</v>
      </c>
      <c r="G2240" s="2">
        <v>78.900000000000006</v>
      </c>
      <c r="H2240" s="2">
        <v>21.1</v>
      </c>
      <c r="I2240" s="2" t="s">
        <v>19</v>
      </c>
      <c r="J2240" s="2" t="s">
        <v>27</v>
      </c>
      <c r="K2240" s="2">
        <v>2016</v>
      </c>
      <c r="L2240" s="2" t="s">
        <v>49</v>
      </c>
      <c r="M2240" s="3">
        <v>42528</v>
      </c>
    </row>
    <row r="2241" spans="1:13" x14ac:dyDescent="0.2">
      <c r="A2241" s="1" t="s">
        <v>13</v>
      </c>
      <c r="B2241" s="2" t="s">
        <v>2474</v>
      </c>
      <c r="C2241" s="2" t="s">
        <v>15</v>
      </c>
      <c r="D2241" s="2" t="s">
        <v>2908</v>
      </c>
      <c r="E2241" s="2" t="s">
        <v>2175</v>
      </c>
      <c r="F2241" s="2" t="s">
        <v>35</v>
      </c>
      <c r="G2241" s="2">
        <v>28.52</v>
      </c>
      <c r="H2241" s="2">
        <v>71.48</v>
      </c>
      <c r="I2241" s="2" t="s">
        <v>26</v>
      </c>
      <c r="J2241" s="2" t="s">
        <v>27</v>
      </c>
      <c r="K2241" s="2">
        <v>2016</v>
      </c>
      <c r="L2241" s="2" t="s">
        <v>49</v>
      </c>
      <c r="M2241" s="3">
        <v>42528</v>
      </c>
    </row>
    <row r="2242" spans="1:13" x14ac:dyDescent="0.2">
      <c r="A2242" s="1" t="s">
        <v>91</v>
      </c>
      <c r="B2242" s="2" t="s">
        <v>2137</v>
      </c>
      <c r="C2242" s="2" t="s">
        <v>15</v>
      </c>
      <c r="D2242" s="2" t="s">
        <v>2909</v>
      </c>
      <c r="E2242" s="2" t="s">
        <v>2175</v>
      </c>
      <c r="F2242" s="2" t="s">
        <v>59</v>
      </c>
      <c r="G2242" s="2">
        <v>74.2</v>
      </c>
      <c r="H2242" s="2">
        <v>25.8</v>
      </c>
      <c r="I2242" s="2" t="s">
        <v>19</v>
      </c>
      <c r="J2242" s="2" t="s">
        <v>20</v>
      </c>
      <c r="K2242" s="2">
        <v>2016</v>
      </c>
      <c r="L2242" s="2" t="s">
        <v>49</v>
      </c>
      <c r="M2242" s="3">
        <v>42528</v>
      </c>
    </row>
    <row r="2243" spans="1:13" x14ac:dyDescent="0.2">
      <c r="A2243" s="1" t="s">
        <v>60</v>
      </c>
      <c r="B2243" s="2" t="s">
        <v>285</v>
      </c>
      <c r="C2243" s="2" t="s">
        <v>15</v>
      </c>
      <c r="D2243" s="2" t="s">
        <v>2910</v>
      </c>
      <c r="E2243" s="2" t="s">
        <v>2175</v>
      </c>
      <c r="F2243" s="2" t="s">
        <v>90</v>
      </c>
      <c r="G2243" s="2">
        <v>51.68</v>
      </c>
      <c r="H2243" s="2">
        <v>48.32</v>
      </c>
      <c r="I2243" s="2" t="s">
        <v>26</v>
      </c>
      <c r="J2243" s="2" t="s">
        <v>20</v>
      </c>
      <c r="K2243" s="2">
        <v>2016</v>
      </c>
      <c r="L2243" s="2" t="s">
        <v>49</v>
      </c>
      <c r="M2243" s="3">
        <v>42528</v>
      </c>
    </row>
    <row r="2244" spans="1:13" x14ac:dyDescent="0.2">
      <c r="A2244" s="1" t="s">
        <v>13</v>
      </c>
      <c r="B2244" s="2" t="s">
        <v>131</v>
      </c>
      <c r="C2244" s="2" t="s">
        <v>15</v>
      </c>
      <c r="D2244" s="2" t="s">
        <v>2911</v>
      </c>
      <c r="E2244" s="2" t="s">
        <v>2175</v>
      </c>
      <c r="F2244" s="2" t="s">
        <v>107</v>
      </c>
      <c r="G2244" s="2">
        <v>60.32</v>
      </c>
      <c r="H2244" s="2">
        <v>39.68</v>
      </c>
      <c r="I2244" s="2" t="s">
        <v>19</v>
      </c>
      <c r="J2244" s="2" t="s">
        <v>27</v>
      </c>
      <c r="K2244" s="2">
        <v>2016</v>
      </c>
      <c r="L2244" s="2" t="s">
        <v>49</v>
      </c>
      <c r="M2244" s="3">
        <v>42528</v>
      </c>
    </row>
    <row r="2245" spans="1:13" x14ac:dyDescent="0.2">
      <c r="A2245" s="1" t="s">
        <v>248</v>
      </c>
      <c r="B2245" s="2" t="s">
        <v>249</v>
      </c>
      <c r="C2245" s="2" t="s">
        <v>15</v>
      </c>
      <c r="D2245" s="2" t="s">
        <v>1557</v>
      </c>
      <c r="E2245" s="2" t="s">
        <v>2175</v>
      </c>
      <c r="F2245" s="2" t="s">
        <v>314</v>
      </c>
      <c r="G2245" s="2">
        <v>45.47</v>
      </c>
      <c r="H2245" s="2">
        <v>58.49</v>
      </c>
      <c r="I2245" s="2" t="s">
        <v>26</v>
      </c>
      <c r="J2245" s="2" t="s">
        <v>27</v>
      </c>
      <c r="K2245" s="2">
        <v>2016</v>
      </c>
      <c r="L2245" s="2" t="s">
        <v>49</v>
      </c>
      <c r="M2245" s="3">
        <v>42528</v>
      </c>
    </row>
    <row r="2246" spans="1:13" x14ac:dyDescent="0.2">
      <c r="A2246" s="1" t="s">
        <v>329</v>
      </c>
      <c r="B2246" s="2" t="s">
        <v>431</v>
      </c>
      <c r="C2246" s="2" t="s">
        <v>15</v>
      </c>
      <c r="D2246" s="2" t="s">
        <v>2912</v>
      </c>
      <c r="E2246" s="2" t="s">
        <v>2175</v>
      </c>
      <c r="F2246" s="2" t="s">
        <v>76</v>
      </c>
      <c r="G2246" s="2">
        <v>54.69</v>
      </c>
      <c r="H2246" s="2">
        <v>45.31</v>
      </c>
      <c r="I2246" s="2" t="s">
        <v>19</v>
      </c>
      <c r="J2246" s="2" t="s">
        <v>27</v>
      </c>
      <c r="K2246" s="2">
        <v>2016</v>
      </c>
      <c r="L2246" s="2" t="s">
        <v>49</v>
      </c>
      <c r="M2246" s="3">
        <v>42528</v>
      </c>
    </row>
    <row r="2247" spans="1:13" x14ac:dyDescent="0.2">
      <c r="A2247" s="1" t="s">
        <v>52</v>
      </c>
      <c r="B2247" s="2" t="s">
        <v>742</v>
      </c>
      <c r="C2247" s="2" t="s">
        <v>15</v>
      </c>
      <c r="D2247" s="2" t="s">
        <v>2913</v>
      </c>
      <c r="E2247" s="2" t="s">
        <v>2175</v>
      </c>
      <c r="F2247" s="2" t="s">
        <v>55</v>
      </c>
      <c r="G2247" s="2">
        <v>61.41</v>
      </c>
      <c r="H2247" s="2">
        <v>38.590000000000003</v>
      </c>
      <c r="I2247" s="2" t="s">
        <v>19</v>
      </c>
      <c r="J2247" s="2" t="s">
        <v>27</v>
      </c>
      <c r="K2247" s="2">
        <v>2016</v>
      </c>
      <c r="L2247" s="2" t="s">
        <v>49</v>
      </c>
      <c r="M2247" s="3">
        <v>42528</v>
      </c>
    </row>
    <row r="2248" spans="1:13" x14ac:dyDescent="0.2">
      <c r="A2248" s="1" t="s">
        <v>180</v>
      </c>
      <c r="B2248" s="2" t="s">
        <v>1676</v>
      </c>
      <c r="C2248" s="2" t="s">
        <v>15</v>
      </c>
      <c r="D2248" s="2" t="s">
        <v>2914</v>
      </c>
      <c r="E2248" s="2" t="s">
        <v>2175</v>
      </c>
      <c r="F2248" s="2" t="s">
        <v>65</v>
      </c>
      <c r="G2248" s="2">
        <v>44.29</v>
      </c>
      <c r="H2248" s="2">
        <v>55.71</v>
      </c>
      <c r="I2248" s="2" t="s">
        <v>26</v>
      </c>
      <c r="J2248" s="2" t="s">
        <v>27</v>
      </c>
      <c r="K2248" s="2">
        <v>2016</v>
      </c>
      <c r="L2248" s="2" t="s">
        <v>49</v>
      </c>
      <c r="M2248" s="3">
        <v>42528</v>
      </c>
    </row>
    <row r="2249" spans="1:13" x14ac:dyDescent="0.2">
      <c r="A2249" s="1" t="s">
        <v>13</v>
      </c>
      <c r="B2249" s="2" t="s">
        <v>758</v>
      </c>
      <c r="C2249" s="2" t="s">
        <v>15</v>
      </c>
      <c r="D2249" s="2" t="s">
        <v>2915</v>
      </c>
      <c r="E2249" s="2" t="s">
        <v>2175</v>
      </c>
      <c r="F2249" s="2" t="s">
        <v>76</v>
      </c>
      <c r="G2249" s="2">
        <v>69.459999999999994</v>
      </c>
      <c r="H2249" s="2">
        <v>30.54</v>
      </c>
      <c r="I2249" s="2" t="s">
        <v>19</v>
      </c>
      <c r="J2249" s="2" t="s">
        <v>27</v>
      </c>
      <c r="K2249" s="2">
        <v>2016</v>
      </c>
      <c r="L2249" s="2" t="s">
        <v>49</v>
      </c>
      <c r="M2249" s="3">
        <v>42528</v>
      </c>
    </row>
    <row r="2250" spans="1:13" x14ac:dyDescent="0.2">
      <c r="A2250" s="1" t="s">
        <v>52</v>
      </c>
      <c r="B2250" s="2" t="s">
        <v>2916</v>
      </c>
      <c r="C2250" s="2" t="s">
        <v>15</v>
      </c>
      <c r="D2250" s="2" t="s">
        <v>2917</v>
      </c>
      <c r="E2250" s="2" t="s">
        <v>2175</v>
      </c>
      <c r="F2250" s="2" t="s">
        <v>245</v>
      </c>
      <c r="G2250" s="2">
        <v>73.69</v>
      </c>
      <c r="H2250" s="2">
        <v>26.31</v>
      </c>
      <c r="I2250" s="2" t="s">
        <v>19</v>
      </c>
      <c r="J2250" s="2" t="s">
        <v>20</v>
      </c>
      <c r="K2250" s="2">
        <v>2016</v>
      </c>
      <c r="L2250" s="2" t="s">
        <v>49</v>
      </c>
      <c r="M2250" s="3">
        <v>42528</v>
      </c>
    </row>
    <row r="2251" spans="1:13" x14ac:dyDescent="0.2">
      <c r="A2251" s="1" t="s">
        <v>2918</v>
      </c>
      <c r="B2251" s="2" t="s">
        <v>2919</v>
      </c>
      <c r="C2251" s="2" t="s">
        <v>15</v>
      </c>
      <c r="D2251" s="2" t="s">
        <v>2920</v>
      </c>
      <c r="E2251" s="2" t="s">
        <v>2175</v>
      </c>
      <c r="F2251" s="2" t="s">
        <v>245</v>
      </c>
      <c r="G2251" s="2">
        <v>81.67</v>
      </c>
      <c r="H2251" s="2">
        <v>18.329999999999998</v>
      </c>
      <c r="I2251" s="2" t="s">
        <v>19</v>
      </c>
      <c r="J2251" s="2" t="s">
        <v>27</v>
      </c>
      <c r="K2251" s="2">
        <v>2016</v>
      </c>
      <c r="L2251" s="2" t="s">
        <v>49</v>
      </c>
      <c r="M2251" s="3">
        <v>42528</v>
      </c>
    </row>
    <row r="2252" spans="1:13" x14ac:dyDescent="0.2">
      <c r="A2252" s="1" t="s">
        <v>491</v>
      </c>
      <c r="B2252" s="2" t="s">
        <v>519</v>
      </c>
      <c r="C2252" s="2" t="s">
        <v>15</v>
      </c>
      <c r="D2252" s="2" t="s">
        <v>2921</v>
      </c>
      <c r="E2252" s="2" t="s">
        <v>2175</v>
      </c>
      <c r="F2252" s="2" t="s">
        <v>48</v>
      </c>
      <c r="G2252" s="2">
        <v>59.77</v>
      </c>
      <c r="H2252" s="2">
        <v>40.229999999999997</v>
      </c>
      <c r="I2252" s="2" t="s">
        <v>26</v>
      </c>
      <c r="J2252" s="2" t="s">
        <v>20</v>
      </c>
      <c r="K2252" s="2">
        <v>2016</v>
      </c>
      <c r="L2252" s="2" t="s">
        <v>49</v>
      </c>
      <c r="M2252" s="3">
        <v>42528</v>
      </c>
    </row>
    <row r="2253" spans="1:13" x14ac:dyDescent="0.2">
      <c r="A2253" s="1" t="s">
        <v>32</v>
      </c>
      <c r="B2253" s="2" t="s">
        <v>2922</v>
      </c>
      <c r="C2253" s="2" t="s">
        <v>15</v>
      </c>
      <c r="D2253" s="2" t="s">
        <v>2923</v>
      </c>
      <c r="E2253" s="2" t="s">
        <v>2175</v>
      </c>
      <c r="F2253" s="2" t="s">
        <v>233</v>
      </c>
      <c r="G2253" s="2">
        <v>80.13</v>
      </c>
      <c r="H2253" s="2">
        <v>19.87</v>
      </c>
      <c r="I2253" s="2" t="s">
        <v>19</v>
      </c>
      <c r="J2253" s="2" t="s">
        <v>20</v>
      </c>
      <c r="K2253" s="2">
        <v>2016</v>
      </c>
      <c r="L2253" s="2" t="s">
        <v>49</v>
      </c>
      <c r="M2253" s="3">
        <v>42528</v>
      </c>
    </row>
    <row r="2254" spans="1:13" x14ac:dyDescent="0.2">
      <c r="A2254" s="1" t="s">
        <v>22</v>
      </c>
      <c r="B2254" s="2" t="s">
        <v>217</v>
      </c>
      <c r="C2254" s="2" t="s">
        <v>15</v>
      </c>
      <c r="D2254" s="2" t="s">
        <v>2924</v>
      </c>
      <c r="E2254" s="2" t="s">
        <v>2175</v>
      </c>
      <c r="F2254" s="2" t="s">
        <v>257</v>
      </c>
      <c r="G2254" s="2">
        <v>79.12</v>
      </c>
      <c r="H2254" s="2">
        <v>20.88</v>
      </c>
      <c r="I2254" s="2" t="s">
        <v>19</v>
      </c>
      <c r="J2254" s="2" t="s">
        <v>20</v>
      </c>
      <c r="K2254" s="2">
        <v>2016</v>
      </c>
      <c r="L2254" s="2" t="s">
        <v>49</v>
      </c>
      <c r="M2254" s="3">
        <v>42528</v>
      </c>
    </row>
    <row r="2255" spans="1:13" x14ac:dyDescent="0.2">
      <c r="A2255" s="1" t="s">
        <v>22</v>
      </c>
      <c r="B2255" s="2" t="s">
        <v>217</v>
      </c>
      <c r="C2255" s="2" t="s">
        <v>15</v>
      </c>
      <c r="D2255" s="2" t="s">
        <v>2925</v>
      </c>
      <c r="E2255" s="2" t="s">
        <v>2175</v>
      </c>
      <c r="F2255" s="2" t="s">
        <v>314</v>
      </c>
      <c r="G2255" s="2">
        <v>65.86</v>
      </c>
      <c r="H2255" s="2">
        <v>34.14</v>
      </c>
      <c r="I2255" s="2" t="s">
        <v>26</v>
      </c>
      <c r="J2255" s="2" t="s">
        <v>20</v>
      </c>
      <c r="K2255" s="2">
        <v>2016</v>
      </c>
      <c r="L2255" s="2" t="s">
        <v>49</v>
      </c>
      <c r="M2255" s="3">
        <v>42528</v>
      </c>
    </row>
    <row r="2256" spans="1:13" x14ac:dyDescent="0.2">
      <c r="A2256" s="1" t="s">
        <v>91</v>
      </c>
      <c r="B2256" s="2" t="s">
        <v>2926</v>
      </c>
      <c r="C2256" s="2" t="s">
        <v>15</v>
      </c>
      <c r="D2256" s="2" t="s">
        <v>2927</v>
      </c>
      <c r="E2256" s="2" t="s">
        <v>2175</v>
      </c>
      <c r="F2256" s="2" t="s">
        <v>130</v>
      </c>
      <c r="G2256" s="2">
        <v>77.5</v>
      </c>
      <c r="H2256" s="2">
        <v>22.5</v>
      </c>
      <c r="I2256" s="2" t="s">
        <v>19</v>
      </c>
      <c r="J2256" s="2" t="s">
        <v>20</v>
      </c>
      <c r="K2256" s="2">
        <v>2016</v>
      </c>
      <c r="L2256" s="2" t="s">
        <v>49</v>
      </c>
      <c r="M2256" s="3">
        <v>42528</v>
      </c>
    </row>
    <row r="2257" spans="1:13" x14ac:dyDescent="0.2">
      <c r="A2257" s="1" t="s">
        <v>22</v>
      </c>
      <c r="B2257" s="2" t="s">
        <v>2928</v>
      </c>
      <c r="C2257" s="2" t="s">
        <v>15</v>
      </c>
      <c r="D2257" s="2" t="s">
        <v>2929</v>
      </c>
      <c r="E2257" s="2" t="s">
        <v>2175</v>
      </c>
      <c r="F2257" s="2" t="s">
        <v>176</v>
      </c>
      <c r="G2257" s="2">
        <v>70.58</v>
      </c>
      <c r="H2257" s="2">
        <v>29.42</v>
      </c>
      <c r="I2257" s="2" t="s">
        <v>19</v>
      </c>
      <c r="J2257" s="2" t="s">
        <v>20</v>
      </c>
      <c r="K2257" s="2">
        <v>2016</v>
      </c>
      <c r="L2257" s="2" t="s">
        <v>49</v>
      </c>
      <c r="M2257" s="3">
        <v>42528</v>
      </c>
    </row>
    <row r="2258" spans="1:13" x14ac:dyDescent="0.2">
      <c r="A2258" s="1" t="s">
        <v>205</v>
      </c>
      <c r="B2258" s="2" t="s">
        <v>2930</v>
      </c>
      <c r="C2258" s="2" t="s">
        <v>15</v>
      </c>
      <c r="D2258" s="2" t="s">
        <v>2931</v>
      </c>
      <c r="E2258" s="2" t="s">
        <v>2175</v>
      </c>
      <c r="F2258" s="2" t="s">
        <v>65</v>
      </c>
      <c r="G2258" s="2">
        <v>79.23</v>
      </c>
      <c r="H2258" s="2">
        <v>20.77</v>
      </c>
      <c r="I2258" s="2" t="s">
        <v>19</v>
      </c>
      <c r="J2258" s="2" t="s">
        <v>20</v>
      </c>
      <c r="K2258" s="2">
        <v>2016</v>
      </c>
      <c r="L2258" s="2" t="s">
        <v>49</v>
      </c>
      <c r="M2258" s="3">
        <v>42528</v>
      </c>
    </row>
    <row r="2259" spans="1:13" x14ac:dyDescent="0.2">
      <c r="A2259" s="1" t="s">
        <v>32</v>
      </c>
      <c r="B2259" s="2" t="s">
        <v>2932</v>
      </c>
      <c r="C2259" s="2" t="s">
        <v>24</v>
      </c>
      <c r="D2259" s="2" t="s">
        <v>2933</v>
      </c>
      <c r="E2259" s="2" t="s">
        <v>2175</v>
      </c>
      <c r="F2259" s="2" t="s">
        <v>44</v>
      </c>
      <c r="G2259" s="2">
        <v>70.38</v>
      </c>
      <c r="H2259" s="2">
        <v>29.62</v>
      </c>
      <c r="I2259" s="2" t="s">
        <v>19</v>
      </c>
      <c r="J2259" s="2" t="s">
        <v>20</v>
      </c>
      <c r="K2259" s="2">
        <v>2016</v>
      </c>
      <c r="L2259" s="2" t="s">
        <v>49</v>
      </c>
      <c r="M2259" s="3">
        <v>42528</v>
      </c>
    </row>
    <row r="2260" spans="1:13" x14ac:dyDescent="0.2">
      <c r="A2260" s="1" t="s">
        <v>66</v>
      </c>
      <c r="B2260" s="2" t="s">
        <v>695</v>
      </c>
      <c r="C2260" s="2" t="s">
        <v>15</v>
      </c>
      <c r="D2260" s="2" t="s">
        <v>2934</v>
      </c>
      <c r="E2260" s="2" t="s">
        <v>2175</v>
      </c>
      <c r="F2260" s="2" t="s">
        <v>76</v>
      </c>
      <c r="G2260" s="2">
        <v>72.900000000000006</v>
      </c>
      <c r="H2260" s="2">
        <v>27.1</v>
      </c>
      <c r="I2260" s="2" t="s">
        <v>19</v>
      </c>
      <c r="J2260" s="2" t="s">
        <v>27</v>
      </c>
      <c r="K2260" s="2">
        <v>2015</v>
      </c>
      <c r="L2260" s="2" t="s">
        <v>36</v>
      </c>
      <c r="M2260" s="3">
        <v>42311</v>
      </c>
    </row>
    <row r="2261" spans="1:13" x14ac:dyDescent="0.2">
      <c r="A2261" s="1" t="s">
        <v>60</v>
      </c>
      <c r="B2261" s="2" t="s">
        <v>327</v>
      </c>
      <c r="C2261" s="2" t="s">
        <v>15</v>
      </c>
      <c r="D2261" s="2" t="s">
        <v>2935</v>
      </c>
      <c r="E2261" s="2" t="s">
        <v>2175</v>
      </c>
      <c r="F2261" s="2" t="s">
        <v>245</v>
      </c>
      <c r="G2261" s="2">
        <v>44.6</v>
      </c>
      <c r="H2261" s="2">
        <v>55.4</v>
      </c>
      <c r="I2261" s="2" t="s">
        <v>26</v>
      </c>
      <c r="J2261" s="2" t="s">
        <v>27</v>
      </c>
      <c r="K2261" s="2">
        <v>2015</v>
      </c>
      <c r="L2261" s="2" t="s">
        <v>36</v>
      </c>
      <c r="M2261" s="3">
        <v>42311</v>
      </c>
    </row>
    <row r="2262" spans="1:13" x14ac:dyDescent="0.2">
      <c r="A2262" s="1" t="s">
        <v>205</v>
      </c>
      <c r="B2262" s="2" t="s">
        <v>658</v>
      </c>
      <c r="C2262" s="2" t="s">
        <v>15</v>
      </c>
      <c r="D2262" s="2" t="s">
        <v>2936</v>
      </c>
      <c r="E2262" s="2" t="s">
        <v>2175</v>
      </c>
      <c r="F2262" s="2" t="s">
        <v>55</v>
      </c>
      <c r="G2262" s="2">
        <v>75.38</v>
      </c>
      <c r="H2262" s="2">
        <v>24.62</v>
      </c>
      <c r="I2262" s="2" t="s">
        <v>19</v>
      </c>
      <c r="J2262" s="2" t="s">
        <v>27</v>
      </c>
      <c r="K2262" s="2">
        <v>2015</v>
      </c>
      <c r="L2262" s="2" t="s">
        <v>36</v>
      </c>
      <c r="M2262" s="3">
        <v>42311</v>
      </c>
    </row>
    <row r="2263" spans="1:13" x14ac:dyDescent="0.2">
      <c r="A2263" s="1" t="s">
        <v>205</v>
      </c>
      <c r="B2263" s="2" t="s">
        <v>658</v>
      </c>
      <c r="C2263" s="2" t="s">
        <v>15</v>
      </c>
      <c r="D2263" s="2" t="s">
        <v>2937</v>
      </c>
      <c r="E2263" s="2" t="s">
        <v>2175</v>
      </c>
      <c r="F2263" s="2" t="s">
        <v>76</v>
      </c>
      <c r="G2263" s="2">
        <v>72.22</v>
      </c>
      <c r="H2263" s="2">
        <v>27.78</v>
      </c>
      <c r="I2263" s="2" t="s">
        <v>19</v>
      </c>
      <c r="J2263" s="2" t="s">
        <v>27</v>
      </c>
      <c r="K2263" s="2">
        <v>2015</v>
      </c>
      <c r="L2263" s="2" t="s">
        <v>36</v>
      </c>
      <c r="M2263" s="3">
        <v>42311</v>
      </c>
    </row>
    <row r="2264" spans="1:13" x14ac:dyDescent="0.2">
      <c r="A2264" s="1" t="s">
        <v>220</v>
      </c>
      <c r="B2264" s="2" t="s">
        <v>1250</v>
      </c>
      <c r="C2264" s="2" t="s">
        <v>15</v>
      </c>
      <c r="D2264" s="2" t="s">
        <v>2938</v>
      </c>
      <c r="E2264" s="2" t="s">
        <v>2175</v>
      </c>
      <c r="F2264" s="2" t="s">
        <v>245</v>
      </c>
      <c r="G2264" s="2">
        <v>43.81</v>
      </c>
      <c r="H2264" s="2">
        <v>56.19</v>
      </c>
      <c r="I2264" s="2" t="s">
        <v>26</v>
      </c>
      <c r="J2264" s="2" t="s">
        <v>20</v>
      </c>
      <c r="K2264" s="2">
        <v>2015</v>
      </c>
      <c r="L2264" s="2" t="s">
        <v>36</v>
      </c>
      <c r="M2264" s="3">
        <v>42311</v>
      </c>
    </row>
    <row r="2265" spans="1:13" x14ac:dyDescent="0.2">
      <c r="A2265" s="1" t="s">
        <v>91</v>
      </c>
      <c r="B2265" s="2" t="s">
        <v>91</v>
      </c>
      <c r="C2265" s="2" t="s">
        <v>15</v>
      </c>
      <c r="D2265" s="2" t="s">
        <v>2939</v>
      </c>
      <c r="E2265" s="2" t="s">
        <v>2175</v>
      </c>
      <c r="F2265" s="2" t="s">
        <v>44</v>
      </c>
      <c r="G2265" s="2">
        <v>69.75</v>
      </c>
      <c r="H2265" s="2">
        <v>30.25</v>
      </c>
      <c r="I2265" s="2" t="s">
        <v>19</v>
      </c>
      <c r="J2265" s="2" t="s">
        <v>27</v>
      </c>
      <c r="K2265" s="2">
        <v>2015</v>
      </c>
      <c r="L2265" s="2" t="s">
        <v>36</v>
      </c>
      <c r="M2265" s="3">
        <v>42311</v>
      </c>
    </row>
    <row r="2266" spans="1:13" x14ac:dyDescent="0.2">
      <c r="A2266" s="1" t="s">
        <v>91</v>
      </c>
      <c r="B2266" s="2" t="s">
        <v>1876</v>
      </c>
      <c r="C2266" s="2" t="s">
        <v>15</v>
      </c>
      <c r="D2266" s="2" t="s">
        <v>2940</v>
      </c>
      <c r="E2266" s="2" t="s">
        <v>2175</v>
      </c>
      <c r="F2266" s="2" t="s">
        <v>18</v>
      </c>
      <c r="G2266" s="2">
        <v>60.63</v>
      </c>
      <c r="H2266" s="2">
        <v>39.369999999999997</v>
      </c>
      <c r="I2266" s="2" t="s">
        <v>19</v>
      </c>
      <c r="J2266" s="2" t="s">
        <v>27</v>
      </c>
      <c r="K2266" s="2">
        <v>2015</v>
      </c>
      <c r="L2266" s="2" t="s">
        <v>36</v>
      </c>
      <c r="M2266" s="3">
        <v>42311</v>
      </c>
    </row>
    <row r="2267" spans="1:13" x14ac:dyDescent="0.2">
      <c r="A2267" s="1" t="s">
        <v>220</v>
      </c>
      <c r="B2267" s="2" t="s">
        <v>1195</v>
      </c>
      <c r="C2267" s="2" t="s">
        <v>15</v>
      </c>
      <c r="D2267" s="2" t="s">
        <v>1599</v>
      </c>
      <c r="E2267" s="2" t="s">
        <v>2175</v>
      </c>
      <c r="F2267" s="2" t="s">
        <v>59</v>
      </c>
      <c r="G2267" s="2">
        <v>58.09</v>
      </c>
      <c r="H2267" s="2">
        <v>41.91</v>
      </c>
      <c r="I2267" s="2" t="s">
        <v>19</v>
      </c>
      <c r="J2267" s="2" t="s">
        <v>27</v>
      </c>
      <c r="K2267" s="2">
        <v>2015</v>
      </c>
      <c r="L2267" s="2" t="s">
        <v>36</v>
      </c>
      <c r="M2267" s="3">
        <v>42311</v>
      </c>
    </row>
    <row r="2268" spans="1:13" x14ac:dyDescent="0.2">
      <c r="A2268" s="1" t="s">
        <v>100</v>
      </c>
      <c r="B2268" s="2" t="s">
        <v>496</v>
      </c>
      <c r="C2268" s="2" t="s">
        <v>15</v>
      </c>
      <c r="D2268" s="2" t="s">
        <v>2935</v>
      </c>
      <c r="E2268" s="2" t="s">
        <v>2175</v>
      </c>
      <c r="F2268" s="2" t="s">
        <v>48</v>
      </c>
      <c r="G2268" s="2">
        <v>63.35</v>
      </c>
      <c r="H2268" s="2">
        <v>36.65</v>
      </c>
      <c r="I2268" s="2" t="s">
        <v>19</v>
      </c>
      <c r="J2268" s="2" t="s">
        <v>27</v>
      </c>
      <c r="K2268" s="2">
        <v>2015</v>
      </c>
      <c r="L2268" s="2" t="s">
        <v>36</v>
      </c>
      <c r="M2268" s="3">
        <v>42311</v>
      </c>
    </row>
    <row r="2269" spans="1:13" x14ac:dyDescent="0.2">
      <c r="A2269" s="1" t="s">
        <v>374</v>
      </c>
      <c r="B2269" s="2" t="s">
        <v>679</v>
      </c>
      <c r="C2269" s="2" t="s">
        <v>15</v>
      </c>
      <c r="D2269" s="2" t="s">
        <v>2941</v>
      </c>
      <c r="E2269" s="2" t="s">
        <v>2175</v>
      </c>
      <c r="F2269" s="2" t="s">
        <v>93</v>
      </c>
      <c r="G2269" s="2">
        <v>69.7</v>
      </c>
      <c r="H2269" s="2">
        <v>30.3</v>
      </c>
      <c r="I2269" s="2" t="s">
        <v>19</v>
      </c>
      <c r="J2269" s="2" t="s">
        <v>27</v>
      </c>
      <c r="K2269" s="2">
        <v>2015</v>
      </c>
      <c r="L2269" s="2" t="s">
        <v>36</v>
      </c>
      <c r="M2269" s="3">
        <v>42311</v>
      </c>
    </row>
    <row r="2270" spans="1:13" x14ac:dyDescent="0.2">
      <c r="A2270" s="1" t="s">
        <v>374</v>
      </c>
      <c r="B2270" s="2" t="s">
        <v>679</v>
      </c>
      <c r="C2270" s="2" t="s">
        <v>15</v>
      </c>
      <c r="D2270" s="2" t="s">
        <v>2942</v>
      </c>
      <c r="E2270" s="2" t="s">
        <v>2175</v>
      </c>
      <c r="F2270" s="2" t="s">
        <v>18</v>
      </c>
      <c r="G2270" s="2">
        <v>60.56</v>
      </c>
      <c r="H2270" s="2">
        <v>39.44</v>
      </c>
      <c r="I2270" s="2" t="s">
        <v>19</v>
      </c>
      <c r="J2270" s="2" t="s">
        <v>27</v>
      </c>
      <c r="K2270" s="2">
        <v>2015</v>
      </c>
      <c r="L2270" s="2" t="s">
        <v>36</v>
      </c>
      <c r="M2270" s="3">
        <v>42311</v>
      </c>
    </row>
    <row r="2271" spans="1:13" x14ac:dyDescent="0.2">
      <c r="A2271" s="1" t="s">
        <v>177</v>
      </c>
      <c r="B2271" s="2" t="s">
        <v>2943</v>
      </c>
      <c r="C2271" s="2" t="s">
        <v>15</v>
      </c>
      <c r="D2271" s="2" t="s">
        <v>2944</v>
      </c>
      <c r="E2271" s="2" t="s">
        <v>2175</v>
      </c>
      <c r="F2271" s="2" t="s">
        <v>76</v>
      </c>
      <c r="G2271" s="2">
        <v>76</v>
      </c>
      <c r="H2271" s="2">
        <v>24</v>
      </c>
      <c r="I2271" s="2" t="s">
        <v>19</v>
      </c>
      <c r="J2271" s="2" t="s">
        <v>27</v>
      </c>
      <c r="K2271" s="2">
        <v>2015</v>
      </c>
      <c r="L2271" s="2" t="s">
        <v>36</v>
      </c>
      <c r="M2271" s="3">
        <v>42311</v>
      </c>
    </row>
    <row r="2272" spans="1:13" x14ac:dyDescent="0.2">
      <c r="A2272" s="1" t="s">
        <v>13</v>
      </c>
      <c r="B2272" s="2" t="s">
        <v>2432</v>
      </c>
      <c r="C2272" s="2" t="s">
        <v>15</v>
      </c>
      <c r="D2272" s="2" t="s">
        <v>2945</v>
      </c>
      <c r="E2272" s="2" t="s">
        <v>2175</v>
      </c>
      <c r="F2272" s="2" t="s">
        <v>65</v>
      </c>
      <c r="G2272" s="2">
        <v>85.1</v>
      </c>
      <c r="H2272" s="2">
        <v>14.9</v>
      </c>
      <c r="I2272" s="2" t="s">
        <v>19</v>
      </c>
      <c r="J2272" s="2" t="s">
        <v>27</v>
      </c>
      <c r="K2272" s="2">
        <v>2015</v>
      </c>
      <c r="L2272" s="2" t="s">
        <v>36</v>
      </c>
      <c r="M2272" s="3">
        <v>42311</v>
      </c>
    </row>
    <row r="2273" spans="1:13" x14ac:dyDescent="0.2">
      <c r="A2273" s="1" t="s">
        <v>13</v>
      </c>
      <c r="B2273" s="2" t="s">
        <v>997</v>
      </c>
      <c r="C2273" s="2" t="s">
        <v>15</v>
      </c>
      <c r="D2273" s="2" t="s">
        <v>2946</v>
      </c>
      <c r="E2273" s="2" t="s">
        <v>2175</v>
      </c>
      <c r="F2273" s="2" t="s">
        <v>140</v>
      </c>
      <c r="G2273" s="2">
        <v>71.790000000000006</v>
      </c>
      <c r="H2273" s="2">
        <v>28.21</v>
      </c>
      <c r="I2273" s="2" t="s">
        <v>19</v>
      </c>
      <c r="J2273" s="2" t="s">
        <v>27</v>
      </c>
      <c r="K2273" s="2">
        <v>2015</v>
      </c>
      <c r="L2273" s="2" t="s">
        <v>36</v>
      </c>
      <c r="M2273" s="3">
        <v>42311</v>
      </c>
    </row>
    <row r="2274" spans="1:13" x14ac:dyDescent="0.2">
      <c r="A2274" s="1" t="s">
        <v>122</v>
      </c>
      <c r="B2274" s="2" t="s">
        <v>2947</v>
      </c>
      <c r="C2274" s="2" t="s">
        <v>15</v>
      </c>
      <c r="D2274" s="2" t="s">
        <v>2948</v>
      </c>
      <c r="E2274" s="2" t="s">
        <v>2175</v>
      </c>
      <c r="F2274" s="2" t="s">
        <v>130</v>
      </c>
      <c r="G2274" s="2">
        <v>58.76</v>
      </c>
      <c r="H2274" s="2">
        <v>41.24</v>
      </c>
      <c r="I2274" s="2" t="s">
        <v>26</v>
      </c>
      <c r="J2274" s="2" t="s">
        <v>20</v>
      </c>
      <c r="K2274" s="2">
        <v>2015</v>
      </c>
      <c r="L2274" s="2" t="s">
        <v>36</v>
      </c>
      <c r="M2274" s="3">
        <v>42311</v>
      </c>
    </row>
    <row r="2275" spans="1:13" x14ac:dyDescent="0.2">
      <c r="A2275" s="1" t="s">
        <v>13</v>
      </c>
      <c r="B2275" s="2" t="s">
        <v>1910</v>
      </c>
      <c r="C2275" s="2" t="s">
        <v>15</v>
      </c>
      <c r="D2275" s="2" t="s">
        <v>2949</v>
      </c>
      <c r="E2275" s="2" t="s">
        <v>2175</v>
      </c>
      <c r="F2275" s="2" t="s">
        <v>107</v>
      </c>
      <c r="G2275" s="2">
        <v>56.46</v>
      </c>
      <c r="H2275" s="2">
        <v>43.54</v>
      </c>
      <c r="I2275" s="2" t="s">
        <v>19</v>
      </c>
      <c r="J2275" s="2" t="s">
        <v>27</v>
      </c>
      <c r="K2275" s="2">
        <v>2015</v>
      </c>
      <c r="L2275" s="2" t="s">
        <v>36</v>
      </c>
      <c r="M2275" s="3">
        <v>42066</v>
      </c>
    </row>
    <row r="2276" spans="1:13" x14ac:dyDescent="0.2">
      <c r="A2276" s="1" t="s">
        <v>13</v>
      </c>
      <c r="B2276" s="2" t="s">
        <v>758</v>
      </c>
      <c r="C2276" s="2" t="s">
        <v>15</v>
      </c>
      <c r="D2276" s="2" t="s">
        <v>2950</v>
      </c>
      <c r="E2276" s="2" t="s">
        <v>2175</v>
      </c>
      <c r="F2276" s="2" t="s">
        <v>107</v>
      </c>
      <c r="G2276" s="2">
        <v>47.6</v>
      </c>
      <c r="H2276" s="2">
        <v>52.4</v>
      </c>
      <c r="I2276" s="2" t="s">
        <v>26</v>
      </c>
      <c r="J2276" s="2" t="s">
        <v>27</v>
      </c>
      <c r="K2276" s="2">
        <v>2015</v>
      </c>
      <c r="L2276" s="2" t="s">
        <v>36</v>
      </c>
      <c r="M2276" s="3">
        <v>42066</v>
      </c>
    </row>
    <row r="2277" spans="1:13" x14ac:dyDescent="0.2">
      <c r="A2277" s="1" t="s">
        <v>13</v>
      </c>
      <c r="B2277" s="2" t="s">
        <v>2401</v>
      </c>
      <c r="C2277" s="2" t="s">
        <v>15</v>
      </c>
      <c r="D2277" s="2" t="s">
        <v>2951</v>
      </c>
      <c r="E2277" s="2" t="s">
        <v>2175</v>
      </c>
      <c r="F2277" s="2" t="s">
        <v>48</v>
      </c>
      <c r="G2277" s="2">
        <v>75.27</v>
      </c>
      <c r="H2277" s="2">
        <v>24.73</v>
      </c>
      <c r="I2277" s="2" t="s">
        <v>19</v>
      </c>
      <c r="J2277" s="2" t="s">
        <v>27</v>
      </c>
      <c r="K2277" s="2">
        <v>2015</v>
      </c>
      <c r="L2277" s="2" t="s">
        <v>36</v>
      </c>
      <c r="M2277" s="3">
        <v>42066</v>
      </c>
    </row>
    <row r="2278" spans="1:13" x14ac:dyDescent="0.2">
      <c r="A2278" s="1" t="s">
        <v>100</v>
      </c>
      <c r="B2278" s="2" t="s">
        <v>518</v>
      </c>
      <c r="C2278" s="2" t="s">
        <v>15</v>
      </c>
      <c r="D2278" s="2" t="s">
        <v>2952</v>
      </c>
      <c r="E2278" s="2" t="s">
        <v>2175</v>
      </c>
      <c r="F2278" s="2" t="s">
        <v>78</v>
      </c>
      <c r="G2278" s="2">
        <v>71.27</v>
      </c>
      <c r="H2278" s="2">
        <v>28.73</v>
      </c>
      <c r="I2278" s="2" t="s">
        <v>19</v>
      </c>
      <c r="J2278" s="2" t="s">
        <v>27</v>
      </c>
      <c r="K2278" s="2">
        <v>2015</v>
      </c>
      <c r="L2278" s="2" t="s">
        <v>36</v>
      </c>
      <c r="M2278" s="3">
        <v>42066</v>
      </c>
    </row>
    <row r="2279" spans="1:13" x14ac:dyDescent="0.2">
      <c r="A2279" s="1" t="s">
        <v>13</v>
      </c>
      <c r="B2279" s="2" t="s">
        <v>2410</v>
      </c>
      <c r="C2279" s="2" t="s">
        <v>15</v>
      </c>
      <c r="D2279" s="2" t="s">
        <v>1488</v>
      </c>
      <c r="E2279" s="2" t="s">
        <v>2175</v>
      </c>
      <c r="F2279" s="2" t="s">
        <v>107</v>
      </c>
      <c r="G2279" s="2">
        <v>70.400000000000006</v>
      </c>
      <c r="H2279" s="2">
        <v>29.6</v>
      </c>
      <c r="I2279" s="2" t="s">
        <v>19</v>
      </c>
      <c r="J2279" s="2" t="s">
        <v>27</v>
      </c>
      <c r="K2279" s="2">
        <v>2015</v>
      </c>
      <c r="L2279" s="2" t="s">
        <v>36</v>
      </c>
      <c r="M2279" s="3">
        <v>42066</v>
      </c>
    </row>
    <row r="2280" spans="1:13" x14ac:dyDescent="0.2">
      <c r="A2280" s="1" t="s">
        <v>66</v>
      </c>
      <c r="B2280" s="2" t="s">
        <v>2953</v>
      </c>
      <c r="C2280" s="2" t="s">
        <v>15</v>
      </c>
      <c r="D2280" s="2" t="s">
        <v>2954</v>
      </c>
      <c r="E2280" s="2" t="s">
        <v>2175</v>
      </c>
      <c r="F2280" s="2" t="s">
        <v>107</v>
      </c>
      <c r="G2280" s="2">
        <v>56.72</v>
      </c>
      <c r="H2280" s="2">
        <v>43.28</v>
      </c>
      <c r="I2280" s="2" t="s">
        <v>26</v>
      </c>
      <c r="J2280" s="2" t="s">
        <v>20</v>
      </c>
      <c r="K2280" s="2">
        <v>2015</v>
      </c>
      <c r="L2280" s="2" t="s">
        <v>36</v>
      </c>
      <c r="M2280" s="3">
        <v>42066</v>
      </c>
    </row>
    <row r="2281" spans="1:13" x14ac:dyDescent="0.2">
      <c r="A2281" s="1" t="s">
        <v>2918</v>
      </c>
      <c r="B2281" s="2" t="s">
        <v>2919</v>
      </c>
      <c r="C2281" s="2" t="s">
        <v>15</v>
      </c>
      <c r="D2281" s="2" t="s">
        <v>2955</v>
      </c>
      <c r="E2281" s="2" t="s">
        <v>2175</v>
      </c>
      <c r="F2281" s="2" t="s">
        <v>121</v>
      </c>
      <c r="G2281" s="2">
        <v>75.599999999999994</v>
      </c>
      <c r="H2281" s="2">
        <v>24.4</v>
      </c>
      <c r="I2281" s="2" t="s">
        <v>19</v>
      </c>
      <c r="J2281" s="2" t="s">
        <v>20</v>
      </c>
      <c r="K2281" s="2">
        <v>2014</v>
      </c>
      <c r="L2281" s="2" t="s">
        <v>21</v>
      </c>
      <c r="M2281" s="3">
        <v>41947</v>
      </c>
    </row>
    <row r="2282" spans="1:13" x14ac:dyDescent="0.2">
      <c r="A2282" s="1" t="s">
        <v>13</v>
      </c>
      <c r="B2282" s="2" t="s">
        <v>2281</v>
      </c>
      <c r="C2282" s="2" t="s">
        <v>15</v>
      </c>
      <c r="D2282" s="2" t="s">
        <v>2956</v>
      </c>
      <c r="E2282" s="2" t="s">
        <v>2175</v>
      </c>
      <c r="F2282" s="2" t="s">
        <v>140</v>
      </c>
      <c r="G2282" s="2">
        <v>34.39</v>
      </c>
      <c r="H2282" s="2">
        <v>65.61</v>
      </c>
      <c r="I2282" s="2" t="s">
        <v>26</v>
      </c>
      <c r="J2282" s="2" t="s">
        <v>27</v>
      </c>
      <c r="K2282" s="2">
        <v>2014</v>
      </c>
      <c r="L2282" s="2" t="s">
        <v>49</v>
      </c>
      <c r="M2282" s="3">
        <v>41793</v>
      </c>
    </row>
    <row r="2283" spans="1:13" x14ac:dyDescent="0.2">
      <c r="A2283" s="1" t="s">
        <v>91</v>
      </c>
      <c r="B2283" s="2" t="s">
        <v>2418</v>
      </c>
      <c r="C2283" s="2" t="s">
        <v>15</v>
      </c>
      <c r="D2283" s="2" t="s">
        <v>2957</v>
      </c>
      <c r="E2283" s="2" t="s">
        <v>2175</v>
      </c>
      <c r="F2283" s="2" t="s">
        <v>251</v>
      </c>
      <c r="G2283" s="2">
        <v>77.099999999999994</v>
      </c>
      <c r="H2283" s="2">
        <v>22.9</v>
      </c>
      <c r="I2283" s="2" t="s">
        <v>19</v>
      </c>
      <c r="J2283" s="2" t="s">
        <v>27</v>
      </c>
      <c r="K2283" s="2">
        <v>2013</v>
      </c>
      <c r="L2283" s="2" t="s">
        <v>36</v>
      </c>
      <c r="M2283" s="3">
        <v>41583</v>
      </c>
    </row>
    <row r="2284" spans="1:13" x14ac:dyDescent="0.2">
      <c r="A2284" s="1" t="s">
        <v>40</v>
      </c>
      <c r="B2284" s="2" t="s">
        <v>203</v>
      </c>
      <c r="C2284" s="2" t="s">
        <v>15</v>
      </c>
      <c r="D2284" s="2" t="s">
        <v>2958</v>
      </c>
      <c r="E2284" s="2" t="s">
        <v>2175</v>
      </c>
      <c r="F2284" s="2" t="s">
        <v>65</v>
      </c>
      <c r="G2284" s="2">
        <v>61.2</v>
      </c>
      <c r="H2284" s="2">
        <v>38.799999999999997</v>
      </c>
      <c r="I2284" s="2" t="s">
        <v>26</v>
      </c>
      <c r="J2284" s="2" t="s">
        <v>20</v>
      </c>
      <c r="K2284" s="2">
        <v>2013</v>
      </c>
      <c r="L2284" s="2" t="s">
        <v>36</v>
      </c>
      <c r="M2284" s="3">
        <v>41583</v>
      </c>
    </row>
    <row r="2285" spans="1:13" x14ac:dyDescent="0.2">
      <c r="A2285" s="1" t="s">
        <v>91</v>
      </c>
      <c r="B2285" s="2" t="s">
        <v>2471</v>
      </c>
      <c r="C2285" s="2" t="s">
        <v>15</v>
      </c>
      <c r="D2285" s="2" t="s">
        <v>2959</v>
      </c>
      <c r="E2285" s="2" t="s">
        <v>2175</v>
      </c>
      <c r="F2285" s="2" t="s">
        <v>140</v>
      </c>
      <c r="G2285" s="2">
        <v>73.2</v>
      </c>
      <c r="H2285" s="2">
        <v>26.8</v>
      </c>
      <c r="I2285" s="2" t="s">
        <v>19</v>
      </c>
      <c r="J2285" s="2" t="s">
        <v>27</v>
      </c>
      <c r="K2285" s="2">
        <v>2013</v>
      </c>
      <c r="L2285" s="2" t="s">
        <v>36</v>
      </c>
      <c r="M2285" s="3">
        <v>41583</v>
      </c>
    </row>
    <row r="2286" spans="1:13" x14ac:dyDescent="0.2">
      <c r="A2286" s="1" t="s">
        <v>220</v>
      </c>
      <c r="B2286" s="2" t="s">
        <v>1250</v>
      </c>
      <c r="C2286" s="2" t="s">
        <v>15</v>
      </c>
      <c r="D2286" s="2" t="s">
        <v>2960</v>
      </c>
      <c r="E2286" s="2" t="s">
        <v>2175</v>
      </c>
      <c r="F2286" s="2" t="s">
        <v>257</v>
      </c>
      <c r="G2286" s="2">
        <v>48.95</v>
      </c>
      <c r="H2286" s="2">
        <v>51.05</v>
      </c>
      <c r="I2286" s="2" t="s">
        <v>26</v>
      </c>
      <c r="J2286" s="2" t="s">
        <v>27</v>
      </c>
      <c r="K2286" s="2">
        <v>2013</v>
      </c>
      <c r="L2286" s="2" t="s">
        <v>36</v>
      </c>
      <c r="M2286" s="3">
        <v>41583</v>
      </c>
    </row>
    <row r="2287" spans="1:13" x14ac:dyDescent="0.2">
      <c r="A2287" s="1" t="s">
        <v>363</v>
      </c>
      <c r="B2287" s="2" t="s">
        <v>1064</v>
      </c>
      <c r="C2287" s="2" t="s">
        <v>15</v>
      </c>
      <c r="D2287" s="2" t="s">
        <v>2961</v>
      </c>
      <c r="E2287" s="2" t="s">
        <v>2175</v>
      </c>
      <c r="F2287" s="2" t="s">
        <v>55</v>
      </c>
      <c r="G2287" s="2">
        <v>66.28</v>
      </c>
      <c r="H2287" s="2">
        <v>33.72</v>
      </c>
      <c r="I2287" s="2" t="s">
        <v>19</v>
      </c>
      <c r="J2287" s="2" t="s">
        <v>27</v>
      </c>
      <c r="K2287" s="2">
        <v>2013</v>
      </c>
      <c r="L2287" s="2" t="s">
        <v>36</v>
      </c>
      <c r="M2287" s="3">
        <v>41583</v>
      </c>
    </row>
    <row r="2288" spans="1:13" x14ac:dyDescent="0.2">
      <c r="A2288" s="1" t="s">
        <v>374</v>
      </c>
      <c r="B2288" s="2" t="s">
        <v>443</v>
      </c>
      <c r="C2288" s="2" t="s">
        <v>15</v>
      </c>
      <c r="D2288" s="2" t="s">
        <v>2962</v>
      </c>
      <c r="E2288" s="2" t="s">
        <v>2175</v>
      </c>
      <c r="F2288" s="2" t="s">
        <v>136</v>
      </c>
      <c r="G2288" s="2">
        <v>73.72</v>
      </c>
      <c r="H2288" s="2">
        <v>26.28</v>
      </c>
      <c r="I2288" s="2" t="s">
        <v>19</v>
      </c>
      <c r="J2288" s="2" t="s">
        <v>27</v>
      </c>
      <c r="K2288" s="2">
        <v>2013</v>
      </c>
      <c r="L2288" s="2" t="s">
        <v>36</v>
      </c>
      <c r="M2288" s="3">
        <v>41583</v>
      </c>
    </row>
    <row r="2289" spans="1:13" x14ac:dyDescent="0.2">
      <c r="A2289" s="1" t="s">
        <v>108</v>
      </c>
      <c r="B2289" s="2" t="s">
        <v>802</v>
      </c>
      <c r="C2289" s="2" t="s">
        <v>15</v>
      </c>
      <c r="D2289" s="2" t="s">
        <v>2935</v>
      </c>
      <c r="E2289" s="2" t="s">
        <v>2175</v>
      </c>
      <c r="F2289" s="2" t="s">
        <v>107</v>
      </c>
      <c r="G2289" s="2">
        <v>67.3</v>
      </c>
      <c r="H2289" s="2">
        <v>32.700000000000003</v>
      </c>
      <c r="I2289" s="2" t="s">
        <v>19</v>
      </c>
      <c r="J2289" s="2" t="s">
        <v>27</v>
      </c>
      <c r="K2289" s="2">
        <v>2013</v>
      </c>
      <c r="L2289" s="2" t="s">
        <v>36</v>
      </c>
      <c r="M2289" s="3">
        <v>41583</v>
      </c>
    </row>
    <row r="2290" spans="1:13" x14ac:dyDescent="0.2">
      <c r="A2290" s="1" t="s">
        <v>66</v>
      </c>
      <c r="B2290" s="2" t="s">
        <v>1022</v>
      </c>
      <c r="C2290" s="2" t="s">
        <v>15</v>
      </c>
      <c r="D2290" s="2" t="s">
        <v>2963</v>
      </c>
      <c r="E2290" s="2" t="s">
        <v>2175</v>
      </c>
      <c r="F2290" s="2" t="s">
        <v>59</v>
      </c>
      <c r="G2290" s="2">
        <v>65.3</v>
      </c>
      <c r="H2290" s="2">
        <v>34.700000000000003</v>
      </c>
      <c r="I2290" s="2" t="s">
        <v>19</v>
      </c>
      <c r="J2290" s="2" t="s">
        <v>27</v>
      </c>
      <c r="K2290" s="2">
        <v>2013</v>
      </c>
      <c r="L2290" s="2" t="s">
        <v>36</v>
      </c>
      <c r="M2290" s="3">
        <v>41583</v>
      </c>
    </row>
    <row r="2291" spans="1:13" x14ac:dyDescent="0.2">
      <c r="A2291" s="1" t="s">
        <v>293</v>
      </c>
      <c r="B2291" s="2" t="s">
        <v>749</v>
      </c>
      <c r="C2291" s="2" t="s">
        <v>15</v>
      </c>
      <c r="D2291" s="2" t="s">
        <v>2964</v>
      </c>
      <c r="E2291" s="2" t="s">
        <v>2175</v>
      </c>
      <c r="F2291" s="2" t="s">
        <v>107</v>
      </c>
      <c r="G2291" s="2">
        <v>51.86</v>
      </c>
      <c r="H2291" s="2">
        <v>48.14</v>
      </c>
      <c r="I2291" s="2" t="s">
        <v>19</v>
      </c>
      <c r="J2291" s="2" t="s">
        <v>27</v>
      </c>
      <c r="K2291" s="2">
        <v>2013</v>
      </c>
      <c r="L2291" s="2" t="s">
        <v>36</v>
      </c>
      <c r="M2291" s="3">
        <v>41583</v>
      </c>
    </row>
    <row r="2292" spans="1:13" x14ac:dyDescent="0.2">
      <c r="A2292" s="1" t="s">
        <v>13</v>
      </c>
      <c r="B2292" s="2" t="s">
        <v>601</v>
      </c>
      <c r="C2292" s="2" t="s">
        <v>15</v>
      </c>
      <c r="D2292" s="2" t="s">
        <v>2965</v>
      </c>
      <c r="E2292" s="2" t="s">
        <v>2175</v>
      </c>
      <c r="F2292" s="2" t="s">
        <v>874</v>
      </c>
      <c r="G2292" s="2">
        <v>70.92</v>
      </c>
      <c r="H2292" s="2">
        <v>29.08</v>
      </c>
      <c r="I2292" s="2" t="s">
        <v>19</v>
      </c>
      <c r="J2292" s="2" t="s">
        <v>27</v>
      </c>
      <c r="K2292" s="2">
        <v>2013</v>
      </c>
      <c r="L2292" s="2" t="s">
        <v>36</v>
      </c>
      <c r="M2292" s="3">
        <v>41583</v>
      </c>
    </row>
    <row r="2293" spans="1:13" x14ac:dyDescent="0.2">
      <c r="A2293" s="1" t="s">
        <v>13</v>
      </c>
      <c r="B2293" s="2" t="s">
        <v>763</v>
      </c>
      <c r="C2293" s="2" t="s">
        <v>15</v>
      </c>
      <c r="D2293" s="2" t="s">
        <v>2966</v>
      </c>
      <c r="E2293" s="2" t="s">
        <v>2175</v>
      </c>
      <c r="F2293" s="2" t="s">
        <v>44</v>
      </c>
      <c r="G2293" s="2">
        <v>72.12</v>
      </c>
      <c r="H2293" s="2">
        <v>27.88</v>
      </c>
      <c r="I2293" s="2" t="s">
        <v>19</v>
      </c>
      <c r="J2293" s="2" t="s">
        <v>27</v>
      </c>
      <c r="K2293" s="2">
        <v>2013</v>
      </c>
      <c r="L2293" s="2" t="s">
        <v>36</v>
      </c>
      <c r="M2293" s="3">
        <v>41583</v>
      </c>
    </row>
    <row r="2294" spans="1:13" x14ac:dyDescent="0.2">
      <c r="A2294" s="1" t="s">
        <v>66</v>
      </c>
      <c r="B2294" s="2" t="s">
        <v>1088</v>
      </c>
      <c r="C2294" s="2" t="s">
        <v>15</v>
      </c>
      <c r="D2294" s="2" t="s">
        <v>2967</v>
      </c>
      <c r="E2294" s="2" t="s">
        <v>2175</v>
      </c>
      <c r="F2294" s="2" t="s">
        <v>55</v>
      </c>
      <c r="G2294" s="2">
        <v>68.08</v>
      </c>
      <c r="H2294" s="2">
        <v>31.92</v>
      </c>
      <c r="I2294" s="2" t="s">
        <v>19</v>
      </c>
      <c r="J2294" s="2" t="s">
        <v>27</v>
      </c>
      <c r="K2294" s="2">
        <v>2013</v>
      </c>
      <c r="L2294" s="2" t="s">
        <v>36</v>
      </c>
      <c r="M2294" s="3">
        <v>41583</v>
      </c>
    </row>
    <row r="2295" spans="1:13" x14ac:dyDescent="0.2">
      <c r="A2295" s="1" t="s">
        <v>205</v>
      </c>
      <c r="B2295" s="2" t="s">
        <v>502</v>
      </c>
      <c r="C2295" s="2" t="s">
        <v>15</v>
      </c>
      <c r="D2295" s="2" t="s">
        <v>2968</v>
      </c>
      <c r="E2295" s="2" t="s">
        <v>2175</v>
      </c>
      <c r="F2295" s="2" t="s">
        <v>76</v>
      </c>
      <c r="G2295" s="2">
        <v>68.09</v>
      </c>
      <c r="H2295" s="2">
        <v>31.91</v>
      </c>
      <c r="I2295" s="2" t="s">
        <v>19</v>
      </c>
      <c r="J2295" s="2" t="s">
        <v>27</v>
      </c>
      <c r="K2295" s="2">
        <v>2013</v>
      </c>
      <c r="L2295" s="2" t="s">
        <v>36</v>
      </c>
      <c r="M2295" s="3">
        <v>41583</v>
      </c>
    </row>
    <row r="2296" spans="1:13" x14ac:dyDescent="0.2">
      <c r="A2296" s="1" t="s">
        <v>66</v>
      </c>
      <c r="B2296" s="2" t="s">
        <v>2711</v>
      </c>
      <c r="C2296" s="2" t="s">
        <v>15</v>
      </c>
      <c r="D2296" s="2" t="s">
        <v>2969</v>
      </c>
      <c r="E2296" s="2" t="s">
        <v>2175</v>
      </c>
      <c r="F2296" s="2" t="s">
        <v>76</v>
      </c>
      <c r="G2296" s="2">
        <v>75.81</v>
      </c>
      <c r="H2296" s="2">
        <v>24.19</v>
      </c>
      <c r="I2296" s="2" t="s">
        <v>19</v>
      </c>
      <c r="J2296" s="2" t="s">
        <v>27</v>
      </c>
      <c r="K2296" s="2">
        <v>2013</v>
      </c>
      <c r="L2296" s="2" t="s">
        <v>36</v>
      </c>
      <c r="M2296" s="3">
        <v>41583</v>
      </c>
    </row>
    <row r="2297" spans="1:13" x14ac:dyDescent="0.2">
      <c r="A2297" s="1" t="s">
        <v>66</v>
      </c>
      <c r="B2297" s="2" t="s">
        <v>1462</v>
      </c>
      <c r="C2297" s="2" t="s">
        <v>15</v>
      </c>
      <c r="D2297" s="2" t="s">
        <v>2970</v>
      </c>
      <c r="E2297" s="2" t="s">
        <v>2175</v>
      </c>
      <c r="F2297" s="2" t="s">
        <v>130</v>
      </c>
      <c r="G2297" s="2">
        <v>69.92</v>
      </c>
      <c r="H2297" s="2">
        <v>30.08</v>
      </c>
      <c r="I2297" s="2" t="s">
        <v>19</v>
      </c>
      <c r="J2297" s="2" t="s">
        <v>27</v>
      </c>
      <c r="K2297" s="2">
        <v>2013</v>
      </c>
      <c r="L2297" s="2" t="s">
        <v>36</v>
      </c>
      <c r="M2297" s="3">
        <v>41583</v>
      </c>
    </row>
    <row r="2298" spans="1:13" x14ac:dyDescent="0.2">
      <c r="A2298" s="1" t="s">
        <v>280</v>
      </c>
      <c r="B2298" s="2" t="s">
        <v>2873</v>
      </c>
      <c r="C2298" s="2" t="s">
        <v>15</v>
      </c>
      <c r="D2298" s="2" t="s">
        <v>2971</v>
      </c>
      <c r="E2298" s="2" t="s">
        <v>2175</v>
      </c>
      <c r="F2298" s="2" t="s">
        <v>107</v>
      </c>
      <c r="G2298" s="2">
        <v>75.61</v>
      </c>
      <c r="H2298" s="2">
        <v>24.39</v>
      </c>
      <c r="I2298" s="2" t="s">
        <v>19</v>
      </c>
      <c r="J2298" s="2" t="s">
        <v>27</v>
      </c>
      <c r="K2298" s="2">
        <v>2013</v>
      </c>
      <c r="L2298" s="2" t="s">
        <v>36</v>
      </c>
      <c r="M2298" s="3">
        <v>41473</v>
      </c>
    </row>
    <row r="2299" spans="1:13" x14ac:dyDescent="0.2">
      <c r="A2299" s="1" t="s">
        <v>280</v>
      </c>
      <c r="B2299" s="2" t="s">
        <v>2873</v>
      </c>
      <c r="C2299" s="2" t="s">
        <v>15</v>
      </c>
      <c r="D2299" s="2" t="s">
        <v>2972</v>
      </c>
      <c r="E2299" s="2" t="s">
        <v>2175</v>
      </c>
      <c r="F2299" s="2" t="s">
        <v>55</v>
      </c>
      <c r="G2299" s="2">
        <v>40.729999999999997</v>
      </c>
      <c r="H2299" s="2">
        <v>59.27</v>
      </c>
      <c r="I2299" s="2" t="s">
        <v>26</v>
      </c>
      <c r="J2299" s="2" t="s">
        <v>27</v>
      </c>
      <c r="K2299" s="2">
        <v>2013</v>
      </c>
      <c r="L2299" s="2" t="s">
        <v>36</v>
      </c>
      <c r="M2299" s="3">
        <v>41473</v>
      </c>
    </row>
    <row r="2300" spans="1:13" x14ac:dyDescent="0.2">
      <c r="A2300" s="1" t="s">
        <v>205</v>
      </c>
      <c r="B2300" s="2" t="s">
        <v>658</v>
      </c>
      <c r="C2300" s="2" t="s">
        <v>15</v>
      </c>
      <c r="D2300" s="2" t="s">
        <v>2973</v>
      </c>
      <c r="E2300" s="2" t="s">
        <v>2175</v>
      </c>
      <c r="F2300" s="2" t="s">
        <v>107</v>
      </c>
      <c r="G2300" s="2">
        <v>70.959999999999994</v>
      </c>
      <c r="H2300" s="2">
        <v>29.04</v>
      </c>
      <c r="I2300" s="2" t="s">
        <v>19</v>
      </c>
      <c r="J2300" s="2" t="s">
        <v>27</v>
      </c>
      <c r="K2300" s="2">
        <v>2013</v>
      </c>
      <c r="L2300" s="2" t="s">
        <v>36</v>
      </c>
      <c r="M2300" s="3">
        <v>41429</v>
      </c>
    </row>
    <row r="2301" spans="1:13" x14ac:dyDescent="0.2">
      <c r="A2301" s="1" t="s">
        <v>13</v>
      </c>
      <c r="B2301" s="2" t="s">
        <v>13</v>
      </c>
      <c r="C2301" s="2" t="s">
        <v>1003</v>
      </c>
      <c r="D2301" s="2" t="s">
        <v>2974</v>
      </c>
      <c r="E2301" s="2" t="s">
        <v>2175</v>
      </c>
      <c r="F2301" s="2" t="s">
        <v>130</v>
      </c>
      <c r="G2301" s="2">
        <v>65.569999999999993</v>
      </c>
      <c r="H2301" s="2">
        <v>37.42</v>
      </c>
      <c r="I2301" s="2" t="s">
        <v>19</v>
      </c>
      <c r="J2301" s="2" t="s">
        <v>27</v>
      </c>
      <c r="K2301" s="2">
        <v>2013</v>
      </c>
      <c r="L2301" s="2" t="s">
        <v>36</v>
      </c>
      <c r="M2301" s="3">
        <v>41415</v>
      </c>
    </row>
    <row r="2302" spans="1:13" x14ac:dyDescent="0.2">
      <c r="A2302" s="1" t="s">
        <v>13</v>
      </c>
      <c r="B2302" s="2" t="s">
        <v>1898</v>
      </c>
      <c r="C2302" s="2" t="s">
        <v>15</v>
      </c>
      <c r="D2302" s="2" t="s">
        <v>2975</v>
      </c>
      <c r="E2302" s="2" t="s">
        <v>2175</v>
      </c>
      <c r="F2302" s="2" t="s">
        <v>44</v>
      </c>
      <c r="G2302" s="2">
        <v>43.57</v>
      </c>
      <c r="H2302" s="2">
        <v>56.43</v>
      </c>
      <c r="I2302" s="2" t="s">
        <v>26</v>
      </c>
      <c r="J2302" s="2" t="s">
        <v>20</v>
      </c>
      <c r="K2302" s="2">
        <v>2013</v>
      </c>
      <c r="L2302" s="2" t="s">
        <v>36</v>
      </c>
      <c r="M2302" s="3">
        <v>41373</v>
      </c>
    </row>
    <row r="2303" spans="1:13" x14ac:dyDescent="0.2">
      <c r="A2303" s="1" t="s">
        <v>13</v>
      </c>
      <c r="B2303" s="2" t="s">
        <v>2361</v>
      </c>
      <c r="C2303" s="2" t="s">
        <v>15</v>
      </c>
      <c r="D2303" s="2" t="s">
        <v>2976</v>
      </c>
      <c r="E2303" s="2" t="s">
        <v>2175</v>
      </c>
      <c r="F2303" s="2" t="s">
        <v>97</v>
      </c>
      <c r="G2303" s="2">
        <v>88.1</v>
      </c>
      <c r="H2303" s="2">
        <v>11.9</v>
      </c>
      <c r="I2303" s="2" t="s">
        <v>19</v>
      </c>
      <c r="J2303" s="2" t="s">
        <v>20</v>
      </c>
      <c r="K2303" s="2">
        <v>2013</v>
      </c>
      <c r="L2303" s="2" t="s">
        <v>36</v>
      </c>
      <c r="M2303" s="3">
        <v>41373</v>
      </c>
    </row>
    <row r="2304" spans="1:13" x14ac:dyDescent="0.2">
      <c r="A2304" s="1" t="s">
        <v>13</v>
      </c>
      <c r="B2304" s="2" t="s">
        <v>2361</v>
      </c>
      <c r="C2304" s="2" t="s">
        <v>15</v>
      </c>
      <c r="D2304" s="2" t="s">
        <v>2977</v>
      </c>
      <c r="E2304" s="2" t="s">
        <v>2175</v>
      </c>
      <c r="F2304" s="2" t="s">
        <v>51</v>
      </c>
      <c r="G2304" s="2">
        <v>85.71</v>
      </c>
      <c r="H2304" s="2">
        <v>14.29</v>
      </c>
      <c r="I2304" s="2" t="s">
        <v>19</v>
      </c>
      <c r="J2304" s="2" t="s">
        <v>20</v>
      </c>
      <c r="K2304" s="2">
        <v>2013</v>
      </c>
      <c r="L2304" s="2" t="s">
        <v>36</v>
      </c>
      <c r="M2304" s="3">
        <v>41373</v>
      </c>
    </row>
    <row r="2305" spans="1:13" x14ac:dyDescent="0.2">
      <c r="A2305" s="1" t="s">
        <v>13</v>
      </c>
      <c r="B2305" s="2" t="s">
        <v>2361</v>
      </c>
      <c r="C2305" s="2" t="s">
        <v>15</v>
      </c>
      <c r="D2305" s="2" t="s">
        <v>2978</v>
      </c>
      <c r="E2305" s="2" t="s">
        <v>2175</v>
      </c>
      <c r="F2305" s="2" t="s">
        <v>115</v>
      </c>
      <c r="G2305" s="2">
        <v>80.95</v>
      </c>
      <c r="H2305" s="2">
        <v>19.05</v>
      </c>
      <c r="I2305" s="2" t="s">
        <v>19</v>
      </c>
      <c r="J2305" s="2" t="s">
        <v>20</v>
      </c>
      <c r="K2305" s="2">
        <v>2013</v>
      </c>
      <c r="L2305" s="2" t="s">
        <v>36</v>
      </c>
      <c r="M2305" s="3">
        <v>41373</v>
      </c>
    </row>
    <row r="2306" spans="1:13" x14ac:dyDescent="0.2">
      <c r="A2306" s="1" t="s">
        <v>13</v>
      </c>
      <c r="B2306" s="2" t="s">
        <v>1941</v>
      </c>
      <c r="C2306" s="2" t="s">
        <v>15</v>
      </c>
      <c r="D2306" s="2" t="s">
        <v>2979</v>
      </c>
      <c r="E2306" s="2" t="s">
        <v>2175</v>
      </c>
      <c r="F2306" s="2" t="s">
        <v>107</v>
      </c>
      <c r="G2306" s="2">
        <v>55.85</v>
      </c>
      <c r="H2306" s="2">
        <v>44.15</v>
      </c>
      <c r="I2306" s="2" t="s">
        <v>19</v>
      </c>
      <c r="J2306" s="2" t="s">
        <v>27</v>
      </c>
      <c r="K2306" s="2">
        <v>2013</v>
      </c>
      <c r="L2306" s="2" t="s">
        <v>36</v>
      </c>
      <c r="M2306" s="3">
        <v>41338</v>
      </c>
    </row>
    <row r="2307" spans="1:13" x14ac:dyDescent="0.2">
      <c r="A2307" s="1" t="s">
        <v>13</v>
      </c>
      <c r="B2307" s="2" t="s">
        <v>13</v>
      </c>
      <c r="C2307" s="2" t="s">
        <v>1003</v>
      </c>
      <c r="D2307" s="2" t="s">
        <v>2980</v>
      </c>
      <c r="E2307" s="2" t="s">
        <v>2175</v>
      </c>
      <c r="F2307" s="2" t="s">
        <v>85</v>
      </c>
      <c r="G2307" s="2">
        <v>54.67</v>
      </c>
      <c r="H2307" s="2">
        <v>45.32</v>
      </c>
      <c r="I2307" s="2" t="s">
        <v>26</v>
      </c>
      <c r="J2307" s="2" t="s">
        <v>27</v>
      </c>
      <c r="K2307" s="2">
        <v>2013</v>
      </c>
      <c r="L2307" s="2" t="s">
        <v>36</v>
      </c>
      <c r="M2307" s="3">
        <v>41338</v>
      </c>
    </row>
    <row r="2308" spans="1:13" x14ac:dyDescent="0.2">
      <c r="A2308" s="1" t="s">
        <v>13</v>
      </c>
      <c r="B2308" s="2" t="s">
        <v>1737</v>
      </c>
      <c r="C2308" s="2" t="s">
        <v>15</v>
      </c>
      <c r="D2308" s="2" t="s">
        <v>2981</v>
      </c>
      <c r="E2308" s="2" t="s">
        <v>2175</v>
      </c>
      <c r="F2308" s="2" t="s">
        <v>2982</v>
      </c>
      <c r="G2308" s="2">
        <v>50.8</v>
      </c>
      <c r="H2308" s="2">
        <v>49.2</v>
      </c>
      <c r="I2308" s="2" t="s">
        <v>19</v>
      </c>
      <c r="J2308" s="2" t="s">
        <v>27</v>
      </c>
      <c r="K2308" s="2">
        <v>2013</v>
      </c>
      <c r="L2308" s="2" t="s">
        <v>36</v>
      </c>
      <c r="M2308" s="3">
        <v>41338</v>
      </c>
    </row>
    <row r="2309" spans="1:13" x14ac:dyDescent="0.2">
      <c r="A2309" s="1" t="s">
        <v>13</v>
      </c>
      <c r="B2309" s="2" t="s">
        <v>893</v>
      </c>
      <c r="C2309" s="2" t="s">
        <v>15</v>
      </c>
      <c r="D2309" s="2" t="s">
        <v>2983</v>
      </c>
      <c r="E2309" s="2" t="s">
        <v>2175</v>
      </c>
      <c r="F2309" s="2" t="s">
        <v>895</v>
      </c>
      <c r="G2309" s="2">
        <v>77.3</v>
      </c>
      <c r="H2309" s="2">
        <v>22.7</v>
      </c>
      <c r="I2309" s="2" t="s">
        <v>19</v>
      </c>
      <c r="J2309" s="2" t="s">
        <v>27</v>
      </c>
      <c r="K2309" s="2">
        <v>2013</v>
      </c>
      <c r="L2309" s="2" t="s">
        <v>36</v>
      </c>
      <c r="M2309" s="3">
        <v>41338</v>
      </c>
    </row>
    <row r="2310" spans="1:13" x14ac:dyDescent="0.2">
      <c r="A2310" s="1" t="s">
        <v>91</v>
      </c>
      <c r="B2310" s="2" t="s">
        <v>2418</v>
      </c>
      <c r="C2310" s="2" t="s">
        <v>15</v>
      </c>
      <c r="D2310" s="2" t="s">
        <v>2984</v>
      </c>
      <c r="E2310" s="2" t="s">
        <v>2175</v>
      </c>
      <c r="F2310" s="2" t="s">
        <v>95</v>
      </c>
      <c r="G2310" s="2">
        <v>77.400000000000006</v>
      </c>
      <c r="H2310" s="2">
        <v>22.6</v>
      </c>
      <c r="I2310" s="2" t="s">
        <v>19</v>
      </c>
      <c r="J2310" s="2" t="s">
        <v>27</v>
      </c>
      <c r="K2310" s="2">
        <v>2011</v>
      </c>
      <c r="L2310" s="2" t="s">
        <v>36</v>
      </c>
      <c r="M2310" s="3">
        <v>40855</v>
      </c>
    </row>
    <row r="2311" spans="1:13" x14ac:dyDescent="0.2">
      <c r="A2311" s="1" t="s">
        <v>91</v>
      </c>
      <c r="B2311" s="2" t="s">
        <v>2471</v>
      </c>
      <c r="C2311" s="2" t="s">
        <v>15</v>
      </c>
      <c r="D2311" s="2" t="s">
        <v>2985</v>
      </c>
      <c r="E2311" s="2" t="s">
        <v>2175</v>
      </c>
      <c r="F2311" s="2" t="s">
        <v>48</v>
      </c>
      <c r="G2311" s="2">
        <v>83.9</v>
      </c>
      <c r="H2311" s="2">
        <v>16.100000000000001</v>
      </c>
      <c r="I2311" s="2" t="s">
        <v>19</v>
      </c>
      <c r="J2311" s="2" t="s">
        <v>27</v>
      </c>
      <c r="K2311" s="2">
        <v>2011</v>
      </c>
      <c r="L2311" s="2" t="s">
        <v>36</v>
      </c>
      <c r="M2311" s="3">
        <v>40855</v>
      </c>
    </row>
    <row r="2312" spans="1:13" x14ac:dyDescent="0.2">
      <c r="A2312" s="1" t="s">
        <v>220</v>
      </c>
      <c r="B2312" s="2" t="s">
        <v>423</v>
      </c>
      <c r="C2312" s="2" t="s">
        <v>15</v>
      </c>
      <c r="D2312" s="2" t="s">
        <v>2986</v>
      </c>
      <c r="E2312" s="2" t="s">
        <v>2175</v>
      </c>
      <c r="F2312" s="2" t="s">
        <v>78</v>
      </c>
      <c r="G2312" s="2">
        <v>55.38</v>
      </c>
      <c r="H2312" s="2">
        <v>44.62</v>
      </c>
      <c r="I2312" s="2" t="s">
        <v>19</v>
      </c>
      <c r="J2312" s="2" t="s">
        <v>27</v>
      </c>
      <c r="K2312" s="2">
        <v>2011</v>
      </c>
      <c r="L2312" s="2" t="s">
        <v>36</v>
      </c>
      <c r="M2312" s="3">
        <v>40855</v>
      </c>
    </row>
    <row r="2313" spans="1:13" x14ac:dyDescent="0.2">
      <c r="A2313" s="1" t="s">
        <v>363</v>
      </c>
      <c r="B2313" s="2" t="s">
        <v>947</v>
      </c>
      <c r="C2313" s="2" t="s">
        <v>15</v>
      </c>
      <c r="D2313" s="2" t="s">
        <v>2987</v>
      </c>
      <c r="E2313" s="2" t="s">
        <v>2175</v>
      </c>
      <c r="F2313" s="2" t="s">
        <v>65</v>
      </c>
      <c r="G2313" s="2">
        <v>65.319999999999993</v>
      </c>
      <c r="H2313" s="2">
        <v>34.68</v>
      </c>
      <c r="I2313" s="2" t="s">
        <v>19</v>
      </c>
      <c r="J2313" s="2" t="s">
        <v>27</v>
      </c>
      <c r="K2313" s="2">
        <v>2011</v>
      </c>
      <c r="L2313" s="2" t="s">
        <v>36</v>
      </c>
      <c r="M2313" s="3">
        <v>40855</v>
      </c>
    </row>
    <row r="2314" spans="1:13" x14ac:dyDescent="0.2">
      <c r="A2314" s="1" t="s">
        <v>220</v>
      </c>
      <c r="B2314" s="2" t="s">
        <v>1250</v>
      </c>
      <c r="C2314" s="2" t="s">
        <v>15</v>
      </c>
      <c r="D2314" s="2" t="s">
        <v>2988</v>
      </c>
      <c r="E2314" s="2" t="s">
        <v>2175</v>
      </c>
      <c r="F2314" s="2" t="s">
        <v>35</v>
      </c>
      <c r="G2314" s="2">
        <v>76.56</v>
      </c>
      <c r="H2314" s="2">
        <v>23.44</v>
      </c>
      <c r="I2314" s="2" t="s">
        <v>19</v>
      </c>
      <c r="J2314" s="2" t="s">
        <v>27</v>
      </c>
      <c r="K2314" s="2">
        <v>2011</v>
      </c>
      <c r="L2314" s="2" t="s">
        <v>36</v>
      </c>
      <c r="M2314" s="3">
        <v>40855</v>
      </c>
    </row>
    <row r="2315" spans="1:13" x14ac:dyDescent="0.2">
      <c r="A2315" s="1" t="s">
        <v>511</v>
      </c>
      <c r="B2315" s="2" t="s">
        <v>1317</v>
      </c>
      <c r="C2315" s="2" t="s">
        <v>15</v>
      </c>
      <c r="D2315" s="2" t="s">
        <v>2989</v>
      </c>
      <c r="E2315" s="2" t="s">
        <v>2175</v>
      </c>
      <c r="F2315" s="2" t="s">
        <v>115</v>
      </c>
      <c r="G2315" s="2">
        <v>48.41</v>
      </c>
      <c r="H2315" s="2">
        <v>51.59</v>
      </c>
      <c r="I2315" s="2" t="s">
        <v>26</v>
      </c>
      <c r="J2315" s="2" t="s">
        <v>27</v>
      </c>
      <c r="K2315" s="2">
        <v>2011</v>
      </c>
      <c r="L2315" s="2" t="s">
        <v>36</v>
      </c>
      <c r="M2315" s="3">
        <v>40855</v>
      </c>
    </row>
    <row r="2316" spans="1:13" x14ac:dyDescent="0.2">
      <c r="A2316" s="1" t="s">
        <v>511</v>
      </c>
      <c r="B2316" s="2" t="s">
        <v>1317</v>
      </c>
      <c r="C2316" s="2" t="s">
        <v>15</v>
      </c>
      <c r="D2316" s="2" t="s">
        <v>2990</v>
      </c>
      <c r="E2316" s="2" t="s">
        <v>2175</v>
      </c>
      <c r="F2316" s="2" t="s">
        <v>35</v>
      </c>
      <c r="G2316" s="2">
        <v>36.229999999999997</v>
      </c>
      <c r="H2316" s="2">
        <v>63.77</v>
      </c>
      <c r="I2316" s="2" t="s">
        <v>26</v>
      </c>
      <c r="J2316" s="2" t="s">
        <v>27</v>
      </c>
      <c r="K2316" s="2">
        <v>2011</v>
      </c>
      <c r="L2316" s="2" t="s">
        <v>36</v>
      </c>
      <c r="M2316" s="3">
        <v>40855</v>
      </c>
    </row>
    <row r="2317" spans="1:13" x14ac:dyDescent="0.2">
      <c r="A2317" s="1" t="s">
        <v>511</v>
      </c>
      <c r="B2317" s="2" t="s">
        <v>1317</v>
      </c>
      <c r="C2317" s="2" t="s">
        <v>15</v>
      </c>
      <c r="D2317" s="2" t="s">
        <v>2991</v>
      </c>
      <c r="E2317" s="2" t="s">
        <v>2175</v>
      </c>
      <c r="F2317" s="2" t="s">
        <v>78</v>
      </c>
      <c r="G2317" s="2">
        <v>42.58</v>
      </c>
      <c r="H2317" s="2">
        <v>57.42</v>
      </c>
      <c r="I2317" s="2" t="s">
        <v>26</v>
      </c>
      <c r="J2317" s="2" t="s">
        <v>27</v>
      </c>
      <c r="K2317" s="2">
        <v>2011</v>
      </c>
      <c r="L2317" s="2" t="s">
        <v>36</v>
      </c>
      <c r="M2317" s="3">
        <v>40855</v>
      </c>
    </row>
    <row r="2318" spans="1:13" x14ac:dyDescent="0.2">
      <c r="A2318" s="1" t="s">
        <v>363</v>
      </c>
      <c r="B2318" s="2" t="s">
        <v>1064</v>
      </c>
      <c r="C2318" s="2" t="s">
        <v>15</v>
      </c>
      <c r="D2318" s="2" t="s">
        <v>408</v>
      </c>
      <c r="E2318" s="2" t="s">
        <v>2175</v>
      </c>
      <c r="F2318" s="2" t="s">
        <v>95</v>
      </c>
      <c r="G2318" s="2">
        <v>57.48</v>
      </c>
      <c r="H2318" s="2">
        <v>42.52</v>
      </c>
      <c r="I2318" s="2" t="s">
        <v>19</v>
      </c>
      <c r="J2318" s="2" t="s">
        <v>27</v>
      </c>
      <c r="K2318" s="2">
        <v>2011</v>
      </c>
      <c r="L2318" s="2" t="s">
        <v>36</v>
      </c>
      <c r="M2318" s="3">
        <v>40855</v>
      </c>
    </row>
    <row r="2319" spans="1:13" x14ac:dyDescent="0.2">
      <c r="A2319" s="1" t="s">
        <v>205</v>
      </c>
      <c r="B2319" s="2" t="s">
        <v>662</v>
      </c>
      <c r="C2319" s="2" t="s">
        <v>15</v>
      </c>
      <c r="D2319" s="2" t="s">
        <v>2992</v>
      </c>
      <c r="E2319" s="2" t="s">
        <v>2175</v>
      </c>
      <c r="F2319" s="2" t="s">
        <v>65</v>
      </c>
      <c r="G2319" s="2">
        <v>77.8</v>
      </c>
      <c r="H2319" s="2">
        <v>22.2</v>
      </c>
      <c r="I2319" s="2" t="s">
        <v>19</v>
      </c>
      <c r="J2319" s="2" t="s">
        <v>27</v>
      </c>
      <c r="K2319" s="2">
        <v>2011</v>
      </c>
      <c r="L2319" s="2" t="s">
        <v>36</v>
      </c>
      <c r="M2319" s="3">
        <v>40855</v>
      </c>
    </row>
    <row r="2320" spans="1:13" x14ac:dyDescent="0.2">
      <c r="A2320" s="1" t="s">
        <v>91</v>
      </c>
      <c r="B2320" s="2" t="s">
        <v>2521</v>
      </c>
      <c r="C2320" s="2" t="s">
        <v>15</v>
      </c>
      <c r="D2320" s="2" t="s">
        <v>2945</v>
      </c>
      <c r="E2320" s="2" t="s">
        <v>2175</v>
      </c>
      <c r="F2320" s="2" t="s">
        <v>136</v>
      </c>
      <c r="G2320" s="2">
        <v>73.599999999999994</v>
      </c>
      <c r="H2320" s="2">
        <v>26.4</v>
      </c>
      <c r="I2320" s="2" t="s">
        <v>19</v>
      </c>
      <c r="J2320" s="2" t="s">
        <v>27</v>
      </c>
      <c r="K2320" s="2">
        <v>2011</v>
      </c>
      <c r="L2320" s="2" t="s">
        <v>36</v>
      </c>
      <c r="M2320" s="3">
        <v>40855</v>
      </c>
    </row>
    <row r="2321" spans="1:13" x14ac:dyDescent="0.2">
      <c r="A2321" s="1" t="s">
        <v>91</v>
      </c>
      <c r="B2321" s="2" t="s">
        <v>2521</v>
      </c>
      <c r="C2321" s="2" t="s">
        <v>15</v>
      </c>
      <c r="D2321" s="2" t="s">
        <v>2993</v>
      </c>
      <c r="E2321" s="2" t="s">
        <v>2175</v>
      </c>
      <c r="F2321" s="2" t="s">
        <v>115</v>
      </c>
      <c r="G2321" s="2">
        <v>55.6</v>
      </c>
      <c r="H2321" s="2">
        <v>44.4</v>
      </c>
      <c r="I2321" s="2" t="s">
        <v>19</v>
      </c>
      <c r="J2321" s="2" t="s">
        <v>27</v>
      </c>
      <c r="K2321" s="2">
        <v>2011</v>
      </c>
      <c r="L2321" s="2" t="s">
        <v>36</v>
      </c>
      <c r="M2321" s="3">
        <v>40855</v>
      </c>
    </row>
    <row r="2322" spans="1:13" x14ac:dyDescent="0.2">
      <c r="A2322" s="1" t="s">
        <v>363</v>
      </c>
      <c r="B2322" s="2" t="s">
        <v>474</v>
      </c>
      <c r="C2322" s="2" t="s">
        <v>15</v>
      </c>
      <c r="D2322" s="2" t="s">
        <v>2994</v>
      </c>
      <c r="E2322" s="2" t="s">
        <v>2175</v>
      </c>
      <c r="F2322" s="2" t="s">
        <v>97</v>
      </c>
      <c r="G2322" s="2">
        <v>26.53</v>
      </c>
      <c r="H2322" s="2">
        <v>73.47</v>
      </c>
      <c r="I2322" s="2" t="s">
        <v>26</v>
      </c>
      <c r="J2322" s="2" t="s">
        <v>27</v>
      </c>
      <c r="K2322" s="2">
        <v>2011</v>
      </c>
      <c r="L2322" s="2" t="s">
        <v>36</v>
      </c>
      <c r="M2322" s="3">
        <v>40855</v>
      </c>
    </row>
    <row r="2323" spans="1:13" x14ac:dyDescent="0.2">
      <c r="A2323" s="1" t="s">
        <v>180</v>
      </c>
      <c r="B2323" s="2" t="s">
        <v>2260</v>
      </c>
      <c r="C2323" s="2" t="s">
        <v>15</v>
      </c>
      <c r="D2323" s="2" t="s">
        <v>2995</v>
      </c>
      <c r="E2323" s="2" t="s">
        <v>2175</v>
      </c>
      <c r="F2323" s="2" t="s">
        <v>76</v>
      </c>
      <c r="G2323" s="2">
        <v>76.510000000000005</v>
      </c>
      <c r="H2323" s="2">
        <v>23.49</v>
      </c>
      <c r="I2323" s="2" t="s">
        <v>19</v>
      </c>
      <c r="J2323" s="2" t="s">
        <v>27</v>
      </c>
      <c r="K2323" s="2">
        <v>2011</v>
      </c>
      <c r="L2323" s="2" t="s">
        <v>36</v>
      </c>
      <c r="M2323" s="3">
        <v>40855</v>
      </c>
    </row>
    <row r="2324" spans="1:13" x14ac:dyDescent="0.2">
      <c r="A2324" s="1" t="s">
        <v>180</v>
      </c>
      <c r="B2324" s="2" t="s">
        <v>2260</v>
      </c>
      <c r="C2324" s="2" t="s">
        <v>15</v>
      </c>
      <c r="D2324" s="2" t="s">
        <v>2996</v>
      </c>
      <c r="E2324" s="2" t="s">
        <v>2175</v>
      </c>
      <c r="F2324" s="2" t="s">
        <v>55</v>
      </c>
      <c r="G2324" s="2">
        <v>50.43</v>
      </c>
      <c r="H2324" s="2">
        <v>49.57</v>
      </c>
      <c r="I2324" s="2" t="s">
        <v>19</v>
      </c>
      <c r="J2324" s="2" t="s">
        <v>27</v>
      </c>
      <c r="K2324" s="2">
        <v>2011</v>
      </c>
      <c r="L2324" s="2" t="s">
        <v>36</v>
      </c>
      <c r="M2324" s="3">
        <v>40855</v>
      </c>
    </row>
    <row r="2325" spans="1:13" x14ac:dyDescent="0.2">
      <c r="A2325" s="1" t="s">
        <v>111</v>
      </c>
      <c r="B2325" s="2" t="s">
        <v>1332</v>
      </c>
      <c r="C2325" s="2" t="s">
        <v>15</v>
      </c>
      <c r="D2325" s="2" t="s">
        <v>2997</v>
      </c>
      <c r="E2325" s="2" t="s">
        <v>2175</v>
      </c>
      <c r="F2325" s="2" t="s">
        <v>136</v>
      </c>
      <c r="G2325" s="2">
        <v>36.17</v>
      </c>
      <c r="H2325" s="2">
        <v>63.83</v>
      </c>
      <c r="I2325" s="2" t="s">
        <v>26</v>
      </c>
      <c r="J2325" s="2" t="s">
        <v>27</v>
      </c>
      <c r="K2325" s="2">
        <v>2011</v>
      </c>
      <c r="L2325" s="2" t="s">
        <v>36</v>
      </c>
      <c r="M2325" s="3">
        <v>40855</v>
      </c>
    </row>
    <row r="2326" spans="1:13" x14ac:dyDescent="0.2">
      <c r="A2326" s="1" t="s">
        <v>52</v>
      </c>
      <c r="B2326" s="2" t="s">
        <v>1223</v>
      </c>
      <c r="C2326" s="2" t="s">
        <v>15</v>
      </c>
      <c r="D2326" s="2" t="s">
        <v>2945</v>
      </c>
      <c r="E2326" s="2" t="s">
        <v>2175</v>
      </c>
      <c r="F2326" s="2" t="s">
        <v>76</v>
      </c>
      <c r="G2326" s="2">
        <v>82.49</v>
      </c>
      <c r="H2326" s="2">
        <v>17.510000000000002</v>
      </c>
      <c r="I2326" s="2" t="s">
        <v>19</v>
      </c>
      <c r="J2326" s="2" t="s">
        <v>27</v>
      </c>
      <c r="K2326" s="2">
        <v>2011</v>
      </c>
      <c r="L2326" s="2" t="s">
        <v>36</v>
      </c>
      <c r="M2326" s="3">
        <v>40855</v>
      </c>
    </row>
    <row r="2327" spans="1:13" x14ac:dyDescent="0.2">
      <c r="A2327" s="1" t="s">
        <v>511</v>
      </c>
      <c r="B2327" s="2" t="s">
        <v>1030</v>
      </c>
      <c r="C2327" s="2" t="s">
        <v>15</v>
      </c>
      <c r="D2327" s="2" t="s">
        <v>2998</v>
      </c>
      <c r="E2327" s="2" t="s">
        <v>2175</v>
      </c>
      <c r="F2327" s="2" t="s">
        <v>97</v>
      </c>
      <c r="G2327" s="2">
        <v>57.8</v>
      </c>
      <c r="H2327" s="2">
        <v>42.2</v>
      </c>
      <c r="I2327" s="2" t="s">
        <v>19</v>
      </c>
      <c r="J2327" s="2" t="s">
        <v>27</v>
      </c>
      <c r="K2327" s="2">
        <v>2011</v>
      </c>
      <c r="L2327" s="2" t="s">
        <v>36</v>
      </c>
      <c r="M2327" s="3">
        <v>40855</v>
      </c>
    </row>
    <row r="2328" spans="1:13" x14ac:dyDescent="0.2">
      <c r="A2328" s="1" t="s">
        <v>242</v>
      </c>
      <c r="B2328" s="2" t="s">
        <v>494</v>
      </c>
      <c r="C2328" s="2" t="s">
        <v>15</v>
      </c>
      <c r="D2328" s="2" t="s">
        <v>2999</v>
      </c>
      <c r="E2328" s="2" t="s">
        <v>2175</v>
      </c>
      <c r="F2328" s="2" t="s">
        <v>76</v>
      </c>
      <c r="G2328" s="2">
        <v>82.48</v>
      </c>
      <c r="H2328" s="2">
        <v>17.52</v>
      </c>
      <c r="I2328" s="2" t="s">
        <v>19</v>
      </c>
      <c r="J2328" s="2" t="s">
        <v>27</v>
      </c>
      <c r="K2328" s="2">
        <v>2011</v>
      </c>
      <c r="L2328" s="2" t="s">
        <v>36</v>
      </c>
      <c r="M2328" s="3">
        <v>40855</v>
      </c>
    </row>
    <row r="2329" spans="1:13" x14ac:dyDescent="0.2">
      <c r="A2329" s="1" t="s">
        <v>242</v>
      </c>
      <c r="B2329" s="2" t="s">
        <v>494</v>
      </c>
      <c r="C2329" s="2" t="s">
        <v>15</v>
      </c>
      <c r="D2329" s="2" t="s">
        <v>3000</v>
      </c>
      <c r="E2329" s="2" t="s">
        <v>2175</v>
      </c>
      <c r="F2329" s="2" t="s">
        <v>130</v>
      </c>
      <c r="G2329" s="2">
        <v>80.48</v>
      </c>
      <c r="H2329" s="2">
        <v>19.52</v>
      </c>
      <c r="I2329" s="2" t="s">
        <v>19</v>
      </c>
      <c r="J2329" s="2" t="s">
        <v>27</v>
      </c>
      <c r="K2329" s="2">
        <v>2011</v>
      </c>
      <c r="L2329" s="2" t="s">
        <v>36</v>
      </c>
      <c r="M2329" s="3">
        <v>40855</v>
      </c>
    </row>
    <row r="2330" spans="1:13" x14ac:dyDescent="0.2">
      <c r="A2330" s="1" t="s">
        <v>66</v>
      </c>
      <c r="B2330" s="2" t="s">
        <v>1734</v>
      </c>
      <c r="C2330" s="2" t="s">
        <v>15</v>
      </c>
      <c r="D2330" s="2" t="s">
        <v>3001</v>
      </c>
      <c r="E2330" s="2" t="s">
        <v>2175</v>
      </c>
      <c r="F2330" s="2" t="s">
        <v>130</v>
      </c>
      <c r="G2330" s="2">
        <v>65.42</v>
      </c>
      <c r="H2330" s="2">
        <v>34.58</v>
      </c>
      <c r="I2330" s="2" t="s">
        <v>19</v>
      </c>
      <c r="J2330" s="2" t="s">
        <v>27</v>
      </c>
      <c r="K2330" s="2">
        <v>2011</v>
      </c>
      <c r="L2330" s="2" t="s">
        <v>36</v>
      </c>
      <c r="M2330" s="3">
        <v>40855</v>
      </c>
    </row>
    <row r="2331" spans="1:13" x14ac:dyDescent="0.2">
      <c r="A2331" s="1" t="s">
        <v>13</v>
      </c>
      <c r="B2331" s="2" t="s">
        <v>2432</v>
      </c>
      <c r="C2331" s="2" t="s">
        <v>15</v>
      </c>
      <c r="D2331" s="2" t="s">
        <v>3002</v>
      </c>
      <c r="E2331" s="2" t="s">
        <v>2175</v>
      </c>
      <c r="F2331" s="2" t="s">
        <v>159</v>
      </c>
      <c r="G2331" s="2">
        <v>22.28</v>
      </c>
      <c r="H2331" s="2">
        <v>77.72</v>
      </c>
      <c r="I2331" s="2" t="s">
        <v>26</v>
      </c>
      <c r="J2331" s="2" t="s">
        <v>27</v>
      </c>
      <c r="K2331" s="2">
        <v>2011</v>
      </c>
      <c r="L2331" s="2" t="s">
        <v>36</v>
      </c>
      <c r="M2331" s="3">
        <v>40855</v>
      </c>
    </row>
    <row r="2332" spans="1:13" x14ac:dyDescent="0.2">
      <c r="A2332" s="1" t="s">
        <v>13</v>
      </c>
      <c r="B2332" s="2" t="s">
        <v>354</v>
      </c>
      <c r="C2332" s="2" t="s">
        <v>15</v>
      </c>
      <c r="D2332" s="2" t="s">
        <v>3003</v>
      </c>
      <c r="E2332" s="2" t="s">
        <v>2175</v>
      </c>
      <c r="F2332" s="2" t="s">
        <v>3004</v>
      </c>
      <c r="G2332" s="2">
        <v>53.93</v>
      </c>
      <c r="H2332" s="2">
        <v>46.07</v>
      </c>
      <c r="I2332" s="2" t="s">
        <v>19</v>
      </c>
      <c r="J2332" s="2" t="s">
        <v>27</v>
      </c>
      <c r="K2332" s="2">
        <v>2011</v>
      </c>
      <c r="L2332" s="2" t="s">
        <v>36</v>
      </c>
      <c r="M2332" s="3">
        <v>40855</v>
      </c>
    </row>
    <row r="2333" spans="1:13" x14ac:dyDescent="0.2">
      <c r="A2333" s="1" t="s">
        <v>374</v>
      </c>
      <c r="B2333" s="2" t="s">
        <v>987</v>
      </c>
      <c r="C2333" s="2" t="s">
        <v>15</v>
      </c>
      <c r="D2333" s="2" t="s">
        <v>3005</v>
      </c>
      <c r="E2333" s="2" t="s">
        <v>2175</v>
      </c>
      <c r="F2333" s="2" t="s">
        <v>44</v>
      </c>
      <c r="G2333" s="2">
        <v>85.68</v>
      </c>
      <c r="H2333" s="2">
        <v>14.32</v>
      </c>
      <c r="I2333" s="2" t="s">
        <v>19</v>
      </c>
      <c r="J2333" s="2" t="s">
        <v>27</v>
      </c>
      <c r="K2333" s="2">
        <v>2011</v>
      </c>
      <c r="L2333" s="2" t="s">
        <v>36</v>
      </c>
      <c r="M2333" s="3">
        <v>40855</v>
      </c>
    </row>
    <row r="2334" spans="1:13" x14ac:dyDescent="0.2">
      <c r="A2334" s="1" t="s">
        <v>205</v>
      </c>
      <c r="B2334" s="2" t="s">
        <v>450</v>
      </c>
      <c r="C2334" s="2" t="s">
        <v>15</v>
      </c>
      <c r="D2334" s="2" t="s">
        <v>2036</v>
      </c>
      <c r="E2334" s="2" t="s">
        <v>2175</v>
      </c>
      <c r="F2334" s="2" t="s">
        <v>130</v>
      </c>
      <c r="G2334" s="2">
        <v>43.35</v>
      </c>
      <c r="H2334" s="2">
        <v>56.65</v>
      </c>
      <c r="I2334" s="2" t="s">
        <v>26</v>
      </c>
      <c r="J2334" s="2" t="s">
        <v>27</v>
      </c>
      <c r="K2334" s="2">
        <v>2011</v>
      </c>
      <c r="L2334" s="2" t="s">
        <v>36</v>
      </c>
      <c r="M2334" s="3">
        <v>40701</v>
      </c>
    </row>
    <row r="2335" spans="1:13" x14ac:dyDescent="0.2">
      <c r="A2335" s="1" t="s">
        <v>100</v>
      </c>
      <c r="B2335" s="2" t="s">
        <v>2588</v>
      </c>
      <c r="C2335" s="2" t="s">
        <v>15</v>
      </c>
      <c r="D2335" s="2" t="s">
        <v>3006</v>
      </c>
      <c r="E2335" s="2" t="s">
        <v>2175</v>
      </c>
      <c r="F2335" s="2" t="s">
        <v>65</v>
      </c>
      <c r="G2335" s="2">
        <v>75.959999999999994</v>
      </c>
      <c r="H2335" s="2">
        <v>24.04</v>
      </c>
      <c r="I2335" s="2" t="s">
        <v>19</v>
      </c>
      <c r="J2335" s="2" t="s">
        <v>20</v>
      </c>
      <c r="K2335" s="2">
        <v>2011</v>
      </c>
      <c r="L2335" s="2" t="s">
        <v>36</v>
      </c>
      <c r="M2335" s="3">
        <v>40701</v>
      </c>
    </row>
    <row r="2336" spans="1:13" x14ac:dyDescent="0.2">
      <c r="A2336" s="1" t="s">
        <v>13</v>
      </c>
      <c r="B2336" s="2" t="s">
        <v>2188</v>
      </c>
      <c r="C2336" s="2" t="s">
        <v>15</v>
      </c>
      <c r="D2336" s="2" t="s">
        <v>3007</v>
      </c>
      <c r="E2336" s="2" t="s">
        <v>2175</v>
      </c>
      <c r="F2336" s="2" t="s">
        <v>78</v>
      </c>
      <c r="G2336" s="2">
        <v>44.58</v>
      </c>
      <c r="H2336" s="2">
        <v>55.42</v>
      </c>
      <c r="I2336" s="2" t="s">
        <v>26</v>
      </c>
      <c r="J2336" s="2" t="s">
        <v>27</v>
      </c>
      <c r="K2336" s="2">
        <v>2011</v>
      </c>
      <c r="L2336" s="2" t="s">
        <v>36</v>
      </c>
      <c r="M2336" s="3">
        <v>40610</v>
      </c>
    </row>
    <row r="2337" spans="1:13" x14ac:dyDescent="0.2">
      <c r="A2337" s="1" t="s">
        <v>13</v>
      </c>
      <c r="B2337" s="2" t="s">
        <v>13</v>
      </c>
      <c r="C2337" s="2" t="s">
        <v>15</v>
      </c>
      <c r="D2337" s="2" t="s">
        <v>3008</v>
      </c>
      <c r="E2337" s="2" t="s">
        <v>2175</v>
      </c>
      <c r="F2337" s="2" t="s">
        <v>115</v>
      </c>
      <c r="G2337" s="2">
        <v>59.34</v>
      </c>
      <c r="H2337" s="2">
        <v>40.659999999999997</v>
      </c>
      <c r="I2337" s="2" t="s">
        <v>19</v>
      </c>
      <c r="J2337" s="2" t="s">
        <v>27</v>
      </c>
      <c r="K2337" s="2">
        <v>2011</v>
      </c>
      <c r="L2337" s="2" t="s">
        <v>36</v>
      </c>
      <c r="M2337" s="3">
        <v>40610</v>
      </c>
    </row>
    <row r="2338" spans="1:13" x14ac:dyDescent="0.2">
      <c r="A2338" s="1" t="s">
        <v>13</v>
      </c>
      <c r="B2338" s="2" t="s">
        <v>13</v>
      </c>
      <c r="C2338" s="2" t="s">
        <v>15</v>
      </c>
      <c r="D2338" s="2" t="s">
        <v>3009</v>
      </c>
      <c r="E2338" s="2" t="s">
        <v>2175</v>
      </c>
      <c r="F2338" s="2" t="s">
        <v>78</v>
      </c>
      <c r="G2338" s="2">
        <v>48.93</v>
      </c>
      <c r="H2338" s="2">
        <v>51.07</v>
      </c>
      <c r="I2338" s="2" t="s">
        <v>26</v>
      </c>
      <c r="J2338" s="2" t="s">
        <v>27</v>
      </c>
      <c r="K2338" s="2">
        <v>2011</v>
      </c>
      <c r="L2338" s="2" t="s">
        <v>36</v>
      </c>
      <c r="M2338" s="3">
        <v>40610</v>
      </c>
    </row>
    <row r="2339" spans="1:13" x14ac:dyDescent="0.2">
      <c r="A2339" s="1" t="s">
        <v>13</v>
      </c>
      <c r="B2339" s="2" t="s">
        <v>2287</v>
      </c>
      <c r="C2339" s="2" t="s">
        <v>15</v>
      </c>
      <c r="D2339" s="2" t="s">
        <v>3010</v>
      </c>
      <c r="E2339" s="2" t="s">
        <v>2175</v>
      </c>
      <c r="F2339" s="2" t="s">
        <v>3011</v>
      </c>
      <c r="G2339" s="2">
        <v>20.27</v>
      </c>
      <c r="H2339" s="2">
        <v>79.73</v>
      </c>
      <c r="I2339" s="2" t="s">
        <v>26</v>
      </c>
      <c r="J2339" s="2" t="s">
        <v>27</v>
      </c>
      <c r="K2339" s="2">
        <v>2011</v>
      </c>
      <c r="L2339" s="2" t="s">
        <v>36</v>
      </c>
      <c r="M2339" s="3">
        <v>40610</v>
      </c>
    </row>
    <row r="2340" spans="1:13" x14ac:dyDescent="0.2">
      <c r="A2340" s="1" t="s">
        <v>69</v>
      </c>
      <c r="B2340" s="2" t="s">
        <v>448</v>
      </c>
      <c r="C2340" s="2" t="s">
        <v>15</v>
      </c>
      <c r="D2340" s="2" t="s">
        <v>3012</v>
      </c>
      <c r="E2340" s="2" t="s">
        <v>2175</v>
      </c>
      <c r="F2340" s="2" t="s">
        <v>189</v>
      </c>
      <c r="G2340" s="2">
        <v>26</v>
      </c>
      <c r="H2340" s="2">
        <v>74</v>
      </c>
      <c r="I2340" s="2" t="s">
        <v>26</v>
      </c>
      <c r="J2340" s="2" t="s">
        <v>20</v>
      </c>
      <c r="K2340" s="2">
        <v>2010</v>
      </c>
      <c r="L2340" s="2" t="s">
        <v>49</v>
      </c>
      <c r="M2340" s="3">
        <v>40337</v>
      </c>
    </row>
    <row r="2341" spans="1:13" x14ac:dyDescent="0.2">
      <c r="A2341" s="1" t="s">
        <v>52</v>
      </c>
      <c r="B2341" s="2" t="s">
        <v>742</v>
      </c>
      <c r="C2341" s="2" t="s">
        <v>15</v>
      </c>
      <c r="D2341" s="2" t="s">
        <v>3013</v>
      </c>
      <c r="E2341" s="2" t="s">
        <v>2175</v>
      </c>
      <c r="F2341" s="2" t="s">
        <v>97</v>
      </c>
      <c r="G2341" s="2">
        <v>76.099999999999994</v>
      </c>
      <c r="H2341" s="2">
        <v>24</v>
      </c>
      <c r="I2341" s="2" t="s">
        <v>19</v>
      </c>
      <c r="J2341" s="2" t="s">
        <v>27</v>
      </c>
      <c r="K2341" s="2">
        <v>2010</v>
      </c>
      <c r="L2341" s="2" t="s">
        <v>49</v>
      </c>
      <c r="M2341" s="3">
        <v>40337</v>
      </c>
    </row>
    <row r="2342" spans="1:13" x14ac:dyDescent="0.2">
      <c r="A2342" s="1" t="s">
        <v>2918</v>
      </c>
      <c r="B2342" s="2" t="s">
        <v>2919</v>
      </c>
      <c r="C2342" s="2" t="s">
        <v>15</v>
      </c>
      <c r="D2342" s="2" t="s">
        <v>3014</v>
      </c>
      <c r="E2342" s="2" t="s">
        <v>2175</v>
      </c>
      <c r="F2342" s="2" t="s">
        <v>78</v>
      </c>
      <c r="G2342" s="2">
        <v>79.5</v>
      </c>
      <c r="H2342" s="2">
        <v>20.5</v>
      </c>
      <c r="I2342" s="2" t="s">
        <v>19</v>
      </c>
      <c r="J2342" s="2" t="s">
        <v>20</v>
      </c>
      <c r="K2342" s="2">
        <v>2010</v>
      </c>
      <c r="L2342" s="2" t="s">
        <v>49</v>
      </c>
      <c r="M2342" s="3">
        <v>40337</v>
      </c>
    </row>
    <row r="2343" spans="1:13" x14ac:dyDescent="0.2">
      <c r="A2343" s="1" t="s">
        <v>22</v>
      </c>
      <c r="B2343" s="2" t="s">
        <v>3015</v>
      </c>
      <c r="C2343" s="2" t="s">
        <v>2558</v>
      </c>
      <c r="D2343" s="2" t="s">
        <v>3016</v>
      </c>
      <c r="E2343" s="2" t="s">
        <v>2175</v>
      </c>
      <c r="F2343" s="2" t="s">
        <v>76</v>
      </c>
      <c r="G2343" s="2">
        <v>62.2</v>
      </c>
      <c r="H2343" s="2">
        <v>37.799999999999997</v>
      </c>
      <c r="I2343" s="2" t="s">
        <v>26</v>
      </c>
      <c r="J2343" s="2" t="s">
        <v>20</v>
      </c>
      <c r="K2343" s="2">
        <v>2010</v>
      </c>
      <c r="L2343" s="2" t="s">
        <v>49</v>
      </c>
      <c r="M2343" s="3">
        <v>40337</v>
      </c>
    </row>
    <row r="2344" spans="1:13" x14ac:dyDescent="0.2">
      <c r="A2344" s="1" t="s">
        <v>363</v>
      </c>
      <c r="B2344" s="2" t="s">
        <v>393</v>
      </c>
      <c r="C2344" s="2" t="s">
        <v>15</v>
      </c>
      <c r="D2344" s="2" t="s">
        <v>1488</v>
      </c>
      <c r="E2344" s="2" t="s">
        <v>2175</v>
      </c>
      <c r="F2344" s="2" t="s">
        <v>51</v>
      </c>
      <c r="G2344" s="2">
        <v>75.14</v>
      </c>
      <c r="H2344" s="2">
        <v>24.86</v>
      </c>
      <c r="I2344" s="2" t="s">
        <v>19</v>
      </c>
      <c r="J2344" s="2" t="s">
        <v>27</v>
      </c>
      <c r="K2344" s="2">
        <v>2009</v>
      </c>
      <c r="L2344" s="2" t="s">
        <v>36</v>
      </c>
      <c r="M2344" s="3">
        <v>40120</v>
      </c>
    </row>
    <row r="2345" spans="1:13" x14ac:dyDescent="0.2">
      <c r="A2345" s="1" t="s">
        <v>91</v>
      </c>
      <c r="B2345" s="2" t="s">
        <v>2418</v>
      </c>
      <c r="C2345" s="2" t="s">
        <v>15</v>
      </c>
      <c r="D2345" s="2" t="s">
        <v>2945</v>
      </c>
      <c r="E2345" s="2" t="s">
        <v>2175</v>
      </c>
      <c r="F2345" s="2" t="s">
        <v>245</v>
      </c>
      <c r="G2345" s="2">
        <v>64.7</v>
      </c>
      <c r="H2345" s="2">
        <v>35.299999999999997</v>
      </c>
      <c r="I2345" s="2" t="s">
        <v>19</v>
      </c>
      <c r="J2345" s="2" t="s">
        <v>27</v>
      </c>
      <c r="K2345" s="2">
        <v>2009</v>
      </c>
      <c r="L2345" s="2" t="s">
        <v>36</v>
      </c>
      <c r="M2345" s="3">
        <v>40120</v>
      </c>
    </row>
    <row r="2346" spans="1:13" x14ac:dyDescent="0.2">
      <c r="A2346" s="1" t="s">
        <v>91</v>
      </c>
      <c r="B2346" s="2" t="s">
        <v>1742</v>
      </c>
      <c r="C2346" s="2" t="s">
        <v>15</v>
      </c>
      <c r="D2346" s="2" t="s">
        <v>2945</v>
      </c>
      <c r="E2346" s="2" t="s">
        <v>2175</v>
      </c>
      <c r="F2346" s="2" t="s">
        <v>65</v>
      </c>
      <c r="G2346" s="2">
        <v>79.900000000000006</v>
      </c>
      <c r="H2346" s="2">
        <v>20.100000000000001</v>
      </c>
      <c r="I2346" s="2" t="s">
        <v>19</v>
      </c>
      <c r="J2346" s="2" t="s">
        <v>27</v>
      </c>
      <c r="K2346" s="2">
        <v>2009</v>
      </c>
      <c r="L2346" s="2" t="s">
        <v>36</v>
      </c>
      <c r="M2346" s="3">
        <v>40120</v>
      </c>
    </row>
    <row r="2347" spans="1:13" x14ac:dyDescent="0.2">
      <c r="A2347" s="1" t="s">
        <v>13</v>
      </c>
      <c r="B2347" s="2" t="s">
        <v>2425</v>
      </c>
      <c r="C2347" s="2" t="s">
        <v>15</v>
      </c>
      <c r="D2347" s="2" t="s">
        <v>3017</v>
      </c>
      <c r="E2347" s="2" t="s">
        <v>2175</v>
      </c>
      <c r="F2347" s="2" t="s">
        <v>251</v>
      </c>
      <c r="G2347" s="2">
        <v>84.5</v>
      </c>
      <c r="H2347" s="2">
        <v>15.5</v>
      </c>
      <c r="I2347" s="2" t="s">
        <v>19</v>
      </c>
      <c r="J2347" s="2" t="s">
        <v>27</v>
      </c>
      <c r="K2347" s="2">
        <v>2009</v>
      </c>
      <c r="L2347" s="2" t="s">
        <v>36</v>
      </c>
      <c r="M2347" s="3">
        <v>40120</v>
      </c>
    </row>
    <row r="2348" spans="1:13" x14ac:dyDescent="0.2">
      <c r="A2348" s="1" t="s">
        <v>13</v>
      </c>
      <c r="B2348" s="2" t="s">
        <v>2425</v>
      </c>
      <c r="C2348" s="2" t="s">
        <v>15</v>
      </c>
      <c r="D2348" s="2" t="s">
        <v>3018</v>
      </c>
      <c r="E2348" s="2" t="s">
        <v>2175</v>
      </c>
      <c r="F2348" s="2" t="s">
        <v>140</v>
      </c>
      <c r="G2348" s="2">
        <v>82</v>
      </c>
      <c r="H2348" s="2">
        <v>18</v>
      </c>
      <c r="I2348" s="2" t="s">
        <v>19</v>
      </c>
      <c r="J2348" s="2" t="s">
        <v>27</v>
      </c>
      <c r="K2348" s="2">
        <v>2009</v>
      </c>
      <c r="L2348" s="2" t="s">
        <v>36</v>
      </c>
      <c r="M2348" s="3">
        <v>40120</v>
      </c>
    </row>
    <row r="2349" spans="1:13" x14ac:dyDescent="0.2">
      <c r="A2349" s="1" t="s">
        <v>91</v>
      </c>
      <c r="B2349" s="2" t="s">
        <v>1014</v>
      </c>
      <c r="C2349" s="2" t="s">
        <v>15</v>
      </c>
      <c r="D2349" s="2" t="s">
        <v>2945</v>
      </c>
      <c r="E2349" s="2" t="s">
        <v>2175</v>
      </c>
      <c r="F2349" s="2" t="s">
        <v>95</v>
      </c>
      <c r="G2349" s="2">
        <v>68.5</v>
      </c>
      <c r="H2349" s="2">
        <v>31.5</v>
      </c>
      <c r="I2349" s="2" t="s">
        <v>19</v>
      </c>
      <c r="J2349" s="2" t="s">
        <v>27</v>
      </c>
      <c r="K2349" s="2">
        <v>2009</v>
      </c>
      <c r="L2349" s="2" t="s">
        <v>36</v>
      </c>
      <c r="M2349" s="3">
        <v>40120</v>
      </c>
    </row>
    <row r="2350" spans="1:13" x14ac:dyDescent="0.2">
      <c r="A2350" s="1" t="s">
        <v>363</v>
      </c>
      <c r="B2350" s="2" t="s">
        <v>1064</v>
      </c>
      <c r="C2350" s="2" t="s">
        <v>15</v>
      </c>
      <c r="D2350" s="2" t="s">
        <v>3019</v>
      </c>
      <c r="E2350" s="2" t="s">
        <v>2175</v>
      </c>
      <c r="F2350" s="2" t="s">
        <v>245</v>
      </c>
      <c r="G2350" s="2">
        <v>70.19</v>
      </c>
      <c r="H2350" s="2">
        <v>29.81</v>
      </c>
      <c r="I2350" s="2" t="s">
        <v>19</v>
      </c>
      <c r="J2350" s="2" t="s">
        <v>27</v>
      </c>
      <c r="K2350" s="2">
        <v>2009</v>
      </c>
      <c r="L2350" s="2" t="s">
        <v>36</v>
      </c>
      <c r="M2350" s="3">
        <v>40120</v>
      </c>
    </row>
    <row r="2351" spans="1:13" x14ac:dyDescent="0.2">
      <c r="A2351" s="1" t="s">
        <v>52</v>
      </c>
      <c r="B2351" s="2" t="s">
        <v>435</v>
      </c>
      <c r="C2351" s="2" t="s">
        <v>15</v>
      </c>
      <c r="D2351" s="2" t="s">
        <v>3020</v>
      </c>
      <c r="E2351" s="2" t="s">
        <v>2175</v>
      </c>
      <c r="F2351" s="2" t="s">
        <v>107</v>
      </c>
      <c r="G2351" s="2">
        <v>42.72</v>
      </c>
      <c r="H2351" s="2">
        <v>57.28</v>
      </c>
      <c r="I2351" s="2" t="s">
        <v>26</v>
      </c>
      <c r="J2351" s="2" t="s">
        <v>27</v>
      </c>
      <c r="K2351" s="2">
        <v>2009</v>
      </c>
      <c r="L2351" s="2" t="s">
        <v>36</v>
      </c>
      <c r="M2351" s="3">
        <v>40120</v>
      </c>
    </row>
    <row r="2352" spans="1:13" x14ac:dyDescent="0.2">
      <c r="A2352" s="1" t="s">
        <v>363</v>
      </c>
      <c r="B2352" s="2" t="s">
        <v>2508</v>
      </c>
      <c r="C2352" s="2" t="s">
        <v>15</v>
      </c>
      <c r="D2352" s="2" t="s">
        <v>3021</v>
      </c>
      <c r="E2352" s="2" t="s">
        <v>2175</v>
      </c>
      <c r="F2352" s="2" t="s">
        <v>76</v>
      </c>
      <c r="G2352" s="2">
        <v>42.87</v>
      </c>
      <c r="H2352" s="2">
        <v>57.13</v>
      </c>
      <c r="I2352" s="2" t="s">
        <v>26</v>
      </c>
      <c r="J2352" s="2" t="s">
        <v>27</v>
      </c>
      <c r="K2352" s="2">
        <v>2009</v>
      </c>
      <c r="L2352" s="2" t="s">
        <v>36</v>
      </c>
      <c r="M2352" s="3">
        <v>40120</v>
      </c>
    </row>
    <row r="2353" spans="1:13" x14ac:dyDescent="0.2">
      <c r="A2353" s="1" t="s">
        <v>13</v>
      </c>
      <c r="B2353" s="2" t="s">
        <v>579</v>
      </c>
      <c r="C2353" s="2" t="s">
        <v>15</v>
      </c>
      <c r="D2353" s="2" t="s">
        <v>3022</v>
      </c>
      <c r="E2353" s="2" t="s">
        <v>2175</v>
      </c>
      <c r="F2353" s="2" t="s">
        <v>852</v>
      </c>
      <c r="G2353" s="2">
        <v>60.08</v>
      </c>
      <c r="H2353" s="2">
        <v>39.93</v>
      </c>
      <c r="I2353" s="2" t="s">
        <v>19</v>
      </c>
      <c r="J2353" s="2" t="s">
        <v>27</v>
      </c>
      <c r="K2353" s="2">
        <v>2009</v>
      </c>
      <c r="L2353" s="2" t="s">
        <v>36</v>
      </c>
      <c r="M2353" s="3">
        <v>40120</v>
      </c>
    </row>
    <row r="2354" spans="1:13" x14ac:dyDescent="0.2">
      <c r="A2354" s="1" t="s">
        <v>374</v>
      </c>
      <c r="B2354" s="2" t="s">
        <v>451</v>
      </c>
      <c r="C2354" s="2" t="s">
        <v>15</v>
      </c>
      <c r="D2354" s="2" t="s">
        <v>2958</v>
      </c>
      <c r="E2354" s="2" t="s">
        <v>2175</v>
      </c>
      <c r="F2354" s="2" t="s">
        <v>97</v>
      </c>
      <c r="G2354" s="2">
        <v>39.29</v>
      </c>
      <c r="H2354" s="2">
        <v>60.71</v>
      </c>
      <c r="I2354" s="2" t="s">
        <v>26</v>
      </c>
      <c r="J2354" s="2" t="s">
        <v>27</v>
      </c>
      <c r="K2354" s="2">
        <v>2009</v>
      </c>
      <c r="L2354" s="2" t="s">
        <v>36</v>
      </c>
      <c r="M2354" s="3">
        <v>40120</v>
      </c>
    </row>
    <row r="2355" spans="1:13" x14ac:dyDescent="0.2">
      <c r="A2355" s="1" t="s">
        <v>111</v>
      </c>
      <c r="B2355" s="2" t="s">
        <v>1018</v>
      </c>
      <c r="C2355" s="2" t="s">
        <v>15</v>
      </c>
      <c r="D2355" s="2" t="s">
        <v>3023</v>
      </c>
      <c r="E2355" s="2" t="s">
        <v>2175</v>
      </c>
      <c r="F2355" s="2" t="s">
        <v>107</v>
      </c>
      <c r="G2355" s="2">
        <v>44.1</v>
      </c>
      <c r="H2355" s="2">
        <v>55.9</v>
      </c>
      <c r="I2355" s="2" t="s">
        <v>26</v>
      </c>
      <c r="J2355" s="2" t="s">
        <v>27</v>
      </c>
      <c r="K2355" s="2">
        <v>2009</v>
      </c>
      <c r="L2355" s="2" t="s">
        <v>36</v>
      </c>
      <c r="M2355" s="3">
        <v>40120</v>
      </c>
    </row>
    <row r="2356" spans="1:13" x14ac:dyDescent="0.2">
      <c r="A2356" s="1" t="s">
        <v>308</v>
      </c>
      <c r="B2356" s="2" t="s">
        <v>308</v>
      </c>
      <c r="C2356" s="2" t="s">
        <v>15</v>
      </c>
      <c r="D2356" s="2" t="s">
        <v>3024</v>
      </c>
      <c r="E2356" s="2" t="s">
        <v>2175</v>
      </c>
      <c r="F2356" s="2" t="s">
        <v>35</v>
      </c>
      <c r="G2356" s="2">
        <v>83.03</v>
      </c>
      <c r="H2356" s="2">
        <v>16.97</v>
      </c>
      <c r="I2356" s="2" t="s">
        <v>19</v>
      </c>
      <c r="J2356" s="2" t="s">
        <v>27</v>
      </c>
      <c r="K2356" s="2">
        <v>2009</v>
      </c>
      <c r="L2356" s="2" t="s">
        <v>36</v>
      </c>
      <c r="M2356" s="3">
        <v>40120</v>
      </c>
    </row>
    <row r="2357" spans="1:13" x14ac:dyDescent="0.2">
      <c r="A2357" s="1" t="s">
        <v>91</v>
      </c>
      <c r="B2357" s="2" t="s">
        <v>91</v>
      </c>
      <c r="C2357" s="2" t="s">
        <v>15</v>
      </c>
      <c r="D2357" s="2" t="s">
        <v>3025</v>
      </c>
      <c r="E2357" s="2" t="s">
        <v>2175</v>
      </c>
      <c r="F2357" s="2" t="s">
        <v>51</v>
      </c>
      <c r="G2357" s="2">
        <v>61.2</v>
      </c>
      <c r="H2357" s="2">
        <v>38.799999999999997</v>
      </c>
      <c r="I2357" s="2" t="s">
        <v>19</v>
      </c>
      <c r="J2357" s="2" t="s">
        <v>27</v>
      </c>
      <c r="K2357" s="2">
        <v>2009</v>
      </c>
      <c r="L2357" s="2" t="s">
        <v>36</v>
      </c>
      <c r="M2357" s="3">
        <v>40120</v>
      </c>
    </row>
    <row r="2358" spans="1:13" x14ac:dyDescent="0.2">
      <c r="A2358" s="1" t="s">
        <v>91</v>
      </c>
      <c r="B2358" s="2" t="s">
        <v>91</v>
      </c>
      <c r="C2358" s="2" t="s">
        <v>15</v>
      </c>
      <c r="D2358" s="2" t="s">
        <v>2945</v>
      </c>
      <c r="E2358" s="2" t="s">
        <v>2175</v>
      </c>
      <c r="F2358" s="2" t="s">
        <v>115</v>
      </c>
      <c r="G2358" s="2">
        <v>74.599999999999994</v>
      </c>
      <c r="H2358" s="2">
        <v>25.4</v>
      </c>
      <c r="I2358" s="2" t="s">
        <v>19</v>
      </c>
      <c r="J2358" s="2" t="s">
        <v>27</v>
      </c>
      <c r="K2358" s="2">
        <v>2009</v>
      </c>
      <c r="L2358" s="2" t="s">
        <v>36</v>
      </c>
      <c r="M2358" s="3">
        <v>40120</v>
      </c>
    </row>
    <row r="2359" spans="1:13" x14ac:dyDescent="0.2">
      <c r="A2359" s="1" t="s">
        <v>91</v>
      </c>
      <c r="B2359" s="2" t="s">
        <v>1876</v>
      </c>
      <c r="C2359" s="2" t="s">
        <v>15</v>
      </c>
      <c r="D2359" s="2" t="s">
        <v>3026</v>
      </c>
      <c r="E2359" s="2" t="s">
        <v>2175</v>
      </c>
      <c r="F2359" s="2" t="s">
        <v>78</v>
      </c>
      <c r="G2359" s="2">
        <v>77.599999999999994</v>
      </c>
      <c r="H2359" s="2">
        <v>22.4</v>
      </c>
      <c r="I2359" s="2" t="s">
        <v>19</v>
      </c>
      <c r="J2359" s="2" t="s">
        <v>27</v>
      </c>
      <c r="K2359" s="2">
        <v>2009</v>
      </c>
      <c r="L2359" s="2" t="s">
        <v>36</v>
      </c>
      <c r="M2359" s="3">
        <v>40120</v>
      </c>
    </row>
    <row r="2360" spans="1:13" x14ac:dyDescent="0.2">
      <c r="A2360" s="1" t="s">
        <v>363</v>
      </c>
      <c r="B2360" s="2" t="s">
        <v>470</v>
      </c>
      <c r="C2360" s="2" t="s">
        <v>15</v>
      </c>
      <c r="D2360" s="2" t="s">
        <v>3027</v>
      </c>
      <c r="E2360" s="2" t="s">
        <v>2175</v>
      </c>
      <c r="F2360" s="2" t="s">
        <v>65</v>
      </c>
      <c r="G2360" s="2">
        <v>47.06</v>
      </c>
      <c r="H2360" s="2">
        <v>52.94</v>
      </c>
      <c r="I2360" s="2" t="s">
        <v>26</v>
      </c>
      <c r="J2360" s="2" t="s">
        <v>27</v>
      </c>
      <c r="K2360" s="2">
        <v>2009</v>
      </c>
      <c r="L2360" s="2" t="s">
        <v>36</v>
      </c>
      <c r="M2360" s="3">
        <v>40120</v>
      </c>
    </row>
    <row r="2361" spans="1:13" x14ac:dyDescent="0.2">
      <c r="A2361" s="1" t="s">
        <v>363</v>
      </c>
      <c r="B2361" s="2" t="s">
        <v>474</v>
      </c>
      <c r="C2361" s="2" t="s">
        <v>15</v>
      </c>
      <c r="D2361" s="2" t="s">
        <v>3028</v>
      </c>
      <c r="E2361" s="2" t="s">
        <v>2175</v>
      </c>
      <c r="F2361" s="2" t="s">
        <v>115</v>
      </c>
      <c r="G2361" s="2">
        <v>45.34</v>
      </c>
      <c r="H2361" s="2">
        <v>54.66</v>
      </c>
      <c r="I2361" s="2" t="s">
        <v>26</v>
      </c>
      <c r="J2361" s="2" t="s">
        <v>27</v>
      </c>
      <c r="K2361" s="2">
        <v>2009</v>
      </c>
      <c r="L2361" s="2" t="s">
        <v>36</v>
      </c>
      <c r="M2361" s="3">
        <v>40120</v>
      </c>
    </row>
    <row r="2362" spans="1:13" x14ac:dyDescent="0.2">
      <c r="A2362" s="1" t="s">
        <v>180</v>
      </c>
      <c r="B2362" s="2" t="s">
        <v>2260</v>
      </c>
      <c r="C2362" s="2" t="s">
        <v>15</v>
      </c>
      <c r="D2362" s="2" t="s">
        <v>3029</v>
      </c>
      <c r="E2362" s="2" t="s">
        <v>2175</v>
      </c>
      <c r="F2362" s="2" t="s">
        <v>140</v>
      </c>
      <c r="G2362" s="2">
        <v>69.239999999999995</v>
      </c>
      <c r="H2362" s="2">
        <v>30.76</v>
      </c>
      <c r="I2362" s="2" t="s">
        <v>19</v>
      </c>
      <c r="J2362" s="2" t="s">
        <v>27</v>
      </c>
      <c r="K2362" s="2">
        <v>2009</v>
      </c>
      <c r="L2362" s="2" t="s">
        <v>36</v>
      </c>
      <c r="M2362" s="3">
        <v>40120</v>
      </c>
    </row>
    <row r="2363" spans="1:13" x14ac:dyDescent="0.2">
      <c r="A2363" s="1" t="s">
        <v>79</v>
      </c>
      <c r="B2363" s="2" t="s">
        <v>3030</v>
      </c>
      <c r="C2363" s="2" t="s">
        <v>15</v>
      </c>
      <c r="D2363" s="2" t="s">
        <v>3031</v>
      </c>
      <c r="E2363" s="2" t="s">
        <v>2175</v>
      </c>
      <c r="F2363" s="2" t="s">
        <v>314</v>
      </c>
      <c r="G2363" s="2">
        <v>45.8</v>
      </c>
      <c r="H2363" s="2">
        <v>54.2</v>
      </c>
      <c r="I2363" s="2" t="s">
        <v>26</v>
      </c>
      <c r="J2363" s="2" t="s">
        <v>27</v>
      </c>
      <c r="K2363" s="2">
        <v>2009</v>
      </c>
      <c r="L2363" s="2" t="s">
        <v>36</v>
      </c>
      <c r="M2363" s="3">
        <v>40120</v>
      </c>
    </row>
    <row r="2364" spans="1:13" x14ac:dyDescent="0.2">
      <c r="A2364" s="1" t="s">
        <v>242</v>
      </c>
      <c r="B2364" s="2" t="s">
        <v>482</v>
      </c>
      <c r="C2364" s="2" t="s">
        <v>15</v>
      </c>
      <c r="D2364" s="2" t="s">
        <v>3032</v>
      </c>
      <c r="E2364" s="2" t="s">
        <v>2175</v>
      </c>
      <c r="F2364" s="2" t="s">
        <v>51</v>
      </c>
      <c r="G2364" s="2">
        <v>49.89</v>
      </c>
      <c r="H2364" s="2">
        <v>50.11</v>
      </c>
      <c r="I2364" s="2" t="s">
        <v>26</v>
      </c>
      <c r="J2364" s="2" t="s">
        <v>27</v>
      </c>
      <c r="K2364" s="2">
        <v>2009</v>
      </c>
      <c r="L2364" s="2" t="s">
        <v>36</v>
      </c>
      <c r="M2364" s="3">
        <v>40120</v>
      </c>
    </row>
    <row r="2365" spans="1:13" x14ac:dyDescent="0.2">
      <c r="A2365" s="1" t="s">
        <v>91</v>
      </c>
      <c r="B2365" s="2" t="s">
        <v>1913</v>
      </c>
      <c r="C2365" s="2" t="s">
        <v>15</v>
      </c>
      <c r="D2365" s="2" t="s">
        <v>2945</v>
      </c>
      <c r="E2365" s="2" t="s">
        <v>2175</v>
      </c>
      <c r="F2365" s="2" t="s">
        <v>90</v>
      </c>
      <c r="G2365" s="2">
        <v>69.8</v>
      </c>
      <c r="H2365" s="2">
        <v>30.2</v>
      </c>
      <c r="I2365" s="2" t="s">
        <v>19</v>
      </c>
      <c r="J2365" s="2" t="s">
        <v>27</v>
      </c>
      <c r="K2365" s="2">
        <v>2009</v>
      </c>
      <c r="L2365" s="2" t="s">
        <v>36</v>
      </c>
      <c r="M2365" s="3">
        <v>40120</v>
      </c>
    </row>
    <row r="2366" spans="1:13" x14ac:dyDescent="0.2">
      <c r="A2366" s="1" t="s">
        <v>91</v>
      </c>
      <c r="B2366" s="2" t="s">
        <v>2024</v>
      </c>
      <c r="C2366" s="2" t="s">
        <v>15</v>
      </c>
      <c r="D2366" s="2" t="s">
        <v>3033</v>
      </c>
      <c r="E2366" s="2" t="s">
        <v>2175</v>
      </c>
      <c r="F2366" s="2" t="s">
        <v>140</v>
      </c>
      <c r="G2366" s="2">
        <v>43.2</v>
      </c>
      <c r="H2366" s="2">
        <v>56.8</v>
      </c>
      <c r="I2366" s="2" t="s">
        <v>26</v>
      </c>
      <c r="J2366" s="2" t="s">
        <v>27</v>
      </c>
      <c r="K2366" s="2">
        <v>2009</v>
      </c>
      <c r="L2366" s="2" t="s">
        <v>36</v>
      </c>
      <c r="M2366" s="3">
        <v>40120</v>
      </c>
    </row>
    <row r="2367" spans="1:13" x14ac:dyDescent="0.2">
      <c r="A2367" s="1" t="s">
        <v>363</v>
      </c>
      <c r="B2367" s="2" t="s">
        <v>2576</v>
      </c>
      <c r="C2367" s="2" t="s">
        <v>15</v>
      </c>
      <c r="D2367" s="2" t="s">
        <v>3034</v>
      </c>
      <c r="E2367" s="2" t="s">
        <v>2175</v>
      </c>
      <c r="F2367" s="2" t="s">
        <v>55</v>
      </c>
      <c r="G2367" s="2">
        <v>54.53</v>
      </c>
      <c r="H2367" s="2">
        <v>45.47</v>
      </c>
      <c r="I2367" s="2" t="s">
        <v>19</v>
      </c>
      <c r="J2367" s="2" t="s">
        <v>27</v>
      </c>
      <c r="K2367" s="2">
        <v>2009</v>
      </c>
      <c r="L2367" s="2" t="s">
        <v>36</v>
      </c>
      <c r="M2367" s="3">
        <v>40120</v>
      </c>
    </row>
    <row r="2368" spans="1:13" x14ac:dyDescent="0.2">
      <c r="A2368" s="1" t="s">
        <v>52</v>
      </c>
      <c r="B2368" s="2" t="s">
        <v>1223</v>
      </c>
      <c r="C2368" s="2" t="s">
        <v>15</v>
      </c>
      <c r="D2368" s="2" t="s">
        <v>3035</v>
      </c>
      <c r="E2368" s="2" t="s">
        <v>2175</v>
      </c>
      <c r="F2368" s="2" t="s">
        <v>55</v>
      </c>
      <c r="G2368" s="2">
        <v>75.97</v>
      </c>
      <c r="H2368" s="2">
        <v>24.03</v>
      </c>
      <c r="I2368" s="2" t="s">
        <v>19</v>
      </c>
      <c r="J2368" s="2" t="s">
        <v>27</v>
      </c>
      <c r="K2368" s="2">
        <v>2009</v>
      </c>
      <c r="L2368" s="2" t="s">
        <v>36</v>
      </c>
      <c r="M2368" s="3">
        <v>40120</v>
      </c>
    </row>
    <row r="2369" spans="1:13" x14ac:dyDescent="0.2">
      <c r="A2369" s="1" t="s">
        <v>13</v>
      </c>
      <c r="B2369" s="2" t="s">
        <v>1403</v>
      </c>
      <c r="C2369" s="2" t="s">
        <v>15</v>
      </c>
      <c r="D2369" s="2" t="s">
        <v>2945</v>
      </c>
      <c r="E2369" s="2" t="s">
        <v>2175</v>
      </c>
      <c r="F2369" s="2" t="s">
        <v>3036</v>
      </c>
      <c r="G2369" s="2">
        <v>48.9</v>
      </c>
      <c r="H2369" s="2">
        <v>51.1</v>
      </c>
      <c r="I2369" s="2" t="s">
        <v>26</v>
      </c>
      <c r="J2369" s="2" t="s">
        <v>27</v>
      </c>
      <c r="K2369" s="2">
        <v>2009</v>
      </c>
      <c r="L2369" s="2" t="s">
        <v>36</v>
      </c>
      <c r="M2369" s="3">
        <v>40120</v>
      </c>
    </row>
    <row r="2370" spans="1:13" x14ac:dyDescent="0.2">
      <c r="A2370" s="1" t="s">
        <v>13</v>
      </c>
      <c r="B2370" s="2" t="s">
        <v>934</v>
      </c>
      <c r="C2370" s="2" t="s">
        <v>15</v>
      </c>
      <c r="D2370" s="2" t="s">
        <v>3037</v>
      </c>
      <c r="E2370" s="2" t="s">
        <v>2175</v>
      </c>
      <c r="F2370" s="2" t="s">
        <v>59</v>
      </c>
      <c r="G2370" s="2">
        <v>52.21</v>
      </c>
      <c r="H2370" s="2">
        <v>47.79</v>
      </c>
      <c r="I2370" s="2" t="s">
        <v>19</v>
      </c>
      <c r="J2370" s="2" t="s">
        <v>27</v>
      </c>
      <c r="K2370" s="2">
        <v>2009</v>
      </c>
      <c r="L2370" s="2" t="s">
        <v>36</v>
      </c>
      <c r="M2370" s="3">
        <v>40120</v>
      </c>
    </row>
    <row r="2371" spans="1:13" x14ac:dyDescent="0.2">
      <c r="A2371" s="1" t="s">
        <v>290</v>
      </c>
      <c r="B2371" s="2" t="s">
        <v>881</v>
      </c>
      <c r="C2371" s="2" t="s">
        <v>15</v>
      </c>
      <c r="D2371" s="2" t="s">
        <v>3038</v>
      </c>
      <c r="E2371" s="2" t="s">
        <v>2175</v>
      </c>
      <c r="F2371" s="2" t="s">
        <v>55</v>
      </c>
      <c r="G2371" s="2">
        <v>51.87</v>
      </c>
      <c r="H2371" s="2">
        <v>48.13</v>
      </c>
      <c r="I2371" s="2" t="s">
        <v>19</v>
      </c>
      <c r="J2371" s="2" t="s">
        <v>27</v>
      </c>
      <c r="K2371" s="2">
        <v>2009</v>
      </c>
      <c r="L2371" s="2" t="s">
        <v>36</v>
      </c>
      <c r="M2371" s="3">
        <v>40120</v>
      </c>
    </row>
    <row r="2372" spans="1:13" x14ac:dyDescent="0.2">
      <c r="A2372" s="1" t="s">
        <v>66</v>
      </c>
      <c r="B2372" s="2" t="s">
        <v>1734</v>
      </c>
      <c r="C2372" s="2" t="s">
        <v>15</v>
      </c>
      <c r="D2372" s="2" t="s">
        <v>3039</v>
      </c>
      <c r="E2372" s="2" t="s">
        <v>2175</v>
      </c>
      <c r="F2372" s="2" t="s">
        <v>136</v>
      </c>
      <c r="G2372" s="2">
        <v>73.489999999999995</v>
      </c>
      <c r="H2372" s="2">
        <v>26.51</v>
      </c>
      <c r="I2372" s="2" t="s">
        <v>19</v>
      </c>
      <c r="J2372" s="2" t="s">
        <v>27</v>
      </c>
      <c r="K2372" s="2">
        <v>2009</v>
      </c>
      <c r="L2372" s="2" t="s">
        <v>36</v>
      </c>
      <c r="M2372" s="3">
        <v>40120</v>
      </c>
    </row>
    <row r="2373" spans="1:13" x14ac:dyDescent="0.2">
      <c r="A2373" s="1" t="s">
        <v>91</v>
      </c>
      <c r="B2373" s="2" t="s">
        <v>255</v>
      </c>
      <c r="C2373" s="2" t="s">
        <v>15</v>
      </c>
      <c r="D2373" s="2" t="s">
        <v>3040</v>
      </c>
      <c r="E2373" s="2" t="s">
        <v>2175</v>
      </c>
      <c r="F2373" s="2" t="s">
        <v>48</v>
      </c>
      <c r="G2373" s="2">
        <v>82.6</v>
      </c>
      <c r="H2373" s="2">
        <v>17.399999999999999</v>
      </c>
      <c r="I2373" s="2" t="s">
        <v>19</v>
      </c>
      <c r="J2373" s="2" t="s">
        <v>27</v>
      </c>
      <c r="K2373" s="2">
        <v>2009</v>
      </c>
      <c r="L2373" s="2" t="s">
        <v>36</v>
      </c>
      <c r="M2373" s="3">
        <v>40120</v>
      </c>
    </row>
    <row r="2374" spans="1:13" x14ac:dyDescent="0.2">
      <c r="A2374" s="1" t="s">
        <v>13</v>
      </c>
      <c r="B2374" s="2" t="s">
        <v>524</v>
      </c>
      <c r="C2374" s="2" t="s">
        <v>15</v>
      </c>
      <c r="D2374" s="2" t="s">
        <v>3041</v>
      </c>
      <c r="E2374" s="2" t="s">
        <v>2175</v>
      </c>
      <c r="F2374" s="2" t="s">
        <v>44</v>
      </c>
      <c r="G2374" s="2">
        <v>50.62</v>
      </c>
      <c r="H2374" s="2">
        <v>49.37</v>
      </c>
      <c r="I2374" s="2" t="s">
        <v>19</v>
      </c>
      <c r="J2374" s="2" t="s">
        <v>27</v>
      </c>
      <c r="K2374" s="2">
        <v>2009</v>
      </c>
      <c r="L2374" s="2" t="s">
        <v>36</v>
      </c>
      <c r="M2374" s="3">
        <v>40120</v>
      </c>
    </row>
    <row r="2375" spans="1:13" x14ac:dyDescent="0.2">
      <c r="A2375" s="1" t="s">
        <v>13</v>
      </c>
      <c r="B2375" s="2" t="s">
        <v>891</v>
      </c>
      <c r="C2375" s="2" t="s">
        <v>15</v>
      </c>
      <c r="D2375" s="2" t="s">
        <v>3042</v>
      </c>
      <c r="E2375" s="2" t="s">
        <v>2175</v>
      </c>
      <c r="F2375" s="2" t="s">
        <v>3043</v>
      </c>
      <c r="G2375" s="2">
        <v>67.61</v>
      </c>
      <c r="H2375" s="2">
        <v>32.39</v>
      </c>
      <c r="I2375" s="2" t="s">
        <v>19</v>
      </c>
      <c r="J2375" s="2" t="s">
        <v>27</v>
      </c>
      <c r="K2375" s="2">
        <v>2009</v>
      </c>
      <c r="L2375" s="2" t="s">
        <v>36</v>
      </c>
      <c r="M2375" s="3">
        <v>40120</v>
      </c>
    </row>
    <row r="2376" spans="1:13" x14ac:dyDescent="0.2">
      <c r="A2376" s="1" t="s">
        <v>13</v>
      </c>
      <c r="B2376" s="2" t="s">
        <v>3044</v>
      </c>
      <c r="C2376" s="2" t="s">
        <v>15</v>
      </c>
      <c r="D2376" s="2" t="s">
        <v>3045</v>
      </c>
      <c r="E2376" s="2" t="s">
        <v>2175</v>
      </c>
      <c r="F2376" s="2" t="s">
        <v>1475</v>
      </c>
      <c r="G2376" s="2">
        <v>46.8</v>
      </c>
      <c r="H2376" s="2">
        <v>53.2</v>
      </c>
      <c r="I2376" s="2" t="s">
        <v>26</v>
      </c>
      <c r="J2376" s="2" t="s">
        <v>27</v>
      </c>
      <c r="K2376" s="2">
        <v>2009</v>
      </c>
      <c r="L2376" s="2" t="s">
        <v>36</v>
      </c>
      <c r="M2376" s="3">
        <v>40120</v>
      </c>
    </row>
    <row r="2377" spans="1:13" x14ac:dyDescent="0.2">
      <c r="A2377" s="1" t="s">
        <v>66</v>
      </c>
      <c r="B2377" s="2" t="s">
        <v>1462</v>
      </c>
      <c r="C2377" s="2" t="s">
        <v>15</v>
      </c>
      <c r="D2377" s="2" t="s">
        <v>3046</v>
      </c>
      <c r="E2377" s="2" t="s">
        <v>2175</v>
      </c>
      <c r="F2377" s="2" t="s">
        <v>90</v>
      </c>
      <c r="G2377" s="2">
        <v>39.67</v>
      </c>
      <c r="H2377" s="2">
        <v>60.33</v>
      </c>
      <c r="I2377" s="2" t="s">
        <v>26</v>
      </c>
      <c r="J2377" s="2" t="s">
        <v>27</v>
      </c>
      <c r="K2377" s="2">
        <v>2009</v>
      </c>
      <c r="L2377" s="2" t="s">
        <v>36</v>
      </c>
      <c r="M2377" s="3">
        <v>40120</v>
      </c>
    </row>
    <row r="2378" spans="1:13" x14ac:dyDescent="0.2">
      <c r="A2378" s="1" t="s">
        <v>66</v>
      </c>
      <c r="B2378" s="2" t="s">
        <v>3047</v>
      </c>
      <c r="C2378" s="2" t="s">
        <v>15</v>
      </c>
      <c r="D2378" s="2" t="s">
        <v>3048</v>
      </c>
      <c r="E2378" s="2" t="s">
        <v>2175</v>
      </c>
      <c r="F2378" s="2" t="s">
        <v>107</v>
      </c>
      <c r="G2378" s="2">
        <v>67.44</v>
      </c>
      <c r="H2378" s="2">
        <v>32.56</v>
      </c>
      <c r="I2378" s="2" t="s">
        <v>19</v>
      </c>
      <c r="J2378" s="2" t="s">
        <v>20</v>
      </c>
      <c r="K2378" s="2">
        <v>2009</v>
      </c>
      <c r="L2378" s="2" t="s">
        <v>36</v>
      </c>
      <c r="M2378" s="3">
        <v>40120</v>
      </c>
    </row>
    <row r="2379" spans="1:13" x14ac:dyDescent="0.2">
      <c r="A2379" s="1" t="s">
        <v>111</v>
      </c>
      <c r="B2379" s="2" t="s">
        <v>111</v>
      </c>
      <c r="C2379" s="2" t="s">
        <v>15</v>
      </c>
      <c r="D2379" s="2" t="s">
        <v>3049</v>
      </c>
      <c r="E2379" s="2" t="s">
        <v>2175</v>
      </c>
      <c r="F2379" s="2" t="s">
        <v>107</v>
      </c>
      <c r="G2379" s="2">
        <v>44.64</v>
      </c>
      <c r="H2379" s="2">
        <v>55.36</v>
      </c>
      <c r="I2379" s="2" t="s">
        <v>26</v>
      </c>
      <c r="J2379" s="2" t="s">
        <v>27</v>
      </c>
      <c r="K2379" s="2">
        <v>2009</v>
      </c>
      <c r="L2379" s="2" t="s">
        <v>36</v>
      </c>
      <c r="M2379" s="3">
        <v>40120</v>
      </c>
    </row>
    <row r="2380" spans="1:13" x14ac:dyDescent="0.2">
      <c r="A2380" s="1" t="s">
        <v>223</v>
      </c>
      <c r="B2380" s="2" t="s">
        <v>2352</v>
      </c>
      <c r="C2380" s="2" t="s">
        <v>15</v>
      </c>
      <c r="D2380" s="2" t="s">
        <v>3050</v>
      </c>
      <c r="E2380" s="2" t="s">
        <v>2175</v>
      </c>
      <c r="F2380" s="2" t="s">
        <v>107</v>
      </c>
      <c r="G2380" s="2">
        <v>45.63</v>
      </c>
      <c r="H2380" s="2">
        <v>54.37</v>
      </c>
      <c r="I2380" s="2" t="s">
        <v>26</v>
      </c>
      <c r="J2380" s="2" t="s">
        <v>27</v>
      </c>
      <c r="K2380" s="2">
        <v>2009</v>
      </c>
      <c r="L2380" s="2" t="s">
        <v>36</v>
      </c>
      <c r="M2380" s="3">
        <v>40120</v>
      </c>
    </row>
    <row r="2381" spans="1:13" x14ac:dyDescent="0.2">
      <c r="A2381" s="1" t="s">
        <v>242</v>
      </c>
      <c r="B2381" s="2" t="s">
        <v>714</v>
      </c>
      <c r="C2381" s="2" t="s">
        <v>15</v>
      </c>
      <c r="D2381" s="2" t="s">
        <v>3051</v>
      </c>
      <c r="E2381" s="2" t="s">
        <v>2175</v>
      </c>
      <c r="F2381" s="2" t="s">
        <v>90</v>
      </c>
      <c r="G2381" s="2">
        <v>80</v>
      </c>
      <c r="H2381" s="2">
        <v>20</v>
      </c>
      <c r="I2381" s="2" t="s">
        <v>19</v>
      </c>
      <c r="J2381" s="2" t="s">
        <v>27</v>
      </c>
      <c r="K2381" s="2">
        <v>2009</v>
      </c>
      <c r="L2381" s="2" t="s">
        <v>36</v>
      </c>
      <c r="M2381" s="3">
        <v>40015</v>
      </c>
    </row>
    <row r="2382" spans="1:13" x14ac:dyDescent="0.2">
      <c r="A2382" s="1" t="s">
        <v>223</v>
      </c>
      <c r="B2382" s="2" t="s">
        <v>223</v>
      </c>
      <c r="C2382" s="2" t="s">
        <v>15</v>
      </c>
      <c r="D2382" s="2" t="s">
        <v>3052</v>
      </c>
      <c r="E2382" s="2" t="s">
        <v>2175</v>
      </c>
      <c r="F2382" s="2" t="s">
        <v>72</v>
      </c>
      <c r="G2382" s="2">
        <v>33</v>
      </c>
      <c r="H2382" s="2">
        <v>67</v>
      </c>
      <c r="I2382" s="2" t="s">
        <v>26</v>
      </c>
      <c r="J2382" s="2" t="s">
        <v>20</v>
      </c>
      <c r="K2382" s="2">
        <v>2009</v>
      </c>
      <c r="L2382" s="2" t="s">
        <v>36</v>
      </c>
      <c r="M2382" s="3">
        <v>39987</v>
      </c>
    </row>
    <row r="2383" spans="1:13" x14ac:dyDescent="0.2">
      <c r="A2383" s="1" t="s">
        <v>13</v>
      </c>
      <c r="B2383" s="2" t="s">
        <v>2439</v>
      </c>
      <c r="C2383" s="2" t="s">
        <v>15</v>
      </c>
      <c r="D2383" s="2" t="s">
        <v>3053</v>
      </c>
      <c r="E2383" s="2" t="s">
        <v>2175</v>
      </c>
      <c r="F2383" s="2" t="s">
        <v>107</v>
      </c>
      <c r="G2383" s="2">
        <v>76.5</v>
      </c>
      <c r="H2383" s="2">
        <v>23.5</v>
      </c>
      <c r="I2383" s="2" t="s">
        <v>19</v>
      </c>
      <c r="J2383" s="2" t="s">
        <v>27</v>
      </c>
      <c r="K2383" s="2">
        <v>2009</v>
      </c>
      <c r="L2383" s="2" t="s">
        <v>36</v>
      </c>
      <c r="M2383" s="3">
        <v>39973</v>
      </c>
    </row>
    <row r="2384" spans="1:13" x14ac:dyDescent="0.2">
      <c r="A2384" s="1" t="s">
        <v>79</v>
      </c>
      <c r="B2384" s="2" t="s">
        <v>692</v>
      </c>
      <c r="C2384" s="2" t="s">
        <v>15</v>
      </c>
      <c r="D2384" s="2" t="s">
        <v>3054</v>
      </c>
      <c r="E2384" s="2" t="s">
        <v>2175</v>
      </c>
      <c r="F2384" s="2" t="s">
        <v>107</v>
      </c>
      <c r="G2384" s="2">
        <v>32.5</v>
      </c>
      <c r="H2384" s="2">
        <v>67.5</v>
      </c>
      <c r="I2384" s="2" t="s">
        <v>26</v>
      </c>
      <c r="J2384" s="2" t="s">
        <v>27</v>
      </c>
      <c r="K2384" s="2">
        <v>2009</v>
      </c>
      <c r="L2384" s="2" t="s">
        <v>36</v>
      </c>
      <c r="M2384" s="3">
        <v>39938</v>
      </c>
    </row>
    <row r="2385" spans="1:13" x14ac:dyDescent="0.2">
      <c r="A2385" s="1" t="s">
        <v>13</v>
      </c>
      <c r="B2385" s="2" t="s">
        <v>2474</v>
      </c>
      <c r="C2385" s="2" t="s">
        <v>15</v>
      </c>
      <c r="D2385" s="2" t="s">
        <v>3055</v>
      </c>
      <c r="E2385" s="2" t="s">
        <v>2175</v>
      </c>
      <c r="F2385" s="2" t="s">
        <v>838</v>
      </c>
      <c r="G2385" s="2">
        <v>66.599999999999994</v>
      </c>
      <c r="H2385" s="2">
        <v>33.4</v>
      </c>
      <c r="I2385" s="2" t="s">
        <v>19</v>
      </c>
      <c r="J2385" s="2" t="s">
        <v>27</v>
      </c>
      <c r="K2385" s="2">
        <v>2009</v>
      </c>
      <c r="L2385" s="2" t="s">
        <v>36</v>
      </c>
      <c r="M2385" s="3">
        <v>39910</v>
      </c>
    </row>
    <row r="2386" spans="1:13" x14ac:dyDescent="0.2">
      <c r="A2386" s="1" t="s">
        <v>13</v>
      </c>
      <c r="B2386" s="2" t="s">
        <v>555</v>
      </c>
      <c r="C2386" s="2" t="s">
        <v>15</v>
      </c>
      <c r="D2386" s="2" t="s">
        <v>3056</v>
      </c>
      <c r="E2386" s="2" t="s">
        <v>2175</v>
      </c>
      <c r="F2386" s="2" t="s">
        <v>107</v>
      </c>
      <c r="G2386" s="2">
        <v>81.8</v>
      </c>
      <c r="H2386" s="2">
        <v>18.2</v>
      </c>
      <c r="I2386" s="2" t="s">
        <v>19</v>
      </c>
      <c r="J2386" s="2" t="s">
        <v>27</v>
      </c>
      <c r="K2386" s="2">
        <v>2009</v>
      </c>
      <c r="L2386" s="2" t="s">
        <v>36</v>
      </c>
      <c r="M2386" s="3">
        <v>39875</v>
      </c>
    </row>
    <row r="2387" spans="1:13" x14ac:dyDescent="0.2">
      <c r="A2387" s="1" t="s">
        <v>13</v>
      </c>
      <c r="B2387" s="2" t="s">
        <v>2188</v>
      </c>
      <c r="C2387" s="2" t="s">
        <v>15</v>
      </c>
      <c r="D2387" s="2" t="s">
        <v>3057</v>
      </c>
      <c r="E2387" s="2" t="s">
        <v>2175</v>
      </c>
      <c r="F2387" s="2" t="s">
        <v>48</v>
      </c>
      <c r="G2387" s="2">
        <v>20.3</v>
      </c>
      <c r="H2387" s="2">
        <v>79.7</v>
      </c>
      <c r="I2387" s="2" t="s">
        <v>26</v>
      </c>
      <c r="J2387" s="2" t="s">
        <v>27</v>
      </c>
      <c r="K2387" s="2">
        <v>2009</v>
      </c>
      <c r="L2387" s="2" t="s">
        <v>36</v>
      </c>
      <c r="M2387" s="3">
        <v>39875</v>
      </c>
    </row>
    <row r="2388" spans="1:13" x14ac:dyDescent="0.2">
      <c r="A2388" s="1" t="s">
        <v>280</v>
      </c>
      <c r="B2388" s="2" t="s">
        <v>1591</v>
      </c>
      <c r="C2388" s="2" t="s">
        <v>15</v>
      </c>
      <c r="D2388" s="2" t="s">
        <v>3058</v>
      </c>
      <c r="E2388" s="2" t="s">
        <v>2175</v>
      </c>
      <c r="F2388" s="2" t="s">
        <v>107</v>
      </c>
      <c r="G2388" s="2">
        <v>31.99</v>
      </c>
      <c r="H2388" s="2">
        <v>68.010000000000005</v>
      </c>
      <c r="I2388" s="2" t="s">
        <v>26</v>
      </c>
      <c r="J2388" s="2" t="s">
        <v>27</v>
      </c>
      <c r="K2388" s="2">
        <v>2009</v>
      </c>
      <c r="L2388" s="2" t="s">
        <v>36</v>
      </c>
      <c r="M2388" s="3">
        <v>39875</v>
      </c>
    </row>
    <row r="2389" spans="1:13" x14ac:dyDescent="0.2">
      <c r="A2389" s="1" t="s">
        <v>13</v>
      </c>
      <c r="B2389" s="2" t="s">
        <v>1160</v>
      </c>
      <c r="C2389" s="2" t="s">
        <v>15</v>
      </c>
      <c r="D2389" s="2" t="s">
        <v>3059</v>
      </c>
      <c r="E2389" s="2" t="s">
        <v>2175</v>
      </c>
      <c r="F2389" s="2" t="s">
        <v>107</v>
      </c>
      <c r="G2389" s="2">
        <v>86</v>
      </c>
      <c r="H2389" s="2">
        <v>14</v>
      </c>
      <c r="I2389" s="2" t="s">
        <v>19</v>
      </c>
      <c r="J2389" s="2" t="s">
        <v>27</v>
      </c>
      <c r="K2389" s="2">
        <v>2009</v>
      </c>
      <c r="L2389" s="2" t="s">
        <v>36</v>
      </c>
      <c r="M2389" s="3">
        <v>39875</v>
      </c>
    </row>
    <row r="2390" spans="1:13" x14ac:dyDescent="0.2">
      <c r="A2390" s="1" t="s">
        <v>13</v>
      </c>
      <c r="B2390" s="2" t="s">
        <v>758</v>
      </c>
      <c r="C2390" s="2" t="s">
        <v>15</v>
      </c>
      <c r="D2390" s="2" t="s">
        <v>3060</v>
      </c>
      <c r="E2390" s="2" t="s">
        <v>2175</v>
      </c>
      <c r="F2390" s="2" t="s">
        <v>76</v>
      </c>
      <c r="G2390" s="2">
        <v>69.400000000000006</v>
      </c>
      <c r="H2390" s="2">
        <v>30.6</v>
      </c>
      <c r="I2390" s="2" t="s">
        <v>19</v>
      </c>
      <c r="J2390" s="2" t="s">
        <v>27</v>
      </c>
      <c r="K2390" s="2">
        <v>2009</v>
      </c>
      <c r="L2390" s="2" t="s">
        <v>36</v>
      </c>
      <c r="M2390" s="3">
        <v>39875</v>
      </c>
    </row>
    <row r="2391" spans="1:13" x14ac:dyDescent="0.2">
      <c r="A2391" s="1" t="s">
        <v>13</v>
      </c>
      <c r="B2391" s="2" t="s">
        <v>612</v>
      </c>
      <c r="C2391" s="2" t="s">
        <v>15</v>
      </c>
      <c r="D2391" s="2" t="s">
        <v>3061</v>
      </c>
      <c r="E2391" s="2" t="s">
        <v>2175</v>
      </c>
      <c r="F2391" s="2" t="s">
        <v>107</v>
      </c>
      <c r="G2391" s="2">
        <v>63.3</v>
      </c>
      <c r="H2391" s="2">
        <v>36.700000000000003</v>
      </c>
      <c r="I2391" s="2" t="s">
        <v>19</v>
      </c>
      <c r="J2391" s="2" t="s">
        <v>27</v>
      </c>
      <c r="K2391" s="2">
        <v>2009</v>
      </c>
      <c r="L2391" s="2" t="s">
        <v>36</v>
      </c>
      <c r="M2391" s="3">
        <v>39875</v>
      </c>
    </row>
    <row r="2392" spans="1:13" x14ac:dyDescent="0.2">
      <c r="A2392" s="1" t="s">
        <v>13</v>
      </c>
      <c r="B2392" s="2" t="s">
        <v>1112</v>
      </c>
      <c r="C2392" s="2" t="s">
        <v>15</v>
      </c>
      <c r="D2392" s="2" t="s">
        <v>3062</v>
      </c>
      <c r="E2392" s="2" t="s">
        <v>2175</v>
      </c>
      <c r="F2392" s="2" t="s">
        <v>233</v>
      </c>
      <c r="G2392" s="2">
        <v>89.8</v>
      </c>
      <c r="H2392" s="2">
        <v>10.199999999999999</v>
      </c>
      <c r="I2392" s="2" t="s">
        <v>19</v>
      </c>
      <c r="J2392" s="2" t="s">
        <v>27</v>
      </c>
      <c r="K2392" s="2">
        <v>2009</v>
      </c>
      <c r="L2392" s="2" t="s">
        <v>36</v>
      </c>
      <c r="M2392" s="3">
        <v>39875</v>
      </c>
    </row>
    <row r="2393" spans="1:13" x14ac:dyDescent="0.2">
      <c r="A2393" s="1" t="s">
        <v>13</v>
      </c>
      <c r="B2393" s="2" t="s">
        <v>3044</v>
      </c>
      <c r="C2393" s="2" t="s">
        <v>15</v>
      </c>
      <c r="D2393" s="2" t="s">
        <v>3056</v>
      </c>
      <c r="E2393" s="2" t="s">
        <v>2175</v>
      </c>
      <c r="F2393" s="2" t="s">
        <v>107</v>
      </c>
      <c r="G2393" s="2">
        <v>74.7</v>
      </c>
      <c r="H2393" s="2">
        <v>25.3</v>
      </c>
      <c r="I2393" s="2" t="s">
        <v>19</v>
      </c>
      <c r="J2393" s="2" t="s">
        <v>27</v>
      </c>
      <c r="K2393" s="2">
        <v>2009</v>
      </c>
      <c r="L2393" s="2" t="s">
        <v>36</v>
      </c>
      <c r="M2393" s="3">
        <v>39875</v>
      </c>
    </row>
    <row r="2394" spans="1:13" x14ac:dyDescent="0.2">
      <c r="A2394" s="1" t="s">
        <v>363</v>
      </c>
      <c r="B2394" s="2" t="s">
        <v>3063</v>
      </c>
      <c r="C2394" s="2" t="s">
        <v>15</v>
      </c>
      <c r="D2394" s="2" t="s">
        <v>3064</v>
      </c>
      <c r="E2394" s="2" t="s">
        <v>2175</v>
      </c>
      <c r="F2394" s="2" t="s">
        <v>136</v>
      </c>
      <c r="G2394" s="2">
        <v>14.3</v>
      </c>
      <c r="H2394" s="2">
        <v>85.7</v>
      </c>
      <c r="I2394" s="2" t="s">
        <v>26</v>
      </c>
      <c r="J2394" s="2" t="s">
        <v>20</v>
      </c>
      <c r="K2394" s="2">
        <v>2008</v>
      </c>
      <c r="L2394" s="2" t="s">
        <v>49</v>
      </c>
      <c r="M2394" s="3">
        <v>39602</v>
      </c>
    </row>
    <row r="2395" spans="1:13" x14ac:dyDescent="0.2">
      <c r="A2395" s="1" t="s">
        <v>180</v>
      </c>
      <c r="B2395" s="2" t="s">
        <v>396</v>
      </c>
      <c r="C2395" s="2" t="s">
        <v>15</v>
      </c>
      <c r="D2395" s="2" t="s">
        <v>3065</v>
      </c>
      <c r="E2395" s="2" t="s">
        <v>2175</v>
      </c>
      <c r="F2395" s="2" t="s">
        <v>44</v>
      </c>
      <c r="G2395" s="2">
        <v>70.7</v>
      </c>
      <c r="H2395" s="2">
        <v>29.3</v>
      </c>
      <c r="I2395" s="2" t="s">
        <v>19</v>
      </c>
      <c r="J2395" s="2" t="s">
        <v>27</v>
      </c>
      <c r="K2395" s="2">
        <v>2007</v>
      </c>
      <c r="L2395" s="2" t="s">
        <v>36</v>
      </c>
      <c r="M2395" s="3">
        <v>39392</v>
      </c>
    </row>
    <row r="2396" spans="1:13" x14ac:dyDescent="0.2">
      <c r="A2396" s="1" t="s">
        <v>45</v>
      </c>
      <c r="B2396" s="2" t="s">
        <v>46</v>
      </c>
      <c r="C2396" s="2" t="s">
        <v>15</v>
      </c>
      <c r="D2396" s="2" t="s">
        <v>3066</v>
      </c>
      <c r="E2396" s="2" t="s">
        <v>2175</v>
      </c>
      <c r="F2396" s="2" t="s">
        <v>48</v>
      </c>
      <c r="G2396" s="2">
        <v>73.2</v>
      </c>
      <c r="H2396" s="2">
        <v>26.8</v>
      </c>
      <c r="I2396" s="2" t="s">
        <v>19</v>
      </c>
      <c r="J2396" s="2" t="s">
        <v>20</v>
      </c>
      <c r="K2396" s="2">
        <v>2007</v>
      </c>
      <c r="L2396" s="2" t="s">
        <v>36</v>
      </c>
      <c r="M2396" s="3">
        <v>39392</v>
      </c>
    </row>
    <row r="2397" spans="1:13" x14ac:dyDescent="0.2">
      <c r="A2397" s="1" t="s">
        <v>60</v>
      </c>
      <c r="B2397" s="2" t="s">
        <v>327</v>
      </c>
      <c r="C2397" s="2" t="s">
        <v>15</v>
      </c>
      <c r="D2397" s="2" t="s">
        <v>3067</v>
      </c>
      <c r="E2397" s="2" t="s">
        <v>2175</v>
      </c>
      <c r="F2397" s="2" t="s">
        <v>136</v>
      </c>
      <c r="G2397" s="2">
        <v>53.24</v>
      </c>
      <c r="H2397" s="2">
        <v>46.76</v>
      </c>
      <c r="I2397" s="2" t="s">
        <v>19</v>
      </c>
      <c r="J2397" s="2" t="s">
        <v>27</v>
      </c>
      <c r="K2397" s="2">
        <v>2007</v>
      </c>
      <c r="L2397" s="2" t="s">
        <v>36</v>
      </c>
      <c r="M2397" s="3">
        <v>39392</v>
      </c>
    </row>
    <row r="2398" spans="1:13" x14ac:dyDescent="0.2">
      <c r="A2398" s="1" t="s">
        <v>363</v>
      </c>
      <c r="B2398" s="2" t="s">
        <v>407</v>
      </c>
      <c r="C2398" s="2" t="s">
        <v>15</v>
      </c>
      <c r="D2398" s="2" t="s">
        <v>2945</v>
      </c>
      <c r="E2398" s="2" t="s">
        <v>2175</v>
      </c>
      <c r="F2398" s="2" t="s">
        <v>95</v>
      </c>
      <c r="G2398" s="2">
        <v>65.72</v>
      </c>
      <c r="H2398" s="2">
        <v>34.28</v>
      </c>
      <c r="I2398" s="2" t="s">
        <v>19</v>
      </c>
      <c r="J2398" s="2" t="s">
        <v>27</v>
      </c>
      <c r="K2398" s="2">
        <v>2007</v>
      </c>
      <c r="L2398" s="2" t="s">
        <v>36</v>
      </c>
      <c r="M2398" s="3">
        <v>39392</v>
      </c>
    </row>
    <row r="2399" spans="1:13" x14ac:dyDescent="0.2">
      <c r="A2399" s="1" t="s">
        <v>180</v>
      </c>
      <c r="B2399" s="2" t="s">
        <v>566</v>
      </c>
      <c r="C2399" s="2" t="s">
        <v>15</v>
      </c>
      <c r="D2399" s="2" t="s">
        <v>3068</v>
      </c>
      <c r="E2399" s="2" t="s">
        <v>2175</v>
      </c>
      <c r="F2399" s="2" t="s">
        <v>159</v>
      </c>
      <c r="G2399" s="2">
        <v>46</v>
      </c>
      <c r="H2399" s="2">
        <v>54</v>
      </c>
      <c r="I2399" s="2" t="s">
        <v>26</v>
      </c>
      <c r="J2399" s="2" t="s">
        <v>27</v>
      </c>
      <c r="K2399" s="2">
        <v>2007</v>
      </c>
      <c r="L2399" s="2" t="s">
        <v>36</v>
      </c>
      <c r="M2399" s="3">
        <v>39392</v>
      </c>
    </row>
    <row r="2400" spans="1:13" x14ac:dyDescent="0.2">
      <c r="A2400" s="1" t="s">
        <v>52</v>
      </c>
      <c r="B2400" s="2" t="s">
        <v>416</v>
      </c>
      <c r="C2400" s="2" t="s">
        <v>15</v>
      </c>
      <c r="D2400" s="2" t="s">
        <v>3069</v>
      </c>
      <c r="E2400" s="2" t="s">
        <v>2175</v>
      </c>
      <c r="F2400" s="2" t="s">
        <v>107</v>
      </c>
      <c r="G2400" s="2">
        <v>64.099999999999994</v>
      </c>
      <c r="H2400" s="2">
        <v>35.9</v>
      </c>
      <c r="I2400" s="2" t="s">
        <v>19</v>
      </c>
      <c r="J2400" s="2" t="s">
        <v>27</v>
      </c>
      <c r="K2400" s="2">
        <v>2007</v>
      </c>
      <c r="L2400" s="2" t="s">
        <v>36</v>
      </c>
      <c r="M2400" s="3">
        <v>39392</v>
      </c>
    </row>
    <row r="2401" spans="1:13" x14ac:dyDescent="0.2">
      <c r="A2401" s="1" t="s">
        <v>374</v>
      </c>
      <c r="B2401" s="2" t="s">
        <v>911</v>
      </c>
      <c r="C2401" s="2" t="s">
        <v>15</v>
      </c>
      <c r="D2401" s="2" t="s">
        <v>3070</v>
      </c>
      <c r="E2401" s="2" t="s">
        <v>2175</v>
      </c>
      <c r="F2401" s="2" t="s">
        <v>48</v>
      </c>
      <c r="G2401" s="2">
        <v>42.61</v>
      </c>
      <c r="H2401" s="2">
        <v>57.39</v>
      </c>
      <c r="I2401" s="2" t="s">
        <v>26</v>
      </c>
      <c r="J2401" s="2" t="s">
        <v>27</v>
      </c>
      <c r="K2401" s="2">
        <v>2007</v>
      </c>
      <c r="L2401" s="2" t="s">
        <v>36</v>
      </c>
      <c r="M2401" s="3">
        <v>39392</v>
      </c>
    </row>
    <row r="2402" spans="1:13" x14ac:dyDescent="0.2">
      <c r="A2402" s="1" t="s">
        <v>374</v>
      </c>
      <c r="B2402" s="2" t="s">
        <v>911</v>
      </c>
      <c r="C2402" s="2" t="s">
        <v>15</v>
      </c>
      <c r="D2402" s="2" t="s">
        <v>3071</v>
      </c>
      <c r="E2402" s="2" t="s">
        <v>2175</v>
      </c>
      <c r="F2402" s="2" t="s">
        <v>78</v>
      </c>
      <c r="G2402" s="2">
        <v>48.11</v>
      </c>
      <c r="H2402" s="2">
        <v>51.89</v>
      </c>
      <c r="I2402" s="2" t="s">
        <v>26</v>
      </c>
      <c r="J2402" s="2" t="s">
        <v>27</v>
      </c>
      <c r="K2402" s="2">
        <v>2007</v>
      </c>
      <c r="L2402" s="2" t="s">
        <v>36</v>
      </c>
      <c r="M2402" s="3">
        <v>39392</v>
      </c>
    </row>
    <row r="2403" spans="1:13" x14ac:dyDescent="0.2">
      <c r="A2403" s="1" t="s">
        <v>374</v>
      </c>
      <c r="B2403" s="2" t="s">
        <v>911</v>
      </c>
      <c r="C2403" s="2" t="s">
        <v>15</v>
      </c>
      <c r="D2403" s="2" t="s">
        <v>3072</v>
      </c>
      <c r="E2403" s="2" t="s">
        <v>2175</v>
      </c>
      <c r="F2403" s="2" t="s">
        <v>159</v>
      </c>
      <c r="G2403" s="2">
        <v>47.48</v>
      </c>
      <c r="H2403" s="2">
        <v>52.52</v>
      </c>
      <c r="I2403" s="2" t="s">
        <v>26</v>
      </c>
      <c r="J2403" s="2" t="s">
        <v>27</v>
      </c>
      <c r="K2403" s="2">
        <v>2007</v>
      </c>
      <c r="L2403" s="2" t="s">
        <v>36</v>
      </c>
      <c r="M2403" s="3">
        <v>39392</v>
      </c>
    </row>
    <row r="2404" spans="1:13" x14ac:dyDescent="0.2">
      <c r="A2404" s="1" t="s">
        <v>52</v>
      </c>
      <c r="B2404" s="2" t="s">
        <v>435</v>
      </c>
      <c r="C2404" s="2" t="s">
        <v>15</v>
      </c>
      <c r="D2404" s="2" t="s">
        <v>2945</v>
      </c>
      <c r="E2404" s="2" t="s">
        <v>2175</v>
      </c>
      <c r="F2404" s="2" t="s">
        <v>115</v>
      </c>
      <c r="G2404" s="2">
        <v>80.099999999999994</v>
      </c>
      <c r="H2404" s="2">
        <v>19.899999999999999</v>
      </c>
      <c r="I2404" s="2" t="s">
        <v>19</v>
      </c>
      <c r="J2404" s="2" t="s">
        <v>27</v>
      </c>
      <c r="K2404" s="2">
        <v>2007</v>
      </c>
      <c r="L2404" s="2" t="s">
        <v>36</v>
      </c>
      <c r="M2404" s="3">
        <v>39392</v>
      </c>
    </row>
    <row r="2405" spans="1:13" x14ac:dyDescent="0.2">
      <c r="A2405" s="1" t="s">
        <v>69</v>
      </c>
      <c r="B2405" s="2" t="s">
        <v>730</v>
      </c>
      <c r="C2405" s="2" t="s">
        <v>15</v>
      </c>
      <c r="D2405" s="2" t="s">
        <v>3073</v>
      </c>
      <c r="E2405" s="2" t="s">
        <v>2175</v>
      </c>
      <c r="F2405" s="2" t="s">
        <v>90</v>
      </c>
      <c r="G2405" s="2">
        <v>70.5</v>
      </c>
      <c r="H2405" s="2">
        <v>29.5</v>
      </c>
      <c r="I2405" s="2" t="s">
        <v>19</v>
      </c>
      <c r="J2405" s="2" t="s">
        <v>27</v>
      </c>
      <c r="K2405" s="2">
        <v>2007</v>
      </c>
      <c r="L2405" s="2" t="s">
        <v>36</v>
      </c>
      <c r="M2405" s="3">
        <v>39392</v>
      </c>
    </row>
    <row r="2406" spans="1:13" x14ac:dyDescent="0.2">
      <c r="A2406" s="1" t="s">
        <v>91</v>
      </c>
      <c r="B2406" s="2" t="s">
        <v>2521</v>
      </c>
      <c r="C2406" s="2" t="s">
        <v>15</v>
      </c>
      <c r="D2406" s="2" t="s">
        <v>3074</v>
      </c>
      <c r="E2406" s="2" t="s">
        <v>2175</v>
      </c>
      <c r="F2406" s="2" t="s">
        <v>130</v>
      </c>
      <c r="G2406" s="2">
        <v>80</v>
      </c>
      <c r="H2406" s="2">
        <v>20</v>
      </c>
      <c r="I2406" s="2" t="s">
        <v>19</v>
      </c>
      <c r="J2406" s="2" t="s">
        <v>27</v>
      </c>
      <c r="K2406" s="2">
        <v>2007</v>
      </c>
      <c r="L2406" s="2" t="s">
        <v>36</v>
      </c>
      <c r="M2406" s="3">
        <v>39392</v>
      </c>
    </row>
    <row r="2407" spans="1:13" x14ac:dyDescent="0.2">
      <c r="A2407" s="1" t="s">
        <v>69</v>
      </c>
      <c r="B2407" s="2" t="s">
        <v>448</v>
      </c>
      <c r="C2407" s="2" t="s">
        <v>15</v>
      </c>
      <c r="D2407" s="2" t="s">
        <v>3075</v>
      </c>
      <c r="E2407" s="2" t="s">
        <v>2175</v>
      </c>
      <c r="F2407" s="2" t="s">
        <v>130</v>
      </c>
      <c r="G2407" s="2">
        <v>63.6</v>
      </c>
      <c r="H2407" s="2">
        <v>36.340000000000003</v>
      </c>
      <c r="I2407" s="2" t="s">
        <v>19</v>
      </c>
      <c r="J2407" s="2" t="s">
        <v>27</v>
      </c>
      <c r="K2407" s="2">
        <v>2007</v>
      </c>
      <c r="L2407" s="2" t="s">
        <v>36</v>
      </c>
      <c r="M2407" s="3">
        <v>39392</v>
      </c>
    </row>
    <row r="2408" spans="1:13" x14ac:dyDescent="0.2">
      <c r="A2408" s="1" t="s">
        <v>111</v>
      </c>
      <c r="B2408" s="2" t="s">
        <v>1018</v>
      </c>
      <c r="C2408" s="2" t="s">
        <v>15</v>
      </c>
      <c r="D2408" s="2" t="s">
        <v>3076</v>
      </c>
      <c r="E2408" s="2" t="s">
        <v>2175</v>
      </c>
      <c r="F2408" s="2" t="s">
        <v>3077</v>
      </c>
      <c r="G2408" s="2">
        <v>63.36</v>
      </c>
      <c r="H2408" s="2">
        <v>36.64</v>
      </c>
      <c r="I2408" s="2" t="s">
        <v>19</v>
      </c>
      <c r="J2408" s="2" t="s">
        <v>27</v>
      </c>
      <c r="K2408" s="2">
        <v>2007</v>
      </c>
      <c r="L2408" s="2" t="s">
        <v>36</v>
      </c>
      <c r="M2408" s="3">
        <v>39392</v>
      </c>
    </row>
    <row r="2409" spans="1:13" x14ac:dyDescent="0.2">
      <c r="A2409" s="1" t="s">
        <v>511</v>
      </c>
      <c r="B2409" s="2" t="s">
        <v>803</v>
      </c>
      <c r="C2409" s="2" t="s">
        <v>15</v>
      </c>
      <c r="D2409" s="2" t="s">
        <v>3078</v>
      </c>
      <c r="E2409" s="2" t="s">
        <v>2175</v>
      </c>
      <c r="F2409" s="2" t="s">
        <v>314</v>
      </c>
      <c r="G2409" s="2">
        <v>43.9</v>
      </c>
      <c r="H2409" s="2">
        <v>56.1</v>
      </c>
      <c r="I2409" s="2" t="s">
        <v>26</v>
      </c>
      <c r="J2409" s="2" t="s">
        <v>27</v>
      </c>
      <c r="K2409" s="2">
        <v>2007</v>
      </c>
      <c r="L2409" s="2" t="s">
        <v>36</v>
      </c>
      <c r="M2409" s="3">
        <v>39392</v>
      </c>
    </row>
    <row r="2410" spans="1:13" x14ac:dyDescent="0.2">
      <c r="A2410" s="1" t="s">
        <v>83</v>
      </c>
      <c r="B2410" s="2" t="s">
        <v>84</v>
      </c>
      <c r="C2410" s="2" t="s">
        <v>15</v>
      </c>
      <c r="D2410" s="2" t="s">
        <v>3079</v>
      </c>
      <c r="E2410" s="2" t="s">
        <v>2175</v>
      </c>
      <c r="F2410" s="2" t="s">
        <v>1428</v>
      </c>
      <c r="G2410" s="2">
        <v>74.5</v>
      </c>
      <c r="H2410" s="2">
        <v>25.5</v>
      </c>
      <c r="I2410" s="2" t="s">
        <v>19</v>
      </c>
      <c r="J2410" s="2" t="s">
        <v>20</v>
      </c>
      <c r="K2410" s="2">
        <v>2007</v>
      </c>
      <c r="L2410" s="2" t="s">
        <v>36</v>
      </c>
      <c r="M2410" s="3">
        <v>39392</v>
      </c>
    </row>
    <row r="2411" spans="1:13" x14ac:dyDescent="0.2">
      <c r="A2411" s="1" t="s">
        <v>91</v>
      </c>
      <c r="B2411" s="2" t="s">
        <v>1876</v>
      </c>
      <c r="C2411" s="2" t="s">
        <v>15</v>
      </c>
      <c r="D2411" s="2" t="s">
        <v>3080</v>
      </c>
      <c r="E2411" s="2" t="s">
        <v>2175</v>
      </c>
      <c r="F2411" s="2" t="s">
        <v>55</v>
      </c>
      <c r="G2411" s="2">
        <v>73</v>
      </c>
      <c r="H2411" s="2">
        <v>27</v>
      </c>
      <c r="I2411" s="2" t="s">
        <v>19</v>
      </c>
      <c r="J2411" s="2" t="s">
        <v>27</v>
      </c>
      <c r="K2411" s="2">
        <v>2007</v>
      </c>
      <c r="L2411" s="2" t="s">
        <v>36</v>
      </c>
      <c r="M2411" s="3">
        <v>39392</v>
      </c>
    </row>
    <row r="2412" spans="1:13" x14ac:dyDescent="0.2">
      <c r="A2412" s="1" t="s">
        <v>91</v>
      </c>
      <c r="B2412" s="2" t="s">
        <v>1876</v>
      </c>
      <c r="C2412" s="2" t="s">
        <v>15</v>
      </c>
      <c r="D2412" s="2" t="s">
        <v>3081</v>
      </c>
      <c r="E2412" s="2" t="s">
        <v>2175</v>
      </c>
      <c r="F2412" s="2" t="s">
        <v>76</v>
      </c>
      <c r="G2412" s="2">
        <v>63.1</v>
      </c>
      <c r="H2412" s="2">
        <v>36.9</v>
      </c>
      <c r="I2412" s="2" t="s">
        <v>19</v>
      </c>
      <c r="J2412" s="2" t="s">
        <v>27</v>
      </c>
      <c r="K2412" s="2">
        <v>2007</v>
      </c>
      <c r="L2412" s="2" t="s">
        <v>36</v>
      </c>
      <c r="M2412" s="3">
        <v>39392</v>
      </c>
    </row>
    <row r="2413" spans="1:13" x14ac:dyDescent="0.2">
      <c r="A2413" s="1" t="s">
        <v>13</v>
      </c>
      <c r="B2413" s="2" t="s">
        <v>601</v>
      </c>
      <c r="C2413" s="2" t="s">
        <v>15</v>
      </c>
      <c r="D2413" s="2" t="s">
        <v>3082</v>
      </c>
      <c r="E2413" s="2" t="s">
        <v>2175</v>
      </c>
      <c r="F2413" s="2" t="s">
        <v>107</v>
      </c>
      <c r="G2413" s="2">
        <v>62.65</v>
      </c>
      <c r="H2413" s="2">
        <v>37.35</v>
      </c>
      <c r="I2413" s="2" t="s">
        <v>19</v>
      </c>
      <c r="J2413" s="2" t="s">
        <v>27</v>
      </c>
      <c r="K2413" s="2">
        <v>2007</v>
      </c>
      <c r="L2413" s="2" t="s">
        <v>36</v>
      </c>
      <c r="M2413" s="3">
        <v>39392</v>
      </c>
    </row>
    <row r="2414" spans="1:13" x14ac:dyDescent="0.2">
      <c r="A2414" s="1" t="s">
        <v>491</v>
      </c>
      <c r="B2414" s="2" t="s">
        <v>916</v>
      </c>
      <c r="C2414" s="2" t="s">
        <v>15</v>
      </c>
      <c r="D2414" s="2" t="s">
        <v>3083</v>
      </c>
      <c r="E2414" s="2" t="s">
        <v>2175</v>
      </c>
      <c r="F2414" s="2" t="s">
        <v>76</v>
      </c>
      <c r="G2414" s="2">
        <v>48.14</v>
      </c>
      <c r="H2414" s="2">
        <v>50.9</v>
      </c>
      <c r="I2414" s="2" t="s">
        <v>26</v>
      </c>
      <c r="J2414" s="2" t="s">
        <v>27</v>
      </c>
      <c r="K2414" s="2">
        <v>2007</v>
      </c>
      <c r="L2414" s="2" t="s">
        <v>36</v>
      </c>
      <c r="M2414" s="3">
        <v>39392</v>
      </c>
    </row>
    <row r="2415" spans="1:13" x14ac:dyDescent="0.2">
      <c r="A2415" s="1" t="s">
        <v>91</v>
      </c>
      <c r="B2415" s="2" t="s">
        <v>1913</v>
      </c>
      <c r="C2415" s="2" t="s">
        <v>15</v>
      </c>
      <c r="D2415" s="2" t="s">
        <v>3084</v>
      </c>
      <c r="E2415" s="2" t="s">
        <v>2175</v>
      </c>
      <c r="F2415" s="2" t="s">
        <v>90</v>
      </c>
      <c r="G2415" s="2">
        <v>49.1</v>
      </c>
      <c r="H2415" s="2">
        <v>50.9</v>
      </c>
      <c r="I2415" s="2" t="s">
        <v>26</v>
      </c>
      <c r="J2415" s="2" t="s">
        <v>27</v>
      </c>
      <c r="K2415" s="2">
        <v>2007</v>
      </c>
      <c r="L2415" s="2" t="s">
        <v>36</v>
      </c>
      <c r="M2415" s="3">
        <v>39392</v>
      </c>
    </row>
    <row r="2416" spans="1:13" x14ac:dyDescent="0.2">
      <c r="A2416" s="1" t="s">
        <v>52</v>
      </c>
      <c r="B2416" s="2" t="s">
        <v>238</v>
      </c>
      <c r="C2416" s="2" t="s">
        <v>24</v>
      </c>
      <c r="D2416" s="4">
        <v>108000000</v>
      </c>
      <c r="E2416" s="2" t="s">
        <v>2175</v>
      </c>
      <c r="F2416" s="2" t="s">
        <v>55</v>
      </c>
      <c r="G2416" s="2">
        <v>59.12</v>
      </c>
      <c r="H2416" s="2">
        <v>40.880000000000003</v>
      </c>
      <c r="I2416" s="2" t="s">
        <v>26</v>
      </c>
      <c r="J2416" s="2" t="s">
        <v>20</v>
      </c>
      <c r="K2416" s="2">
        <v>2007</v>
      </c>
      <c r="L2416" s="2" t="s">
        <v>36</v>
      </c>
      <c r="M2416" s="3">
        <v>39392</v>
      </c>
    </row>
    <row r="2417" spans="1:13" x14ac:dyDescent="0.2">
      <c r="A2417" s="1" t="s">
        <v>511</v>
      </c>
      <c r="B2417" s="2" t="s">
        <v>1030</v>
      </c>
      <c r="C2417" s="2" t="s">
        <v>15</v>
      </c>
      <c r="D2417" s="2" t="s">
        <v>3085</v>
      </c>
      <c r="E2417" s="2" t="s">
        <v>2175</v>
      </c>
      <c r="F2417" s="2" t="s">
        <v>18</v>
      </c>
      <c r="G2417" s="2">
        <v>46.3</v>
      </c>
      <c r="H2417" s="2">
        <v>53.7</v>
      </c>
      <c r="I2417" s="2" t="s">
        <v>26</v>
      </c>
      <c r="J2417" s="2" t="s">
        <v>27</v>
      </c>
      <c r="K2417" s="2">
        <v>2007</v>
      </c>
      <c r="L2417" s="2" t="s">
        <v>36</v>
      </c>
      <c r="M2417" s="3">
        <v>39392</v>
      </c>
    </row>
    <row r="2418" spans="1:13" x14ac:dyDescent="0.2">
      <c r="A2418" s="1" t="s">
        <v>491</v>
      </c>
      <c r="B2418" s="2" t="s">
        <v>492</v>
      </c>
      <c r="C2418" s="2" t="s">
        <v>15</v>
      </c>
      <c r="D2418" s="2" t="s">
        <v>3086</v>
      </c>
      <c r="E2418" s="2" t="s">
        <v>2175</v>
      </c>
      <c r="F2418" s="2" t="s">
        <v>251</v>
      </c>
      <c r="G2418" s="2">
        <v>66</v>
      </c>
      <c r="H2418" s="2">
        <v>34</v>
      </c>
      <c r="I2418" s="2" t="s">
        <v>19</v>
      </c>
      <c r="J2418" s="2" t="s">
        <v>27</v>
      </c>
      <c r="K2418" s="2">
        <v>2007</v>
      </c>
      <c r="L2418" s="2" t="s">
        <v>36</v>
      </c>
      <c r="M2418" s="3">
        <v>39392</v>
      </c>
    </row>
    <row r="2419" spans="1:13" x14ac:dyDescent="0.2">
      <c r="A2419" s="1" t="s">
        <v>242</v>
      </c>
      <c r="B2419" s="2" t="s">
        <v>494</v>
      </c>
      <c r="C2419" s="2" t="s">
        <v>15</v>
      </c>
      <c r="D2419" s="2" t="s">
        <v>3087</v>
      </c>
      <c r="E2419" s="2" t="s">
        <v>2175</v>
      </c>
      <c r="F2419" s="2" t="s">
        <v>107</v>
      </c>
      <c r="G2419" s="2">
        <v>85.93</v>
      </c>
      <c r="H2419" s="2">
        <v>14.07</v>
      </c>
      <c r="I2419" s="2" t="s">
        <v>19</v>
      </c>
      <c r="J2419" s="2" t="s">
        <v>27</v>
      </c>
      <c r="K2419" s="2">
        <v>2007</v>
      </c>
      <c r="L2419" s="2" t="s">
        <v>36</v>
      </c>
      <c r="M2419" s="3">
        <v>39392</v>
      </c>
    </row>
    <row r="2420" spans="1:13" x14ac:dyDescent="0.2">
      <c r="A2420" s="1" t="s">
        <v>52</v>
      </c>
      <c r="B2420" s="2" t="s">
        <v>2025</v>
      </c>
      <c r="C2420" s="2" t="s">
        <v>15</v>
      </c>
      <c r="D2420" s="2" t="s">
        <v>3088</v>
      </c>
      <c r="E2420" s="2" t="s">
        <v>2175</v>
      </c>
      <c r="F2420" s="2" t="s">
        <v>78</v>
      </c>
      <c r="G2420" s="2">
        <v>84.3</v>
      </c>
      <c r="H2420" s="2">
        <v>15.7</v>
      </c>
      <c r="I2420" s="2" t="s">
        <v>19</v>
      </c>
      <c r="J2420" s="2" t="s">
        <v>27</v>
      </c>
      <c r="K2420" s="2">
        <v>2007</v>
      </c>
      <c r="L2420" s="2" t="s">
        <v>36</v>
      </c>
      <c r="M2420" s="3">
        <v>39392</v>
      </c>
    </row>
    <row r="2421" spans="1:13" x14ac:dyDescent="0.2">
      <c r="A2421" s="1" t="s">
        <v>13</v>
      </c>
      <c r="B2421" s="2" t="s">
        <v>1403</v>
      </c>
      <c r="C2421" s="2" t="s">
        <v>15</v>
      </c>
      <c r="D2421" s="2" t="s">
        <v>3089</v>
      </c>
      <c r="E2421" s="2" t="s">
        <v>2175</v>
      </c>
      <c r="F2421" s="2" t="s">
        <v>76</v>
      </c>
      <c r="G2421" s="2">
        <v>55.53</v>
      </c>
      <c r="H2421" s="2">
        <v>44.47</v>
      </c>
      <c r="I2421" s="2" t="s">
        <v>19</v>
      </c>
      <c r="J2421" s="2" t="s">
        <v>27</v>
      </c>
      <c r="K2421" s="2">
        <v>2007</v>
      </c>
      <c r="L2421" s="2" t="s">
        <v>36</v>
      </c>
      <c r="M2421" s="3">
        <v>39392</v>
      </c>
    </row>
    <row r="2422" spans="1:13" x14ac:dyDescent="0.2">
      <c r="A2422" s="1" t="s">
        <v>13</v>
      </c>
      <c r="B2422" s="2" t="s">
        <v>1403</v>
      </c>
      <c r="C2422" s="2" t="s">
        <v>15</v>
      </c>
      <c r="D2422" s="2" t="s">
        <v>3090</v>
      </c>
      <c r="E2422" s="2" t="s">
        <v>2175</v>
      </c>
      <c r="F2422" s="2" t="s">
        <v>130</v>
      </c>
      <c r="G2422" s="2">
        <v>43.93</v>
      </c>
      <c r="H2422" s="2">
        <v>56.07</v>
      </c>
      <c r="I2422" s="2" t="s">
        <v>26</v>
      </c>
      <c r="J2422" s="2" t="s">
        <v>27</v>
      </c>
      <c r="K2422" s="2">
        <v>2007</v>
      </c>
      <c r="L2422" s="2" t="s">
        <v>36</v>
      </c>
      <c r="M2422" s="3">
        <v>39392</v>
      </c>
    </row>
    <row r="2423" spans="1:13" x14ac:dyDescent="0.2">
      <c r="A2423" s="1" t="s">
        <v>13</v>
      </c>
      <c r="B2423" s="2" t="s">
        <v>2432</v>
      </c>
      <c r="C2423" s="2" t="s">
        <v>15</v>
      </c>
      <c r="D2423" s="2" t="s">
        <v>3091</v>
      </c>
      <c r="E2423" s="2" t="s">
        <v>2175</v>
      </c>
      <c r="F2423" s="2" t="s">
        <v>65</v>
      </c>
      <c r="G2423" s="2">
        <v>72.12</v>
      </c>
      <c r="H2423" s="2">
        <v>27.88</v>
      </c>
      <c r="I2423" s="2" t="s">
        <v>19</v>
      </c>
      <c r="J2423" s="2" t="s">
        <v>27</v>
      </c>
      <c r="K2423" s="2">
        <v>2007</v>
      </c>
      <c r="L2423" s="2" t="s">
        <v>36</v>
      </c>
      <c r="M2423" s="3">
        <v>39392</v>
      </c>
    </row>
    <row r="2424" spans="1:13" x14ac:dyDescent="0.2">
      <c r="A2424" s="1" t="s">
        <v>13</v>
      </c>
      <c r="B2424" s="2" t="s">
        <v>354</v>
      </c>
      <c r="C2424" s="2" t="s">
        <v>15</v>
      </c>
      <c r="D2424" s="2" t="s">
        <v>3092</v>
      </c>
      <c r="E2424" s="2" t="s">
        <v>2175</v>
      </c>
      <c r="F2424" s="2" t="s">
        <v>2229</v>
      </c>
      <c r="G2424" s="2">
        <v>75.47</v>
      </c>
      <c r="H2424" s="2">
        <v>24.53</v>
      </c>
      <c r="I2424" s="2" t="s">
        <v>19</v>
      </c>
      <c r="J2424" s="2" t="s">
        <v>27</v>
      </c>
      <c r="K2424" s="2">
        <v>2007</v>
      </c>
      <c r="L2424" s="2" t="s">
        <v>36</v>
      </c>
      <c r="M2424" s="3">
        <v>39392</v>
      </c>
    </row>
    <row r="2425" spans="1:13" x14ac:dyDescent="0.2">
      <c r="A2425" s="1" t="s">
        <v>13</v>
      </c>
      <c r="B2425" s="2" t="s">
        <v>354</v>
      </c>
      <c r="C2425" s="2" t="s">
        <v>15</v>
      </c>
      <c r="D2425" s="2" t="s">
        <v>3093</v>
      </c>
      <c r="E2425" s="2" t="s">
        <v>2175</v>
      </c>
      <c r="F2425" s="2" t="s">
        <v>3004</v>
      </c>
      <c r="G2425" s="2">
        <v>53.45</v>
      </c>
      <c r="H2425" s="2">
        <v>46.55</v>
      </c>
      <c r="I2425" s="2" t="s">
        <v>19</v>
      </c>
      <c r="J2425" s="2" t="s">
        <v>27</v>
      </c>
      <c r="K2425" s="2">
        <v>2007</v>
      </c>
      <c r="L2425" s="2" t="s">
        <v>36</v>
      </c>
      <c r="M2425" s="3">
        <v>39392</v>
      </c>
    </row>
    <row r="2426" spans="1:13" x14ac:dyDescent="0.2">
      <c r="A2426" s="1" t="s">
        <v>13</v>
      </c>
      <c r="B2426" s="2" t="s">
        <v>908</v>
      </c>
      <c r="C2426" s="2" t="s">
        <v>15</v>
      </c>
      <c r="D2426" s="2" t="s">
        <v>3094</v>
      </c>
      <c r="E2426" s="2" t="s">
        <v>2175</v>
      </c>
      <c r="F2426" s="2" t="s">
        <v>72</v>
      </c>
      <c r="G2426" s="2">
        <v>40.5</v>
      </c>
      <c r="H2426" s="2">
        <v>59.5</v>
      </c>
      <c r="I2426" s="2" t="s">
        <v>26</v>
      </c>
      <c r="J2426" s="2" t="s">
        <v>27</v>
      </c>
      <c r="K2426" s="2">
        <v>2007</v>
      </c>
      <c r="L2426" s="2" t="s">
        <v>36</v>
      </c>
      <c r="M2426" s="3">
        <v>39147</v>
      </c>
    </row>
    <row r="2427" spans="1:13" x14ac:dyDescent="0.2">
      <c r="A2427" s="1" t="s">
        <v>13</v>
      </c>
      <c r="B2427" s="2" t="s">
        <v>930</v>
      </c>
      <c r="C2427" s="2" t="s">
        <v>15</v>
      </c>
      <c r="D2427" s="2" t="s">
        <v>3095</v>
      </c>
      <c r="E2427" s="2" t="s">
        <v>2175</v>
      </c>
      <c r="F2427" s="2" t="s">
        <v>76</v>
      </c>
      <c r="G2427" s="2">
        <v>80.400000000000006</v>
      </c>
      <c r="H2427" s="2">
        <v>19.600000000000001</v>
      </c>
      <c r="I2427" s="2" t="s">
        <v>19</v>
      </c>
      <c r="J2427" s="2" t="s">
        <v>27</v>
      </c>
      <c r="K2427" s="2">
        <v>2007</v>
      </c>
      <c r="L2427" s="2" t="s">
        <v>36</v>
      </c>
      <c r="M2427" s="3">
        <v>39147</v>
      </c>
    </row>
    <row r="2428" spans="1:13" x14ac:dyDescent="0.2">
      <c r="A2428" s="1" t="s">
        <v>60</v>
      </c>
      <c r="B2428" s="2" t="s">
        <v>61</v>
      </c>
      <c r="C2428" s="2" t="s">
        <v>15</v>
      </c>
      <c r="D2428" s="2" t="s">
        <v>3096</v>
      </c>
      <c r="E2428" s="2" t="s">
        <v>2175</v>
      </c>
      <c r="F2428" s="2" t="s">
        <v>107</v>
      </c>
      <c r="G2428" s="2">
        <v>67.900000000000006</v>
      </c>
      <c r="H2428" s="2">
        <v>32.1</v>
      </c>
      <c r="I2428" s="2" t="s">
        <v>19</v>
      </c>
      <c r="J2428" s="2" t="s">
        <v>20</v>
      </c>
      <c r="K2428" s="2">
        <v>2007</v>
      </c>
      <c r="L2428" s="2" t="s">
        <v>36</v>
      </c>
      <c r="M2428" s="3">
        <v>39147</v>
      </c>
    </row>
    <row r="2429" spans="1:13" x14ac:dyDescent="0.2">
      <c r="A2429" s="1" t="s">
        <v>13</v>
      </c>
      <c r="B2429" s="2" t="s">
        <v>354</v>
      </c>
      <c r="C2429" s="2" t="s">
        <v>15</v>
      </c>
      <c r="D2429" s="2" t="s">
        <v>3097</v>
      </c>
      <c r="E2429" s="2" t="s">
        <v>2175</v>
      </c>
      <c r="F2429" s="2" t="s">
        <v>3004</v>
      </c>
      <c r="G2429" s="2">
        <v>71.5</v>
      </c>
      <c r="H2429" s="2">
        <v>28.5</v>
      </c>
      <c r="I2429" s="2" t="s">
        <v>19</v>
      </c>
      <c r="J2429" s="2" t="s">
        <v>27</v>
      </c>
      <c r="K2429" s="2">
        <v>2007</v>
      </c>
      <c r="L2429" s="2" t="s">
        <v>36</v>
      </c>
      <c r="M2429" s="3">
        <v>39147</v>
      </c>
    </row>
    <row r="2430" spans="1:13" x14ac:dyDescent="0.2">
      <c r="A2430" s="1" t="s">
        <v>32</v>
      </c>
      <c r="B2430" s="2" t="s">
        <v>869</v>
      </c>
      <c r="C2430" s="2" t="s">
        <v>1230</v>
      </c>
      <c r="D2430" s="2" t="s">
        <v>3098</v>
      </c>
      <c r="E2430" s="2" t="s">
        <v>2175</v>
      </c>
      <c r="F2430" s="2" t="s">
        <v>115</v>
      </c>
      <c r="G2430" s="2">
        <v>51</v>
      </c>
      <c r="H2430" s="2">
        <v>49</v>
      </c>
      <c r="I2430" s="2" t="s">
        <v>19</v>
      </c>
      <c r="J2430" s="2" t="s">
        <v>27</v>
      </c>
      <c r="K2430" s="2">
        <v>2006</v>
      </c>
      <c r="L2430" s="2" t="s">
        <v>21</v>
      </c>
      <c r="M2430" s="3">
        <v>39028</v>
      </c>
    </row>
    <row r="2431" spans="1:13" x14ac:dyDescent="0.2">
      <c r="A2431" s="1" t="s">
        <v>2918</v>
      </c>
      <c r="B2431" s="2" t="s">
        <v>2919</v>
      </c>
      <c r="C2431" s="2" t="s">
        <v>15</v>
      </c>
      <c r="D2431" s="2" t="s">
        <v>3099</v>
      </c>
      <c r="E2431" s="2" t="s">
        <v>2175</v>
      </c>
      <c r="F2431" s="2" t="s">
        <v>95</v>
      </c>
      <c r="G2431" s="2">
        <v>75.8</v>
      </c>
      <c r="H2431" s="2">
        <v>24.2</v>
      </c>
      <c r="I2431" s="2" t="s">
        <v>19</v>
      </c>
      <c r="J2431" s="2" t="s">
        <v>20</v>
      </c>
      <c r="K2431" s="2">
        <v>2006</v>
      </c>
      <c r="L2431" s="2" t="s">
        <v>21</v>
      </c>
      <c r="M2431" s="3">
        <v>39028</v>
      </c>
    </row>
    <row r="2432" spans="1:13" x14ac:dyDescent="0.2">
      <c r="A2432" s="1" t="s">
        <v>180</v>
      </c>
      <c r="B2432" s="2" t="s">
        <v>596</v>
      </c>
      <c r="C2432" s="2" t="s">
        <v>15</v>
      </c>
      <c r="D2432" s="2" t="s">
        <v>3100</v>
      </c>
      <c r="E2432" s="2" t="s">
        <v>2175</v>
      </c>
      <c r="F2432" s="2" t="s">
        <v>245</v>
      </c>
      <c r="G2432" s="2">
        <v>53.6</v>
      </c>
      <c r="H2432" s="2">
        <v>46.5</v>
      </c>
      <c r="I2432" s="2" t="s">
        <v>19</v>
      </c>
      <c r="J2432" s="2" t="s">
        <v>27</v>
      </c>
      <c r="K2432" s="2">
        <v>2005</v>
      </c>
      <c r="L2432" s="2" t="s">
        <v>36</v>
      </c>
      <c r="M2432" s="3">
        <v>38664</v>
      </c>
    </row>
    <row r="2433" spans="1:13" x14ac:dyDescent="0.2">
      <c r="A2433" s="1" t="s">
        <v>308</v>
      </c>
      <c r="B2433" s="2" t="s">
        <v>3101</v>
      </c>
      <c r="C2433" s="2" t="s">
        <v>15</v>
      </c>
      <c r="D2433" s="2" t="s">
        <v>3102</v>
      </c>
      <c r="E2433" s="2" t="s">
        <v>2175</v>
      </c>
      <c r="F2433" s="2" t="s">
        <v>95</v>
      </c>
      <c r="G2433" s="2">
        <v>68.97</v>
      </c>
      <c r="H2433" s="2">
        <v>31.03</v>
      </c>
      <c r="I2433" s="2" t="s">
        <v>19</v>
      </c>
      <c r="J2433" s="2" t="s">
        <v>20</v>
      </c>
      <c r="K2433" s="2">
        <v>2005</v>
      </c>
      <c r="L2433" s="2" t="s">
        <v>36</v>
      </c>
      <c r="M2433" s="3">
        <v>38664</v>
      </c>
    </row>
    <row r="2434" spans="1:13" x14ac:dyDescent="0.2">
      <c r="A2434" s="1" t="s">
        <v>511</v>
      </c>
      <c r="B2434" s="2" t="s">
        <v>3103</v>
      </c>
      <c r="C2434" s="2" t="s">
        <v>15</v>
      </c>
      <c r="D2434" s="2" t="s">
        <v>3104</v>
      </c>
      <c r="E2434" s="2" t="s">
        <v>2175</v>
      </c>
      <c r="F2434" s="2" t="s">
        <v>159</v>
      </c>
      <c r="G2434" s="2">
        <v>72.599999999999994</v>
      </c>
      <c r="H2434" s="2">
        <v>27.4</v>
      </c>
      <c r="I2434" s="2" t="s">
        <v>19</v>
      </c>
      <c r="J2434" s="2" t="s">
        <v>20</v>
      </c>
      <c r="K2434" s="2">
        <v>2005</v>
      </c>
      <c r="L2434" s="2" t="s">
        <v>36</v>
      </c>
      <c r="M2434" s="3">
        <v>38664</v>
      </c>
    </row>
    <row r="2435" spans="1:13" x14ac:dyDescent="0.2">
      <c r="A2435" s="1" t="s">
        <v>13</v>
      </c>
      <c r="B2435" s="2" t="s">
        <v>758</v>
      </c>
      <c r="C2435" s="2" t="s">
        <v>15</v>
      </c>
      <c r="D2435" s="2" t="s">
        <v>3105</v>
      </c>
      <c r="E2435" s="2" t="s">
        <v>2175</v>
      </c>
      <c r="F2435" s="2" t="s">
        <v>107</v>
      </c>
      <c r="G2435" s="2">
        <v>41</v>
      </c>
      <c r="H2435" s="2">
        <v>59</v>
      </c>
      <c r="I2435" s="2" t="s">
        <v>26</v>
      </c>
      <c r="J2435" s="2" t="s">
        <v>27</v>
      </c>
      <c r="K2435" s="2">
        <v>2005</v>
      </c>
      <c r="L2435" s="2" t="s">
        <v>36</v>
      </c>
      <c r="M2435" s="3">
        <v>38419</v>
      </c>
    </row>
    <row r="2436" spans="1:13" x14ac:dyDescent="0.2">
      <c r="A2436" s="1" t="s">
        <v>91</v>
      </c>
      <c r="B2436" s="2" t="s">
        <v>2024</v>
      </c>
      <c r="C2436" s="2" t="s">
        <v>15</v>
      </c>
      <c r="D2436" s="2" t="s">
        <v>3106</v>
      </c>
      <c r="E2436" s="2" t="s">
        <v>2175</v>
      </c>
      <c r="F2436" s="2" t="s">
        <v>251</v>
      </c>
      <c r="G2436" s="2">
        <v>44.76</v>
      </c>
      <c r="H2436" s="2">
        <v>55.24</v>
      </c>
      <c r="I2436" s="2" t="s">
        <v>26</v>
      </c>
      <c r="J2436" s="2" t="s">
        <v>20</v>
      </c>
      <c r="K2436" s="2">
        <v>2005</v>
      </c>
      <c r="L2436" s="2" t="s">
        <v>36</v>
      </c>
      <c r="M2436" s="3">
        <v>38419</v>
      </c>
    </row>
    <row r="2437" spans="1:13" x14ac:dyDescent="0.2">
      <c r="A2437" s="1" t="s">
        <v>13</v>
      </c>
      <c r="B2437" s="2" t="s">
        <v>3044</v>
      </c>
      <c r="C2437" s="2" t="s">
        <v>15</v>
      </c>
      <c r="D2437" s="2" t="s">
        <v>3105</v>
      </c>
      <c r="E2437" s="2" t="s">
        <v>2175</v>
      </c>
      <c r="F2437" s="2" t="s">
        <v>245</v>
      </c>
      <c r="G2437" s="2">
        <v>56.2</v>
      </c>
      <c r="H2437" s="2">
        <v>43.8</v>
      </c>
      <c r="I2437" s="2" t="s">
        <v>19</v>
      </c>
      <c r="J2437" s="2" t="s">
        <v>27</v>
      </c>
      <c r="K2437" s="2">
        <v>2005</v>
      </c>
      <c r="L2437" s="2" t="s">
        <v>36</v>
      </c>
      <c r="M2437" s="3">
        <v>38419</v>
      </c>
    </row>
    <row r="2438" spans="1:13" x14ac:dyDescent="0.2">
      <c r="A2438" s="1" t="s">
        <v>13</v>
      </c>
      <c r="B2438" s="2" t="s">
        <v>3044</v>
      </c>
      <c r="C2438" s="2" t="s">
        <v>15</v>
      </c>
      <c r="D2438" s="2" t="s">
        <v>3107</v>
      </c>
      <c r="E2438" s="2" t="s">
        <v>2175</v>
      </c>
      <c r="F2438" s="2" t="s">
        <v>65</v>
      </c>
      <c r="G2438" s="2">
        <v>46.4</v>
      </c>
      <c r="H2438" s="2">
        <v>53.6</v>
      </c>
      <c r="I2438" s="2" t="s">
        <v>26</v>
      </c>
      <c r="J2438" s="2" t="s">
        <v>27</v>
      </c>
      <c r="K2438" s="2">
        <v>2005</v>
      </c>
      <c r="L2438" s="2" t="s">
        <v>36</v>
      </c>
      <c r="M2438" s="3">
        <v>38419</v>
      </c>
    </row>
    <row r="2439" spans="1:13" x14ac:dyDescent="0.2">
      <c r="A2439" s="1" t="s">
        <v>13</v>
      </c>
      <c r="B2439" s="2" t="s">
        <v>927</v>
      </c>
      <c r="C2439" s="2" t="s">
        <v>15</v>
      </c>
      <c r="D2439" s="2" t="s">
        <v>3108</v>
      </c>
      <c r="E2439" s="2" t="s">
        <v>2175</v>
      </c>
      <c r="F2439" s="2" t="s">
        <v>44</v>
      </c>
      <c r="G2439" s="2">
        <v>28</v>
      </c>
      <c r="H2439" s="2">
        <v>72</v>
      </c>
      <c r="I2439" s="2" t="s">
        <v>26</v>
      </c>
      <c r="J2439" s="2" t="s">
        <v>27</v>
      </c>
      <c r="K2439" s="2">
        <v>2005</v>
      </c>
      <c r="L2439" s="2" t="s">
        <v>36</v>
      </c>
      <c r="M2439" s="3">
        <v>38419</v>
      </c>
    </row>
    <row r="2440" spans="1:13" x14ac:dyDescent="0.2">
      <c r="A2440" s="1" t="s">
        <v>13</v>
      </c>
      <c r="B2440" s="2" t="s">
        <v>354</v>
      </c>
      <c r="C2440" s="2" t="s">
        <v>15</v>
      </c>
      <c r="D2440" s="2" t="s">
        <v>3109</v>
      </c>
      <c r="E2440" s="2" t="s">
        <v>2175</v>
      </c>
      <c r="F2440" s="2" t="s">
        <v>51</v>
      </c>
      <c r="G2440" s="2">
        <v>83.6</v>
      </c>
      <c r="H2440" s="2">
        <v>16.399999999999999</v>
      </c>
      <c r="I2440" s="2" t="s">
        <v>19</v>
      </c>
      <c r="J2440" s="2" t="s">
        <v>20</v>
      </c>
      <c r="K2440" s="2">
        <v>2005</v>
      </c>
      <c r="L2440" s="2" t="s">
        <v>36</v>
      </c>
      <c r="M2440" s="3">
        <v>38419</v>
      </c>
    </row>
    <row r="2441" spans="1:13" x14ac:dyDescent="0.2">
      <c r="A2441" s="1" t="s">
        <v>122</v>
      </c>
      <c r="B2441" s="2" t="s">
        <v>1836</v>
      </c>
      <c r="C2441" s="2" t="s">
        <v>15</v>
      </c>
      <c r="D2441" s="2" t="s">
        <v>3110</v>
      </c>
      <c r="E2441" s="2" t="s">
        <v>2175</v>
      </c>
      <c r="F2441" s="2" t="s">
        <v>245</v>
      </c>
      <c r="G2441" s="2">
        <v>71.599999999999994</v>
      </c>
      <c r="H2441" s="2">
        <v>28.3</v>
      </c>
      <c r="I2441" s="2" t="s">
        <v>19</v>
      </c>
      <c r="J2441" s="2" t="s">
        <v>20</v>
      </c>
      <c r="K2441" s="2">
        <v>2005</v>
      </c>
      <c r="L2441" s="2" t="s">
        <v>36</v>
      </c>
      <c r="M2441" s="3">
        <v>38419</v>
      </c>
    </row>
    <row r="2442" spans="1:13" x14ac:dyDescent="0.2">
      <c r="A2442" s="1" t="s">
        <v>122</v>
      </c>
      <c r="B2442" s="2" t="s">
        <v>3111</v>
      </c>
      <c r="C2442" s="2" t="s">
        <v>15</v>
      </c>
      <c r="D2442" s="2" t="s">
        <v>3112</v>
      </c>
      <c r="E2442" s="2" t="s">
        <v>2175</v>
      </c>
      <c r="F2442" s="2" t="s">
        <v>65</v>
      </c>
      <c r="G2442" s="2">
        <v>66.599999999999994</v>
      </c>
      <c r="H2442" s="2">
        <v>33.299999999999997</v>
      </c>
      <c r="I2442" s="2" t="s">
        <v>19</v>
      </c>
      <c r="J2442" s="2" t="s">
        <v>20</v>
      </c>
      <c r="K2442" s="2">
        <v>2005</v>
      </c>
      <c r="L2442" s="2" t="s">
        <v>36</v>
      </c>
      <c r="M2442" s="3">
        <v>38419</v>
      </c>
    </row>
    <row r="2443" spans="1:13" x14ac:dyDescent="0.2">
      <c r="A2443" s="1" t="s">
        <v>122</v>
      </c>
      <c r="B2443" s="2" t="s">
        <v>3113</v>
      </c>
      <c r="C2443" s="2" t="s">
        <v>15</v>
      </c>
      <c r="D2443" s="2" t="s">
        <v>3110</v>
      </c>
      <c r="E2443" s="2" t="s">
        <v>2175</v>
      </c>
      <c r="F2443" s="2" t="s">
        <v>90</v>
      </c>
      <c r="G2443" s="2">
        <v>81.5</v>
      </c>
      <c r="H2443" s="2">
        <v>18.399999999999999</v>
      </c>
      <c r="I2443" s="2" t="s">
        <v>19</v>
      </c>
      <c r="J2443" s="2" t="s">
        <v>20</v>
      </c>
      <c r="K2443" s="2">
        <v>2005</v>
      </c>
      <c r="L2443" s="2" t="s">
        <v>36</v>
      </c>
      <c r="M2443" s="3">
        <v>38419</v>
      </c>
    </row>
    <row r="2444" spans="1:13" x14ac:dyDescent="0.2">
      <c r="A2444" s="1" t="s">
        <v>532</v>
      </c>
      <c r="B2444" s="2" t="s">
        <v>533</v>
      </c>
      <c r="C2444" s="2" t="s">
        <v>15</v>
      </c>
      <c r="D2444" s="2" t="s">
        <v>3114</v>
      </c>
      <c r="E2444" s="2" t="s">
        <v>2175</v>
      </c>
      <c r="F2444" s="2" t="s">
        <v>130</v>
      </c>
      <c r="G2444" s="2">
        <v>33.799999999999997</v>
      </c>
      <c r="H2444" s="2">
        <v>66.2</v>
      </c>
      <c r="I2444" s="2" t="s">
        <v>26</v>
      </c>
      <c r="J2444" s="2" t="s">
        <v>27</v>
      </c>
      <c r="K2444" s="2">
        <v>2004</v>
      </c>
      <c r="L2444" s="2" t="s">
        <v>21</v>
      </c>
      <c r="M2444" s="3">
        <v>38293</v>
      </c>
    </row>
    <row r="2445" spans="1:13" x14ac:dyDescent="0.2">
      <c r="A2445" s="1" t="s">
        <v>116</v>
      </c>
      <c r="B2445" s="2" t="s">
        <v>3115</v>
      </c>
      <c r="C2445" s="2" t="s">
        <v>15</v>
      </c>
      <c r="D2445" s="2" t="s">
        <v>3116</v>
      </c>
      <c r="E2445" s="2" t="s">
        <v>2175</v>
      </c>
      <c r="F2445" s="2" t="s">
        <v>251</v>
      </c>
      <c r="G2445" s="2">
        <v>36.6</v>
      </c>
      <c r="H2445" s="2">
        <v>63.4</v>
      </c>
      <c r="I2445" s="2" t="s">
        <v>26</v>
      </c>
      <c r="J2445" s="2" t="s">
        <v>20</v>
      </c>
      <c r="K2445" s="2">
        <v>2004</v>
      </c>
      <c r="L2445" s="2" t="s">
        <v>21</v>
      </c>
      <c r="M2445" s="3">
        <v>38293</v>
      </c>
    </row>
    <row r="2446" spans="1:13" x14ac:dyDescent="0.2">
      <c r="A2446" s="1" t="s">
        <v>363</v>
      </c>
      <c r="B2446" s="2" t="s">
        <v>1064</v>
      </c>
      <c r="C2446" s="2" t="s">
        <v>15</v>
      </c>
      <c r="D2446" s="2" t="s">
        <v>3117</v>
      </c>
      <c r="E2446" s="2" t="s">
        <v>2175</v>
      </c>
      <c r="F2446" s="2" t="s">
        <v>136</v>
      </c>
      <c r="G2446" s="2">
        <v>74.44</v>
      </c>
      <c r="H2446" s="2">
        <v>25.56</v>
      </c>
      <c r="I2446" s="2" t="s">
        <v>19</v>
      </c>
      <c r="J2446" s="2" t="s">
        <v>27</v>
      </c>
      <c r="K2446" s="2">
        <v>2003</v>
      </c>
      <c r="L2446" s="2" t="s">
        <v>36</v>
      </c>
      <c r="M2446" s="3">
        <v>37929</v>
      </c>
    </row>
    <row r="2447" spans="1:13" x14ac:dyDescent="0.2">
      <c r="A2447" s="1" t="s">
        <v>91</v>
      </c>
      <c r="B2447" s="2" t="s">
        <v>2521</v>
      </c>
      <c r="C2447" s="2" t="s">
        <v>15</v>
      </c>
      <c r="D2447" s="2" t="s">
        <v>3118</v>
      </c>
      <c r="E2447" s="2" t="s">
        <v>2175</v>
      </c>
      <c r="F2447" s="2" t="s">
        <v>90</v>
      </c>
      <c r="G2447" s="2">
        <v>64.5</v>
      </c>
      <c r="H2447" s="2">
        <v>35.5</v>
      </c>
      <c r="I2447" s="2" t="s">
        <v>19</v>
      </c>
      <c r="J2447" s="2" t="s">
        <v>27</v>
      </c>
      <c r="K2447" s="2">
        <v>2003</v>
      </c>
      <c r="L2447" s="2" t="s">
        <v>36</v>
      </c>
      <c r="M2447" s="3">
        <v>37929</v>
      </c>
    </row>
    <row r="2448" spans="1:13" x14ac:dyDescent="0.2">
      <c r="A2448" s="1" t="s">
        <v>363</v>
      </c>
      <c r="B2448" s="2" t="s">
        <v>407</v>
      </c>
      <c r="C2448" s="2" t="s">
        <v>15</v>
      </c>
      <c r="D2448" s="2" t="s">
        <v>3119</v>
      </c>
      <c r="E2448" s="2" t="s">
        <v>2175</v>
      </c>
      <c r="F2448" s="2" t="s">
        <v>76</v>
      </c>
      <c r="G2448" s="2">
        <v>67.599999999999994</v>
      </c>
      <c r="H2448" s="2">
        <v>32.4</v>
      </c>
      <c r="I2448" s="2" t="s">
        <v>19</v>
      </c>
      <c r="J2448" s="2" t="s">
        <v>20</v>
      </c>
      <c r="K2448" s="2">
        <v>2003</v>
      </c>
      <c r="L2448" s="2" t="s">
        <v>36</v>
      </c>
      <c r="M2448" s="3">
        <v>37775</v>
      </c>
    </row>
    <row r="2449" spans="1:13" x14ac:dyDescent="0.2">
      <c r="A2449" s="1" t="s">
        <v>69</v>
      </c>
      <c r="B2449" s="2" t="s">
        <v>448</v>
      </c>
      <c r="C2449" s="2" t="s">
        <v>15</v>
      </c>
      <c r="D2449" s="2" t="s">
        <v>3120</v>
      </c>
      <c r="E2449" s="2" t="s">
        <v>2175</v>
      </c>
      <c r="F2449" s="2" t="s">
        <v>97</v>
      </c>
      <c r="G2449" s="2">
        <v>50.1</v>
      </c>
      <c r="H2449" s="2">
        <v>49.9</v>
      </c>
      <c r="I2449" s="2" t="s">
        <v>19</v>
      </c>
      <c r="J2449" s="2" t="s">
        <v>27</v>
      </c>
      <c r="K2449" s="2">
        <v>2003</v>
      </c>
      <c r="L2449" s="2" t="s">
        <v>36</v>
      </c>
      <c r="M2449" s="3">
        <v>37775</v>
      </c>
    </row>
    <row r="2450" spans="1:13" x14ac:dyDescent="0.2">
      <c r="A2450" s="1" t="s">
        <v>13</v>
      </c>
      <c r="B2450" s="2" t="s">
        <v>1898</v>
      </c>
      <c r="C2450" s="2" t="s">
        <v>15</v>
      </c>
      <c r="D2450" s="2" t="s">
        <v>3121</v>
      </c>
      <c r="E2450" s="2" t="s">
        <v>2175</v>
      </c>
      <c r="F2450" s="2" t="s">
        <v>35</v>
      </c>
      <c r="G2450" s="2">
        <v>50.3</v>
      </c>
      <c r="H2450" s="2">
        <v>49.7</v>
      </c>
      <c r="I2450" s="2" t="s">
        <v>19</v>
      </c>
      <c r="J2450" s="2" t="s">
        <v>27</v>
      </c>
      <c r="K2450" s="2">
        <v>2003</v>
      </c>
      <c r="L2450" s="2" t="s">
        <v>36</v>
      </c>
      <c r="M2450" s="3">
        <v>37719</v>
      </c>
    </row>
    <row r="2451" spans="1:13" x14ac:dyDescent="0.2">
      <c r="A2451" s="1" t="s">
        <v>13</v>
      </c>
      <c r="B2451" s="2" t="s">
        <v>1910</v>
      </c>
      <c r="C2451" s="2" t="s">
        <v>15</v>
      </c>
      <c r="D2451" s="2" t="s">
        <v>3122</v>
      </c>
      <c r="E2451" s="2" t="s">
        <v>2175</v>
      </c>
      <c r="F2451" s="2" t="s">
        <v>51</v>
      </c>
      <c r="G2451" s="2">
        <v>58.3</v>
      </c>
      <c r="H2451" s="2">
        <v>41.7</v>
      </c>
      <c r="I2451" s="2" t="s">
        <v>19</v>
      </c>
      <c r="J2451" s="2" t="s">
        <v>27</v>
      </c>
      <c r="K2451" s="2">
        <v>2003</v>
      </c>
      <c r="L2451" s="2" t="s">
        <v>36</v>
      </c>
      <c r="M2451" s="3">
        <v>37684</v>
      </c>
    </row>
    <row r="2452" spans="1:13" x14ac:dyDescent="0.2">
      <c r="A2452" s="1" t="s">
        <v>363</v>
      </c>
      <c r="B2452" s="2" t="s">
        <v>3123</v>
      </c>
      <c r="C2452" s="2" t="s">
        <v>15</v>
      </c>
      <c r="D2452" s="2" t="s">
        <v>3124</v>
      </c>
      <c r="E2452" s="2" t="s">
        <v>2175</v>
      </c>
      <c r="F2452" s="2" t="s">
        <v>55</v>
      </c>
      <c r="G2452" s="2">
        <v>93.1</v>
      </c>
      <c r="H2452" s="2">
        <v>6.9</v>
      </c>
      <c r="I2452" s="2" t="s">
        <v>19</v>
      </c>
      <c r="J2452" s="2" t="s">
        <v>20</v>
      </c>
      <c r="K2452" s="2">
        <v>2003</v>
      </c>
      <c r="L2452" s="2" t="s">
        <v>36</v>
      </c>
      <c r="M2452" s="3">
        <v>37684</v>
      </c>
    </row>
    <row r="2453" spans="1:13" x14ac:dyDescent="0.2">
      <c r="A2453" s="1" t="s">
        <v>13</v>
      </c>
      <c r="B2453" s="2" t="s">
        <v>2325</v>
      </c>
      <c r="C2453" s="2" t="s">
        <v>15</v>
      </c>
      <c r="D2453" s="2" t="s">
        <v>3125</v>
      </c>
      <c r="E2453" s="2" t="s">
        <v>2175</v>
      </c>
      <c r="F2453" s="2" t="s">
        <v>107</v>
      </c>
      <c r="G2453" s="2">
        <v>33.1</v>
      </c>
      <c r="H2453" s="2">
        <v>66.900000000000006</v>
      </c>
      <c r="I2453" s="2" t="s">
        <v>26</v>
      </c>
      <c r="J2453" s="2" t="s">
        <v>27</v>
      </c>
      <c r="K2453" s="2">
        <v>2003</v>
      </c>
      <c r="L2453" s="2" t="s">
        <v>36</v>
      </c>
      <c r="M2453" s="3">
        <v>37684</v>
      </c>
    </row>
    <row r="2454" spans="1:13" x14ac:dyDescent="0.2">
      <c r="A2454" s="1" t="s">
        <v>13</v>
      </c>
      <c r="B2454" s="2" t="s">
        <v>1781</v>
      </c>
      <c r="C2454" s="2" t="s">
        <v>15</v>
      </c>
      <c r="D2454" s="2" t="s">
        <v>3126</v>
      </c>
      <c r="E2454" s="2" t="s">
        <v>2175</v>
      </c>
      <c r="F2454" s="2" t="s">
        <v>233</v>
      </c>
      <c r="G2454" s="2">
        <v>37.1</v>
      </c>
      <c r="H2454" s="2">
        <v>62.9</v>
      </c>
      <c r="I2454" s="2" t="s">
        <v>26</v>
      </c>
      <c r="J2454" s="2" t="s">
        <v>27</v>
      </c>
      <c r="K2454" s="2">
        <v>2003</v>
      </c>
      <c r="L2454" s="2" t="s">
        <v>36</v>
      </c>
      <c r="M2454" s="3">
        <v>37684</v>
      </c>
    </row>
    <row r="2455" spans="1:13" x14ac:dyDescent="0.2">
      <c r="A2455" s="1" t="s">
        <v>248</v>
      </c>
      <c r="B2455" s="2" t="s">
        <v>2350</v>
      </c>
      <c r="C2455" s="2" t="s">
        <v>15</v>
      </c>
      <c r="D2455" s="2" t="s">
        <v>2945</v>
      </c>
      <c r="E2455" s="2" t="s">
        <v>2175</v>
      </c>
      <c r="F2455" s="2" t="s">
        <v>76</v>
      </c>
      <c r="G2455" s="2">
        <v>68.099999999999994</v>
      </c>
      <c r="H2455" s="2">
        <v>31.9</v>
      </c>
      <c r="I2455" s="2" t="s">
        <v>19</v>
      </c>
      <c r="J2455" s="2" t="s">
        <v>20</v>
      </c>
      <c r="K2455" s="2">
        <v>2003</v>
      </c>
      <c r="L2455" s="2" t="s">
        <v>36</v>
      </c>
      <c r="M2455" s="3">
        <v>37684</v>
      </c>
    </row>
    <row r="2456" spans="1:13" x14ac:dyDescent="0.2">
      <c r="A2456" s="1" t="s">
        <v>293</v>
      </c>
      <c r="B2456" s="2" t="s">
        <v>294</v>
      </c>
      <c r="C2456" s="2" t="s">
        <v>15</v>
      </c>
      <c r="D2456" s="2" t="s">
        <v>3127</v>
      </c>
      <c r="E2456" s="2" t="s">
        <v>2175</v>
      </c>
      <c r="F2456" s="2" t="s">
        <v>233</v>
      </c>
      <c r="G2456" s="2">
        <v>59.4</v>
      </c>
      <c r="H2456" s="2">
        <v>40.6</v>
      </c>
      <c r="I2456" s="2" t="s">
        <v>26</v>
      </c>
      <c r="J2456" s="2" t="s">
        <v>20</v>
      </c>
      <c r="K2456" s="2">
        <v>2002</v>
      </c>
      <c r="L2456" s="2" t="s">
        <v>21</v>
      </c>
      <c r="M2456" s="3">
        <v>37565</v>
      </c>
    </row>
    <row r="2457" spans="1:13" x14ac:dyDescent="0.2">
      <c r="A2457" s="1" t="s">
        <v>91</v>
      </c>
      <c r="B2457" s="2" t="s">
        <v>1742</v>
      </c>
      <c r="C2457" s="2" t="s">
        <v>15</v>
      </c>
      <c r="D2457" s="2" t="s">
        <v>2944</v>
      </c>
      <c r="E2457" s="2" t="s">
        <v>2175</v>
      </c>
      <c r="F2457" s="2" t="s">
        <v>78</v>
      </c>
      <c r="G2457" s="2">
        <v>72.11</v>
      </c>
      <c r="H2457" s="2">
        <v>27.89</v>
      </c>
      <c r="I2457" s="2" t="s">
        <v>19</v>
      </c>
      <c r="J2457" s="2" t="s">
        <v>27</v>
      </c>
      <c r="K2457" s="2">
        <v>2001</v>
      </c>
      <c r="L2457" s="2" t="s">
        <v>36</v>
      </c>
      <c r="M2457" s="3">
        <v>37201</v>
      </c>
    </row>
    <row r="2458" spans="1:13" x14ac:dyDescent="0.2">
      <c r="A2458" s="1" t="s">
        <v>91</v>
      </c>
      <c r="B2458" s="2" t="s">
        <v>1742</v>
      </c>
      <c r="C2458" s="2" t="s">
        <v>15</v>
      </c>
      <c r="D2458" s="2" t="s">
        <v>3128</v>
      </c>
      <c r="E2458" s="2" t="s">
        <v>2175</v>
      </c>
      <c r="F2458" s="2" t="s">
        <v>48</v>
      </c>
      <c r="G2458" s="2">
        <v>67.53</v>
      </c>
      <c r="H2458" s="2">
        <v>32.47</v>
      </c>
      <c r="I2458" s="2" t="s">
        <v>19</v>
      </c>
      <c r="J2458" s="2" t="s">
        <v>27</v>
      </c>
      <c r="K2458" s="2">
        <v>2001</v>
      </c>
      <c r="L2458" s="2" t="s">
        <v>36</v>
      </c>
      <c r="M2458" s="3">
        <v>37201</v>
      </c>
    </row>
    <row r="2459" spans="1:13" x14ac:dyDescent="0.2">
      <c r="A2459" s="1" t="s">
        <v>91</v>
      </c>
      <c r="B2459" s="2" t="s">
        <v>1742</v>
      </c>
      <c r="C2459" s="2" t="s">
        <v>15</v>
      </c>
      <c r="D2459" s="2" t="s">
        <v>3129</v>
      </c>
      <c r="E2459" s="2" t="s">
        <v>2175</v>
      </c>
      <c r="F2459" s="2" t="s">
        <v>159</v>
      </c>
      <c r="G2459" s="2">
        <v>69.739999999999995</v>
      </c>
      <c r="H2459" s="2">
        <v>30.26</v>
      </c>
      <c r="I2459" s="2" t="s">
        <v>19</v>
      </c>
      <c r="J2459" s="2" t="s">
        <v>27</v>
      </c>
      <c r="K2459" s="2">
        <v>2001</v>
      </c>
      <c r="L2459" s="2" t="s">
        <v>36</v>
      </c>
      <c r="M2459" s="3">
        <v>37201</v>
      </c>
    </row>
    <row r="2460" spans="1:13" x14ac:dyDescent="0.2">
      <c r="A2460" s="1" t="s">
        <v>66</v>
      </c>
      <c r="B2460" s="2" t="s">
        <v>3130</v>
      </c>
      <c r="C2460" s="2" t="s">
        <v>15</v>
      </c>
      <c r="D2460" s="2" t="s">
        <v>3131</v>
      </c>
      <c r="E2460" s="2" t="s">
        <v>2175</v>
      </c>
      <c r="F2460" s="2" t="s">
        <v>130</v>
      </c>
      <c r="G2460" s="2">
        <v>79.849999999999994</v>
      </c>
      <c r="H2460" s="2">
        <v>20.149999999999999</v>
      </c>
      <c r="I2460" s="2" t="s">
        <v>19</v>
      </c>
      <c r="J2460" s="2" t="s">
        <v>20</v>
      </c>
      <c r="K2460" s="2">
        <v>2001</v>
      </c>
      <c r="L2460" s="2" t="s">
        <v>36</v>
      </c>
      <c r="M2460" s="3">
        <v>37201</v>
      </c>
    </row>
    <row r="2461" spans="1:13" x14ac:dyDescent="0.2">
      <c r="A2461" s="1" t="s">
        <v>13</v>
      </c>
      <c r="B2461" s="2" t="s">
        <v>832</v>
      </c>
      <c r="C2461" s="2" t="s">
        <v>15</v>
      </c>
      <c r="D2461" s="2" t="s">
        <v>3132</v>
      </c>
      <c r="E2461" s="2" t="s">
        <v>2175</v>
      </c>
      <c r="F2461" s="2" t="s">
        <v>55</v>
      </c>
      <c r="G2461" s="2">
        <v>50.71</v>
      </c>
      <c r="H2461" s="2">
        <v>49.29</v>
      </c>
      <c r="I2461" s="2" t="s">
        <v>19</v>
      </c>
      <c r="J2461" s="2" t="s">
        <v>27</v>
      </c>
      <c r="K2461" s="2">
        <v>2001</v>
      </c>
      <c r="L2461" s="2" t="s">
        <v>36</v>
      </c>
      <c r="M2461" s="3">
        <v>37201</v>
      </c>
    </row>
    <row r="2462" spans="1:13" x14ac:dyDescent="0.2">
      <c r="A2462" s="1" t="s">
        <v>91</v>
      </c>
      <c r="B2462" s="2" t="s">
        <v>1014</v>
      </c>
      <c r="C2462" s="2" t="s">
        <v>15</v>
      </c>
      <c r="D2462" s="2" t="s">
        <v>2944</v>
      </c>
      <c r="E2462" s="2" t="s">
        <v>2175</v>
      </c>
      <c r="F2462" s="2" t="s">
        <v>35</v>
      </c>
      <c r="G2462" s="2">
        <v>77.2</v>
      </c>
      <c r="H2462" s="2">
        <v>22.8</v>
      </c>
      <c r="I2462" s="2" t="s">
        <v>19</v>
      </c>
      <c r="J2462" s="2" t="s">
        <v>27</v>
      </c>
      <c r="K2462" s="2">
        <v>2001</v>
      </c>
      <c r="L2462" s="2" t="s">
        <v>36</v>
      </c>
      <c r="M2462" s="3">
        <v>37201</v>
      </c>
    </row>
    <row r="2463" spans="1:13" x14ac:dyDescent="0.2">
      <c r="A2463" s="1" t="s">
        <v>220</v>
      </c>
      <c r="B2463" s="2" t="s">
        <v>1250</v>
      </c>
      <c r="C2463" s="2" t="s">
        <v>15</v>
      </c>
      <c r="D2463" s="2" t="s">
        <v>3133</v>
      </c>
      <c r="E2463" s="2" t="s">
        <v>2175</v>
      </c>
      <c r="F2463" s="2" t="s">
        <v>115</v>
      </c>
      <c r="G2463" s="2">
        <v>39.5</v>
      </c>
      <c r="H2463" s="2">
        <v>60.5</v>
      </c>
      <c r="I2463" s="2" t="s">
        <v>26</v>
      </c>
      <c r="J2463" s="2" t="s">
        <v>27</v>
      </c>
      <c r="K2463" s="2">
        <v>2001</v>
      </c>
      <c r="L2463" s="2" t="s">
        <v>36</v>
      </c>
      <c r="M2463" s="3">
        <v>37201</v>
      </c>
    </row>
    <row r="2464" spans="1:13" x14ac:dyDescent="0.2">
      <c r="A2464" s="1" t="s">
        <v>91</v>
      </c>
      <c r="B2464" s="2" t="s">
        <v>91</v>
      </c>
      <c r="C2464" s="2" t="s">
        <v>15</v>
      </c>
      <c r="D2464" s="2" t="s">
        <v>2944</v>
      </c>
      <c r="E2464" s="2" t="s">
        <v>2175</v>
      </c>
      <c r="F2464" s="2" t="s">
        <v>55</v>
      </c>
      <c r="G2464" s="2">
        <v>57</v>
      </c>
      <c r="H2464" s="2">
        <v>43</v>
      </c>
      <c r="I2464" s="2" t="s">
        <v>19</v>
      </c>
      <c r="J2464" s="2" t="s">
        <v>27</v>
      </c>
      <c r="K2464" s="2">
        <v>2001</v>
      </c>
      <c r="L2464" s="2" t="s">
        <v>36</v>
      </c>
      <c r="M2464" s="3">
        <v>37201</v>
      </c>
    </row>
    <row r="2465" spans="1:13" x14ac:dyDescent="0.2">
      <c r="A2465" s="1" t="s">
        <v>91</v>
      </c>
      <c r="B2465" s="2" t="s">
        <v>1876</v>
      </c>
      <c r="C2465" s="2" t="s">
        <v>15</v>
      </c>
      <c r="D2465" s="2" t="s">
        <v>3134</v>
      </c>
      <c r="E2465" s="2" t="s">
        <v>2175</v>
      </c>
      <c r="F2465" s="2" t="s">
        <v>51</v>
      </c>
      <c r="G2465" s="2">
        <v>56.74</v>
      </c>
      <c r="H2465" s="2">
        <v>43.26</v>
      </c>
      <c r="I2465" s="2" t="s">
        <v>19</v>
      </c>
      <c r="J2465" s="2" t="s">
        <v>27</v>
      </c>
      <c r="K2465" s="2">
        <v>2001</v>
      </c>
      <c r="L2465" s="2" t="s">
        <v>36</v>
      </c>
      <c r="M2465" s="3">
        <v>37201</v>
      </c>
    </row>
    <row r="2466" spans="1:13" x14ac:dyDescent="0.2">
      <c r="A2466" s="1" t="s">
        <v>242</v>
      </c>
      <c r="B2466" s="2" t="s">
        <v>482</v>
      </c>
      <c r="C2466" s="2" t="s">
        <v>15</v>
      </c>
      <c r="D2466" s="2" t="s">
        <v>3135</v>
      </c>
      <c r="E2466" s="2" t="s">
        <v>2175</v>
      </c>
      <c r="F2466" s="2" t="s">
        <v>90</v>
      </c>
      <c r="G2466" s="2">
        <v>62.1</v>
      </c>
      <c r="H2466" s="2">
        <v>37.9</v>
      </c>
      <c r="I2466" s="2" t="s">
        <v>19</v>
      </c>
      <c r="J2466" s="2" t="s">
        <v>27</v>
      </c>
      <c r="K2466" s="2">
        <v>2001</v>
      </c>
      <c r="L2466" s="2" t="s">
        <v>36</v>
      </c>
      <c r="M2466" s="3">
        <v>37201</v>
      </c>
    </row>
    <row r="2467" spans="1:13" x14ac:dyDescent="0.2">
      <c r="A2467" s="1" t="s">
        <v>91</v>
      </c>
      <c r="B2467" s="2" t="s">
        <v>1913</v>
      </c>
      <c r="C2467" s="2" t="s">
        <v>15</v>
      </c>
      <c r="D2467" s="2" t="s">
        <v>2944</v>
      </c>
      <c r="E2467" s="2" t="s">
        <v>2175</v>
      </c>
      <c r="F2467" s="2" t="s">
        <v>115</v>
      </c>
      <c r="G2467" s="2">
        <v>62.54</v>
      </c>
      <c r="H2467" s="2">
        <v>37.46</v>
      </c>
      <c r="I2467" s="2" t="s">
        <v>19</v>
      </c>
      <c r="J2467" s="2" t="s">
        <v>27</v>
      </c>
      <c r="K2467" s="2">
        <v>2001</v>
      </c>
      <c r="L2467" s="2" t="s">
        <v>36</v>
      </c>
      <c r="M2467" s="3">
        <v>37201</v>
      </c>
    </row>
    <row r="2468" spans="1:13" x14ac:dyDescent="0.2">
      <c r="A2468" s="1" t="s">
        <v>91</v>
      </c>
      <c r="B2468" s="2" t="s">
        <v>2024</v>
      </c>
      <c r="C2468" s="2" t="s">
        <v>15</v>
      </c>
      <c r="D2468" s="2" t="s">
        <v>3136</v>
      </c>
      <c r="E2468" s="2" t="s">
        <v>2175</v>
      </c>
      <c r="F2468" s="2" t="s">
        <v>97</v>
      </c>
      <c r="G2468" s="2">
        <v>70.34</v>
      </c>
      <c r="H2468" s="2">
        <v>29.66</v>
      </c>
      <c r="I2468" s="2" t="s">
        <v>19</v>
      </c>
      <c r="J2468" s="2" t="s">
        <v>27</v>
      </c>
      <c r="K2468" s="2">
        <v>2001</v>
      </c>
      <c r="L2468" s="2" t="s">
        <v>36</v>
      </c>
      <c r="M2468" s="3">
        <v>37201</v>
      </c>
    </row>
    <row r="2469" spans="1:13" x14ac:dyDescent="0.2">
      <c r="A2469" s="1" t="s">
        <v>205</v>
      </c>
      <c r="B2469" s="2" t="s">
        <v>1193</v>
      </c>
      <c r="C2469" s="2" t="s">
        <v>24</v>
      </c>
      <c r="D2469" s="4">
        <v>6000000</v>
      </c>
      <c r="E2469" s="2" t="s">
        <v>2175</v>
      </c>
      <c r="F2469" s="2" t="s">
        <v>95</v>
      </c>
      <c r="G2469" s="2">
        <v>73.87</v>
      </c>
      <c r="H2469" s="2">
        <v>26.13</v>
      </c>
      <c r="I2469" s="2" t="s">
        <v>19</v>
      </c>
      <c r="J2469" s="2" t="s">
        <v>20</v>
      </c>
      <c r="K2469" s="2">
        <v>2001</v>
      </c>
      <c r="L2469" s="2" t="s">
        <v>36</v>
      </c>
      <c r="M2469" s="3">
        <v>37201</v>
      </c>
    </row>
    <row r="2470" spans="1:13" x14ac:dyDescent="0.2">
      <c r="A2470" s="1" t="s">
        <v>242</v>
      </c>
      <c r="B2470" s="2" t="s">
        <v>494</v>
      </c>
      <c r="C2470" s="2" t="s">
        <v>15</v>
      </c>
      <c r="D2470" s="2" t="s">
        <v>3137</v>
      </c>
      <c r="E2470" s="2" t="s">
        <v>2175</v>
      </c>
      <c r="F2470" s="2" t="s">
        <v>130</v>
      </c>
      <c r="G2470" s="2">
        <v>66.099999999999994</v>
      </c>
      <c r="H2470" s="2">
        <v>33.9</v>
      </c>
      <c r="I2470" s="2" t="s">
        <v>19</v>
      </c>
      <c r="J2470" s="2" t="s">
        <v>27</v>
      </c>
      <c r="K2470" s="2">
        <v>2001</v>
      </c>
      <c r="L2470" s="2" t="s">
        <v>36</v>
      </c>
      <c r="M2470" s="3">
        <v>37201</v>
      </c>
    </row>
    <row r="2471" spans="1:13" x14ac:dyDescent="0.2">
      <c r="A2471" s="1" t="s">
        <v>242</v>
      </c>
      <c r="B2471" s="2" t="s">
        <v>494</v>
      </c>
      <c r="C2471" s="2" t="s">
        <v>15</v>
      </c>
      <c r="D2471" s="2" t="s">
        <v>3138</v>
      </c>
      <c r="E2471" s="2" t="s">
        <v>2175</v>
      </c>
      <c r="F2471" s="2" t="s">
        <v>59</v>
      </c>
      <c r="G2471" s="2">
        <v>63.3</v>
      </c>
      <c r="H2471" s="2">
        <v>36.700000000000003</v>
      </c>
      <c r="I2471" s="2" t="s">
        <v>19</v>
      </c>
      <c r="J2471" s="2" t="s">
        <v>27</v>
      </c>
      <c r="K2471" s="2">
        <v>2001</v>
      </c>
      <c r="L2471" s="2" t="s">
        <v>36</v>
      </c>
      <c r="M2471" s="3">
        <v>37201</v>
      </c>
    </row>
    <row r="2472" spans="1:13" x14ac:dyDescent="0.2">
      <c r="A2472" s="1" t="s">
        <v>52</v>
      </c>
      <c r="B2472" s="2" t="s">
        <v>2025</v>
      </c>
      <c r="C2472" s="2" t="s">
        <v>15</v>
      </c>
      <c r="D2472" s="2" t="s">
        <v>3139</v>
      </c>
      <c r="E2472" s="2" t="s">
        <v>2175</v>
      </c>
      <c r="F2472" s="2" t="s">
        <v>107</v>
      </c>
      <c r="G2472" s="2">
        <v>76.8</v>
      </c>
      <c r="H2472" s="2">
        <v>23.2</v>
      </c>
      <c r="I2472" s="2" t="s">
        <v>19</v>
      </c>
      <c r="J2472" s="2" t="s">
        <v>27</v>
      </c>
      <c r="K2472" s="2">
        <v>2001</v>
      </c>
      <c r="L2472" s="2" t="s">
        <v>36</v>
      </c>
      <c r="M2472" s="3">
        <v>37201</v>
      </c>
    </row>
    <row r="2473" spans="1:13" x14ac:dyDescent="0.2">
      <c r="A2473" s="1" t="s">
        <v>13</v>
      </c>
      <c r="B2473" s="2" t="s">
        <v>1403</v>
      </c>
      <c r="C2473" s="2" t="s">
        <v>15</v>
      </c>
      <c r="D2473" s="2" t="s">
        <v>3140</v>
      </c>
      <c r="E2473" s="2" t="s">
        <v>2175</v>
      </c>
      <c r="F2473" s="2" t="s">
        <v>115</v>
      </c>
      <c r="G2473" s="2">
        <v>73.209999999999994</v>
      </c>
      <c r="H2473" s="2">
        <v>26.79</v>
      </c>
      <c r="I2473" s="2" t="s">
        <v>19</v>
      </c>
      <c r="J2473" s="2" t="s">
        <v>27</v>
      </c>
      <c r="K2473" s="2">
        <v>2001</v>
      </c>
      <c r="L2473" s="2" t="s">
        <v>36</v>
      </c>
      <c r="M2473" s="3">
        <v>37201</v>
      </c>
    </row>
    <row r="2474" spans="1:13" x14ac:dyDescent="0.2">
      <c r="A2474" s="1" t="s">
        <v>13</v>
      </c>
      <c r="B2474" s="2" t="s">
        <v>1403</v>
      </c>
      <c r="C2474" s="2" t="s">
        <v>15</v>
      </c>
      <c r="D2474" s="2" t="s">
        <v>3141</v>
      </c>
      <c r="E2474" s="2" t="s">
        <v>2175</v>
      </c>
      <c r="F2474" s="2" t="s">
        <v>35</v>
      </c>
      <c r="G2474" s="2">
        <v>80.17</v>
      </c>
      <c r="H2474" s="2">
        <v>19.829999999999998</v>
      </c>
      <c r="I2474" s="2" t="s">
        <v>19</v>
      </c>
      <c r="J2474" s="2" t="s">
        <v>27</v>
      </c>
      <c r="K2474" s="2">
        <v>2001</v>
      </c>
      <c r="L2474" s="2" t="s">
        <v>36</v>
      </c>
      <c r="M2474" s="3">
        <v>37201</v>
      </c>
    </row>
    <row r="2475" spans="1:13" x14ac:dyDescent="0.2">
      <c r="A2475" s="1" t="s">
        <v>13</v>
      </c>
      <c r="B2475" s="2" t="s">
        <v>3142</v>
      </c>
      <c r="C2475" s="2" t="s">
        <v>15</v>
      </c>
      <c r="D2475" s="2" t="s">
        <v>3143</v>
      </c>
      <c r="E2475" s="2" t="s">
        <v>2175</v>
      </c>
      <c r="F2475" s="2" t="s">
        <v>251</v>
      </c>
      <c r="G2475" s="2">
        <v>71.989999999999995</v>
      </c>
      <c r="H2475" s="2">
        <v>28.01</v>
      </c>
      <c r="I2475" s="2" t="s">
        <v>19</v>
      </c>
      <c r="J2475" s="2" t="s">
        <v>27</v>
      </c>
      <c r="K2475" s="2">
        <v>2001</v>
      </c>
      <c r="L2475" s="2" t="s">
        <v>36</v>
      </c>
      <c r="M2475" s="3">
        <v>37201</v>
      </c>
    </row>
    <row r="2476" spans="1:13" x14ac:dyDescent="0.2">
      <c r="A2476" s="1" t="s">
        <v>13</v>
      </c>
      <c r="B2476" s="2" t="s">
        <v>3142</v>
      </c>
      <c r="C2476" s="2" t="s">
        <v>15</v>
      </c>
      <c r="D2476" s="2" t="s">
        <v>3144</v>
      </c>
      <c r="E2476" s="2" t="s">
        <v>2175</v>
      </c>
      <c r="F2476" s="2" t="s">
        <v>140</v>
      </c>
      <c r="G2476" s="2">
        <v>30.69</v>
      </c>
      <c r="H2476" s="2">
        <v>69.31</v>
      </c>
      <c r="I2476" s="2" t="s">
        <v>26</v>
      </c>
      <c r="J2476" s="2" t="s">
        <v>27</v>
      </c>
      <c r="K2476" s="2">
        <v>2001</v>
      </c>
      <c r="L2476" s="2" t="s">
        <v>36</v>
      </c>
      <c r="M2476" s="3">
        <v>37201</v>
      </c>
    </row>
    <row r="2477" spans="1:13" x14ac:dyDescent="0.2">
      <c r="A2477" s="1" t="s">
        <v>296</v>
      </c>
      <c r="B2477" s="2" t="s">
        <v>675</v>
      </c>
      <c r="C2477" s="2" t="s">
        <v>15</v>
      </c>
      <c r="D2477" s="2" t="s">
        <v>3145</v>
      </c>
      <c r="E2477" s="2" t="s">
        <v>2175</v>
      </c>
      <c r="F2477" s="2" t="s">
        <v>107</v>
      </c>
      <c r="G2477" s="2">
        <v>69.900000000000006</v>
      </c>
      <c r="H2477" s="2">
        <v>30.1</v>
      </c>
      <c r="I2477" s="2" t="s">
        <v>19</v>
      </c>
      <c r="J2477" s="2" t="s">
        <v>27</v>
      </c>
      <c r="K2477" s="2">
        <v>2001</v>
      </c>
      <c r="L2477" s="2" t="s">
        <v>36</v>
      </c>
      <c r="M2477" s="3">
        <v>37201</v>
      </c>
    </row>
    <row r="2478" spans="1:13" x14ac:dyDescent="0.2">
      <c r="A2478" s="1" t="s">
        <v>91</v>
      </c>
      <c r="B2478" s="2" t="s">
        <v>255</v>
      </c>
      <c r="C2478" s="2" t="s">
        <v>15</v>
      </c>
      <c r="D2478" s="2" t="s">
        <v>3146</v>
      </c>
      <c r="E2478" s="2" t="s">
        <v>2175</v>
      </c>
      <c r="F2478" s="2" t="s">
        <v>44</v>
      </c>
      <c r="G2478" s="2">
        <v>74.290000000000006</v>
      </c>
      <c r="H2478" s="2">
        <v>25.71</v>
      </c>
      <c r="I2478" s="2" t="s">
        <v>19</v>
      </c>
      <c r="J2478" s="2" t="s">
        <v>27</v>
      </c>
      <c r="K2478" s="2">
        <v>2001</v>
      </c>
      <c r="L2478" s="2" t="s">
        <v>36</v>
      </c>
      <c r="M2478" s="3">
        <v>37201</v>
      </c>
    </row>
    <row r="2479" spans="1:13" x14ac:dyDescent="0.2">
      <c r="A2479" s="1" t="s">
        <v>13</v>
      </c>
      <c r="B2479" s="2" t="s">
        <v>2432</v>
      </c>
      <c r="C2479" s="2" t="s">
        <v>15</v>
      </c>
      <c r="D2479" s="2" t="s">
        <v>3147</v>
      </c>
      <c r="E2479" s="2" t="s">
        <v>2175</v>
      </c>
      <c r="F2479" s="2" t="s">
        <v>65</v>
      </c>
      <c r="G2479" s="2">
        <v>30.66</v>
      </c>
      <c r="H2479" s="2">
        <v>69.34</v>
      </c>
      <c r="I2479" s="2" t="s">
        <v>26</v>
      </c>
      <c r="J2479" s="2" t="s">
        <v>27</v>
      </c>
      <c r="K2479" s="2">
        <v>2001</v>
      </c>
      <c r="L2479" s="2" t="s">
        <v>36</v>
      </c>
      <c r="M2479" s="3">
        <v>37201</v>
      </c>
    </row>
    <row r="2480" spans="1:13" x14ac:dyDescent="0.2">
      <c r="A2480" s="1" t="s">
        <v>66</v>
      </c>
      <c r="B2480" s="2" t="s">
        <v>3148</v>
      </c>
      <c r="C2480" s="2" t="s">
        <v>24</v>
      </c>
      <c r="D2480" s="4">
        <v>5600000</v>
      </c>
      <c r="E2480" s="2" t="s">
        <v>2175</v>
      </c>
      <c r="F2480" s="2" t="s">
        <v>90</v>
      </c>
      <c r="G2480" s="2">
        <v>74.39</v>
      </c>
      <c r="H2480" s="2">
        <v>25.61</v>
      </c>
      <c r="I2480" s="2" t="s">
        <v>19</v>
      </c>
      <c r="J2480" s="2" t="s">
        <v>20</v>
      </c>
      <c r="K2480" s="2">
        <v>2001</v>
      </c>
      <c r="L2480" s="2" t="s">
        <v>36</v>
      </c>
      <c r="M2480" s="3">
        <v>37201</v>
      </c>
    </row>
    <row r="2481" spans="1:13" x14ac:dyDescent="0.2">
      <c r="A2481" s="1" t="s">
        <v>66</v>
      </c>
      <c r="B2481" s="2" t="s">
        <v>3149</v>
      </c>
      <c r="C2481" s="2" t="s">
        <v>24</v>
      </c>
      <c r="D2481" s="4">
        <v>2600000</v>
      </c>
      <c r="E2481" s="2" t="s">
        <v>2175</v>
      </c>
      <c r="F2481" s="2" t="s">
        <v>59</v>
      </c>
      <c r="G2481" s="2">
        <v>77.010000000000005</v>
      </c>
      <c r="H2481" s="2">
        <v>22.99</v>
      </c>
      <c r="I2481" s="2" t="s">
        <v>19</v>
      </c>
      <c r="J2481" s="2" t="s">
        <v>20</v>
      </c>
      <c r="K2481" s="2">
        <v>2001</v>
      </c>
      <c r="L2481" s="2" t="s">
        <v>36</v>
      </c>
      <c r="M2481" s="3">
        <v>37201</v>
      </c>
    </row>
    <row r="2482" spans="1:13" x14ac:dyDescent="0.2">
      <c r="A2482" s="1" t="s">
        <v>66</v>
      </c>
      <c r="B2482" s="2" t="s">
        <v>2896</v>
      </c>
      <c r="C2482" s="2" t="s">
        <v>15</v>
      </c>
      <c r="D2482" s="2" t="s">
        <v>3150</v>
      </c>
      <c r="E2482" s="2" t="s">
        <v>2175</v>
      </c>
      <c r="F2482" s="2" t="s">
        <v>65</v>
      </c>
      <c r="G2482" s="2">
        <v>94.24</v>
      </c>
      <c r="H2482" s="2">
        <v>5.76</v>
      </c>
      <c r="I2482" s="2" t="s">
        <v>19</v>
      </c>
      <c r="J2482" s="2" t="s">
        <v>20</v>
      </c>
      <c r="K2482" s="2">
        <v>2001</v>
      </c>
      <c r="L2482" s="2" t="s">
        <v>36</v>
      </c>
      <c r="M2482" s="3">
        <v>37201</v>
      </c>
    </row>
    <row r="2483" spans="1:13" x14ac:dyDescent="0.2">
      <c r="A2483" s="1" t="s">
        <v>66</v>
      </c>
      <c r="B2483" s="2" t="s">
        <v>2733</v>
      </c>
      <c r="C2483" s="2" t="s">
        <v>15</v>
      </c>
      <c r="D2483" s="2" t="s">
        <v>3151</v>
      </c>
      <c r="E2483" s="2" t="s">
        <v>2175</v>
      </c>
      <c r="F2483" s="2" t="s">
        <v>245</v>
      </c>
      <c r="G2483" s="2">
        <v>97.22</v>
      </c>
      <c r="H2483" s="2">
        <v>2.78</v>
      </c>
      <c r="I2483" s="2" t="s">
        <v>19</v>
      </c>
      <c r="J2483" s="2" t="s">
        <v>20</v>
      </c>
      <c r="K2483" s="2">
        <v>2001</v>
      </c>
      <c r="L2483" s="2" t="s">
        <v>36</v>
      </c>
      <c r="M2483" s="3">
        <v>37201</v>
      </c>
    </row>
    <row r="2484" spans="1:13" x14ac:dyDescent="0.2">
      <c r="A2484" s="1" t="s">
        <v>91</v>
      </c>
      <c r="B2484" s="2" t="s">
        <v>2713</v>
      </c>
      <c r="C2484" s="2" t="s">
        <v>15</v>
      </c>
      <c r="D2484" s="2" t="s">
        <v>3152</v>
      </c>
      <c r="E2484" s="2" t="s">
        <v>2175</v>
      </c>
      <c r="F2484" s="2" t="s">
        <v>90</v>
      </c>
      <c r="G2484" s="2">
        <v>67.3</v>
      </c>
      <c r="H2484" s="2">
        <v>32.700000000000003</v>
      </c>
      <c r="I2484" s="2" t="s">
        <v>19</v>
      </c>
      <c r="J2484" s="2" t="s">
        <v>20</v>
      </c>
      <c r="K2484" s="2">
        <v>2001</v>
      </c>
      <c r="L2484" s="2" t="s">
        <v>36</v>
      </c>
      <c r="M2484" s="3">
        <v>37047</v>
      </c>
    </row>
    <row r="2485" spans="1:13" x14ac:dyDescent="0.2">
      <c r="A2485" s="1" t="s">
        <v>13</v>
      </c>
      <c r="B2485" s="2" t="s">
        <v>2376</v>
      </c>
      <c r="C2485" s="2" t="s">
        <v>15</v>
      </c>
      <c r="D2485" s="2" t="s">
        <v>3153</v>
      </c>
      <c r="E2485" s="2" t="s">
        <v>2175</v>
      </c>
      <c r="F2485" s="2" t="s">
        <v>3154</v>
      </c>
      <c r="G2485" s="2">
        <v>53.7</v>
      </c>
      <c r="H2485" s="2">
        <v>46.3</v>
      </c>
      <c r="I2485" s="2" t="s">
        <v>19</v>
      </c>
      <c r="J2485" s="2" t="s">
        <v>27</v>
      </c>
      <c r="K2485" s="2">
        <v>2001</v>
      </c>
      <c r="L2485" s="2" t="s">
        <v>36</v>
      </c>
      <c r="M2485" s="3">
        <v>36956</v>
      </c>
    </row>
    <row r="2486" spans="1:13" x14ac:dyDescent="0.2">
      <c r="A2486" s="1" t="s">
        <v>205</v>
      </c>
      <c r="B2486" s="2" t="s">
        <v>658</v>
      </c>
      <c r="C2486" s="2" t="s">
        <v>15</v>
      </c>
      <c r="D2486" s="2" t="s">
        <v>3155</v>
      </c>
      <c r="E2486" s="2" t="s">
        <v>2175</v>
      </c>
      <c r="F2486" s="2" t="s">
        <v>59</v>
      </c>
      <c r="G2486" s="2">
        <v>56.28</v>
      </c>
      <c r="H2486" s="2">
        <v>43.72</v>
      </c>
      <c r="I2486" s="2" t="s">
        <v>19</v>
      </c>
      <c r="J2486" s="2" t="s">
        <v>27</v>
      </c>
      <c r="K2486" s="2">
        <v>2001</v>
      </c>
      <c r="L2486" s="2" t="s">
        <v>36</v>
      </c>
      <c r="M2486" s="3">
        <v>36956</v>
      </c>
    </row>
    <row r="2487" spans="1:13" x14ac:dyDescent="0.2">
      <c r="A2487" s="1" t="s">
        <v>205</v>
      </c>
      <c r="B2487" s="2" t="s">
        <v>658</v>
      </c>
      <c r="C2487" s="2" t="s">
        <v>15</v>
      </c>
      <c r="D2487" s="2" t="s">
        <v>3156</v>
      </c>
      <c r="E2487" s="2" t="s">
        <v>2175</v>
      </c>
      <c r="F2487" s="2" t="s">
        <v>90</v>
      </c>
      <c r="G2487" s="2">
        <v>59.04</v>
      </c>
      <c r="H2487" s="2">
        <v>40.96</v>
      </c>
      <c r="I2487" s="2" t="s">
        <v>19</v>
      </c>
      <c r="J2487" s="2" t="s">
        <v>27</v>
      </c>
      <c r="K2487" s="2">
        <v>2001</v>
      </c>
      <c r="L2487" s="2" t="s">
        <v>36</v>
      </c>
      <c r="M2487" s="3">
        <v>36956</v>
      </c>
    </row>
    <row r="2488" spans="1:13" x14ac:dyDescent="0.2">
      <c r="A2488" s="1" t="s">
        <v>420</v>
      </c>
      <c r="B2488" s="2" t="s">
        <v>1717</v>
      </c>
      <c r="C2488" s="2" t="s">
        <v>15</v>
      </c>
      <c r="D2488" s="2" t="s">
        <v>3157</v>
      </c>
      <c r="E2488" s="2" t="s">
        <v>2175</v>
      </c>
      <c r="F2488" s="2" t="s">
        <v>55</v>
      </c>
      <c r="G2488" s="2">
        <v>48.1</v>
      </c>
      <c r="H2488" s="2">
        <v>51.9</v>
      </c>
      <c r="I2488" s="2" t="s">
        <v>26</v>
      </c>
      <c r="J2488" s="2" t="s">
        <v>27</v>
      </c>
      <c r="K2488" s="2">
        <v>2001</v>
      </c>
      <c r="L2488" s="2" t="s">
        <v>36</v>
      </c>
      <c r="M2488" s="3">
        <v>36956</v>
      </c>
    </row>
    <row r="2489" spans="1:13" x14ac:dyDescent="0.2">
      <c r="A2489" s="1" t="s">
        <v>13</v>
      </c>
      <c r="B2489" s="2" t="s">
        <v>1709</v>
      </c>
      <c r="C2489" s="2" t="s">
        <v>15</v>
      </c>
      <c r="D2489" s="2" t="s">
        <v>3158</v>
      </c>
      <c r="E2489" s="2" t="s">
        <v>2175</v>
      </c>
      <c r="F2489" s="2" t="s">
        <v>55</v>
      </c>
      <c r="G2489" s="2">
        <v>57.5</v>
      </c>
      <c r="H2489" s="2">
        <v>42.5</v>
      </c>
      <c r="I2489" s="2" t="s">
        <v>26</v>
      </c>
      <c r="J2489" s="2" t="s">
        <v>20</v>
      </c>
      <c r="K2489" s="2">
        <v>2003</v>
      </c>
      <c r="L2489" s="2" t="s">
        <v>36</v>
      </c>
      <c r="M2489" s="3">
        <v>36954</v>
      </c>
    </row>
    <row r="2490" spans="1:13" x14ac:dyDescent="0.2">
      <c r="A2490" s="1" t="s">
        <v>69</v>
      </c>
      <c r="B2490" s="2" t="s">
        <v>1308</v>
      </c>
      <c r="C2490" s="2" t="s">
        <v>15</v>
      </c>
      <c r="D2490" s="2" t="s">
        <v>3159</v>
      </c>
      <c r="E2490" s="2" t="s">
        <v>2175</v>
      </c>
      <c r="F2490" s="2" t="s">
        <v>251</v>
      </c>
      <c r="G2490" s="2">
        <v>98.4</v>
      </c>
      <c r="H2490" s="2">
        <v>1.6</v>
      </c>
      <c r="I2490" s="2" t="s">
        <v>19</v>
      </c>
      <c r="J2490" s="2" t="s">
        <v>20</v>
      </c>
      <c r="K2490" s="2">
        <v>2001</v>
      </c>
      <c r="L2490" s="2" t="s">
        <v>36</v>
      </c>
      <c r="M2490" s="3">
        <v>36914</v>
      </c>
    </row>
    <row r="2491" spans="1:13" x14ac:dyDescent="0.2">
      <c r="A2491" s="1" t="s">
        <v>66</v>
      </c>
      <c r="B2491" s="2" t="s">
        <v>2711</v>
      </c>
      <c r="C2491" s="2" t="s">
        <v>24</v>
      </c>
      <c r="D2491" s="2">
        <v>5000000</v>
      </c>
      <c r="E2491" s="2" t="s">
        <v>2175</v>
      </c>
      <c r="F2491" s="2" t="s">
        <v>107</v>
      </c>
      <c r="G2491" s="2">
        <v>67</v>
      </c>
      <c r="H2491" s="2">
        <v>33</v>
      </c>
      <c r="I2491" s="2" t="s">
        <v>19</v>
      </c>
      <c r="J2491" s="2" t="s">
        <v>20</v>
      </c>
      <c r="K2491" s="2">
        <v>2000</v>
      </c>
      <c r="L2491" s="2" t="s">
        <v>3160</v>
      </c>
      <c r="M2491" s="3">
        <v>36683</v>
      </c>
    </row>
    <row r="2492" spans="1:13" x14ac:dyDescent="0.2">
      <c r="A2492" s="1" t="s">
        <v>116</v>
      </c>
      <c r="B2492" s="2" t="s">
        <v>208</v>
      </c>
      <c r="C2492" s="2" t="s">
        <v>15</v>
      </c>
      <c r="D2492" s="2" t="s">
        <v>3161</v>
      </c>
      <c r="E2492" s="2" t="s">
        <v>2175</v>
      </c>
      <c r="F2492" s="2" t="s">
        <v>3162</v>
      </c>
      <c r="G2492" s="2">
        <v>47.3</v>
      </c>
      <c r="H2492" s="2">
        <v>52.7</v>
      </c>
      <c r="I2492" s="2" t="s">
        <v>26</v>
      </c>
      <c r="J2492" s="2" t="s">
        <v>20</v>
      </c>
      <c r="K2492" s="2">
        <v>1998</v>
      </c>
      <c r="L2492" s="2" t="s">
        <v>21</v>
      </c>
      <c r="M2492" s="3">
        <v>36102</v>
      </c>
    </row>
    <row r="2493" spans="1:13" x14ac:dyDescent="0.2">
      <c r="A2493" s="1" t="s">
        <v>116</v>
      </c>
      <c r="B2493" s="2" t="s">
        <v>208</v>
      </c>
      <c r="C2493" s="2" t="s">
        <v>15</v>
      </c>
      <c r="D2493" s="2" t="s">
        <v>3161</v>
      </c>
      <c r="E2493" s="2" t="s">
        <v>2175</v>
      </c>
      <c r="F2493" s="2" t="s">
        <v>3163</v>
      </c>
      <c r="G2493" s="2">
        <v>66</v>
      </c>
      <c r="H2493" s="2">
        <v>34</v>
      </c>
      <c r="I2493" s="2" t="s">
        <v>26</v>
      </c>
      <c r="J2493" s="2" t="s">
        <v>20</v>
      </c>
      <c r="K2493" s="2">
        <v>1998</v>
      </c>
      <c r="L2493" s="2" t="s">
        <v>21</v>
      </c>
      <c r="M2493" s="3">
        <v>36102</v>
      </c>
    </row>
    <row r="2494" spans="1:13" x14ac:dyDescent="0.2">
      <c r="A2494" s="1" t="s">
        <v>116</v>
      </c>
      <c r="B2494" s="2" t="s">
        <v>208</v>
      </c>
      <c r="C2494" s="2" t="s">
        <v>15</v>
      </c>
      <c r="D2494" s="2" t="s">
        <v>3161</v>
      </c>
      <c r="E2494" s="2" t="s">
        <v>2175</v>
      </c>
      <c r="F2494" s="2" t="s">
        <v>3164</v>
      </c>
      <c r="G2494" s="2">
        <v>60.6</v>
      </c>
      <c r="H2494" s="2">
        <v>39.4</v>
      </c>
      <c r="I2494" s="2" t="s">
        <v>26</v>
      </c>
      <c r="J2494" s="2" t="s">
        <v>20</v>
      </c>
      <c r="K2494" s="2">
        <v>1998</v>
      </c>
      <c r="L2494" s="2" t="s">
        <v>21</v>
      </c>
      <c r="M2494" s="3">
        <v>36102</v>
      </c>
    </row>
    <row r="2495" spans="1:13" x14ac:dyDescent="0.2">
      <c r="A2495" s="1" t="s">
        <v>116</v>
      </c>
      <c r="B2495" s="2" t="s">
        <v>208</v>
      </c>
      <c r="C2495" s="2" t="s">
        <v>15</v>
      </c>
      <c r="D2495" s="2" t="s">
        <v>3161</v>
      </c>
      <c r="E2495" s="2" t="s">
        <v>2175</v>
      </c>
      <c r="F2495" s="2" t="s">
        <v>3165</v>
      </c>
      <c r="G2495" s="2">
        <v>55.3</v>
      </c>
      <c r="H2495" s="2">
        <v>44.7</v>
      </c>
      <c r="I2495" s="2" t="s">
        <v>26</v>
      </c>
      <c r="J2495" s="2" t="s">
        <v>20</v>
      </c>
      <c r="K2495" s="2">
        <v>1998</v>
      </c>
      <c r="L2495" s="2" t="s">
        <v>21</v>
      </c>
      <c r="M2495" s="3">
        <v>36102</v>
      </c>
    </row>
    <row r="2496" spans="1:13" x14ac:dyDescent="0.2">
      <c r="A2496" s="1" t="s">
        <v>116</v>
      </c>
      <c r="B2496" s="2" t="s">
        <v>208</v>
      </c>
      <c r="C2496" s="2" t="s">
        <v>15</v>
      </c>
      <c r="D2496" s="2" t="s">
        <v>3161</v>
      </c>
      <c r="E2496" s="2" t="s">
        <v>2175</v>
      </c>
      <c r="F2496" s="2" t="s">
        <v>3166</v>
      </c>
      <c r="G2496" s="2">
        <v>63.6</v>
      </c>
      <c r="H2496" s="2">
        <v>36.4</v>
      </c>
      <c r="I2496" s="2" t="s">
        <v>26</v>
      </c>
      <c r="J2496" s="2" t="s">
        <v>20</v>
      </c>
      <c r="K2496" s="2">
        <v>1998</v>
      </c>
      <c r="L2496" s="2" t="s">
        <v>21</v>
      </c>
      <c r="M2496" s="3">
        <v>36102</v>
      </c>
    </row>
    <row r="2497" spans="1:13" x14ac:dyDescent="0.2">
      <c r="A2497" s="1" t="s">
        <v>116</v>
      </c>
      <c r="B2497" s="2" t="s">
        <v>208</v>
      </c>
      <c r="C2497" s="2" t="s">
        <v>15</v>
      </c>
      <c r="D2497" s="2" t="s">
        <v>3161</v>
      </c>
      <c r="E2497" s="2" t="s">
        <v>2175</v>
      </c>
      <c r="F2497" s="2" t="s">
        <v>3167</v>
      </c>
      <c r="G2497" s="2">
        <v>51.4</v>
      </c>
      <c r="H2497" s="2">
        <v>48.6</v>
      </c>
      <c r="I2497" s="2" t="s">
        <v>26</v>
      </c>
      <c r="J2497" s="2" t="s">
        <v>20</v>
      </c>
      <c r="K2497" s="2">
        <v>1998</v>
      </c>
      <c r="L2497" s="2" t="s">
        <v>21</v>
      </c>
      <c r="M2497" s="3">
        <v>36102</v>
      </c>
    </row>
    <row r="2498" spans="1:13" x14ac:dyDescent="0.2">
      <c r="A2498" s="1" t="s">
        <v>116</v>
      </c>
      <c r="B2498" s="2" t="s">
        <v>208</v>
      </c>
      <c r="C2498" s="2" t="s">
        <v>15</v>
      </c>
      <c r="D2498" s="2" t="s">
        <v>3161</v>
      </c>
      <c r="E2498" s="2" t="s">
        <v>2175</v>
      </c>
      <c r="F2498" s="2" t="s">
        <v>3168</v>
      </c>
      <c r="G2498" s="2">
        <v>67.099999999999994</v>
      </c>
      <c r="H2498" s="2">
        <v>32.9</v>
      </c>
      <c r="I2498" s="2" t="s">
        <v>19</v>
      </c>
      <c r="J2498" s="2" t="s">
        <v>20</v>
      </c>
      <c r="K2498" s="2">
        <v>1998</v>
      </c>
      <c r="L2498" s="2" t="s">
        <v>21</v>
      </c>
      <c r="M2498" s="3">
        <v>36102</v>
      </c>
    </row>
    <row r="2499" spans="1:13" x14ac:dyDescent="0.2">
      <c r="A2499" s="1" t="s">
        <v>116</v>
      </c>
      <c r="B2499" s="2" t="s">
        <v>208</v>
      </c>
      <c r="C2499" s="2" t="s">
        <v>15</v>
      </c>
      <c r="D2499" s="2" t="s">
        <v>3161</v>
      </c>
      <c r="E2499" s="2" t="s">
        <v>2175</v>
      </c>
      <c r="F2499" s="2" t="s">
        <v>3169</v>
      </c>
      <c r="G2499" s="2">
        <v>47.1</v>
      </c>
      <c r="H2499" s="2">
        <v>52.9</v>
      </c>
      <c r="I2499" s="2" t="s">
        <v>26</v>
      </c>
      <c r="J2499" s="2" t="s">
        <v>20</v>
      </c>
      <c r="K2499" s="2">
        <v>1998</v>
      </c>
      <c r="L2499" s="2" t="s">
        <v>21</v>
      </c>
      <c r="M2499" s="3">
        <v>36102</v>
      </c>
    </row>
    <row r="2500" spans="1:13" x14ac:dyDescent="0.2">
      <c r="A2500" s="1" t="s">
        <v>60</v>
      </c>
      <c r="B2500" s="2" t="s">
        <v>334</v>
      </c>
      <c r="C2500" s="2" t="s">
        <v>15</v>
      </c>
      <c r="D2500" s="2" t="s">
        <v>3170</v>
      </c>
      <c r="E2500" s="2" t="s">
        <v>2175</v>
      </c>
      <c r="F2500" s="2" t="s">
        <v>95</v>
      </c>
      <c r="G2500" s="2">
        <v>57.1</v>
      </c>
      <c r="H2500" s="2">
        <v>42.9</v>
      </c>
      <c r="I2500" s="2" t="s">
        <v>26</v>
      </c>
      <c r="J2500" s="2" t="s">
        <v>20</v>
      </c>
      <c r="K2500" s="2">
        <v>1998</v>
      </c>
      <c r="L2500" s="2" t="s">
        <v>21</v>
      </c>
      <c r="M2500" s="3">
        <v>36102</v>
      </c>
    </row>
    <row r="2501" spans="1:13" x14ac:dyDescent="0.2">
      <c r="A2501" s="1" t="s">
        <v>116</v>
      </c>
      <c r="B2501" s="2" t="s">
        <v>3171</v>
      </c>
      <c r="C2501" s="2" t="s">
        <v>15</v>
      </c>
      <c r="D2501" s="2" t="s">
        <v>3172</v>
      </c>
      <c r="E2501" s="2" t="s">
        <v>2175</v>
      </c>
      <c r="F2501" s="2" t="s">
        <v>115</v>
      </c>
      <c r="G2501" s="2">
        <v>59.5</v>
      </c>
      <c r="H2501" s="2">
        <v>40.5</v>
      </c>
      <c r="I2501" s="2" t="s">
        <v>26</v>
      </c>
      <c r="J2501" s="2" t="s">
        <v>20</v>
      </c>
      <c r="K2501" s="2">
        <v>1996</v>
      </c>
      <c r="L2501" s="2" t="s">
        <v>21</v>
      </c>
      <c r="M2501" s="3">
        <v>35374</v>
      </c>
    </row>
    <row r="2502" spans="1:13" x14ac:dyDescent="0.2">
      <c r="A2502" s="1" t="s">
        <v>32</v>
      </c>
      <c r="B2502" s="2" t="s">
        <v>401</v>
      </c>
      <c r="C2502" s="2" t="s">
        <v>15</v>
      </c>
      <c r="D2502" s="2" t="s">
        <v>3173</v>
      </c>
      <c r="E2502" s="2" t="s">
        <v>2175</v>
      </c>
      <c r="F2502" s="2" t="s">
        <v>76</v>
      </c>
      <c r="G2502" s="2">
        <v>60</v>
      </c>
      <c r="H2502" s="2">
        <v>40</v>
      </c>
      <c r="I2502" s="2" t="s">
        <v>19</v>
      </c>
      <c r="J2502" s="2" t="s">
        <v>27</v>
      </c>
      <c r="K2502" s="2">
        <v>1994</v>
      </c>
      <c r="L2502" s="2" t="s">
        <v>21</v>
      </c>
      <c r="M2502" s="3">
        <v>34646</v>
      </c>
    </row>
    <row r="2503" spans="1:13" x14ac:dyDescent="0.2">
      <c r="A2503" s="1" t="s">
        <v>13</v>
      </c>
      <c r="B2503" s="2" t="s">
        <v>131</v>
      </c>
      <c r="C2503" s="2" t="s">
        <v>24</v>
      </c>
      <c r="D2503" s="4">
        <v>48000000</v>
      </c>
      <c r="E2503" s="2" t="s">
        <v>2175</v>
      </c>
      <c r="F2503" s="2" t="s">
        <v>130</v>
      </c>
      <c r="G2503" s="2">
        <v>44.3</v>
      </c>
      <c r="H2503" s="2">
        <v>55.7</v>
      </c>
      <c r="I2503" s="2" t="s">
        <v>26</v>
      </c>
      <c r="J2503" s="2" t="s">
        <v>20</v>
      </c>
      <c r="K2503" s="2">
        <v>1994</v>
      </c>
      <c r="L2503" s="2" t="s">
        <v>21</v>
      </c>
      <c r="M2503" s="3">
        <v>34646</v>
      </c>
    </row>
    <row r="2504" spans="1:13" x14ac:dyDescent="0.2">
      <c r="A2504" s="1" t="s">
        <v>32</v>
      </c>
      <c r="B2504" s="2" t="s">
        <v>32</v>
      </c>
      <c r="C2504" s="2" t="s">
        <v>15</v>
      </c>
      <c r="D2504" s="2" t="s">
        <v>3173</v>
      </c>
      <c r="E2504" s="2" t="s">
        <v>2175</v>
      </c>
      <c r="F2504" s="2" t="s">
        <v>35</v>
      </c>
      <c r="G2504" s="2">
        <v>60.3</v>
      </c>
      <c r="H2504" s="2">
        <v>39.700000000000003</v>
      </c>
      <c r="I2504" s="2" t="s">
        <v>19</v>
      </c>
      <c r="J2504" s="2" t="s">
        <v>27</v>
      </c>
      <c r="K2504" s="2">
        <v>1994</v>
      </c>
      <c r="L2504" s="2" t="s">
        <v>21</v>
      </c>
      <c r="M2504" s="3">
        <v>34646</v>
      </c>
    </row>
    <row r="2505" spans="1:13" x14ac:dyDescent="0.2">
      <c r="A2505" s="1" t="s">
        <v>32</v>
      </c>
      <c r="B2505" s="2" t="s">
        <v>1024</v>
      </c>
      <c r="C2505" s="2" t="s">
        <v>15</v>
      </c>
      <c r="D2505" s="2" t="s">
        <v>3174</v>
      </c>
      <c r="E2505" s="2" t="s">
        <v>2175</v>
      </c>
      <c r="F2505" s="2" t="s">
        <v>130</v>
      </c>
      <c r="G2505" s="2">
        <v>58.6</v>
      </c>
      <c r="H2505" s="2">
        <v>41.4</v>
      </c>
      <c r="I2505" s="2" t="s">
        <v>19</v>
      </c>
      <c r="J2505" s="2" t="s">
        <v>27</v>
      </c>
      <c r="K2505" s="2">
        <v>1994</v>
      </c>
      <c r="L2505" s="2" t="s">
        <v>21</v>
      </c>
      <c r="M2505" s="3">
        <v>34646</v>
      </c>
    </row>
    <row r="2506" spans="1:13" x14ac:dyDescent="0.2">
      <c r="A2506" s="1" t="s">
        <v>32</v>
      </c>
      <c r="B2506" s="2" t="s">
        <v>869</v>
      </c>
      <c r="C2506" s="2" t="s">
        <v>15</v>
      </c>
      <c r="D2506" s="2" t="s">
        <v>3173</v>
      </c>
      <c r="E2506" s="2" t="s">
        <v>2175</v>
      </c>
      <c r="F2506" s="2" t="s">
        <v>140</v>
      </c>
      <c r="G2506" s="2">
        <v>55.9</v>
      </c>
      <c r="H2506" s="2">
        <v>44.1</v>
      </c>
      <c r="I2506" s="2" t="s">
        <v>19</v>
      </c>
      <c r="J2506" s="2" t="s">
        <v>27</v>
      </c>
      <c r="K2506" s="2">
        <v>1994</v>
      </c>
      <c r="L2506" s="2" t="s">
        <v>21</v>
      </c>
      <c r="M2506" s="3">
        <v>34646</v>
      </c>
    </row>
    <row r="2507" spans="1:13" x14ac:dyDescent="0.2">
      <c r="A2507" s="1" t="s">
        <v>339</v>
      </c>
      <c r="B2507" s="2" t="s">
        <v>2568</v>
      </c>
      <c r="C2507" s="2" t="s">
        <v>15</v>
      </c>
      <c r="D2507" s="2" t="s">
        <v>1943</v>
      </c>
      <c r="E2507" s="2" t="s">
        <v>2175</v>
      </c>
      <c r="F2507" s="2" t="s">
        <v>55</v>
      </c>
      <c r="G2507" s="2">
        <v>68</v>
      </c>
      <c r="H2507" s="2">
        <v>32</v>
      </c>
      <c r="I2507" s="2" t="s">
        <v>19</v>
      </c>
      <c r="J2507" s="2" t="s">
        <v>20</v>
      </c>
      <c r="K2507" s="2">
        <v>1994</v>
      </c>
      <c r="L2507" s="2" t="s">
        <v>21</v>
      </c>
      <c r="M2507" s="3">
        <v>34646</v>
      </c>
    </row>
    <row r="2508" spans="1:13" x14ac:dyDescent="0.2">
      <c r="A2508" s="1" t="s">
        <v>66</v>
      </c>
      <c r="B2508" s="2" t="s">
        <v>2711</v>
      </c>
      <c r="C2508" s="2" t="s">
        <v>15</v>
      </c>
      <c r="D2508" s="2" t="s">
        <v>384</v>
      </c>
      <c r="E2508" s="2" t="s">
        <v>2175</v>
      </c>
      <c r="F2508" s="2" t="s">
        <v>130</v>
      </c>
      <c r="G2508" s="2">
        <v>72.400000000000006</v>
      </c>
      <c r="H2508" s="2">
        <v>27.6</v>
      </c>
      <c r="I2508" s="2" t="s">
        <v>19</v>
      </c>
      <c r="J2508" s="2" t="s">
        <v>20</v>
      </c>
      <c r="K2508" s="2">
        <v>1994</v>
      </c>
      <c r="L2508" s="2" t="s">
        <v>21</v>
      </c>
      <c r="M2508" s="3">
        <v>34646</v>
      </c>
    </row>
    <row r="2509" spans="1:13" x14ac:dyDescent="0.2">
      <c r="A2509" s="1" t="s">
        <v>66</v>
      </c>
      <c r="B2509" s="2" t="s">
        <v>1734</v>
      </c>
      <c r="C2509" s="2" t="s">
        <v>15</v>
      </c>
      <c r="D2509" s="2" t="s">
        <v>384</v>
      </c>
      <c r="E2509" s="2" t="s">
        <v>2175</v>
      </c>
      <c r="F2509" s="2" t="s">
        <v>76</v>
      </c>
      <c r="G2509" s="2">
        <v>82.9</v>
      </c>
      <c r="H2509" s="2">
        <v>17.100000000000001</v>
      </c>
      <c r="I2509" s="2" t="s">
        <v>19</v>
      </c>
      <c r="J2509" s="2" t="s">
        <v>20</v>
      </c>
      <c r="K2509" s="2">
        <v>1994</v>
      </c>
      <c r="L2509" s="2" t="s">
        <v>21</v>
      </c>
      <c r="M2509" s="3">
        <v>34646</v>
      </c>
    </row>
    <row r="2510" spans="1:13" x14ac:dyDescent="0.2">
      <c r="A2510" s="1" t="s">
        <v>66</v>
      </c>
      <c r="B2510" s="2" t="s">
        <v>922</v>
      </c>
      <c r="C2510" s="2" t="s">
        <v>15</v>
      </c>
      <c r="D2510" s="2" t="s">
        <v>384</v>
      </c>
      <c r="E2510" s="2" t="s">
        <v>2175</v>
      </c>
      <c r="F2510" s="2" t="s">
        <v>59</v>
      </c>
      <c r="G2510" s="2">
        <v>79.7</v>
      </c>
      <c r="H2510" s="2">
        <v>20.3</v>
      </c>
      <c r="I2510" s="2" t="s">
        <v>19</v>
      </c>
      <c r="J2510" s="2" t="s">
        <v>20</v>
      </c>
      <c r="K2510" s="2">
        <v>1994</v>
      </c>
      <c r="L2510" s="2" t="s">
        <v>21</v>
      </c>
      <c r="M2510" s="3">
        <v>34646</v>
      </c>
    </row>
    <row r="2511" spans="1:13" x14ac:dyDescent="0.2">
      <c r="A2511" s="1" t="s">
        <v>66</v>
      </c>
      <c r="B2511" s="2" t="s">
        <v>1462</v>
      </c>
      <c r="C2511" s="2" t="s">
        <v>15</v>
      </c>
      <c r="D2511" s="2" t="s">
        <v>384</v>
      </c>
      <c r="E2511" s="2" t="s">
        <v>2175</v>
      </c>
      <c r="F2511" s="2" t="s">
        <v>65</v>
      </c>
      <c r="G2511" s="2">
        <v>72.3</v>
      </c>
      <c r="H2511" s="2">
        <v>27.7</v>
      </c>
      <c r="I2511" s="2" t="s">
        <v>19</v>
      </c>
      <c r="J2511" s="2" t="s">
        <v>20</v>
      </c>
      <c r="K2511" s="2">
        <v>1994</v>
      </c>
      <c r="L2511" s="2" t="s">
        <v>21</v>
      </c>
      <c r="M2511" s="3">
        <v>34646</v>
      </c>
    </row>
    <row r="2512" spans="1:13" x14ac:dyDescent="0.2">
      <c r="A2512" s="1" t="s">
        <v>13</v>
      </c>
      <c r="B2512" s="2" t="s">
        <v>997</v>
      </c>
      <c r="C2512" s="2" t="s">
        <v>15</v>
      </c>
      <c r="D2512" s="2" t="s">
        <v>3175</v>
      </c>
      <c r="E2512" s="2" t="s">
        <v>2175</v>
      </c>
      <c r="F2512" s="2" t="s">
        <v>136</v>
      </c>
      <c r="G2512" s="2">
        <v>85.8</v>
      </c>
      <c r="H2512" s="2">
        <v>14.2</v>
      </c>
      <c r="I2512" s="2" t="s">
        <v>19</v>
      </c>
      <c r="J2512" s="2" t="s">
        <v>20</v>
      </c>
      <c r="K2512" s="2">
        <v>1994</v>
      </c>
      <c r="L2512" s="2" t="s">
        <v>21</v>
      </c>
      <c r="M2512" s="3">
        <v>34646</v>
      </c>
    </row>
    <row r="2513" spans="1:13" x14ac:dyDescent="0.2">
      <c r="A2513" s="1" t="s">
        <v>269</v>
      </c>
      <c r="B2513" s="2" t="s">
        <v>3176</v>
      </c>
      <c r="C2513" s="2" t="s">
        <v>15</v>
      </c>
      <c r="D2513" s="2" t="s">
        <v>3177</v>
      </c>
      <c r="E2513" s="2" t="s">
        <v>2175</v>
      </c>
      <c r="F2513" s="2" t="s">
        <v>3178</v>
      </c>
      <c r="G2513" s="2">
        <v>77.400000000000006</v>
      </c>
      <c r="H2513" s="2">
        <v>22.6</v>
      </c>
      <c r="I2513" s="2" t="s">
        <v>19</v>
      </c>
      <c r="J2513" s="2" t="s">
        <v>27</v>
      </c>
      <c r="K2513" s="2">
        <v>1994</v>
      </c>
      <c r="L2513" s="2" t="s">
        <v>21</v>
      </c>
      <c r="M2513" s="3">
        <v>34646</v>
      </c>
    </row>
    <row r="2514" spans="1:13" x14ac:dyDescent="0.2">
      <c r="A2514" s="1" t="s">
        <v>66</v>
      </c>
      <c r="B2514" s="2" t="s">
        <v>3179</v>
      </c>
      <c r="C2514" s="2" t="s">
        <v>15</v>
      </c>
      <c r="D2514" s="2" t="s">
        <v>384</v>
      </c>
      <c r="E2514" s="2" t="s">
        <v>2175</v>
      </c>
      <c r="F2514" s="2" t="s">
        <v>35</v>
      </c>
      <c r="G2514" s="2">
        <v>81.400000000000006</v>
      </c>
      <c r="H2514" s="2">
        <v>18.600000000000001</v>
      </c>
      <c r="I2514" s="2" t="s">
        <v>19</v>
      </c>
      <c r="J2514" s="2" t="s">
        <v>20</v>
      </c>
      <c r="K2514" s="2">
        <v>1994</v>
      </c>
      <c r="L2514" s="2" t="s">
        <v>21</v>
      </c>
      <c r="M2514" s="3">
        <v>34646</v>
      </c>
    </row>
    <row r="2515" spans="1:13" x14ac:dyDescent="0.2">
      <c r="A2515" s="1" t="s">
        <v>91</v>
      </c>
      <c r="B2515" s="2" t="s">
        <v>1589</v>
      </c>
      <c r="C2515" s="2" t="s">
        <v>15</v>
      </c>
      <c r="D2515" s="2" t="s">
        <v>3180</v>
      </c>
      <c r="E2515" s="2" t="s">
        <v>2175</v>
      </c>
      <c r="F2515" s="2" t="s">
        <v>59</v>
      </c>
      <c r="G2515" s="2">
        <v>62.1</v>
      </c>
      <c r="H2515" s="2">
        <v>37.9</v>
      </c>
      <c r="I2515" s="2" t="s">
        <v>26</v>
      </c>
      <c r="J2515" s="2" t="s">
        <v>20</v>
      </c>
      <c r="K2515" s="2">
        <v>1994</v>
      </c>
      <c r="L2515" s="2" t="s">
        <v>21</v>
      </c>
      <c r="M2515" s="3">
        <v>34646</v>
      </c>
    </row>
    <row r="2516" spans="1:13" x14ac:dyDescent="0.2">
      <c r="A2516" s="1" t="s">
        <v>66</v>
      </c>
      <c r="B2516" s="2" t="s">
        <v>2896</v>
      </c>
      <c r="C2516" s="2" t="s">
        <v>15</v>
      </c>
      <c r="D2516" s="2" t="s">
        <v>384</v>
      </c>
      <c r="E2516" s="2" t="s">
        <v>2175</v>
      </c>
      <c r="F2516" s="2" t="s">
        <v>233</v>
      </c>
      <c r="G2516" s="2">
        <v>62.8</v>
      </c>
      <c r="H2516" s="2">
        <v>37.200000000000003</v>
      </c>
      <c r="I2516" s="2" t="s">
        <v>26</v>
      </c>
      <c r="J2516" s="2" t="s">
        <v>20</v>
      </c>
      <c r="K2516" s="2">
        <v>1994</v>
      </c>
      <c r="L2516" s="2" t="s">
        <v>21</v>
      </c>
      <c r="M2516" s="3">
        <v>34646</v>
      </c>
    </row>
    <row r="2517" spans="1:13" x14ac:dyDescent="0.2">
      <c r="A2517" s="1" t="s">
        <v>66</v>
      </c>
      <c r="B2517" s="2" t="s">
        <v>3181</v>
      </c>
      <c r="C2517" s="2" t="s">
        <v>15</v>
      </c>
      <c r="D2517" s="2" t="s">
        <v>384</v>
      </c>
      <c r="E2517" s="2" t="s">
        <v>2175</v>
      </c>
      <c r="F2517" s="2" t="s">
        <v>48</v>
      </c>
      <c r="G2517" s="2">
        <v>94.3</v>
      </c>
      <c r="H2517" s="2">
        <v>5.7</v>
      </c>
      <c r="I2517" s="2" t="s">
        <v>19</v>
      </c>
      <c r="J2517" s="2" t="s">
        <v>20</v>
      </c>
      <c r="K2517" s="2">
        <v>1994</v>
      </c>
      <c r="L2517" s="2" t="s">
        <v>21</v>
      </c>
      <c r="M2517" s="3">
        <v>34646</v>
      </c>
    </row>
    <row r="2518" spans="1:13" x14ac:dyDescent="0.2">
      <c r="A2518" s="1" t="s">
        <v>296</v>
      </c>
      <c r="B2518" s="2" t="s">
        <v>390</v>
      </c>
      <c r="C2518" s="2" t="s">
        <v>15</v>
      </c>
      <c r="D2518" s="2" t="s">
        <v>3182</v>
      </c>
      <c r="E2518" s="2" t="s">
        <v>2175</v>
      </c>
      <c r="F2518" s="2" t="s">
        <v>140</v>
      </c>
      <c r="G2518" s="2">
        <v>34.4</v>
      </c>
      <c r="H2518" s="2">
        <v>65.599999999999994</v>
      </c>
      <c r="I2518" s="2" t="s">
        <v>26</v>
      </c>
      <c r="J2518" s="2" t="s">
        <v>27</v>
      </c>
      <c r="K2518" s="2">
        <v>1990</v>
      </c>
      <c r="L2518" s="2" t="s">
        <v>21</v>
      </c>
      <c r="M2518" s="3">
        <v>33183</v>
      </c>
    </row>
    <row r="2519" spans="1:13" x14ac:dyDescent="0.2">
      <c r="A2519" s="1" t="s">
        <v>363</v>
      </c>
      <c r="B2519" s="2" t="s">
        <v>393</v>
      </c>
      <c r="C2519" s="2" t="s">
        <v>15</v>
      </c>
      <c r="D2519" s="2" t="s">
        <v>3140</v>
      </c>
      <c r="E2519" s="2" t="s">
        <v>2175</v>
      </c>
      <c r="F2519" s="2" t="s">
        <v>251</v>
      </c>
      <c r="G2519" s="2">
        <v>42.8</v>
      </c>
      <c r="H2519" s="2">
        <v>57.2</v>
      </c>
      <c r="I2519" s="2" t="s">
        <v>26</v>
      </c>
      <c r="J2519" s="2" t="s">
        <v>27</v>
      </c>
      <c r="K2519" s="2">
        <v>1990</v>
      </c>
      <c r="L2519" s="2" t="s">
        <v>21</v>
      </c>
      <c r="M2519" s="3">
        <v>33183</v>
      </c>
    </row>
    <row r="2520" spans="1:13" x14ac:dyDescent="0.2">
      <c r="A2520" s="1" t="s">
        <v>32</v>
      </c>
      <c r="B2520" s="2" t="s">
        <v>401</v>
      </c>
      <c r="C2520" s="2" t="s">
        <v>15</v>
      </c>
      <c r="D2520" s="2" t="s">
        <v>3183</v>
      </c>
      <c r="E2520" s="2" t="s">
        <v>2175</v>
      </c>
      <c r="F2520" s="2" t="s">
        <v>55</v>
      </c>
      <c r="G2520" s="2">
        <v>59.4</v>
      </c>
      <c r="H2520" s="2">
        <v>40.6</v>
      </c>
      <c r="I2520" s="2" t="s">
        <v>19</v>
      </c>
      <c r="J2520" s="2" t="s">
        <v>27</v>
      </c>
      <c r="K2520" s="2">
        <v>1990</v>
      </c>
      <c r="L2520" s="2" t="s">
        <v>21</v>
      </c>
      <c r="M2520" s="3">
        <v>33183</v>
      </c>
    </row>
    <row r="2521" spans="1:13" x14ac:dyDescent="0.2">
      <c r="A2521" s="1" t="s">
        <v>205</v>
      </c>
      <c r="B2521" s="2" t="s">
        <v>1632</v>
      </c>
      <c r="C2521" s="2" t="s">
        <v>15</v>
      </c>
      <c r="D2521" s="2" t="s">
        <v>3184</v>
      </c>
      <c r="E2521" s="2" t="s">
        <v>2175</v>
      </c>
      <c r="F2521" s="2" t="s">
        <v>130</v>
      </c>
      <c r="G2521" s="2">
        <v>35.799999999999997</v>
      </c>
      <c r="H2521" s="2">
        <v>64.2</v>
      </c>
      <c r="I2521" s="2" t="s">
        <v>26</v>
      </c>
      <c r="J2521" s="2" t="s">
        <v>20</v>
      </c>
      <c r="K2521" s="2">
        <v>1990</v>
      </c>
      <c r="L2521" s="2" t="s">
        <v>21</v>
      </c>
      <c r="M2521" s="3">
        <v>33183</v>
      </c>
    </row>
    <row r="2522" spans="1:13" x14ac:dyDescent="0.2">
      <c r="A2522" s="1" t="s">
        <v>943</v>
      </c>
      <c r="B2522" s="2" t="s">
        <v>944</v>
      </c>
      <c r="C2522" s="2" t="s">
        <v>15</v>
      </c>
      <c r="D2522" s="2" t="s">
        <v>473</v>
      </c>
      <c r="E2522" s="2" t="s">
        <v>2175</v>
      </c>
      <c r="F2522" s="2" t="s">
        <v>107</v>
      </c>
      <c r="G2522" s="2">
        <v>43.1</v>
      </c>
      <c r="H2522" s="2">
        <v>56.9</v>
      </c>
      <c r="I2522" s="2" t="s">
        <v>26</v>
      </c>
      <c r="J2522" s="2" t="s">
        <v>27</v>
      </c>
      <c r="K2522" s="2">
        <v>1990</v>
      </c>
      <c r="L2522" s="2" t="s">
        <v>21</v>
      </c>
      <c r="M2522" s="3">
        <v>33183</v>
      </c>
    </row>
    <row r="2523" spans="1:13" x14ac:dyDescent="0.2">
      <c r="A2523" s="1" t="s">
        <v>91</v>
      </c>
      <c r="B2523" s="2" t="s">
        <v>418</v>
      </c>
      <c r="C2523" s="2" t="s">
        <v>15</v>
      </c>
      <c r="D2523" s="2" t="s">
        <v>3185</v>
      </c>
      <c r="E2523" s="2" t="s">
        <v>2175</v>
      </c>
      <c r="F2523" s="2" t="s">
        <v>130</v>
      </c>
      <c r="G2523" s="2">
        <v>63.7</v>
      </c>
      <c r="H2523" s="2">
        <v>36.299999999999997</v>
      </c>
      <c r="I2523" s="2" t="s">
        <v>19</v>
      </c>
      <c r="J2523" s="2" t="s">
        <v>27</v>
      </c>
      <c r="K2523" s="2">
        <v>1990</v>
      </c>
      <c r="L2523" s="2" t="s">
        <v>21</v>
      </c>
      <c r="M2523" s="3">
        <v>33183</v>
      </c>
    </row>
    <row r="2524" spans="1:13" x14ac:dyDescent="0.2">
      <c r="A2524" s="1" t="s">
        <v>13</v>
      </c>
      <c r="B2524" s="2" t="s">
        <v>832</v>
      </c>
      <c r="C2524" s="2" t="s">
        <v>15</v>
      </c>
      <c r="D2524" s="2" t="s">
        <v>3186</v>
      </c>
      <c r="E2524" s="2" t="s">
        <v>2175</v>
      </c>
      <c r="F2524" s="2" t="s">
        <v>130</v>
      </c>
      <c r="G2524" s="2">
        <v>58.7</v>
      </c>
      <c r="H2524" s="2">
        <v>41.3</v>
      </c>
      <c r="I2524" s="2" t="s">
        <v>26</v>
      </c>
      <c r="J2524" s="2" t="s">
        <v>20</v>
      </c>
      <c r="K2524" s="2">
        <v>1990</v>
      </c>
      <c r="L2524" s="2" t="s">
        <v>21</v>
      </c>
      <c r="M2524" s="3">
        <v>33183</v>
      </c>
    </row>
    <row r="2525" spans="1:13" x14ac:dyDescent="0.2">
      <c r="A2525" s="1" t="s">
        <v>220</v>
      </c>
      <c r="B2525" s="2" t="s">
        <v>423</v>
      </c>
      <c r="C2525" s="2" t="s">
        <v>15</v>
      </c>
      <c r="D2525" s="2" t="s">
        <v>3187</v>
      </c>
      <c r="E2525" s="2" t="s">
        <v>2175</v>
      </c>
      <c r="F2525" s="2" t="s">
        <v>136</v>
      </c>
      <c r="G2525" s="2">
        <v>48</v>
      </c>
      <c r="H2525" s="2">
        <v>52</v>
      </c>
      <c r="I2525" s="2" t="s">
        <v>26</v>
      </c>
      <c r="J2525" s="2" t="s">
        <v>27</v>
      </c>
      <c r="K2525" s="2">
        <v>1990</v>
      </c>
      <c r="L2525" s="2" t="s">
        <v>21</v>
      </c>
      <c r="M2525" s="3">
        <v>33183</v>
      </c>
    </row>
    <row r="2526" spans="1:13" x14ac:dyDescent="0.2">
      <c r="A2526" s="1" t="s">
        <v>22</v>
      </c>
      <c r="B2526" s="2" t="s">
        <v>1606</v>
      </c>
      <c r="C2526" s="2" t="s">
        <v>15</v>
      </c>
      <c r="D2526" s="2" t="s">
        <v>3188</v>
      </c>
      <c r="E2526" s="2" t="s">
        <v>2175</v>
      </c>
      <c r="F2526" s="2" t="s">
        <v>59</v>
      </c>
      <c r="G2526" s="2">
        <v>43</v>
      </c>
      <c r="H2526" s="2">
        <v>57</v>
      </c>
      <c r="I2526" s="2" t="s">
        <v>26</v>
      </c>
      <c r="J2526" s="2" t="s">
        <v>27</v>
      </c>
      <c r="K2526" s="2">
        <v>1990</v>
      </c>
      <c r="L2526" s="2" t="s">
        <v>21</v>
      </c>
      <c r="M2526" s="3">
        <v>33183</v>
      </c>
    </row>
    <row r="2527" spans="1:13" x14ac:dyDescent="0.2">
      <c r="A2527" s="1" t="s">
        <v>60</v>
      </c>
      <c r="B2527" s="2" t="s">
        <v>285</v>
      </c>
      <c r="C2527" s="2" t="s">
        <v>15</v>
      </c>
      <c r="D2527" s="2" t="s">
        <v>3140</v>
      </c>
      <c r="E2527" s="2" t="s">
        <v>2175</v>
      </c>
      <c r="F2527" s="2" t="s">
        <v>59</v>
      </c>
      <c r="G2527" s="2">
        <v>44.6</v>
      </c>
      <c r="H2527" s="2">
        <v>55.4</v>
      </c>
      <c r="I2527" s="2" t="s">
        <v>26</v>
      </c>
      <c r="J2527" s="2" t="s">
        <v>27</v>
      </c>
      <c r="K2527" s="2">
        <v>1990</v>
      </c>
      <c r="L2527" s="2" t="s">
        <v>21</v>
      </c>
      <c r="M2527" s="3">
        <v>33183</v>
      </c>
    </row>
    <row r="2528" spans="1:13" x14ac:dyDescent="0.2">
      <c r="A2528" s="1" t="s">
        <v>79</v>
      </c>
      <c r="B2528" s="2" t="s">
        <v>843</v>
      </c>
      <c r="C2528" s="2" t="s">
        <v>15</v>
      </c>
      <c r="D2528" s="2" t="s">
        <v>2944</v>
      </c>
      <c r="E2528" s="2" t="s">
        <v>2175</v>
      </c>
      <c r="F2528" s="2" t="s">
        <v>140</v>
      </c>
      <c r="G2528" s="2">
        <v>53.6</v>
      </c>
      <c r="H2528" s="2">
        <v>46.4</v>
      </c>
      <c r="I2528" s="2" t="s">
        <v>19</v>
      </c>
      <c r="J2528" s="2" t="s">
        <v>27</v>
      </c>
      <c r="K2528" s="2">
        <v>1990</v>
      </c>
      <c r="L2528" s="2" t="s">
        <v>21</v>
      </c>
      <c r="M2528" s="3">
        <v>33183</v>
      </c>
    </row>
    <row r="2529" spans="1:13" x14ac:dyDescent="0.2">
      <c r="A2529" s="1" t="s">
        <v>13</v>
      </c>
      <c r="B2529" s="2" t="s">
        <v>13</v>
      </c>
      <c r="C2529" s="2" t="s">
        <v>15</v>
      </c>
      <c r="D2529" s="2" t="s">
        <v>3189</v>
      </c>
      <c r="E2529" s="2" t="s">
        <v>2175</v>
      </c>
      <c r="F2529" s="2" t="s">
        <v>95</v>
      </c>
      <c r="G2529" s="2">
        <v>56.5</v>
      </c>
      <c r="H2529" s="2">
        <v>43.5</v>
      </c>
      <c r="I2529" s="2" t="s">
        <v>26</v>
      </c>
      <c r="J2529" s="2" t="s">
        <v>20</v>
      </c>
      <c r="K2529" s="2">
        <v>1990</v>
      </c>
      <c r="L2529" s="2" t="s">
        <v>21</v>
      </c>
      <c r="M2529" s="3">
        <v>33183</v>
      </c>
    </row>
    <row r="2530" spans="1:13" x14ac:dyDescent="0.2">
      <c r="A2530" s="1" t="s">
        <v>205</v>
      </c>
      <c r="B2530" s="2" t="s">
        <v>206</v>
      </c>
      <c r="C2530" s="2" t="s">
        <v>15</v>
      </c>
      <c r="D2530" s="2" t="s">
        <v>3190</v>
      </c>
      <c r="E2530" s="2" t="s">
        <v>2175</v>
      </c>
      <c r="F2530" s="2" t="s">
        <v>51</v>
      </c>
      <c r="G2530" s="2">
        <v>30.9</v>
      </c>
      <c r="H2530" s="2">
        <v>69.099999999999994</v>
      </c>
      <c r="I2530" s="2" t="s">
        <v>26</v>
      </c>
      <c r="J2530" s="2" t="s">
        <v>27</v>
      </c>
      <c r="K2530" s="2">
        <v>1990</v>
      </c>
      <c r="L2530" s="2" t="s">
        <v>21</v>
      </c>
      <c r="M2530" s="3">
        <v>33183</v>
      </c>
    </row>
    <row r="2531" spans="1:13" x14ac:dyDescent="0.2">
      <c r="A2531" s="1" t="s">
        <v>391</v>
      </c>
      <c r="B2531" s="2" t="s">
        <v>718</v>
      </c>
      <c r="C2531" s="2" t="s">
        <v>15</v>
      </c>
      <c r="D2531" s="2" t="s">
        <v>3140</v>
      </c>
      <c r="E2531" s="2" t="s">
        <v>2175</v>
      </c>
      <c r="F2531" s="2" t="s">
        <v>245</v>
      </c>
      <c r="G2531" s="2">
        <v>34.4</v>
      </c>
      <c r="H2531" s="2">
        <v>65.599999999999994</v>
      </c>
      <c r="I2531" s="2" t="s">
        <v>26</v>
      </c>
      <c r="J2531" s="2" t="s">
        <v>27</v>
      </c>
      <c r="K2531" s="2">
        <v>1990</v>
      </c>
      <c r="L2531" s="2" t="s">
        <v>21</v>
      </c>
      <c r="M2531" s="3">
        <v>33183</v>
      </c>
    </row>
    <row r="2532" spans="1:13" x14ac:dyDescent="0.2">
      <c r="A2532" s="1" t="s">
        <v>223</v>
      </c>
      <c r="B2532" s="2" t="s">
        <v>439</v>
      </c>
      <c r="C2532" s="2" t="s">
        <v>15</v>
      </c>
      <c r="D2532" s="2" t="s">
        <v>3191</v>
      </c>
      <c r="E2532" s="2" t="s">
        <v>2175</v>
      </c>
      <c r="F2532" s="2" t="s">
        <v>90</v>
      </c>
      <c r="G2532" s="2">
        <v>49.6</v>
      </c>
      <c r="H2532" s="2">
        <v>50.4</v>
      </c>
      <c r="I2532" s="2" t="s">
        <v>26</v>
      </c>
      <c r="J2532" s="2" t="s">
        <v>27</v>
      </c>
      <c r="K2532" s="2">
        <v>1990</v>
      </c>
      <c r="L2532" s="2" t="s">
        <v>21</v>
      </c>
      <c r="M2532" s="3">
        <v>33183</v>
      </c>
    </row>
    <row r="2533" spans="1:13" x14ac:dyDescent="0.2">
      <c r="A2533" s="1" t="s">
        <v>205</v>
      </c>
      <c r="B2533" s="2" t="s">
        <v>662</v>
      </c>
      <c r="C2533" s="2" t="s">
        <v>15</v>
      </c>
      <c r="D2533" s="2" t="s">
        <v>3192</v>
      </c>
      <c r="E2533" s="2" t="s">
        <v>2175</v>
      </c>
      <c r="F2533" s="2" t="s">
        <v>115</v>
      </c>
      <c r="G2533" s="2">
        <v>47.8</v>
      </c>
      <c r="H2533" s="2">
        <v>52.2</v>
      </c>
      <c r="I2533" s="2" t="s">
        <v>26</v>
      </c>
      <c r="J2533" s="2" t="s">
        <v>20</v>
      </c>
      <c r="K2533" s="2">
        <v>1990</v>
      </c>
      <c r="L2533" s="2" t="s">
        <v>21</v>
      </c>
      <c r="M2533" s="3">
        <v>33183</v>
      </c>
    </row>
    <row r="2534" spans="1:13" x14ac:dyDescent="0.2">
      <c r="A2534" s="1" t="s">
        <v>69</v>
      </c>
      <c r="B2534" s="2" t="s">
        <v>730</v>
      </c>
      <c r="C2534" s="2" t="s">
        <v>15</v>
      </c>
      <c r="D2534" s="2" t="s">
        <v>3193</v>
      </c>
      <c r="E2534" s="2" t="s">
        <v>2175</v>
      </c>
      <c r="F2534" s="2" t="s">
        <v>251</v>
      </c>
      <c r="G2534" s="2">
        <v>33.9</v>
      </c>
      <c r="H2534" s="2">
        <v>66.099999999999994</v>
      </c>
      <c r="I2534" s="2" t="s">
        <v>26</v>
      </c>
      <c r="J2534" s="2" t="s">
        <v>27</v>
      </c>
      <c r="K2534" s="2">
        <v>1990</v>
      </c>
      <c r="L2534" s="2" t="s">
        <v>21</v>
      </c>
      <c r="M2534" s="3">
        <v>33183</v>
      </c>
    </row>
    <row r="2535" spans="1:13" x14ac:dyDescent="0.2">
      <c r="A2535" s="1" t="s">
        <v>217</v>
      </c>
      <c r="B2535" s="2" t="s">
        <v>959</v>
      </c>
      <c r="C2535" s="2" t="s">
        <v>15</v>
      </c>
      <c r="D2535" s="2" t="s">
        <v>3194</v>
      </c>
      <c r="E2535" s="2" t="s">
        <v>2175</v>
      </c>
      <c r="F2535" s="2" t="s">
        <v>140</v>
      </c>
      <c r="G2535" s="2">
        <v>39.9</v>
      </c>
      <c r="H2535" s="2">
        <v>60.1</v>
      </c>
      <c r="I2535" s="2" t="s">
        <v>26</v>
      </c>
      <c r="J2535" s="2" t="s">
        <v>27</v>
      </c>
      <c r="K2535" s="2">
        <v>1990</v>
      </c>
      <c r="L2535" s="2" t="s">
        <v>21</v>
      </c>
      <c r="M2535" s="3">
        <v>33183</v>
      </c>
    </row>
    <row r="2536" spans="1:13" x14ac:dyDescent="0.2">
      <c r="A2536" s="1" t="s">
        <v>83</v>
      </c>
      <c r="B2536" s="2" t="s">
        <v>84</v>
      </c>
      <c r="C2536" s="2" t="s">
        <v>15</v>
      </c>
      <c r="D2536" s="2" t="s">
        <v>3182</v>
      </c>
      <c r="E2536" s="2" t="s">
        <v>2175</v>
      </c>
      <c r="F2536" s="2" t="s">
        <v>1460</v>
      </c>
      <c r="G2536" s="2">
        <v>39.4</v>
      </c>
      <c r="H2536" s="2">
        <v>60.3</v>
      </c>
      <c r="I2536" s="2" t="s">
        <v>26</v>
      </c>
      <c r="J2536" s="2" t="s">
        <v>27</v>
      </c>
      <c r="K2536" s="2">
        <v>1990</v>
      </c>
      <c r="L2536" s="2" t="s">
        <v>21</v>
      </c>
      <c r="M2536" s="3">
        <v>33183</v>
      </c>
    </row>
    <row r="2537" spans="1:13" x14ac:dyDescent="0.2">
      <c r="A2537" s="1" t="s">
        <v>32</v>
      </c>
      <c r="B2537" s="2" t="s">
        <v>32</v>
      </c>
      <c r="C2537" s="2" t="s">
        <v>15</v>
      </c>
      <c r="D2537" s="2" t="s">
        <v>3183</v>
      </c>
      <c r="E2537" s="2" t="s">
        <v>2175</v>
      </c>
      <c r="F2537" s="2" t="s">
        <v>90</v>
      </c>
      <c r="G2537" s="2">
        <v>62.3</v>
      </c>
      <c r="H2537" s="2">
        <v>37.700000000000003</v>
      </c>
      <c r="I2537" s="2" t="s">
        <v>19</v>
      </c>
      <c r="J2537" s="2" t="s">
        <v>27</v>
      </c>
      <c r="K2537" s="2">
        <v>1990</v>
      </c>
      <c r="L2537" s="2" t="s">
        <v>21</v>
      </c>
      <c r="M2537" s="3">
        <v>33183</v>
      </c>
    </row>
    <row r="2538" spans="1:13" x14ac:dyDescent="0.2">
      <c r="A2538" s="1" t="s">
        <v>32</v>
      </c>
      <c r="B2538" s="2" t="s">
        <v>1024</v>
      </c>
      <c r="C2538" s="2" t="s">
        <v>15</v>
      </c>
      <c r="D2538" s="2" t="s">
        <v>3195</v>
      </c>
      <c r="E2538" s="2" t="s">
        <v>2175</v>
      </c>
      <c r="F2538" s="2" t="s">
        <v>159</v>
      </c>
      <c r="G2538" s="2">
        <v>58.9</v>
      </c>
      <c r="H2538" s="2">
        <v>41.1</v>
      </c>
      <c r="I2538" s="2" t="s">
        <v>19</v>
      </c>
      <c r="J2538" s="2" t="s">
        <v>27</v>
      </c>
      <c r="K2538" s="2">
        <v>1990</v>
      </c>
      <c r="L2538" s="2" t="s">
        <v>21</v>
      </c>
      <c r="M2538" s="3">
        <v>33183</v>
      </c>
    </row>
    <row r="2539" spans="1:13" x14ac:dyDescent="0.2">
      <c r="A2539" s="1" t="s">
        <v>32</v>
      </c>
      <c r="B2539" s="2" t="s">
        <v>1024</v>
      </c>
      <c r="C2539" s="2" t="s">
        <v>15</v>
      </c>
      <c r="D2539" s="2" t="s">
        <v>3183</v>
      </c>
      <c r="E2539" s="2" t="s">
        <v>2175</v>
      </c>
      <c r="F2539" s="2" t="s">
        <v>159</v>
      </c>
      <c r="G2539" s="2">
        <v>58.9</v>
      </c>
      <c r="H2539" s="2">
        <v>41.1</v>
      </c>
      <c r="I2539" s="2" t="s">
        <v>19</v>
      </c>
      <c r="J2539" s="2" t="s">
        <v>27</v>
      </c>
      <c r="K2539" s="2">
        <v>1990</v>
      </c>
      <c r="L2539" s="2" t="s">
        <v>21</v>
      </c>
      <c r="M2539" s="3">
        <v>33183</v>
      </c>
    </row>
    <row r="2540" spans="1:13" x14ac:dyDescent="0.2">
      <c r="A2540" s="1" t="s">
        <v>223</v>
      </c>
      <c r="B2540" s="2" t="s">
        <v>966</v>
      </c>
      <c r="C2540" s="2" t="s">
        <v>15</v>
      </c>
      <c r="D2540" s="2" t="s">
        <v>3196</v>
      </c>
      <c r="E2540" s="2" t="s">
        <v>2175</v>
      </c>
      <c r="F2540" s="2" t="s">
        <v>55</v>
      </c>
      <c r="G2540" s="2">
        <v>60.8</v>
      </c>
      <c r="H2540" s="2">
        <v>39.200000000000003</v>
      </c>
      <c r="I2540" s="2" t="s">
        <v>19</v>
      </c>
      <c r="J2540" s="2" t="s">
        <v>27</v>
      </c>
      <c r="K2540" s="2">
        <v>1990</v>
      </c>
      <c r="L2540" s="2" t="s">
        <v>21</v>
      </c>
      <c r="M2540" s="3">
        <v>33183</v>
      </c>
    </row>
    <row r="2541" spans="1:13" x14ac:dyDescent="0.2">
      <c r="A2541" s="1" t="s">
        <v>296</v>
      </c>
      <c r="B2541" s="2" t="s">
        <v>1330</v>
      </c>
      <c r="C2541" s="2" t="s">
        <v>15</v>
      </c>
      <c r="D2541" s="2" t="s">
        <v>3197</v>
      </c>
      <c r="E2541" s="2" t="s">
        <v>2175</v>
      </c>
      <c r="F2541" s="2" t="s">
        <v>2074</v>
      </c>
      <c r="G2541" s="2">
        <v>36.6</v>
      </c>
      <c r="H2541" s="2">
        <v>63.4</v>
      </c>
      <c r="I2541" s="2" t="s">
        <v>26</v>
      </c>
      <c r="J2541" s="2" t="s">
        <v>27</v>
      </c>
      <c r="K2541" s="2">
        <v>1990</v>
      </c>
      <c r="L2541" s="2" t="s">
        <v>21</v>
      </c>
      <c r="M2541" s="3">
        <v>33183</v>
      </c>
    </row>
    <row r="2542" spans="1:13" x14ac:dyDescent="0.2">
      <c r="A2542" s="1" t="s">
        <v>79</v>
      </c>
      <c r="B2542" s="2" t="s">
        <v>969</v>
      </c>
      <c r="C2542" s="2" t="s">
        <v>15</v>
      </c>
      <c r="D2542" s="2" t="s">
        <v>2944</v>
      </c>
      <c r="E2542" s="2" t="s">
        <v>2175</v>
      </c>
      <c r="F2542" s="2" t="s">
        <v>18</v>
      </c>
      <c r="G2542" s="2">
        <v>57</v>
      </c>
      <c r="H2542" s="2">
        <v>43</v>
      </c>
      <c r="I2542" s="2" t="s">
        <v>19</v>
      </c>
      <c r="J2542" s="2" t="s">
        <v>27</v>
      </c>
      <c r="K2542" s="2">
        <v>1990</v>
      </c>
      <c r="L2542" s="2" t="s">
        <v>21</v>
      </c>
      <c r="M2542" s="3">
        <v>33183</v>
      </c>
    </row>
    <row r="2543" spans="1:13" x14ac:dyDescent="0.2">
      <c r="A2543" s="1" t="s">
        <v>32</v>
      </c>
      <c r="B2543" s="2" t="s">
        <v>869</v>
      </c>
      <c r="C2543" s="2" t="s">
        <v>15</v>
      </c>
      <c r="D2543" s="2" t="s">
        <v>3183</v>
      </c>
      <c r="E2543" s="2" t="s">
        <v>2175</v>
      </c>
      <c r="F2543" s="2" t="s">
        <v>251</v>
      </c>
      <c r="G2543" s="2">
        <v>56.5</v>
      </c>
      <c r="H2543" s="2">
        <v>43.5</v>
      </c>
      <c r="I2543" s="2" t="s">
        <v>19</v>
      </c>
      <c r="J2543" s="2" t="s">
        <v>27</v>
      </c>
      <c r="K2543" s="2">
        <v>1990</v>
      </c>
      <c r="L2543" s="2" t="s">
        <v>21</v>
      </c>
      <c r="M2543" s="3">
        <v>33183</v>
      </c>
    </row>
    <row r="2544" spans="1:13" x14ac:dyDescent="0.2">
      <c r="A2544" s="1" t="s">
        <v>23</v>
      </c>
      <c r="B2544" s="2" t="s">
        <v>23</v>
      </c>
      <c r="C2544" s="2" t="s">
        <v>15</v>
      </c>
      <c r="D2544" s="2" t="s">
        <v>3198</v>
      </c>
      <c r="E2544" s="2" t="s">
        <v>2175</v>
      </c>
      <c r="F2544" s="2">
        <v>126</v>
      </c>
      <c r="G2544" s="2">
        <v>40.9</v>
      </c>
      <c r="H2544" s="2">
        <v>59.1</v>
      </c>
      <c r="I2544" s="2" t="s">
        <v>26</v>
      </c>
      <c r="J2544" s="2" t="s">
        <v>27</v>
      </c>
      <c r="K2544" s="2">
        <v>1990</v>
      </c>
      <c r="L2544" s="2" t="s">
        <v>21</v>
      </c>
      <c r="M2544" s="3">
        <v>33183</v>
      </c>
    </row>
    <row r="2545" spans="1:13" x14ac:dyDescent="0.2">
      <c r="A2545" s="1" t="s">
        <v>23</v>
      </c>
      <c r="B2545" s="2" t="s">
        <v>23</v>
      </c>
      <c r="C2545" s="2" t="s">
        <v>15</v>
      </c>
      <c r="D2545" s="2" t="s">
        <v>3199</v>
      </c>
      <c r="E2545" s="2" t="s">
        <v>2175</v>
      </c>
      <c r="F2545" s="2">
        <v>133</v>
      </c>
      <c r="G2545" s="2">
        <v>31.9</v>
      </c>
      <c r="H2545" s="2">
        <v>68.099999999999994</v>
      </c>
      <c r="I2545" s="2" t="s">
        <v>26</v>
      </c>
      <c r="J2545" s="2" t="s">
        <v>27</v>
      </c>
      <c r="K2545" s="2">
        <v>1990</v>
      </c>
      <c r="L2545" s="2" t="s">
        <v>21</v>
      </c>
      <c r="M2545" s="3">
        <v>33183</v>
      </c>
    </row>
    <row r="2546" spans="1:13" x14ac:dyDescent="0.2">
      <c r="A2546" s="1" t="s">
        <v>23</v>
      </c>
      <c r="B2546" s="2" t="s">
        <v>23</v>
      </c>
      <c r="C2546" s="2" t="s">
        <v>15</v>
      </c>
      <c r="D2546" s="2" t="s">
        <v>3200</v>
      </c>
      <c r="E2546" s="2" t="s">
        <v>2175</v>
      </c>
      <c r="F2546" s="2">
        <v>134</v>
      </c>
      <c r="G2546" s="2">
        <v>31</v>
      </c>
      <c r="H2546" s="2">
        <v>69</v>
      </c>
      <c r="I2546" s="2" t="s">
        <v>26</v>
      </c>
      <c r="J2546" s="2" t="s">
        <v>27</v>
      </c>
      <c r="K2546" s="2">
        <v>1990</v>
      </c>
      <c r="L2546" s="2" t="s">
        <v>21</v>
      </c>
      <c r="M2546" s="3">
        <v>33183</v>
      </c>
    </row>
    <row r="2547" spans="1:13" x14ac:dyDescent="0.2">
      <c r="A2547" s="1" t="s">
        <v>23</v>
      </c>
      <c r="B2547" s="2" t="s">
        <v>23</v>
      </c>
      <c r="C2547" s="7"/>
      <c r="D2547" s="2" t="s">
        <v>3201</v>
      </c>
      <c r="E2547" s="2" t="s">
        <v>2175</v>
      </c>
      <c r="F2547" s="2">
        <v>136</v>
      </c>
      <c r="G2547" s="2">
        <v>47.9</v>
      </c>
      <c r="H2547" s="2">
        <v>52.1</v>
      </c>
      <c r="I2547" s="2" t="s">
        <v>26</v>
      </c>
      <c r="J2547" s="2" t="s">
        <v>27</v>
      </c>
      <c r="K2547" s="2">
        <v>1990</v>
      </c>
      <c r="L2547" s="2" t="s">
        <v>21</v>
      </c>
      <c r="M2547" s="3">
        <v>33183</v>
      </c>
    </row>
    <row r="2548" spans="1:13" x14ac:dyDescent="0.2">
      <c r="A2548" s="1" t="s">
        <v>23</v>
      </c>
      <c r="B2548" s="2" t="s">
        <v>23</v>
      </c>
      <c r="C2548" s="2" t="s">
        <v>24</v>
      </c>
      <c r="D2548" s="4">
        <v>30000000</v>
      </c>
      <c r="E2548" s="2" t="s">
        <v>2175</v>
      </c>
      <c r="F2548" s="2">
        <v>151</v>
      </c>
      <c r="G2548" s="2">
        <v>47.5</v>
      </c>
      <c r="H2548" s="2">
        <v>52.5</v>
      </c>
      <c r="I2548" s="2" t="s">
        <v>26</v>
      </c>
      <c r="J2548" s="2" t="s">
        <v>27</v>
      </c>
      <c r="K2548" s="2">
        <v>1990</v>
      </c>
      <c r="L2548" s="2" t="s">
        <v>21</v>
      </c>
      <c r="M2548" s="3">
        <v>33183</v>
      </c>
    </row>
    <row r="2549" spans="1:13" x14ac:dyDescent="0.2">
      <c r="A2549" s="1" t="s">
        <v>23</v>
      </c>
      <c r="B2549" s="2" t="s">
        <v>23</v>
      </c>
      <c r="C2549" s="2" t="s">
        <v>15</v>
      </c>
      <c r="D2549" s="2" t="s">
        <v>3202</v>
      </c>
      <c r="E2549" s="2" t="s">
        <v>2175</v>
      </c>
      <c r="F2549" s="2">
        <v>132</v>
      </c>
      <c r="G2549" s="2">
        <v>55.8</v>
      </c>
      <c r="H2549" s="2">
        <v>44.2</v>
      </c>
      <c r="I2549" s="2" t="s">
        <v>19</v>
      </c>
      <c r="J2549" s="2" t="s">
        <v>27</v>
      </c>
      <c r="K2549" s="2">
        <v>1990</v>
      </c>
      <c r="L2549" s="2" t="s">
        <v>21</v>
      </c>
      <c r="M2549" s="3">
        <v>33183</v>
      </c>
    </row>
    <row r="2550" spans="1:13" x14ac:dyDescent="0.2">
      <c r="A2550" s="1" t="s">
        <v>242</v>
      </c>
      <c r="B2550" s="2" t="s">
        <v>482</v>
      </c>
      <c r="C2550" s="2" t="s">
        <v>15</v>
      </c>
      <c r="D2550" s="2" t="s">
        <v>3203</v>
      </c>
      <c r="E2550" s="2" t="s">
        <v>2175</v>
      </c>
      <c r="F2550" s="2" t="s">
        <v>65</v>
      </c>
      <c r="G2550" s="2">
        <v>50.3</v>
      </c>
      <c r="H2550" s="2">
        <v>49.7</v>
      </c>
      <c r="I2550" s="2" t="s">
        <v>19</v>
      </c>
      <c r="J2550" s="2" t="s">
        <v>27</v>
      </c>
      <c r="K2550" s="2">
        <v>1990</v>
      </c>
      <c r="L2550" s="2" t="s">
        <v>21</v>
      </c>
      <c r="M2550" s="3">
        <v>33183</v>
      </c>
    </row>
    <row r="2551" spans="1:13" x14ac:dyDescent="0.2">
      <c r="A2551" s="1" t="s">
        <v>242</v>
      </c>
      <c r="B2551" s="2" t="s">
        <v>482</v>
      </c>
      <c r="C2551" s="2" t="s">
        <v>15</v>
      </c>
      <c r="D2551" s="2" t="s">
        <v>3204</v>
      </c>
      <c r="E2551" s="2" t="s">
        <v>2175</v>
      </c>
      <c r="F2551" s="2" t="s">
        <v>136</v>
      </c>
      <c r="G2551" s="2">
        <v>55.7</v>
      </c>
      <c r="H2551" s="2">
        <v>44.3</v>
      </c>
      <c r="I2551" s="2" t="s">
        <v>19</v>
      </c>
      <c r="J2551" s="2" t="s">
        <v>27</v>
      </c>
      <c r="K2551" s="2">
        <v>1990</v>
      </c>
      <c r="L2551" s="2" t="s">
        <v>21</v>
      </c>
      <c r="M2551" s="3">
        <v>33183</v>
      </c>
    </row>
    <row r="2552" spans="1:13" x14ac:dyDescent="0.2">
      <c r="A2552" s="1" t="s">
        <v>52</v>
      </c>
      <c r="B2552" s="2" t="s">
        <v>1223</v>
      </c>
      <c r="C2552" s="2" t="s">
        <v>15</v>
      </c>
      <c r="D2552" s="2" t="s">
        <v>3205</v>
      </c>
      <c r="E2552" s="2" t="s">
        <v>2175</v>
      </c>
      <c r="F2552" s="2" t="s">
        <v>251</v>
      </c>
      <c r="G2552" s="2">
        <v>68.3</v>
      </c>
      <c r="H2552" s="2">
        <v>31.7</v>
      </c>
      <c r="I2552" s="2" t="s">
        <v>19</v>
      </c>
      <c r="J2552" s="2" t="s">
        <v>27</v>
      </c>
      <c r="K2552" s="2">
        <v>1990</v>
      </c>
      <c r="L2552" s="2" t="s">
        <v>21</v>
      </c>
      <c r="M2552" s="3">
        <v>33183</v>
      </c>
    </row>
    <row r="2553" spans="1:13" x14ac:dyDescent="0.2">
      <c r="A2553" s="1" t="s">
        <v>296</v>
      </c>
      <c r="B2553" s="2" t="s">
        <v>296</v>
      </c>
      <c r="C2553" s="2" t="s">
        <v>15</v>
      </c>
      <c r="D2553" s="2" t="s">
        <v>2944</v>
      </c>
      <c r="E2553" s="2" t="s">
        <v>2175</v>
      </c>
      <c r="F2553" s="2" t="s">
        <v>97</v>
      </c>
      <c r="G2553" s="2">
        <v>35.299999999999997</v>
      </c>
      <c r="H2553" s="2">
        <v>64.7</v>
      </c>
      <c r="I2553" s="2" t="s">
        <v>26</v>
      </c>
      <c r="J2553" s="2" t="s">
        <v>27</v>
      </c>
      <c r="K2553" s="2">
        <v>1990</v>
      </c>
      <c r="L2553" s="2" t="s">
        <v>21</v>
      </c>
      <c r="M2553" s="3">
        <v>33183</v>
      </c>
    </row>
    <row r="2554" spans="1:13" x14ac:dyDescent="0.2">
      <c r="A2554" s="1" t="s">
        <v>66</v>
      </c>
      <c r="B2554" s="2" t="s">
        <v>2711</v>
      </c>
      <c r="C2554" s="2" t="s">
        <v>15</v>
      </c>
      <c r="D2554" s="2" t="s">
        <v>2944</v>
      </c>
      <c r="E2554" s="2" t="s">
        <v>2175</v>
      </c>
      <c r="F2554" s="2" t="s">
        <v>55</v>
      </c>
      <c r="G2554" s="2">
        <v>59.8</v>
      </c>
      <c r="H2554" s="2">
        <v>40.200000000000003</v>
      </c>
      <c r="I2554" s="2" t="s">
        <v>19</v>
      </c>
      <c r="J2554" s="2" t="s">
        <v>27</v>
      </c>
      <c r="K2554" s="2">
        <v>1990</v>
      </c>
      <c r="L2554" s="2" t="s">
        <v>21</v>
      </c>
      <c r="M2554" s="3">
        <v>33183</v>
      </c>
    </row>
    <row r="2555" spans="1:13" x14ac:dyDescent="0.2">
      <c r="A2555" s="1" t="s">
        <v>87</v>
      </c>
      <c r="B2555" s="2" t="s">
        <v>1971</v>
      </c>
      <c r="C2555" s="2" t="s">
        <v>15</v>
      </c>
      <c r="D2555" s="2" t="s">
        <v>1431</v>
      </c>
      <c r="E2555" s="2" t="s">
        <v>2175</v>
      </c>
      <c r="F2555" s="2" t="s">
        <v>59</v>
      </c>
      <c r="G2555" s="2">
        <v>39.200000000000003</v>
      </c>
      <c r="H2555" s="2">
        <v>60.8</v>
      </c>
      <c r="I2555" s="2" t="s">
        <v>26</v>
      </c>
      <c r="J2555" s="2" t="s">
        <v>27</v>
      </c>
      <c r="K2555" s="2">
        <v>1990</v>
      </c>
      <c r="L2555" s="2" t="s">
        <v>21</v>
      </c>
      <c r="M2555" s="3">
        <v>33183</v>
      </c>
    </row>
    <row r="2556" spans="1:13" x14ac:dyDescent="0.2">
      <c r="A2556" s="1" t="s">
        <v>60</v>
      </c>
      <c r="B2556" s="2" t="s">
        <v>61</v>
      </c>
      <c r="C2556" s="2" t="s">
        <v>15</v>
      </c>
      <c r="D2556" s="2" t="s">
        <v>3206</v>
      </c>
      <c r="E2556" s="2" t="s">
        <v>2175</v>
      </c>
      <c r="F2556" s="2" t="s">
        <v>245</v>
      </c>
      <c r="G2556" s="2">
        <v>58.3</v>
      </c>
      <c r="H2556" s="2">
        <v>41.7</v>
      </c>
      <c r="I2556" s="2" t="s">
        <v>26</v>
      </c>
      <c r="J2556" s="2" t="s">
        <v>20</v>
      </c>
      <c r="K2556" s="2">
        <v>1990</v>
      </c>
      <c r="L2556" s="2" t="s">
        <v>21</v>
      </c>
      <c r="M2556" s="3">
        <v>33183</v>
      </c>
    </row>
    <row r="2557" spans="1:13" x14ac:dyDescent="0.2">
      <c r="A2557" s="1" t="s">
        <v>374</v>
      </c>
      <c r="B2557" s="2" t="s">
        <v>3207</v>
      </c>
      <c r="C2557" s="2" t="s">
        <v>15</v>
      </c>
      <c r="D2557" s="2" t="s">
        <v>3208</v>
      </c>
      <c r="E2557" s="2" t="s">
        <v>2175</v>
      </c>
      <c r="F2557" s="2" t="s">
        <v>48</v>
      </c>
      <c r="G2557" s="2">
        <v>69.400000000000006</v>
      </c>
      <c r="H2557" s="2">
        <v>30.6</v>
      </c>
      <c r="I2557" s="2" t="s">
        <v>19</v>
      </c>
      <c r="J2557" s="2" t="s">
        <v>20</v>
      </c>
      <c r="K2557" s="2">
        <v>1990</v>
      </c>
      <c r="L2557" s="2" t="s">
        <v>21</v>
      </c>
      <c r="M2557" s="3">
        <v>33183</v>
      </c>
    </row>
    <row r="2558" spans="1:13" x14ac:dyDescent="0.2">
      <c r="A2558" s="1" t="s">
        <v>52</v>
      </c>
      <c r="B2558" s="2" t="s">
        <v>1845</v>
      </c>
      <c r="C2558" s="2" t="s">
        <v>15</v>
      </c>
      <c r="D2558" s="2" t="s">
        <v>3209</v>
      </c>
      <c r="E2558" s="2" t="s">
        <v>2175</v>
      </c>
      <c r="F2558" s="2" t="s">
        <v>90</v>
      </c>
      <c r="G2558" s="2">
        <v>74.2</v>
      </c>
      <c r="H2558" s="2">
        <v>25.8</v>
      </c>
      <c r="I2558" s="2" t="s">
        <v>19</v>
      </c>
      <c r="J2558" s="2" t="s">
        <v>20</v>
      </c>
      <c r="K2558" s="2">
        <v>1990</v>
      </c>
      <c r="L2558" s="2" t="s">
        <v>21</v>
      </c>
      <c r="M2558" s="3">
        <v>33183</v>
      </c>
    </row>
    <row r="2559" spans="1:13" x14ac:dyDescent="0.2">
      <c r="A2559" s="1" t="s">
        <v>91</v>
      </c>
      <c r="B2559" s="2" t="s">
        <v>1114</v>
      </c>
      <c r="C2559" s="2" t="s">
        <v>15</v>
      </c>
      <c r="D2559" s="2" t="s">
        <v>3210</v>
      </c>
      <c r="E2559" s="2" t="s">
        <v>2175</v>
      </c>
      <c r="F2559" s="2" t="s">
        <v>90</v>
      </c>
      <c r="G2559" s="2">
        <v>48.8</v>
      </c>
      <c r="H2559" s="2">
        <v>51.2</v>
      </c>
      <c r="I2559" s="2" t="s">
        <v>26</v>
      </c>
      <c r="J2559" s="2" t="s">
        <v>27</v>
      </c>
      <c r="K2559" s="2">
        <v>1990</v>
      </c>
      <c r="L2559" s="2" t="s">
        <v>21</v>
      </c>
      <c r="M2559" s="3">
        <v>33183</v>
      </c>
    </row>
    <row r="2560" spans="1:13" x14ac:dyDescent="0.2">
      <c r="A2560" s="1" t="s">
        <v>296</v>
      </c>
      <c r="B2560" s="2" t="s">
        <v>778</v>
      </c>
      <c r="C2560" s="2" t="s">
        <v>15</v>
      </c>
      <c r="D2560" s="2" t="s">
        <v>3211</v>
      </c>
      <c r="E2560" s="2" t="s">
        <v>2175</v>
      </c>
      <c r="F2560" s="2" t="s">
        <v>136</v>
      </c>
      <c r="G2560" s="2">
        <v>42.1</v>
      </c>
      <c r="H2560" s="2">
        <v>57.9</v>
      </c>
      <c r="I2560" s="2" t="s">
        <v>26</v>
      </c>
      <c r="J2560" s="2" t="s">
        <v>27</v>
      </c>
      <c r="K2560" s="2">
        <v>1990</v>
      </c>
      <c r="L2560" s="2" t="s">
        <v>21</v>
      </c>
      <c r="M2560" s="3">
        <v>33183</v>
      </c>
    </row>
    <row r="2561" spans="1:13" x14ac:dyDescent="0.2">
      <c r="A2561" s="1" t="s">
        <v>13</v>
      </c>
      <c r="B2561" s="2" t="s">
        <v>997</v>
      </c>
      <c r="C2561" s="2" t="s">
        <v>15</v>
      </c>
      <c r="D2561" s="2" t="s">
        <v>3212</v>
      </c>
      <c r="E2561" s="2" t="s">
        <v>2175</v>
      </c>
      <c r="F2561" s="2" t="s">
        <v>48</v>
      </c>
      <c r="G2561" s="2">
        <v>75.3</v>
      </c>
      <c r="H2561" s="2">
        <v>24.7</v>
      </c>
      <c r="I2561" s="2" t="s">
        <v>19</v>
      </c>
      <c r="J2561" s="2" t="s">
        <v>20</v>
      </c>
      <c r="K2561" s="2">
        <v>1990</v>
      </c>
      <c r="L2561" s="2" t="s">
        <v>21</v>
      </c>
      <c r="M2561" s="3">
        <v>33183</v>
      </c>
    </row>
    <row r="2562" spans="1:13" x14ac:dyDescent="0.2">
      <c r="A2562" s="1" t="s">
        <v>672</v>
      </c>
      <c r="B2562" s="2" t="s">
        <v>3213</v>
      </c>
      <c r="C2562" s="2" t="s">
        <v>15</v>
      </c>
      <c r="D2562" s="2" t="s">
        <v>3214</v>
      </c>
      <c r="E2562" s="2" t="s">
        <v>2175</v>
      </c>
      <c r="F2562" s="2" t="s">
        <v>107</v>
      </c>
      <c r="G2562" s="2">
        <v>75.8</v>
      </c>
      <c r="H2562" s="2">
        <v>24.2</v>
      </c>
      <c r="I2562" s="2" t="s">
        <v>19</v>
      </c>
      <c r="J2562" s="2" t="s">
        <v>20</v>
      </c>
      <c r="K2562" s="2">
        <v>1990</v>
      </c>
      <c r="L2562" s="2" t="s">
        <v>21</v>
      </c>
      <c r="M2562" s="3">
        <v>33183</v>
      </c>
    </row>
    <row r="2563" spans="1:13" x14ac:dyDescent="0.2">
      <c r="A2563" s="1" t="s">
        <v>100</v>
      </c>
      <c r="B2563" s="2" t="s">
        <v>101</v>
      </c>
      <c r="C2563" s="2" t="s">
        <v>15</v>
      </c>
      <c r="D2563" s="2" t="s">
        <v>3215</v>
      </c>
      <c r="E2563" s="2" t="s">
        <v>2175</v>
      </c>
      <c r="F2563" s="2" t="s">
        <v>95</v>
      </c>
      <c r="G2563" s="2">
        <v>55.7</v>
      </c>
      <c r="H2563" s="2">
        <v>44.3</v>
      </c>
      <c r="I2563" s="2" t="s">
        <v>26</v>
      </c>
      <c r="J2563" s="2" t="s">
        <v>20</v>
      </c>
      <c r="K2563" s="2">
        <v>1990</v>
      </c>
      <c r="L2563" s="2" t="s">
        <v>21</v>
      </c>
      <c r="M2563" s="3">
        <v>33183</v>
      </c>
    </row>
    <row r="2564" spans="1:13" x14ac:dyDescent="0.2">
      <c r="A2564" s="1" t="s">
        <v>100</v>
      </c>
      <c r="B2564" s="2" t="s">
        <v>101</v>
      </c>
      <c r="C2564" s="2" t="s">
        <v>15</v>
      </c>
      <c r="D2564" s="2" t="s">
        <v>3216</v>
      </c>
      <c r="E2564" s="2" t="s">
        <v>2175</v>
      </c>
      <c r="F2564" s="2" t="s">
        <v>97</v>
      </c>
      <c r="G2564" s="2">
        <v>65.8</v>
      </c>
      <c r="H2564" s="2">
        <v>34.200000000000003</v>
      </c>
      <c r="I2564" s="2" t="s">
        <v>26</v>
      </c>
      <c r="J2564" s="2" t="s">
        <v>20</v>
      </c>
      <c r="K2564" s="2">
        <v>1990</v>
      </c>
      <c r="L2564" s="2" t="s">
        <v>21</v>
      </c>
      <c r="M2564" s="3">
        <v>33183</v>
      </c>
    </row>
    <row r="2565" spans="1:13" x14ac:dyDescent="0.2">
      <c r="A2565" s="1" t="s">
        <v>66</v>
      </c>
      <c r="B2565" s="2" t="s">
        <v>3217</v>
      </c>
      <c r="C2565" s="2" t="s">
        <v>15</v>
      </c>
      <c r="D2565" s="2" t="s">
        <v>3218</v>
      </c>
      <c r="E2565" s="2" t="s">
        <v>2175</v>
      </c>
      <c r="F2565" s="2" t="s">
        <v>90</v>
      </c>
      <c r="G2565" s="2">
        <v>86.8</v>
      </c>
      <c r="H2565" s="2">
        <v>13.2</v>
      </c>
      <c r="I2565" s="2" t="s">
        <v>19</v>
      </c>
      <c r="J2565" s="2" t="s">
        <v>20</v>
      </c>
      <c r="K2565" s="2">
        <v>1990</v>
      </c>
      <c r="L2565" s="2" t="s">
        <v>21</v>
      </c>
      <c r="M2565" s="3">
        <v>33183</v>
      </c>
    </row>
    <row r="2566" spans="1:13" x14ac:dyDescent="0.2">
      <c r="A2566" s="1" t="s">
        <v>66</v>
      </c>
      <c r="B2566" s="2" t="s">
        <v>1470</v>
      </c>
      <c r="C2566" s="2" t="s">
        <v>15</v>
      </c>
      <c r="D2566" s="2" t="s">
        <v>3218</v>
      </c>
      <c r="E2566" s="2" t="s">
        <v>2175</v>
      </c>
      <c r="F2566" s="2" t="s">
        <v>130</v>
      </c>
      <c r="G2566" s="2">
        <v>71.5</v>
      </c>
      <c r="H2566" s="2">
        <v>28.5</v>
      </c>
      <c r="I2566" s="2" t="s">
        <v>19</v>
      </c>
      <c r="J2566" s="2" t="s">
        <v>20</v>
      </c>
      <c r="K2566" s="2">
        <v>1990</v>
      </c>
      <c r="L2566" s="2" t="s">
        <v>21</v>
      </c>
      <c r="M2566" s="3">
        <v>33183</v>
      </c>
    </row>
    <row r="2567" spans="1:13" x14ac:dyDescent="0.2">
      <c r="A2567" s="1" t="s">
        <v>150</v>
      </c>
      <c r="B2567" s="2" t="s">
        <v>3219</v>
      </c>
      <c r="C2567" s="2" t="s">
        <v>15</v>
      </c>
      <c r="D2567" s="2" t="s">
        <v>3220</v>
      </c>
      <c r="E2567" s="2" t="s">
        <v>2175</v>
      </c>
      <c r="F2567" s="2" t="s">
        <v>251</v>
      </c>
      <c r="G2567" s="2">
        <v>46.4</v>
      </c>
      <c r="H2567" s="2">
        <v>53.6</v>
      </c>
      <c r="I2567" s="2" t="s">
        <v>26</v>
      </c>
      <c r="J2567" s="2" t="s">
        <v>20</v>
      </c>
      <c r="K2567" s="2">
        <v>1990</v>
      </c>
      <c r="L2567" s="2" t="s">
        <v>21</v>
      </c>
      <c r="M2567" s="3">
        <v>33183</v>
      </c>
    </row>
    <row r="2568" spans="1:13" x14ac:dyDescent="0.2">
      <c r="A2568" s="1" t="s">
        <v>79</v>
      </c>
      <c r="B2568" s="2" t="s">
        <v>3221</v>
      </c>
      <c r="C2568" s="2" t="s">
        <v>15</v>
      </c>
      <c r="D2568" s="2" t="s">
        <v>3222</v>
      </c>
      <c r="E2568" s="2" t="s">
        <v>2175</v>
      </c>
      <c r="F2568" s="2" t="s">
        <v>176</v>
      </c>
      <c r="G2568" s="2">
        <v>76.400000000000006</v>
      </c>
      <c r="H2568" s="2">
        <v>23.6</v>
      </c>
      <c r="I2568" s="2" t="s">
        <v>19</v>
      </c>
      <c r="J2568" s="2" t="s">
        <v>27</v>
      </c>
      <c r="K2568" s="2">
        <v>1990</v>
      </c>
      <c r="L2568" s="2" t="s">
        <v>21</v>
      </c>
      <c r="M2568" s="3">
        <v>33183</v>
      </c>
    </row>
    <row r="2569" spans="1:13" x14ac:dyDescent="0.2">
      <c r="A2569" s="1" t="s">
        <v>79</v>
      </c>
      <c r="B2569" s="2" t="s">
        <v>3223</v>
      </c>
      <c r="C2569" s="2" t="s">
        <v>15</v>
      </c>
      <c r="D2569" s="2" t="s">
        <v>3224</v>
      </c>
      <c r="E2569" s="2" t="s">
        <v>2175</v>
      </c>
      <c r="F2569" s="2" t="s">
        <v>365</v>
      </c>
      <c r="G2569" s="2">
        <v>55.4</v>
      </c>
      <c r="H2569" s="2">
        <v>44.6</v>
      </c>
      <c r="I2569" s="2" t="s">
        <v>19</v>
      </c>
      <c r="J2569" s="2" t="s">
        <v>27</v>
      </c>
      <c r="K2569" s="2">
        <v>1990</v>
      </c>
      <c r="L2569" s="2" t="s">
        <v>21</v>
      </c>
      <c r="M2569" s="3">
        <v>33183</v>
      </c>
    </row>
    <row r="2570" spans="1:13" x14ac:dyDescent="0.2">
      <c r="A2570" s="1" t="s">
        <v>79</v>
      </c>
      <c r="B2570" s="2" t="s">
        <v>3225</v>
      </c>
      <c r="C2570" s="2" t="s">
        <v>15</v>
      </c>
      <c r="D2570" s="2" t="s">
        <v>3224</v>
      </c>
      <c r="E2570" s="2" t="s">
        <v>2175</v>
      </c>
      <c r="F2570" s="2" t="s">
        <v>490</v>
      </c>
      <c r="G2570" s="2">
        <v>59.5</v>
      </c>
      <c r="H2570" s="2">
        <v>40.5</v>
      </c>
      <c r="I2570" s="2" t="s">
        <v>19</v>
      </c>
      <c r="J2570" s="2" t="s">
        <v>27</v>
      </c>
      <c r="K2570" s="2">
        <v>1990</v>
      </c>
      <c r="L2570" s="2" t="s">
        <v>21</v>
      </c>
      <c r="M2570" s="3">
        <v>33183</v>
      </c>
    </row>
    <row r="2571" spans="1:13" x14ac:dyDescent="0.2">
      <c r="A2571" s="1" t="s">
        <v>141</v>
      </c>
      <c r="B2571" s="2" t="s">
        <v>3226</v>
      </c>
      <c r="C2571" s="2" t="s">
        <v>15</v>
      </c>
      <c r="D2571" s="2" t="s">
        <v>3227</v>
      </c>
      <c r="E2571" s="2" t="s">
        <v>2175</v>
      </c>
      <c r="F2571" s="2" t="s">
        <v>55</v>
      </c>
      <c r="G2571" s="2">
        <v>64.3</v>
      </c>
      <c r="H2571" s="2">
        <v>35.700000000000003</v>
      </c>
      <c r="I2571" s="2" t="s">
        <v>26</v>
      </c>
      <c r="J2571" s="2" t="s">
        <v>20</v>
      </c>
      <c r="K2571" s="2">
        <v>1990</v>
      </c>
      <c r="L2571" s="2" t="s">
        <v>21</v>
      </c>
      <c r="M2571" s="3">
        <v>33183</v>
      </c>
    </row>
    <row r="2572" spans="1:13" x14ac:dyDescent="0.2">
      <c r="A2572" s="1" t="s">
        <v>2918</v>
      </c>
      <c r="B2572" s="2" t="s">
        <v>3228</v>
      </c>
      <c r="C2572" s="2" t="s">
        <v>15</v>
      </c>
      <c r="D2572" s="2" t="s">
        <v>3229</v>
      </c>
      <c r="E2572" s="2" t="s">
        <v>2175</v>
      </c>
      <c r="F2572" s="2" t="s">
        <v>107</v>
      </c>
      <c r="G2572" s="2">
        <v>55.2</v>
      </c>
      <c r="H2572" s="2">
        <v>44.8</v>
      </c>
      <c r="I2572" s="2" t="s">
        <v>26</v>
      </c>
      <c r="J2572" s="2" t="s">
        <v>20</v>
      </c>
      <c r="K2572" s="2">
        <v>1990</v>
      </c>
      <c r="L2572" s="2" t="s">
        <v>21</v>
      </c>
      <c r="M2572" s="3">
        <v>33183</v>
      </c>
    </row>
    <row r="2573" spans="1:13" x14ac:dyDescent="0.2">
      <c r="A2573" s="1" t="s">
        <v>111</v>
      </c>
      <c r="B2573" s="2" t="s">
        <v>3230</v>
      </c>
      <c r="C2573" s="2" t="s">
        <v>15</v>
      </c>
      <c r="D2573" s="2" t="s">
        <v>3231</v>
      </c>
      <c r="E2573" s="2" t="s">
        <v>2175</v>
      </c>
      <c r="F2573" s="2" t="s">
        <v>76</v>
      </c>
      <c r="G2573" s="2">
        <v>34.4</v>
      </c>
      <c r="H2573" s="2">
        <v>65.599999999999994</v>
      </c>
      <c r="I2573" s="2" t="s">
        <v>26</v>
      </c>
      <c r="J2573" s="2" t="s">
        <v>20</v>
      </c>
      <c r="K2573" s="2">
        <v>1990</v>
      </c>
      <c r="L2573" s="2" t="s">
        <v>21</v>
      </c>
      <c r="M2573" s="3">
        <v>33183</v>
      </c>
    </row>
    <row r="2574" spans="1:13" x14ac:dyDescent="0.2">
      <c r="A2574" s="1" t="s">
        <v>111</v>
      </c>
      <c r="B2574" s="2" t="s">
        <v>3232</v>
      </c>
      <c r="C2574" s="2" t="s">
        <v>15</v>
      </c>
      <c r="D2574" s="2" t="s">
        <v>3233</v>
      </c>
      <c r="E2574" s="2" t="s">
        <v>2175</v>
      </c>
      <c r="F2574" s="2" t="s">
        <v>90</v>
      </c>
      <c r="G2574" s="2">
        <v>57.4</v>
      </c>
      <c r="H2574" s="2">
        <v>42.6</v>
      </c>
      <c r="I2574" s="2" t="s">
        <v>26</v>
      </c>
      <c r="J2574" s="2" t="s">
        <v>20</v>
      </c>
      <c r="K2574" s="2">
        <v>1990</v>
      </c>
      <c r="L2574" s="2" t="s">
        <v>21</v>
      </c>
      <c r="M2574" s="3">
        <v>33183</v>
      </c>
    </row>
    <row r="2575" spans="1:13" x14ac:dyDescent="0.2">
      <c r="A2575" s="1" t="s">
        <v>87</v>
      </c>
      <c r="B2575" s="2" t="s">
        <v>3234</v>
      </c>
      <c r="C2575" s="2" t="s">
        <v>15</v>
      </c>
      <c r="D2575" s="2" t="s">
        <v>1685</v>
      </c>
      <c r="E2575" s="2" t="s">
        <v>2175</v>
      </c>
      <c r="F2575" s="2" t="s">
        <v>59</v>
      </c>
      <c r="G2575" s="2">
        <v>39.200000000000003</v>
      </c>
      <c r="H2575" s="2">
        <v>60.8</v>
      </c>
      <c r="I2575" s="2" t="s">
        <v>26</v>
      </c>
      <c r="J2575" s="2" t="s">
        <v>27</v>
      </c>
      <c r="K2575" s="2">
        <v>1990</v>
      </c>
      <c r="L2575" s="2" t="s">
        <v>21</v>
      </c>
      <c r="M2575" s="3">
        <v>33183</v>
      </c>
    </row>
    <row r="2576" spans="1:13" x14ac:dyDescent="0.2">
      <c r="A2576" s="1" t="s">
        <v>242</v>
      </c>
      <c r="B2576" s="2" t="s">
        <v>684</v>
      </c>
      <c r="C2576" s="2" t="s">
        <v>15</v>
      </c>
      <c r="D2576" s="2" t="s">
        <v>3235</v>
      </c>
      <c r="E2576" s="2" t="s">
        <v>2175</v>
      </c>
      <c r="F2576" s="2" t="s">
        <v>59</v>
      </c>
      <c r="G2576" s="2">
        <v>42</v>
      </c>
      <c r="H2576" s="2">
        <v>58</v>
      </c>
      <c r="I2576" s="2" t="s">
        <v>26</v>
      </c>
      <c r="J2576" s="2" t="s">
        <v>20</v>
      </c>
      <c r="K2576" s="2">
        <v>1988</v>
      </c>
      <c r="L2576" s="2" t="s">
        <v>21</v>
      </c>
      <c r="M2576" s="3">
        <v>32455</v>
      </c>
    </row>
    <row r="2577" spans="1:13" x14ac:dyDescent="0.2">
      <c r="A2577" s="1" t="s">
        <v>290</v>
      </c>
      <c r="B2577" s="2" t="s">
        <v>1042</v>
      </c>
      <c r="C2577" s="2" t="s">
        <v>15</v>
      </c>
      <c r="D2577" s="2" t="s">
        <v>3236</v>
      </c>
      <c r="E2577" s="2" t="s">
        <v>2175</v>
      </c>
      <c r="F2577" s="2" t="s">
        <v>107</v>
      </c>
      <c r="G2577" s="2">
        <v>60</v>
      </c>
      <c r="H2577" s="2">
        <v>40</v>
      </c>
      <c r="I2577" s="2" t="s">
        <v>19</v>
      </c>
      <c r="J2577" s="2" t="s">
        <v>27</v>
      </c>
      <c r="K2577" s="2">
        <v>1988</v>
      </c>
      <c r="L2577" s="2" t="s">
        <v>21</v>
      </c>
      <c r="M2577" s="3">
        <v>32455</v>
      </c>
    </row>
    <row r="2578" spans="1:13" x14ac:dyDescent="0.2">
      <c r="A2578" s="1" t="s">
        <v>13</v>
      </c>
      <c r="B2578" s="2" t="s">
        <v>1910</v>
      </c>
      <c r="C2578" s="2" t="s">
        <v>15</v>
      </c>
      <c r="D2578" s="2" t="s">
        <v>3237</v>
      </c>
      <c r="E2578" s="2" t="s">
        <v>2175</v>
      </c>
      <c r="F2578" s="2" t="s">
        <v>76</v>
      </c>
      <c r="G2578" s="2">
        <v>59</v>
      </c>
      <c r="H2578" s="2">
        <v>41</v>
      </c>
      <c r="I2578" s="2" t="s">
        <v>19</v>
      </c>
      <c r="J2578" s="2" t="s">
        <v>27</v>
      </c>
      <c r="K2578" s="2">
        <v>1988</v>
      </c>
      <c r="L2578" s="2" t="s">
        <v>21</v>
      </c>
      <c r="M2578" s="3">
        <v>32455</v>
      </c>
    </row>
    <row r="2579" spans="1:13" x14ac:dyDescent="0.2">
      <c r="A2579" s="1" t="s">
        <v>13</v>
      </c>
      <c r="B2579" s="2" t="s">
        <v>1910</v>
      </c>
      <c r="C2579" s="2" t="s">
        <v>15</v>
      </c>
      <c r="D2579" s="2" t="s">
        <v>1599</v>
      </c>
      <c r="E2579" s="2" t="s">
        <v>2175</v>
      </c>
      <c r="F2579" s="2" t="s">
        <v>130</v>
      </c>
      <c r="G2579" s="2">
        <v>50</v>
      </c>
      <c r="H2579" s="2">
        <v>50</v>
      </c>
      <c r="I2579" s="2" t="s">
        <v>26</v>
      </c>
      <c r="J2579" s="2" t="s">
        <v>27</v>
      </c>
      <c r="K2579" s="2">
        <v>1988</v>
      </c>
      <c r="L2579" s="2" t="s">
        <v>21</v>
      </c>
      <c r="M2579" s="3">
        <v>32455</v>
      </c>
    </row>
    <row r="2580" spans="1:13" x14ac:dyDescent="0.2">
      <c r="A2580" s="1" t="s">
        <v>13</v>
      </c>
      <c r="B2580" s="2" t="s">
        <v>1910</v>
      </c>
      <c r="C2580" s="2" t="s">
        <v>15</v>
      </c>
      <c r="D2580" s="2" t="s">
        <v>3238</v>
      </c>
      <c r="E2580" s="2" t="s">
        <v>2175</v>
      </c>
      <c r="F2580" s="2" t="s">
        <v>59</v>
      </c>
      <c r="G2580" s="2">
        <v>42</v>
      </c>
      <c r="H2580" s="2">
        <v>58</v>
      </c>
      <c r="I2580" s="2" t="s">
        <v>26</v>
      </c>
      <c r="J2580" s="2" t="s">
        <v>27</v>
      </c>
      <c r="K2580" s="2">
        <v>1988</v>
      </c>
      <c r="L2580" s="2" t="s">
        <v>21</v>
      </c>
      <c r="M2580" s="3">
        <v>32455</v>
      </c>
    </row>
    <row r="2581" spans="1:13" x14ac:dyDescent="0.2">
      <c r="A2581" s="1" t="s">
        <v>13</v>
      </c>
      <c r="B2581" s="2" t="s">
        <v>1910</v>
      </c>
      <c r="C2581" s="2" t="s">
        <v>15</v>
      </c>
      <c r="D2581" s="2" t="s">
        <v>3239</v>
      </c>
      <c r="E2581" s="2" t="s">
        <v>2175</v>
      </c>
      <c r="F2581" s="2" t="s">
        <v>90</v>
      </c>
      <c r="G2581" s="2">
        <v>45</v>
      </c>
      <c r="H2581" s="2">
        <v>55</v>
      </c>
      <c r="I2581" s="2" t="s">
        <v>26</v>
      </c>
      <c r="J2581" s="2" t="s">
        <v>27</v>
      </c>
      <c r="K2581" s="2">
        <v>1988</v>
      </c>
      <c r="L2581" s="2" t="s">
        <v>21</v>
      </c>
      <c r="M2581" s="3">
        <v>32455</v>
      </c>
    </row>
    <row r="2582" spans="1:13" x14ac:dyDescent="0.2">
      <c r="A2582" s="1" t="s">
        <v>13</v>
      </c>
      <c r="B2582" s="2" t="s">
        <v>1910</v>
      </c>
      <c r="C2582" s="2" t="s">
        <v>15</v>
      </c>
      <c r="D2582" s="2" t="s">
        <v>3240</v>
      </c>
      <c r="E2582" s="2" t="s">
        <v>2175</v>
      </c>
      <c r="F2582" s="2" t="s">
        <v>245</v>
      </c>
      <c r="G2582" s="2">
        <v>56</v>
      </c>
      <c r="H2582" s="2">
        <v>44</v>
      </c>
      <c r="I2582" s="2" t="s">
        <v>19</v>
      </c>
      <c r="J2582" s="2" t="s">
        <v>27</v>
      </c>
      <c r="K2582" s="2">
        <v>1988</v>
      </c>
      <c r="L2582" s="2" t="s">
        <v>21</v>
      </c>
      <c r="M2582" s="3">
        <v>32455</v>
      </c>
    </row>
    <row r="2583" spans="1:13" x14ac:dyDescent="0.2">
      <c r="A2583" s="1" t="s">
        <v>13</v>
      </c>
      <c r="B2583" s="2" t="s">
        <v>1910</v>
      </c>
      <c r="C2583" s="2" t="s">
        <v>15</v>
      </c>
      <c r="D2583" s="2" t="s">
        <v>3241</v>
      </c>
      <c r="E2583" s="2" t="s">
        <v>2175</v>
      </c>
      <c r="F2583" s="2" t="s">
        <v>97</v>
      </c>
      <c r="G2583" s="2">
        <v>34</v>
      </c>
      <c r="H2583" s="2">
        <v>66</v>
      </c>
      <c r="I2583" s="2" t="s">
        <v>26</v>
      </c>
      <c r="J2583" s="2" t="s">
        <v>27</v>
      </c>
      <c r="K2583" s="2">
        <v>1988</v>
      </c>
      <c r="L2583" s="2" t="s">
        <v>21</v>
      </c>
      <c r="M2583" s="3">
        <v>32455</v>
      </c>
    </row>
    <row r="2584" spans="1:13" x14ac:dyDescent="0.2">
      <c r="A2584" s="1" t="s">
        <v>13</v>
      </c>
      <c r="B2584" s="2" t="s">
        <v>1910</v>
      </c>
      <c r="C2584" s="2" t="s">
        <v>15</v>
      </c>
      <c r="D2584" s="2" t="s">
        <v>3242</v>
      </c>
      <c r="E2584" s="2" t="s">
        <v>2175</v>
      </c>
      <c r="F2584" s="2" t="s">
        <v>55</v>
      </c>
      <c r="G2584" s="2">
        <v>70</v>
      </c>
      <c r="H2584" s="2">
        <v>30</v>
      </c>
      <c r="I2584" s="2" t="s">
        <v>19</v>
      </c>
      <c r="J2584" s="2" t="s">
        <v>27</v>
      </c>
      <c r="K2584" s="2">
        <v>1988</v>
      </c>
      <c r="L2584" s="2" t="s">
        <v>21</v>
      </c>
      <c r="M2584" s="3">
        <v>32455</v>
      </c>
    </row>
    <row r="2585" spans="1:13" x14ac:dyDescent="0.2">
      <c r="A2585" s="1" t="s">
        <v>363</v>
      </c>
      <c r="B2585" s="2" t="s">
        <v>3243</v>
      </c>
      <c r="C2585" s="2" t="s">
        <v>15</v>
      </c>
      <c r="D2585" s="2" t="s">
        <v>3244</v>
      </c>
      <c r="E2585" s="2" t="s">
        <v>2175</v>
      </c>
      <c r="F2585" s="2" t="s">
        <v>44</v>
      </c>
      <c r="G2585" s="2">
        <v>67</v>
      </c>
      <c r="H2585" s="2">
        <v>33</v>
      </c>
      <c r="I2585" s="2" t="s">
        <v>19</v>
      </c>
      <c r="J2585" s="2" t="s">
        <v>27</v>
      </c>
      <c r="K2585" s="2">
        <v>1988</v>
      </c>
      <c r="L2585" s="2" t="s">
        <v>21</v>
      </c>
      <c r="M2585" s="3">
        <v>32455</v>
      </c>
    </row>
    <row r="2586" spans="1:13" x14ac:dyDescent="0.2">
      <c r="A2586" s="1" t="s">
        <v>242</v>
      </c>
      <c r="B2586" s="2" t="s">
        <v>243</v>
      </c>
      <c r="C2586" s="2" t="s">
        <v>15</v>
      </c>
      <c r="D2586" s="2" t="s">
        <v>3245</v>
      </c>
      <c r="E2586" s="2" t="s">
        <v>2175</v>
      </c>
      <c r="F2586" s="2" t="s">
        <v>65</v>
      </c>
      <c r="G2586" s="2">
        <v>67</v>
      </c>
      <c r="H2586" s="2">
        <v>33</v>
      </c>
      <c r="I2586" s="2" t="s">
        <v>19</v>
      </c>
      <c r="J2586" s="2" t="s">
        <v>20</v>
      </c>
      <c r="K2586" s="2">
        <v>1988</v>
      </c>
      <c r="L2586" s="2" t="s">
        <v>21</v>
      </c>
      <c r="M2586" s="3">
        <v>32455</v>
      </c>
    </row>
    <row r="2587" spans="1:13" x14ac:dyDescent="0.2">
      <c r="A2587" s="1" t="s">
        <v>13</v>
      </c>
      <c r="B2587" s="2" t="s">
        <v>2188</v>
      </c>
      <c r="C2587" s="2" t="s">
        <v>15</v>
      </c>
      <c r="D2587" s="2" t="s">
        <v>3246</v>
      </c>
      <c r="E2587" s="2" t="s">
        <v>2175</v>
      </c>
      <c r="F2587" s="2" t="s">
        <v>251</v>
      </c>
      <c r="G2587" s="2">
        <v>81</v>
      </c>
      <c r="H2587" s="2">
        <v>19</v>
      </c>
      <c r="I2587" s="2" t="s">
        <v>19</v>
      </c>
      <c r="J2587" s="2" t="s">
        <v>27</v>
      </c>
      <c r="K2587" s="2">
        <v>1988</v>
      </c>
      <c r="L2587" s="2" t="s">
        <v>21</v>
      </c>
      <c r="M2587" s="3">
        <v>32455</v>
      </c>
    </row>
    <row r="2588" spans="1:13" x14ac:dyDescent="0.2">
      <c r="A2588" s="1" t="s">
        <v>391</v>
      </c>
      <c r="B2588" s="2" t="s">
        <v>3247</v>
      </c>
      <c r="C2588" s="2" t="s">
        <v>15</v>
      </c>
      <c r="D2588" s="2" t="s">
        <v>1685</v>
      </c>
      <c r="E2588" s="2" t="s">
        <v>2175</v>
      </c>
      <c r="F2588" s="2" t="s">
        <v>107</v>
      </c>
      <c r="G2588" s="2">
        <v>23</v>
      </c>
      <c r="H2588" s="2">
        <v>77</v>
      </c>
      <c r="I2588" s="2" t="s">
        <v>26</v>
      </c>
      <c r="J2588" s="2" t="s">
        <v>27</v>
      </c>
      <c r="K2588" s="2">
        <v>1988</v>
      </c>
      <c r="L2588" s="2" t="s">
        <v>21</v>
      </c>
      <c r="M2588" s="3">
        <v>32455</v>
      </c>
    </row>
    <row r="2589" spans="1:13" x14ac:dyDescent="0.2">
      <c r="A2589" s="1" t="s">
        <v>391</v>
      </c>
      <c r="B2589" s="2" t="s">
        <v>392</v>
      </c>
      <c r="C2589" s="2" t="s">
        <v>15</v>
      </c>
      <c r="D2589" s="2" t="s">
        <v>3248</v>
      </c>
      <c r="E2589" s="2" t="s">
        <v>2175</v>
      </c>
      <c r="F2589" s="2" t="s">
        <v>97</v>
      </c>
      <c r="G2589" s="2">
        <v>48</v>
      </c>
      <c r="H2589" s="2">
        <v>52</v>
      </c>
      <c r="I2589" s="2" t="s">
        <v>26</v>
      </c>
      <c r="J2589" s="2" t="s">
        <v>20</v>
      </c>
      <c r="K2589" s="2">
        <v>1988</v>
      </c>
      <c r="L2589" s="2" t="s">
        <v>21</v>
      </c>
      <c r="M2589" s="3">
        <v>32455</v>
      </c>
    </row>
    <row r="2590" spans="1:13" x14ac:dyDescent="0.2">
      <c r="A2590" s="1" t="s">
        <v>40</v>
      </c>
      <c r="B2590" s="2" t="s">
        <v>203</v>
      </c>
      <c r="C2590" s="2" t="s">
        <v>15</v>
      </c>
      <c r="D2590" s="2" t="s">
        <v>3249</v>
      </c>
      <c r="E2590" s="2" t="s">
        <v>2175</v>
      </c>
      <c r="F2590" s="2" t="s">
        <v>55</v>
      </c>
      <c r="G2590" s="2">
        <v>12</v>
      </c>
      <c r="H2590" s="2">
        <v>88</v>
      </c>
      <c r="I2590" s="2" t="s">
        <v>26</v>
      </c>
      <c r="J2590" s="2" t="s">
        <v>27</v>
      </c>
      <c r="K2590" s="2">
        <v>1988</v>
      </c>
      <c r="L2590" s="2" t="s">
        <v>21</v>
      </c>
      <c r="M2590" s="3">
        <v>32455</v>
      </c>
    </row>
    <row r="2591" spans="1:13" x14ac:dyDescent="0.2">
      <c r="A2591" s="1" t="s">
        <v>45</v>
      </c>
      <c r="B2591" s="2" t="s">
        <v>46</v>
      </c>
      <c r="C2591" s="2" t="s">
        <v>24</v>
      </c>
      <c r="D2591" s="4">
        <v>7000000</v>
      </c>
      <c r="E2591" s="2" t="s">
        <v>2175</v>
      </c>
      <c r="F2591" s="2" t="s">
        <v>140</v>
      </c>
      <c r="G2591" s="2">
        <v>60</v>
      </c>
      <c r="H2591" s="2">
        <v>40</v>
      </c>
      <c r="I2591" s="2" t="s">
        <v>26</v>
      </c>
      <c r="J2591" s="2" t="s">
        <v>20</v>
      </c>
      <c r="K2591" s="2">
        <v>1988</v>
      </c>
      <c r="L2591" s="2" t="s">
        <v>21</v>
      </c>
      <c r="M2591" s="3">
        <v>32455</v>
      </c>
    </row>
    <row r="2592" spans="1:13" x14ac:dyDescent="0.2">
      <c r="A2592" s="1" t="s">
        <v>242</v>
      </c>
      <c r="B2592" s="2" t="s">
        <v>829</v>
      </c>
      <c r="C2592" s="2" t="s">
        <v>15</v>
      </c>
      <c r="D2592" s="2" t="s">
        <v>3250</v>
      </c>
      <c r="E2592" s="2" t="s">
        <v>2175</v>
      </c>
      <c r="F2592" s="2" t="s">
        <v>48</v>
      </c>
      <c r="G2592" s="2">
        <v>70</v>
      </c>
      <c r="H2592" s="2">
        <v>30</v>
      </c>
      <c r="I2592" s="2" t="s">
        <v>19</v>
      </c>
      <c r="J2592" s="2" t="s">
        <v>27</v>
      </c>
      <c r="K2592" s="2">
        <v>1988</v>
      </c>
      <c r="L2592" s="2" t="s">
        <v>21</v>
      </c>
      <c r="M2592" s="3">
        <v>32455</v>
      </c>
    </row>
    <row r="2593" spans="1:13" x14ac:dyDescent="0.2">
      <c r="A2593" s="1" t="s">
        <v>280</v>
      </c>
      <c r="B2593" s="2" t="s">
        <v>280</v>
      </c>
      <c r="C2593" s="2" t="s">
        <v>15</v>
      </c>
      <c r="D2593" s="2" t="s">
        <v>3251</v>
      </c>
      <c r="E2593" s="2" t="s">
        <v>2175</v>
      </c>
      <c r="F2593" s="2" t="s">
        <v>65</v>
      </c>
      <c r="G2593" s="2">
        <v>14</v>
      </c>
      <c r="H2593" s="2">
        <v>86</v>
      </c>
      <c r="I2593" s="2" t="s">
        <v>26</v>
      </c>
      <c r="J2593" s="2" t="s">
        <v>27</v>
      </c>
      <c r="K2593" s="2">
        <v>1988</v>
      </c>
      <c r="L2593" s="2" t="s">
        <v>21</v>
      </c>
      <c r="M2593" s="3">
        <v>32455</v>
      </c>
    </row>
    <row r="2594" spans="1:13" x14ac:dyDescent="0.2">
      <c r="A2594" s="1" t="s">
        <v>363</v>
      </c>
      <c r="B2594" s="2" t="s">
        <v>834</v>
      </c>
      <c r="C2594" s="2" t="s">
        <v>15</v>
      </c>
      <c r="D2594" s="2" t="s">
        <v>3236</v>
      </c>
      <c r="E2594" s="2" t="s">
        <v>2175</v>
      </c>
      <c r="F2594" s="2" t="s">
        <v>65</v>
      </c>
      <c r="G2594" s="2">
        <v>42</v>
      </c>
      <c r="H2594" s="2">
        <v>58</v>
      </c>
      <c r="I2594" s="2" t="s">
        <v>26</v>
      </c>
      <c r="J2594" s="2" t="s">
        <v>27</v>
      </c>
      <c r="K2594" s="2">
        <v>1988</v>
      </c>
      <c r="L2594" s="2" t="s">
        <v>21</v>
      </c>
      <c r="M2594" s="3">
        <v>32455</v>
      </c>
    </row>
    <row r="2595" spans="1:13" x14ac:dyDescent="0.2">
      <c r="A2595" s="1" t="s">
        <v>177</v>
      </c>
      <c r="B2595" s="2" t="s">
        <v>425</v>
      </c>
      <c r="C2595" s="2" t="s">
        <v>15</v>
      </c>
      <c r="D2595" s="2" t="s">
        <v>1685</v>
      </c>
      <c r="E2595" s="2" t="s">
        <v>2175</v>
      </c>
      <c r="F2595" s="2" t="s">
        <v>107</v>
      </c>
      <c r="G2595" s="2">
        <v>34</v>
      </c>
      <c r="H2595" s="2">
        <v>66</v>
      </c>
      <c r="I2595" s="2" t="s">
        <v>26</v>
      </c>
      <c r="J2595" s="2" t="s">
        <v>27</v>
      </c>
      <c r="K2595" s="2">
        <v>1988</v>
      </c>
      <c r="L2595" s="2" t="s">
        <v>21</v>
      </c>
      <c r="M2595" s="3">
        <v>32455</v>
      </c>
    </row>
    <row r="2596" spans="1:13" x14ac:dyDescent="0.2">
      <c r="A2596" s="1" t="s">
        <v>363</v>
      </c>
      <c r="B2596" s="2" t="s">
        <v>364</v>
      </c>
      <c r="C2596" s="2" t="s">
        <v>15</v>
      </c>
      <c r="D2596" s="2" t="s">
        <v>3252</v>
      </c>
      <c r="E2596" s="2" t="s">
        <v>2175</v>
      </c>
      <c r="F2596" s="2" t="s">
        <v>136</v>
      </c>
      <c r="G2596" s="2">
        <v>46</v>
      </c>
      <c r="H2596" s="2">
        <v>54</v>
      </c>
      <c r="I2596" s="2" t="s">
        <v>26</v>
      </c>
      <c r="J2596" s="2" t="s">
        <v>27</v>
      </c>
      <c r="K2596" s="2">
        <v>1988</v>
      </c>
      <c r="L2596" s="2" t="s">
        <v>21</v>
      </c>
      <c r="M2596" s="3">
        <v>32455</v>
      </c>
    </row>
    <row r="2597" spans="1:13" x14ac:dyDescent="0.2">
      <c r="A2597" s="1" t="s">
        <v>60</v>
      </c>
      <c r="B2597" s="2" t="s">
        <v>285</v>
      </c>
      <c r="C2597" s="2" t="s">
        <v>15</v>
      </c>
      <c r="D2597" s="2" t="s">
        <v>3242</v>
      </c>
      <c r="E2597" s="2" t="s">
        <v>2175</v>
      </c>
      <c r="F2597" s="2" t="s">
        <v>55</v>
      </c>
      <c r="G2597" s="2">
        <v>51</v>
      </c>
      <c r="H2597" s="2">
        <v>49</v>
      </c>
      <c r="I2597" s="2" t="s">
        <v>19</v>
      </c>
      <c r="J2597" s="2" t="s">
        <v>27</v>
      </c>
      <c r="K2597" s="2">
        <v>1988</v>
      </c>
      <c r="L2597" s="2" t="s">
        <v>21</v>
      </c>
      <c r="M2597" s="3">
        <v>32455</v>
      </c>
    </row>
    <row r="2598" spans="1:13" x14ac:dyDescent="0.2">
      <c r="A2598" s="1" t="s">
        <v>116</v>
      </c>
      <c r="B2598" s="2" t="s">
        <v>705</v>
      </c>
      <c r="C2598" s="2" t="s">
        <v>15</v>
      </c>
      <c r="D2598" s="2" t="s">
        <v>3253</v>
      </c>
      <c r="E2598" s="2" t="s">
        <v>2175</v>
      </c>
      <c r="F2598" s="2" t="s">
        <v>55</v>
      </c>
      <c r="G2598" s="2">
        <v>39</v>
      </c>
      <c r="H2598" s="2">
        <v>61</v>
      </c>
      <c r="I2598" s="2" t="s">
        <v>26</v>
      </c>
      <c r="J2598" s="2" t="s">
        <v>27</v>
      </c>
      <c r="K2598" s="2">
        <v>1988</v>
      </c>
      <c r="L2598" s="2" t="s">
        <v>21</v>
      </c>
      <c r="M2598" s="3">
        <v>32455</v>
      </c>
    </row>
    <row r="2599" spans="1:13" x14ac:dyDescent="0.2">
      <c r="A2599" s="1" t="s">
        <v>116</v>
      </c>
      <c r="B2599" s="2" t="s">
        <v>705</v>
      </c>
      <c r="C2599" s="2" t="s">
        <v>15</v>
      </c>
      <c r="D2599" s="2" t="s">
        <v>3254</v>
      </c>
      <c r="E2599" s="2" t="s">
        <v>2175</v>
      </c>
      <c r="F2599" s="2" t="s">
        <v>76</v>
      </c>
      <c r="G2599" s="2">
        <v>42</v>
      </c>
      <c r="H2599" s="2">
        <v>58</v>
      </c>
      <c r="I2599" s="2" t="s">
        <v>26</v>
      </c>
      <c r="J2599" s="2" t="s">
        <v>27</v>
      </c>
      <c r="K2599" s="2">
        <v>1988</v>
      </c>
      <c r="L2599" s="2" t="s">
        <v>21</v>
      </c>
      <c r="M2599" s="3">
        <v>32455</v>
      </c>
    </row>
    <row r="2600" spans="1:13" x14ac:dyDescent="0.2">
      <c r="A2600" s="1" t="s">
        <v>287</v>
      </c>
      <c r="B2600" s="2" t="s">
        <v>288</v>
      </c>
      <c r="C2600" s="2" t="s">
        <v>15</v>
      </c>
      <c r="D2600" s="2" t="s">
        <v>1685</v>
      </c>
      <c r="E2600" s="2" t="s">
        <v>2175</v>
      </c>
      <c r="F2600" s="2" t="s">
        <v>107</v>
      </c>
      <c r="G2600" s="2">
        <v>42</v>
      </c>
      <c r="H2600" s="2">
        <v>58</v>
      </c>
      <c r="I2600" s="2" t="s">
        <v>26</v>
      </c>
      <c r="J2600" s="2" t="s">
        <v>27</v>
      </c>
      <c r="K2600" s="2">
        <v>1988</v>
      </c>
      <c r="L2600" s="2" t="s">
        <v>21</v>
      </c>
      <c r="M2600" s="3">
        <v>32455</v>
      </c>
    </row>
    <row r="2601" spans="1:13" x14ac:dyDescent="0.2">
      <c r="A2601" s="1" t="s">
        <v>66</v>
      </c>
      <c r="B2601" s="2" t="s">
        <v>174</v>
      </c>
      <c r="C2601" s="2" t="s">
        <v>15</v>
      </c>
      <c r="D2601" s="2" t="s">
        <v>1685</v>
      </c>
      <c r="E2601" s="2" t="s">
        <v>2175</v>
      </c>
      <c r="F2601" s="2" t="s">
        <v>107</v>
      </c>
      <c r="G2601" s="2">
        <v>25</v>
      </c>
      <c r="H2601" s="2">
        <v>75</v>
      </c>
      <c r="I2601" s="2" t="s">
        <v>26</v>
      </c>
      <c r="J2601" s="2" t="s">
        <v>27</v>
      </c>
      <c r="K2601" s="2">
        <v>1988</v>
      </c>
      <c r="L2601" s="2" t="s">
        <v>21</v>
      </c>
      <c r="M2601" s="3">
        <v>32455</v>
      </c>
    </row>
    <row r="2602" spans="1:13" x14ac:dyDescent="0.2">
      <c r="A2602" s="1" t="s">
        <v>52</v>
      </c>
      <c r="B2602" s="2" t="s">
        <v>1249</v>
      </c>
      <c r="C2602" s="2" t="s">
        <v>15</v>
      </c>
      <c r="D2602" s="2" t="s">
        <v>3255</v>
      </c>
      <c r="E2602" s="2" t="s">
        <v>2175</v>
      </c>
      <c r="F2602" s="2" t="s">
        <v>48</v>
      </c>
      <c r="G2602" s="2">
        <v>49</v>
      </c>
      <c r="H2602" s="2">
        <v>51</v>
      </c>
      <c r="I2602" s="2" t="s">
        <v>26</v>
      </c>
      <c r="J2602" s="2" t="s">
        <v>27</v>
      </c>
      <c r="K2602" s="2">
        <v>1988</v>
      </c>
      <c r="L2602" s="2" t="s">
        <v>21</v>
      </c>
      <c r="M2602" s="3">
        <v>32455</v>
      </c>
    </row>
    <row r="2603" spans="1:13" x14ac:dyDescent="0.2">
      <c r="A2603" s="1" t="s">
        <v>248</v>
      </c>
      <c r="B2603" s="2" t="s">
        <v>248</v>
      </c>
      <c r="C2603" s="2" t="s">
        <v>15</v>
      </c>
      <c r="D2603" s="2" t="s">
        <v>3256</v>
      </c>
      <c r="E2603" s="2" t="s">
        <v>2175</v>
      </c>
      <c r="F2603" s="2" t="s">
        <v>55</v>
      </c>
      <c r="G2603" s="2">
        <v>56</v>
      </c>
      <c r="H2603" s="2">
        <v>44</v>
      </c>
      <c r="I2603" s="2" t="s">
        <v>19</v>
      </c>
      <c r="J2603" s="2" t="s">
        <v>27</v>
      </c>
      <c r="K2603" s="2">
        <v>1988</v>
      </c>
      <c r="L2603" s="2" t="s">
        <v>21</v>
      </c>
      <c r="M2603" s="3">
        <v>32455</v>
      </c>
    </row>
    <row r="2604" spans="1:13" x14ac:dyDescent="0.2">
      <c r="A2604" s="1" t="s">
        <v>242</v>
      </c>
      <c r="B2604" s="2" t="s">
        <v>714</v>
      </c>
      <c r="C2604" s="2" t="s">
        <v>15</v>
      </c>
      <c r="D2604" s="2" t="s">
        <v>3257</v>
      </c>
      <c r="E2604" s="2" t="s">
        <v>2175</v>
      </c>
      <c r="F2604" s="2" t="s">
        <v>140</v>
      </c>
      <c r="G2604" s="2">
        <v>72</v>
      </c>
      <c r="H2604" s="2">
        <v>28</v>
      </c>
      <c r="I2604" s="2" t="s">
        <v>19</v>
      </c>
      <c r="J2604" s="2" t="s">
        <v>27</v>
      </c>
      <c r="K2604" s="2">
        <v>1988</v>
      </c>
      <c r="L2604" s="2" t="s">
        <v>21</v>
      </c>
      <c r="M2604" s="3">
        <v>32455</v>
      </c>
    </row>
    <row r="2605" spans="1:13" x14ac:dyDescent="0.2">
      <c r="A2605" s="1" t="s">
        <v>69</v>
      </c>
      <c r="B2605" s="2" t="s">
        <v>720</v>
      </c>
      <c r="C2605" s="2" t="s">
        <v>15</v>
      </c>
      <c r="D2605" s="2" t="s">
        <v>3258</v>
      </c>
      <c r="E2605" s="2" t="s">
        <v>2175</v>
      </c>
      <c r="F2605" s="2" t="s">
        <v>251</v>
      </c>
      <c r="G2605" s="2">
        <v>46</v>
      </c>
      <c r="H2605" s="2">
        <v>54</v>
      </c>
      <c r="I2605" s="2" t="s">
        <v>26</v>
      </c>
      <c r="J2605" s="2" t="s">
        <v>27</v>
      </c>
      <c r="K2605" s="2">
        <v>1988</v>
      </c>
      <c r="L2605" s="2" t="s">
        <v>21</v>
      </c>
      <c r="M2605" s="3">
        <v>32455</v>
      </c>
    </row>
    <row r="2606" spans="1:13" x14ac:dyDescent="0.2">
      <c r="A2606" s="1" t="s">
        <v>363</v>
      </c>
      <c r="B2606" s="2" t="s">
        <v>433</v>
      </c>
      <c r="C2606" s="2" t="s">
        <v>15</v>
      </c>
      <c r="D2606" s="2" t="s">
        <v>3236</v>
      </c>
      <c r="E2606" s="2" t="s">
        <v>2175</v>
      </c>
      <c r="F2606" s="2" t="s">
        <v>233</v>
      </c>
      <c r="G2606" s="2">
        <v>63</v>
      </c>
      <c r="H2606" s="2">
        <v>37</v>
      </c>
      <c r="I2606" s="2" t="s">
        <v>19</v>
      </c>
      <c r="J2606" s="2" t="s">
        <v>27</v>
      </c>
      <c r="K2606" s="2">
        <v>1988</v>
      </c>
      <c r="L2606" s="2" t="s">
        <v>21</v>
      </c>
      <c r="M2606" s="3">
        <v>32455</v>
      </c>
    </row>
    <row r="2607" spans="1:13" x14ac:dyDescent="0.2">
      <c r="A2607" s="1" t="s">
        <v>363</v>
      </c>
      <c r="B2607" s="2" t="s">
        <v>1064</v>
      </c>
      <c r="C2607" s="2" t="s">
        <v>15</v>
      </c>
      <c r="D2607" s="2" t="s">
        <v>3259</v>
      </c>
      <c r="E2607" s="2" t="s">
        <v>2175</v>
      </c>
      <c r="F2607" s="2" t="s">
        <v>51</v>
      </c>
      <c r="G2607" s="2">
        <v>56</v>
      </c>
      <c r="H2607" s="2">
        <v>44</v>
      </c>
      <c r="I2607" s="2" t="s">
        <v>19</v>
      </c>
      <c r="J2607" s="2" t="s">
        <v>27</v>
      </c>
      <c r="K2607" s="2">
        <v>1988</v>
      </c>
      <c r="L2607" s="2" t="s">
        <v>21</v>
      </c>
      <c r="M2607" s="3">
        <v>32455</v>
      </c>
    </row>
    <row r="2608" spans="1:13" x14ac:dyDescent="0.2">
      <c r="A2608" s="1" t="s">
        <v>363</v>
      </c>
      <c r="B2608" s="2" t="s">
        <v>1064</v>
      </c>
      <c r="C2608" s="2" t="s">
        <v>15</v>
      </c>
      <c r="D2608" s="2" t="s">
        <v>3260</v>
      </c>
      <c r="E2608" s="2" t="s">
        <v>2175</v>
      </c>
      <c r="F2608" s="2" t="s">
        <v>115</v>
      </c>
      <c r="G2608" s="2">
        <v>39</v>
      </c>
      <c r="H2608" s="2">
        <v>61</v>
      </c>
      <c r="I2608" s="2" t="s">
        <v>26</v>
      </c>
      <c r="J2608" s="2" t="s">
        <v>27</v>
      </c>
      <c r="K2608" s="2">
        <v>1988</v>
      </c>
      <c r="L2608" s="2" t="s">
        <v>21</v>
      </c>
      <c r="M2608" s="3">
        <v>32455</v>
      </c>
    </row>
    <row r="2609" spans="1:13" x14ac:dyDescent="0.2">
      <c r="A2609" s="1" t="s">
        <v>108</v>
      </c>
      <c r="B2609" s="2" t="s">
        <v>336</v>
      </c>
      <c r="C2609" s="2" t="s">
        <v>15</v>
      </c>
      <c r="D2609" s="2" t="s">
        <v>3261</v>
      </c>
      <c r="E2609" s="2" t="s">
        <v>2175</v>
      </c>
      <c r="F2609" s="2" t="s">
        <v>245</v>
      </c>
      <c r="G2609" s="2">
        <v>64</v>
      </c>
      <c r="H2609" s="2">
        <v>36</v>
      </c>
      <c r="I2609" s="2" t="s">
        <v>19</v>
      </c>
      <c r="J2609" s="2" t="s">
        <v>27</v>
      </c>
      <c r="K2609" s="2">
        <v>1988</v>
      </c>
      <c r="L2609" s="2" t="s">
        <v>21</v>
      </c>
      <c r="M2609" s="3">
        <v>32455</v>
      </c>
    </row>
    <row r="2610" spans="1:13" x14ac:dyDescent="0.2">
      <c r="A2610" s="1" t="s">
        <v>363</v>
      </c>
      <c r="B2610" s="2" t="s">
        <v>3123</v>
      </c>
      <c r="C2610" s="2" t="s">
        <v>15</v>
      </c>
      <c r="D2610" s="2" t="s">
        <v>3255</v>
      </c>
      <c r="E2610" s="2" t="s">
        <v>2175</v>
      </c>
      <c r="F2610" s="2" t="s">
        <v>35</v>
      </c>
      <c r="G2610" s="2">
        <v>64</v>
      </c>
      <c r="H2610" s="2">
        <v>36</v>
      </c>
      <c r="I2610" s="2" t="s">
        <v>19</v>
      </c>
      <c r="J2610" s="2" t="s">
        <v>27</v>
      </c>
      <c r="K2610" s="2">
        <v>1988</v>
      </c>
      <c r="L2610" s="2" t="s">
        <v>21</v>
      </c>
      <c r="M2610" s="3">
        <v>32455</v>
      </c>
    </row>
    <row r="2611" spans="1:13" x14ac:dyDescent="0.2">
      <c r="A2611" s="1" t="s">
        <v>69</v>
      </c>
      <c r="B2611" s="2" t="s">
        <v>730</v>
      </c>
      <c r="C2611" s="2" t="s">
        <v>15</v>
      </c>
      <c r="D2611" s="2" t="s">
        <v>3255</v>
      </c>
      <c r="E2611" s="2" t="s">
        <v>2175</v>
      </c>
      <c r="F2611" s="2" t="s">
        <v>140</v>
      </c>
      <c r="G2611" s="2">
        <v>59</v>
      </c>
      <c r="H2611" s="2">
        <v>41</v>
      </c>
      <c r="I2611" s="2" t="s">
        <v>26</v>
      </c>
      <c r="J2611" s="2" t="s">
        <v>20</v>
      </c>
      <c r="K2611" s="2">
        <v>1988</v>
      </c>
      <c r="L2611" s="2" t="s">
        <v>21</v>
      </c>
      <c r="M2611" s="3">
        <v>32455</v>
      </c>
    </row>
    <row r="2612" spans="1:13" x14ac:dyDescent="0.2">
      <c r="A2612" s="1" t="s">
        <v>60</v>
      </c>
      <c r="B2612" s="2" t="s">
        <v>267</v>
      </c>
      <c r="C2612" s="2" t="s">
        <v>15</v>
      </c>
      <c r="D2612" s="2" t="s">
        <v>1599</v>
      </c>
      <c r="E2612" s="2" t="s">
        <v>2175</v>
      </c>
      <c r="F2612" s="2" t="s">
        <v>65</v>
      </c>
      <c r="G2612" s="2">
        <v>61</v>
      </c>
      <c r="H2612" s="2">
        <v>39</v>
      </c>
      <c r="I2612" s="2" t="s">
        <v>19</v>
      </c>
      <c r="J2612" s="2" t="s">
        <v>27</v>
      </c>
      <c r="K2612" s="2">
        <v>1988</v>
      </c>
      <c r="L2612" s="2" t="s">
        <v>21</v>
      </c>
      <c r="M2612" s="3">
        <v>32455</v>
      </c>
    </row>
    <row r="2613" spans="1:13" x14ac:dyDescent="0.2">
      <c r="A2613" s="1" t="s">
        <v>52</v>
      </c>
      <c r="B2613" s="2" t="s">
        <v>591</v>
      </c>
      <c r="C2613" s="2" t="s">
        <v>15</v>
      </c>
      <c r="D2613" s="2" t="s">
        <v>3262</v>
      </c>
      <c r="E2613" s="2" t="s">
        <v>2175</v>
      </c>
      <c r="F2613" s="2" t="s">
        <v>107</v>
      </c>
      <c r="G2613" s="2">
        <v>62</v>
      </c>
      <c r="H2613" s="2">
        <v>38</v>
      </c>
      <c r="I2613" s="2" t="s">
        <v>19</v>
      </c>
      <c r="J2613" s="2" t="s">
        <v>27</v>
      </c>
      <c r="K2613" s="2">
        <v>1988</v>
      </c>
      <c r="L2613" s="2" t="s">
        <v>21</v>
      </c>
      <c r="M2613" s="3">
        <v>32455</v>
      </c>
    </row>
    <row r="2614" spans="1:13" x14ac:dyDescent="0.2">
      <c r="A2614" s="1" t="s">
        <v>217</v>
      </c>
      <c r="B2614" s="2" t="s">
        <v>1580</v>
      </c>
      <c r="C2614" s="2" t="s">
        <v>15</v>
      </c>
      <c r="D2614" s="2" t="s">
        <v>3263</v>
      </c>
      <c r="E2614" s="2" t="s">
        <v>2175</v>
      </c>
      <c r="F2614" s="2" t="s">
        <v>65</v>
      </c>
      <c r="G2614" s="2">
        <v>65</v>
      </c>
      <c r="H2614" s="2">
        <v>35</v>
      </c>
      <c r="I2614" s="2" t="s">
        <v>19</v>
      </c>
      <c r="J2614" s="2" t="s">
        <v>27</v>
      </c>
      <c r="K2614" s="2">
        <v>1988</v>
      </c>
      <c r="L2614" s="2" t="s">
        <v>21</v>
      </c>
      <c r="M2614" s="3">
        <v>32455</v>
      </c>
    </row>
    <row r="2615" spans="1:13" x14ac:dyDescent="0.2">
      <c r="A2615" s="1" t="s">
        <v>223</v>
      </c>
      <c r="B2615" s="2" t="s">
        <v>966</v>
      </c>
      <c r="C2615" s="2" t="s">
        <v>15</v>
      </c>
      <c r="D2615" s="2" t="s">
        <v>3264</v>
      </c>
      <c r="E2615" s="2" t="s">
        <v>2175</v>
      </c>
      <c r="F2615" s="2" t="s">
        <v>107</v>
      </c>
      <c r="G2615" s="2">
        <v>50</v>
      </c>
      <c r="H2615" s="2">
        <v>50</v>
      </c>
      <c r="I2615" s="2" t="s">
        <v>19</v>
      </c>
      <c r="J2615" s="2" t="s">
        <v>27</v>
      </c>
      <c r="K2615" s="2">
        <v>1988</v>
      </c>
      <c r="L2615" s="2" t="s">
        <v>21</v>
      </c>
      <c r="M2615" s="3">
        <v>32455</v>
      </c>
    </row>
    <row r="2616" spans="1:13" x14ac:dyDescent="0.2">
      <c r="A2616" s="1" t="s">
        <v>111</v>
      </c>
      <c r="B2616" s="2" t="s">
        <v>2547</v>
      </c>
      <c r="C2616" s="2" t="s">
        <v>15</v>
      </c>
      <c r="D2616" s="2" t="s">
        <v>3265</v>
      </c>
      <c r="E2616" s="2" t="s">
        <v>2175</v>
      </c>
      <c r="F2616" s="2" t="s">
        <v>55</v>
      </c>
      <c r="G2616" s="2">
        <v>81</v>
      </c>
      <c r="H2616" s="2">
        <v>19</v>
      </c>
      <c r="I2616" s="2" t="s">
        <v>19</v>
      </c>
      <c r="J2616" s="2" t="s">
        <v>27</v>
      </c>
      <c r="K2616" s="2">
        <v>1988</v>
      </c>
      <c r="L2616" s="2" t="s">
        <v>21</v>
      </c>
      <c r="M2616" s="3">
        <v>32455</v>
      </c>
    </row>
    <row r="2617" spans="1:13" x14ac:dyDescent="0.2">
      <c r="A2617" s="1" t="s">
        <v>180</v>
      </c>
      <c r="B2617" s="2" t="s">
        <v>1676</v>
      </c>
      <c r="C2617" s="2" t="s">
        <v>15</v>
      </c>
      <c r="D2617" s="2" t="s">
        <v>3242</v>
      </c>
      <c r="E2617" s="2" t="s">
        <v>2175</v>
      </c>
      <c r="F2617" s="2" t="s">
        <v>76</v>
      </c>
      <c r="G2617" s="2">
        <v>70</v>
      </c>
      <c r="H2617" s="2">
        <v>30</v>
      </c>
      <c r="I2617" s="2" t="s">
        <v>19</v>
      </c>
      <c r="J2617" s="2" t="s">
        <v>27</v>
      </c>
      <c r="K2617" s="2">
        <v>1988</v>
      </c>
      <c r="L2617" s="2" t="s">
        <v>21</v>
      </c>
      <c r="M2617" s="3">
        <v>32455</v>
      </c>
    </row>
    <row r="2618" spans="1:13" x14ac:dyDescent="0.2">
      <c r="A2618" s="1" t="s">
        <v>180</v>
      </c>
      <c r="B2618" s="2" t="s">
        <v>1676</v>
      </c>
      <c r="C2618" s="2" t="s">
        <v>15</v>
      </c>
      <c r="D2618" s="2" t="s">
        <v>1685</v>
      </c>
      <c r="E2618" s="2" t="s">
        <v>2175</v>
      </c>
      <c r="F2618" s="2" t="s">
        <v>107</v>
      </c>
      <c r="G2618" s="2">
        <v>30</v>
      </c>
      <c r="H2618" s="2">
        <v>70</v>
      </c>
      <c r="I2618" s="2" t="s">
        <v>26</v>
      </c>
      <c r="J2618" s="2" t="s">
        <v>27</v>
      </c>
      <c r="K2618" s="2">
        <v>1988</v>
      </c>
      <c r="L2618" s="2" t="s">
        <v>21</v>
      </c>
      <c r="M2618" s="3">
        <v>32455</v>
      </c>
    </row>
    <row r="2619" spans="1:13" x14ac:dyDescent="0.2">
      <c r="A2619" s="1" t="s">
        <v>374</v>
      </c>
      <c r="B2619" s="2" t="s">
        <v>374</v>
      </c>
      <c r="C2619" s="2" t="s">
        <v>15</v>
      </c>
      <c r="D2619" s="2" t="s">
        <v>3266</v>
      </c>
      <c r="E2619" s="2" t="s">
        <v>2175</v>
      </c>
      <c r="F2619" s="2" t="s">
        <v>55</v>
      </c>
      <c r="G2619" s="2">
        <v>74</v>
      </c>
      <c r="H2619" s="2">
        <v>26</v>
      </c>
      <c r="I2619" s="2" t="s">
        <v>19</v>
      </c>
      <c r="J2619" s="2" t="s">
        <v>27</v>
      </c>
      <c r="K2619" s="2">
        <v>1988</v>
      </c>
      <c r="L2619" s="2" t="s">
        <v>21</v>
      </c>
      <c r="M2619" s="3">
        <v>32455</v>
      </c>
    </row>
    <row r="2620" spans="1:13" x14ac:dyDescent="0.2">
      <c r="A2620" s="1" t="s">
        <v>220</v>
      </c>
      <c r="B2620" s="2" t="s">
        <v>301</v>
      </c>
      <c r="C2620" s="2" t="s">
        <v>15</v>
      </c>
      <c r="D2620" s="2" t="s">
        <v>1685</v>
      </c>
      <c r="E2620" s="2" t="s">
        <v>2175</v>
      </c>
      <c r="F2620" s="2" t="s">
        <v>314</v>
      </c>
      <c r="G2620" s="2">
        <v>43</v>
      </c>
      <c r="H2620" s="2">
        <v>57</v>
      </c>
      <c r="I2620" s="2" t="s">
        <v>26</v>
      </c>
      <c r="J2620" s="2" t="s">
        <v>27</v>
      </c>
      <c r="K2620" s="2">
        <v>1988</v>
      </c>
      <c r="L2620" s="2" t="s">
        <v>21</v>
      </c>
      <c r="M2620" s="3">
        <v>32455</v>
      </c>
    </row>
    <row r="2621" spans="1:13" x14ac:dyDescent="0.2">
      <c r="A2621" s="1" t="s">
        <v>532</v>
      </c>
      <c r="B2621" s="2" t="s">
        <v>1081</v>
      </c>
      <c r="C2621" s="2" t="s">
        <v>15</v>
      </c>
      <c r="D2621" s="2" t="s">
        <v>3236</v>
      </c>
      <c r="E2621" s="2" t="s">
        <v>2175</v>
      </c>
      <c r="F2621" s="2" t="s">
        <v>107</v>
      </c>
      <c r="G2621" s="2">
        <v>58</v>
      </c>
      <c r="H2621" s="2">
        <v>42</v>
      </c>
      <c r="I2621" s="2" t="s">
        <v>19</v>
      </c>
      <c r="J2621" s="2" t="s">
        <v>27</v>
      </c>
      <c r="K2621" s="2">
        <v>1988</v>
      </c>
      <c r="L2621" s="2" t="s">
        <v>21</v>
      </c>
      <c r="M2621" s="3">
        <v>32455</v>
      </c>
    </row>
    <row r="2622" spans="1:13" x14ac:dyDescent="0.2">
      <c r="A2622" s="1" t="s">
        <v>363</v>
      </c>
      <c r="B2622" s="2" t="s">
        <v>972</v>
      </c>
      <c r="C2622" s="2" t="s">
        <v>15</v>
      </c>
      <c r="D2622" s="2" t="s">
        <v>3267</v>
      </c>
      <c r="E2622" s="2" t="s">
        <v>2175</v>
      </c>
      <c r="F2622" s="2" t="s">
        <v>97</v>
      </c>
      <c r="G2622" s="2">
        <v>64</v>
      </c>
      <c r="H2622" s="2">
        <v>36</v>
      </c>
      <c r="I2622" s="2" t="s">
        <v>19</v>
      </c>
      <c r="J2622" s="2" t="s">
        <v>27</v>
      </c>
      <c r="K2622" s="2">
        <v>1988</v>
      </c>
      <c r="L2622" s="2" t="s">
        <v>21</v>
      </c>
      <c r="M2622" s="3">
        <v>32455</v>
      </c>
    </row>
    <row r="2623" spans="1:13" x14ac:dyDescent="0.2">
      <c r="A2623" s="1" t="s">
        <v>280</v>
      </c>
      <c r="B2623" s="2" t="s">
        <v>1334</v>
      </c>
      <c r="C2623" s="2" t="s">
        <v>15</v>
      </c>
      <c r="D2623" s="2" t="s">
        <v>3268</v>
      </c>
      <c r="E2623" s="2" t="s">
        <v>2175</v>
      </c>
      <c r="F2623" s="2" t="s">
        <v>51</v>
      </c>
      <c r="G2623" s="2">
        <v>9</v>
      </c>
      <c r="H2623" s="2">
        <v>91</v>
      </c>
      <c r="I2623" s="2" t="s">
        <v>26</v>
      </c>
      <c r="J2623" s="2" t="s">
        <v>27</v>
      </c>
      <c r="K2623" s="2">
        <v>1988</v>
      </c>
      <c r="L2623" s="2" t="s">
        <v>21</v>
      </c>
      <c r="M2623" s="3">
        <v>32455</v>
      </c>
    </row>
    <row r="2624" spans="1:13" x14ac:dyDescent="0.2">
      <c r="A2624" s="1" t="s">
        <v>491</v>
      </c>
      <c r="B2624" s="2" t="s">
        <v>916</v>
      </c>
      <c r="C2624" s="2" t="s">
        <v>15</v>
      </c>
      <c r="D2624" s="2" t="s">
        <v>1599</v>
      </c>
      <c r="E2624" s="2" t="s">
        <v>2175</v>
      </c>
      <c r="F2624" s="2" t="s">
        <v>90</v>
      </c>
      <c r="G2624" s="2">
        <v>51</v>
      </c>
      <c r="H2624" s="2">
        <v>49</v>
      </c>
      <c r="I2624" s="2" t="s">
        <v>19</v>
      </c>
      <c r="J2624" s="2" t="s">
        <v>27</v>
      </c>
      <c r="K2624" s="2">
        <v>1988</v>
      </c>
      <c r="L2624" s="2" t="s">
        <v>21</v>
      </c>
      <c r="M2624" s="3">
        <v>32455</v>
      </c>
    </row>
    <row r="2625" spans="1:13" x14ac:dyDescent="0.2">
      <c r="A2625" s="1" t="s">
        <v>91</v>
      </c>
      <c r="B2625" s="2" t="s">
        <v>2024</v>
      </c>
      <c r="C2625" s="2" t="s">
        <v>15</v>
      </c>
      <c r="D2625" s="2" t="s">
        <v>1599</v>
      </c>
      <c r="E2625" s="2" t="s">
        <v>2175</v>
      </c>
      <c r="F2625" s="2" t="s">
        <v>136</v>
      </c>
      <c r="G2625" s="2">
        <v>64</v>
      </c>
      <c r="H2625" s="2">
        <v>36</v>
      </c>
      <c r="I2625" s="2" t="s">
        <v>19</v>
      </c>
      <c r="J2625" s="2" t="s">
        <v>27</v>
      </c>
      <c r="K2625" s="2">
        <v>1988</v>
      </c>
      <c r="L2625" s="2" t="s">
        <v>21</v>
      </c>
      <c r="M2625" s="3">
        <v>32455</v>
      </c>
    </row>
    <row r="2626" spans="1:13" x14ac:dyDescent="0.2">
      <c r="A2626" s="1" t="s">
        <v>13</v>
      </c>
      <c r="B2626" s="2" t="s">
        <v>3269</v>
      </c>
      <c r="C2626" s="2" t="s">
        <v>15</v>
      </c>
      <c r="D2626" s="2" t="s">
        <v>3270</v>
      </c>
      <c r="E2626" s="2" t="s">
        <v>2175</v>
      </c>
      <c r="F2626" s="2" t="s">
        <v>2333</v>
      </c>
      <c r="G2626" s="2">
        <v>75</v>
      </c>
      <c r="H2626" s="2">
        <v>25</v>
      </c>
      <c r="I2626" s="2" t="s">
        <v>19</v>
      </c>
      <c r="J2626" s="2" t="s">
        <v>20</v>
      </c>
      <c r="K2626" s="2">
        <v>1988</v>
      </c>
      <c r="L2626" s="2" t="s">
        <v>21</v>
      </c>
      <c r="M2626" s="3">
        <v>32455</v>
      </c>
    </row>
    <row r="2627" spans="1:13" x14ac:dyDescent="0.2">
      <c r="A2627" s="1" t="s">
        <v>91</v>
      </c>
      <c r="B2627" s="2" t="s">
        <v>765</v>
      </c>
      <c r="C2627" s="2" t="s">
        <v>15</v>
      </c>
      <c r="D2627" s="2" t="s">
        <v>3271</v>
      </c>
      <c r="E2627" s="2" t="s">
        <v>2175</v>
      </c>
      <c r="F2627" s="2" t="s">
        <v>90</v>
      </c>
      <c r="G2627" s="2">
        <v>78</v>
      </c>
      <c r="H2627" s="2">
        <v>22</v>
      </c>
      <c r="I2627" s="2" t="s">
        <v>19</v>
      </c>
      <c r="J2627" s="2" t="s">
        <v>27</v>
      </c>
      <c r="K2627" s="2">
        <v>1988</v>
      </c>
      <c r="L2627" s="2" t="s">
        <v>21</v>
      </c>
      <c r="M2627" s="3">
        <v>32455</v>
      </c>
    </row>
    <row r="2628" spans="1:13" x14ac:dyDescent="0.2">
      <c r="A2628" s="1" t="s">
        <v>290</v>
      </c>
      <c r="B2628" s="2" t="s">
        <v>1962</v>
      </c>
      <c r="C2628" s="2" t="s">
        <v>15</v>
      </c>
      <c r="D2628" s="2" t="s">
        <v>3255</v>
      </c>
      <c r="E2628" s="2" t="s">
        <v>2175</v>
      </c>
      <c r="F2628" s="2" t="s">
        <v>76</v>
      </c>
      <c r="G2628" s="2">
        <v>58</v>
      </c>
      <c r="H2628" s="2">
        <v>42</v>
      </c>
      <c r="I2628" s="2" t="s">
        <v>19</v>
      </c>
      <c r="J2628" s="2" t="s">
        <v>27</v>
      </c>
      <c r="K2628" s="2">
        <v>1988</v>
      </c>
      <c r="L2628" s="2" t="s">
        <v>21</v>
      </c>
      <c r="M2628" s="3">
        <v>32455</v>
      </c>
    </row>
    <row r="2629" spans="1:13" x14ac:dyDescent="0.2">
      <c r="A2629" s="1" t="s">
        <v>296</v>
      </c>
      <c r="B2629" s="2" t="s">
        <v>296</v>
      </c>
      <c r="C2629" s="2" t="s">
        <v>15</v>
      </c>
      <c r="D2629" s="2" t="s">
        <v>1599</v>
      </c>
      <c r="E2629" s="2" t="s">
        <v>2175</v>
      </c>
      <c r="F2629" s="2" t="s">
        <v>51</v>
      </c>
      <c r="G2629" s="2">
        <v>47</v>
      </c>
      <c r="H2629" s="2">
        <v>53</v>
      </c>
      <c r="I2629" s="2" t="s">
        <v>26</v>
      </c>
      <c r="J2629" s="2" t="s">
        <v>27</v>
      </c>
      <c r="K2629" s="2">
        <v>1988</v>
      </c>
      <c r="L2629" s="2" t="s">
        <v>21</v>
      </c>
      <c r="M2629" s="3">
        <v>32455</v>
      </c>
    </row>
    <row r="2630" spans="1:13" x14ac:dyDescent="0.2">
      <c r="A2630" s="1" t="s">
        <v>141</v>
      </c>
      <c r="B2630" s="2" t="s">
        <v>2593</v>
      </c>
      <c r="C2630" s="2" t="s">
        <v>15</v>
      </c>
      <c r="D2630" s="2" t="s">
        <v>3272</v>
      </c>
      <c r="E2630" s="2" t="s">
        <v>2175</v>
      </c>
      <c r="F2630" s="2" t="s">
        <v>55</v>
      </c>
      <c r="G2630" s="2">
        <v>43</v>
      </c>
      <c r="H2630" s="2">
        <v>57</v>
      </c>
      <c r="I2630" s="2" t="s">
        <v>26</v>
      </c>
      <c r="J2630" s="2" t="s">
        <v>27</v>
      </c>
      <c r="K2630" s="2">
        <v>1988</v>
      </c>
      <c r="L2630" s="2" t="s">
        <v>21</v>
      </c>
      <c r="M2630" s="3">
        <v>32455</v>
      </c>
    </row>
    <row r="2631" spans="1:13" x14ac:dyDescent="0.2">
      <c r="A2631" s="1" t="s">
        <v>511</v>
      </c>
      <c r="B2631" s="2" t="s">
        <v>2283</v>
      </c>
      <c r="C2631" s="2" t="s">
        <v>15</v>
      </c>
      <c r="D2631" s="2" t="s">
        <v>3273</v>
      </c>
      <c r="E2631" s="2" t="s">
        <v>2175</v>
      </c>
      <c r="F2631" s="2" t="s">
        <v>130</v>
      </c>
      <c r="G2631" s="2">
        <v>44</v>
      </c>
      <c r="H2631" s="2">
        <v>56</v>
      </c>
      <c r="I2631" s="2" t="s">
        <v>26</v>
      </c>
      <c r="J2631" s="2" t="s">
        <v>27</v>
      </c>
      <c r="K2631" s="2">
        <v>1988</v>
      </c>
      <c r="L2631" s="2" t="s">
        <v>21</v>
      </c>
      <c r="M2631" s="3">
        <v>32455</v>
      </c>
    </row>
    <row r="2632" spans="1:13" x14ac:dyDescent="0.2">
      <c r="A2632" s="1" t="s">
        <v>363</v>
      </c>
      <c r="B2632" s="2" t="s">
        <v>3274</v>
      </c>
      <c r="C2632" s="2" t="s">
        <v>15</v>
      </c>
      <c r="D2632" s="2" t="s">
        <v>1685</v>
      </c>
      <c r="E2632" s="2" t="s">
        <v>2175</v>
      </c>
      <c r="F2632" s="2" t="s">
        <v>107</v>
      </c>
      <c r="G2632" s="2">
        <v>79</v>
      </c>
      <c r="H2632" s="2">
        <v>21</v>
      </c>
      <c r="I2632" s="2" t="s">
        <v>19</v>
      </c>
      <c r="J2632" s="2" t="s">
        <v>27</v>
      </c>
      <c r="K2632" s="2">
        <v>1988</v>
      </c>
      <c r="L2632" s="2" t="s">
        <v>21</v>
      </c>
      <c r="M2632" s="3">
        <v>32455</v>
      </c>
    </row>
    <row r="2633" spans="1:13" x14ac:dyDescent="0.2">
      <c r="A2633" s="1" t="s">
        <v>205</v>
      </c>
      <c r="B2633" s="2" t="s">
        <v>502</v>
      </c>
      <c r="C2633" s="2" t="s">
        <v>15</v>
      </c>
      <c r="D2633" s="2" t="s">
        <v>3275</v>
      </c>
      <c r="E2633" s="2" t="s">
        <v>2175</v>
      </c>
      <c r="F2633" s="2" t="s">
        <v>251</v>
      </c>
      <c r="G2633" s="2">
        <v>78</v>
      </c>
      <c r="H2633" s="2">
        <v>22</v>
      </c>
      <c r="I2633" s="2" t="s">
        <v>19</v>
      </c>
      <c r="J2633" s="2" t="s">
        <v>27</v>
      </c>
      <c r="K2633" s="2">
        <v>1988</v>
      </c>
      <c r="L2633" s="2" t="s">
        <v>21</v>
      </c>
      <c r="M2633" s="3">
        <v>32455</v>
      </c>
    </row>
    <row r="2634" spans="1:13" x14ac:dyDescent="0.2">
      <c r="A2634" s="1" t="s">
        <v>52</v>
      </c>
      <c r="B2634" s="2" t="s">
        <v>2025</v>
      </c>
      <c r="C2634" s="2" t="s">
        <v>15</v>
      </c>
      <c r="D2634" s="2" t="s">
        <v>3276</v>
      </c>
      <c r="E2634" s="2" t="s">
        <v>2175</v>
      </c>
      <c r="F2634" s="2" t="s">
        <v>35</v>
      </c>
      <c r="G2634" s="2">
        <v>80</v>
      </c>
      <c r="H2634" s="2">
        <v>20</v>
      </c>
      <c r="I2634" s="2" t="s">
        <v>19</v>
      </c>
      <c r="J2634" s="2" t="s">
        <v>27</v>
      </c>
      <c r="K2634" s="2">
        <v>1988</v>
      </c>
      <c r="L2634" s="2" t="s">
        <v>21</v>
      </c>
      <c r="M2634" s="3">
        <v>32455</v>
      </c>
    </row>
    <row r="2635" spans="1:13" x14ac:dyDescent="0.2">
      <c r="A2635" s="1" t="s">
        <v>52</v>
      </c>
      <c r="B2635" s="2" t="s">
        <v>2025</v>
      </c>
      <c r="C2635" s="2" t="s">
        <v>15</v>
      </c>
      <c r="D2635" s="2" t="s">
        <v>3277</v>
      </c>
      <c r="E2635" s="2" t="s">
        <v>2175</v>
      </c>
      <c r="F2635" s="2" t="s">
        <v>78</v>
      </c>
      <c r="G2635" s="2">
        <v>57</v>
      </c>
      <c r="H2635" s="2">
        <v>43</v>
      </c>
      <c r="I2635" s="2" t="s">
        <v>19</v>
      </c>
      <c r="J2635" s="2" t="s">
        <v>27</v>
      </c>
      <c r="K2635" s="2">
        <v>1988</v>
      </c>
      <c r="L2635" s="2" t="s">
        <v>21</v>
      </c>
      <c r="M2635" s="3">
        <v>32455</v>
      </c>
    </row>
    <row r="2636" spans="1:13" x14ac:dyDescent="0.2">
      <c r="A2636" s="1" t="s">
        <v>532</v>
      </c>
      <c r="B2636" s="2" t="s">
        <v>3278</v>
      </c>
      <c r="C2636" s="2" t="s">
        <v>15</v>
      </c>
      <c r="D2636" s="2" t="s">
        <v>3279</v>
      </c>
      <c r="E2636" s="2" t="s">
        <v>2175</v>
      </c>
      <c r="F2636" s="2" t="s">
        <v>90</v>
      </c>
      <c r="G2636" s="2">
        <v>49</v>
      </c>
      <c r="H2636" s="2">
        <v>51</v>
      </c>
      <c r="I2636" s="2" t="s">
        <v>26</v>
      </c>
      <c r="J2636" s="2" t="s">
        <v>27</v>
      </c>
      <c r="K2636" s="2">
        <v>1988</v>
      </c>
      <c r="L2636" s="2" t="s">
        <v>21</v>
      </c>
      <c r="M2636" s="3">
        <v>32455</v>
      </c>
    </row>
    <row r="2637" spans="1:13" x14ac:dyDescent="0.2">
      <c r="A2637" s="1" t="s">
        <v>180</v>
      </c>
      <c r="B2637" s="2" t="s">
        <v>615</v>
      </c>
      <c r="C2637" s="2" t="s">
        <v>15</v>
      </c>
      <c r="D2637" s="2" t="s">
        <v>3280</v>
      </c>
      <c r="E2637" s="2" t="s">
        <v>2175</v>
      </c>
      <c r="F2637" s="2" t="s">
        <v>245</v>
      </c>
      <c r="G2637" s="2">
        <v>51</v>
      </c>
      <c r="H2637" s="2">
        <v>49</v>
      </c>
      <c r="I2637" s="2" t="s">
        <v>19</v>
      </c>
      <c r="J2637" s="2" t="s">
        <v>27</v>
      </c>
      <c r="K2637" s="2">
        <v>1988</v>
      </c>
      <c r="L2637" s="2" t="s">
        <v>21</v>
      </c>
      <c r="M2637" s="3">
        <v>32455</v>
      </c>
    </row>
    <row r="2638" spans="1:13" x14ac:dyDescent="0.2">
      <c r="A2638" s="1" t="s">
        <v>66</v>
      </c>
      <c r="B2638" s="2" t="s">
        <v>2711</v>
      </c>
      <c r="C2638" s="2" t="s">
        <v>15</v>
      </c>
      <c r="D2638" s="2" t="s">
        <v>3281</v>
      </c>
      <c r="E2638" s="2" t="s">
        <v>2175</v>
      </c>
      <c r="F2638" s="2" t="s">
        <v>55</v>
      </c>
      <c r="G2638" s="2">
        <v>68</v>
      </c>
      <c r="H2638" s="2">
        <v>32</v>
      </c>
      <c r="I2638" s="2" t="s">
        <v>19</v>
      </c>
      <c r="J2638" s="2" t="s">
        <v>27</v>
      </c>
      <c r="K2638" s="2">
        <v>1988</v>
      </c>
      <c r="L2638" s="2" t="s">
        <v>21</v>
      </c>
      <c r="M2638" s="3">
        <v>32455</v>
      </c>
    </row>
    <row r="2639" spans="1:13" x14ac:dyDescent="0.2">
      <c r="A2639" s="1" t="s">
        <v>205</v>
      </c>
      <c r="B2639" s="2" t="s">
        <v>1626</v>
      </c>
      <c r="C2639" s="2" t="s">
        <v>15</v>
      </c>
      <c r="D2639" s="2" t="s">
        <v>1685</v>
      </c>
      <c r="E2639" s="2" t="s">
        <v>2175</v>
      </c>
      <c r="F2639" s="2" t="s">
        <v>76</v>
      </c>
      <c r="G2639" s="2">
        <v>58</v>
      </c>
      <c r="H2639" s="2">
        <v>42</v>
      </c>
      <c r="I2639" s="2" t="s">
        <v>19</v>
      </c>
      <c r="J2639" s="2" t="s">
        <v>27</v>
      </c>
      <c r="K2639" s="2">
        <v>1988</v>
      </c>
      <c r="L2639" s="2" t="s">
        <v>21</v>
      </c>
      <c r="M2639" s="3">
        <v>32455</v>
      </c>
    </row>
    <row r="2640" spans="1:13" x14ac:dyDescent="0.2">
      <c r="A2640" s="1" t="s">
        <v>66</v>
      </c>
      <c r="B2640" s="2" t="s">
        <v>1734</v>
      </c>
      <c r="C2640" s="2" t="s">
        <v>15</v>
      </c>
      <c r="D2640" s="2" t="s">
        <v>3282</v>
      </c>
      <c r="E2640" s="2" t="s">
        <v>2175</v>
      </c>
      <c r="F2640" s="2" t="s">
        <v>76</v>
      </c>
      <c r="G2640" s="2">
        <v>77</v>
      </c>
      <c r="H2640" s="2">
        <v>23</v>
      </c>
      <c r="I2640" s="2" t="s">
        <v>19</v>
      </c>
      <c r="J2640" s="2" t="s">
        <v>27</v>
      </c>
      <c r="K2640" s="2">
        <v>1988</v>
      </c>
      <c r="L2640" s="2" t="s">
        <v>21</v>
      </c>
      <c r="M2640" s="3">
        <v>32455</v>
      </c>
    </row>
    <row r="2641" spans="1:13" x14ac:dyDescent="0.2">
      <c r="A2641" s="1" t="s">
        <v>280</v>
      </c>
      <c r="B2641" s="2" t="s">
        <v>884</v>
      </c>
      <c r="C2641" s="2" t="s">
        <v>15</v>
      </c>
      <c r="D2641" s="2" t="s">
        <v>3283</v>
      </c>
      <c r="E2641" s="2" t="s">
        <v>2175</v>
      </c>
      <c r="F2641" s="2" t="s">
        <v>97</v>
      </c>
      <c r="G2641" s="2">
        <v>57</v>
      </c>
      <c r="H2641" s="2">
        <v>43</v>
      </c>
      <c r="I2641" s="2" t="s">
        <v>19</v>
      </c>
      <c r="J2641" s="2" t="s">
        <v>27</v>
      </c>
      <c r="K2641" s="2">
        <v>1988</v>
      </c>
      <c r="L2641" s="2" t="s">
        <v>21</v>
      </c>
      <c r="M2641" s="3">
        <v>32455</v>
      </c>
    </row>
    <row r="2642" spans="1:13" x14ac:dyDescent="0.2">
      <c r="A2642" s="1" t="s">
        <v>1037</v>
      </c>
      <c r="B2642" s="2" t="s">
        <v>1348</v>
      </c>
      <c r="C2642" s="2" t="s">
        <v>15</v>
      </c>
      <c r="D2642" s="2" t="s">
        <v>3284</v>
      </c>
      <c r="E2642" s="2" t="s">
        <v>2175</v>
      </c>
      <c r="F2642" s="2" t="s">
        <v>130</v>
      </c>
      <c r="G2642" s="2">
        <v>46</v>
      </c>
      <c r="H2642" s="2">
        <v>54</v>
      </c>
      <c r="I2642" s="2" t="s">
        <v>26</v>
      </c>
      <c r="J2642" s="2" t="s">
        <v>27</v>
      </c>
      <c r="K2642" s="2">
        <v>1988</v>
      </c>
      <c r="L2642" s="2" t="s">
        <v>21</v>
      </c>
      <c r="M2642" s="3">
        <v>32455</v>
      </c>
    </row>
    <row r="2643" spans="1:13" x14ac:dyDescent="0.2">
      <c r="A2643" s="1" t="s">
        <v>108</v>
      </c>
      <c r="B2643" s="2" t="s">
        <v>108</v>
      </c>
      <c r="C2643" s="2" t="s">
        <v>15</v>
      </c>
      <c r="D2643" s="2" t="s">
        <v>3236</v>
      </c>
      <c r="E2643" s="2" t="s">
        <v>2175</v>
      </c>
      <c r="F2643" s="2" t="s">
        <v>95</v>
      </c>
      <c r="G2643" s="2">
        <v>66</v>
      </c>
      <c r="H2643" s="2">
        <v>34</v>
      </c>
      <c r="I2643" s="2" t="s">
        <v>19</v>
      </c>
      <c r="J2643" s="2" t="s">
        <v>27</v>
      </c>
      <c r="K2643" s="2">
        <v>1988</v>
      </c>
      <c r="L2643" s="2" t="s">
        <v>21</v>
      </c>
      <c r="M2643" s="3">
        <v>32455</v>
      </c>
    </row>
    <row r="2644" spans="1:13" x14ac:dyDescent="0.2">
      <c r="A2644" s="1" t="s">
        <v>491</v>
      </c>
      <c r="B2644" s="2" t="s">
        <v>519</v>
      </c>
      <c r="C2644" s="2" t="s">
        <v>15</v>
      </c>
      <c r="D2644" s="2" t="s">
        <v>1685</v>
      </c>
      <c r="E2644" s="2" t="s">
        <v>2175</v>
      </c>
      <c r="F2644" s="2" t="s">
        <v>245</v>
      </c>
      <c r="G2644" s="2">
        <v>49</v>
      </c>
      <c r="H2644" s="2">
        <v>51</v>
      </c>
      <c r="I2644" s="2" t="s">
        <v>26</v>
      </c>
      <c r="J2644" s="2" t="s">
        <v>27</v>
      </c>
      <c r="K2644" s="2">
        <v>1988</v>
      </c>
      <c r="L2644" s="2" t="s">
        <v>21</v>
      </c>
      <c r="M2644" s="3">
        <v>32455</v>
      </c>
    </row>
    <row r="2645" spans="1:13" x14ac:dyDescent="0.2">
      <c r="A2645" s="1" t="s">
        <v>137</v>
      </c>
      <c r="B2645" s="2" t="s">
        <v>1371</v>
      </c>
      <c r="C2645" s="2" t="s">
        <v>15</v>
      </c>
      <c r="D2645" s="2" t="s">
        <v>1685</v>
      </c>
      <c r="E2645" s="2" t="s">
        <v>2175</v>
      </c>
      <c r="F2645" s="2" t="s">
        <v>107</v>
      </c>
      <c r="G2645" s="2">
        <v>50</v>
      </c>
      <c r="H2645" s="2">
        <v>50</v>
      </c>
      <c r="I2645" s="2" t="s">
        <v>26</v>
      </c>
      <c r="J2645" s="2" t="s">
        <v>27</v>
      </c>
      <c r="K2645" s="2">
        <v>1988</v>
      </c>
      <c r="L2645" s="2" t="s">
        <v>21</v>
      </c>
      <c r="M2645" s="3">
        <v>32455</v>
      </c>
    </row>
    <row r="2646" spans="1:13" x14ac:dyDescent="0.2">
      <c r="A2646" s="1" t="s">
        <v>385</v>
      </c>
      <c r="B2646" s="2" t="s">
        <v>386</v>
      </c>
      <c r="C2646" s="2" t="s">
        <v>15</v>
      </c>
      <c r="D2646" s="2" t="s">
        <v>1685</v>
      </c>
      <c r="E2646" s="2" t="s">
        <v>2175</v>
      </c>
      <c r="F2646" s="2" t="s">
        <v>107</v>
      </c>
      <c r="G2646" s="2">
        <v>29</v>
      </c>
      <c r="H2646" s="2">
        <v>71</v>
      </c>
      <c r="I2646" s="2" t="s">
        <v>26</v>
      </c>
      <c r="J2646" s="2" t="s">
        <v>27</v>
      </c>
      <c r="K2646" s="2">
        <v>1988</v>
      </c>
      <c r="L2646" s="2" t="s">
        <v>21</v>
      </c>
      <c r="M2646" s="3">
        <v>32455</v>
      </c>
    </row>
    <row r="2647" spans="1:13" x14ac:dyDescent="0.2">
      <c r="A2647" s="1" t="s">
        <v>521</v>
      </c>
      <c r="B2647" s="2" t="s">
        <v>522</v>
      </c>
      <c r="C2647" s="2" t="s">
        <v>15</v>
      </c>
      <c r="D2647" s="2" t="s">
        <v>1685</v>
      </c>
      <c r="E2647" s="2" t="s">
        <v>2175</v>
      </c>
      <c r="F2647" s="2" t="s">
        <v>107</v>
      </c>
      <c r="G2647" s="2">
        <v>42</v>
      </c>
      <c r="H2647" s="2">
        <v>58</v>
      </c>
      <c r="I2647" s="2" t="s">
        <v>26</v>
      </c>
      <c r="J2647" s="2" t="s">
        <v>27</v>
      </c>
      <c r="K2647" s="2">
        <v>1988</v>
      </c>
      <c r="L2647" s="2" t="s">
        <v>21</v>
      </c>
      <c r="M2647" s="3">
        <v>32455</v>
      </c>
    </row>
    <row r="2648" spans="1:13" x14ac:dyDescent="0.2">
      <c r="A2648" s="1" t="s">
        <v>91</v>
      </c>
      <c r="B2648" s="2" t="s">
        <v>1114</v>
      </c>
      <c r="C2648" s="2" t="s">
        <v>15</v>
      </c>
      <c r="D2648" s="2" t="s">
        <v>3285</v>
      </c>
      <c r="E2648" s="2" t="s">
        <v>2175</v>
      </c>
      <c r="F2648" s="2" t="s">
        <v>51</v>
      </c>
      <c r="G2648" s="2">
        <v>43</v>
      </c>
      <c r="H2648" s="2">
        <v>57</v>
      </c>
      <c r="I2648" s="2" t="s">
        <v>26</v>
      </c>
      <c r="J2648" s="2" t="s">
        <v>27</v>
      </c>
      <c r="K2648" s="2">
        <v>1988</v>
      </c>
      <c r="L2648" s="2" t="s">
        <v>21</v>
      </c>
      <c r="M2648" s="3">
        <v>32455</v>
      </c>
    </row>
    <row r="2649" spans="1:13" x14ac:dyDescent="0.2">
      <c r="A2649" s="1" t="s">
        <v>13</v>
      </c>
      <c r="B2649" s="2" t="s">
        <v>2432</v>
      </c>
      <c r="C2649" s="2" t="s">
        <v>15</v>
      </c>
      <c r="D2649" s="2" t="s">
        <v>3286</v>
      </c>
      <c r="E2649" s="2" t="s">
        <v>2175</v>
      </c>
      <c r="F2649" s="2" t="s">
        <v>18</v>
      </c>
      <c r="G2649" s="2">
        <v>62</v>
      </c>
      <c r="H2649" s="2">
        <v>38</v>
      </c>
      <c r="I2649" s="2" t="s">
        <v>19</v>
      </c>
      <c r="J2649" s="2" t="s">
        <v>27</v>
      </c>
      <c r="K2649" s="2">
        <v>1988</v>
      </c>
      <c r="L2649" s="2" t="s">
        <v>21</v>
      </c>
      <c r="M2649" s="3">
        <v>32455</v>
      </c>
    </row>
    <row r="2650" spans="1:13" x14ac:dyDescent="0.2">
      <c r="A2650" s="1" t="s">
        <v>69</v>
      </c>
      <c r="B2650" s="2" t="s">
        <v>1117</v>
      </c>
      <c r="C2650" s="2" t="s">
        <v>15</v>
      </c>
      <c r="D2650" s="2" t="s">
        <v>3287</v>
      </c>
      <c r="E2650" s="2" t="s">
        <v>2175</v>
      </c>
      <c r="F2650" s="2" t="s">
        <v>233</v>
      </c>
      <c r="G2650" s="2">
        <v>58</v>
      </c>
      <c r="H2650" s="2">
        <v>42</v>
      </c>
      <c r="I2650" s="2" t="s">
        <v>19</v>
      </c>
      <c r="J2650" s="2" t="s">
        <v>27</v>
      </c>
      <c r="K2650" s="2">
        <v>1988</v>
      </c>
      <c r="L2650" s="2" t="s">
        <v>21</v>
      </c>
      <c r="M2650" s="3">
        <v>32455</v>
      </c>
    </row>
    <row r="2651" spans="1:13" x14ac:dyDescent="0.2">
      <c r="A2651" s="1" t="s">
        <v>242</v>
      </c>
      <c r="B2651" s="2" t="s">
        <v>646</v>
      </c>
      <c r="C2651" s="2" t="s">
        <v>15</v>
      </c>
      <c r="D2651" s="2" t="s">
        <v>3288</v>
      </c>
      <c r="E2651" s="2" t="s">
        <v>2175</v>
      </c>
      <c r="F2651" s="2" t="s">
        <v>18</v>
      </c>
      <c r="G2651" s="2">
        <v>52</v>
      </c>
      <c r="H2651" s="2">
        <v>48</v>
      </c>
      <c r="I2651" s="2" t="s">
        <v>19</v>
      </c>
      <c r="J2651" s="2" t="s">
        <v>27</v>
      </c>
      <c r="K2651" s="2">
        <v>1988</v>
      </c>
      <c r="L2651" s="2" t="s">
        <v>21</v>
      </c>
      <c r="M2651" s="3">
        <v>32455</v>
      </c>
    </row>
    <row r="2652" spans="1:13" x14ac:dyDescent="0.2">
      <c r="A2652" s="1" t="s">
        <v>13</v>
      </c>
      <c r="B2652" s="2" t="s">
        <v>927</v>
      </c>
      <c r="C2652" s="2" t="s">
        <v>15</v>
      </c>
      <c r="D2652" s="2" t="s">
        <v>3289</v>
      </c>
      <c r="E2652" s="2" t="s">
        <v>2175</v>
      </c>
      <c r="F2652" s="2" t="s">
        <v>2052</v>
      </c>
      <c r="G2652" s="2">
        <v>19</v>
      </c>
      <c r="H2652" s="2">
        <v>81</v>
      </c>
      <c r="I2652" s="2" t="s">
        <v>26</v>
      </c>
      <c r="J2652" s="2" t="s">
        <v>27</v>
      </c>
      <c r="K2652" s="2">
        <v>1988</v>
      </c>
      <c r="L2652" s="2" t="s">
        <v>21</v>
      </c>
      <c r="M2652" s="3">
        <v>32455</v>
      </c>
    </row>
    <row r="2653" spans="1:13" x14ac:dyDescent="0.2">
      <c r="A2653" s="1" t="s">
        <v>122</v>
      </c>
      <c r="B2653" s="2" t="s">
        <v>682</v>
      </c>
      <c r="C2653" s="2" t="s">
        <v>15</v>
      </c>
      <c r="D2653" s="2" t="s">
        <v>3252</v>
      </c>
      <c r="E2653" s="2" t="s">
        <v>2175</v>
      </c>
      <c r="F2653" s="2" t="s">
        <v>76</v>
      </c>
      <c r="G2653" s="2">
        <v>78</v>
      </c>
      <c r="H2653" s="2">
        <v>22</v>
      </c>
      <c r="I2653" s="2" t="s">
        <v>19</v>
      </c>
      <c r="J2653" s="2" t="s">
        <v>27</v>
      </c>
      <c r="K2653" s="2">
        <v>1988</v>
      </c>
      <c r="L2653" s="2" t="s">
        <v>21</v>
      </c>
      <c r="M2653" s="3">
        <v>32455</v>
      </c>
    </row>
    <row r="2654" spans="1:13" x14ac:dyDescent="0.2">
      <c r="A2654" s="1" t="s">
        <v>108</v>
      </c>
      <c r="B2654" s="2" t="s">
        <v>109</v>
      </c>
      <c r="C2654" s="2" t="s">
        <v>15</v>
      </c>
      <c r="D2654" s="2" t="s">
        <v>3290</v>
      </c>
      <c r="E2654" s="2" t="s">
        <v>2175</v>
      </c>
      <c r="F2654" s="2" t="s">
        <v>78</v>
      </c>
      <c r="G2654" s="2">
        <v>72</v>
      </c>
      <c r="H2654" s="2">
        <v>28</v>
      </c>
      <c r="I2654" s="2" t="s">
        <v>19</v>
      </c>
      <c r="J2654" s="2" t="s">
        <v>20</v>
      </c>
      <c r="K2654" s="2">
        <v>1988</v>
      </c>
      <c r="L2654" s="2" t="s">
        <v>21</v>
      </c>
      <c r="M2654" s="3">
        <v>32455</v>
      </c>
    </row>
    <row r="2655" spans="1:13" x14ac:dyDescent="0.2">
      <c r="A2655" s="1" t="s">
        <v>108</v>
      </c>
      <c r="B2655" s="2" t="s">
        <v>3291</v>
      </c>
      <c r="C2655" s="2" t="s">
        <v>15</v>
      </c>
      <c r="D2655" s="2" t="s">
        <v>3292</v>
      </c>
      <c r="E2655" s="2" t="s">
        <v>2175</v>
      </c>
      <c r="F2655" s="2" t="s">
        <v>59</v>
      </c>
      <c r="G2655" s="2">
        <v>56</v>
      </c>
      <c r="H2655" s="2">
        <v>44</v>
      </c>
      <c r="I2655" s="2" t="s">
        <v>26</v>
      </c>
      <c r="J2655" s="2" t="s">
        <v>20</v>
      </c>
      <c r="K2655" s="2">
        <v>1988</v>
      </c>
      <c r="L2655" s="2" t="s">
        <v>21</v>
      </c>
      <c r="M2655" s="3">
        <v>32455</v>
      </c>
    </row>
    <row r="2656" spans="1:13" x14ac:dyDescent="0.2">
      <c r="A2656" s="1" t="s">
        <v>22</v>
      </c>
      <c r="B2656" s="2" t="s">
        <v>3293</v>
      </c>
      <c r="C2656" s="2" t="s">
        <v>15</v>
      </c>
      <c r="D2656" s="2" t="s">
        <v>3294</v>
      </c>
      <c r="E2656" s="2" t="s">
        <v>2175</v>
      </c>
      <c r="F2656" s="2" t="s">
        <v>130</v>
      </c>
      <c r="G2656" s="2">
        <v>72</v>
      </c>
      <c r="H2656" s="2">
        <v>28</v>
      </c>
      <c r="I2656" s="2" t="s">
        <v>19</v>
      </c>
      <c r="J2656" s="2" t="s">
        <v>20</v>
      </c>
      <c r="K2656" s="2">
        <v>1988</v>
      </c>
      <c r="L2656" s="2" t="s">
        <v>21</v>
      </c>
      <c r="M2656" s="3">
        <v>32455</v>
      </c>
    </row>
    <row r="2657" spans="1:13" x14ac:dyDescent="0.2">
      <c r="A2657" s="1" t="s">
        <v>13</v>
      </c>
      <c r="B2657" s="2" t="s">
        <v>900</v>
      </c>
      <c r="C2657" s="2" t="s">
        <v>15</v>
      </c>
      <c r="D2657" s="2" t="s">
        <v>3295</v>
      </c>
      <c r="E2657" s="2" t="s">
        <v>2175</v>
      </c>
      <c r="F2657" s="2" t="s">
        <v>1188</v>
      </c>
      <c r="G2657" s="2">
        <v>19</v>
      </c>
      <c r="H2657" s="2">
        <v>81</v>
      </c>
      <c r="I2657" s="2" t="s">
        <v>26</v>
      </c>
      <c r="J2657" s="2" t="s">
        <v>27</v>
      </c>
      <c r="K2657" s="2">
        <v>1988</v>
      </c>
      <c r="L2657" s="2" t="s">
        <v>21</v>
      </c>
      <c r="M2657" s="3">
        <v>32455</v>
      </c>
    </row>
    <row r="2658" spans="1:13" x14ac:dyDescent="0.2">
      <c r="A2658" s="1" t="s">
        <v>217</v>
      </c>
      <c r="B2658" s="2" t="s">
        <v>3296</v>
      </c>
      <c r="C2658" s="2" t="s">
        <v>15</v>
      </c>
      <c r="D2658" s="2" t="s">
        <v>1685</v>
      </c>
      <c r="E2658" s="2" t="s">
        <v>2175</v>
      </c>
      <c r="F2658" s="2" t="s">
        <v>107</v>
      </c>
      <c r="G2658" s="2">
        <v>57</v>
      </c>
      <c r="H2658" s="2">
        <v>43</v>
      </c>
      <c r="I2658" s="2" t="s">
        <v>19</v>
      </c>
      <c r="J2658" s="2" t="s">
        <v>27</v>
      </c>
      <c r="K2658" s="2">
        <v>1988</v>
      </c>
      <c r="L2658" s="2" t="s">
        <v>21</v>
      </c>
      <c r="M2658" s="3">
        <v>32455</v>
      </c>
    </row>
    <row r="2659" spans="1:13" x14ac:dyDescent="0.2">
      <c r="A2659" s="1" t="s">
        <v>22</v>
      </c>
      <c r="B2659" s="2" t="s">
        <v>1629</v>
      </c>
      <c r="C2659" s="2" t="s">
        <v>15</v>
      </c>
      <c r="D2659" s="2" t="s">
        <v>3297</v>
      </c>
      <c r="E2659" s="2" t="s">
        <v>2175</v>
      </c>
      <c r="F2659" s="2" t="s">
        <v>3298</v>
      </c>
      <c r="G2659" s="2">
        <v>72</v>
      </c>
      <c r="H2659" s="2">
        <v>28</v>
      </c>
      <c r="I2659" s="2" t="s">
        <v>19</v>
      </c>
      <c r="J2659" s="2" t="s">
        <v>27</v>
      </c>
      <c r="K2659" s="2">
        <v>1988</v>
      </c>
      <c r="L2659" s="2" t="s">
        <v>21</v>
      </c>
      <c r="M2659" s="3">
        <v>32455</v>
      </c>
    </row>
    <row r="2660" spans="1:13" x14ac:dyDescent="0.2">
      <c r="A2660" s="1" t="s">
        <v>308</v>
      </c>
      <c r="B2660" s="2" t="s">
        <v>309</v>
      </c>
      <c r="C2660" s="2" t="s">
        <v>15</v>
      </c>
      <c r="D2660" s="2" t="s">
        <v>2905</v>
      </c>
      <c r="E2660" s="2" t="s">
        <v>2175</v>
      </c>
      <c r="F2660" s="2" t="s">
        <v>107</v>
      </c>
      <c r="G2660" s="2">
        <v>40</v>
      </c>
      <c r="H2660" s="2">
        <v>60</v>
      </c>
      <c r="I2660" s="2" t="s">
        <v>26</v>
      </c>
      <c r="J2660" s="2" t="s">
        <v>27</v>
      </c>
      <c r="K2660" s="2">
        <v>1988</v>
      </c>
      <c r="L2660" s="2" t="s">
        <v>21</v>
      </c>
      <c r="M2660" s="3">
        <v>32455</v>
      </c>
    </row>
    <row r="2661" spans="1:13" x14ac:dyDescent="0.2">
      <c r="A2661" s="1" t="s">
        <v>339</v>
      </c>
      <c r="B2661" s="2" t="s">
        <v>340</v>
      </c>
      <c r="C2661" s="2" t="s">
        <v>24</v>
      </c>
      <c r="D2661" s="4">
        <v>600000</v>
      </c>
      <c r="E2661" s="2" t="s">
        <v>2175</v>
      </c>
      <c r="F2661" s="2" t="s">
        <v>76</v>
      </c>
      <c r="G2661" s="2">
        <v>60</v>
      </c>
      <c r="H2661" s="2">
        <v>40</v>
      </c>
      <c r="I2661" s="2" t="s">
        <v>26</v>
      </c>
      <c r="J2661" s="2" t="s">
        <v>20</v>
      </c>
      <c r="K2661" s="2">
        <v>1986</v>
      </c>
      <c r="L2661" s="2" t="s">
        <v>21</v>
      </c>
      <c r="M2661" s="3">
        <v>31720</v>
      </c>
    </row>
    <row r="2662" spans="1:13" x14ac:dyDescent="0.2">
      <c r="A2662" s="1" t="s">
        <v>83</v>
      </c>
      <c r="B2662" s="2" t="s">
        <v>84</v>
      </c>
      <c r="C2662" s="2" t="s">
        <v>2616</v>
      </c>
      <c r="D2662" s="2" t="s">
        <v>3299</v>
      </c>
      <c r="E2662" s="2" t="s">
        <v>2175</v>
      </c>
      <c r="F2662" s="2" t="s">
        <v>258</v>
      </c>
      <c r="G2662" s="2">
        <v>62</v>
      </c>
      <c r="H2662" s="2">
        <v>38</v>
      </c>
      <c r="I2662" s="2" t="s">
        <v>19</v>
      </c>
      <c r="J2662" s="2" t="s">
        <v>27</v>
      </c>
      <c r="K2662" s="2">
        <v>1986</v>
      </c>
      <c r="L2662" s="2" t="s">
        <v>21</v>
      </c>
      <c r="M2662" s="3">
        <v>31720</v>
      </c>
    </row>
    <row r="2663" spans="1:13" x14ac:dyDescent="0.2">
      <c r="A2663" s="1" t="s">
        <v>83</v>
      </c>
      <c r="B2663" s="2" t="s">
        <v>84</v>
      </c>
      <c r="C2663" s="2" t="s">
        <v>3300</v>
      </c>
      <c r="D2663" s="2" t="s">
        <v>3301</v>
      </c>
      <c r="E2663" s="2" t="s">
        <v>2175</v>
      </c>
      <c r="F2663" s="2" t="s">
        <v>1460</v>
      </c>
      <c r="G2663" s="2">
        <v>74</v>
      </c>
      <c r="H2663" s="2">
        <v>26</v>
      </c>
      <c r="I2663" s="2" t="s">
        <v>19</v>
      </c>
      <c r="J2663" s="2" t="s">
        <v>27</v>
      </c>
      <c r="K2663" s="2">
        <v>1986</v>
      </c>
      <c r="L2663" s="2" t="s">
        <v>21</v>
      </c>
      <c r="M2663" s="3">
        <v>31720</v>
      </c>
    </row>
    <row r="2664" spans="1:13" x14ac:dyDescent="0.2">
      <c r="A2664" s="1" t="s">
        <v>23</v>
      </c>
      <c r="B2664" s="2" t="s">
        <v>23</v>
      </c>
      <c r="C2664" s="2" t="s">
        <v>24</v>
      </c>
      <c r="D2664" s="4">
        <v>100000000</v>
      </c>
      <c r="E2664" s="2" t="s">
        <v>2175</v>
      </c>
      <c r="F2664" s="2" t="s">
        <v>3302</v>
      </c>
      <c r="G2664" s="2">
        <v>79</v>
      </c>
      <c r="H2664" s="2">
        <v>21</v>
      </c>
      <c r="I2664" s="2" t="s">
        <v>19</v>
      </c>
      <c r="J2664" s="2" t="s">
        <v>27</v>
      </c>
      <c r="K2664" s="2">
        <v>1986</v>
      </c>
      <c r="L2664" s="2" t="s">
        <v>21</v>
      </c>
      <c r="M2664" s="3">
        <v>31720</v>
      </c>
    </row>
    <row r="2665" spans="1:13" x14ac:dyDescent="0.2">
      <c r="A2665" s="1" t="s">
        <v>23</v>
      </c>
      <c r="B2665" s="2" t="s">
        <v>23</v>
      </c>
      <c r="C2665" s="2" t="s">
        <v>24</v>
      </c>
      <c r="D2665" s="4">
        <v>400000000</v>
      </c>
      <c r="E2665" s="2" t="s">
        <v>2175</v>
      </c>
      <c r="F2665" s="2" t="s">
        <v>3303</v>
      </c>
      <c r="G2665" s="2">
        <v>60</v>
      </c>
      <c r="H2665" s="2">
        <v>40</v>
      </c>
      <c r="I2665" s="2" t="s">
        <v>19</v>
      </c>
      <c r="J2665" s="2" t="s">
        <v>27</v>
      </c>
      <c r="K2665" s="2">
        <v>1986</v>
      </c>
      <c r="L2665" s="2" t="s">
        <v>21</v>
      </c>
      <c r="M2665" s="3">
        <v>31720</v>
      </c>
    </row>
    <row r="2666" spans="1:13" x14ac:dyDescent="0.2">
      <c r="A2666" s="1" t="s">
        <v>79</v>
      </c>
      <c r="B2666" s="2" t="s">
        <v>486</v>
      </c>
      <c r="C2666" s="2" t="s">
        <v>24</v>
      </c>
      <c r="D2666" s="4">
        <v>6500000</v>
      </c>
      <c r="E2666" s="2" t="s">
        <v>2175</v>
      </c>
      <c r="F2666" s="2" t="s">
        <v>78</v>
      </c>
      <c r="G2666" s="2">
        <v>57</v>
      </c>
      <c r="H2666" s="2">
        <v>43</v>
      </c>
      <c r="I2666" s="2" t="s">
        <v>26</v>
      </c>
      <c r="J2666" s="2" t="s">
        <v>20</v>
      </c>
      <c r="K2666" s="2">
        <v>1986</v>
      </c>
      <c r="L2666" s="2" t="s">
        <v>21</v>
      </c>
      <c r="M2666" s="3">
        <v>31720</v>
      </c>
    </row>
    <row r="2667" spans="1:13" x14ac:dyDescent="0.2">
      <c r="A2667" s="1" t="s">
        <v>79</v>
      </c>
      <c r="B2667" s="2" t="s">
        <v>79</v>
      </c>
      <c r="C2667" s="2" t="s">
        <v>24</v>
      </c>
      <c r="D2667" s="2">
        <v>900000000</v>
      </c>
      <c r="E2667" s="2" t="s">
        <v>3304</v>
      </c>
      <c r="F2667" s="2" t="s">
        <v>107</v>
      </c>
      <c r="G2667" s="2">
        <v>57.55</v>
      </c>
      <c r="H2667" s="2">
        <v>42.45</v>
      </c>
      <c r="I2667" s="2" t="s">
        <v>26</v>
      </c>
      <c r="J2667" s="2" t="s">
        <v>20</v>
      </c>
      <c r="K2667" s="2">
        <v>2020</v>
      </c>
      <c r="L2667" s="2" t="s">
        <v>21</v>
      </c>
      <c r="M2667" s="3">
        <v>44138</v>
      </c>
    </row>
    <row r="2668" spans="1:13" x14ac:dyDescent="0.2">
      <c r="A2668" s="1" t="s">
        <v>83</v>
      </c>
      <c r="B2668" s="2" t="s">
        <v>84</v>
      </c>
      <c r="C2668" s="2" t="s">
        <v>24</v>
      </c>
      <c r="D2668" s="2">
        <v>487500000</v>
      </c>
      <c r="E2668" s="2" t="s">
        <v>3304</v>
      </c>
      <c r="F2668" s="2" t="s">
        <v>107</v>
      </c>
      <c r="G2668" s="2">
        <v>70.63</v>
      </c>
      <c r="H2668" s="2">
        <v>29.37</v>
      </c>
      <c r="I2668" s="2" t="s">
        <v>19</v>
      </c>
      <c r="J2668" s="2" t="s">
        <v>20</v>
      </c>
      <c r="K2668" s="2">
        <v>2020</v>
      </c>
      <c r="L2668" s="2" t="s">
        <v>21</v>
      </c>
      <c r="M2668" s="3">
        <v>44138</v>
      </c>
    </row>
    <row r="2669" spans="1:13" x14ac:dyDescent="0.2">
      <c r="A2669" s="1" t="s">
        <v>91</v>
      </c>
      <c r="B2669" s="2" t="s">
        <v>1114</v>
      </c>
      <c r="C2669" s="2" t="s">
        <v>15</v>
      </c>
      <c r="D2669" s="2" t="s">
        <v>3305</v>
      </c>
      <c r="E2669" s="2" t="s">
        <v>3304</v>
      </c>
      <c r="F2669" s="2" t="s">
        <v>93</v>
      </c>
      <c r="G2669" s="2">
        <v>64.66</v>
      </c>
      <c r="H2669" s="2">
        <v>35.340000000000003</v>
      </c>
      <c r="I2669" s="2" t="s">
        <v>26</v>
      </c>
      <c r="J2669" s="2" t="s">
        <v>20</v>
      </c>
      <c r="K2669" s="2">
        <v>2020</v>
      </c>
      <c r="L2669" s="2" t="s">
        <v>21</v>
      </c>
      <c r="M2669" s="3">
        <v>44138</v>
      </c>
    </row>
    <row r="2670" spans="1:13" x14ac:dyDescent="0.2">
      <c r="A2670" s="1" t="s">
        <v>248</v>
      </c>
      <c r="B2670" s="2" t="s">
        <v>3306</v>
      </c>
      <c r="C2670" s="2" t="s">
        <v>15</v>
      </c>
      <c r="D2670" s="2" t="s">
        <v>3307</v>
      </c>
      <c r="E2670" s="2" t="s">
        <v>3304</v>
      </c>
      <c r="F2670" s="2" t="s">
        <v>130</v>
      </c>
      <c r="G2670" s="2">
        <v>76.150000000000006</v>
      </c>
      <c r="H2670" s="2">
        <v>23.85</v>
      </c>
      <c r="I2670" s="2" t="s">
        <v>19</v>
      </c>
      <c r="J2670" s="2" t="s">
        <v>20</v>
      </c>
      <c r="K2670" s="2">
        <v>2018</v>
      </c>
      <c r="L2670" s="2" t="s">
        <v>21</v>
      </c>
      <c r="M2670" s="3">
        <v>43410</v>
      </c>
    </row>
    <row r="2671" spans="1:13" x14ac:dyDescent="0.2">
      <c r="A2671" s="1" t="s">
        <v>248</v>
      </c>
      <c r="B2671" s="2" t="s">
        <v>248</v>
      </c>
      <c r="C2671" s="2" t="s">
        <v>15</v>
      </c>
      <c r="D2671" s="2" t="s">
        <v>2498</v>
      </c>
      <c r="E2671" s="2" t="s">
        <v>3304</v>
      </c>
      <c r="F2671" s="2" t="s">
        <v>90</v>
      </c>
      <c r="G2671" s="2">
        <v>72.069999999999993</v>
      </c>
      <c r="H2671" s="2">
        <v>27.93</v>
      </c>
      <c r="I2671" s="2" t="s">
        <v>19</v>
      </c>
      <c r="J2671" s="2" t="s">
        <v>20</v>
      </c>
      <c r="K2671" s="2">
        <v>2018</v>
      </c>
      <c r="L2671" s="2" t="s">
        <v>21</v>
      </c>
      <c r="M2671" s="3">
        <v>43410</v>
      </c>
    </row>
    <row r="2672" spans="1:13" x14ac:dyDescent="0.2">
      <c r="A2672" s="1" t="s">
        <v>52</v>
      </c>
      <c r="B2672" s="2" t="s">
        <v>742</v>
      </c>
      <c r="C2672" s="2" t="s">
        <v>24</v>
      </c>
      <c r="D2672" s="2">
        <v>450000000</v>
      </c>
      <c r="E2672" s="2" t="s">
        <v>3304</v>
      </c>
      <c r="F2672" s="2" t="s">
        <v>93</v>
      </c>
      <c r="G2672" s="2">
        <v>64.010000000000005</v>
      </c>
      <c r="H2672" s="2">
        <v>35.99</v>
      </c>
      <c r="I2672" s="2" t="s">
        <v>26</v>
      </c>
      <c r="J2672" s="2" t="s">
        <v>20</v>
      </c>
      <c r="K2672" s="2">
        <v>2018</v>
      </c>
      <c r="L2672" s="2" t="s">
        <v>21</v>
      </c>
      <c r="M2672" s="3">
        <v>43410</v>
      </c>
    </row>
    <row r="2673" spans="1:13" x14ac:dyDescent="0.2">
      <c r="A2673" s="1" t="s">
        <v>32</v>
      </c>
      <c r="B2673" s="2" t="s">
        <v>462</v>
      </c>
      <c r="C2673" s="2" t="s">
        <v>24</v>
      </c>
      <c r="D2673" s="2">
        <v>140000000</v>
      </c>
      <c r="E2673" s="2" t="s">
        <v>3304</v>
      </c>
      <c r="F2673" s="2" t="s">
        <v>65</v>
      </c>
      <c r="G2673" s="2">
        <v>55.39</v>
      </c>
      <c r="H2673" s="2">
        <v>44.61</v>
      </c>
      <c r="I2673" s="2" t="s">
        <v>26</v>
      </c>
      <c r="J2673" s="2" t="s">
        <v>20</v>
      </c>
      <c r="K2673" s="2">
        <v>2018</v>
      </c>
      <c r="L2673" s="2" t="s">
        <v>21</v>
      </c>
      <c r="M2673" s="3">
        <v>43410</v>
      </c>
    </row>
    <row r="2674" spans="1:13" x14ac:dyDescent="0.2">
      <c r="A2674" s="1" t="s">
        <v>108</v>
      </c>
      <c r="B2674" s="2" t="s">
        <v>465</v>
      </c>
      <c r="C2674" s="2" t="s">
        <v>24</v>
      </c>
      <c r="D2674" s="2">
        <v>124000000</v>
      </c>
      <c r="E2674" s="2" t="s">
        <v>3304</v>
      </c>
      <c r="F2674" s="2" t="s">
        <v>35</v>
      </c>
      <c r="G2674" s="2">
        <v>61.7</v>
      </c>
      <c r="H2674" s="2">
        <v>38.299999999999997</v>
      </c>
      <c r="I2674" s="2" t="s">
        <v>26</v>
      </c>
      <c r="J2674" s="2" t="s">
        <v>20</v>
      </c>
      <c r="K2674" s="2">
        <v>2018</v>
      </c>
      <c r="L2674" s="2" t="s">
        <v>21</v>
      </c>
      <c r="M2674" s="3">
        <v>43410</v>
      </c>
    </row>
    <row r="2675" spans="1:13" x14ac:dyDescent="0.2">
      <c r="A2675" s="1" t="s">
        <v>23</v>
      </c>
      <c r="B2675" s="2" t="s">
        <v>23</v>
      </c>
      <c r="C2675" s="2" t="s">
        <v>24</v>
      </c>
      <c r="D2675" s="2">
        <v>4000000000</v>
      </c>
      <c r="E2675" s="2" t="s">
        <v>3304</v>
      </c>
      <c r="F2675" s="2" t="s">
        <v>3308</v>
      </c>
      <c r="G2675" s="2">
        <v>56.2</v>
      </c>
      <c r="H2675" s="2">
        <v>43.8</v>
      </c>
      <c r="I2675" s="2" t="s">
        <v>19</v>
      </c>
      <c r="J2675" s="2" t="s">
        <v>27</v>
      </c>
      <c r="K2675" s="2">
        <v>2018</v>
      </c>
      <c r="L2675" s="2" t="s">
        <v>21</v>
      </c>
      <c r="M2675" s="3">
        <v>43410</v>
      </c>
    </row>
    <row r="2676" spans="1:13" x14ac:dyDescent="0.2">
      <c r="A2676" s="1" t="s">
        <v>248</v>
      </c>
      <c r="B2676" s="2" t="s">
        <v>772</v>
      </c>
      <c r="C2676" s="2" t="s">
        <v>15</v>
      </c>
      <c r="D2676" s="2" t="s">
        <v>3309</v>
      </c>
      <c r="E2676" s="2" t="s">
        <v>3304</v>
      </c>
      <c r="F2676" s="2" t="s">
        <v>59</v>
      </c>
      <c r="G2676" s="2">
        <v>80.83</v>
      </c>
      <c r="H2676" s="2">
        <v>19.170000000000002</v>
      </c>
      <c r="I2676" s="2" t="s">
        <v>19</v>
      </c>
      <c r="J2676" s="2" t="s">
        <v>20</v>
      </c>
      <c r="K2676" s="2">
        <v>2018</v>
      </c>
      <c r="L2676" s="2" t="s">
        <v>21</v>
      </c>
      <c r="M2676" s="3">
        <v>43410</v>
      </c>
    </row>
    <row r="2677" spans="1:13" x14ac:dyDescent="0.2">
      <c r="A2677" s="1" t="s">
        <v>248</v>
      </c>
      <c r="B2677" s="2" t="s">
        <v>787</v>
      </c>
      <c r="C2677" s="2" t="s">
        <v>15</v>
      </c>
      <c r="D2677" s="2" t="s">
        <v>2498</v>
      </c>
      <c r="E2677" s="2" t="s">
        <v>3304</v>
      </c>
      <c r="F2677" s="2" t="s">
        <v>65</v>
      </c>
      <c r="G2677" s="2">
        <v>66.41</v>
      </c>
      <c r="H2677" s="2">
        <v>33.590000000000003</v>
      </c>
      <c r="I2677" s="2" t="s">
        <v>26</v>
      </c>
      <c r="J2677" s="2" t="s">
        <v>20</v>
      </c>
      <c r="K2677" s="2">
        <v>2018</v>
      </c>
      <c r="L2677" s="2" t="s">
        <v>21</v>
      </c>
      <c r="M2677" s="3">
        <v>43410</v>
      </c>
    </row>
    <row r="2678" spans="1:13" x14ac:dyDescent="0.2">
      <c r="A2678" s="1" t="s">
        <v>22</v>
      </c>
      <c r="B2678" s="2" t="s">
        <v>23</v>
      </c>
      <c r="C2678" s="2" t="s">
        <v>24</v>
      </c>
      <c r="D2678" s="2">
        <v>2000000000</v>
      </c>
      <c r="E2678" s="2" t="s">
        <v>3304</v>
      </c>
      <c r="F2678" s="2" t="s">
        <v>3310</v>
      </c>
      <c r="G2678" s="2">
        <v>63.4</v>
      </c>
      <c r="H2678" s="2">
        <v>36.6</v>
      </c>
      <c r="I2678" s="2" t="s">
        <v>19</v>
      </c>
      <c r="J2678" s="2" t="s">
        <v>27</v>
      </c>
      <c r="K2678" s="2">
        <v>2018</v>
      </c>
      <c r="L2678" s="2" t="s">
        <v>21</v>
      </c>
      <c r="M2678" s="3">
        <v>43410</v>
      </c>
    </row>
    <row r="2679" spans="1:13" x14ac:dyDescent="0.2">
      <c r="A2679" s="1" t="s">
        <v>248</v>
      </c>
      <c r="B2679" s="2" t="s">
        <v>2350</v>
      </c>
      <c r="C2679" s="2" t="s">
        <v>15</v>
      </c>
      <c r="D2679" s="2" t="s">
        <v>2498</v>
      </c>
      <c r="E2679" s="2" t="s">
        <v>3304</v>
      </c>
      <c r="F2679" s="2" t="s">
        <v>44</v>
      </c>
      <c r="G2679" s="2">
        <v>74.239999999999995</v>
      </c>
      <c r="H2679" s="2">
        <v>25.76</v>
      </c>
      <c r="I2679" s="2" t="s">
        <v>19</v>
      </c>
      <c r="J2679" s="2" t="s">
        <v>20</v>
      </c>
      <c r="K2679" s="2">
        <v>2018</v>
      </c>
      <c r="L2679" s="2" t="s">
        <v>21</v>
      </c>
      <c r="M2679" s="3">
        <v>43410</v>
      </c>
    </row>
    <row r="2680" spans="1:13" x14ac:dyDescent="0.2">
      <c r="A2680" s="1" t="s">
        <v>242</v>
      </c>
      <c r="B2680" s="2" t="s">
        <v>494</v>
      </c>
      <c r="C2680" s="2" t="s">
        <v>24</v>
      </c>
      <c r="D2680" s="2">
        <v>50000000</v>
      </c>
      <c r="E2680" s="2" t="s">
        <v>3304</v>
      </c>
      <c r="F2680" s="2" t="s">
        <v>76</v>
      </c>
      <c r="G2680" s="2">
        <v>72.12</v>
      </c>
      <c r="H2680" s="2">
        <v>27.88</v>
      </c>
      <c r="I2680" s="2" t="s">
        <v>19</v>
      </c>
      <c r="J2680" s="2" t="s">
        <v>31</v>
      </c>
      <c r="K2680" s="2">
        <v>2018</v>
      </c>
      <c r="L2680" s="2" t="s">
        <v>49</v>
      </c>
      <c r="M2680" s="3">
        <v>43256</v>
      </c>
    </row>
    <row r="2681" spans="1:13" x14ac:dyDescent="0.2">
      <c r="A2681" s="1" t="s">
        <v>242</v>
      </c>
      <c r="B2681" s="2" t="s">
        <v>684</v>
      </c>
      <c r="C2681" s="2" t="s">
        <v>24</v>
      </c>
      <c r="D2681" s="4">
        <v>580000000</v>
      </c>
      <c r="E2681" s="2" t="s">
        <v>3304</v>
      </c>
      <c r="F2681" s="2" t="s">
        <v>3311</v>
      </c>
      <c r="G2681" s="2">
        <v>73.3</v>
      </c>
      <c r="H2681" s="2">
        <v>29.61</v>
      </c>
      <c r="I2681" s="2" t="s">
        <v>19</v>
      </c>
      <c r="J2681" s="2" t="s">
        <v>20</v>
      </c>
      <c r="K2681" s="2">
        <v>2016</v>
      </c>
      <c r="L2681" s="2" t="s">
        <v>21</v>
      </c>
      <c r="M2681" s="3">
        <v>42682</v>
      </c>
    </row>
    <row r="2682" spans="1:13" x14ac:dyDescent="0.2">
      <c r="A2682" s="1" t="s">
        <v>108</v>
      </c>
      <c r="B2682" s="2" t="s">
        <v>573</v>
      </c>
      <c r="C2682" s="2" t="s">
        <v>15</v>
      </c>
      <c r="D2682" s="2" t="s">
        <v>3312</v>
      </c>
      <c r="E2682" s="2" t="s">
        <v>3304</v>
      </c>
      <c r="F2682" s="2" t="s">
        <v>44</v>
      </c>
      <c r="G2682" s="2">
        <v>68.42</v>
      </c>
      <c r="H2682" s="2">
        <v>31.58</v>
      </c>
      <c r="I2682" s="2" t="s">
        <v>19</v>
      </c>
      <c r="J2682" s="2" t="s">
        <v>20</v>
      </c>
      <c r="K2682" s="2">
        <v>2016</v>
      </c>
      <c r="L2682" s="2" t="s">
        <v>21</v>
      </c>
      <c r="M2682" s="3">
        <v>42682</v>
      </c>
    </row>
    <row r="2683" spans="1:13" x14ac:dyDescent="0.2">
      <c r="A2683" s="1" t="s">
        <v>13</v>
      </c>
      <c r="B2683" s="2" t="s">
        <v>13</v>
      </c>
      <c r="C2683" s="2" t="s">
        <v>24</v>
      </c>
      <c r="D2683" s="4">
        <v>1200000000</v>
      </c>
      <c r="E2683" s="2" t="s">
        <v>3304</v>
      </c>
      <c r="F2683" s="2" t="s">
        <v>3313</v>
      </c>
      <c r="G2683" s="2">
        <v>77.14</v>
      </c>
      <c r="H2683" s="2">
        <v>22.86</v>
      </c>
      <c r="I2683" s="2" t="s">
        <v>19</v>
      </c>
      <c r="J2683" s="2" t="s">
        <v>31</v>
      </c>
      <c r="K2683" s="2">
        <v>2016</v>
      </c>
      <c r="L2683" s="2" t="s">
        <v>21</v>
      </c>
      <c r="M2683" s="3">
        <v>42682</v>
      </c>
    </row>
    <row r="2684" spans="1:13" x14ac:dyDescent="0.2">
      <c r="A2684" s="1" t="s">
        <v>83</v>
      </c>
      <c r="B2684" s="2" t="s">
        <v>84</v>
      </c>
      <c r="C2684" s="2" t="s">
        <v>24</v>
      </c>
      <c r="D2684" s="4">
        <v>260700000</v>
      </c>
      <c r="E2684" s="2" t="s">
        <v>3304</v>
      </c>
      <c r="F2684" s="2" t="s">
        <v>1460</v>
      </c>
      <c r="G2684" s="2">
        <v>76.010000000000005</v>
      </c>
      <c r="H2684" s="2">
        <v>23.99</v>
      </c>
      <c r="I2684" s="2" t="s">
        <v>19</v>
      </c>
      <c r="J2684" s="2" t="s">
        <v>20</v>
      </c>
      <c r="K2684" s="2">
        <v>2016</v>
      </c>
      <c r="L2684" s="2" t="s">
        <v>21</v>
      </c>
      <c r="M2684" s="3">
        <v>42682</v>
      </c>
    </row>
    <row r="2685" spans="1:13" x14ac:dyDescent="0.2">
      <c r="A2685" s="1" t="s">
        <v>52</v>
      </c>
      <c r="B2685" s="2" t="s">
        <v>591</v>
      </c>
      <c r="C2685" s="2" t="s">
        <v>24</v>
      </c>
      <c r="D2685" s="4">
        <v>950000000</v>
      </c>
      <c r="E2685" s="2" t="s">
        <v>3304</v>
      </c>
      <c r="F2685" s="2" t="s">
        <v>107</v>
      </c>
      <c r="G2685" s="2">
        <v>67.88</v>
      </c>
      <c r="H2685" s="2">
        <v>32.119999999999997</v>
      </c>
      <c r="I2685" s="2" t="s">
        <v>19</v>
      </c>
      <c r="J2685" s="2" t="s">
        <v>20</v>
      </c>
      <c r="K2685" s="2">
        <v>2016</v>
      </c>
      <c r="L2685" s="2" t="s">
        <v>21</v>
      </c>
      <c r="M2685" s="3">
        <v>42682</v>
      </c>
    </row>
    <row r="2686" spans="1:13" x14ac:dyDescent="0.2">
      <c r="A2686" s="1" t="s">
        <v>83</v>
      </c>
      <c r="B2686" s="2" t="s">
        <v>84</v>
      </c>
      <c r="C2686" s="2" t="s">
        <v>24</v>
      </c>
      <c r="D2686" s="4">
        <v>310000000</v>
      </c>
      <c r="E2686" s="2" t="s">
        <v>3304</v>
      </c>
      <c r="F2686" s="2" t="s">
        <v>85</v>
      </c>
      <c r="G2686" s="2">
        <v>73.91</v>
      </c>
      <c r="H2686" s="2">
        <v>26.09</v>
      </c>
      <c r="I2686" s="2" t="s">
        <v>19</v>
      </c>
      <c r="J2686" s="2" t="s">
        <v>20</v>
      </c>
      <c r="K2686" s="2">
        <v>2015</v>
      </c>
      <c r="L2686" s="2" t="s">
        <v>36</v>
      </c>
      <c r="M2686" s="3">
        <v>42311</v>
      </c>
    </row>
    <row r="2687" spans="1:13" x14ac:dyDescent="0.2">
      <c r="A2687" s="1" t="s">
        <v>242</v>
      </c>
      <c r="B2687" s="2" t="s">
        <v>684</v>
      </c>
      <c r="C2687" s="2" t="s">
        <v>24</v>
      </c>
      <c r="D2687" s="4">
        <v>139967000</v>
      </c>
      <c r="E2687" s="2" t="s">
        <v>3304</v>
      </c>
      <c r="F2687" s="2" t="s">
        <v>76</v>
      </c>
      <c r="G2687" s="2">
        <v>64</v>
      </c>
      <c r="H2687" s="2">
        <v>36</v>
      </c>
      <c r="I2687" s="2" t="s">
        <v>26</v>
      </c>
      <c r="J2687" s="2" t="s">
        <v>20</v>
      </c>
      <c r="K2687" s="2">
        <v>1988</v>
      </c>
      <c r="L2687" s="2" t="s">
        <v>21</v>
      </c>
      <c r="M2687" s="3">
        <v>32455</v>
      </c>
    </row>
    <row r="2688" spans="1:13" x14ac:dyDescent="0.2">
      <c r="A2688" s="1" t="s">
        <v>23</v>
      </c>
      <c r="B2688" s="2" t="s">
        <v>23</v>
      </c>
      <c r="C2688" s="2" t="s">
        <v>24</v>
      </c>
      <c r="D2688" s="4">
        <v>300000000</v>
      </c>
      <c r="E2688" s="2" t="s">
        <v>3304</v>
      </c>
      <c r="F2688" s="2">
        <v>84</v>
      </c>
      <c r="G2688" s="2">
        <v>58</v>
      </c>
      <c r="H2688" s="2">
        <v>42</v>
      </c>
      <c r="I2688" s="2" t="s">
        <v>19</v>
      </c>
      <c r="J2688" s="2" t="s">
        <v>27</v>
      </c>
      <c r="K2688" s="2">
        <v>1988</v>
      </c>
      <c r="L2688" s="2" t="s">
        <v>21</v>
      </c>
      <c r="M2688" s="3">
        <v>32455</v>
      </c>
    </row>
    <row r="2689" spans="1:13" x14ac:dyDescent="0.2">
      <c r="A2689" s="1" t="s">
        <v>22</v>
      </c>
      <c r="B2689" s="2" t="s">
        <v>1088</v>
      </c>
      <c r="C2689" s="2" t="s">
        <v>15</v>
      </c>
      <c r="D2689" s="2" t="s">
        <v>3314</v>
      </c>
      <c r="E2689" s="2" t="s">
        <v>3315</v>
      </c>
      <c r="F2689" s="2" t="s">
        <v>90</v>
      </c>
      <c r="G2689" s="2">
        <v>76.98</v>
      </c>
      <c r="H2689" s="2">
        <v>23.02</v>
      </c>
      <c r="I2689" s="2" t="s">
        <v>19</v>
      </c>
      <c r="J2689" s="2" t="s">
        <v>27</v>
      </c>
      <c r="K2689" s="2">
        <v>2018</v>
      </c>
      <c r="L2689" s="2" t="s">
        <v>49</v>
      </c>
      <c r="M2689" s="3">
        <v>43256</v>
      </c>
    </row>
    <row r="2690" spans="1:13" x14ac:dyDescent="0.2">
      <c r="A2690" s="1" t="s">
        <v>242</v>
      </c>
      <c r="B2690" s="2" t="s">
        <v>324</v>
      </c>
      <c r="C2690" s="2" t="s">
        <v>15</v>
      </c>
      <c r="D2690" s="2" t="s">
        <v>3316</v>
      </c>
      <c r="E2690" s="2" t="s">
        <v>3315</v>
      </c>
      <c r="F2690" s="2" t="s">
        <v>3317</v>
      </c>
      <c r="G2690" s="2">
        <v>78.599999999999994</v>
      </c>
      <c r="H2690" s="2">
        <v>21.4</v>
      </c>
      <c r="I2690" s="2" t="s">
        <v>19</v>
      </c>
      <c r="J2690" s="2" t="s">
        <v>20</v>
      </c>
      <c r="K2690" s="2">
        <v>2016</v>
      </c>
      <c r="L2690" s="2" t="s">
        <v>21</v>
      </c>
      <c r="M2690" s="3">
        <v>42682</v>
      </c>
    </row>
    <row r="2691" spans="1:13" x14ac:dyDescent="0.2">
      <c r="A2691" s="1" t="s">
        <v>205</v>
      </c>
      <c r="B2691" s="2" t="s">
        <v>662</v>
      </c>
      <c r="C2691" s="2" t="s">
        <v>15</v>
      </c>
      <c r="D2691" s="2" t="s">
        <v>3318</v>
      </c>
      <c r="E2691" s="2" t="s">
        <v>3315</v>
      </c>
      <c r="F2691" s="2" t="s">
        <v>115</v>
      </c>
      <c r="G2691" s="2">
        <v>81.569999999999993</v>
      </c>
      <c r="H2691" s="2">
        <v>18.43</v>
      </c>
      <c r="I2691" s="2" t="s">
        <v>19</v>
      </c>
      <c r="J2691" s="2" t="s">
        <v>27</v>
      </c>
      <c r="K2691" s="2">
        <v>2016</v>
      </c>
      <c r="L2691" s="2" t="s">
        <v>49</v>
      </c>
      <c r="M2691" s="3">
        <v>42528</v>
      </c>
    </row>
    <row r="2692" spans="1:13" x14ac:dyDescent="0.2">
      <c r="A2692" s="1" t="s">
        <v>217</v>
      </c>
      <c r="B2692" s="2" t="s">
        <v>2012</v>
      </c>
      <c r="C2692" s="2" t="s">
        <v>15</v>
      </c>
      <c r="D2692" s="2" t="s">
        <v>3319</v>
      </c>
      <c r="E2692" s="2" t="s">
        <v>3315</v>
      </c>
      <c r="F2692" s="2" t="s">
        <v>76</v>
      </c>
      <c r="G2692" s="2">
        <v>46.29</v>
      </c>
      <c r="H2692" s="2">
        <v>53.71</v>
      </c>
      <c r="I2692" s="2" t="s">
        <v>26</v>
      </c>
      <c r="J2692" s="2" t="s">
        <v>20</v>
      </c>
      <c r="K2692" s="2">
        <v>2015</v>
      </c>
      <c r="L2692" s="2" t="s">
        <v>36</v>
      </c>
      <c r="M2692" s="3">
        <v>42241</v>
      </c>
    </row>
    <row r="2693" spans="1:13" x14ac:dyDescent="0.2">
      <c r="A2693" s="1" t="s">
        <v>122</v>
      </c>
      <c r="B2693" s="2" t="s">
        <v>3320</v>
      </c>
      <c r="C2693" s="2" t="s">
        <v>15</v>
      </c>
      <c r="D2693" s="2" t="s">
        <v>3321</v>
      </c>
      <c r="E2693" s="2" t="s">
        <v>3315</v>
      </c>
      <c r="F2693" s="2" t="s">
        <v>107</v>
      </c>
      <c r="G2693" s="2">
        <v>74.98</v>
      </c>
      <c r="H2693" s="2">
        <v>25.02</v>
      </c>
      <c r="I2693" s="2" t="s">
        <v>19</v>
      </c>
      <c r="J2693" s="2" t="s">
        <v>20</v>
      </c>
      <c r="K2693" s="2">
        <v>2015</v>
      </c>
      <c r="L2693" s="2" t="s">
        <v>36</v>
      </c>
      <c r="M2693" s="3">
        <v>42129</v>
      </c>
    </row>
    <row r="2694" spans="1:13" x14ac:dyDescent="0.2">
      <c r="A2694" s="1" t="s">
        <v>223</v>
      </c>
      <c r="B2694" s="2" t="s">
        <v>3322</v>
      </c>
      <c r="C2694" s="2" t="s">
        <v>15</v>
      </c>
      <c r="D2694" s="2" t="s">
        <v>3323</v>
      </c>
      <c r="E2694" s="2" t="s">
        <v>3315</v>
      </c>
      <c r="F2694" s="2" t="s">
        <v>107</v>
      </c>
      <c r="G2694" s="2">
        <v>66.67</v>
      </c>
      <c r="H2694" s="2">
        <v>33.33</v>
      </c>
      <c r="I2694" s="2" t="s">
        <v>19</v>
      </c>
      <c r="J2694" s="2" t="s">
        <v>20</v>
      </c>
      <c r="K2694" s="2">
        <v>2015</v>
      </c>
      <c r="L2694" s="2" t="s">
        <v>36</v>
      </c>
      <c r="M2694" s="3">
        <v>42129</v>
      </c>
    </row>
    <row r="2695" spans="1:13" x14ac:dyDescent="0.2">
      <c r="A2695" s="1" t="s">
        <v>40</v>
      </c>
      <c r="B2695" s="2" t="s">
        <v>203</v>
      </c>
      <c r="C2695" s="2" t="s">
        <v>42</v>
      </c>
      <c r="D2695" s="2" t="s">
        <v>3324</v>
      </c>
      <c r="E2695" s="2" t="s">
        <v>3315</v>
      </c>
      <c r="F2695" s="2" t="s">
        <v>233</v>
      </c>
      <c r="G2695" s="2">
        <v>53.4</v>
      </c>
      <c r="H2695" s="2">
        <v>46.6</v>
      </c>
      <c r="I2695" s="2" t="s">
        <v>26</v>
      </c>
      <c r="J2695" s="2" t="s">
        <v>20</v>
      </c>
      <c r="K2695" s="2">
        <v>2014</v>
      </c>
      <c r="L2695" s="2" t="s">
        <v>21</v>
      </c>
      <c r="M2695" s="3">
        <v>41947</v>
      </c>
    </row>
    <row r="2696" spans="1:13" x14ac:dyDescent="0.2">
      <c r="A2696" s="1" t="s">
        <v>491</v>
      </c>
      <c r="B2696" s="2" t="s">
        <v>519</v>
      </c>
      <c r="C2696" s="2" t="s">
        <v>15</v>
      </c>
      <c r="D2696" s="2" t="s">
        <v>3325</v>
      </c>
      <c r="E2696" s="2" t="s">
        <v>3315</v>
      </c>
      <c r="F2696" s="2" t="s">
        <v>65</v>
      </c>
      <c r="G2696" s="2">
        <v>66.099999999999994</v>
      </c>
      <c r="H2696" s="2">
        <v>33.9</v>
      </c>
      <c r="I2696" s="2" t="s">
        <v>26</v>
      </c>
      <c r="J2696" s="2" t="s">
        <v>20</v>
      </c>
      <c r="K2696" s="2">
        <v>2014</v>
      </c>
      <c r="L2696" s="2" t="s">
        <v>21</v>
      </c>
      <c r="M2696" s="3">
        <v>41947</v>
      </c>
    </row>
    <row r="2697" spans="1:13" x14ac:dyDescent="0.2">
      <c r="A2697" s="1" t="s">
        <v>280</v>
      </c>
      <c r="B2697" s="2" t="s">
        <v>3326</v>
      </c>
      <c r="C2697" s="2" t="s">
        <v>42</v>
      </c>
      <c r="D2697" s="2" t="s">
        <v>3327</v>
      </c>
      <c r="E2697" s="2" t="s">
        <v>3315</v>
      </c>
      <c r="F2697" s="2" t="s">
        <v>121</v>
      </c>
      <c r="G2697" s="2">
        <v>72.3</v>
      </c>
      <c r="H2697" s="2">
        <v>27.7</v>
      </c>
      <c r="I2697" s="2" t="s">
        <v>19</v>
      </c>
      <c r="J2697" s="2" t="s">
        <v>20</v>
      </c>
      <c r="K2697" s="2">
        <v>2014</v>
      </c>
      <c r="L2697" s="2" t="s">
        <v>21</v>
      </c>
      <c r="M2697" s="3">
        <v>41947</v>
      </c>
    </row>
    <row r="2698" spans="1:13" x14ac:dyDescent="0.2">
      <c r="A2698" s="1" t="s">
        <v>280</v>
      </c>
      <c r="B2698" s="2" t="s">
        <v>281</v>
      </c>
      <c r="C2698" s="2" t="s">
        <v>15</v>
      </c>
      <c r="D2698" s="2" t="s">
        <v>3328</v>
      </c>
      <c r="E2698" s="2" t="s">
        <v>3315</v>
      </c>
      <c r="F2698" s="2" t="s">
        <v>107</v>
      </c>
      <c r="G2698" s="2">
        <v>50.36</v>
      </c>
      <c r="H2698" s="2">
        <v>49.64</v>
      </c>
      <c r="I2698" s="2" t="s">
        <v>26</v>
      </c>
      <c r="J2698" s="2" t="s">
        <v>20</v>
      </c>
      <c r="K2698" s="2">
        <v>2014</v>
      </c>
      <c r="L2698" s="2" t="s">
        <v>49</v>
      </c>
      <c r="M2698" s="3">
        <v>41793</v>
      </c>
    </row>
    <row r="2699" spans="1:13" x14ac:dyDescent="0.2">
      <c r="A2699" s="1" t="s">
        <v>491</v>
      </c>
      <c r="B2699" s="2" t="s">
        <v>519</v>
      </c>
      <c r="C2699" s="2" t="s">
        <v>15</v>
      </c>
      <c r="D2699" s="2" t="s">
        <v>3325</v>
      </c>
      <c r="E2699" s="2" t="s">
        <v>3315</v>
      </c>
      <c r="F2699" s="2" t="s">
        <v>90</v>
      </c>
      <c r="G2699" s="2">
        <v>63.24</v>
      </c>
      <c r="H2699" s="2">
        <v>36.76</v>
      </c>
      <c r="I2699" s="2" t="s">
        <v>26</v>
      </c>
      <c r="J2699" s="2" t="s">
        <v>20</v>
      </c>
      <c r="K2699" s="2">
        <v>2014</v>
      </c>
      <c r="L2699" s="2" t="s">
        <v>49</v>
      </c>
      <c r="M2699" s="3">
        <v>41793</v>
      </c>
    </row>
    <row r="2700" spans="1:13" x14ac:dyDescent="0.2">
      <c r="A2700" s="1" t="s">
        <v>122</v>
      </c>
      <c r="B2700" s="2" t="s">
        <v>682</v>
      </c>
      <c r="C2700" s="2" t="s">
        <v>15</v>
      </c>
      <c r="D2700" s="2" t="s">
        <v>3329</v>
      </c>
      <c r="E2700" s="2" t="s">
        <v>3315</v>
      </c>
      <c r="F2700" s="2" t="s">
        <v>48</v>
      </c>
      <c r="G2700" s="2">
        <v>66.989999999999995</v>
      </c>
      <c r="H2700" s="2">
        <v>33.01</v>
      </c>
      <c r="I2700" s="2" t="s">
        <v>19</v>
      </c>
      <c r="J2700" s="2" t="s">
        <v>27</v>
      </c>
      <c r="K2700" s="2">
        <v>2014</v>
      </c>
      <c r="L2700" s="2" t="s">
        <v>49</v>
      </c>
      <c r="M2700" s="3">
        <v>41793</v>
      </c>
    </row>
    <row r="2701" spans="1:13" x14ac:dyDescent="0.2">
      <c r="A2701" s="1" t="s">
        <v>91</v>
      </c>
      <c r="B2701" s="2" t="s">
        <v>765</v>
      </c>
      <c r="C2701" s="2" t="s">
        <v>15</v>
      </c>
      <c r="D2701" s="2" t="s">
        <v>3330</v>
      </c>
      <c r="E2701" s="2" t="s">
        <v>3315</v>
      </c>
      <c r="F2701" s="2" t="s">
        <v>93</v>
      </c>
      <c r="G2701" s="2">
        <v>34.1</v>
      </c>
      <c r="H2701" s="2">
        <v>65.900000000000006</v>
      </c>
      <c r="I2701" s="2" t="s">
        <v>26</v>
      </c>
      <c r="J2701" s="2" t="s">
        <v>27</v>
      </c>
      <c r="K2701" s="2">
        <v>2013</v>
      </c>
      <c r="L2701" s="2" t="s">
        <v>36</v>
      </c>
      <c r="M2701" s="3">
        <v>41583</v>
      </c>
    </row>
    <row r="2702" spans="1:13" x14ac:dyDescent="0.2">
      <c r="A2702" s="1" t="s">
        <v>91</v>
      </c>
      <c r="B2702" s="2" t="s">
        <v>2713</v>
      </c>
      <c r="C2702" s="2" t="s">
        <v>15</v>
      </c>
      <c r="D2702" s="2" t="s">
        <v>3331</v>
      </c>
      <c r="E2702" s="2" t="s">
        <v>3315</v>
      </c>
      <c r="F2702" s="2" t="s">
        <v>257</v>
      </c>
      <c r="G2702" s="2">
        <v>73.400000000000006</v>
      </c>
      <c r="H2702" s="2">
        <v>26.6</v>
      </c>
      <c r="I2702" s="2" t="s">
        <v>19</v>
      </c>
      <c r="J2702" s="2" t="s">
        <v>20</v>
      </c>
      <c r="K2702" s="2">
        <v>2013</v>
      </c>
      <c r="L2702" s="2" t="s">
        <v>36</v>
      </c>
      <c r="M2702" s="3">
        <v>41583</v>
      </c>
    </row>
    <row r="2703" spans="1:13" x14ac:dyDescent="0.2">
      <c r="A2703" s="1" t="s">
        <v>91</v>
      </c>
      <c r="B2703" s="2" t="s">
        <v>255</v>
      </c>
      <c r="C2703" s="2" t="s">
        <v>15</v>
      </c>
      <c r="D2703" s="2" t="s">
        <v>3332</v>
      </c>
      <c r="E2703" s="2" t="s">
        <v>3315</v>
      </c>
      <c r="F2703" s="2" t="s">
        <v>159</v>
      </c>
      <c r="G2703" s="2">
        <v>86.3</v>
      </c>
      <c r="H2703" s="2">
        <v>13.7</v>
      </c>
      <c r="I2703" s="2" t="s">
        <v>19</v>
      </c>
      <c r="J2703" s="2" t="s">
        <v>27</v>
      </c>
      <c r="K2703" s="2">
        <v>2013</v>
      </c>
      <c r="L2703" s="2" t="s">
        <v>36</v>
      </c>
      <c r="M2703" s="3">
        <v>41583</v>
      </c>
    </row>
    <row r="2704" spans="1:13" x14ac:dyDescent="0.2">
      <c r="A2704" s="1" t="s">
        <v>69</v>
      </c>
      <c r="B2704" s="2" t="s">
        <v>448</v>
      </c>
      <c r="C2704" s="2" t="s">
        <v>15</v>
      </c>
      <c r="D2704" s="2" t="s">
        <v>3333</v>
      </c>
      <c r="E2704" s="2" t="s">
        <v>3315</v>
      </c>
      <c r="F2704" s="2" t="s">
        <v>18</v>
      </c>
      <c r="G2704" s="2">
        <v>62.85</v>
      </c>
      <c r="H2704" s="2">
        <v>37.15</v>
      </c>
      <c r="I2704" s="2" t="s">
        <v>19</v>
      </c>
      <c r="J2704" s="2" t="s">
        <v>27</v>
      </c>
      <c r="K2704" s="2">
        <v>2013</v>
      </c>
      <c r="L2704" s="2" t="s">
        <v>36</v>
      </c>
      <c r="M2704" s="3">
        <v>41338</v>
      </c>
    </row>
    <row r="2705" spans="1:13" x14ac:dyDescent="0.2">
      <c r="A2705" s="1" t="s">
        <v>13</v>
      </c>
      <c r="B2705" s="2" t="s">
        <v>1781</v>
      </c>
      <c r="C2705" s="2" t="s">
        <v>15</v>
      </c>
      <c r="D2705" s="2" t="s">
        <v>3334</v>
      </c>
      <c r="E2705" s="2" t="s">
        <v>3315</v>
      </c>
      <c r="F2705" s="2" t="s">
        <v>3335</v>
      </c>
      <c r="G2705" s="2">
        <v>60.1</v>
      </c>
      <c r="H2705" s="2">
        <v>39.9</v>
      </c>
      <c r="I2705" s="2" t="s">
        <v>19</v>
      </c>
      <c r="J2705" s="2" t="s">
        <v>27</v>
      </c>
      <c r="K2705" s="2">
        <v>2013</v>
      </c>
      <c r="L2705" s="2" t="s">
        <v>36</v>
      </c>
      <c r="M2705" s="3">
        <v>41338</v>
      </c>
    </row>
    <row r="2706" spans="1:13" x14ac:dyDescent="0.2">
      <c r="A2706" s="1" t="s">
        <v>242</v>
      </c>
      <c r="B2706" s="2" t="s">
        <v>684</v>
      </c>
      <c r="C2706" s="2" t="s">
        <v>15</v>
      </c>
      <c r="D2706" s="2" t="s">
        <v>3336</v>
      </c>
      <c r="E2706" s="2" t="s">
        <v>3315</v>
      </c>
      <c r="F2706" s="2" t="s">
        <v>3311</v>
      </c>
      <c r="G2706" s="2">
        <v>63</v>
      </c>
      <c r="H2706" s="2">
        <v>37</v>
      </c>
      <c r="I2706" s="2" t="s">
        <v>26</v>
      </c>
      <c r="J2706" s="2" t="s">
        <v>20</v>
      </c>
      <c r="K2706" s="2">
        <v>2012</v>
      </c>
      <c r="L2706" s="2" t="s">
        <v>21</v>
      </c>
      <c r="M2706" s="3">
        <v>41219</v>
      </c>
    </row>
    <row r="2707" spans="1:13" x14ac:dyDescent="0.2">
      <c r="A2707" s="1" t="s">
        <v>391</v>
      </c>
      <c r="B2707" s="2" t="s">
        <v>3247</v>
      </c>
      <c r="C2707" s="2" t="s">
        <v>15</v>
      </c>
      <c r="D2707" s="2" t="s">
        <v>3337</v>
      </c>
      <c r="E2707" s="2" t="s">
        <v>3315</v>
      </c>
      <c r="F2707" s="2" t="s">
        <v>65</v>
      </c>
      <c r="G2707" s="2">
        <v>73.3</v>
      </c>
      <c r="H2707" s="2">
        <v>26.7</v>
      </c>
      <c r="I2707" s="2" t="s">
        <v>19</v>
      </c>
      <c r="J2707" s="2" t="s">
        <v>20</v>
      </c>
      <c r="K2707" s="2">
        <v>2012</v>
      </c>
      <c r="L2707" s="2" t="s">
        <v>21</v>
      </c>
      <c r="M2707" s="3">
        <v>41219</v>
      </c>
    </row>
    <row r="2708" spans="1:13" x14ac:dyDescent="0.2">
      <c r="A2708" s="1" t="s">
        <v>363</v>
      </c>
      <c r="B2708" s="2" t="s">
        <v>947</v>
      </c>
      <c r="C2708" s="2" t="s">
        <v>15</v>
      </c>
      <c r="D2708" s="2" t="s">
        <v>3338</v>
      </c>
      <c r="E2708" s="2" t="s">
        <v>3315</v>
      </c>
      <c r="F2708" s="2" t="s">
        <v>233</v>
      </c>
      <c r="G2708" s="2">
        <v>25.5</v>
      </c>
      <c r="H2708" s="2">
        <v>74.5</v>
      </c>
      <c r="I2708" s="2" t="s">
        <v>26</v>
      </c>
      <c r="J2708" s="2" t="s">
        <v>20</v>
      </c>
      <c r="K2708" s="2">
        <v>2012</v>
      </c>
      <c r="L2708" s="2" t="s">
        <v>21</v>
      </c>
      <c r="M2708" s="3">
        <v>41219</v>
      </c>
    </row>
    <row r="2709" spans="1:13" x14ac:dyDescent="0.2">
      <c r="A2709" s="1" t="s">
        <v>339</v>
      </c>
      <c r="B2709" s="2" t="s">
        <v>708</v>
      </c>
      <c r="C2709" s="2" t="s">
        <v>15</v>
      </c>
      <c r="D2709" s="2" t="s">
        <v>3339</v>
      </c>
      <c r="E2709" s="2" t="s">
        <v>3315</v>
      </c>
      <c r="F2709" s="2" t="s">
        <v>245</v>
      </c>
      <c r="G2709" s="2">
        <v>79.3</v>
      </c>
      <c r="H2709" s="2">
        <v>20.7</v>
      </c>
      <c r="I2709" s="2" t="s">
        <v>19</v>
      </c>
      <c r="J2709" s="2" t="s">
        <v>20</v>
      </c>
      <c r="K2709" s="2">
        <v>2012</v>
      </c>
      <c r="L2709" s="2" t="s">
        <v>21</v>
      </c>
      <c r="M2709" s="3">
        <v>41219</v>
      </c>
    </row>
    <row r="2710" spans="1:13" x14ac:dyDescent="0.2">
      <c r="A2710" s="1" t="s">
        <v>568</v>
      </c>
      <c r="B2710" s="2" t="s">
        <v>614</v>
      </c>
      <c r="C2710" s="2" t="s">
        <v>15</v>
      </c>
      <c r="D2710" s="2" t="s">
        <v>3337</v>
      </c>
      <c r="E2710" s="2" t="s">
        <v>3315</v>
      </c>
      <c r="F2710" s="2" t="s">
        <v>140</v>
      </c>
      <c r="G2710" s="2">
        <v>68.7</v>
      </c>
      <c r="H2710" s="2">
        <v>31.3</v>
      </c>
      <c r="I2710" s="2" t="s">
        <v>19</v>
      </c>
      <c r="J2710" s="2" t="s">
        <v>20</v>
      </c>
      <c r="K2710" s="2">
        <v>2012</v>
      </c>
      <c r="L2710" s="2" t="s">
        <v>21</v>
      </c>
      <c r="M2710" s="3">
        <v>41219</v>
      </c>
    </row>
    <row r="2711" spans="1:13" x14ac:dyDescent="0.2">
      <c r="A2711" s="1" t="s">
        <v>141</v>
      </c>
      <c r="B2711" s="2" t="s">
        <v>368</v>
      </c>
      <c r="C2711" s="2" t="s">
        <v>15</v>
      </c>
      <c r="D2711" s="2" t="s">
        <v>3339</v>
      </c>
      <c r="E2711" s="2" t="s">
        <v>3315</v>
      </c>
      <c r="F2711" s="2" t="s">
        <v>55</v>
      </c>
      <c r="G2711" s="2">
        <v>70.900000000000006</v>
      </c>
      <c r="H2711" s="2">
        <v>29.1</v>
      </c>
      <c r="I2711" s="2" t="s">
        <v>19</v>
      </c>
      <c r="J2711" s="2" t="s">
        <v>20</v>
      </c>
      <c r="K2711" s="2">
        <v>2012</v>
      </c>
      <c r="L2711" s="2" t="s">
        <v>21</v>
      </c>
      <c r="M2711" s="3">
        <v>41219</v>
      </c>
    </row>
    <row r="2712" spans="1:13" x14ac:dyDescent="0.2">
      <c r="A2712" s="1" t="s">
        <v>177</v>
      </c>
      <c r="B2712" s="2" t="s">
        <v>425</v>
      </c>
      <c r="C2712" s="2" t="s">
        <v>15</v>
      </c>
      <c r="D2712" s="2" t="s">
        <v>3340</v>
      </c>
      <c r="E2712" s="2" t="s">
        <v>3315</v>
      </c>
      <c r="F2712" s="2" t="s">
        <v>314</v>
      </c>
      <c r="G2712" s="2">
        <v>79.7</v>
      </c>
      <c r="H2712" s="2">
        <v>20.3</v>
      </c>
      <c r="I2712" s="2" t="s">
        <v>19</v>
      </c>
      <c r="J2712" s="2" t="s">
        <v>20</v>
      </c>
      <c r="K2712" s="2">
        <v>2012</v>
      </c>
      <c r="L2712" s="2" t="s">
        <v>49</v>
      </c>
      <c r="M2712" s="3">
        <v>41065</v>
      </c>
    </row>
    <row r="2713" spans="1:13" x14ac:dyDescent="0.2">
      <c r="A2713" s="1" t="s">
        <v>205</v>
      </c>
      <c r="B2713" s="2" t="s">
        <v>3341</v>
      </c>
      <c r="C2713" s="2" t="s">
        <v>15</v>
      </c>
      <c r="D2713" s="2" t="s">
        <v>3342</v>
      </c>
      <c r="E2713" s="2" t="s">
        <v>3315</v>
      </c>
      <c r="F2713" s="2" t="s">
        <v>257</v>
      </c>
      <c r="G2713" s="2">
        <v>42</v>
      </c>
      <c r="H2713" s="2">
        <v>58</v>
      </c>
      <c r="I2713" s="2" t="s">
        <v>26</v>
      </c>
      <c r="J2713" s="2" t="s">
        <v>20</v>
      </c>
      <c r="K2713" s="2">
        <v>2010</v>
      </c>
      <c r="L2713" s="2" t="s">
        <v>21</v>
      </c>
      <c r="M2713" s="3">
        <v>40484</v>
      </c>
    </row>
    <row r="2714" spans="1:13" x14ac:dyDescent="0.2">
      <c r="A2714" s="1" t="s">
        <v>32</v>
      </c>
      <c r="B2714" s="2" t="s">
        <v>32</v>
      </c>
      <c r="C2714" s="2" t="s">
        <v>15</v>
      </c>
      <c r="D2714" s="2" t="s">
        <v>3343</v>
      </c>
      <c r="E2714" s="2" t="s">
        <v>3315</v>
      </c>
      <c r="F2714" s="2" t="s">
        <v>59</v>
      </c>
      <c r="G2714" s="2">
        <v>76.3</v>
      </c>
      <c r="H2714" s="2">
        <v>23.8</v>
      </c>
      <c r="I2714" s="2" t="s">
        <v>19</v>
      </c>
      <c r="J2714" s="2" t="s">
        <v>20</v>
      </c>
      <c r="K2714" s="2">
        <v>2008</v>
      </c>
      <c r="L2714" s="2" t="s">
        <v>21</v>
      </c>
      <c r="M2714" s="3">
        <v>39756</v>
      </c>
    </row>
    <row r="2715" spans="1:13" x14ac:dyDescent="0.2">
      <c r="A2715" s="1" t="s">
        <v>79</v>
      </c>
      <c r="B2715" s="2" t="s">
        <v>925</v>
      </c>
      <c r="C2715" s="2" t="s">
        <v>15</v>
      </c>
      <c r="D2715" s="2" t="s">
        <v>3344</v>
      </c>
      <c r="E2715" s="2" t="s">
        <v>3315</v>
      </c>
      <c r="F2715" s="2" t="s">
        <v>97</v>
      </c>
      <c r="G2715" s="2">
        <v>70</v>
      </c>
      <c r="H2715" s="2">
        <v>30</v>
      </c>
      <c r="I2715" s="2" t="s">
        <v>19</v>
      </c>
      <c r="J2715" s="2" t="s">
        <v>20</v>
      </c>
      <c r="K2715" s="2">
        <v>2008</v>
      </c>
      <c r="L2715" s="2" t="s">
        <v>21</v>
      </c>
      <c r="M2715" s="3">
        <v>39756</v>
      </c>
    </row>
    <row r="2716" spans="1:13" x14ac:dyDescent="0.2">
      <c r="A2716" s="1" t="s">
        <v>79</v>
      </c>
      <c r="B2716" s="2" t="s">
        <v>925</v>
      </c>
      <c r="C2716" s="2" t="s">
        <v>15</v>
      </c>
      <c r="D2716" s="2" t="s">
        <v>3345</v>
      </c>
      <c r="E2716" s="2" t="s">
        <v>3315</v>
      </c>
      <c r="F2716" s="2" t="s">
        <v>245</v>
      </c>
      <c r="G2716" s="2">
        <v>65</v>
      </c>
      <c r="H2716" s="2">
        <v>35</v>
      </c>
      <c r="I2716" s="2" t="s">
        <v>26</v>
      </c>
      <c r="J2716" s="2" t="s">
        <v>20</v>
      </c>
      <c r="K2716" s="2">
        <v>2008</v>
      </c>
      <c r="L2716" s="2" t="s">
        <v>49</v>
      </c>
      <c r="M2716" s="3">
        <v>39602</v>
      </c>
    </row>
    <row r="2717" spans="1:13" x14ac:dyDescent="0.2">
      <c r="A2717" s="1" t="s">
        <v>374</v>
      </c>
      <c r="B2717" s="2" t="s">
        <v>1513</v>
      </c>
      <c r="C2717" s="2" t="s">
        <v>15</v>
      </c>
      <c r="D2717" s="2" t="s">
        <v>3346</v>
      </c>
      <c r="E2717" s="2" t="s">
        <v>3315</v>
      </c>
      <c r="F2717" s="2" t="s">
        <v>65</v>
      </c>
      <c r="G2717" s="2">
        <v>65.03</v>
      </c>
      <c r="H2717" s="2">
        <v>34.97</v>
      </c>
      <c r="I2717" s="2" t="s">
        <v>26</v>
      </c>
      <c r="J2717" s="2" t="s">
        <v>20</v>
      </c>
      <c r="K2717" s="2">
        <v>2007</v>
      </c>
      <c r="L2717" s="2" t="s">
        <v>36</v>
      </c>
      <c r="M2717" s="3">
        <v>39392</v>
      </c>
    </row>
    <row r="2718" spans="1:13" x14ac:dyDescent="0.2">
      <c r="A2718" s="1" t="s">
        <v>66</v>
      </c>
      <c r="B2718" s="2" t="s">
        <v>2896</v>
      </c>
      <c r="C2718" s="2" t="s">
        <v>15</v>
      </c>
      <c r="D2718" s="2" t="s">
        <v>3347</v>
      </c>
      <c r="E2718" s="2" t="s">
        <v>3315</v>
      </c>
      <c r="F2718" s="2" t="s">
        <v>55</v>
      </c>
      <c r="G2718" s="2">
        <v>93.8</v>
      </c>
      <c r="H2718" s="2">
        <v>6.3</v>
      </c>
      <c r="I2718" s="2" t="s">
        <v>19</v>
      </c>
      <c r="J2718" s="2" t="s">
        <v>20</v>
      </c>
      <c r="K2718" s="2">
        <v>2007</v>
      </c>
      <c r="L2718" s="2" t="s">
        <v>36</v>
      </c>
      <c r="M2718" s="3">
        <v>39147</v>
      </c>
    </row>
    <row r="2719" spans="1:13" x14ac:dyDescent="0.2">
      <c r="A2719" s="1" t="s">
        <v>13</v>
      </c>
      <c r="B2719" s="2" t="s">
        <v>746</v>
      </c>
      <c r="C2719" s="2" t="s">
        <v>15</v>
      </c>
      <c r="D2719" s="2" t="s">
        <v>3348</v>
      </c>
      <c r="E2719" s="2" t="s">
        <v>3315</v>
      </c>
      <c r="F2719" s="2" t="s">
        <v>93</v>
      </c>
      <c r="G2719" s="2">
        <v>67</v>
      </c>
      <c r="H2719" s="2">
        <v>33</v>
      </c>
      <c r="I2719" s="2" t="s">
        <v>19</v>
      </c>
      <c r="J2719" s="2" t="s">
        <v>20</v>
      </c>
      <c r="K2719" s="2">
        <v>2006</v>
      </c>
      <c r="L2719" s="2" t="s">
        <v>21</v>
      </c>
      <c r="M2719" s="3">
        <v>39028</v>
      </c>
    </row>
    <row r="2720" spans="1:13" x14ac:dyDescent="0.2">
      <c r="A2720" s="1" t="s">
        <v>79</v>
      </c>
      <c r="B2720" s="2" t="s">
        <v>808</v>
      </c>
      <c r="C2720" s="2" t="s">
        <v>15</v>
      </c>
      <c r="D2720" s="2" t="s">
        <v>3349</v>
      </c>
      <c r="E2720" s="2" t="s">
        <v>3315</v>
      </c>
      <c r="F2720" s="2" t="s">
        <v>59</v>
      </c>
      <c r="G2720" s="2">
        <v>68.400000000000006</v>
      </c>
      <c r="H2720" s="2">
        <v>31.6</v>
      </c>
      <c r="I2720" s="2" t="s">
        <v>19</v>
      </c>
      <c r="J2720" s="2" t="s">
        <v>20</v>
      </c>
      <c r="K2720" s="2">
        <v>2006</v>
      </c>
      <c r="L2720" s="2" t="s">
        <v>49</v>
      </c>
      <c r="M2720" s="3">
        <v>38874</v>
      </c>
    </row>
    <row r="2721" spans="1:13" x14ac:dyDescent="0.2">
      <c r="A2721" s="1" t="s">
        <v>568</v>
      </c>
      <c r="B2721" s="2" t="s">
        <v>3350</v>
      </c>
      <c r="C2721" s="2" t="s">
        <v>15</v>
      </c>
      <c r="D2721" s="2" t="s">
        <v>3351</v>
      </c>
      <c r="E2721" s="2" t="s">
        <v>3315</v>
      </c>
      <c r="F2721" s="2" t="s">
        <v>95</v>
      </c>
      <c r="G2721" s="2">
        <v>35.6</v>
      </c>
      <c r="H2721" s="2">
        <v>64.400000000000006</v>
      </c>
      <c r="I2721" s="2" t="s">
        <v>26</v>
      </c>
      <c r="J2721" s="2" t="s">
        <v>20</v>
      </c>
      <c r="K2721" s="2">
        <v>2006</v>
      </c>
      <c r="L2721" s="2" t="s">
        <v>49</v>
      </c>
      <c r="M2721" s="3">
        <v>38874</v>
      </c>
    </row>
    <row r="2722" spans="1:13" x14ac:dyDescent="0.2">
      <c r="A2722" s="1" t="s">
        <v>122</v>
      </c>
      <c r="B2722" s="2" t="s">
        <v>682</v>
      </c>
      <c r="C2722" s="2" t="s">
        <v>15</v>
      </c>
      <c r="D2722" s="2" t="s">
        <v>3352</v>
      </c>
      <c r="E2722" s="2" t="s">
        <v>3315</v>
      </c>
      <c r="F2722" s="2" t="s">
        <v>233</v>
      </c>
      <c r="G2722" s="2">
        <v>45.6</v>
      </c>
      <c r="H2722" s="2">
        <v>54.4</v>
      </c>
      <c r="I2722" s="2" t="s">
        <v>26</v>
      </c>
      <c r="J2722" s="2" t="s">
        <v>20</v>
      </c>
      <c r="K2722" s="2">
        <v>2005</v>
      </c>
      <c r="L2722" s="2" t="s">
        <v>77</v>
      </c>
      <c r="M2722" s="3">
        <v>38664</v>
      </c>
    </row>
    <row r="2723" spans="1:13" x14ac:dyDescent="0.2">
      <c r="A2723" s="1" t="s">
        <v>122</v>
      </c>
      <c r="B2723" s="2" t="s">
        <v>3353</v>
      </c>
      <c r="C2723" s="2" t="s">
        <v>15</v>
      </c>
      <c r="D2723" s="2" t="s">
        <v>3354</v>
      </c>
      <c r="E2723" s="2" t="s">
        <v>3315</v>
      </c>
      <c r="F2723" s="2" t="s">
        <v>44</v>
      </c>
      <c r="G2723" s="2">
        <v>52.7</v>
      </c>
      <c r="H2723" s="2">
        <v>47.3</v>
      </c>
      <c r="I2723" s="2" t="s">
        <v>26</v>
      </c>
      <c r="J2723" s="2" t="s">
        <v>20</v>
      </c>
      <c r="K2723" s="2">
        <v>2005</v>
      </c>
      <c r="L2723" s="2" t="s">
        <v>77</v>
      </c>
      <c r="M2723" s="3">
        <v>38664</v>
      </c>
    </row>
    <row r="2724" spans="1:13" x14ac:dyDescent="0.2">
      <c r="A2724" s="1" t="s">
        <v>91</v>
      </c>
      <c r="B2724" s="2" t="s">
        <v>2713</v>
      </c>
      <c r="C2724" s="2" t="s">
        <v>15</v>
      </c>
      <c r="D2724" s="2" t="s">
        <v>3355</v>
      </c>
      <c r="E2724" s="2" t="s">
        <v>3315</v>
      </c>
      <c r="F2724" s="2" t="s">
        <v>18</v>
      </c>
      <c r="G2724" s="2">
        <v>80</v>
      </c>
      <c r="H2724" s="2">
        <v>20</v>
      </c>
      <c r="I2724" s="2" t="s">
        <v>19</v>
      </c>
      <c r="J2724" s="2" t="s">
        <v>20</v>
      </c>
      <c r="K2724" s="2">
        <v>2005</v>
      </c>
      <c r="L2724" s="2" t="s">
        <v>36</v>
      </c>
      <c r="M2724" s="3">
        <v>38510</v>
      </c>
    </row>
    <row r="2725" spans="1:13" x14ac:dyDescent="0.2">
      <c r="A2725" s="1" t="s">
        <v>280</v>
      </c>
      <c r="B2725" s="2" t="s">
        <v>281</v>
      </c>
      <c r="C2725" s="2" t="s">
        <v>42</v>
      </c>
      <c r="D2725" s="2" t="s">
        <v>3356</v>
      </c>
      <c r="E2725" s="2" t="s">
        <v>3315</v>
      </c>
      <c r="F2725" s="2" t="s">
        <v>121</v>
      </c>
      <c r="G2725" s="2">
        <v>73.400000000000006</v>
      </c>
      <c r="H2725" s="2">
        <v>26.6</v>
      </c>
      <c r="I2725" s="2" t="s">
        <v>19</v>
      </c>
      <c r="J2725" s="2" t="s">
        <v>20</v>
      </c>
      <c r="K2725" s="2">
        <v>2004</v>
      </c>
      <c r="L2725" s="2" t="s">
        <v>21</v>
      </c>
      <c r="M2725" s="3">
        <v>38293</v>
      </c>
    </row>
    <row r="2726" spans="1:13" x14ac:dyDescent="0.2">
      <c r="A2726" s="1" t="s">
        <v>391</v>
      </c>
      <c r="B2726" s="2" t="s">
        <v>446</v>
      </c>
      <c r="C2726" s="2" t="s">
        <v>15</v>
      </c>
      <c r="D2726" s="2" t="s">
        <v>3357</v>
      </c>
      <c r="E2726" s="2" t="s">
        <v>3315</v>
      </c>
      <c r="F2726" s="2" t="s">
        <v>35</v>
      </c>
      <c r="G2726" s="2">
        <v>75.3</v>
      </c>
      <c r="H2726" s="2">
        <v>24.7</v>
      </c>
      <c r="I2726" s="2" t="s">
        <v>19</v>
      </c>
      <c r="J2726" s="2" t="s">
        <v>20</v>
      </c>
      <c r="K2726" s="2">
        <v>2004</v>
      </c>
      <c r="L2726" s="2" t="s">
        <v>21</v>
      </c>
      <c r="M2726" s="3">
        <v>38293</v>
      </c>
    </row>
    <row r="2727" spans="1:13" x14ac:dyDescent="0.2">
      <c r="A2727" s="1" t="s">
        <v>83</v>
      </c>
      <c r="B2727" s="2" t="s">
        <v>84</v>
      </c>
      <c r="C2727" s="2" t="s">
        <v>15</v>
      </c>
      <c r="D2727" s="2" t="s">
        <v>3358</v>
      </c>
      <c r="E2727" s="2" t="s">
        <v>3315</v>
      </c>
      <c r="F2727" s="2" t="s">
        <v>1182</v>
      </c>
      <c r="G2727" s="2">
        <v>25.3</v>
      </c>
      <c r="H2727" s="2">
        <v>74.7</v>
      </c>
      <c r="I2727" s="2" t="s">
        <v>26</v>
      </c>
      <c r="J2727" s="2" t="s">
        <v>20</v>
      </c>
      <c r="K2727" s="2">
        <v>2004</v>
      </c>
      <c r="L2727" s="2" t="s">
        <v>21</v>
      </c>
      <c r="M2727" s="3">
        <v>38293</v>
      </c>
    </row>
    <row r="2728" spans="1:13" x14ac:dyDescent="0.2">
      <c r="A2728" s="1" t="s">
        <v>23</v>
      </c>
      <c r="B2728" s="2" t="s">
        <v>23</v>
      </c>
      <c r="C2728" s="2" t="s">
        <v>24</v>
      </c>
      <c r="D2728" s="4">
        <v>15000000000</v>
      </c>
      <c r="E2728" s="2" t="s">
        <v>3315</v>
      </c>
      <c r="F2728" s="2">
        <v>57</v>
      </c>
      <c r="G2728" s="2">
        <v>63.4</v>
      </c>
      <c r="H2728" s="2">
        <v>36.6</v>
      </c>
      <c r="I2728" s="2" t="s">
        <v>19</v>
      </c>
      <c r="J2728" s="2" t="s">
        <v>27</v>
      </c>
      <c r="K2728" s="2">
        <v>2004</v>
      </c>
      <c r="L2728" s="2" t="s">
        <v>49</v>
      </c>
      <c r="M2728" s="3">
        <v>38048</v>
      </c>
    </row>
    <row r="2729" spans="1:13" x14ac:dyDescent="0.2">
      <c r="A2729" s="1" t="s">
        <v>23</v>
      </c>
      <c r="B2729" s="2" t="s">
        <v>23</v>
      </c>
      <c r="C2729" s="2" t="s">
        <v>24</v>
      </c>
      <c r="D2729" s="4">
        <v>2600000000</v>
      </c>
      <c r="E2729" s="2" t="s">
        <v>3315</v>
      </c>
      <c r="F2729" s="2">
        <v>40</v>
      </c>
      <c r="G2729" s="2">
        <v>56.8</v>
      </c>
      <c r="H2729" s="2">
        <v>43.2</v>
      </c>
      <c r="I2729" s="2" t="s">
        <v>19</v>
      </c>
      <c r="J2729" s="2" t="s">
        <v>27</v>
      </c>
      <c r="K2729" s="2">
        <v>2002</v>
      </c>
      <c r="L2729" s="2" t="s">
        <v>49</v>
      </c>
      <c r="M2729" s="3">
        <v>37320</v>
      </c>
    </row>
    <row r="2730" spans="1:13" x14ac:dyDescent="0.2">
      <c r="A2730" s="1" t="s">
        <v>248</v>
      </c>
      <c r="B2730" s="2" t="s">
        <v>249</v>
      </c>
      <c r="C2730" s="2" t="s">
        <v>15</v>
      </c>
      <c r="D2730" s="2" t="s">
        <v>1252</v>
      </c>
      <c r="E2730" s="2" t="s">
        <v>3315</v>
      </c>
      <c r="F2730" s="2" t="s">
        <v>65</v>
      </c>
      <c r="G2730" s="2">
        <v>64.599999999999994</v>
      </c>
      <c r="H2730" s="2">
        <v>35.4</v>
      </c>
      <c r="I2730" s="2" t="s">
        <v>26</v>
      </c>
      <c r="J2730" s="2" t="s">
        <v>20</v>
      </c>
      <c r="K2730" s="2">
        <v>2000</v>
      </c>
      <c r="L2730" s="2" t="s">
        <v>49</v>
      </c>
      <c r="M2730" s="3">
        <v>36592</v>
      </c>
    </row>
    <row r="2731" spans="1:13" x14ac:dyDescent="0.2">
      <c r="A2731" s="1" t="s">
        <v>242</v>
      </c>
      <c r="B2731" s="2" t="s">
        <v>646</v>
      </c>
      <c r="C2731" s="2" t="s">
        <v>15</v>
      </c>
      <c r="D2731" s="2" t="s">
        <v>3359</v>
      </c>
      <c r="E2731" s="2" t="s">
        <v>3315</v>
      </c>
      <c r="F2731" s="2" t="s">
        <v>245</v>
      </c>
      <c r="G2731" s="2">
        <v>70.7</v>
      </c>
      <c r="H2731" s="2">
        <v>29.3</v>
      </c>
      <c r="I2731" s="2" t="s">
        <v>19</v>
      </c>
      <c r="J2731" s="2" t="s">
        <v>27</v>
      </c>
      <c r="K2731" s="2">
        <v>2000</v>
      </c>
      <c r="L2731" s="2" t="s">
        <v>49</v>
      </c>
      <c r="M2731" s="3">
        <v>36592</v>
      </c>
    </row>
    <row r="2732" spans="1:13" x14ac:dyDescent="0.2">
      <c r="A2732" s="1" t="s">
        <v>13</v>
      </c>
      <c r="B2732" s="2" t="s">
        <v>13</v>
      </c>
      <c r="C2732" s="2" t="s">
        <v>24</v>
      </c>
      <c r="D2732" s="4">
        <v>47600000</v>
      </c>
      <c r="E2732" s="2" t="s">
        <v>3315</v>
      </c>
      <c r="F2732" s="2" t="s">
        <v>490</v>
      </c>
      <c r="G2732" s="2">
        <v>79.2</v>
      </c>
      <c r="H2732" s="2">
        <v>20.8</v>
      </c>
      <c r="I2732" s="2" t="s">
        <v>19</v>
      </c>
      <c r="J2732" s="2" t="s">
        <v>20</v>
      </c>
      <c r="K2732" s="2">
        <v>1998</v>
      </c>
      <c r="L2732" s="2" t="s">
        <v>21</v>
      </c>
      <c r="M2732" s="3">
        <v>36102</v>
      </c>
    </row>
    <row r="2733" spans="1:13" x14ac:dyDescent="0.2">
      <c r="A2733" s="1" t="s">
        <v>296</v>
      </c>
      <c r="B2733" s="2" t="s">
        <v>3360</v>
      </c>
      <c r="C2733" s="2" t="s">
        <v>15</v>
      </c>
      <c r="D2733" s="2" t="s">
        <v>3361</v>
      </c>
      <c r="E2733" s="2" t="s">
        <v>3315</v>
      </c>
      <c r="F2733" s="2" t="s">
        <v>93</v>
      </c>
      <c r="G2733" s="2">
        <v>68</v>
      </c>
      <c r="H2733" s="2">
        <v>32</v>
      </c>
      <c r="I2733" s="2" t="s">
        <v>19</v>
      </c>
      <c r="J2733" s="2" t="s">
        <v>20</v>
      </c>
      <c r="K2733" s="2">
        <v>1996</v>
      </c>
      <c r="L2733" s="2" t="s">
        <v>21</v>
      </c>
      <c r="M2733" s="3">
        <v>35374</v>
      </c>
    </row>
    <row r="2734" spans="1:13" x14ac:dyDescent="0.2">
      <c r="A2734" s="1" t="s">
        <v>69</v>
      </c>
      <c r="B2734" s="2" t="s">
        <v>322</v>
      </c>
      <c r="C2734" s="2" t="s">
        <v>15</v>
      </c>
      <c r="D2734" s="2" t="s">
        <v>3362</v>
      </c>
      <c r="E2734" s="2" t="s">
        <v>3315</v>
      </c>
      <c r="F2734" s="2" t="s">
        <v>251</v>
      </c>
      <c r="G2734" s="2">
        <v>44.6</v>
      </c>
      <c r="H2734" s="2">
        <v>55.4</v>
      </c>
      <c r="I2734" s="2" t="s">
        <v>26</v>
      </c>
      <c r="J2734" s="2" t="s">
        <v>20</v>
      </c>
      <c r="K2734" s="2">
        <v>1994</v>
      </c>
      <c r="L2734" s="2" t="s">
        <v>21</v>
      </c>
      <c r="M2734" s="3">
        <v>34646</v>
      </c>
    </row>
    <row r="2735" spans="1:13" x14ac:dyDescent="0.2">
      <c r="A2735" s="1" t="s">
        <v>391</v>
      </c>
      <c r="B2735" s="2" t="s">
        <v>3247</v>
      </c>
      <c r="C2735" s="2" t="s">
        <v>15</v>
      </c>
      <c r="D2735" s="2" t="s">
        <v>3363</v>
      </c>
      <c r="E2735" s="2" t="s">
        <v>3315</v>
      </c>
      <c r="F2735" s="2" t="s">
        <v>51</v>
      </c>
      <c r="G2735" s="2">
        <v>57.4</v>
      </c>
      <c r="H2735" s="2">
        <v>42.6</v>
      </c>
      <c r="I2735" s="2" t="s">
        <v>19</v>
      </c>
      <c r="J2735" s="2" t="s">
        <v>20</v>
      </c>
      <c r="K2735" s="2">
        <v>1994</v>
      </c>
      <c r="L2735" s="2" t="s">
        <v>21</v>
      </c>
      <c r="M2735" s="3">
        <v>34646</v>
      </c>
    </row>
    <row r="2736" spans="1:13" x14ac:dyDescent="0.2">
      <c r="A2736" s="1" t="s">
        <v>242</v>
      </c>
      <c r="B2736" s="2" t="s">
        <v>714</v>
      </c>
      <c r="C2736" s="2" t="s">
        <v>15</v>
      </c>
      <c r="D2736" s="2" t="s">
        <v>72</v>
      </c>
      <c r="E2736" s="2" t="s">
        <v>3315</v>
      </c>
      <c r="F2736" s="2" t="s">
        <v>44</v>
      </c>
      <c r="G2736" s="2">
        <v>28.7</v>
      </c>
      <c r="H2736" s="2">
        <v>71.3</v>
      </c>
      <c r="I2736" s="2" t="s">
        <v>26</v>
      </c>
      <c r="J2736" s="2" t="s">
        <v>27</v>
      </c>
      <c r="K2736" s="2">
        <v>1994</v>
      </c>
      <c r="L2736" s="2" t="s">
        <v>21</v>
      </c>
      <c r="M2736" s="3">
        <v>34646</v>
      </c>
    </row>
    <row r="2737" spans="1:13" x14ac:dyDescent="0.2">
      <c r="A2737" s="1" t="s">
        <v>363</v>
      </c>
      <c r="B2737" s="2" t="s">
        <v>363</v>
      </c>
      <c r="C2737" s="2" t="s">
        <v>15</v>
      </c>
      <c r="D2737" s="2" t="s">
        <v>3364</v>
      </c>
      <c r="E2737" s="2" t="s">
        <v>3315</v>
      </c>
      <c r="F2737" s="2" t="s">
        <v>367</v>
      </c>
      <c r="G2737" s="2">
        <v>37</v>
      </c>
      <c r="H2737" s="2">
        <v>63</v>
      </c>
      <c r="I2737" s="2" t="s">
        <v>26</v>
      </c>
      <c r="J2737" s="2" t="s">
        <v>20</v>
      </c>
      <c r="K2737" s="2">
        <v>1994</v>
      </c>
      <c r="L2737" s="2" t="s">
        <v>21</v>
      </c>
      <c r="M2737" s="3">
        <v>34646</v>
      </c>
    </row>
    <row r="2738" spans="1:13" x14ac:dyDescent="0.2">
      <c r="A2738" s="1" t="s">
        <v>242</v>
      </c>
      <c r="B2738" s="2" t="s">
        <v>3365</v>
      </c>
      <c r="C2738" s="2" t="s">
        <v>24</v>
      </c>
      <c r="D2738" s="4">
        <v>25000000</v>
      </c>
      <c r="E2738" s="2" t="s">
        <v>3315</v>
      </c>
      <c r="F2738" s="2" t="s">
        <v>130</v>
      </c>
      <c r="G2738" s="2">
        <v>61.9</v>
      </c>
      <c r="H2738" s="2">
        <v>38.1</v>
      </c>
      <c r="I2738" s="2" t="s">
        <v>26</v>
      </c>
      <c r="J2738" s="2" t="s">
        <v>20</v>
      </c>
      <c r="K2738" s="2">
        <v>1994</v>
      </c>
      <c r="L2738" s="2" t="s">
        <v>21</v>
      </c>
      <c r="M2738" s="3">
        <v>34646</v>
      </c>
    </row>
    <row r="2739" spans="1:13" x14ac:dyDescent="0.2">
      <c r="A2739" s="1" t="s">
        <v>23</v>
      </c>
      <c r="B2739" s="2" t="s">
        <v>23</v>
      </c>
      <c r="C2739" s="2" t="s">
        <v>24</v>
      </c>
      <c r="D2739" s="4">
        <v>1000000000</v>
      </c>
      <c r="E2739" s="2" t="s">
        <v>3315</v>
      </c>
      <c r="F2739" s="2">
        <v>181</v>
      </c>
      <c r="G2739" s="2">
        <v>34.9</v>
      </c>
      <c r="H2739" s="2">
        <v>65.099999999999994</v>
      </c>
      <c r="I2739" s="2" t="s">
        <v>26</v>
      </c>
      <c r="J2739" s="2" t="s">
        <v>20</v>
      </c>
      <c r="K2739" s="2">
        <v>1994</v>
      </c>
      <c r="L2739" s="2" t="s">
        <v>21</v>
      </c>
      <c r="M2739" s="3">
        <v>34646</v>
      </c>
    </row>
    <row r="2740" spans="1:13" x14ac:dyDescent="0.2">
      <c r="A2740" s="1" t="s">
        <v>242</v>
      </c>
      <c r="B2740" s="2" t="s">
        <v>3366</v>
      </c>
      <c r="C2740" s="2" t="s">
        <v>15</v>
      </c>
      <c r="D2740" s="2" t="s">
        <v>3231</v>
      </c>
      <c r="E2740" s="2" t="s">
        <v>3315</v>
      </c>
      <c r="F2740" s="2" t="s">
        <v>107</v>
      </c>
      <c r="G2740" s="2">
        <v>81.3</v>
      </c>
      <c r="H2740" s="2">
        <v>18.7</v>
      </c>
      <c r="I2740" s="2" t="s">
        <v>19</v>
      </c>
      <c r="J2740" s="2" t="s">
        <v>27</v>
      </c>
      <c r="K2740" s="2">
        <v>1994</v>
      </c>
      <c r="L2740" s="2" t="s">
        <v>21</v>
      </c>
      <c r="M2740" s="3">
        <v>34646</v>
      </c>
    </row>
    <row r="2741" spans="1:13" x14ac:dyDescent="0.2">
      <c r="A2741" s="1" t="s">
        <v>177</v>
      </c>
      <c r="B2741" s="2" t="s">
        <v>252</v>
      </c>
      <c r="C2741" s="2" t="s">
        <v>15</v>
      </c>
      <c r="D2741" s="2" t="s">
        <v>3367</v>
      </c>
      <c r="E2741" s="2" t="s">
        <v>3315</v>
      </c>
      <c r="F2741" s="2" t="s">
        <v>245</v>
      </c>
      <c r="G2741" s="2">
        <v>10.7</v>
      </c>
      <c r="H2741" s="2">
        <v>89.3</v>
      </c>
      <c r="I2741" s="2" t="s">
        <v>26</v>
      </c>
      <c r="J2741" s="2" t="s">
        <v>27</v>
      </c>
      <c r="K2741" s="2">
        <v>1994</v>
      </c>
      <c r="L2741" s="2" t="s">
        <v>21</v>
      </c>
      <c r="M2741" s="3">
        <v>34646</v>
      </c>
    </row>
    <row r="2742" spans="1:13" x14ac:dyDescent="0.2">
      <c r="A2742" s="1" t="s">
        <v>296</v>
      </c>
      <c r="B2742" s="2" t="s">
        <v>3360</v>
      </c>
      <c r="C2742" s="2" t="s">
        <v>15</v>
      </c>
      <c r="D2742" s="2" t="s">
        <v>3368</v>
      </c>
      <c r="E2742" s="2" t="s">
        <v>3315</v>
      </c>
      <c r="F2742" s="2" t="s">
        <v>51</v>
      </c>
      <c r="G2742" s="2">
        <v>64.599999999999994</v>
      </c>
      <c r="H2742" s="2">
        <v>35.4</v>
      </c>
      <c r="I2742" s="2" t="s">
        <v>26</v>
      </c>
      <c r="J2742" s="2" t="s">
        <v>20</v>
      </c>
      <c r="K2742" s="2">
        <v>1994</v>
      </c>
      <c r="L2742" s="2" t="s">
        <v>21</v>
      </c>
      <c r="M2742" s="3">
        <v>34646</v>
      </c>
    </row>
    <row r="2743" spans="1:13" x14ac:dyDescent="0.2">
      <c r="A2743" s="1" t="s">
        <v>391</v>
      </c>
      <c r="B2743" s="2" t="s">
        <v>3369</v>
      </c>
      <c r="C2743" s="2" t="s">
        <v>15</v>
      </c>
      <c r="D2743" s="2" t="s">
        <v>3231</v>
      </c>
      <c r="E2743" s="2" t="s">
        <v>3315</v>
      </c>
      <c r="F2743" s="2" t="s">
        <v>115</v>
      </c>
      <c r="G2743" s="2">
        <v>63.2</v>
      </c>
      <c r="H2743" s="2">
        <v>36.799999999999997</v>
      </c>
      <c r="I2743" s="2" t="s">
        <v>19</v>
      </c>
      <c r="J2743" s="2" t="s">
        <v>27</v>
      </c>
      <c r="K2743" s="2">
        <v>1994</v>
      </c>
      <c r="L2743" s="2" t="s">
        <v>21</v>
      </c>
      <c r="M2743" s="3">
        <v>34646</v>
      </c>
    </row>
    <row r="2744" spans="1:13" x14ac:dyDescent="0.2">
      <c r="A2744" s="1" t="s">
        <v>87</v>
      </c>
      <c r="B2744" s="2" t="s">
        <v>88</v>
      </c>
      <c r="C2744" s="2" t="s">
        <v>15</v>
      </c>
      <c r="D2744" s="2" t="s">
        <v>3370</v>
      </c>
      <c r="E2744" s="2" t="s">
        <v>3315</v>
      </c>
      <c r="F2744" s="2" t="s">
        <v>76</v>
      </c>
      <c r="G2744" s="2">
        <v>77.900000000000006</v>
      </c>
      <c r="H2744" s="2">
        <v>22.1</v>
      </c>
      <c r="I2744" s="2" t="s">
        <v>19</v>
      </c>
      <c r="J2744" s="2" t="s">
        <v>20</v>
      </c>
      <c r="K2744" s="2">
        <v>1994</v>
      </c>
      <c r="L2744" s="2" t="s">
        <v>21</v>
      </c>
      <c r="M2744" s="3">
        <v>34646</v>
      </c>
    </row>
    <row r="2745" spans="1:13" x14ac:dyDescent="0.2">
      <c r="A2745" s="1" t="s">
        <v>269</v>
      </c>
      <c r="B2745" s="2" t="s">
        <v>3176</v>
      </c>
      <c r="C2745" s="2" t="s">
        <v>24</v>
      </c>
      <c r="D2745" s="4">
        <v>2000000</v>
      </c>
      <c r="E2745" s="2" t="s">
        <v>3315</v>
      </c>
      <c r="F2745" s="2" t="s">
        <v>3371</v>
      </c>
      <c r="G2745" s="2">
        <v>64.099999999999994</v>
      </c>
      <c r="H2745" s="2">
        <v>35.9</v>
      </c>
      <c r="I2745" s="2" t="s">
        <v>26</v>
      </c>
      <c r="J2745" s="2" t="s">
        <v>20</v>
      </c>
      <c r="K2745" s="2">
        <v>1994</v>
      </c>
      <c r="L2745" s="2" t="s">
        <v>21</v>
      </c>
      <c r="M2745" s="3">
        <v>34646</v>
      </c>
    </row>
    <row r="2746" spans="1:13" x14ac:dyDescent="0.2">
      <c r="A2746" s="1" t="s">
        <v>69</v>
      </c>
      <c r="B2746" s="2" t="s">
        <v>3372</v>
      </c>
      <c r="C2746" s="2" t="s">
        <v>15</v>
      </c>
      <c r="D2746" s="2" t="s">
        <v>3373</v>
      </c>
      <c r="E2746" s="2" t="s">
        <v>3315</v>
      </c>
      <c r="F2746" s="2" t="s">
        <v>257</v>
      </c>
      <c r="G2746" s="2">
        <v>52</v>
      </c>
      <c r="H2746" s="2">
        <v>48</v>
      </c>
      <c r="I2746" s="2" t="s">
        <v>26</v>
      </c>
      <c r="J2746" s="2" t="s">
        <v>20</v>
      </c>
      <c r="K2746" s="2">
        <v>1994</v>
      </c>
      <c r="L2746" s="2" t="s">
        <v>21</v>
      </c>
      <c r="M2746" s="3">
        <v>34646</v>
      </c>
    </row>
    <row r="2747" spans="1:13" x14ac:dyDescent="0.2">
      <c r="A2747" s="1" t="s">
        <v>180</v>
      </c>
      <c r="B2747" s="2" t="s">
        <v>596</v>
      </c>
      <c r="C2747" s="2" t="s">
        <v>15</v>
      </c>
      <c r="D2747" s="2" t="s">
        <v>3374</v>
      </c>
      <c r="E2747" s="2" t="s">
        <v>3315</v>
      </c>
      <c r="F2747" s="2" t="s">
        <v>136</v>
      </c>
      <c r="G2747" s="2">
        <v>52</v>
      </c>
      <c r="H2747" s="2">
        <v>48</v>
      </c>
      <c r="I2747" s="2" t="s">
        <v>19</v>
      </c>
      <c r="J2747" s="2" t="s">
        <v>27</v>
      </c>
      <c r="K2747" s="2">
        <v>1988</v>
      </c>
      <c r="L2747" s="2" t="s">
        <v>21</v>
      </c>
      <c r="M2747" s="3">
        <v>32455</v>
      </c>
    </row>
    <row r="2748" spans="1:13" x14ac:dyDescent="0.2">
      <c r="A2748" s="1" t="s">
        <v>69</v>
      </c>
      <c r="B2748" s="2" t="s">
        <v>498</v>
      </c>
      <c r="C2748" s="2" t="s">
        <v>15</v>
      </c>
      <c r="D2748" s="2" t="s">
        <v>3375</v>
      </c>
      <c r="E2748" s="2" t="s">
        <v>3376</v>
      </c>
      <c r="F2748" s="2" t="s">
        <v>233</v>
      </c>
      <c r="G2748" s="2">
        <v>65.73</v>
      </c>
      <c r="H2748" s="2">
        <v>34.270000000000003</v>
      </c>
      <c r="I2748" s="2" t="s">
        <v>26</v>
      </c>
      <c r="J2748" s="2" t="s">
        <v>20</v>
      </c>
      <c r="K2748" s="2">
        <v>2020</v>
      </c>
      <c r="L2748" s="2" t="s">
        <v>21</v>
      </c>
      <c r="M2748" s="3">
        <v>44138</v>
      </c>
    </row>
    <row r="2749" spans="1:13" x14ac:dyDescent="0.2">
      <c r="A2749" s="1" t="s">
        <v>280</v>
      </c>
      <c r="B2749" s="2" t="s">
        <v>768</v>
      </c>
      <c r="C2749" s="2" t="s">
        <v>15</v>
      </c>
      <c r="D2749" s="2" t="s">
        <v>3377</v>
      </c>
      <c r="E2749" s="2" t="s">
        <v>3376</v>
      </c>
      <c r="F2749" s="2" t="s">
        <v>55</v>
      </c>
      <c r="G2749" s="2">
        <v>61.96</v>
      </c>
      <c r="H2749" s="2">
        <v>38.04</v>
      </c>
      <c r="I2749" s="2" t="s">
        <v>19</v>
      </c>
      <c r="J2749" s="2" t="s">
        <v>27</v>
      </c>
      <c r="K2749" s="2">
        <v>2020</v>
      </c>
      <c r="L2749" s="2" t="s">
        <v>49</v>
      </c>
      <c r="M2749" s="3">
        <v>43893</v>
      </c>
    </row>
    <row r="2750" spans="1:13" x14ac:dyDescent="0.2">
      <c r="A2750" s="1" t="s">
        <v>83</v>
      </c>
      <c r="B2750" s="2" t="s">
        <v>84</v>
      </c>
      <c r="C2750" s="2" t="s">
        <v>24</v>
      </c>
      <c r="D2750" s="2">
        <v>425000000</v>
      </c>
      <c r="E2750" s="2" t="s">
        <v>3376</v>
      </c>
      <c r="F2750" s="2" t="s">
        <v>107</v>
      </c>
      <c r="G2750" s="2">
        <v>82.7</v>
      </c>
      <c r="H2750" s="2">
        <v>17.3</v>
      </c>
      <c r="I2750" s="2" t="s">
        <v>19</v>
      </c>
      <c r="J2750" s="2" t="s">
        <v>20</v>
      </c>
      <c r="K2750" s="2">
        <v>2018</v>
      </c>
      <c r="L2750" s="2" t="s">
        <v>21</v>
      </c>
      <c r="M2750" s="3">
        <v>43410</v>
      </c>
    </row>
    <row r="2751" spans="1:13" x14ac:dyDescent="0.2">
      <c r="A2751" s="1" t="s">
        <v>52</v>
      </c>
      <c r="B2751" s="2" t="s">
        <v>742</v>
      </c>
      <c r="C2751" s="2" t="s">
        <v>24</v>
      </c>
      <c r="D2751" s="2">
        <v>650000000</v>
      </c>
      <c r="E2751" s="2" t="s">
        <v>3376</v>
      </c>
      <c r="F2751" s="2" t="s">
        <v>251</v>
      </c>
      <c r="G2751" s="2">
        <v>70.95</v>
      </c>
      <c r="H2751" s="2">
        <v>29.05</v>
      </c>
      <c r="I2751" s="2" t="s">
        <v>19</v>
      </c>
      <c r="J2751" s="2" t="s">
        <v>20</v>
      </c>
      <c r="K2751" s="2">
        <v>2018</v>
      </c>
      <c r="L2751" s="2" t="s">
        <v>21</v>
      </c>
      <c r="M2751" s="3">
        <v>43410</v>
      </c>
    </row>
    <row r="2752" spans="1:13" x14ac:dyDescent="0.2">
      <c r="A2752" s="1" t="s">
        <v>91</v>
      </c>
      <c r="B2752" s="2" t="s">
        <v>589</v>
      </c>
      <c r="C2752" s="2" t="s">
        <v>15</v>
      </c>
      <c r="D2752" s="2" t="s">
        <v>3378</v>
      </c>
      <c r="E2752" s="2" t="s">
        <v>3376</v>
      </c>
      <c r="F2752" s="2" t="s">
        <v>18</v>
      </c>
      <c r="G2752" s="2">
        <v>66.900000000000006</v>
      </c>
      <c r="H2752" s="2">
        <v>33.1</v>
      </c>
      <c r="I2752" s="2" t="s">
        <v>19</v>
      </c>
      <c r="J2752" s="2" t="s">
        <v>20</v>
      </c>
      <c r="K2752" s="2">
        <v>2018</v>
      </c>
      <c r="L2752" s="2" t="s">
        <v>21</v>
      </c>
      <c r="M2752" s="3">
        <v>43410</v>
      </c>
    </row>
    <row r="2753" spans="1:13" x14ac:dyDescent="0.2">
      <c r="A2753" s="1" t="s">
        <v>491</v>
      </c>
      <c r="B2753" s="2" t="s">
        <v>519</v>
      </c>
      <c r="C2753" s="2" t="s">
        <v>15</v>
      </c>
      <c r="D2753" s="2" t="s">
        <v>3379</v>
      </c>
      <c r="E2753" s="2" t="s">
        <v>3376</v>
      </c>
      <c r="F2753" s="2" t="s">
        <v>245</v>
      </c>
      <c r="G2753" s="2">
        <v>69.77</v>
      </c>
      <c r="H2753" s="2">
        <v>30.23</v>
      </c>
      <c r="I2753" s="2" t="s">
        <v>19</v>
      </c>
      <c r="J2753" s="2" t="s">
        <v>20</v>
      </c>
      <c r="K2753" s="2">
        <v>2018</v>
      </c>
      <c r="L2753" s="2" t="s">
        <v>21</v>
      </c>
      <c r="M2753" s="3">
        <v>43410</v>
      </c>
    </row>
    <row r="2754" spans="1:13" x14ac:dyDescent="0.2">
      <c r="A2754" s="1" t="s">
        <v>79</v>
      </c>
      <c r="B2754" s="2" t="s">
        <v>3380</v>
      </c>
      <c r="C2754" s="2" t="s">
        <v>3381</v>
      </c>
      <c r="D2754" s="2">
        <v>230000000</v>
      </c>
      <c r="E2754" s="2" t="s">
        <v>3376</v>
      </c>
      <c r="F2754" s="2" t="s">
        <v>78</v>
      </c>
      <c r="G2754" s="2">
        <v>75.23</v>
      </c>
      <c r="H2754" s="2">
        <v>24.77</v>
      </c>
      <c r="I2754" s="2" t="s">
        <v>19</v>
      </c>
      <c r="J2754" s="6">
        <v>0.55000000000000004</v>
      </c>
      <c r="K2754" s="2">
        <v>2018</v>
      </c>
      <c r="L2754" s="2" t="s">
        <v>21</v>
      </c>
      <c r="M2754" s="3">
        <v>43410</v>
      </c>
    </row>
    <row r="2755" spans="1:13" x14ac:dyDescent="0.2">
      <c r="A2755" s="1" t="s">
        <v>111</v>
      </c>
      <c r="B2755" s="2" t="s">
        <v>1706</v>
      </c>
      <c r="C2755" s="2" t="s">
        <v>15</v>
      </c>
      <c r="D2755" s="2" t="s">
        <v>3382</v>
      </c>
      <c r="E2755" s="2" t="s">
        <v>3376</v>
      </c>
      <c r="F2755" s="2" t="s">
        <v>90</v>
      </c>
      <c r="G2755" s="2">
        <v>90.83</v>
      </c>
      <c r="H2755" s="2">
        <v>9.17</v>
      </c>
      <c r="I2755" s="2" t="s">
        <v>19</v>
      </c>
      <c r="J2755" s="2" t="s">
        <v>27</v>
      </c>
      <c r="K2755" s="2">
        <v>2018</v>
      </c>
      <c r="L2755" s="2" t="s">
        <v>21</v>
      </c>
      <c r="M2755" s="3">
        <v>43410</v>
      </c>
    </row>
    <row r="2756" spans="1:13" x14ac:dyDescent="0.2">
      <c r="A2756" s="1" t="s">
        <v>269</v>
      </c>
      <c r="B2756" s="2" t="s">
        <v>270</v>
      </c>
      <c r="C2756" s="2" t="s">
        <v>15</v>
      </c>
      <c r="D2756" s="2" t="s">
        <v>3383</v>
      </c>
      <c r="E2756" s="2" t="s">
        <v>3376</v>
      </c>
      <c r="F2756" s="2" t="s">
        <v>3384</v>
      </c>
      <c r="G2756" s="2">
        <v>73.400000000000006</v>
      </c>
      <c r="H2756" s="2">
        <v>26.6</v>
      </c>
      <c r="I2756" s="2" t="s">
        <v>19</v>
      </c>
      <c r="J2756" s="2" t="s">
        <v>20</v>
      </c>
      <c r="K2756" s="2">
        <v>2018</v>
      </c>
      <c r="L2756" s="2" t="s">
        <v>36</v>
      </c>
      <c r="M2756" s="3">
        <v>43130</v>
      </c>
    </row>
    <row r="2757" spans="1:13" x14ac:dyDescent="0.2">
      <c r="A2757" s="1" t="s">
        <v>242</v>
      </c>
      <c r="B2757" s="2" t="s">
        <v>243</v>
      </c>
      <c r="C2757" s="2" t="s">
        <v>24</v>
      </c>
      <c r="D2757" s="4">
        <v>100000000</v>
      </c>
      <c r="E2757" s="2" t="s">
        <v>3376</v>
      </c>
      <c r="F2757" s="2" t="s">
        <v>3385</v>
      </c>
      <c r="G2757" s="2">
        <v>86.6</v>
      </c>
      <c r="H2757" s="2">
        <v>13.4</v>
      </c>
      <c r="I2757" s="2" t="s">
        <v>19</v>
      </c>
      <c r="J2757" s="2" t="s">
        <v>20</v>
      </c>
      <c r="K2757" s="2">
        <v>2016</v>
      </c>
      <c r="L2757" s="2" t="s">
        <v>21</v>
      </c>
      <c r="M2757" s="3">
        <v>42682</v>
      </c>
    </row>
    <row r="2758" spans="1:13" x14ac:dyDescent="0.2">
      <c r="A2758" s="1" t="s">
        <v>280</v>
      </c>
      <c r="B2758" s="2" t="s">
        <v>839</v>
      </c>
      <c r="C2758" s="2" t="s">
        <v>15</v>
      </c>
      <c r="D2758" s="2" t="s">
        <v>3386</v>
      </c>
      <c r="E2758" s="2" t="s">
        <v>3376</v>
      </c>
      <c r="F2758" s="2" t="s">
        <v>115</v>
      </c>
      <c r="G2758" s="2">
        <v>63.29</v>
      </c>
      <c r="H2758" s="2">
        <v>36.71</v>
      </c>
      <c r="I2758" s="2" t="s">
        <v>26</v>
      </c>
      <c r="J2758" s="2" t="s">
        <v>20</v>
      </c>
      <c r="K2758" s="2">
        <v>2016</v>
      </c>
      <c r="L2758" s="2" t="s">
        <v>21</v>
      </c>
      <c r="M2758" s="3">
        <v>42682</v>
      </c>
    </row>
    <row r="2759" spans="1:13" x14ac:dyDescent="0.2">
      <c r="A2759" s="1" t="s">
        <v>242</v>
      </c>
      <c r="B2759" s="2" t="s">
        <v>714</v>
      </c>
      <c r="C2759" s="2" t="s">
        <v>24</v>
      </c>
      <c r="D2759" s="4">
        <v>600000000</v>
      </c>
      <c r="E2759" s="2" t="s">
        <v>3376</v>
      </c>
      <c r="F2759" s="2" t="s">
        <v>211</v>
      </c>
      <c r="G2759" s="2">
        <v>82.11</v>
      </c>
      <c r="H2759" s="2">
        <v>17.89</v>
      </c>
      <c r="I2759" s="2" t="s">
        <v>19</v>
      </c>
      <c r="J2759" s="2" t="s">
        <v>20</v>
      </c>
      <c r="K2759" s="2">
        <v>2016</v>
      </c>
      <c r="L2759" s="2" t="s">
        <v>21</v>
      </c>
      <c r="M2759" s="3">
        <v>42682</v>
      </c>
    </row>
    <row r="2760" spans="1:13" x14ac:dyDescent="0.2">
      <c r="A2760" s="1" t="s">
        <v>122</v>
      </c>
      <c r="B2760" s="2" t="s">
        <v>123</v>
      </c>
      <c r="C2760" s="2" t="s">
        <v>15</v>
      </c>
      <c r="D2760" s="2" t="s">
        <v>3387</v>
      </c>
      <c r="E2760" s="2" t="s">
        <v>3376</v>
      </c>
      <c r="F2760" s="2" t="s">
        <v>51</v>
      </c>
      <c r="G2760" s="2">
        <v>75.7</v>
      </c>
      <c r="H2760" s="2">
        <v>24.3</v>
      </c>
      <c r="I2760" s="2" t="s">
        <v>19</v>
      </c>
      <c r="J2760" s="2" t="s">
        <v>20</v>
      </c>
      <c r="K2760" s="2">
        <v>2016</v>
      </c>
      <c r="L2760" s="2" t="s">
        <v>21</v>
      </c>
      <c r="M2760" s="3">
        <v>42682</v>
      </c>
    </row>
    <row r="2761" spans="1:13" x14ac:dyDescent="0.2">
      <c r="A2761" s="1" t="s">
        <v>13</v>
      </c>
      <c r="B2761" s="2" t="s">
        <v>246</v>
      </c>
      <c r="C2761" s="2" t="s">
        <v>15</v>
      </c>
      <c r="D2761" s="2" t="s">
        <v>3388</v>
      </c>
      <c r="E2761" s="2" t="s">
        <v>3376</v>
      </c>
      <c r="F2761" s="2" t="s">
        <v>48</v>
      </c>
      <c r="G2761" s="2">
        <v>62.9</v>
      </c>
      <c r="H2761" s="2">
        <v>37.1</v>
      </c>
      <c r="I2761" s="2" t="s">
        <v>26</v>
      </c>
      <c r="J2761" s="2" t="s">
        <v>20</v>
      </c>
      <c r="K2761" s="2">
        <v>2014</v>
      </c>
      <c r="L2761" s="2" t="s">
        <v>21</v>
      </c>
      <c r="M2761" s="3">
        <v>41947</v>
      </c>
    </row>
    <row r="2762" spans="1:13" x14ac:dyDescent="0.2">
      <c r="A2762" s="1" t="s">
        <v>293</v>
      </c>
      <c r="B2762" s="2" t="s">
        <v>3389</v>
      </c>
      <c r="C2762" s="2" t="s">
        <v>15</v>
      </c>
      <c r="D2762" s="2" t="s">
        <v>3390</v>
      </c>
      <c r="E2762" s="2" t="s">
        <v>3376</v>
      </c>
      <c r="F2762" s="2" t="s">
        <v>76</v>
      </c>
      <c r="G2762" s="2">
        <v>32.799999999999997</v>
      </c>
      <c r="H2762" s="2">
        <v>67.2</v>
      </c>
      <c r="I2762" s="2" t="s">
        <v>26</v>
      </c>
      <c r="J2762" s="2" t="s">
        <v>27</v>
      </c>
      <c r="K2762" s="2">
        <v>2010</v>
      </c>
      <c r="L2762" s="2" t="s">
        <v>49</v>
      </c>
      <c r="M2762" s="3">
        <v>40337</v>
      </c>
    </row>
    <row r="2763" spans="1:13" x14ac:dyDescent="0.2">
      <c r="A2763" s="1" t="s">
        <v>91</v>
      </c>
      <c r="B2763" s="2" t="s">
        <v>2418</v>
      </c>
      <c r="C2763" s="2" t="s">
        <v>15</v>
      </c>
      <c r="D2763" s="2" t="s">
        <v>3391</v>
      </c>
      <c r="E2763" s="2" t="s">
        <v>3376</v>
      </c>
      <c r="F2763" s="2" t="s">
        <v>251</v>
      </c>
      <c r="G2763" s="2">
        <v>70.3</v>
      </c>
      <c r="H2763" s="2">
        <v>29.7</v>
      </c>
      <c r="I2763" s="2" t="s">
        <v>19</v>
      </c>
      <c r="J2763" s="2" t="s">
        <v>20</v>
      </c>
      <c r="K2763" s="2">
        <v>2008</v>
      </c>
      <c r="L2763" s="2" t="s">
        <v>21</v>
      </c>
      <c r="M2763" s="3">
        <v>39756</v>
      </c>
    </row>
    <row r="2764" spans="1:13" x14ac:dyDescent="0.2">
      <c r="A2764" s="1" t="s">
        <v>91</v>
      </c>
      <c r="B2764" s="2" t="s">
        <v>2713</v>
      </c>
      <c r="C2764" s="2" t="s">
        <v>1230</v>
      </c>
      <c r="D2764" s="2" t="s">
        <v>3392</v>
      </c>
      <c r="E2764" s="2" t="s">
        <v>3376</v>
      </c>
      <c r="F2764" s="2" t="s">
        <v>78</v>
      </c>
      <c r="G2764" s="2">
        <v>56.6</v>
      </c>
      <c r="H2764" s="2">
        <v>43.4</v>
      </c>
      <c r="I2764" s="2" t="s">
        <v>26</v>
      </c>
      <c r="J2764" s="2" t="s">
        <v>20</v>
      </c>
      <c r="K2764" s="2">
        <v>2004</v>
      </c>
      <c r="L2764" s="2" t="s">
        <v>21</v>
      </c>
      <c r="M2764" s="3">
        <v>38293</v>
      </c>
    </row>
    <row r="2765" spans="1:13" x14ac:dyDescent="0.2">
      <c r="A2765" s="1" t="s">
        <v>79</v>
      </c>
      <c r="B2765" s="2" t="s">
        <v>79</v>
      </c>
      <c r="C2765" s="2" t="s">
        <v>15</v>
      </c>
      <c r="D2765" s="2" t="s">
        <v>3393</v>
      </c>
      <c r="E2765" s="2" t="s">
        <v>3376</v>
      </c>
      <c r="F2765" s="2" t="s">
        <v>76</v>
      </c>
      <c r="G2765" s="2">
        <v>61.8</v>
      </c>
      <c r="H2765" s="2">
        <v>38.200000000000003</v>
      </c>
      <c r="I2765" s="2" t="s">
        <v>26</v>
      </c>
      <c r="J2765" s="2" t="s">
        <v>20</v>
      </c>
      <c r="K2765" s="2">
        <v>2004</v>
      </c>
      <c r="L2765" s="2" t="s">
        <v>49</v>
      </c>
      <c r="M2765" s="3">
        <v>38048</v>
      </c>
    </row>
    <row r="2766" spans="1:13" x14ac:dyDescent="0.2">
      <c r="A2766" s="1" t="s">
        <v>296</v>
      </c>
      <c r="B2766" s="2" t="s">
        <v>1802</v>
      </c>
      <c r="C2766" s="2" t="s">
        <v>15</v>
      </c>
      <c r="D2766" s="2" t="s">
        <v>3394</v>
      </c>
      <c r="E2766" s="2" t="s">
        <v>3376</v>
      </c>
      <c r="F2766" s="2" t="s">
        <v>107</v>
      </c>
      <c r="G2766" s="2">
        <v>82.7</v>
      </c>
      <c r="H2766" s="2">
        <v>17.3</v>
      </c>
      <c r="I2766" s="2" t="s">
        <v>19</v>
      </c>
      <c r="J2766" s="2" t="s">
        <v>20</v>
      </c>
      <c r="K2766" s="2">
        <v>2003</v>
      </c>
      <c r="L2766" s="2" t="s">
        <v>36</v>
      </c>
      <c r="M2766" s="3">
        <v>37775</v>
      </c>
    </row>
    <row r="2767" spans="1:13" x14ac:dyDescent="0.2">
      <c r="A2767" s="1" t="s">
        <v>293</v>
      </c>
      <c r="B2767" s="2" t="s">
        <v>1458</v>
      </c>
      <c r="C2767" s="2" t="s">
        <v>15</v>
      </c>
      <c r="D2767" s="2" t="s">
        <v>3395</v>
      </c>
      <c r="E2767" s="2" t="s">
        <v>3376</v>
      </c>
      <c r="F2767" s="2" t="s">
        <v>136</v>
      </c>
      <c r="G2767" s="2">
        <v>65.3</v>
      </c>
      <c r="H2767" s="2">
        <v>34.700000000000003</v>
      </c>
      <c r="I2767" s="2" t="s">
        <v>26</v>
      </c>
      <c r="J2767" s="2" t="s">
        <v>20</v>
      </c>
      <c r="K2767" s="2">
        <v>2003</v>
      </c>
      <c r="L2767" s="2" t="s">
        <v>36</v>
      </c>
      <c r="M2767" s="3">
        <v>37684</v>
      </c>
    </row>
    <row r="2768" spans="1:13" x14ac:dyDescent="0.2">
      <c r="A2768" s="1" t="s">
        <v>242</v>
      </c>
      <c r="B2768" s="2" t="s">
        <v>324</v>
      </c>
      <c r="C2768" s="2" t="s">
        <v>24</v>
      </c>
      <c r="D2768" s="4">
        <v>14500000</v>
      </c>
      <c r="E2768" s="2" t="s">
        <v>3376</v>
      </c>
      <c r="F2768" s="2" t="s">
        <v>90</v>
      </c>
      <c r="G2768" s="2">
        <v>69.400000000000006</v>
      </c>
      <c r="H2768" s="2">
        <v>30.6</v>
      </c>
      <c r="I2768" s="2" t="s">
        <v>19</v>
      </c>
      <c r="J2768" s="2" t="s">
        <v>20</v>
      </c>
      <c r="K2768" s="2">
        <v>2002</v>
      </c>
      <c r="L2768" s="2" t="s">
        <v>21</v>
      </c>
      <c r="M2768" s="3">
        <v>37565</v>
      </c>
    </row>
    <row r="2769" spans="1:13" x14ac:dyDescent="0.2">
      <c r="A2769" s="1" t="s">
        <v>242</v>
      </c>
      <c r="B2769" s="2" t="s">
        <v>714</v>
      </c>
      <c r="C2769" s="2" t="s">
        <v>24</v>
      </c>
      <c r="D2769" s="4">
        <v>198250000</v>
      </c>
      <c r="E2769" s="2" t="s">
        <v>3376</v>
      </c>
      <c r="F2769" s="2" t="s">
        <v>149</v>
      </c>
      <c r="G2769" s="2">
        <v>80.099999999999994</v>
      </c>
      <c r="H2769" s="2">
        <v>19.899999999999999</v>
      </c>
      <c r="I2769" s="2" t="s">
        <v>19</v>
      </c>
      <c r="J2769" s="2" t="s">
        <v>20</v>
      </c>
      <c r="K2769" s="2">
        <v>2002</v>
      </c>
      <c r="L2769" s="2" t="s">
        <v>21</v>
      </c>
      <c r="M2769" s="3">
        <v>37565</v>
      </c>
    </row>
    <row r="2770" spans="1:13" x14ac:dyDescent="0.2">
      <c r="A2770" s="1" t="s">
        <v>242</v>
      </c>
      <c r="B2770" s="2" t="s">
        <v>243</v>
      </c>
      <c r="C2770" s="2" t="s">
        <v>15</v>
      </c>
      <c r="D2770" s="2" t="s">
        <v>3396</v>
      </c>
      <c r="E2770" s="2" t="s">
        <v>3376</v>
      </c>
      <c r="F2770" s="2" t="s">
        <v>251</v>
      </c>
      <c r="G2770" s="2">
        <v>62.9</v>
      </c>
      <c r="H2770" s="2">
        <v>37.1</v>
      </c>
      <c r="I2770" s="2" t="s">
        <v>26</v>
      </c>
      <c r="J2770" s="2" t="s">
        <v>20</v>
      </c>
      <c r="K2770" s="2">
        <v>2000</v>
      </c>
      <c r="L2770" s="2" t="s">
        <v>21</v>
      </c>
      <c r="M2770" s="3">
        <v>36837</v>
      </c>
    </row>
    <row r="2771" spans="1:13" x14ac:dyDescent="0.2">
      <c r="A2771" s="1" t="s">
        <v>242</v>
      </c>
      <c r="B2771" s="2" t="s">
        <v>243</v>
      </c>
      <c r="C2771" s="2" t="s">
        <v>15</v>
      </c>
      <c r="D2771" s="2" t="s">
        <v>3397</v>
      </c>
      <c r="E2771" s="2" t="s">
        <v>3376</v>
      </c>
      <c r="F2771" s="2" t="s">
        <v>44</v>
      </c>
      <c r="G2771" s="2">
        <v>73.599999999999994</v>
      </c>
      <c r="H2771" s="2">
        <v>26.4</v>
      </c>
      <c r="I2771" s="2" t="s">
        <v>19</v>
      </c>
      <c r="J2771" s="2" t="s">
        <v>20</v>
      </c>
      <c r="K2771" s="2">
        <v>2000</v>
      </c>
      <c r="L2771" s="2" t="s">
        <v>21</v>
      </c>
      <c r="M2771" s="3">
        <v>36837</v>
      </c>
    </row>
    <row r="2772" spans="1:13" x14ac:dyDescent="0.2">
      <c r="A2772" s="1" t="s">
        <v>150</v>
      </c>
      <c r="B2772" s="2" t="s">
        <v>3398</v>
      </c>
      <c r="C2772" s="2" t="s">
        <v>15</v>
      </c>
      <c r="D2772" s="2" t="s">
        <v>3399</v>
      </c>
      <c r="E2772" s="2" t="s">
        <v>3376</v>
      </c>
      <c r="F2772" s="2" t="s">
        <v>51</v>
      </c>
      <c r="G2772" s="2">
        <v>85.2</v>
      </c>
      <c r="H2772" s="2">
        <v>14.8</v>
      </c>
      <c r="I2772" s="2" t="s">
        <v>19</v>
      </c>
      <c r="J2772" s="2" t="s">
        <v>20</v>
      </c>
      <c r="K2772" s="2">
        <v>2000</v>
      </c>
      <c r="L2772" s="2" t="s">
        <v>21</v>
      </c>
      <c r="M2772" s="3">
        <v>36837</v>
      </c>
    </row>
    <row r="2773" spans="1:13" x14ac:dyDescent="0.2">
      <c r="A2773" s="1" t="s">
        <v>374</v>
      </c>
      <c r="B2773" s="2" t="s">
        <v>1513</v>
      </c>
      <c r="C2773" s="2" t="s">
        <v>15</v>
      </c>
      <c r="D2773" s="2" t="s">
        <v>3400</v>
      </c>
      <c r="E2773" s="2" t="s">
        <v>3376</v>
      </c>
      <c r="F2773" s="2" t="s">
        <v>55</v>
      </c>
      <c r="G2773" s="2">
        <v>73.8</v>
      </c>
      <c r="H2773" s="2">
        <v>26.3</v>
      </c>
      <c r="I2773" s="2" t="s">
        <v>19</v>
      </c>
      <c r="J2773" s="2" t="s">
        <v>20</v>
      </c>
      <c r="K2773" s="2">
        <v>2000</v>
      </c>
      <c r="L2773" s="2" t="s">
        <v>21</v>
      </c>
      <c r="M2773" s="3">
        <v>36837</v>
      </c>
    </row>
    <row r="2774" spans="1:13" x14ac:dyDescent="0.2">
      <c r="A2774" s="1" t="s">
        <v>45</v>
      </c>
      <c r="B2774" s="2" t="s">
        <v>549</v>
      </c>
      <c r="C2774" s="2" t="s">
        <v>42</v>
      </c>
      <c r="D2774" s="2" t="s">
        <v>3401</v>
      </c>
      <c r="E2774" s="2" t="s">
        <v>3376</v>
      </c>
      <c r="F2774" s="2" t="s">
        <v>65</v>
      </c>
      <c r="G2774" s="2">
        <v>65.3</v>
      </c>
      <c r="H2774" s="2">
        <v>34.700000000000003</v>
      </c>
      <c r="I2774" s="2" t="s">
        <v>19</v>
      </c>
      <c r="J2774" s="2" t="s">
        <v>27</v>
      </c>
      <c r="K2774" s="2">
        <v>2000</v>
      </c>
      <c r="L2774" s="2" t="s">
        <v>49</v>
      </c>
      <c r="M2774" s="3">
        <v>36592</v>
      </c>
    </row>
    <row r="2775" spans="1:13" x14ac:dyDescent="0.2">
      <c r="A2775" s="1" t="s">
        <v>296</v>
      </c>
      <c r="B2775" s="2" t="s">
        <v>297</v>
      </c>
      <c r="C2775" s="2" t="s">
        <v>15</v>
      </c>
      <c r="D2775" s="2" t="s">
        <v>3402</v>
      </c>
      <c r="E2775" s="2" t="s">
        <v>3376</v>
      </c>
      <c r="F2775" s="2" t="s">
        <v>90</v>
      </c>
      <c r="G2775" s="2">
        <v>67.3</v>
      </c>
      <c r="H2775" s="2">
        <v>32.700000000000003</v>
      </c>
      <c r="I2775" s="2" t="s">
        <v>19</v>
      </c>
      <c r="J2775" s="2" t="s">
        <v>27</v>
      </c>
      <c r="K2775" s="2">
        <v>2000</v>
      </c>
      <c r="L2775" s="2" t="s">
        <v>49</v>
      </c>
      <c r="M2775" s="3">
        <v>36592</v>
      </c>
    </row>
    <row r="2776" spans="1:13" x14ac:dyDescent="0.2">
      <c r="A2776" s="1" t="s">
        <v>91</v>
      </c>
      <c r="B2776" s="2" t="s">
        <v>2713</v>
      </c>
      <c r="C2776" s="2" t="s">
        <v>15</v>
      </c>
      <c r="D2776" s="2" t="s">
        <v>3403</v>
      </c>
      <c r="E2776" s="2" t="s">
        <v>3376</v>
      </c>
      <c r="F2776" s="2" t="s">
        <v>76</v>
      </c>
      <c r="G2776" s="2">
        <v>50.4</v>
      </c>
      <c r="H2776" s="2">
        <v>49.6</v>
      </c>
      <c r="I2776" s="2" t="s">
        <v>26</v>
      </c>
      <c r="J2776" s="2" t="s">
        <v>20</v>
      </c>
      <c r="K2776" s="2">
        <v>2000</v>
      </c>
      <c r="L2776" s="2" t="s">
        <v>49</v>
      </c>
      <c r="M2776" s="3">
        <v>36592</v>
      </c>
    </row>
    <row r="2777" spans="1:13" x14ac:dyDescent="0.2">
      <c r="A2777" s="1" t="s">
        <v>280</v>
      </c>
      <c r="B2777" s="2" t="s">
        <v>293</v>
      </c>
      <c r="C2777" s="2" t="s">
        <v>15</v>
      </c>
      <c r="D2777" s="2" t="s">
        <v>3404</v>
      </c>
      <c r="E2777" s="2" t="s">
        <v>3376</v>
      </c>
      <c r="F2777" s="2" t="s">
        <v>55</v>
      </c>
      <c r="G2777" s="2">
        <v>5.8</v>
      </c>
      <c r="H2777" s="2">
        <v>94.2</v>
      </c>
      <c r="I2777" s="2" t="s">
        <v>26</v>
      </c>
      <c r="J2777" s="2" t="s">
        <v>20</v>
      </c>
      <c r="K2777" s="2">
        <v>2000</v>
      </c>
      <c r="L2777" s="2" t="s">
        <v>49</v>
      </c>
      <c r="M2777" s="3">
        <v>36592</v>
      </c>
    </row>
    <row r="2778" spans="1:13" x14ac:dyDescent="0.2">
      <c r="A2778" s="1" t="s">
        <v>66</v>
      </c>
      <c r="B2778" s="2" t="s">
        <v>174</v>
      </c>
      <c r="C2778" s="2" t="s">
        <v>15</v>
      </c>
      <c r="D2778" s="2" t="s">
        <v>3405</v>
      </c>
      <c r="E2778" s="2" t="s">
        <v>3376</v>
      </c>
      <c r="F2778" s="2" t="s">
        <v>107</v>
      </c>
      <c r="G2778" s="2">
        <v>63.4</v>
      </c>
      <c r="H2778" s="2">
        <v>36.6</v>
      </c>
      <c r="I2778" s="2" t="s">
        <v>19</v>
      </c>
      <c r="J2778" s="2" t="s">
        <v>27</v>
      </c>
      <c r="K2778" s="2">
        <v>1998</v>
      </c>
      <c r="L2778" s="2" t="s">
        <v>21</v>
      </c>
      <c r="M2778" s="3">
        <v>36102</v>
      </c>
    </row>
    <row r="2779" spans="1:13" x14ac:dyDescent="0.2">
      <c r="A2779" s="1" t="s">
        <v>91</v>
      </c>
      <c r="B2779" s="2" t="s">
        <v>91</v>
      </c>
      <c r="C2779" s="2" t="s">
        <v>15</v>
      </c>
      <c r="D2779" s="2" t="s">
        <v>1350</v>
      </c>
      <c r="E2779" s="2" t="s">
        <v>3376</v>
      </c>
      <c r="F2779" s="2" t="s">
        <v>76</v>
      </c>
      <c r="G2779" s="2">
        <v>78.2</v>
      </c>
      <c r="H2779" s="2">
        <v>21.8</v>
      </c>
      <c r="I2779" s="2" t="s">
        <v>19</v>
      </c>
      <c r="J2779" s="2" t="s">
        <v>20</v>
      </c>
      <c r="K2779" s="2">
        <v>1998</v>
      </c>
      <c r="L2779" s="2" t="s">
        <v>21</v>
      </c>
      <c r="M2779" s="3">
        <v>36102</v>
      </c>
    </row>
    <row r="2780" spans="1:13" x14ac:dyDescent="0.2">
      <c r="A2780" s="1" t="s">
        <v>32</v>
      </c>
      <c r="B2780" s="2" t="s">
        <v>32</v>
      </c>
      <c r="C2780" s="2" t="s">
        <v>24</v>
      </c>
      <c r="D2780" s="4">
        <v>7000000</v>
      </c>
      <c r="E2780" s="2" t="s">
        <v>3376</v>
      </c>
      <c r="F2780" s="2" t="s">
        <v>245</v>
      </c>
      <c r="G2780" s="2">
        <v>76.099999999999994</v>
      </c>
      <c r="H2780" s="2">
        <v>23.9</v>
      </c>
      <c r="I2780" s="2" t="s">
        <v>19</v>
      </c>
      <c r="J2780" s="2" t="s">
        <v>20</v>
      </c>
      <c r="K2780" s="2">
        <v>1998</v>
      </c>
      <c r="L2780" s="2" t="s">
        <v>21</v>
      </c>
      <c r="M2780" s="3">
        <v>36102</v>
      </c>
    </row>
    <row r="2781" spans="1:13" x14ac:dyDescent="0.2">
      <c r="A2781" s="1" t="s">
        <v>180</v>
      </c>
      <c r="B2781" s="2" t="s">
        <v>1676</v>
      </c>
      <c r="C2781" s="2" t="s">
        <v>42</v>
      </c>
      <c r="D2781" s="2" t="s">
        <v>3405</v>
      </c>
      <c r="E2781" s="2" t="s">
        <v>3376</v>
      </c>
      <c r="F2781" s="2" t="s">
        <v>90</v>
      </c>
      <c r="G2781" s="2">
        <v>76.5</v>
      </c>
      <c r="H2781" s="2">
        <v>23.5</v>
      </c>
      <c r="I2781" s="2" t="s">
        <v>19</v>
      </c>
      <c r="J2781" s="2" t="s">
        <v>27</v>
      </c>
      <c r="K2781" s="2">
        <v>1998</v>
      </c>
      <c r="L2781" s="2" t="s">
        <v>21</v>
      </c>
      <c r="M2781" s="3">
        <v>36102</v>
      </c>
    </row>
    <row r="2782" spans="1:13" x14ac:dyDescent="0.2">
      <c r="A2782" s="1" t="s">
        <v>108</v>
      </c>
      <c r="B2782" s="2" t="s">
        <v>147</v>
      </c>
      <c r="C2782" s="2" t="s">
        <v>42</v>
      </c>
      <c r="D2782" s="2" t="s">
        <v>3405</v>
      </c>
      <c r="E2782" s="2" t="s">
        <v>3376</v>
      </c>
      <c r="F2782" s="2" t="s">
        <v>55</v>
      </c>
      <c r="G2782" s="2">
        <v>72.400000000000006</v>
      </c>
      <c r="H2782" s="2">
        <v>27.6</v>
      </c>
      <c r="I2782" s="2" t="s">
        <v>19</v>
      </c>
      <c r="J2782" s="2" t="s">
        <v>27</v>
      </c>
      <c r="K2782" s="2">
        <v>1998</v>
      </c>
      <c r="L2782" s="2" t="s">
        <v>21</v>
      </c>
      <c r="M2782" s="3">
        <v>36102</v>
      </c>
    </row>
    <row r="2783" spans="1:13" x14ac:dyDescent="0.2">
      <c r="A2783" s="1" t="s">
        <v>242</v>
      </c>
      <c r="B2783" s="2" t="s">
        <v>684</v>
      </c>
      <c r="C2783" s="2" t="s">
        <v>42</v>
      </c>
      <c r="D2783" s="2" t="s">
        <v>3406</v>
      </c>
      <c r="E2783" s="2" t="s">
        <v>3376</v>
      </c>
      <c r="F2783" s="2" t="s">
        <v>55</v>
      </c>
      <c r="G2783" s="2">
        <v>58.7</v>
      </c>
      <c r="H2783" s="2">
        <v>41.3</v>
      </c>
      <c r="I2783" s="2" t="s">
        <v>26</v>
      </c>
      <c r="J2783" s="2" t="s">
        <v>20</v>
      </c>
      <c r="K2783" s="2">
        <v>1998</v>
      </c>
      <c r="L2783" s="2" t="s">
        <v>49</v>
      </c>
      <c r="M2783" s="3">
        <v>35948</v>
      </c>
    </row>
    <row r="2784" spans="1:13" x14ac:dyDescent="0.2">
      <c r="A2784" s="1" t="s">
        <v>45</v>
      </c>
      <c r="B2784" s="2" t="s">
        <v>46</v>
      </c>
      <c r="C2784" s="2" t="s">
        <v>15</v>
      </c>
      <c r="D2784" s="2" t="s">
        <v>3407</v>
      </c>
      <c r="E2784" s="2" t="s">
        <v>3376</v>
      </c>
      <c r="F2784" s="2" t="s">
        <v>115</v>
      </c>
      <c r="G2784" s="2">
        <v>78.599999999999994</v>
      </c>
      <c r="H2784" s="2">
        <v>21.4</v>
      </c>
      <c r="I2784" s="2" t="s">
        <v>19</v>
      </c>
      <c r="J2784" s="2" t="s">
        <v>20</v>
      </c>
      <c r="K2784" s="2">
        <v>1998</v>
      </c>
      <c r="L2784" s="2" t="s">
        <v>49</v>
      </c>
      <c r="M2784" s="3">
        <v>35948</v>
      </c>
    </row>
    <row r="2785" spans="1:13" x14ac:dyDescent="0.2">
      <c r="A2785" s="1" t="s">
        <v>45</v>
      </c>
      <c r="B2785" s="2" t="s">
        <v>549</v>
      </c>
      <c r="C2785" s="2" t="s">
        <v>15</v>
      </c>
      <c r="D2785" s="2" t="s">
        <v>3408</v>
      </c>
      <c r="E2785" s="2" t="s">
        <v>3376</v>
      </c>
      <c r="F2785" s="2" t="s">
        <v>97</v>
      </c>
      <c r="G2785" s="2">
        <v>61.8</v>
      </c>
      <c r="H2785" s="2">
        <v>38.200000000000003</v>
      </c>
      <c r="I2785" s="2" t="s">
        <v>26</v>
      </c>
      <c r="J2785" s="2" t="s">
        <v>27</v>
      </c>
      <c r="K2785" s="2">
        <v>1998</v>
      </c>
      <c r="L2785" s="2" t="s">
        <v>49</v>
      </c>
      <c r="M2785" s="3">
        <v>35948</v>
      </c>
    </row>
    <row r="2786" spans="1:13" x14ac:dyDescent="0.2">
      <c r="A2786" s="1" t="s">
        <v>60</v>
      </c>
      <c r="B2786" s="2" t="s">
        <v>61</v>
      </c>
      <c r="C2786" s="2" t="s">
        <v>15</v>
      </c>
      <c r="D2786" s="2" t="s">
        <v>3409</v>
      </c>
      <c r="E2786" s="2" t="s">
        <v>3376</v>
      </c>
      <c r="F2786" s="2" t="s">
        <v>55</v>
      </c>
      <c r="G2786" s="2">
        <v>76.5</v>
      </c>
      <c r="H2786" s="2">
        <v>23.5</v>
      </c>
      <c r="I2786" s="2" t="s">
        <v>19</v>
      </c>
      <c r="J2786" s="2" t="s">
        <v>20</v>
      </c>
      <c r="K2786" s="2">
        <v>1998</v>
      </c>
      <c r="L2786" s="2" t="s">
        <v>49</v>
      </c>
      <c r="M2786" s="3">
        <v>35948</v>
      </c>
    </row>
    <row r="2787" spans="1:13" x14ac:dyDescent="0.2">
      <c r="A2787" s="1" t="s">
        <v>69</v>
      </c>
      <c r="B2787" s="2" t="s">
        <v>2070</v>
      </c>
      <c r="C2787" s="2" t="s">
        <v>15</v>
      </c>
      <c r="D2787" s="2" t="s">
        <v>3410</v>
      </c>
      <c r="E2787" s="2" t="s">
        <v>3376</v>
      </c>
      <c r="F2787" s="2" t="s">
        <v>90</v>
      </c>
      <c r="G2787" s="2">
        <v>62.8</v>
      </c>
      <c r="H2787" s="2">
        <v>37.200000000000003</v>
      </c>
      <c r="I2787" s="2" t="s">
        <v>26</v>
      </c>
      <c r="J2787" s="2" t="s">
        <v>20</v>
      </c>
      <c r="K2787" s="2">
        <v>1998</v>
      </c>
      <c r="L2787" s="2" t="s">
        <v>49</v>
      </c>
      <c r="M2787" s="3">
        <v>35948</v>
      </c>
    </row>
    <row r="2788" spans="1:13" x14ac:dyDescent="0.2">
      <c r="A2788" s="1" t="s">
        <v>242</v>
      </c>
      <c r="B2788" s="2" t="s">
        <v>243</v>
      </c>
      <c r="C2788" s="2" t="s">
        <v>24</v>
      </c>
      <c r="D2788" s="4">
        <v>49000000</v>
      </c>
      <c r="E2788" s="2" t="s">
        <v>3376</v>
      </c>
      <c r="F2788" s="2" t="s">
        <v>44</v>
      </c>
      <c r="G2788" s="2">
        <v>66.900000000000006</v>
      </c>
      <c r="H2788" s="2">
        <v>33.1</v>
      </c>
      <c r="I2788" s="2" t="s">
        <v>19</v>
      </c>
      <c r="J2788" s="2" t="s">
        <v>20</v>
      </c>
      <c r="K2788" s="2">
        <v>1996</v>
      </c>
      <c r="L2788" s="2" t="s">
        <v>21</v>
      </c>
      <c r="M2788" s="3">
        <v>35374</v>
      </c>
    </row>
    <row r="2789" spans="1:13" x14ac:dyDescent="0.2">
      <c r="A2789" s="1" t="s">
        <v>205</v>
      </c>
      <c r="B2789" s="2" t="s">
        <v>278</v>
      </c>
      <c r="C2789" s="2" t="s">
        <v>1230</v>
      </c>
      <c r="D2789" s="2" t="s">
        <v>3411</v>
      </c>
      <c r="E2789" s="2" t="s">
        <v>3376</v>
      </c>
      <c r="F2789" s="2" t="s">
        <v>245</v>
      </c>
      <c r="G2789" s="2">
        <v>66.7</v>
      </c>
      <c r="H2789" s="2">
        <v>33.299999999999997</v>
      </c>
      <c r="I2789" s="2" t="s">
        <v>19</v>
      </c>
      <c r="J2789" s="2" t="s">
        <v>27</v>
      </c>
      <c r="K2789" s="2">
        <v>1996</v>
      </c>
      <c r="L2789" s="2" t="s">
        <v>21</v>
      </c>
      <c r="M2789" s="3">
        <v>35374</v>
      </c>
    </row>
    <row r="2790" spans="1:13" x14ac:dyDescent="0.2">
      <c r="A2790" s="1" t="s">
        <v>13</v>
      </c>
      <c r="B2790" s="2" t="s">
        <v>3412</v>
      </c>
      <c r="C2790" s="2" t="s">
        <v>1230</v>
      </c>
      <c r="D2790" s="2" t="s">
        <v>3413</v>
      </c>
      <c r="E2790" s="2" t="s">
        <v>3376</v>
      </c>
      <c r="F2790" s="2" t="s">
        <v>176</v>
      </c>
      <c r="G2790" s="2">
        <v>48.4</v>
      </c>
      <c r="H2790" s="2">
        <v>51.6</v>
      </c>
      <c r="I2790" s="2" t="s">
        <v>26</v>
      </c>
      <c r="J2790" s="2" t="s">
        <v>27</v>
      </c>
      <c r="K2790" s="2">
        <v>1996</v>
      </c>
      <c r="L2790" s="2" t="s">
        <v>21</v>
      </c>
      <c r="M2790" s="3">
        <v>35374</v>
      </c>
    </row>
    <row r="2791" spans="1:13" x14ac:dyDescent="0.2">
      <c r="A2791" s="1" t="s">
        <v>205</v>
      </c>
      <c r="B2791" s="2" t="s">
        <v>662</v>
      </c>
      <c r="C2791" s="2" t="s">
        <v>1230</v>
      </c>
      <c r="D2791" s="2" t="s">
        <v>3414</v>
      </c>
      <c r="E2791" s="2" t="s">
        <v>3376</v>
      </c>
      <c r="F2791" s="2" t="s">
        <v>136</v>
      </c>
      <c r="G2791" s="2">
        <v>68.2</v>
      </c>
      <c r="H2791" s="2">
        <v>31.8</v>
      </c>
      <c r="I2791" s="2" t="s">
        <v>19</v>
      </c>
      <c r="J2791" s="2" t="s">
        <v>27</v>
      </c>
      <c r="K2791" s="2">
        <v>1996</v>
      </c>
      <c r="L2791" s="2" t="s">
        <v>21</v>
      </c>
      <c r="M2791" s="3">
        <v>35374</v>
      </c>
    </row>
    <row r="2792" spans="1:13" x14ac:dyDescent="0.2">
      <c r="A2792" s="1" t="s">
        <v>205</v>
      </c>
      <c r="B2792" s="2" t="s">
        <v>669</v>
      </c>
      <c r="C2792" s="2" t="s">
        <v>1230</v>
      </c>
      <c r="D2792" s="2" t="s">
        <v>3415</v>
      </c>
      <c r="E2792" s="2" t="s">
        <v>3376</v>
      </c>
      <c r="F2792" s="2" t="s">
        <v>95</v>
      </c>
      <c r="G2792" s="2">
        <v>78.2</v>
      </c>
      <c r="H2792" s="2">
        <v>21.8</v>
      </c>
      <c r="I2792" s="2" t="s">
        <v>19</v>
      </c>
      <c r="J2792" s="2" t="s">
        <v>27</v>
      </c>
      <c r="K2792" s="2">
        <v>1996</v>
      </c>
      <c r="L2792" s="2" t="s">
        <v>21</v>
      </c>
      <c r="M2792" s="3">
        <v>35374</v>
      </c>
    </row>
    <row r="2793" spans="1:13" x14ac:dyDescent="0.2">
      <c r="A2793" s="1" t="s">
        <v>205</v>
      </c>
      <c r="B2793" s="2" t="s">
        <v>1075</v>
      </c>
      <c r="C2793" s="2" t="s">
        <v>1230</v>
      </c>
      <c r="D2793" s="2" t="s">
        <v>3416</v>
      </c>
      <c r="E2793" s="2" t="s">
        <v>3376</v>
      </c>
      <c r="F2793" s="2" t="s">
        <v>97</v>
      </c>
      <c r="G2793" s="2">
        <v>69.7</v>
      </c>
      <c r="H2793" s="2">
        <v>30.3</v>
      </c>
      <c r="I2793" s="2" t="s">
        <v>19</v>
      </c>
      <c r="J2793" s="2" t="s">
        <v>27</v>
      </c>
      <c r="K2793" s="2">
        <v>1996</v>
      </c>
      <c r="L2793" s="2" t="s">
        <v>21</v>
      </c>
      <c r="M2793" s="3">
        <v>35374</v>
      </c>
    </row>
    <row r="2794" spans="1:13" x14ac:dyDescent="0.2">
      <c r="A2794" s="1" t="s">
        <v>56</v>
      </c>
      <c r="B2794" s="2" t="s">
        <v>1109</v>
      </c>
      <c r="C2794" s="2" t="s">
        <v>1230</v>
      </c>
      <c r="D2794" s="2" t="s">
        <v>2082</v>
      </c>
      <c r="E2794" s="2" t="s">
        <v>3376</v>
      </c>
      <c r="F2794" s="2" t="s">
        <v>55</v>
      </c>
      <c r="G2794" s="2">
        <v>47.5</v>
      </c>
      <c r="H2794" s="2">
        <v>52.5</v>
      </c>
      <c r="I2794" s="2" t="s">
        <v>26</v>
      </c>
      <c r="J2794" s="2" t="s">
        <v>27</v>
      </c>
      <c r="K2794" s="2">
        <v>1996</v>
      </c>
      <c r="L2794" s="2" t="s">
        <v>21</v>
      </c>
      <c r="M2794" s="3">
        <v>35374</v>
      </c>
    </row>
    <row r="2795" spans="1:13" x14ac:dyDescent="0.2">
      <c r="A2795" s="1" t="s">
        <v>60</v>
      </c>
      <c r="B2795" s="2" t="s">
        <v>3417</v>
      </c>
      <c r="C2795" s="2" t="s">
        <v>1230</v>
      </c>
      <c r="D2795" s="2" t="s">
        <v>3418</v>
      </c>
      <c r="E2795" s="2" t="s">
        <v>3376</v>
      </c>
      <c r="F2795" s="2" t="s">
        <v>48</v>
      </c>
      <c r="G2795" s="2">
        <v>49.8</v>
      </c>
      <c r="H2795" s="2">
        <v>50.2</v>
      </c>
      <c r="I2795" s="2" t="s">
        <v>26</v>
      </c>
      <c r="J2795" s="2" t="s">
        <v>27</v>
      </c>
      <c r="K2795" s="2">
        <v>1996</v>
      </c>
      <c r="L2795" s="2" t="s">
        <v>21</v>
      </c>
      <c r="M2795" s="3">
        <v>35374</v>
      </c>
    </row>
    <row r="2796" spans="1:13" x14ac:dyDescent="0.2">
      <c r="A2796" s="1" t="s">
        <v>150</v>
      </c>
      <c r="B2796" s="2" t="s">
        <v>3398</v>
      </c>
      <c r="C2796" s="2" t="s">
        <v>15</v>
      </c>
      <c r="D2796" s="2" t="s">
        <v>3419</v>
      </c>
      <c r="E2796" s="2" t="s">
        <v>3376</v>
      </c>
      <c r="F2796" s="2" t="s">
        <v>65</v>
      </c>
      <c r="G2796" s="2">
        <v>55.6</v>
      </c>
      <c r="H2796" s="2">
        <v>44.4</v>
      </c>
      <c r="I2796" s="2" t="s">
        <v>26</v>
      </c>
      <c r="J2796" s="2" t="s">
        <v>20</v>
      </c>
      <c r="K2796" s="2">
        <v>1996</v>
      </c>
      <c r="L2796" s="2" t="s">
        <v>21</v>
      </c>
      <c r="M2796" s="3">
        <v>35374</v>
      </c>
    </row>
    <row r="2797" spans="1:13" x14ac:dyDescent="0.2">
      <c r="A2797" s="1" t="s">
        <v>69</v>
      </c>
      <c r="B2797" s="2" t="s">
        <v>3420</v>
      </c>
      <c r="C2797" s="2" t="s">
        <v>1230</v>
      </c>
      <c r="D2797" s="2" t="s">
        <v>3421</v>
      </c>
      <c r="E2797" s="2" t="s">
        <v>3376</v>
      </c>
      <c r="F2797" s="2" t="s">
        <v>130</v>
      </c>
      <c r="G2797" s="2">
        <v>50.5</v>
      </c>
      <c r="H2797" s="2">
        <v>49.5</v>
      </c>
      <c r="I2797" s="2" t="s">
        <v>19</v>
      </c>
      <c r="J2797" s="2" t="s">
        <v>27</v>
      </c>
      <c r="K2797" s="2">
        <v>1996</v>
      </c>
      <c r="L2797" s="2" t="s">
        <v>21</v>
      </c>
      <c r="M2797" s="3">
        <v>35374</v>
      </c>
    </row>
    <row r="2798" spans="1:13" x14ac:dyDescent="0.2">
      <c r="A2798" s="1" t="s">
        <v>116</v>
      </c>
      <c r="B2798" s="2" t="s">
        <v>3422</v>
      </c>
      <c r="C2798" s="2" t="s">
        <v>15</v>
      </c>
      <c r="D2798" s="2" t="s">
        <v>3423</v>
      </c>
      <c r="E2798" s="2" t="s">
        <v>3376</v>
      </c>
      <c r="F2798" s="2" t="s">
        <v>251</v>
      </c>
      <c r="G2798" s="2">
        <v>33.9</v>
      </c>
      <c r="H2798" s="2">
        <v>66.099999999999994</v>
      </c>
      <c r="I2798" s="2" t="s">
        <v>26</v>
      </c>
      <c r="J2798" s="2" t="s">
        <v>20</v>
      </c>
      <c r="K2798" s="2">
        <v>1996</v>
      </c>
      <c r="L2798" s="2" t="s">
        <v>21</v>
      </c>
      <c r="M2798" s="3">
        <v>35374</v>
      </c>
    </row>
    <row r="2799" spans="1:13" x14ac:dyDescent="0.2">
      <c r="A2799" s="1" t="s">
        <v>122</v>
      </c>
      <c r="B2799" s="2" t="s">
        <v>3424</v>
      </c>
      <c r="C2799" s="2" t="s">
        <v>15</v>
      </c>
      <c r="D2799" s="2" t="s">
        <v>3423</v>
      </c>
      <c r="E2799" s="2" t="s">
        <v>3376</v>
      </c>
      <c r="F2799" s="2" t="s">
        <v>251</v>
      </c>
      <c r="G2799" s="2">
        <v>57.3</v>
      </c>
      <c r="H2799" s="2">
        <v>42.7</v>
      </c>
      <c r="I2799" s="2" t="s">
        <v>26</v>
      </c>
      <c r="J2799" s="2" t="s">
        <v>20</v>
      </c>
      <c r="K2799" s="2">
        <v>1996</v>
      </c>
      <c r="L2799" s="2" t="s">
        <v>21</v>
      </c>
      <c r="M2799" s="3">
        <v>35374</v>
      </c>
    </row>
    <row r="2800" spans="1:13" x14ac:dyDescent="0.2">
      <c r="A2800" s="1" t="s">
        <v>150</v>
      </c>
      <c r="B2800" s="2" t="s">
        <v>1492</v>
      </c>
      <c r="C2800" s="2" t="s">
        <v>1230</v>
      </c>
      <c r="D2800" s="2" t="s">
        <v>3425</v>
      </c>
      <c r="E2800" s="2" t="s">
        <v>3376</v>
      </c>
      <c r="F2800" s="2" t="s">
        <v>97</v>
      </c>
      <c r="G2800" s="2">
        <v>47.1</v>
      </c>
      <c r="H2800" s="2">
        <v>52.9</v>
      </c>
      <c r="I2800" s="2" t="s">
        <v>26</v>
      </c>
      <c r="J2800" s="2" t="s">
        <v>20</v>
      </c>
      <c r="K2800" s="2">
        <v>1994</v>
      </c>
      <c r="L2800" s="2" t="s">
        <v>21</v>
      </c>
      <c r="M2800" s="3">
        <v>34646</v>
      </c>
    </row>
    <row r="2801" spans="1:13" x14ac:dyDescent="0.2">
      <c r="A2801" s="1" t="s">
        <v>40</v>
      </c>
      <c r="B2801" s="2" t="s">
        <v>3426</v>
      </c>
      <c r="C2801" s="2" t="s">
        <v>15</v>
      </c>
      <c r="D2801" s="2" t="s">
        <v>3427</v>
      </c>
      <c r="E2801" s="2" t="s">
        <v>3376</v>
      </c>
      <c r="F2801" s="2" t="s">
        <v>35</v>
      </c>
      <c r="G2801" s="2">
        <v>28.8</v>
      </c>
      <c r="H2801" s="2">
        <v>71.2</v>
      </c>
      <c r="I2801" s="2" t="s">
        <v>26</v>
      </c>
      <c r="J2801" s="2" t="s">
        <v>20</v>
      </c>
      <c r="K2801" s="2">
        <v>1994</v>
      </c>
      <c r="L2801" s="2" t="s">
        <v>21</v>
      </c>
      <c r="M2801" s="3">
        <v>34646</v>
      </c>
    </row>
    <row r="2802" spans="1:13" x14ac:dyDescent="0.2">
      <c r="A2802" s="1" t="s">
        <v>32</v>
      </c>
      <c r="B2802" s="2" t="s">
        <v>462</v>
      </c>
      <c r="C2802" s="2" t="s">
        <v>15</v>
      </c>
      <c r="D2802" s="2" t="s">
        <v>3428</v>
      </c>
      <c r="E2802" s="2" t="s">
        <v>3376</v>
      </c>
      <c r="F2802" s="2" t="s">
        <v>59</v>
      </c>
      <c r="G2802" s="2">
        <v>52</v>
      </c>
      <c r="H2802" s="2">
        <v>48</v>
      </c>
      <c r="I2802" s="2" t="s">
        <v>19</v>
      </c>
      <c r="J2802" s="2" t="s">
        <v>27</v>
      </c>
      <c r="K2802" s="2">
        <v>1990</v>
      </c>
      <c r="L2802" s="2" t="s">
        <v>21</v>
      </c>
      <c r="M2802" s="3">
        <v>33183</v>
      </c>
    </row>
    <row r="2803" spans="1:13" x14ac:dyDescent="0.2">
      <c r="A2803" s="1" t="s">
        <v>23</v>
      </c>
      <c r="B2803" s="2" t="s">
        <v>23</v>
      </c>
      <c r="C2803" s="2" t="s">
        <v>24</v>
      </c>
      <c r="D2803" s="4">
        <v>380000000</v>
      </c>
      <c r="E2803" s="2" t="s">
        <v>3376</v>
      </c>
      <c r="F2803" s="2">
        <v>148</v>
      </c>
      <c r="G2803" s="2">
        <v>43.8</v>
      </c>
      <c r="H2803" s="2">
        <v>56.2</v>
      </c>
      <c r="I2803" s="2" t="s">
        <v>26</v>
      </c>
      <c r="J2803" s="2" t="s">
        <v>27</v>
      </c>
      <c r="K2803" s="2">
        <v>1990</v>
      </c>
      <c r="L2803" s="2" t="s">
        <v>21</v>
      </c>
      <c r="M2803" s="3">
        <v>33183</v>
      </c>
    </row>
    <row r="2804" spans="1:13" x14ac:dyDescent="0.2">
      <c r="A2804" s="1" t="s">
        <v>52</v>
      </c>
      <c r="B2804" s="2" t="s">
        <v>742</v>
      </c>
      <c r="C2804" s="2" t="s">
        <v>15</v>
      </c>
      <c r="D2804" s="2" t="s">
        <v>3429</v>
      </c>
      <c r="E2804" s="2" t="s">
        <v>3430</v>
      </c>
      <c r="F2804" s="2" t="s">
        <v>59</v>
      </c>
      <c r="G2804" s="2">
        <v>53.46</v>
      </c>
      <c r="H2804" s="2">
        <v>46.54</v>
      </c>
      <c r="I2804" s="2" t="s">
        <v>19</v>
      </c>
      <c r="J2804" s="2" t="s">
        <v>27</v>
      </c>
      <c r="K2804" s="2">
        <v>2020</v>
      </c>
      <c r="L2804" s="2" t="s">
        <v>49</v>
      </c>
      <c r="M2804" s="3">
        <v>43893</v>
      </c>
    </row>
    <row r="2805" spans="1:13" x14ac:dyDescent="0.2">
      <c r="A2805" s="1" t="s">
        <v>83</v>
      </c>
      <c r="B2805" s="2" t="s">
        <v>84</v>
      </c>
      <c r="C2805" s="2" t="s">
        <v>24</v>
      </c>
      <c r="D2805" s="4">
        <v>600000000</v>
      </c>
      <c r="E2805" s="2" t="s">
        <v>3430</v>
      </c>
      <c r="F2805" s="2" t="s">
        <v>107</v>
      </c>
      <c r="G2805" s="2">
        <v>71.16</v>
      </c>
      <c r="H2805" s="2">
        <v>28.84</v>
      </c>
      <c r="I2805" s="2" t="s">
        <v>19</v>
      </c>
      <c r="J2805" s="2" t="s">
        <v>20</v>
      </c>
      <c r="K2805" s="2">
        <v>2019</v>
      </c>
      <c r="L2805" s="2" t="s">
        <v>36</v>
      </c>
      <c r="M2805" s="3">
        <v>43774</v>
      </c>
    </row>
    <row r="2806" spans="1:13" x14ac:dyDescent="0.2">
      <c r="A2806" s="1" t="s">
        <v>242</v>
      </c>
      <c r="B2806" s="2" t="s">
        <v>243</v>
      </c>
      <c r="C2806" s="2" t="s">
        <v>24</v>
      </c>
      <c r="D2806" s="2">
        <v>135000000</v>
      </c>
      <c r="E2806" s="2" t="s">
        <v>3430</v>
      </c>
      <c r="F2806" s="2" t="s">
        <v>78</v>
      </c>
      <c r="G2806" s="2">
        <v>77.48</v>
      </c>
      <c r="H2806" s="2">
        <v>22.52</v>
      </c>
      <c r="I2806" s="2" t="s">
        <v>19</v>
      </c>
      <c r="J2806" s="2" t="s">
        <v>20</v>
      </c>
      <c r="K2806" s="2">
        <v>2018</v>
      </c>
      <c r="L2806" s="2" t="s">
        <v>21</v>
      </c>
      <c r="M2806" s="3">
        <v>43410</v>
      </c>
    </row>
    <row r="2807" spans="1:13" x14ac:dyDescent="0.2">
      <c r="A2807" s="1" t="s">
        <v>13</v>
      </c>
      <c r="B2807" s="2" t="s">
        <v>13</v>
      </c>
      <c r="C2807" s="2" t="s">
        <v>24</v>
      </c>
      <c r="D2807" s="4">
        <v>1000000000</v>
      </c>
      <c r="E2807" s="2" t="s">
        <v>3430</v>
      </c>
      <c r="F2807" s="2" t="s">
        <v>65</v>
      </c>
      <c r="G2807" s="2">
        <v>62.9</v>
      </c>
      <c r="H2807" s="2">
        <v>37.1</v>
      </c>
      <c r="I2807" s="2" t="s">
        <v>26</v>
      </c>
      <c r="J2807" s="2" t="s">
        <v>20</v>
      </c>
      <c r="K2807" s="2">
        <v>2006</v>
      </c>
      <c r="L2807" s="2" t="s">
        <v>21</v>
      </c>
      <c r="M2807" s="3">
        <v>39028</v>
      </c>
    </row>
    <row r="2808" spans="1:13" x14ac:dyDescent="0.2">
      <c r="A2808" s="1" t="s">
        <v>23</v>
      </c>
      <c r="B2808" s="2" t="s">
        <v>23</v>
      </c>
      <c r="C2808" s="2" t="s">
        <v>24</v>
      </c>
      <c r="D2808" s="4">
        <v>2850000000</v>
      </c>
      <c r="E2808" s="2" t="s">
        <v>3430</v>
      </c>
      <c r="F2808" s="2" t="s">
        <v>3431</v>
      </c>
      <c r="G2808" s="2">
        <v>57.8</v>
      </c>
      <c r="H2808" s="2">
        <v>42.2</v>
      </c>
      <c r="I2808" s="2" t="s">
        <v>19</v>
      </c>
      <c r="J2808" s="2" t="s">
        <v>27</v>
      </c>
      <c r="K2808" s="2">
        <v>2006</v>
      </c>
      <c r="L2808" s="2" t="s">
        <v>21</v>
      </c>
      <c r="M2808" s="3">
        <v>39028</v>
      </c>
    </row>
    <row r="2809" spans="1:13" x14ac:dyDescent="0.2">
      <c r="A2809" s="1" t="s">
        <v>83</v>
      </c>
      <c r="B2809" s="2" t="s">
        <v>84</v>
      </c>
      <c r="C2809" s="2" t="s">
        <v>24</v>
      </c>
      <c r="D2809" s="4">
        <v>200000000</v>
      </c>
      <c r="E2809" s="2" t="s">
        <v>3430</v>
      </c>
      <c r="F2809" s="2" t="s">
        <v>85</v>
      </c>
      <c r="G2809" s="2">
        <v>64.099999999999994</v>
      </c>
      <c r="H2809" s="2">
        <v>35.9</v>
      </c>
      <c r="I2809" s="2" t="s">
        <v>26</v>
      </c>
      <c r="J2809" s="2" t="s">
        <v>20</v>
      </c>
      <c r="K2809" s="2">
        <v>2004</v>
      </c>
      <c r="L2809" s="2" t="s">
        <v>21</v>
      </c>
      <c r="M2809" s="3">
        <v>38293</v>
      </c>
    </row>
    <row r="2810" spans="1:13" x14ac:dyDescent="0.2">
      <c r="A2810" s="1" t="s">
        <v>242</v>
      </c>
      <c r="B2810" s="2" t="s">
        <v>243</v>
      </c>
      <c r="C2810" s="2" t="s">
        <v>15</v>
      </c>
      <c r="D2810" s="2" t="s">
        <v>3432</v>
      </c>
      <c r="E2810" s="2" t="s">
        <v>3430</v>
      </c>
      <c r="F2810" s="2" t="s">
        <v>115</v>
      </c>
      <c r="G2810" s="2">
        <v>50.8</v>
      </c>
      <c r="H2810" s="2">
        <v>49.2</v>
      </c>
      <c r="I2810" s="2" t="s">
        <v>26</v>
      </c>
      <c r="J2810" s="2" t="s">
        <v>20</v>
      </c>
      <c r="K2810" s="2">
        <v>2002</v>
      </c>
      <c r="L2810" s="2" t="s">
        <v>21</v>
      </c>
      <c r="M2810" s="3">
        <v>37565</v>
      </c>
    </row>
    <row r="2811" spans="1:13" x14ac:dyDescent="0.2">
      <c r="A2811" s="1" t="s">
        <v>83</v>
      </c>
      <c r="B2811" s="2" t="s">
        <v>84</v>
      </c>
      <c r="C2811" s="2" t="s">
        <v>24</v>
      </c>
      <c r="D2811" s="4">
        <v>250000000</v>
      </c>
      <c r="E2811" s="2" t="s">
        <v>3430</v>
      </c>
      <c r="F2811" s="2" t="s">
        <v>258</v>
      </c>
      <c r="G2811" s="2">
        <v>55.7</v>
      </c>
      <c r="H2811" s="2">
        <v>44.3</v>
      </c>
      <c r="I2811" s="2" t="s">
        <v>26</v>
      </c>
      <c r="J2811" s="2" t="s">
        <v>20</v>
      </c>
      <c r="K2811" s="2">
        <v>2002</v>
      </c>
      <c r="L2811" s="2" t="s">
        <v>21</v>
      </c>
      <c r="M2811" s="3">
        <v>37565</v>
      </c>
    </row>
    <row r="2812" spans="1:13" x14ac:dyDescent="0.2">
      <c r="A2812" s="1" t="s">
        <v>23</v>
      </c>
      <c r="B2812" s="2" t="s">
        <v>23</v>
      </c>
      <c r="C2812" s="2" t="s">
        <v>24</v>
      </c>
      <c r="D2812" s="4">
        <v>2100000000</v>
      </c>
      <c r="E2812" s="2" t="s">
        <v>3430</v>
      </c>
      <c r="F2812" s="2" t="s">
        <v>3433</v>
      </c>
      <c r="G2812" s="2">
        <v>57.6</v>
      </c>
      <c r="H2812" s="2">
        <v>42.4</v>
      </c>
      <c r="I2812" s="2" t="s">
        <v>19</v>
      </c>
      <c r="J2812" s="2" t="s">
        <v>27</v>
      </c>
      <c r="K2812" s="2">
        <v>2002</v>
      </c>
      <c r="L2812" s="2" t="s">
        <v>21</v>
      </c>
      <c r="M2812" s="3">
        <v>37565</v>
      </c>
    </row>
    <row r="2813" spans="1:13" x14ac:dyDescent="0.2">
      <c r="A2813" s="1" t="s">
        <v>242</v>
      </c>
      <c r="B2813" s="2" t="s">
        <v>684</v>
      </c>
      <c r="C2813" s="2" t="s">
        <v>24</v>
      </c>
      <c r="D2813" s="4">
        <v>150000000</v>
      </c>
      <c r="E2813" s="2" t="s">
        <v>3430</v>
      </c>
      <c r="F2813" s="2" t="s">
        <v>76</v>
      </c>
      <c r="G2813" s="2">
        <v>60.4</v>
      </c>
      <c r="H2813" s="2">
        <v>39.6</v>
      </c>
      <c r="I2813" s="2" t="s">
        <v>26</v>
      </c>
      <c r="J2813" s="2" t="s">
        <v>20</v>
      </c>
      <c r="K2813" s="2">
        <v>1990</v>
      </c>
      <c r="L2813" s="2" t="s">
        <v>21</v>
      </c>
      <c r="M2813" s="3">
        <v>33183</v>
      </c>
    </row>
    <row r="2814" spans="1:13" x14ac:dyDescent="0.2">
      <c r="A2814" s="1" t="s">
        <v>511</v>
      </c>
      <c r="B2814" s="2" t="s">
        <v>1604</v>
      </c>
      <c r="C2814" s="2" t="s">
        <v>24</v>
      </c>
      <c r="D2814" s="4">
        <v>1900000</v>
      </c>
      <c r="E2814" s="2" t="s">
        <v>3430</v>
      </c>
      <c r="F2814" s="2" t="s">
        <v>59</v>
      </c>
      <c r="G2814" s="2">
        <v>69.7</v>
      </c>
      <c r="H2814" s="2">
        <v>30.3</v>
      </c>
      <c r="I2814" s="2" t="s">
        <v>19</v>
      </c>
      <c r="J2814" s="2" t="s">
        <v>20</v>
      </c>
      <c r="K2814" s="2">
        <v>1990</v>
      </c>
      <c r="L2814" s="2" t="s">
        <v>21</v>
      </c>
      <c r="M2814" s="3">
        <v>33183</v>
      </c>
    </row>
    <row r="2815" spans="1:13" x14ac:dyDescent="0.2">
      <c r="A2815" s="1" t="s">
        <v>13</v>
      </c>
      <c r="B2815" s="2" t="s">
        <v>13</v>
      </c>
      <c r="C2815" s="2" t="s">
        <v>24</v>
      </c>
      <c r="D2815" s="4">
        <v>100000000</v>
      </c>
      <c r="E2815" s="2" t="s">
        <v>3430</v>
      </c>
      <c r="F2815" s="2" t="s">
        <v>97</v>
      </c>
      <c r="G2815" s="2">
        <v>53.9</v>
      </c>
      <c r="H2815" s="2">
        <v>46.4</v>
      </c>
      <c r="I2815" s="2" t="s">
        <v>26</v>
      </c>
      <c r="J2815" s="2" t="s">
        <v>20</v>
      </c>
      <c r="K2815" s="2">
        <v>1990</v>
      </c>
      <c r="L2815" s="2" t="s">
        <v>21</v>
      </c>
      <c r="M2815" s="3">
        <v>33183</v>
      </c>
    </row>
    <row r="2816" spans="1:13" x14ac:dyDescent="0.2">
      <c r="A2816" s="1" t="s">
        <v>23</v>
      </c>
      <c r="B2816" s="2" t="s">
        <v>23</v>
      </c>
      <c r="C2816" s="2" t="s">
        <v>24</v>
      </c>
      <c r="D2816" s="4">
        <v>125000000</v>
      </c>
      <c r="E2816" s="2" t="s">
        <v>3430</v>
      </c>
      <c r="F2816" s="2">
        <v>145</v>
      </c>
      <c r="G2816" s="2">
        <v>44.5</v>
      </c>
      <c r="H2816" s="2">
        <v>55.5</v>
      </c>
      <c r="I2816" s="2" t="s">
        <v>26</v>
      </c>
      <c r="J2816" s="2" t="s">
        <v>27</v>
      </c>
      <c r="K2816" s="2">
        <v>1990</v>
      </c>
      <c r="L2816" s="2" t="s">
        <v>21</v>
      </c>
      <c r="M2816" s="3">
        <v>33183</v>
      </c>
    </row>
    <row r="2817" spans="1:13" x14ac:dyDescent="0.2">
      <c r="A2817" s="1" t="s">
        <v>22</v>
      </c>
      <c r="B2817" s="2" t="s">
        <v>23</v>
      </c>
      <c r="C2817" s="2" t="s">
        <v>24</v>
      </c>
      <c r="D2817" s="2">
        <v>5500000000</v>
      </c>
      <c r="E2817" s="2" t="s">
        <v>3434</v>
      </c>
      <c r="F2817" s="2" t="s">
        <v>3435</v>
      </c>
      <c r="G2817" s="2">
        <v>51.09</v>
      </c>
      <c r="H2817" s="2">
        <v>48.91</v>
      </c>
      <c r="I2817" s="2" t="s">
        <v>19</v>
      </c>
      <c r="J2817" s="2" t="s">
        <v>27</v>
      </c>
      <c r="K2817" s="2">
        <v>2020</v>
      </c>
      <c r="L2817" s="2" t="s">
        <v>21</v>
      </c>
      <c r="M2817" s="3">
        <v>44138</v>
      </c>
    </row>
    <row r="2818" spans="1:13" x14ac:dyDescent="0.2">
      <c r="A2818" s="1" t="s">
        <v>23</v>
      </c>
      <c r="B2818" s="2" t="s">
        <v>23</v>
      </c>
      <c r="C2818" s="2" t="s">
        <v>24</v>
      </c>
      <c r="D2818" s="4">
        <v>3000000000</v>
      </c>
      <c r="E2818" s="2" t="s">
        <v>3434</v>
      </c>
      <c r="F2818" s="2">
        <v>71</v>
      </c>
      <c r="G2818" s="2">
        <v>59.1</v>
      </c>
      <c r="H2818" s="2">
        <v>40.9</v>
      </c>
      <c r="I2818" s="2" t="s">
        <v>19</v>
      </c>
      <c r="J2818" s="2" t="s">
        <v>27</v>
      </c>
      <c r="K2818" s="2">
        <v>2004</v>
      </c>
      <c r="L2818" s="2" t="s">
        <v>21</v>
      </c>
      <c r="M2818" s="3">
        <v>38293</v>
      </c>
    </row>
    <row r="2819" spans="1:13" x14ac:dyDescent="0.2">
      <c r="A2819" s="1" t="s">
        <v>91</v>
      </c>
      <c r="B2819" s="2" t="s">
        <v>589</v>
      </c>
      <c r="C2819" s="2" t="s">
        <v>24</v>
      </c>
      <c r="D2819" s="4">
        <v>13000000</v>
      </c>
      <c r="E2819" s="2" t="s">
        <v>3434</v>
      </c>
      <c r="F2819" s="2" t="s">
        <v>55</v>
      </c>
      <c r="G2819" s="2">
        <v>65.3</v>
      </c>
      <c r="H2819" s="2">
        <v>34.700000000000003</v>
      </c>
      <c r="I2819" s="2" t="s">
        <v>26</v>
      </c>
      <c r="J2819" s="2" t="s">
        <v>20</v>
      </c>
      <c r="K2819" s="2">
        <v>2000</v>
      </c>
      <c r="L2819" s="2" t="s">
        <v>21</v>
      </c>
      <c r="M2819" s="3">
        <v>36837</v>
      </c>
    </row>
    <row r="2820" spans="1:13" x14ac:dyDescent="0.2">
      <c r="A2820" s="1" t="s">
        <v>52</v>
      </c>
      <c r="B2820" s="2" t="s">
        <v>3436</v>
      </c>
      <c r="C2820" s="2" t="s">
        <v>15</v>
      </c>
      <c r="D2820" s="2" t="s">
        <v>3437</v>
      </c>
      <c r="E2820" s="2" t="s">
        <v>3438</v>
      </c>
      <c r="F2820" s="2" t="s">
        <v>107</v>
      </c>
      <c r="G2820" s="2">
        <v>70.819999999999993</v>
      </c>
      <c r="H2820" s="2">
        <v>29.18</v>
      </c>
      <c r="I2820" s="2" t="s">
        <v>19</v>
      </c>
      <c r="J2820" s="2" t="s">
        <v>20</v>
      </c>
      <c r="K2820" s="2">
        <v>2021</v>
      </c>
      <c r="L2820" s="2" t="s">
        <v>36</v>
      </c>
      <c r="M2820" s="3">
        <v>44502</v>
      </c>
    </row>
    <row r="2821" spans="1:13" x14ac:dyDescent="0.2">
      <c r="A2821" s="1" t="s">
        <v>52</v>
      </c>
      <c r="B2821" s="2" t="s">
        <v>3439</v>
      </c>
      <c r="C2821" s="2" t="s">
        <v>15</v>
      </c>
      <c r="D2821" s="2" t="s">
        <v>3440</v>
      </c>
      <c r="E2821" s="2" t="s">
        <v>3438</v>
      </c>
      <c r="F2821" s="2" t="s">
        <v>55</v>
      </c>
      <c r="G2821" s="2">
        <v>75.98</v>
      </c>
      <c r="H2821" s="2">
        <v>24.02</v>
      </c>
      <c r="I2821" s="2" t="s">
        <v>19</v>
      </c>
      <c r="J2821" s="2" t="s">
        <v>20</v>
      </c>
      <c r="K2821" s="2">
        <v>2021</v>
      </c>
      <c r="L2821" s="2" t="s">
        <v>36</v>
      </c>
      <c r="M2821" s="3">
        <v>44502</v>
      </c>
    </row>
    <row r="2822" spans="1:13" x14ac:dyDescent="0.2">
      <c r="A2822" s="1" t="s">
        <v>91</v>
      </c>
      <c r="B2822" s="2" t="s">
        <v>3441</v>
      </c>
      <c r="C2822" s="2" t="s">
        <v>15</v>
      </c>
      <c r="D2822" s="2" t="s">
        <v>3442</v>
      </c>
      <c r="E2822" s="2" t="s">
        <v>3438</v>
      </c>
      <c r="F2822" s="2" t="s">
        <v>55</v>
      </c>
      <c r="G2822" s="2">
        <v>74.37</v>
      </c>
      <c r="H2822" s="2">
        <v>25.63</v>
      </c>
      <c r="I2822" s="2" t="s">
        <v>19</v>
      </c>
      <c r="J2822" s="2" t="s">
        <v>20</v>
      </c>
      <c r="K2822" s="2">
        <v>2021</v>
      </c>
      <c r="L2822" s="2" t="s">
        <v>36</v>
      </c>
      <c r="M2822" s="3">
        <v>44502</v>
      </c>
    </row>
    <row r="2823" spans="1:13" x14ac:dyDescent="0.2">
      <c r="A2823" s="1" t="s">
        <v>13</v>
      </c>
      <c r="B2823" s="2" t="s">
        <v>2121</v>
      </c>
      <c r="C2823" s="2" t="s">
        <v>15</v>
      </c>
      <c r="D2823" s="2" t="s">
        <v>3443</v>
      </c>
      <c r="E2823" s="2" t="s">
        <v>3438</v>
      </c>
      <c r="F2823" s="2" t="s">
        <v>59</v>
      </c>
      <c r="G2823" s="2">
        <v>73.739999999999995</v>
      </c>
      <c r="H2823" s="2">
        <v>26.26</v>
      </c>
      <c r="I2823" s="2" t="s">
        <v>19</v>
      </c>
      <c r="J2823" s="2" t="s">
        <v>20</v>
      </c>
      <c r="K2823" s="2">
        <v>2021</v>
      </c>
      <c r="L2823" s="2" t="s">
        <v>36</v>
      </c>
      <c r="M2823" s="3">
        <v>44376</v>
      </c>
    </row>
    <row r="2824" spans="1:13" x14ac:dyDescent="0.2">
      <c r="A2824" s="1" t="s">
        <v>52</v>
      </c>
      <c r="B2824" s="2" t="s">
        <v>2143</v>
      </c>
      <c r="C2824" s="2" t="s">
        <v>15</v>
      </c>
      <c r="D2824" s="2" t="s">
        <v>3444</v>
      </c>
      <c r="E2824" s="2" t="s">
        <v>3438</v>
      </c>
      <c r="F2824" s="2" t="s">
        <v>107</v>
      </c>
      <c r="G2824" s="2">
        <v>59.35</v>
      </c>
      <c r="H2824" s="2">
        <v>40.65</v>
      </c>
      <c r="I2824" s="2" t="s">
        <v>26</v>
      </c>
      <c r="J2824" s="2" t="s">
        <v>20</v>
      </c>
      <c r="K2824" s="2">
        <v>2021</v>
      </c>
      <c r="L2824" s="2" t="s">
        <v>36</v>
      </c>
      <c r="M2824" s="3">
        <v>44320</v>
      </c>
    </row>
    <row r="2825" spans="1:13" x14ac:dyDescent="0.2">
      <c r="A2825" s="1" t="s">
        <v>66</v>
      </c>
      <c r="B2825" s="2" t="s">
        <v>3445</v>
      </c>
      <c r="C2825" s="2" t="s">
        <v>15</v>
      </c>
      <c r="D2825" s="2" t="s">
        <v>3446</v>
      </c>
      <c r="E2825" s="2" t="s">
        <v>3438</v>
      </c>
      <c r="F2825" s="2" t="s">
        <v>65</v>
      </c>
      <c r="G2825" s="2">
        <v>68.37</v>
      </c>
      <c r="H2825" s="2">
        <v>31.63</v>
      </c>
      <c r="I2825" s="2" t="s">
        <v>19</v>
      </c>
      <c r="J2825" s="2" t="s">
        <v>20</v>
      </c>
      <c r="K2825" s="2">
        <v>2021</v>
      </c>
      <c r="L2825" s="2" t="s">
        <v>36</v>
      </c>
      <c r="M2825" s="3">
        <v>44320</v>
      </c>
    </row>
    <row r="2826" spans="1:13" x14ac:dyDescent="0.2">
      <c r="A2826" s="1" t="s">
        <v>66</v>
      </c>
      <c r="B2826" s="2" t="s">
        <v>3447</v>
      </c>
      <c r="C2826" s="2" t="s">
        <v>15</v>
      </c>
      <c r="D2826" s="2" t="s">
        <v>3448</v>
      </c>
      <c r="E2826" s="2" t="s">
        <v>3438</v>
      </c>
      <c r="F2826" s="2" t="s">
        <v>245</v>
      </c>
      <c r="G2826" s="2">
        <v>69.55</v>
      </c>
      <c r="H2826" s="2">
        <v>30.45</v>
      </c>
      <c r="I2826" s="2" t="s">
        <v>19</v>
      </c>
      <c r="J2826" s="2" t="s">
        <v>20</v>
      </c>
      <c r="K2826" s="2">
        <v>2021</v>
      </c>
      <c r="L2826" s="2" t="s">
        <v>36</v>
      </c>
      <c r="M2826" s="3">
        <v>44320</v>
      </c>
    </row>
    <row r="2827" spans="1:13" x14ac:dyDescent="0.2">
      <c r="A2827" s="1" t="s">
        <v>91</v>
      </c>
      <c r="B2827" s="2" t="s">
        <v>3449</v>
      </c>
      <c r="C2827" s="2" t="s">
        <v>15</v>
      </c>
      <c r="D2827" s="2" t="s">
        <v>3450</v>
      </c>
      <c r="E2827" s="2" t="s">
        <v>3438</v>
      </c>
      <c r="F2827" s="2" t="s">
        <v>44</v>
      </c>
      <c r="G2827" s="2">
        <v>75.12</v>
      </c>
      <c r="H2827" s="2">
        <v>24.88</v>
      </c>
      <c r="I2827" s="2" t="s">
        <v>19</v>
      </c>
      <c r="J2827" s="2" t="s">
        <v>20</v>
      </c>
      <c r="K2827" s="2">
        <v>2021</v>
      </c>
      <c r="L2827" s="2" t="s">
        <v>36</v>
      </c>
      <c r="M2827" s="3">
        <v>44320</v>
      </c>
    </row>
    <row r="2828" spans="1:13" x14ac:dyDescent="0.2">
      <c r="A2828" s="1" t="s">
        <v>13</v>
      </c>
      <c r="B2828" s="2" t="s">
        <v>2121</v>
      </c>
      <c r="C2828" s="2" t="s">
        <v>15</v>
      </c>
      <c r="D2828" s="2" t="s">
        <v>3451</v>
      </c>
      <c r="E2828" s="2" t="s">
        <v>3438</v>
      </c>
      <c r="F2828" s="2" t="s">
        <v>59</v>
      </c>
      <c r="G2828" s="2">
        <v>63.04</v>
      </c>
      <c r="H2828" s="2">
        <v>36.96</v>
      </c>
      <c r="I2828" s="2" t="s">
        <v>26</v>
      </c>
      <c r="J2828" s="2" t="s">
        <v>20</v>
      </c>
      <c r="K2828" s="2">
        <v>2021</v>
      </c>
      <c r="L2828" s="2" t="s">
        <v>36</v>
      </c>
      <c r="M2828" s="3">
        <v>44257</v>
      </c>
    </row>
    <row r="2829" spans="1:13" x14ac:dyDescent="0.2">
      <c r="A2829" s="1" t="s">
        <v>108</v>
      </c>
      <c r="B2829" s="2" t="s">
        <v>3452</v>
      </c>
      <c r="C2829" s="2" t="s">
        <v>15</v>
      </c>
      <c r="D2829" s="2" t="s">
        <v>3453</v>
      </c>
      <c r="E2829" s="2" t="s">
        <v>3438</v>
      </c>
      <c r="F2829" s="2" t="s">
        <v>107</v>
      </c>
      <c r="G2829" s="2">
        <v>58.28</v>
      </c>
      <c r="H2829" s="2">
        <v>41.72</v>
      </c>
      <c r="I2829" s="2" t="s">
        <v>26</v>
      </c>
      <c r="J2829" s="2" t="s">
        <v>20</v>
      </c>
      <c r="K2829" s="2">
        <v>2021</v>
      </c>
      <c r="L2829" s="2" t="s">
        <v>36</v>
      </c>
      <c r="M2829" s="3">
        <v>44257</v>
      </c>
    </row>
    <row r="2830" spans="1:13" x14ac:dyDescent="0.2">
      <c r="A2830" s="1" t="s">
        <v>220</v>
      </c>
      <c r="B2830" s="2" t="s">
        <v>3454</v>
      </c>
      <c r="C2830" s="2" t="s">
        <v>24</v>
      </c>
      <c r="D2830" s="2">
        <v>21400000</v>
      </c>
      <c r="E2830" s="2" t="s">
        <v>3438</v>
      </c>
      <c r="F2830" s="2" t="s">
        <v>314</v>
      </c>
      <c r="G2830" s="2">
        <v>61.29</v>
      </c>
      <c r="H2830" s="2">
        <v>38.71</v>
      </c>
      <c r="I2830" s="2" t="s">
        <v>19</v>
      </c>
      <c r="J2830" s="6">
        <v>0.55000000000000004</v>
      </c>
      <c r="K2830" s="2">
        <v>2020</v>
      </c>
      <c r="L2830" s="2" t="s">
        <v>21</v>
      </c>
      <c r="M2830" s="3">
        <v>44138</v>
      </c>
    </row>
    <row r="2831" spans="1:13" x14ac:dyDescent="0.2">
      <c r="A2831" s="1" t="s">
        <v>141</v>
      </c>
      <c r="B2831" s="2" t="s">
        <v>3455</v>
      </c>
      <c r="C2831" s="2" t="s">
        <v>24</v>
      </c>
      <c r="D2831" s="2">
        <v>32800000</v>
      </c>
      <c r="E2831" s="2" t="s">
        <v>3438</v>
      </c>
      <c r="F2831" s="2" t="s">
        <v>65</v>
      </c>
      <c r="G2831" s="2">
        <v>51.21</v>
      </c>
      <c r="H2831" s="2">
        <v>48.79</v>
      </c>
      <c r="I2831" s="2" t="s">
        <v>26</v>
      </c>
      <c r="J2831" s="6">
        <v>0.55000000000000004</v>
      </c>
      <c r="K2831" s="2">
        <v>2020</v>
      </c>
      <c r="L2831" s="2" t="s">
        <v>21</v>
      </c>
      <c r="M2831" s="3">
        <v>44138</v>
      </c>
    </row>
    <row r="2832" spans="1:13" x14ac:dyDescent="0.2">
      <c r="A2832" s="1" t="s">
        <v>269</v>
      </c>
      <c r="B2832" s="2" t="s">
        <v>3456</v>
      </c>
      <c r="C2832" s="2" t="s">
        <v>24</v>
      </c>
      <c r="D2832" s="2">
        <v>80000000</v>
      </c>
      <c r="E2832" s="2" t="s">
        <v>3438</v>
      </c>
      <c r="F2832" s="2" t="s">
        <v>3457</v>
      </c>
      <c r="G2832" s="2">
        <v>71.319999999999993</v>
      </c>
      <c r="H2832" s="2">
        <v>28.68</v>
      </c>
      <c r="I2832" s="2" t="s">
        <v>19</v>
      </c>
      <c r="J2832" s="6">
        <v>0.55000000000000004</v>
      </c>
      <c r="K2832" s="2">
        <v>2020</v>
      </c>
      <c r="L2832" s="2" t="s">
        <v>21</v>
      </c>
      <c r="M2832" s="3">
        <v>44138</v>
      </c>
    </row>
    <row r="2833" spans="1:13" x14ac:dyDescent="0.2">
      <c r="A2833" s="1" t="s">
        <v>13</v>
      </c>
      <c r="B2833" s="2" t="s">
        <v>3458</v>
      </c>
      <c r="C2833" s="2" t="s">
        <v>24</v>
      </c>
      <c r="D2833" s="2">
        <v>240000000</v>
      </c>
      <c r="E2833" s="2" t="s">
        <v>3438</v>
      </c>
      <c r="F2833" s="2" t="s">
        <v>136</v>
      </c>
      <c r="G2833" s="2">
        <v>80.8</v>
      </c>
      <c r="H2833" s="2">
        <v>19.2</v>
      </c>
      <c r="I2833" s="2" t="s">
        <v>19</v>
      </c>
      <c r="J2833" s="6">
        <v>0.55000000000000004</v>
      </c>
      <c r="K2833" s="2">
        <v>2020</v>
      </c>
      <c r="L2833" s="2" t="s">
        <v>21</v>
      </c>
      <c r="M2833" s="3">
        <v>44138</v>
      </c>
    </row>
    <row r="2834" spans="1:13" x14ac:dyDescent="0.2">
      <c r="A2834" s="1" t="s">
        <v>91</v>
      </c>
      <c r="B2834" s="2" t="s">
        <v>2137</v>
      </c>
      <c r="C2834" s="2" t="s">
        <v>24</v>
      </c>
      <c r="D2834" s="2">
        <v>163000000</v>
      </c>
      <c r="E2834" s="2" t="s">
        <v>3438</v>
      </c>
      <c r="F2834" s="2" t="s">
        <v>121</v>
      </c>
      <c r="G2834" s="2">
        <v>64.459999999999994</v>
      </c>
      <c r="H2834" s="2">
        <v>35.54</v>
      </c>
      <c r="I2834" s="2" t="s">
        <v>19</v>
      </c>
      <c r="J2834" s="6">
        <v>0.55000000000000004</v>
      </c>
      <c r="K2834" s="2">
        <v>2020</v>
      </c>
      <c r="L2834" s="2" t="s">
        <v>21</v>
      </c>
      <c r="M2834" s="3">
        <v>44138</v>
      </c>
    </row>
    <row r="2835" spans="1:13" x14ac:dyDescent="0.2">
      <c r="A2835" s="1" t="s">
        <v>220</v>
      </c>
      <c r="B2835" s="2" t="s">
        <v>3459</v>
      </c>
      <c r="C2835" s="2" t="s">
        <v>24</v>
      </c>
      <c r="D2835" s="2">
        <v>9240000</v>
      </c>
      <c r="E2835" s="2" t="s">
        <v>3438</v>
      </c>
      <c r="F2835" s="2" t="s">
        <v>140</v>
      </c>
      <c r="G2835" s="2">
        <v>56.19</v>
      </c>
      <c r="H2835" s="2">
        <v>43.81</v>
      </c>
      <c r="I2835" s="2" t="s">
        <v>19</v>
      </c>
      <c r="J2835" s="6">
        <v>0.55000000000000004</v>
      </c>
      <c r="K2835" s="2">
        <v>2020</v>
      </c>
      <c r="L2835" s="2" t="s">
        <v>21</v>
      </c>
      <c r="M2835" s="3">
        <v>44138</v>
      </c>
    </row>
    <row r="2836" spans="1:13" x14ac:dyDescent="0.2">
      <c r="A2836" s="1" t="s">
        <v>13</v>
      </c>
      <c r="B2836" s="2" t="s">
        <v>3460</v>
      </c>
      <c r="C2836" s="2" t="s">
        <v>24</v>
      </c>
      <c r="D2836" s="2">
        <v>7000000000</v>
      </c>
      <c r="E2836" s="2" t="s">
        <v>3438</v>
      </c>
      <c r="F2836" s="2" t="s">
        <v>189</v>
      </c>
      <c r="G2836" s="2">
        <v>71.099999999999994</v>
      </c>
      <c r="H2836" s="2">
        <v>28.9</v>
      </c>
      <c r="I2836" s="2" t="s">
        <v>19</v>
      </c>
      <c r="J2836" s="6">
        <v>0.55000000000000004</v>
      </c>
      <c r="K2836" s="2">
        <v>2020</v>
      </c>
      <c r="L2836" s="2" t="s">
        <v>21</v>
      </c>
      <c r="M2836" s="3">
        <v>44138</v>
      </c>
    </row>
    <row r="2837" spans="1:13" x14ac:dyDescent="0.2">
      <c r="A2837" s="1" t="s">
        <v>79</v>
      </c>
      <c r="B2837" s="2" t="s">
        <v>3461</v>
      </c>
      <c r="C2837" s="2" t="s">
        <v>24</v>
      </c>
      <c r="D2837" s="2">
        <v>125000000</v>
      </c>
      <c r="E2837" s="2" t="s">
        <v>3438</v>
      </c>
      <c r="F2837" s="2" t="s">
        <v>251</v>
      </c>
      <c r="G2837" s="2">
        <v>53.27</v>
      </c>
      <c r="H2837" s="2">
        <v>46.73</v>
      </c>
      <c r="I2837" s="2" t="s">
        <v>26</v>
      </c>
      <c r="J2837" s="6">
        <v>0.55000000000000004</v>
      </c>
      <c r="K2837" s="2">
        <v>2020</v>
      </c>
      <c r="L2837" s="2" t="s">
        <v>21</v>
      </c>
      <c r="M2837" s="3">
        <v>44138</v>
      </c>
    </row>
    <row r="2838" spans="1:13" x14ac:dyDescent="0.2">
      <c r="A2838" s="1" t="s">
        <v>52</v>
      </c>
      <c r="B2838" s="2" t="s">
        <v>3462</v>
      </c>
      <c r="C2838" s="2" t="s">
        <v>15</v>
      </c>
      <c r="D2838" s="2" t="s">
        <v>3463</v>
      </c>
      <c r="E2838" s="2" t="s">
        <v>3438</v>
      </c>
      <c r="F2838" s="2" t="s">
        <v>115</v>
      </c>
      <c r="G2838" s="2">
        <v>73.67</v>
      </c>
      <c r="H2838" s="2">
        <v>26.33</v>
      </c>
      <c r="I2838" s="2" t="s">
        <v>19</v>
      </c>
      <c r="J2838" s="2" t="s">
        <v>20</v>
      </c>
      <c r="K2838" s="2">
        <v>2020</v>
      </c>
      <c r="L2838" s="2" t="s">
        <v>21</v>
      </c>
      <c r="M2838" s="3">
        <v>44138</v>
      </c>
    </row>
    <row r="2839" spans="1:13" x14ac:dyDescent="0.2">
      <c r="A2839" s="1" t="s">
        <v>111</v>
      </c>
      <c r="B2839" s="2" t="s">
        <v>3464</v>
      </c>
      <c r="C2839" s="2" t="s">
        <v>24</v>
      </c>
      <c r="D2839" s="2">
        <v>45000000</v>
      </c>
      <c r="E2839" s="2" t="s">
        <v>3438</v>
      </c>
      <c r="F2839" s="2" t="s">
        <v>97</v>
      </c>
      <c r="G2839" s="2">
        <v>60.49</v>
      </c>
      <c r="H2839" s="2">
        <v>39.51</v>
      </c>
      <c r="I2839" s="2" t="s">
        <v>19</v>
      </c>
      <c r="J2839" s="6">
        <v>0.55000000000000004</v>
      </c>
      <c r="K2839" s="2">
        <v>2020</v>
      </c>
      <c r="L2839" s="2" t="s">
        <v>21</v>
      </c>
      <c r="M2839" s="3">
        <v>44138</v>
      </c>
    </row>
    <row r="2840" spans="1:13" x14ac:dyDescent="0.2">
      <c r="A2840" s="1" t="s">
        <v>13</v>
      </c>
      <c r="B2840" s="2" t="s">
        <v>3465</v>
      </c>
      <c r="C2840" s="2" t="s">
        <v>24</v>
      </c>
      <c r="D2840" s="2">
        <v>516300000</v>
      </c>
      <c r="E2840" s="2" t="s">
        <v>3438</v>
      </c>
      <c r="F2840" s="2" t="s">
        <v>78</v>
      </c>
      <c r="G2840" s="2">
        <v>63.02</v>
      </c>
      <c r="H2840" s="2">
        <v>36.979999999999997</v>
      </c>
      <c r="I2840" s="2" t="s">
        <v>19</v>
      </c>
      <c r="J2840" s="6">
        <v>0.55000000000000004</v>
      </c>
      <c r="K2840" s="2">
        <v>2020</v>
      </c>
      <c r="L2840" s="2" t="s">
        <v>21</v>
      </c>
      <c r="M2840" s="3">
        <v>44138</v>
      </c>
    </row>
    <row r="2841" spans="1:13" x14ac:dyDescent="0.2">
      <c r="A2841" s="1" t="s">
        <v>374</v>
      </c>
      <c r="B2841" s="2" t="s">
        <v>3466</v>
      </c>
      <c r="C2841" s="2" t="s">
        <v>24</v>
      </c>
      <c r="D2841" s="2">
        <v>140000000</v>
      </c>
      <c r="E2841" s="2" t="s">
        <v>3438</v>
      </c>
      <c r="F2841" s="2" t="s">
        <v>18</v>
      </c>
      <c r="G2841" s="2">
        <v>63.09</v>
      </c>
      <c r="H2841" s="2">
        <v>36.909999999999997</v>
      </c>
      <c r="I2841" s="2" t="s">
        <v>19</v>
      </c>
      <c r="J2841" s="6">
        <v>0.55000000000000004</v>
      </c>
      <c r="K2841" s="2">
        <v>2020</v>
      </c>
      <c r="L2841" s="2" t="s">
        <v>21</v>
      </c>
      <c r="M2841" s="3">
        <v>44138</v>
      </c>
    </row>
    <row r="2842" spans="1:13" x14ac:dyDescent="0.2">
      <c r="A2842" s="1" t="s">
        <v>13</v>
      </c>
      <c r="B2842" s="2" t="s">
        <v>3467</v>
      </c>
      <c r="C2842" s="2" t="s">
        <v>24</v>
      </c>
      <c r="D2842" s="2">
        <v>79000000</v>
      </c>
      <c r="E2842" s="2" t="s">
        <v>3438</v>
      </c>
      <c r="F2842" s="2" t="s">
        <v>44</v>
      </c>
      <c r="G2842" s="2">
        <v>57.3</v>
      </c>
      <c r="H2842" s="2">
        <v>42.7</v>
      </c>
      <c r="I2842" s="2" t="s">
        <v>19</v>
      </c>
      <c r="J2842" s="6">
        <v>0.55000000000000004</v>
      </c>
      <c r="K2842" s="2">
        <v>2020</v>
      </c>
      <c r="L2842" s="2" t="s">
        <v>21</v>
      </c>
      <c r="M2842" s="3">
        <v>44138</v>
      </c>
    </row>
    <row r="2843" spans="1:13" x14ac:dyDescent="0.2">
      <c r="A2843" s="1" t="s">
        <v>52</v>
      </c>
      <c r="B2843" s="2" t="s">
        <v>3468</v>
      </c>
      <c r="C2843" s="2" t="s">
        <v>15</v>
      </c>
      <c r="D2843" s="2" t="s">
        <v>3469</v>
      </c>
      <c r="E2843" s="2" t="s">
        <v>3438</v>
      </c>
      <c r="F2843" s="2" t="s">
        <v>97</v>
      </c>
      <c r="G2843" s="2">
        <v>70.61</v>
      </c>
      <c r="H2843" s="2">
        <v>29.39</v>
      </c>
      <c r="I2843" s="2" t="s">
        <v>19</v>
      </c>
      <c r="J2843" s="2" t="s">
        <v>20</v>
      </c>
      <c r="K2843" s="2">
        <v>2020</v>
      </c>
      <c r="L2843" s="2" t="s">
        <v>21</v>
      </c>
      <c r="M2843" s="3">
        <v>44138</v>
      </c>
    </row>
    <row r="2844" spans="1:13" x14ac:dyDescent="0.2">
      <c r="A2844" s="1" t="s">
        <v>242</v>
      </c>
      <c r="B2844" s="2" t="s">
        <v>1461</v>
      </c>
      <c r="C2844" s="2" t="s">
        <v>24</v>
      </c>
      <c r="D2844" s="2">
        <v>735000000</v>
      </c>
      <c r="E2844" s="2" t="s">
        <v>3438</v>
      </c>
      <c r="F2844" s="2" t="s">
        <v>314</v>
      </c>
      <c r="G2844" s="2">
        <v>77.650000000000006</v>
      </c>
      <c r="H2844" s="2">
        <v>22.35</v>
      </c>
      <c r="I2844" s="2" t="s">
        <v>19</v>
      </c>
      <c r="J2844" s="6">
        <v>0.55000000000000004</v>
      </c>
      <c r="K2844" s="2">
        <v>2020</v>
      </c>
      <c r="L2844" s="2" t="s">
        <v>21</v>
      </c>
      <c r="M2844" s="3">
        <v>44138</v>
      </c>
    </row>
    <row r="2845" spans="1:13" x14ac:dyDescent="0.2">
      <c r="A2845" s="1" t="s">
        <v>280</v>
      </c>
      <c r="B2845" s="2" t="s">
        <v>3470</v>
      </c>
      <c r="C2845" s="2" t="s">
        <v>24</v>
      </c>
      <c r="D2845" s="2">
        <v>150000000</v>
      </c>
      <c r="E2845" s="2" t="s">
        <v>3438</v>
      </c>
      <c r="F2845" s="2" t="s">
        <v>76</v>
      </c>
      <c r="G2845" s="2">
        <v>57.96</v>
      </c>
      <c r="H2845" s="2">
        <v>42.04</v>
      </c>
      <c r="I2845" s="2" t="s">
        <v>19</v>
      </c>
      <c r="J2845" s="6">
        <v>0.55000000000000004</v>
      </c>
      <c r="K2845" s="2">
        <v>2020</v>
      </c>
      <c r="L2845" s="2" t="s">
        <v>21</v>
      </c>
      <c r="M2845" s="3">
        <v>44138</v>
      </c>
    </row>
    <row r="2846" spans="1:13" x14ac:dyDescent="0.2">
      <c r="A2846" s="1" t="s">
        <v>52</v>
      </c>
      <c r="B2846" s="2" t="s">
        <v>3471</v>
      </c>
      <c r="C2846" s="2" t="s">
        <v>15</v>
      </c>
      <c r="D2846" s="2" t="s">
        <v>3472</v>
      </c>
      <c r="E2846" s="2" t="s">
        <v>3438</v>
      </c>
      <c r="F2846" s="2" t="s">
        <v>78</v>
      </c>
      <c r="G2846" s="2">
        <v>77.44</v>
      </c>
      <c r="H2846" s="2">
        <v>22.56</v>
      </c>
      <c r="I2846" s="2" t="s">
        <v>19</v>
      </c>
      <c r="J2846" s="2" t="s">
        <v>20</v>
      </c>
      <c r="K2846" s="2">
        <v>2020</v>
      </c>
      <c r="L2846" s="2" t="s">
        <v>21</v>
      </c>
      <c r="M2846" s="3">
        <v>44138</v>
      </c>
    </row>
    <row r="2847" spans="1:13" x14ac:dyDescent="0.2">
      <c r="A2847" s="1" t="s">
        <v>83</v>
      </c>
      <c r="B2847" s="2" t="s">
        <v>3473</v>
      </c>
      <c r="C2847" s="2" t="s">
        <v>15</v>
      </c>
      <c r="D2847" s="2" t="s">
        <v>3474</v>
      </c>
      <c r="E2847" s="2" t="s">
        <v>3438</v>
      </c>
      <c r="F2847" s="2" t="s">
        <v>95</v>
      </c>
      <c r="G2847" s="2">
        <v>74.430000000000007</v>
      </c>
      <c r="H2847" s="2">
        <v>25.57</v>
      </c>
      <c r="I2847" s="2" t="s">
        <v>19</v>
      </c>
      <c r="J2847" s="2" t="s">
        <v>20</v>
      </c>
      <c r="K2847" s="2">
        <v>2020</v>
      </c>
      <c r="L2847" s="2" t="s">
        <v>21</v>
      </c>
      <c r="M2847" s="3">
        <v>44138</v>
      </c>
    </row>
    <row r="2848" spans="1:13" x14ac:dyDescent="0.2">
      <c r="A2848" s="1" t="s">
        <v>13</v>
      </c>
      <c r="B2848" s="2" t="s">
        <v>3475</v>
      </c>
      <c r="C2848" s="2" t="s">
        <v>24</v>
      </c>
      <c r="D2848" s="2">
        <v>50000000</v>
      </c>
      <c r="E2848" s="2" t="s">
        <v>3438</v>
      </c>
      <c r="F2848" s="2" t="s">
        <v>365</v>
      </c>
      <c r="G2848" s="2">
        <v>69.94</v>
      </c>
      <c r="H2848" s="2">
        <v>30.06</v>
      </c>
      <c r="I2848" s="2" t="s">
        <v>19</v>
      </c>
      <c r="J2848" s="6">
        <v>0.55000000000000004</v>
      </c>
      <c r="K2848" s="2">
        <v>2020</v>
      </c>
      <c r="L2848" s="2" t="s">
        <v>21</v>
      </c>
      <c r="M2848" s="3">
        <v>44138</v>
      </c>
    </row>
    <row r="2849" spans="1:13" x14ac:dyDescent="0.2">
      <c r="A2849" s="1" t="s">
        <v>280</v>
      </c>
      <c r="B2849" s="2" t="s">
        <v>3476</v>
      </c>
      <c r="C2849" s="2" t="s">
        <v>24</v>
      </c>
      <c r="D2849" s="2">
        <v>335000000</v>
      </c>
      <c r="E2849" s="2" t="s">
        <v>3438</v>
      </c>
      <c r="F2849" s="2" t="s">
        <v>107</v>
      </c>
      <c r="G2849" s="2">
        <v>60.27</v>
      </c>
      <c r="H2849" s="2">
        <v>39.729999999999997</v>
      </c>
      <c r="I2849" s="2" t="s">
        <v>19</v>
      </c>
      <c r="J2849" s="6">
        <v>0.55000000000000004</v>
      </c>
      <c r="K2849" s="2">
        <v>2020</v>
      </c>
      <c r="L2849" s="2" t="s">
        <v>21</v>
      </c>
      <c r="M2849" s="3">
        <v>44138</v>
      </c>
    </row>
    <row r="2850" spans="1:13" x14ac:dyDescent="0.2">
      <c r="A2850" s="1" t="s">
        <v>22</v>
      </c>
      <c r="B2850" s="2" t="s">
        <v>3477</v>
      </c>
      <c r="C2850" s="2" t="s">
        <v>15</v>
      </c>
      <c r="D2850" s="2" t="s">
        <v>3478</v>
      </c>
      <c r="E2850" s="2" t="s">
        <v>3438</v>
      </c>
      <c r="F2850" s="2" t="s">
        <v>35</v>
      </c>
      <c r="G2850" s="2">
        <v>65.67</v>
      </c>
      <c r="H2850" s="2">
        <v>34.33</v>
      </c>
      <c r="I2850" s="2" t="s">
        <v>26</v>
      </c>
      <c r="J2850" s="2" t="s">
        <v>20</v>
      </c>
      <c r="K2850" s="2">
        <v>2020</v>
      </c>
      <c r="L2850" s="2" t="s">
        <v>21</v>
      </c>
      <c r="M2850" s="3">
        <v>44138</v>
      </c>
    </row>
    <row r="2851" spans="1:13" x14ac:dyDescent="0.2">
      <c r="A2851" s="1" t="s">
        <v>13</v>
      </c>
      <c r="B2851" s="2" t="s">
        <v>3479</v>
      </c>
      <c r="C2851" s="2" t="s">
        <v>24</v>
      </c>
      <c r="D2851" s="2">
        <v>183500000</v>
      </c>
      <c r="E2851" s="2" t="s">
        <v>3438</v>
      </c>
      <c r="F2851" s="2" t="s">
        <v>176</v>
      </c>
      <c r="G2851" s="2">
        <v>67.91</v>
      </c>
      <c r="H2851" s="2">
        <v>32.090000000000003</v>
      </c>
      <c r="I2851" s="2" t="s">
        <v>19</v>
      </c>
      <c r="J2851" s="6">
        <v>0.55000000000000004</v>
      </c>
      <c r="K2851" s="2">
        <v>2020</v>
      </c>
      <c r="L2851" s="2" t="s">
        <v>21</v>
      </c>
      <c r="M2851" s="3">
        <v>44138</v>
      </c>
    </row>
    <row r="2852" spans="1:13" x14ac:dyDescent="0.2">
      <c r="A2852" s="1" t="s">
        <v>22</v>
      </c>
      <c r="B2852" s="2" t="s">
        <v>3480</v>
      </c>
      <c r="C2852" s="2" t="s">
        <v>24</v>
      </c>
      <c r="D2852" s="2">
        <v>44205000</v>
      </c>
      <c r="E2852" s="2" t="s">
        <v>3438</v>
      </c>
      <c r="F2852" s="2" t="s">
        <v>314</v>
      </c>
      <c r="G2852" s="2">
        <v>61.47</v>
      </c>
      <c r="H2852" s="2">
        <v>38.53</v>
      </c>
      <c r="I2852" s="2" t="s">
        <v>19</v>
      </c>
      <c r="J2852" s="6">
        <v>0.55000000000000004</v>
      </c>
      <c r="K2852" s="2">
        <v>2020</v>
      </c>
      <c r="L2852" s="2" t="s">
        <v>21</v>
      </c>
      <c r="M2852" s="3">
        <v>44138</v>
      </c>
    </row>
    <row r="2853" spans="1:13" x14ac:dyDescent="0.2">
      <c r="A2853" s="1" t="s">
        <v>137</v>
      </c>
      <c r="B2853" s="2" t="s">
        <v>3481</v>
      </c>
      <c r="C2853" s="2" t="s">
        <v>15</v>
      </c>
      <c r="D2853" s="2" t="s">
        <v>3482</v>
      </c>
      <c r="E2853" s="2" t="s">
        <v>3438</v>
      </c>
      <c r="F2853" s="2" t="s">
        <v>245</v>
      </c>
      <c r="G2853" s="2">
        <v>73.900000000000006</v>
      </c>
      <c r="H2853" s="2">
        <v>26.1</v>
      </c>
      <c r="I2853" s="2" t="s">
        <v>19</v>
      </c>
      <c r="J2853" s="2" t="s">
        <v>20</v>
      </c>
      <c r="K2853" s="2">
        <v>2020</v>
      </c>
      <c r="L2853" s="2" t="s">
        <v>21</v>
      </c>
      <c r="M2853" s="3">
        <v>44138</v>
      </c>
    </row>
    <row r="2854" spans="1:13" x14ac:dyDescent="0.2">
      <c r="A2854" s="1" t="s">
        <v>60</v>
      </c>
      <c r="B2854" s="2" t="s">
        <v>3483</v>
      </c>
      <c r="C2854" s="2" t="s">
        <v>24</v>
      </c>
      <c r="D2854" s="2">
        <v>21000000</v>
      </c>
      <c r="E2854" s="2" t="s">
        <v>3438</v>
      </c>
      <c r="F2854" s="2" t="s">
        <v>245</v>
      </c>
      <c r="G2854" s="2">
        <v>71.45</v>
      </c>
      <c r="H2854" s="2">
        <v>28.55</v>
      </c>
      <c r="I2854" s="2" t="s">
        <v>19</v>
      </c>
      <c r="J2854" s="6">
        <v>0.55000000000000004</v>
      </c>
      <c r="K2854" s="2">
        <v>2020</v>
      </c>
      <c r="L2854" s="2" t="s">
        <v>21</v>
      </c>
      <c r="M2854" s="3">
        <v>44138</v>
      </c>
    </row>
    <row r="2855" spans="1:13" x14ac:dyDescent="0.2">
      <c r="A2855" s="1" t="s">
        <v>60</v>
      </c>
      <c r="B2855" s="2" t="s">
        <v>3484</v>
      </c>
      <c r="C2855" s="2" t="s">
        <v>24</v>
      </c>
      <c r="D2855" s="2">
        <v>16000000</v>
      </c>
      <c r="E2855" s="2" t="s">
        <v>3438</v>
      </c>
      <c r="F2855" s="2" t="s">
        <v>65</v>
      </c>
      <c r="G2855" s="2">
        <v>50.02</v>
      </c>
      <c r="H2855" s="2">
        <v>49.98</v>
      </c>
      <c r="I2855" s="2" t="s">
        <v>26</v>
      </c>
      <c r="J2855" s="6">
        <v>0.55000000000000004</v>
      </c>
      <c r="K2855" s="2">
        <v>2020</v>
      </c>
      <c r="L2855" s="2" t="s">
        <v>21</v>
      </c>
      <c r="M2855" s="3">
        <v>44138</v>
      </c>
    </row>
    <row r="2856" spans="1:13" x14ac:dyDescent="0.2">
      <c r="A2856" s="1" t="s">
        <v>363</v>
      </c>
      <c r="B2856" s="2" t="s">
        <v>3485</v>
      </c>
      <c r="C2856" s="2" t="s">
        <v>24</v>
      </c>
      <c r="D2856" s="2">
        <v>39000000</v>
      </c>
      <c r="E2856" s="2" t="s">
        <v>3438</v>
      </c>
      <c r="F2856" s="2" t="s">
        <v>48</v>
      </c>
      <c r="G2856" s="2">
        <v>53.55</v>
      </c>
      <c r="H2856" s="2">
        <v>46.45</v>
      </c>
      <c r="I2856" s="2" t="s">
        <v>26</v>
      </c>
      <c r="J2856" s="6">
        <v>0.55000000000000004</v>
      </c>
      <c r="K2856" s="2">
        <v>2020</v>
      </c>
      <c r="L2856" s="2" t="s">
        <v>21</v>
      </c>
      <c r="M2856" s="3">
        <v>44138</v>
      </c>
    </row>
    <row r="2857" spans="1:13" x14ac:dyDescent="0.2">
      <c r="A2857" s="1" t="s">
        <v>223</v>
      </c>
      <c r="B2857" s="2" t="s">
        <v>3486</v>
      </c>
      <c r="C2857" s="2" t="s">
        <v>24</v>
      </c>
      <c r="D2857" s="2">
        <v>4000000</v>
      </c>
      <c r="E2857" s="2" t="s">
        <v>3438</v>
      </c>
      <c r="F2857" s="2" t="s">
        <v>65</v>
      </c>
      <c r="G2857" s="2">
        <v>61.76</v>
      </c>
      <c r="H2857" s="2">
        <v>38.24</v>
      </c>
      <c r="I2857" s="2" t="s">
        <v>19</v>
      </c>
      <c r="J2857" s="6">
        <v>0.55000000000000004</v>
      </c>
      <c r="K2857" s="2">
        <v>2020</v>
      </c>
      <c r="L2857" s="2" t="s">
        <v>21</v>
      </c>
      <c r="M2857" s="3">
        <v>44138</v>
      </c>
    </row>
    <row r="2858" spans="1:13" x14ac:dyDescent="0.2">
      <c r="A2858" s="1" t="s">
        <v>223</v>
      </c>
      <c r="B2858" s="2" t="s">
        <v>3487</v>
      </c>
      <c r="C2858" s="2" t="s">
        <v>24</v>
      </c>
      <c r="D2858" s="2">
        <v>40000000</v>
      </c>
      <c r="E2858" s="2" t="s">
        <v>3438</v>
      </c>
      <c r="F2858" s="2" t="s">
        <v>3488</v>
      </c>
      <c r="G2858" s="2">
        <v>54.4</v>
      </c>
      <c r="H2858" s="2">
        <v>45.6</v>
      </c>
      <c r="I2858" s="2" t="s">
        <v>26</v>
      </c>
      <c r="J2858" s="6">
        <v>0.55000000000000004</v>
      </c>
      <c r="K2858" s="2">
        <v>2020</v>
      </c>
      <c r="L2858" s="2" t="s">
        <v>21</v>
      </c>
      <c r="M2858" s="3">
        <v>44138</v>
      </c>
    </row>
    <row r="2859" spans="1:13" x14ac:dyDescent="0.2">
      <c r="A2859" s="1" t="s">
        <v>79</v>
      </c>
      <c r="B2859" s="2" t="s">
        <v>3489</v>
      </c>
      <c r="C2859" s="2" t="s">
        <v>24</v>
      </c>
      <c r="D2859" s="2">
        <v>136000000</v>
      </c>
      <c r="E2859" s="2" t="s">
        <v>3438</v>
      </c>
      <c r="F2859" s="2" t="s">
        <v>93</v>
      </c>
      <c r="G2859" s="2">
        <v>63.33</v>
      </c>
      <c r="H2859" s="2">
        <v>36.67</v>
      </c>
      <c r="I2859" s="2" t="s">
        <v>19</v>
      </c>
      <c r="J2859" s="6">
        <v>0.55000000000000004</v>
      </c>
      <c r="K2859" s="2">
        <v>2020</v>
      </c>
      <c r="L2859" s="2" t="s">
        <v>21</v>
      </c>
      <c r="M2859" s="3">
        <v>44138</v>
      </c>
    </row>
    <row r="2860" spans="1:13" x14ac:dyDescent="0.2">
      <c r="A2860" s="1" t="s">
        <v>511</v>
      </c>
      <c r="B2860" s="2" t="s">
        <v>3490</v>
      </c>
      <c r="C2860" s="2" t="s">
        <v>24</v>
      </c>
      <c r="D2860" s="2">
        <v>47000000</v>
      </c>
      <c r="E2860" s="2" t="s">
        <v>3438</v>
      </c>
      <c r="F2860" s="2" t="s">
        <v>159</v>
      </c>
      <c r="G2860" s="2">
        <v>74.95</v>
      </c>
      <c r="H2860" s="2">
        <v>25.05</v>
      </c>
      <c r="I2860" s="2" t="s">
        <v>19</v>
      </c>
      <c r="J2860" s="6">
        <v>0.55000000000000004</v>
      </c>
      <c r="K2860" s="2">
        <v>2020</v>
      </c>
      <c r="L2860" s="2" t="s">
        <v>21</v>
      </c>
      <c r="M2860" s="3">
        <v>44138</v>
      </c>
    </row>
    <row r="2861" spans="1:13" x14ac:dyDescent="0.2">
      <c r="A2861" s="1" t="s">
        <v>280</v>
      </c>
      <c r="B2861" s="2" t="s">
        <v>3491</v>
      </c>
      <c r="C2861" s="2" t="s">
        <v>24</v>
      </c>
      <c r="D2861" s="2">
        <v>120000000</v>
      </c>
      <c r="E2861" s="2" t="s">
        <v>3438</v>
      </c>
      <c r="F2861" s="2" t="s">
        <v>130</v>
      </c>
      <c r="G2861" s="2">
        <v>60.12</v>
      </c>
      <c r="H2861" s="2">
        <v>39.880000000000003</v>
      </c>
      <c r="I2861" s="2" t="s">
        <v>19</v>
      </c>
      <c r="J2861" s="6">
        <v>0.55000000000000004</v>
      </c>
      <c r="K2861" s="2">
        <v>2020</v>
      </c>
      <c r="L2861" s="2" t="s">
        <v>21</v>
      </c>
      <c r="M2861" s="3">
        <v>44138</v>
      </c>
    </row>
    <row r="2862" spans="1:13" x14ac:dyDescent="0.2">
      <c r="A2862" s="1" t="s">
        <v>91</v>
      </c>
      <c r="B2862" s="2" t="s">
        <v>3492</v>
      </c>
      <c r="C2862" s="2" t="s">
        <v>24</v>
      </c>
      <c r="D2862" s="2">
        <v>409000000</v>
      </c>
      <c r="E2862" s="2" t="s">
        <v>3438</v>
      </c>
      <c r="F2862" s="2" t="s">
        <v>251</v>
      </c>
      <c r="G2862" s="2">
        <v>64.06</v>
      </c>
      <c r="H2862" s="2">
        <v>35.94</v>
      </c>
      <c r="I2862" s="2" t="s">
        <v>19</v>
      </c>
      <c r="J2862" s="6">
        <v>0.55000000000000004</v>
      </c>
      <c r="K2862" s="2">
        <v>2020</v>
      </c>
      <c r="L2862" s="2" t="s">
        <v>21</v>
      </c>
      <c r="M2862" s="3">
        <v>44138</v>
      </c>
    </row>
    <row r="2863" spans="1:13" x14ac:dyDescent="0.2">
      <c r="A2863" s="1" t="s">
        <v>22</v>
      </c>
      <c r="B2863" s="2" t="s">
        <v>23</v>
      </c>
      <c r="C2863" s="2" t="s">
        <v>15</v>
      </c>
      <c r="D2863" s="2" t="s">
        <v>3493</v>
      </c>
      <c r="E2863" s="2" t="s">
        <v>3438</v>
      </c>
      <c r="F2863" s="2" t="s">
        <v>3494</v>
      </c>
      <c r="G2863" s="2">
        <v>48.03</v>
      </c>
      <c r="H2863" s="2">
        <v>51.97</v>
      </c>
      <c r="I2863" s="2" t="s">
        <v>26</v>
      </c>
      <c r="J2863" s="2" t="s">
        <v>27</v>
      </c>
      <c r="K2863" s="2">
        <v>2020</v>
      </c>
      <c r="L2863" s="2" t="s">
        <v>21</v>
      </c>
      <c r="M2863" s="3">
        <v>44138</v>
      </c>
    </row>
    <row r="2864" spans="1:13" x14ac:dyDescent="0.2">
      <c r="A2864" s="1" t="s">
        <v>66</v>
      </c>
      <c r="B2864" s="2" t="s">
        <v>3495</v>
      </c>
      <c r="C2864" s="2" t="s">
        <v>15</v>
      </c>
      <c r="D2864" s="2" t="s">
        <v>3496</v>
      </c>
      <c r="E2864" s="2" t="s">
        <v>3438</v>
      </c>
      <c r="F2864" s="2" t="s">
        <v>115</v>
      </c>
      <c r="G2864" s="2">
        <v>73.63</v>
      </c>
      <c r="H2864" s="2">
        <v>26.37</v>
      </c>
      <c r="I2864" s="2" t="s">
        <v>19</v>
      </c>
      <c r="J2864" s="2" t="s">
        <v>20</v>
      </c>
      <c r="K2864" s="2">
        <v>2020</v>
      </c>
      <c r="L2864" s="2" t="s">
        <v>21</v>
      </c>
      <c r="M2864" s="3">
        <v>44138</v>
      </c>
    </row>
    <row r="2865" spans="1:13" x14ac:dyDescent="0.2">
      <c r="A2865" s="1" t="s">
        <v>22</v>
      </c>
      <c r="B2865" s="2" t="s">
        <v>3293</v>
      </c>
      <c r="C2865" s="2" t="s">
        <v>15</v>
      </c>
      <c r="D2865" s="2" t="s">
        <v>3497</v>
      </c>
      <c r="E2865" s="2" t="s">
        <v>3438</v>
      </c>
      <c r="F2865" s="2" t="s">
        <v>51</v>
      </c>
      <c r="G2865" s="2">
        <v>78.650000000000006</v>
      </c>
      <c r="H2865" s="2">
        <v>21.35</v>
      </c>
      <c r="I2865" s="2" t="s">
        <v>19</v>
      </c>
      <c r="J2865" s="2" t="s">
        <v>20</v>
      </c>
      <c r="K2865" s="2">
        <v>2020</v>
      </c>
      <c r="L2865" s="2" t="s">
        <v>21</v>
      </c>
      <c r="M2865" s="3">
        <v>44138</v>
      </c>
    </row>
    <row r="2866" spans="1:13" x14ac:dyDescent="0.2">
      <c r="A2866" s="1" t="s">
        <v>293</v>
      </c>
      <c r="B2866" s="2" t="s">
        <v>3498</v>
      </c>
      <c r="C2866" s="2" t="s">
        <v>24</v>
      </c>
      <c r="D2866" s="2">
        <v>260000000</v>
      </c>
      <c r="E2866" s="2" t="s">
        <v>3438</v>
      </c>
      <c r="F2866" s="2" t="s">
        <v>107</v>
      </c>
      <c r="G2866" s="2">
        <v>57.66</v>
      </c>
      <c r="H2866" s="2">
        <v>42.34</v>
      </c>
      <c r="I2866" s="2" t="s">
        <v>19</v>
      </c>
      <c r="J2866" s="6">
        <v>0.55000000000000004</v>
      </c>
      <c r="K2866" s="2">
        <v>2020</v>
      </c>
      <c r="L2866" s="2" t="s">
        <v>21</v>
      </c>
      <c r="M2866" s="3">
        <v>44138</v>
      </c>
    </row>
    <row r="2867" spans="1:13" x14ac:dyDescent="0.2">
      <c r="A2867" s="1" t="s">
        <v>269</v>
      </c>
      <c r="B2867" s="2" t="s">
        <v>3499</v>
      </c>
      <c r="C2867" s="2" t="s">
        <v>24</v>
      </c>
      <c r="D2867" s="2">
        <v>7800000</v>
      </c>
      <c r="E2867" s="2" t="s">
        <v>3438</v>
      </c>
      <c r="F2867" s="2" t="s">
        <v>3500</v>
      </c>
      <c r="G2867" s="2">
        <v>51.72</v>
      </c>
      <c r="H2867" s="2">
        <v>48.28</v>
      </c>
      <c r="I2867" s="2" t="s">
        <v>26</v>
      </c>
      <c r="J2867" s="6">
        <v>0.55000000000000004</v>
      </c>
      <c r="K2867" s="2">
        <v>2020</v>
      </c>
      <c r="L2867" s="2" t="s">
        <v>21</v>
      </c>
      <c r="M2867" s="3">
        <v>44138</v>
      </c>
    </row>
    <row r="2868" spans="1:13" x14ac:dyDescent="0.2">
      <c r="A2868" s="1" t="s">
        <v>52</v>
      </c>
      <c r="B2868" s="2" t="s">
        <v>2127</v>
      </c>
      <c r="C2868" s="2" t="s">
        <v>15</v>
      </c>
      <c r="D2868" s="2" t="s">
        <v>3501</v>
      </c>
      <c r="E2868" s="2" t="s">
        <v>3438</v>
      </c>
      <c r="F2868" s="2" t="s">
        <v>51</v>
      </c>
      <c r="G2868" s="2">
        <v>61.82</v>
      </c>
      <c r="H2868" s="2">
        <v>38.18</v>
      </c>
      <c r="I2868" s="2" t="s">
        <v>26</v>
      </c>
      <c r="J2868" s="2" t="s">
        <v>20</v>
      </c>
      <c r="K2868" s="2">
        <v>2020</v>
      </c>
      <c r="L2868" s="2" t="s">
        <v>21</v>
      </c>
      <c r="M2868" s="3">
        <v>44138</v>
      </c>
    </row>
    <row r="2869" spans="1:13" x14ac:dyDescent="0.2">
      <c r="A2869" s="1" t="s">
        <v>220</v>
      </c>
      <c r="B2869" s="2" t="s">
        <v>3502</v>
      </c>
      <c r="C2869" s="2" t="s">
        <v>24</v>
      </c>
      <c r="D2869" s="2">
        <v>25820000</v>
      </c>
      <c r="E2869" s="2" t="s">
        <v>3438</v>
      </c>
      <c r="F2869" s="2" t="s">
        <v>257</v>
      </c>
      <c r="G2869" s="2">
        <v>59.93</v>
      </c>
      <c r="H2869" s="2">
        <v>40.07</v>
      </c>
      <c r="I2869" s="2" t="s">
        <v>19</v>
      </c>
      <c r="J2869" s="6">
        <v>0.55000000000000004</v>
      </c>
      <c r="K2869" s="2">
        <v>2020</v>
      </c>
      <c r="L2869" s="2" t="s">
        <v>21</v>
      </c>
      <c r="M2869" s="3">
        <v>44138</v>
      </c>
    </row>
    <row r="2870" spans="1:13" x14ac:dyDescent="0.2">
      <c r="A2870" s="1" t="s">
        <v>108</v>
      </c>
      <c r="B2870" s="2" t="s">
        <v>3503</v>
      </c>
      <c r="C2870" s="2" t="s">
        <v>15</v>
      </c>
      <c r="D2870" s="2" t="s">
        <v>3504</v>
      </c>
      <c r="E2870" s="2" t="s">
        <v>3438</v>
      </c>
      <c r="F2870" s="2" t="s">
        <v>35</v>
      </c>
      <c r="G2870" s="2">
        <v>74.75</v>
      </c>
      <c r="H2870" s="2">
        <v>25.25</v>
      </c>
      <c r="I2870" s="2" t="s">
        <v>19</v>
      </c>
      <c r="J2870" s="2" t="s">
        <v>20</v>
      </c>
      <c r="K2870" s="2">
        <v>2020</v>
      </c>
      <c r="L2870" s="2" t="s">
        <v>21</v>
      </c>
      <c r="M2870" s="3">
        <v>44138</v>
      </c>
    </row>
    <row r="2871" spans="1:13" x14ac:dyDescent="0.2">
      <c r="A2871" s="1" t="s">
        <v>45</v>
      </c>
      <c r="B2871" s="2" t="s">
        <v>2131</v>
      </c>
      <c r="C2871" s="2" t="s">
        <v>24</v>
      </c>
      <c r="D2871" s="2">
        <v>19900000</v>
      </c>
      <c r="E2871" s="2" t="s">
        <v>3438</v>
      </c>
      <c r="F2871" s="2" t="s">
        <v>257</v>
      </c>
      <c r="G2871" s="2">
        <v>52.61</v>
      </c>
      <c r="H2871" s="2">
        <v>47.39</v>
      </c>
      <c r="I2871" s="2" t="s">
        <v>26</v>
      </c>
      <c r="J2871" s="6">
        <v>0.55000000000000004</v>
      </c>
      <c r="K2871" s="2">
        <v>2020</v>
      </c>
      <c r="L2871" s="2" t="s">
        <v>21</v>
      </c>
      <c r="M2871" s="3">
        <v>44138</v>
      </c>
    </row>
    <row r="2872" spans="1:13" x14ac:dyDescent="0.2">
      <c r="A2872" s="1" t="s">
        <v>22</v>
      </c>
      <c r="B2872" s="2" t="s">
        <v>3505</v>
      </c>
      <c r="C2872" s="2" t="s">
        <v>24</v>
      </c>
      <c r="D2872" s="2">
        <v>19000000</v>
      </c>
      <c r="E2872" s="2" t="s">
        <v>3438</v>
      </c>
      <c r="F2872" s="2" t="s">
        <v>18</v>
      </c>
      <c r="G2872" s="2">
        <v>59.99</v>
      </c>
      <c r="H2872" s="2">
        <v>40.01</v>
      </c>
      <c r="I2872" s="2" t="s">
        <v>19</v>
      </c>
      <c r="J2872" s="6">
        <v>0.55000000000000004</v>
      </c>
      <c r="K2872" s="2">
        <v>2020</v>
      </c>
      <c r="L2872" s="2" t="s">
        <v>21</v>
      </c>
      <c r="M2872" s="3">
        <v>44138</v>
      </c>
    </row>
    <row r="2873" spans="1:13" x14ac:dyDescent="0.2">
      <c r="A2873" s="1" t="s">
        <v>22</v>
      </c>
      <c r="B2873" s="2" t="s">
        <v>3506</v>
      </c>
      <c r="C2873" s="2" t="s">
        <v>24</v>
      </c>
      <c r="D2873" s="2">
        <v>30500000</v>
      </c>
      <c r="E2873" s="2" t="s">
        <v>3438</v>
      </c>
      <c r="F2873" s="2" t="s">
        <v>78</v>
      </c>
      <c r="G2873" s="2">
        <v>58.35</v>
      </c>
      <c r="H2873" s="2">
        <v>41.65</v>
      </c>
      <c r="I2873" s="2" t="s">
        <v>19</v>
      </c>
      <c r="J2873" s="6">
        <v>0.55000000000000004</v>
      </c>
      <c r="K2873" s="2">
        <v>2020</v>
      </c>
      <c r="L2873" s="2" t="s">
        <v>21</v>
      </c>
      <c r="M2873" s="3">
        <v>44138</v>
      </c>
    </row>
    <row r="2874" spans="1:13" x14ac:dyDescent="0.2">
      <c r="A2874" s="1" t="s">
        <v>79</v>
      </c>
      <c r="B2874" s="2" t="s">
        <v>3507</v>
      </c>
      <c r="C2874" s="2" t="s">
        <v>24</v>
      </c>
      <c r="D2874" s="2">
        <v>3100000</v>
      </c>
      <c r="E2874" s="2" t="s">
        <v>3438</v>
      </c>
      <c r="F2874" s="2" t="s">
        <v>140</v>
      </c>
      <c r="G2874" s="2">
        <v>37.67</v>
      </c>
      <c r="H2874" s="2">
        <v>62.33</v>
      </c>
      <c r="I2874" s="2" t="s">
        <v>26</v>
      </c>
      <c r="J2874" s="6">
        <v>0.55000000000000004</v>
      </c>
      <c r="K2874" s="2">
        <v>2020</v>
      </c>
      <c r="L2874" s="2" t="s">
        <v>21</v>
      </c>
      <c r="M2874" s="3">
        <v>44138</v>
      </c>
    </row>
    <row r="2875" spans="1:13" x14ac:dyDescent="0.2">
      <c r="A2875" s="1" t="s">
        <v>79</v>
      </c>
      <c r="B2875" s="2" t="s">
        <v>3508</v>
      </c>
      <c r="C2875" s="2" t="s">
        <v>24</v>
      </c>
      <c r="D2875" s="2">
        <v>160000000</v>
      </c>
      <c r="E2875" s="2" t="s">
        <v>3438</v>
      </c>
      <c r="F2875" s="2" t="s">
        <v>18</v>
      </c>
      <c r="G2875" s="2">
        <v>61.18</v>
      </c>
      <c r="H2875" s="2">
        <v>38.82</v>
      </c>
      <c r="I2875" s="2" t="s">
        <v>19</v>
      </c>
      <c r="J2875" s="6">
        <v>0.55000000000000004</v>
      </c>
      <c r="K2875" s="2">
        <v>2020</v>
      </c>
      <c r="L2875" s="2" t="s">
        <v>21</v>
      </c>
      <c r="M2875" s="3">
        <v>44138</v>
      </c>
    </row>
    <row r="2876" spans="1:13" x14ac:dyDescent="0.2">
      <c r="A2876" s="1" t="s">
        <v>374</v>
      </c>
      <c r="B2876" s="2" t="s">
        <v>2160</v>
      </c>
      <c r="C2876" s="2" t="s">
        <v>24</v>
      </c>
      <c r="D2876" s="2">
        <v>13750000</v>
      </c>
      <c r="E2876" s="2" t="s">
        <v>3438</v>
      </c>
      <c r="F2876" s="2" t="s">
        <v>35</v>
      </c>
      <c r="G2876" s="2">
        <v>62.86</v>
      </c>
      <c r="H2876" s="2">
        <v>37.14</v>
      </c>
      <c r="I2876" s="2" t="s">
        <v>19</v>
      </c>
      <c r="J2876" s="6">
        <v>0.55000000000000004</v>
      </c>
      <c r="K2876" s="2">
        <v>2020</v>
      </c>
      <c r="L2876" s="2" t="s">
        <v>21</v>
      </c>
      <c r="M2876" s="3">
        <v>44138</v>
      </c>
    </row>
    <row r="2877" spans="1:13" x14ac:dyDescent="0.2">
      <c r="A2877" s="1" t="s">
        <v>13</v>
      </c>
      <c r="B2877" s="2" t="s">
        <v>3509</v>
      </c>
      <c r="C2877" s="2" t="s">
        <v>24</v>
      </c>
      <c r="D2877" s="2">
        <v>298000000</v>
      </c>
      <c r="E2877" s="2" t="s">
        <v>3438</v>
      </c>
      <c r="F2877" s="2" t="s">
        <v>314</v>
      </c>
      <c r="G2877" s="2">
        <v>57.67</v>
      </c>
      <c r="H2877" s="2">
        <v>42.33</v>
      </c>
      <c r="I2877" s="2" t="s">
        <v>19</v>
      </c>
      <c r="J2877" s="6">
        <v>0.55000000000000004</v>
      </c>
      <c r="K2877" s="2">
        <v>2020</v>
      </c>
      <c r="L2877" s="2" t="s">
        <v>21</v>
      </c>
      <c r="M2877" s="3">
        <v>44138</v>
      </c>
    </row>
    <row r="2878" spans="1:13" x14ac:dyDescent="0.2">
      <c r="A2878" s="1" t="s">
        <v>22</v>
      </c>
      <c r="B2878" s="2" t="s">
        <v>3510</v>
      </c>
      <c r="C2878" s="2" t="s">
        <v>24</v>
      </c>
      <c r="D2878" s="2">
        <v>45700000</v>
      </c>
      <c r="E2878" s="2" t="s">
        <v>3438</v>
      </c>
      <c r="F2878" s="2" t="s">
        <v>95</v>
      </c>
      <c r="G2878" s="2">
        <v>63.58</v>
      </c>
      <c r="H2878" s="2">
        <v>36.42</v>
      </c>
      <c r="I2878" s="2" t="s">
        <v>19</v>
      </c>
      <c r="J2878" s="6">
        <v>0.55000000000000004</v>
      </c>
      <c r="K2878" s="2">
        <v>2020</v>
      </c>
      <c r="L2878" s="2" t="s">
        <v>21</v>
      </c>
      <c r="M2878" s="3">
        <v>44138</v>
      </c>
    </row>
    <row r="2879" spans="1:13" x14ac:dyDescent="0.2">
      <c r="A2879" s="1" t="s">
        <v>22</v>
      </c>
      <c r="B2879" s="2" t="s">
        <v>3510</v>
      </c>
      <c r="C2879" s="2" t="s">
        <v>24</v>
      </c>
      <c r="D2879" s="2">
        <v>14600000</v>
      </c>
      <c r="E2879" s="2" t="s">
        <v>3438</v>
      </c>
      <c r="F2879" s="2" t="s">
        <v>97</v>
      </c>
      <c r="G2879" s="2">
        <v>64.95</v>
      </c>
      <c r="H2879" s="2">
        <v>35.049999999999997</v>
      </c>
      <c r="I2879" s="2" t="s">
        <v>19</v>
      </c>
      <c r="J2879" s="6">
        <v>0.55000000000000004</v>
      </c>
      <c r="K2879" s="2">
        <v>2020</v>
      </c>
      <c r="L2879" s="2" t="s">
        <v>21</v>
      </c>
      <c r="M2879" s="3">
        <v>44138</v>
      </c>
    </row>
    <row r="2880" spans="1:13" x14ac:dyDescent="0.2">
      <c r="A2880" s="1" t="s">
        <v>220</v>
      </c>
      <c r="B2880" s="2" t="s">
        <v>3511</v>
      </c>
      <c r="C2880" s="2" t="s">
        <v>24</v>
      </c>
      <c r="D2880" s="2">
        <v>5350000</v>
      </c>
      <c r="E2880" s="2" t="s">
        <v>3438</v>
      </c>
      <c r="F2880" s="2" t="s">
        <v>251</v>
      </c>
      <c r="G2880" s="2">
        <v>54.97</v>
      </c>
      <c r="H2880" s="2">
        <v>45.03</v>
      </c>
      <c r="I2880" s="2" t="s">
        <v>26</v>
      </c>
      <c r="J2880" s="6">
        <v>0.55000000000000004</v>
      </c>
      <c r="K2880" s="2">
        <v>2020</v>
      </c>
      <c r="L2880" s="2" t="s">
        <v>21</v>
      </c>
      <c r="M2880" s="3">
        <v>44138</v>
      </c>
    </row>
    <row r="2881" spans="1:13" x14ac:dyDescent="0.2">
      <c r="A2881" s="1" t="s">
        <v>280</v>
      </c>
      <c r="B2881" s="2" t="s">
        <v>3512</v>
      </c>
      <c r="C2881" s="2" t="s">
        <v>24</v>
      </c>
      <c r="D2881" s="2">
        <v>25900000</v>
      </c>
      <c r="E2881" s="2" t="s">
        <v>3438</v>
      </c>
      <c r="F2881" s="2" t="s">
        <v>95</v>
      </c>
      <c r="G2881" s="2">
        <v>65.12</v>
      </c>
      <c r="H2881" s="2">
        <v>34.880000000000003</v>
      </c>
      <c r="I2881" s="2" t="s">
        <v>19</v>
      </c>
      <c r="J2881" s="6">
        <v>0.55000000000000004</v>
      </c>
      <c r="K2881" s="2">
        <v>2020</v>
      </c>
      <c r="L2881" s="2" t="s">
        <v>21</v>
      </c>
      <c r="M2881" s="3">
        <v>44138</v>
      </c>
    </row>
    <row r="2882" spans="1:13" x14ac:dyDescent="0.2">
      <c r="A2882" s="1" t="s">
        <v>177</v>
      </c>
      <c r="B2882" s="2" t="s">
        <v>3513</v>
      </c>
      <c r="C2882" s="2" t="s">
        <v>24</v>
      </c>
      <c r="D2882" s="2">
        <v>5000000</v>
      </c>
      <c r="E2882" s="2" t="s">
        <v>3438</v>
      </c>
      <c r="F2882" s="2" t="s">
        <v>130</v>
      </c>
      <c r="G2882" s="2">
        <v>58.83</v>
      </c>
      <c r="H2882" s="2">
        <v>41.17</v>
      </c>
      <c r="I2882" s="2" t="s">
        <v>19</v>
      </c>
      <c r="J2882" s="6">
        <v>0.55000000000000004</v>
      </c>
      <c r="K2882" s="2">
        <v>2020</v>
      </c>
      <c r="L2882" s="2" t="s">
        <v>21</v>
      </c>
      <c r="M2882" s="3">
        <v>44138</v>
      </c>
    </row>
    <row r="2883" spans="1:13" x14ac:dyDescent="0.2">
      <c r="A2883" s="1" t="s">
        <v>339</v>
      </c>
      <c r="B2883" s="2" t="s">
        <v>3514</v>
      </c>
      <c r="C2883" s="2" t="s">
        <v>24</v>
      </c>
      <c r="D2883" s="2">
        <v>17000000</v>
      </c>
      <c r="E2883" s="2" t="s">
        <v>3438</v>
      </c>
      <c r="F2883" s="2" t="s">
        <v>136</v>
      </c>
      <c r="G2883" s="2">
        <v>60.04</v>
      </c>
      <c r="H2883" s="2">
        <v>39.96</v>
      </c>
      <c r="I2883" s="2" t="s">
        <v>19</v>
      </c>
      <c r="J2883" s="6">
        <v>0.55000000000000004</v>
      </c>
      <c r="K2883" s="2">
        <v>2020</v>
      </c>
      <c r="L2883" s="2" t="s">
        <v>21</v>
      </c>
      <c r="M2883" s="3">
        <v>44138</v>
      </c>
    </row>
    <row r="2884" spans="1:13" x14ac:dyDescent="0.2">
      <c r="A2884" s="1" t="s">
        <v>290</v>
      </c>
      <c r="B2884" s="2" t="s">
        <v>3515</v>
      </c>
      <c r="C2884" s="2" t="s">
        <v>24</v>
      </c>
      <c r="D2884" s="2">
        <v>6000000</v>
      </c>
      <c r="E2884" s="2" t="s">
        <v>3438</v>
      </c>
      <c r="F2884" s="2" t="s">
        <v>44</v>
      </c>
      <c r="G2884" s="2">
        <v>64.98</v>
      </c>
      <c r="H2884" s="2">
        <v>35.020000000000003</v>
      </c>
      <c r="I2884" s="2" t="s">
        <v>19</v>
      </c>
      <c r="J2884" s="6">
        <v>0.55000000000000004</v>
      </c>
      <c r="K2884" s="2">
        <v>2020</v>
      </c>
      <c r="L2884" s="2" t="s">
        <v>21</v>
      </c>
      <c r="M2884" s="3">
        <v>44138</v>
      </c>
    </row>
    <row r="2885" spans="1:13" x14ac:dyDescent="0.2">
      <c r="A2885" s="1" t="s">
        <v>374</v>
      </c>
      <c r="B2885" s="2" t="s">
        <v>3516</v>
      </c>
      <c r="C2885" s="2" t="s">
        <v>24</v>
      </c>
      <c r="D2885" s="2">
        <v>24500000</v>
      </c>
      <c r="E2885" s="2" t="s">
        <v>3438</v>
      </c>
      <c r="F2885" s="2" t="s">
        <v>95</v>
      </c>
      <c r="G2885" s="2">
        <v>61.14</v>
      </c>
      <c r="H2885" s="2">
        <v>38.86</v>
      </c>
      <c r="I2885" s="2" t="s">
        <v>19</v>
      </c>
      <c r="J2885" s="6">
        <v>0.55000000000000004</v>
      </c>
      <c r="K2885" s="2">
        <v>2020</v>
      </c>
      <c r="L2885" s="2" t="s">
        <v>21</v>
      </c>
      <c r="M2885" s="3">
        <v>44138</v>
      </c>
    </row>
    <row r="2886" spans="1:13" x14ac:dyDescent="0.2">
      <c r="A2886" s="1" t="s">
        <v>374</v>
      </c>
      <c r="B2886" s="2" t="s">
        <v>3516</v>
      </c>
      <c r="C2886" s="2" t="s">
        <v>24</v>
      </c>
      <c r="D2886" s="2">
        <v>37000000</v>
      </c>
      <c r="E2886" s="2" t="s">
        <v>3438</v>
      </c>
      <c r="F2886" s="2" t="s">
        <v>97</v>
      </c>
      <c r="G2886" s="2">
        <v>64.58</v>
      </c>
      <c r="H2886" s="2">
        <v>35.42</v>
      </c>
      <c r="I2886" s="2" t="s">
        <v>19</v>
      </c>
      <c r="J2886" s="6">
        <v>0.55000000000000004</v>
      </c>
      <c r="K2886" s="2">
        <v>2020</v>
      </c>
      <c r="L2886" s="2" t="s">
        <v>21</v>
      </c>
      <c r="M2886" s="3">
        <v>44138</v>
      </c>
    </row>
    <row r="2887" spans="1:13" x14ac:dyDescent="0.2">
      <c r="A2887" s="1" t="s">
        <v>223</v>
      </c>
      <c r="B2887" s="2" t="s">
        <v>3517</v>
      </c>
      <c r="C2887" s="2" t="s">
        <v>24</v>
      </c>
      <c r="D2887" s="2">
        <v>6200000</v>
      </c>
      <c r="E2887" s="2" t="s">
        <v>3438</v>
      </c>
      <c r="F2887" s="2" t="s">
        <v>136</v>
      </c>
      <c r="G2887" s="2">
        <v>55.1</v>
      </c>
      <c r="H2887" s="2">
        <v>44.9</v>
      </c>
      <c r="I2887" s="2" t="s">
        <v>19</v>
      </c>
      <c r="J2887" s="6">
        <v>0.55000000000000004</v>
      </c>
      <c r="K2887" s="2">
        <v>2020</v>
      </c>
      <c r="L2887" s="2" t="s">
        <v>21</v>
      </c>
      <c r="M2887" s="3">
        <v>44138</v>
      </c>
    </row>
    <row r="2888" spans="1:13" x14ac:dyDescent="0.2">
      <c r="A2888" s="1" t="s">
        <v>32</v>
      </c>
      <c r="B2888" s="2" t="s">
        <v>3518</v>
      </c>
      <c r="C2888" s="2" t="s">
        <v>24</v>
      </c>
      <c r="D2888" s="2">
        <v>49000000</v>
      </c>
      <c r="E2888" s="2" t="s">
        <v>3438</v>
      </c>
      <c r="F2888" s="2" t="s">
        <v>107</v>
      </c>
      <c r="G2888" s="2">
        <v>52.88</v>
      </c>
      <c r="H2888" s="2">
        <v>47.12</v>
      </c>
      <c r="I2888" s="2" t="s">
        <v>26</v>
      </c>
      <c r="J2888" s="6">
        <v>0.55000000000000004</v>
      </c>
      <c r="K2888" s="2">
        <v>2020</v>
      </c>
      <c r="L2888" s="2" t="s">
        <v>21</v>
      </c>
      <c r="M2888" s="3">
        <v>44138</v>
      </c>
    </row>
    <row r="2889" spans="1:13" x14ac:dyDescent="0.2">
      <c r="A2889" s="1" t="s">
        <v>60</v>
      </c>
      <c r="B2889" s="2" t="s">
        <v>3519</v>
      </c>
      <c r="C2889" s="2" t="s">
        <v>24</v>
      </c>
      <c r="D2889" s="2">
        <v>14000000</v>
      </c>
      <c r="E2889" s="2" t="s">
        <v>3438</v>
      </c>
      <c r="F2889" s="2" t="s">
        <v>90</v>
      </c>
      <c r="G2889" s="2">
        <v>50.71</v>
      </c>
      <c r="H2889" s="2">
        <v>49.29</v>
      </c>
      <c r="I2889" s="2" t="s">
        <v>26</v>
      </c>
      <c r="J2889" s="6">
        <v>0.55000000000000004</v>
      </c>
      <c r="K2889" s="2">
        <v>2020</v>
      </c>
      <c r="L2889" s="2" t="s">
        <v>21</v>
      </c>
      <c r="M2889" s="3">
        <v>44138</v>
      </c>
    </row>
    <row r="2890" spans="1:13" x14ac:dyDescent="0.2">
      <c r="A2890" s="1" t="s">
        <v>66</v>
      </c>
      <c r="B2890" s="2" t="s">
        <v>3520</v>
      </c>
      <c r="C2890" s="2" t="s">
        <v>24</v>
      </c>
      <c r="D2890" s="2">
        <v>41600000</v>
      </c>
      <c r="E2890" s="2" t="s">
        <v>3438</v>
      </c>
      <c r="F2890" s="2" t="s">
        <v>48</v>
      </c>
      <c r="G2890" s="2">
        <v>73.83</v>
      </c>
      <c r="H2890" s="2">
        <v>26.17</v>
      </c>
      <c r="I2890" s="2" t="s">
        <v>19</v>
      </c>
      <c r="J2890" s="6">
        <v>0.55000000000000004</v>
      </c>
      <c r="K2890" s="2">
        <v>2020</v>
      </c>
      <c r="L2890" s="2" t="s">
        <v>21</v>
      </c>
      <c r="M2890" s="3">
        <v>44138</v>
      </c>
    </row>
    <row r="2891" spans="1:13" x14ac:dyDescent="0.2">
      <c r="A2891" s="1" t="s">
        <v>100</v>
      </c>
      <c r="B2891" s="2" t="s">
        <v>3521</v>
      </c>
      <c r="C2891" s="2" t="s">
        <v>24</v>
      </c>
      <c r="D2891" s="2">
        <v>3000000</v>
      </c>
      <c r="E2891" s="2" t="s">
        <v>3438</v>
      </c>
      <c r="F2891" s="2" t="s">
        <v>97</v>
      </c>
      <c r="G2891" s="2">
        <v>63.8</v>
      </c>
      <c r="H2891" s="2">
        <v>36.200000000000003</v>
      </c>
      <c r="I2891" s="2" t="s">
        <v>19</v>
      </c>
      <c r="J2891" s="6">
        <v>0.55000000000000004</v>
      </c>
      <c r="K2891" s="2">
        <v>2020</v>
      </c>
      <c r="L2891" s="2" t="s">
        <v>21</v>
      </c>
      <c r="M2891" s="3">
        <v>44138</v>
      </c>
    </row>
    <row r="2892" spans="1:13" x14ac:dyDescent="0.2">
      <c r="A2892" s="1" t="s">
        <v>52</v>
      </c>
      <c r="B2892" s="2" t="s">
        <v>3522</v>
      </c>
      <c r="C2892" s="2" t="s">
        <v>24</v>
      </c>
      <c r="D2892" s="2">
        <v>88000000</v>
      </c>
      <c r="E2892" s="2" t="s">
        <v>3438</v>
      </c>
      <c r="F2892" s="2" t="s">
        <v>233</v>
      </c>
      <c r="G2892" s="2">
        <v>61.17</v>
      </c>
      <c r="H2892" s="2">
        <v>38.83</v>
      </c>
      <c r="I2892" s="2" t="s">
        <v>19</v>
      </c>
      <c r="J2892" s="6">
        <v>0.55000000000000004</v>
      </c>
      <c r="K2892" s="2">
        <v>2020</v>
      </c>
      <c r="L2892" s="2" t="s">
        <v>21</v>
      </c>
      <c r="M2892" s="3">
        <v>44138</v>
      </c>
    </row>
    <row r="2893" spans="1:13" x14ac:dyDescent="0.2">
      <c r="A2893" s="1" t="s">
        <v>108</v>
      </c>
      <c r="B2893" s="2" t="s">
        <v>3523</v>
      </c>
      <c r="C2893" s="2" t="s">
        <v>15</v>
      </c>
      <c r="D2893" s="2" t="s">
        <v>3524</v>
      </c>
      <c r="E2893" s="2" t="s">
        <v>3438</v>
      </c>
      <c r="F2893" s="2" t="s">
        <v>115</v>
      </c>
      <c r="G2893" s="2">
        <v>67.319999999999993</v>
      </c>
      <c r="H2893" s="2">
        <v>32.68</v>
      </c>
      <c r="I2893" s="2" t="s">
        <v>19</v>
      </c>
      <c r="J2893" s="2" t="s">
        <v>20</v>
      </c>
      <c r="K2893" s="2">
        <v>2020</v>
      </c>
      <c r="L2893" s="2" t="s">
        <v>21</v>
      </c>
      <c r="M2893" s="3">
        <v>44138</v>
      </c>
    </row>
    <row r="2894" spans="1:13" x14ac:dyDescent="0.2">
      <c r="A2894" s="1" t="s">
        <v>45</v>
      </c>
      <c r="B2894" s="2" t="s">
        <v>3525</v>
      </c>
      <c r="C2894" s="2" t="s">
        <v>24</v>
      </c>
      <c r="D2894" s="2">
        <v>46000000</v>
      </c>
      <c r="E2894" s="2" t="s">
        <v>3438</v>
      </c>
      <c r="F2894" s="2" t="s">
        <v>97</v>
      </c>
      <c r="G2894" s="2">
        <v>59.52</v>
      </c>
      <c r="H2894" s="2">
        <v>40.479999999999997</v>
      </c>
      <c r="I2894" s="2" t="s">
        <v>19</v>
      </c>
      <c r="J2894" s="6">
        <v>0.55000000000000004</v>
      </c>
      <c r="K2894" s="2">
        <v>2020</v>
      </c>
      <c r="L2894" s="2" t="s">
        <v>21</v>
      </c>
      <c r="M2894" s="3">
        <v>44138</v>
      </c>
    </row>
    <row r="2895" spans="1:13" x14ac:dyDescent="0.2">
      <c r="A2895" s="1" t="s">
        <v>45</v>
      </c>
      <c r="B2895" s="2" t="s">
        <v>3525</v>
      </c>
      <c r="C2895" s="2" t="s">
        <v>24</v>
      </c>
      <c r="D2895" s="2">
        <v>150000000</v>
      </c>
      <c r="E2895" s="2" t="s">
        <v>3438</v>
      </c>
      <c r="F2895" s="2" t="s">
        <v>121</v>
      </c>
      <c r="G2895" s="2">
        <v>60.93</v>
      </c>
      <c r="H2895" s="2">
        <v>39.07</v>
      </c>
      <c r="I2895" s="2" t="s">
        <v>19</v>
      </c>
      <c r="J2895" s="6">
        <v>0.55000000000000004</v>
      </c>
      <c r="K2895" s="2">
        <v>2020</v>
      </c>
      <c r="L2895" s="2" t="s">
        <v>21</v>
      </c>
      <c r="M2895" s="3">
        <v>44138</v>
      </c>
    </row>
    <row r="2896" spans="1:13" x14ac:dyDescent="0.2">
      <c r="A2896" s="1" t="s">
        <v>141</v>
      </c>
      <c r="B2896" s="2" t="s">
        <v>3526</v>
      </c>
      <c r="C2896" s="2" t="s">
        <v>24</v>
      </c>
      <c r="D2896" s="2">
        <v>2800000</v>
      </c>
      <c r="E2896" s="2" t="s">
        <v>3438</v>
      </c>
      <c r="F2896" s="2" t="s">
        <v>136</v>
      </c>
      <c r="G2896" s="2">
        <v>65.2</v>
      </c>
      <c r="H2896" s="2">
        <v>34.799999999999997</v>
      </c>
      <c r="I2896" s="2" t="s">
        <v>19</v>
      </c>
      <c r="J2896" s="6">
        <v>0.55000000000000004</v>
      </c>
      <c r="K2896" s="2">
        <v>2020</v>
      </c>
      <c r="L2896" s="2" t="s">
        <v>21</v>
      </c>
      <c r="M2896" s="3">
        <v>44138</v>
      </c>
    </row>
    <row r="2897" spans="1:13" x14ac:dyDescent="0.2">
      <c r="A2897" s="1" t="s">
        <v>52</v>
      </c>
      <c r="B2897" s="2" t="s">
        <v>3527</v>
      </c>
      <c r="C2897" s="2" t="s">
        <v>24</v>
      </c>
      <c r="D2897" s="2">
        <v>80000000</v>
      </c>
      <c r="E2897" s="2" t="s">
        <v>3438</v>
      </c>
      <c r="F2897" s="2" t="s">
        <v>48</v>
      </c>
      <c r="G2897" s="2">
        <v>56.2</v>
      </c>
      <c r="H2897" s="2">
        <v>43.8</v>
      </c>
      <c r="I2897" s="2" t="s">
        <v>19</v>
      </c>
      <c r="J2897" s="6">
        <v>0.55000000000000004</v>
      </c>
      <c r="K2897" s="2">
        <v>2020</v>
      </c>
      <c r="L2897" s="2" t="s">
        <v>21</v>
      </c>
      <c r="M2897" s="3">
        <v>44138</v>
      </c>
    </row>
    <row r="2898" spans="1:13" x14ac:dyDescent="0.2">
      <c r="A2898" s="1" t="s">
        <v>308</v>
      </c>
      <c r="B2898" s="2" t="s">
        <v>3528</v>
      </c>
      <c r="C2898" s="2" t="s">
        <v>24</v>
      </c>
      <c r="D2898" s="2">
        <v>2000000</v>
      </c>
      <c r="E2898" s="2" t="s">
        <v>3438</v>
      </c>
      <c r="F2898" s="2" t="s">
        <v>78</v>
      </c>
      <c r="G2898" s="2">
        <v>59.11</v>
      </c>
      <c r="H2898" s="2">
        <v>40.89</v>
      </c>
      <c r="I2898" s="2" t="s">
        <v>19</v>
      </c>
      <c r="J2898" s="6">
        <v>0.55000000000000004</v>
      </c>
      <c r="K2898" s="2">
        <v>2020</v>
      </c>
      <c r="L2898" s="2" t="s">
        <v>21</v>
      </c>
      <c r="M2898" s="3">
        <v>44138</v>
      </c>
    </row>
    <row r="2899" spans="1:13" x14ac:dyDescent="0.2">
      <c r="A2899" s="1" t="s">
        <v>52</v>
      </c>
      <c r="B2899" s="2" t="s">
        <v>3529</v>
      </c>
      <c r="C2899" s="2" t="s">
        <v>24</v>
      </c>
      <c r="D2899" s="2">
        <v>12000000</v>
      </c>
      <c r="E2899" s="2" t="s">
        <v>3438</v>
      </c>
      <c r="F2899" s="2" t="s">
        <v>159</v>
      </c>
      <c r="G2899" s="2">
        <v>65.73</v>
      </c>
      <c r="H2899" s="2">
        <v>34.270000000000003</v>
      </c>
      <c r="I2899" s="2" t="s">
        <v>19</v>
      </c>
      <c r="J2899" s="6">
        <v>0.55000000000000004</v>
      </c>
      <c r="K2899" s="2">
        <v>2020</v>
      </c>
      <c r="L2899" s="2" t="s">
        <v>21</v>
      </c>
      <c r="M2899" s="3">
        <v>44138</v>
      </c>
    </row>
    <row r="2900" spans="1:13" x14ac:dyDescent="0.2">
      <c r="A2900" s="1" t="s">
        <v>205</v>
      </c>
      <c r="B2900" s="2" t="s">
        <v>3530</v>
      </c>
      <c r="C2900" s="2" t="s">
        <v>24</v>
      </c>
      <c r="D2900" s="2">
        <v>105000000</v>
      </c>
      <c r="E2900" s="2" t="s">
        <v>3438</v>
      </c>
      <c r="F2900" s="2" t="s">
        <v>251</v>
      </c>
      <c r="G2900" s="2">
        <v>54.62</v>
      </c>
      <c r="H2900" s="2">
        <v>45.38</v>
      </c>
      <c r="I2900" s="2" t="s">
        <v>26</v>
      </c>
      <c r="J2900" s="6">
        <v>0.55000000000000004</v>
      </c>
      <c r="K2900" s="2">
        <v>2020</v>
      </c>
      <c r="L2900" s="2" t="s">
        <v>49</v>
      </c>
      <c r="M2900" s="3">
        <v>43893</v>
      </c>
    </row>
    <row r="2901" spans="1:13" x14ac:dyDescent="0.2">
      <c r="A2901" s="1" t="s">
        <v>220</v>
      </c>
      <c r="B2901" s="2" t="s">
        <v>3454</v>
      </c>
      <c r="C2901" s="2" t="s">
        <v>24</v>
      </c>
      <c r="D2901" s="2">
        <v>21400000</v>
      </c>
      <c r="E2901" s="2" t="s">
        <v>3438</v>
      </c>
      <c r="F2901" s="2" t="s">
        <v>95</v>
      </c>
      <c r="G2901" s="2">
        <v>50.95</v>
      </c>
      <c r="H2901" s="2">
        <v>49.05</v>
      </c>
      <c r="I2901" s="2" t="s">
        <v>26</v>
      </c>
      <c r="J2901" s="6">
        <v>0.55000000000000004</v>
      </c>
      <c r="K2901" s="2">
        <v>2020</v>
      </c>
      <c r="L2901" s="2" t="s">
        <v>49</v>
      </c>
      <c r="M2901" s="3">
        <v>43893</v>
      </c>
    </row>
    <row r="2902" spans="1:13" x14ac:dyDescent="0.2">
      <c r="A2902" s="1" t="s">
        <v>242</v>
      </c>
      <c r="B2902" s="2" t="s">
        <v>1425</v>
      </c>
      <c r="C2902" s="2" t="s">
        <v>24</v>
      </c>
      <c r="D2902" s="2">
        <v>380000000</v>
      </c>
      <c r="E2902" s="2" t="s">
        <v>3438</v>
      </c>
      <c r="F2902" s="2" t="s">
        <v>245</v>
      </c>
      <c r="G2902" s="2">
        <v>80.52</v>
      </c>
      <c r="H2902" s="2">
        <v>19.48</v>
      </c>
      <c r="I2902" s="2" t="s">
        <v>19</v>
      </c>
      <c r="J2902" s="6">
        <v>0.55000000000000004</v>
      </c>
      <c r="K2902" s="2">
        <v>2020</v>
      </c>
      <c r="L2902" s="2" t="s">
        <v>49</v>
      </c>
      <c r="M2902" s="3">
        <v>43893</v>
      </c>
    </row>
    <row r="2903" spans="1:13" x14ac:dyDescent="0.2">
      <c r="A2903" s="1" t="s">
        <v>242</v>
      </c>
      <c r="B2903" s="2" t="s">
        <v>1425</v>
      </c>
      <c r="C2903" s="2" t="s">
        <v>15</v>
      </c>
      <c r="D2903" s="2" t="s">
        <v>3531</v>
      </c>
      <c r="E2903" s="2" t="s">
        <v>3438</v>
      </c>
      <c r="F2903" s="2" t="s">
        <v>65</v>
      </c>
      <c r="G2903" s="2">
        <v>83.74</v>
      </c>
      <c r="H2903" s="2">
        <v>16.260000000000002</v>
      </c>
      <c r="I2903" s="2" t="s">
        <v>19</v>
      </c>
      <c r="J2903" s="2" t="s">
        <v>20</v>
      </c>
      <c r="K2903" s="2">
        <v>2020</v>
      </c>
      <c r="L2903" s="2" t="s">
        <v>49</v>
      </c>
      <c r="M2903" s="3">
        <v>43893</v>
      </c>
    </row>
    <row r="2904" spans="1:13" x14ac:dyDescent="0.2">
      <c r="A2904" s="1" t="s">
        <v>242</v>
      </c>
      <c r="B2904" s="2" t="s">
        <v>1425</v>
      </c>
      <c r="C2904" s="2" t="s">
        <v>15</v>
      </c>
      <c r="D2904" s="2" t="s">
        <v>3532</v>
      </c>
      <c r="E2904" s="2" t="s">
        <v>3438</v>
      </c>
      <c r="F2904" s="2" t="s">
        <v>59</v>
      </c>
      <c r="G2904" s="2">
        <v>80.510000000000005</v>
      </c>
      <c r="H2904" s="2">
        <v>19.489999999999998</v>
      </c>
      <c r="I2904" s="2" t="s">
        <v>19</v>
      </c>
      <c r="J2904" s="2" t="s">
        <v>20</v>
      </c>
      <c r="K2904" s="2">
        <v>2020</v>
      </c>
      <c r="L2904" s="2" t="s">
        <v>49</v>
      </c>
      <c r="M2904" s="3">
        <v>43893</v>
      </c>
    </row>
    <row r="2905" spans="1:13" x14ac:dyDescent="0.2">
      <c r="A2905" s="1" t="s">
        <v>296</v>
      </c>
      <c r="B2905" s="2" t="s">
        <v>3533</v>
      </c>
      <c r="C2905" s="2" t="s">
        <v>24</v>
      </c>
      <c r="D2905" s="2">
        <v>123000000</v>
      </c>
      <c r="E2905" s="2" t="s">
        <v>3438</v>
      </c>
      <c r="F2905" s="2" t="s">
        <v>245</v>
      </c>
      <c r="G2905" s="2">
        <v>46.01</v>
      </c>
      <c r="H2905" s="2">
        <v>53.99</v>
      </c>
      <c r="I2905" s="2" t="s">
        <v>26</v>
      </c>
      <c r="J2905" s="6">
        <v>0.55000000000000004</v>
      </c>
      <c r="K2905" s="2">
        <v>2020</v>
      </c>
      <c r="L2905" s="2" t="s">
        <v>49</v>
      </c>
      <c r="M2905" s="3">
        <v>43893</v>
      </c>
    </row>
    <row r="2906" spans="1:13" x14ac:dyDescent="0.2">
      <c r="A2906" s="1" t="s">
        <v>296</v>
      </c>
      <c r="B2906" s="2" t="s">
        <v>3534</v>
      </c>
      <c r="C2906" s="2" t="s">
        <v>24</v>
      </c>
      <c r="D2906" s="2">
        <v>120000000</v>
      </c>
      <c r="E2906" s="2" t="s">
        <v>3438</v>
      </c>
      <c r="F2906" s="2" t="s">
        <v>65</v>
      </c>
      <c r="G2906" s="2">
        <v>44.46</v>
      </c>
      <c r="H2906" s="2">
        <v>55.84</v>
      </c>
      <c r="I2906" s="2" t="s">
        <v>26</v>
      </c>
      <c r="J2906" s="6">
        <v>0.55000000000000004</v>
      </c>
      <c r="K2906" s="2">
        <v>2020</v>
      </c>
      <c r="L2906" s="2" t="s">
        <v>49</v>
      </c>
      <c r="M2906" s="3">
        <v>43893</v>
      </c>
    </row>
    <row r="2907" spans="1:13" x14ac:dyDescent="0.2">
      <c r="A2907" s="1" t="s">
        <v>296</v>
      </c>
      <c r="B2907" s="2" t="s">
        <v>3534</v>
      </c>
      <c r="C2907" s="2" t="s">
        <v>24</v>
      </c>
      <c r="D2907" s="2">
        <v>300000000</v>
      </c>
      <c r="E2907" s="2" t="s">
        <v>3438</v>
      </c>
      <c r="F2907" s="2" t="s">
        <v>136</v>
      </c>
      <c r="G2907" s="2">
        <v>45.77</v>
      </c>
      <c r="H2907" s="2">
        <v>54.23</v>
      </c>
      <c r="I2907" s="2" t="s">
        <v>26</v>
      </c>
      <c r="J2907" s="6">
        <v>0.55000000000000004</v>
      </c>
      <c r="K2907" s="2">
        <v>2020</v>
      </c>
      <c r="L2907" s="2" t="s">
        <v>49</v>
      </c>
      <c r="M2907" s="3">
        <v>43893</v>
      </c>
    </row>
    <row r="2908" spans="1:13" x14ac:dyDescent="0.2">
      <c r="A2908" s="1" t="s">
        <v>22</v>
      </c>
      <c r="B2908" s="2" t="s">
        <v>3535</v>
      </c>
      <c r="C2908" s="2" t="s">
        <v>24</v>
      </c>
      <c r="D2908" s="2">
        <v>230000000</v>
      </c>
      <c r="E2908" s="2" t="s">
        <v>3438</v>
      </c>
      <c r="F2908" s="2" t="s">
        <v>245</v>
      </c>
      <c r="G2908" s="2">
        <v>52.29</v>
      </c>
      <c r="H2908" s="2">
        <v>47.71</v>
      </c>
      <c r="I2908" s="2" t="s">
        <v>26</v>
      </c>
      <c r="J2908" s="6">
        <v>0.55000000000000004</v>
      </c>
      <c r="K2908" s="2">
        <v>2020</v>
      </c>
      <c r="L2908" s="2" t="s">
        <v>49</v>
      </c>
      <c r="M2908" s="3">
        <v>43893</v>
      </c>
    </row>
    <row r="2909" spans="1:13" x14ac:dyDescent="0.2">
      <c r="A2909" s="1" t="s">
        <v>52</v>
      </c>
      <c r="B2909" s="2" t="s">
        <v>3536</v>
      </c>
      <c r="C2909" s="2" t="s">
        <v>24</v>
      </c>
      <c r="D2909" s="2">
        <v>60000000</v>
      </c>
      <c r="E2909" s="2" t="s">
        <v>3438</v>
      </c>
      <c r="F2909" s="2" t="s">
        <v>95</v>
      </c>
      <c r="G2909" s="2">
        <v>52.45</v>
      </c>
      <c r="H2909" s="2">
        <v>47.55</v>
      </c>
      <c r="I2909" s="2" t="s">
        <v>26</v>
      </c>
      <c r="J2909" s="6">
        <v>0.55000000000000004</v>
      </c>
      <c r="K2909" s="2">
        <v>2020</v>
      </c>
      <c r="L2909" s="2" t="s">
        <v>49</v>
      </c>
      <c r="M2909" s="3">
        <v>43893</v>
      </c>
    </row>
    <row r="2910" spans="1:13" x14ac:dyDescent="0.2">
      <c r="A2910" s="1" t="s">
        <v>242</v>
      </c>
      <c r="B2910" s="2" t="s">
        <v>3537</v>
      </c>
      <c r="C2910" s="2" t="s">
        <v>15</v>
      </c>
      <c r="D2910" s="2" t="s">
        <v>3538</v>
      </c>
      <c r="E2910" s="2" t="s">
        <v>3438</v>
      </c>
      <c r="F2910" s="2" t="s">
        <v>51</v>
      </c>
      <c r="G2910" s="2">
        <v>54.86</v>
      </c>
      <c r="H2910" s="2">
        <v>45.14</v>
      </c>
      <c r="I2910" s="2" t="s">
        <v>26</v>
      </c>
      <c r="J2910" s="2" t="s">
        <v>20</v>
      </c>
      <c r="K2910" s="2">
        <v>2020</v>
      </c>
      <c r="L2910" s="2" t="s">
        <v>49</v>
      </c>
      <c r="M2910" s="3">
        <v>43893</v>
      </c>
    </row>
    <row r="2911" spans="1:13" x14ac:dyDescent="0.2">
      <c r="A2911" s="1" t="s">
        <v>280</v>
      </c>
      <c r="B2911" s="2" t="s">
        <v>3539</v>
      </c>
      <c r="C2911" s="2" t="s">
        <v>24</v>
      </c>
      <c r="D2911" s="2">
        <v>325000000</v>
      </c>
      <c r="E2911" s="2" t="s">
        <v>3438</v>
      </c>
      <c r="F2911" s="2" t="s">
        <v>115</v>
      </c>
      <c r="G2911" s="2">
        <v>59.77</v>
      </c>
      <c r="H2911" s="2">
        <v>40.229999999999997</v>
      </c>
      <c r="I2911" s="2" t="s">
        <v>19</v>
      </c>
      <c r="J2911" s="6">
        <v>0.55000000000000004</v>
      </c>
      <c r="K2911" s="2">
        <v>2020</v>
      </c>
      <c r="L2911" s="2" t="s">
        <v>49</v>
      </c>
      <c r="M2911" s="3">
        <v>43893</v>
      </c>
    </row>
    <row r="2912" spans="1:13" x14ac:dyDescent="0.2">
      <c r="A2912" s="1" t="s">
        <v>22</v>
      </c>
      <c r="B2912" s="2" t="s">
        <v>3540</v>
      </c>
      <c r="C2912" s="2" t="s">
        <v>24</v>
      </c>
      <c r="D2912" s="2">
        <v>310000000</v>
      </c>
      <c r="E2912" s="2" t="s">
        <v>3438</v>
      </c>
      <c r="F2912" s="2" t="s">
        <v>97</v>
      </c>
      <c r="G2912" s="2">
        <v>38.93</v>
      </c>
      <c r="H2912" s="2">
        <v>61.07</v>
      </c>
      <c r="I2912" s="2" t="s">
        <v>26</v>
      </c>
      <c r="J2912" s="6">
        <v>0.55000000000000004</v>
      </c>
      <c r="K2912" s="2">
        <v>2020</v>
      </c>
      <c r="L2912" s="2" t="s">
        <v>49</v>
      </c>
      <c r="M2912" s="3">
        <v>43893</v>
      </c>
    </row>
    <row r="2913" spans="1:13" x14ac:dyDescent="0.2">
      <c r="A2913" s="1" t="s">
        <v>22</v>
      </c>
      <c r="B2913" s="2" t="s">
        <v>3540</v>
      </c>
      <c r="C2913" s="2" t="s">
        <v>24</v>
      </c>
      <c r="D2913" s="2">
        <v>310000000</v>
      </c>
      <c r="E2913" s="2" t="s">
        <v>3438</v>
      </c>
      <c r="F2913" s="2" t="s">
        <v>97</v>
      </c>
      <c r="G2913" s="2">
        <v>48.14</v>
      </c>
      <c r="H2913" s="2">
        <v>51.86</v>
      </c>
      <c r="I2913" s="2" t="s">
        <v>26</v>
      </c>
      <c r="J2913" s="6">
        <v>0.55000000000000004</v>
      </c>
      <c r="K2913" s="2">
        <v>2020</v>
      </c>
      <c r="L2913" s="2" t="s">
        <v>49</v>
      </c>
      <c r="M2913" s="3">
        <v>43893</v>
      </c>
    </row>
    <row r="2914" spans="1:13" x14ac:dyDescent="0.2">
      <c r="A2914" s="1" t="s">
        <v>296</v>
      </c>
      <c r="B2914" s="2" t="s">
        <v>3541</v>
      </c>
      <c r="C2914" s="2" t="s">
        <v>24</v>
      </c>
      <c r="D2914" s="2">
        <v>198000000</v>
      </c>
      <c r="E2914" s="2" t="s">
        <v>3438</v>
      </c>
      <c r="F2914" s="2" t="s">
        <v>95</v>
      </c>
      <c r="G2914" s="2">
        <v>48.41</v>
      </c>
      <c r="H2914" s="2">
        <v>51.59</v>
      </c>
      <c r="I2914" s="2" t="s">
        <v>26</v>
      </c>
      <c r="J2914" s="6">
        <v>0.55000000000000004</v>
      </c>
      <c r="K2914" s="2">
        <v>2020</v>
      </c>
      <c r="L2914" s="2" t="s">
        <v>26</v>
      </c>
      <c r="M2914" s="3">
        <v>43893</v>
      </c>
    </row>
    <row r="2915" spans="1:13" x14ac:dyDescent="0.2">
      <c r="A2915" s="1" t="s">
        <v>91</v>
      </c>
      <c r="B2915" s="2" t="s">
        <v>2137</v>
      </c>
      <c r="C2915" s="2" t="s">
        <v>24</v>
      </c>
      <c r="D2915" s="2">
        <v>28390000</v>
      </c>
      <c r="E2915" s="2" t="s">
        <v>3438</v>
      </c>
      <c r="F2915" s="2" t="s">
        <v>95</v>
      </c>
      <c r="G2915" s="2">
        <v>63.08</v>
      </c>
      <c r="H2915" s="2">
        <v>36.92</v>
      </c>
      <c r="I2915" s="2" t="s">
        <v>19</v>
      </c>
      <c r="J2915" s="6">
        <v>0.55000000000000004</v>
      </c>
      <c r="K2915" s="2">
        <v>2020</v>
      </c>
      <c r="L2915" s="2" t="s">
        <v>49</v>
      </c>
      <c r="M2915" s="3">
        <v>43893</v>
      </c>
    </row>
    <row r="2916" spans="1:13" x14ac:dyDescent="0.2">
      <c r="A2916" s="1" t="s">
        <v>13</v>
      </c>
      <c r="B2916" s="2" t="s">
        <v>3542</v>
      </c>
      <c r="C2916" s="2" t="s">
        <v>15</v>
      </c>
      <c r="D2916" s="2" t="s">
        <v>3543</v>
      </c>
      <c r="E2916" s="2" t="s">
        <v>3438</v>
      </c>
      <c r="F2916" s="2" t="s">
        <v>2215</v>
      </c>
      <c r="G2916" s="2">
        <v>70.67</v>
      </c>
      <c r="H2916" s="2">
        <v>29.33</v>
      </c>
      <c r="I2916" s="2" t="s">
        <v>19</v>
      </c>
      <c r="J2916" s="2" t="s">
        <v>20</v>
      </c>
      <c r="K2916" s="2">
        <v>2020</v>
      </c>
      <c r="L2916" s="2" t="s">
        <v>49</v>
      </c>
      <c r="M2916" s="3">
        <v>43893</v>
      </c>
    </row>
    <row r="2917" spans="1:13" x14ac:dyDescent="0.2">
      <c r="A2917" s="1" t="s">
        <v>22</v>
      </c>
      <c r="B2917" s="2" t="s">
        <v>3544</v>
      </c>
      <c r="C2917" s="2" t="s">
        <v>24</v>
      </c>
      <c r="D2917" s="2">
        <v>198000000</v>
      </c>
      <c r="E2917" s="2" t="s">
        <v>3438</v>
      </c>
      <c r="F2917" s="2" t="s">
        <v>93</v>
      </c>
      <c r="G2917" s="2">
        <v>54.83</v>
      </c>
      <c r="H2917" s="2">
        <v>45.17</v>
      </c>
      <c r="I2917" s="2" t="s">
        <v>26</v>
      </c>
      <c r="J2917" s="6">
        <v>0.55000000000000004</v>
      </c>
      <c r="K2917" s="2">
        <v>2020</v>
      </c>
      <c r="L2917" s="2" t="s">
        <v>49</v>
      </c>
      <c r="M2917" s="3">
        <v>43893</v>
      </c>
    </row>
    <row r="2918" spans="1:13" x14ac:dyDescent="0.2">
      <c r="A2918" s="1" t="s">
        <v>22</v>
      </c>
      <c r="B2918" s="2" t="s">
        <v>3544</v>
      </c>
      <c r="C2918" s="2" t="s">
        <v>24</v>
      </c>
      <c r="D2918" s="2">
        <v>198000000</v>
      </c>
      <c r="E2918" s="2" t="s">
        <v>3438</v>
      </c>
      <c r="F2918" s="2" t="s">
        <v>59</v>
      </c>
      <c r="G2918" s="2">
        <v>46.11</v>
      </c>
      <c r="H2918" s="2">
        <v>53.89</v>
      </c>
      <c r="I2918" s="2" t="s">
        <v>26</v>
      </c>
      <c r="J2918" s="6">
        <v>0.55000000000000004</v>
      </c>
      <c r="K2918" s="2">
        <v>2020</v>
      </c>
      <c r="L2918" s="2" t="s">
        <v>49</v>
      </c>
      <c r="M2918" s="3">
        <v>43893</v>
      </c>
    </row>
    <row r="2919" spans="1:13" x14ac:dyDescent="0.2">
      <c r="A2919" s="1" t="s">
        <v>220</v>
      </c>
      <c r="B2919" s="2" t="s">
        <v>3459</v>
      </c>
      <c r="C2919" s="2" t="s">
        <v>24</v>
      </c>
      <c r="D2919" s="2">
        <v>20000000</v>
      </c>
      <c r="E2919" s="2" t="s">
        <v>3438</v>
      </c>
      <c r="F2919" s="2" t="s">
        <v>51</v>
      </c>
      <c r="G2919" s="2">
        <v>44.54</v>
      </c>
      <c r="H2919" s="2">
        <v>55.46</v>
      </c>
      <c r="I2919" s="2" t="s">
        <v>26</v>
      </c>
      <c r="J2919" s="6">
        <v>0.55000000000000004</v>
      </c>
      <c r="K2919" s="2">
        <v>2020</v>
      </c>
      <c r="L2919" s="2" t="s">
        <v>49</v>
      </c>
      <c r="M2919" s="3">
        <v>43893</v>
      </c>
    </row>
    <row r="2920" spans="1:13" x14ac:dyDescent="0.2">
      <c r="A2920" s="1" t="s">
        <v>220</v>
      </c>
      <c r="B2920" s="2" t="s">
        <v>3459</v>
      </c>
      <c r="C2920" s="2" t="s">
        <v>24</v>
      </c>
      <c r="D2920" s="2">
        <v>24700000</v>
      </c>
      <c r="E2920" s="2" t="s">
        <v>3438</v>
      </c>
      <c r="F2920" s="2" t="s">
        <v>115</v>
      </c>
      <c r="G2920" s="2">
        <v>44.7</v>
      </c>
      <c r="H2920" s="2">
        <v>55.3</v>
      </c>
      <c r="I2920" s="2" t="s">
        <v>26</v>
      </c>
      <c r="J2920" s="6">
        <v>0.55000000000000004</v>
      </c>
      <c r="K2920" s="2">
        <v>2020</v>
      </c>
      <c r="L2920" s="2" t="s">
        <v>49</v>
      </c>
      <c r="M2920" s="3">
        <v>43893</v>
      </c>
    </row>
    <row r="2921" spans="1:13" x14ac:dyDescent="0.2">
      <c r="A2921" s="1" t="s">
        <v>177</v>
      </c>
      <c r="B2921" s="2" t="s">
        <v>3545</v>
      </c>
      <c r="C2921" s="2" t="s">
        <v>24</v>
      </c>
      <c r="D2921" s="2">
        <v>18000000</v>
      </c>
      <c r="E2921" s="2" t="s">
        <v>3438</v>
      </c>
      <c r="F2921" s="2" t="s">
        <v>251</v>
      </c>
      <c r="G2921" s="2">
        <v>56.77</v>
      </c>
      <c r="H2921" s="2">
        <v>43.23</v>
      </c>
      <c r="I2921" s="2" t="s">
        <v>19</v>
      </c>
      <c r="J2921" s="6">
        <v>0.55000000000000004</v>
      </c>
      <c r="K2921" s="2">
        <v>2020</v>
      </c>
      <c r="L2921" s="2" t="s">
        <v>49</v>
      </c>
      <c r="M2921" s="3">
        <v>43893</v>
      </c>
    </row>
    <row r="2922" spans="1:13" x14ac:dyDescent="0.2">
      <c r="A2922" s="1" t="s">
        <v>79</v>
      </c>
      <c r="B2922" s="2" t="s">
        <v>3461</v>
      </c>
      <c r="C2922" s="2" t="s">
        <v>24</v>
      </c>
      <c r="D2922" s="2">
        <v>220000000</v>
      </c>
      <c r="E2922" s="2" t="s">
        <v>3438</v>
      </c>
      <c r="F2922" s="2" t="s">
        <v>51</v>
      </c>
      <c r="G2922" s="2">
        <v>45.91</v>
      </c>
      <c r="H2922" s="2">
        <v>54.09</v>
      </c>
      <c r="I2922" s="2" t="s">
        <v>26</v>
      </c>
      <c r="J2922" s="6">
        <v>0.55000000000000004</v>
      </c>
      <c r="K2922" s="2">
        <v>2020</v>
      </c>
      <c r="L2922" s="2" t="s">
        <v>49</v>
      </c>
      <c r="M2922" s="3">
        <v>43893</v>
      </c>
    </row>
    <row r="2923" spans="1:13" x14ac:dyDescent="0.2">
      <c r="A2923" s="1" t="s">
        <v>52</v>
      </c>
      <c r="B2923" s="2" t="s">
        <v>3546</v>
      </c>
      <c r="C2923" s="2" t="s">
        <v>15</v>
      </c>
      <c r="D2923" s="2" t="s">
        <v>3547</v>
      </c>
      <c r="E2923" s="2" t="s">
        <v>3438</v>
      </c>
      <c r="F2923" s="2" t="s">
        <v>44</v>
      </c>
      <c r="G2923" s="2">
        <v>55.43</v>
      </c>
      <c r="H2923" s="2">
        <v>44.57</v>
      </c>
      <c r="I2923" s="2" t="s">
        <v>26</v>
      </c>
      <c r="J2923" s="2" t="s">
        <v>20</v>
      </c>
      <c r="K2923" s="2">
        <v>2020</v>
      </c>
      <c r="L2923" s="2" t="s">
        <v>49</v>
      </c>
      <c r="M2923" s="3">
        <v>43893</v>
      </c>
    </row>
    <row r="2924" spans="1:13" x14ac:dyDescent="0.2">
      <c r="A2924" s="1" t="s">
        <v>111</v>
      </c>
      <c r="B2924" s="2" t="s">
        <v>3548</v>
      </c>
      <c r="C2924" s="2" t="s">
        <v>24</v>
      </c>
      <c r="D2924" s="2">
        <v>96000000</v>
      </c>
      <c r="E2924" s="2" t="s">
        <v>3438</v>
      </c>
      <c r="F2924" s="2" t="s">
        <v>107</v>
      </c>
      <c r="G2924" s="2">
        <v>45.63</v>
      </c>
      <c r="H2924" s="2">
        <v>54.37</v>
      </c>
      <c r="I2924" s="2" t="s">
        <v>26</v>
      </c>
      <c r="J2924" s="6">
        <v>0.55000000000000004</v>
      </c>
      <c r="K2924" s="2">
        <v>2020</v>
      </c>
      <c r="L2924" s="2" t="s">
        <v>49</v>
      </c>
      <c r="M2924" s="3">
        <v>43893</v>
      </c>
    </row>
    <row r="2925" spans="1:13" x14ac:dyDescent="0.2">
      <c r="A2925" s="1" t="s">
        <v>242</v>
      </c>
      <c r="B2925" s="2" t="s">
        <v>2141</v>
      </c>
      <c r="C2925" s="2" t="s">
        <v>24</v>
      </c>
      <c r="D2925" s="2">
        <v>323000000</v>
      </c>
      <c r="E2925" s="2" t="s">
        <v>3438</v>
      </c>
      <c r="F2925" s="2" t="s">
        <v>115</v>
      </c>
      <c r="G2925" s="2">
        <v>52.4</v>
      </c>
      <c r="H2925" s="2">
        <v>47.6</v>
      </c>
      <c r="I2925" s="2" t="s">
        <v>26</v>
      </c>
      <c r="J2925" s="6">
        <v>0.55000000000000004</v>
      </c>
      <c r="K2925" s="2">
        <v>2020</v>
      </c>
      <c r="L2925" s="2" t="s">
        <v>49</v>
      </c>
      <c r="M2925" s="3">
        <v>43893</v>
      </c>
    </row>
    <row r="2926" spans="1:13" x14ac:dyDescent="0.2">
      <c r="A2926" s="1" t="s">
        <v>13</v>
      </c>
      <c r="B2926" s="2" t="s">
        <v>3549</v>
      </c>
      <c r="C2926" s="2" t="s">
        <v>24</v>
      </c>
      <c r="D2926" s="2">
        <v>78000000</v>
      </c>
      <c r="E2926" s="2" t="s">
        <v>3438</v>
      </c>
      <c r="F2926" s="2" t="s">
        <v>3550</v>
      </c>
      <c r="G2926" s="2">
        <v>42.63</v>
      </c>
      <c r="H2926" s="2">
        <v>57.37</v>
      </c>
      <c r="I2926" s="2" t="s">
        <v>26</v>
      </c>
      <c r="J2926" s="6">
        <v>0.55000000000000004</v>
      </c>
      <c r="K2926" s="2">
        <v>2020</v>
      </c>
      <c r="L2926" s="2" t="s">
        <v>49</v>
      </c>
      <c r="M2926" s="3">
        <v>43893</v>
      </c>
    </row>
    <row r="2927" spans="1:13" x14ac:dyDescent="0.2">
      <c r="A2927" s="1" t="s">
        <v>217</v>
      </c>
      <c r="B2927" s="2" t="s">
        <v>3551</v>
      </c>
      <c r="C2927" s="2" t="s">
        <v>24</v>
      </c>
      <c r="D2927" s="2">
        <v>750000000</v>
      </c>
      <c r="E2927" s="2" t="s">
        <v>3438</v>
      </c>
      <c r="F2927" s="2" t="s">
        <v>65</v>
      </c>
      <c r="G2927" s="2">
        <v>62.46</v>
      </c>
      <c r="H2927" s="2">
        <v>37.54</v>
      </c>
      <c r="I2927" s="2" t="s">
        <v>19</v>
      </c>
      <c r="J2927" s="6">
        <v>0.55000000000000004</v>
      </c>
      <c r="K2927" s="2">
        <v>2020</v>
      </c>
      <c r="L2927" s="2" t="s">
        <v>49</v>
      </c>
      <c r="M2927" s="3">
        <v>43893</v>
      </c>
    </row>
    <row r="2928" spans="1:13" x14ac:dyDescent="0.2">
      <c r="A2928" s="1" t="s">
        <v>296</v>
      </c>
      <c r="B2928" s="2" t="s">
        <v>3552</v>
      </c>
      <c r="C2928" s="2" t="s">
        <v>24</v>
      </c>
      <c r="D2928" s="2">
        <v>495000000</v>
      </c>
      <c r="E2928" s="2" t="s">
        <v>3438</v>
      </c>
      <c r="F2928" s="2" t="s">
        <v>115</v>
      </c>
      <c r="G2928" s="2">
        <v>37.53</v>
      </c>
      <c r="H2928" s="2">
        <v>62.47</v>
      </c>
      <c r="I2928" s="2" t="s">
        <v>26</v>
      </c>
      <c r="J2928" s="6">
        <v>0.55000000000000004</v>
      </c>
      <c r="K2928" s="2">
        <v>2020</v>
      </c>
      <c r="L2928" s="2" t="s">
        <v>49</v>
      </c>
      <c r="M2928" s="3">
        <v>43893</v>
      </c>
    </row>
    <row r="2929" spans="1:13" x14ac:dyDescent="0.2">
      <c r="A2929" s="1" t="s">
        <v>242</v>
      </c>
      <c r="B2929" s="2" t="s">
        <v>3365</v>
      </c>
      <c r="C2929" s="2" t="s">
        <v>24</v>
      </c>
      <c r="D2929" s="2">
        <v>198000000</v>
      </c>
      <c r="E2929" s="2" t="s">
        <v>3438</v>
      </c>
      <c r="F2929" s="2" t="s">
        <v>35</v>
      </c>
      <c r="G2929" s="2">
        <v>63.9</v>
      </c>
      <c r="H2929" s="2">
        <v>36.1</v>
      </c>
      <c r="I2929" s="2" t="s">
        <v>19</v>
      </c>
      <c r="J2929" s="6">
        <v>0.55000000000000004</v>
      </c>
      <c r="K2929" s="2">
        <v>2020</v>
      </c>
      <c r="L2929" s="2" t="s">
        <v>49</v>
      </c>
      <c r="M2929" s="3">
        <v>43893</v>
      </c>
    </row>
    <row r="2930" spans="1:13" x14ac:dyDescent="0.2">
      <c r="A2930" s="1" t="s">
        <v>280</v>
      </c>
      <c r="B2930" s="2" t="s">
        <v>3553</v>
      </c>
      <c r="C2930" s="2" t="s">
        <v>24</v>
      </c>
      <c r="D2930" s="2">
        <v>46000000</v>
      </c>
      <c r="E2930" s="2" t="s">
        <v>3438</v>
      </c>
      <c r="F2930" s="2" t="s">
        <v>65</v>
      </c>
      <c r="G2930" s="2">
        <v>53.67</v>
      </c>
      <c r="H2930" s="2">
        <v>46.33</v>
      </c>
      <c r="I2930" s="2" t="s">
        <v>26</v>
      </c>
      <c r="J2930" s="6">
        <v>0.55000000000000004</v>
      </c>
      <c r="K2930" s="2">
        <v>2020</v>
      </c>
      <c r="L2930" s="2" t="s">
        <v>49</v>
      </c>
      <c r="M2930" s="3">
        <v>43893</v>
      </c>
    </row>
    <row r="2931" spans="1:13" x14ac:dyDescent="0.2">
      <c r="A2931" s="1" t="s">
        <v>511</v>
      </c>
      <c r="B2931" s="2" t="s">
        <v>3554</v>
      </c>
      <c r="C2931" s="2" t="s">
        <v>24</v>
      </c>
      <c r="D2931" s="2">
        <v>30000000</v>
      </c>
      <c r="E2931" s="2" t="s">
        <v>3438</v>
      </c>
      <c r="F2931" s="2" t="s">
        <v>48</v>
      </c>
      <c r="G2931" s="2">
        <v>47.41</v>
      </c>
      <c r="H2931" s="2">
        <v>52.59</v>
      </c>
      <c r="I2931" s="2" t="s">
        <v>26</v>
      </c>
      <c r="J2931" s="6">
        <v>0.55000000000000004</v>
      </c>
      <c r="K2931" s="2">
        <v>2020</v>
      </c>
      <c r="L2931" s="2" t="s">
        <v>49</v>
      </c>
      <c r="M2931" s="3">
        <v>43893</v>
      </c>
    </row>
    <row r="2932" spans="1:13" x14ac:dyDescent="0.2">
      <c r="A2932" s="1" t="s">
        <v>52</v>
      </c>
      <c r="B2932" s="2" t="s">
        <v>3468</v>
      </c>
      <c r="C2932" s="2" t="s">
        <v>24</v>
      </c>
      <c r="D2932" s="2">
        <v>80000000</v>
      </c>
      <c r="E2932" s="2" t="s">
        <v>3438</v>
      </c>
      <c r="F2932" s="2" t="s">
        <v>233</v>
      </c>
      <c r="G2932" s="2">
        <v>65.72</v>
      </c>
      <c r="H2932" s="2">
        <v>34.28</v>
      </c>
      <c r="I2932" s="2" t="s">
        <v>19</v>
      </c>
      <c r="J2932" s="6">
        <v>0.55000000000000004</v>
      </c>
      <c r="K2932" s="2">
        <v>2020</v>
      </c>
      <c r="L2932" s="2" t="s">
        <v>49</v>
      </c>
      <c r="M2932" s="3">
        <v>43893</v>
      </c>
    </row>
    <row r="2933" spans="1:13" x14ac:dyDescent="0.2">
      <c r="A2933" s="1" t="s">
        <v>296</v>
      </c>
      <c r="B2933" s="2" t="s">
        <v>3555</v>
      </c>
      <c r="C2933" s="2" t="s">
        <v>24</v>
      </c>
      <c r="D2933" s="2">
        <v>215000000</v>
      </c>
      <c r="E2933" s="2" t="s">
        <v>3438</v>
      </c>
      <c r="F2933" s="2" t="s">
        <v>35</v>
      </c>
      <c r="G2933" s="2">
        <v>53.71</v>
      </c>
      <c r="H2933" s="2">
        <v>46.29</v>
      </c>
      <c r="I2933" s="2" t="s">
        <v>26</v>
      </c>
      <c r="J2933" s="6">
        <v>0.55000000000000004</v>
      </c>
      <c r="K2933" s="2">
        <v>2020</v>
      </c>
      <c r="L2933" s="2" t="s">
        <v>49</v>
      </c>
      <c r="M2933" s="3">
        <v>43893</v>
      </c>
    </row>
    <row r="2934" spans="1:13" x14ac:dyDescent="0.2">
      <c r="A2934" s="1" t="s">
        <v>339</v>
      </c>
      <c r="B2934" s="2" t="s">
        <v>3556</v>
      </c>
      <c r="C2934" s="2" t="s">
        <v>24</v>
      </c>
      <c r="D2934" s="2">
        <v>75000000</v>
      </c>
      <c r="E2934" s="2" t="s">
        <v>3438</v>
      </c>
      <c r="F2934" s="2" t="s">
        <v>107</v>
      </c>
      <c r="G2934" s="2">
        <v>55.15</v>
      </c>
      <c r="H2934" s="2">
        <v>44.85</v>
      </c>
      <c r="I2934" s="2" t="s">
        <v>19</v>
      </c>
      <c r="J2934" s="6">
        <v>0.55000000000000004</v>
      </c>
      <c r="K2934" s="2">
        <v>2020</v>
      </c>
      <c r="L2934" s="2" t="s">
        <v>49</v>
      </c>
      <c r="M2934" s="3">
        <v>43893</v>
      </c>
    </row>
    <row r="2935" spans="1:13" x14ac:dyDescent="0.2">
      <c r="A2935" s="1" t="s">
        <v>60</v>
      </c>
      <c r="B2935" s="2" t="s">
        <v>3557</v>
      </c>
      <c r="C2935" s="2" t="s">
        <v>24</v>
      </c>
      <c r="D2935" s="2">
        <v>30000000</v>
      </c>
      <c r="E2935" s="2" t="s">
        <v>3438</v>
      </c>
      <c r="F2935" s="2" t="s">
        <v>55</v>
      </c>
      <c r="G2935" s="2">
        <v>58.54</v>
      </c>
      <c r="H2935" s="2">
        <v>41.46</v>
      </c>
      <c r="I2935" s="2" t="s">
        <v>19</v>
      </c>
      <c r="J2935" s="6">
        <v>0.55000000000000004</v>
      </c>
      <c r="K2935" s="2">
        <v>2020</v>
      </c>
      <c r="L2935" s="2" t="s">
        <v>49</v>
      </c>
      <c r="M2935" s="3">
        <v>43893</v>
      </c>
    </row>
    <row r="2936" spans="1:13" x14ac:dyDescent="0.2">
      <c r="A2936" s="1" t="s">
        <v>52</v>
      </c>
      <c r="B2936" s="2" t="s">
        <v>2143</v>
      </c>
      <c r="C2936" s="2" t="s">
        <v>15</v>
      </c>
      <c r="D2936" s="2" t="s">
        <v>3558</v>
      </c>
      <c r="E2936" s="2" t="s">
        <v>3438</v>
      </c>
      <c r="F2936" s="2" t="s">
        <v>78</v>
      </c>
      <c r="G2936" s="2">
        <v>59.71</v>
      </c>
      <c r="H2936" s="2">
        <v>40.29</v>
      </c>
      <c r="I2936" s="2" t="s">
        <v>26</v>
      </c>
      <c r="J2936" s="2" t="s">
        <v>20</v>
      </c>
      <c r="K2936" s="2">
        <v>2020</v>
      </c>
      <c r="L2936" s="2" t="s">
        <v>49</v>
      </c>
      <c r="M2936" s="3">
        <v>43893</v>
      </c>
    </row>
    <row r="2937" spans="1:13" x14ac:dyDescent="0.2">
      <c r="A2937" s="1" t="s">
        <v>242</v>
      </c>
      <c r="B2937" s="2" t="s">
        <v>3559</v>
      </c>
      <c r="C2937" s="2" t="s">
        <v>15</v>
      </c>
      <c r="D2937" s="2" t="s">
        <v>3560</v>
      </c>
      <c r="E2937" s="2" t="s">
        <v>3438</v>
      </c>
      <c r="F2937" s="2" t="s">
        <v>136</v>
      </c>
      <c r="G2937" s="2">
        <v>64.61</v>
      </c>
      <c r="H2937" s="2">
        <v>35.39</v>
      </c>
      <c r="I2937" s="2" t="s">
        <v>26</v>
      </c>
      <c r="J2937" s="2" t="s">
        <v>20</v>
      </c>
      <c r="K2937" s="2">
        <v>2020</v>
      </c>
      <c r="L2937" s="2" t="s">
        <v>49</v>
      </c>
      <c r="M2937" s="3">
        <v>43893</v>
      </c>
    </row>
    <row r="2938" spans="1:13" x14ac:dyDescent="0.2">
      <c r="A2938" s="1" t="s">
        <v>52</v>
      </c>
      <c r="B2938" s="2" t="s">
        <v>2916</v>
      </c>
      <c r="C2938" s="2" t="s">
        <v>24</v>
      </c>
      <c r="D2938" s="2">
        <v>80000000</v>
      </c>
      <c r="E2938" s="2" t="s">
        <v>3438</v>
      </c>
      <c r="F2938" s="2" t="s">
        <v>115</v>
      </c>
      <c r="G2938" s="2">
        <v>59.42</v>
      </c>
      <c r="H2938" s="2">
        <v>40.58</v>
      </c>
      <c r="I2938" s="2" t="s">
        <v>19</v>
      </c>
      <c r="J2938" s="6">
        <v>0.55000000000000004</v>
      </c>
      <c r="K2938" s="2">
        <v>2020</v>
      </c>
      <c r="L2938" s="2" t="s">
        <v>49</v>
      </c>
      <c r="M2938" s="3">
        <v>43893</v>
      </c>
    </row>
    <row r="2939" spans="1:13" x14ac:dyDescent="0.2">
      <c r="A2939" s="1" t="s">
        <v>79</v>
      </c>
      <c r="B2939" s="2" t="s">
        <v>3561</v>
      </c>
      <c r="C2939" s="2" t="s">
        <v>24</v>
      </c>
      <c r="D2939" s="2">
        <v>448000000</v>
      </c>
      <c r="E2939" s="2" t="s">
        <v>3438</v>
      </c>
      <c r="F2939" s="2" t="s">
        <v>48</v>
      </c>
      <c r="G2939" s="2">
        <v>50.35</v>
      </c>
      <c r="H2939" s="2">
        <v>49.65</v>
      </c>
      <c r="I2939" s="2" t="s">
        <v>26</v>
      </c>
      <c r="J2939" s="6">
        <v>0.55000000000000004</v>
      </c>
      <c r="K2939" s="2">
        <v>2020</v>
      </c>
      <c r="L2939" s="2" t="s">
        <v>49</v>
      </c>
      <c r="M2939" s="3">
        <v>43893</v>
      </c>
    </row>
    <row r="2940" spans="1:13" x14ac:dyDescent="0.2">
      <c r="A2940" s="1" t="s">
        <v>13</v>
      </c>
      <c r="B2940" s="2" t="s">
        <v>3562</v>
      </c>
      <c r="C2940" s="2" t="s">
        <v>15</v>
      </c>
      <c r="D2940" s="2" t="s">
        <v>3563</v>
      </c>
      <c r="E2940" s="2" t="s">
        <v>3438</v>
      </c>
      <c r="F2940" s="2" t="s">
        <v>136</v>
      </c>
      <c r="G2940" s="2">
        <v>64.12</v>
      </c>
      <c r="H2940" s="2">
        <v>35.880000000000003</v>
      </c>
      <c r="I2940" s="2" t="s">
        <v>26</v>
      </c>
      <c r="J2940" s="2" t="s">
        <v>20</v>
      </c>
      <c r="K2940" s="2">
        <v>2020</v>
      </c>
      <c r="L2940" s="2" t="s">
        <v>49</v>
      </c>
      <c r="M2940" s="3">
        <v>43893</v>
      </c>
    </row>
    <row r="2941" spans="1:13" x14ac:dyDescent="0.2">
      <c r="A2941" s="1" t="s">
        <v>69</v>
      </c>
      <c r="B2941" s="2" t="s">
        <v>3564</v>
      </c>
      <c r="C2941" s="2" t="s">
        <v>24</v>
      </c>
      <c r="D2941" s="2">
        <v>48000000</v>
      </c>
      <c r="E2941" s="2" t="s">
        <v>3438</v>
      </c>
      <c r="F2941" s="2" t="s">
        <v>130</v>
      </c>
      <c r="G2941" s="2">
        <v>49.87</v>
      </c>
      <c r="H2941" s="2">
        <v>50.13</v>
      </c>
      <c r="I2941" s="2" t="s">
        <v>26</v>
      </c>
      <c r="J2941" s="6">
        <v>0.55000000000000004</v>
      </c>
      <c r="K2941" s="2">
        <v>2020</v>
      </c>
      <c r="L2941" s="2" t="s">
        <v>49</v>
      </c>
      <c r="M2941" s="3">
        <v>43893</v>
      </c>
    </row>
    <row r="2942" spans="1:13" x14ac:dyDescent="0.2">
      <c r="A2942" s="1" t="s">
        <v>13</v>
      </c>
      <c r="B2942" s="2" t="s">
        <v>3565</v>
      </c>
      <c r="C2942" s="2" t="s">
        <v>24</v>
      </c>
      <c r="D2942" s="2">
        <v>389385000</v>
      </c>
      <c r="E2942" s="2" t="s">
        <v>3438</v>
      </c>
      <c r="F2942" s="2" t="s">
        <v>3566</v>
      </c>
      <c r="G2942" s="2">
        <v>38.17</v>
      </c>
      <c r="H2942" s="2">
        <v>61.83</v>
      </c>
      <c r="I2942" s="2" t="s">
        <v>26</v>
      </c>
      <c r="J2942" s="6">
        <v>0.55000000000000004</v>
      </c>
      <c r="K2942" s="2">
        <v>2020</v>
      </c>
      <c r="L2942" s="2" t="s">
        <v>49</v>
      </c>
      <c r="M2942" s="3">
        <v>43893</v>
      </c>
    </row>
    <row r="2943" spans="1:13" x14ac:dyDescent="0.2">
      <c r="A2943" s="1" t="s">
        <v>280</v>
      </c>
      <c r="B2943" s="2" t="s">
        <v>3476</v>
      </c>
      <c r="C2943" s="2" t="s">
        <v>24</v>
      </c>
      <c r="D2943" s="2">
        <v>408000000</v>
      </c>
      <c r="E2943" s="2" t="s">
        <v>3438</v>
      </c>
      <c r="F2943" s="2" t="s">
        <v>107</v>
      </c>
      <c r="G2943" s="2">
        <v>49.57</v>
      </c>
      <c r="H2943" s="2">
        <v>50.43</v>
      </c>
      <c r="I2943" s="2" t="s">
        <v>26</v>
      </c>
      <c r="J2943" s="6">
        <v>0.55000000000000004</v>
      </c>
      <c r="K2943" s="2">
        <v>2020</v>
      </c>
      <c r="L2943" s="2" t="s">
        <v>49</v>
      </c>
      <c r="M2943" s="3">
        <v>43893</v>
      </c>
    </row>
    <row r="2944" spans="1:13" x14ac:dyDescent="0.2">
      <c r="A2944" s="1" t="s">
        <v>420</v>
      </c>
      <c r="B2944" s="2" t="s">
        <v>3567</v>
      </c>
      <c r="C2944" s="2" t="s">
        <v>24</v>
      </c>
      <c r="D2944" s="2">
        <v>26000000</v>
      </c>
      <c r="E2944" s="2" t="s">
        <v>3438</v>
      </c>
      <c r="F2944" s="2" t="s">
        <v>51</v>
      </c>
      <c r="G2944" s="2">
        <v>44.3</v>
      </c>
      <c r="H2944" s="2">
        <v>55.7</v>
      </c>
      <c r="I2944" s="2" t="s">
        <v>26</v>
      </c>
      <c r="J2944" s="6">
        <v>0.55000000000000004</v>
      </c>
      <c r="K2944" s="2">
        <v>2020</v>
      </c>
      <c r="L2944" s="2" t="s">
        <v>49</v>
      </c>
      <c r="M2944" s="3">
        <v>43893</v>
      </c>
    </row>
    <row r="2945" spans="1:13" x14ac:dyDescent="0.2">
      <c r="A2945" s="1" t="s">
        <v>91</v>
      </c>
      <c r="B2945" s="2" t="s">
        <v>3568</v>
      </c>
      <c r="C2945" s="2" t="s">
        <v>24</v>
      </c>
      <c r="D2945" s="2">
        <v>97000000</v>
      </c>
      <c r="E2945" s="2" t="s">
        <v>3438</v>
      </c>
      <c r="F2945" s="2" t="s">
        <v>78</v>
      </c>
      <c r="G2945" s="2">
        <v>60.17</v>
      </c>
      <c r="H2945" s="2">
        <v>39.83</v>
      </c>
      <c r="I2945" s="2" t="s">
        <v>19</v>
      </c>
      <c r="J2945" s="6">
        <v>0.55000000000000004</v>
      </c>
      <c r="K2945" s="2">
        <v>2020</v>
      </c>
      <c r="L2945" s="2" t="s">
        <v>49</v>
      </c>
      <c r="M2945" s="3">
        <v>43893</v>
      </c>
    </row>
    <row r="2946" spans="1:13" x14ac:dyDescent="0.2">
      <c r="A2946" s="1" t="s">
        <v>79</v>
      </c>
      <c r="B2946" s="2" t="s">
        <v>3569</v>
      </c>
      <c r="C2946" s="2" t="s">
        <v>24</v>
      </c>
      <c r="D2946" s="2">
        <v>205000000</v>
      </c>
      <c r="E2946" s="2" t="s">
        <v>3438</v>
      </c>
      <c r="F2946" s="2" t="s">
        <v>159</v>
      </c>
      <c r="G2946" s="2">
        <v>53.73</v>
      </c>
      <c r="H2946" s="2">
        <v>46.27</v>
      </c>
      <c r="I2946" s="2" t="s">
        <v>26</v>
      </c>
      <c r="J2946" s="6">
        <v>0.55000000000000004</v>
      </c>
      <c r="K2946" s="2">
        <v>2020</v>
      </c>
      <c r="L2946" s="2" t="s">
        <v>49</v>
      </c>
      <c r="M2946" s="3">
        <v>43893</v>
      </c>
    </row>
    <row r="2947" spans="1:13" x14ac:dyDescent="0.2">
      <c r="A2947" s="1" t="s">
        <v>363</v>
      </c>
      <c r="B2947" s="2" t="s">
        <v>3570</v>
      </c>
      <c r="C2947" s="2" t="s">
        <v>24</v>
      </c>
      <c r="D2947" s="2">
        <v>192000000</v>
      </c>
      <c r="E2947" s="2" t="s">
        <v>3438</v>
      </c>
      <c r="F2947" s="2" t="s">
        <v>59</v>
      </c>
      <c r="G2947" s="2">
        <v>46.04</v>
      </c>
      <c r="H2947" s="2">
        <v>53.96</v>
      </c>
      <c r="I2947" s="2" t="s">
        <v>26</v>
      </c>
      <c r="J2947" s="6">
        <v>0.55000000000000004</v>
      </c>
      <c r="K2947" s="2">
        <v>2020</v>
      </c>
      <c r="L2947" s="2" t="s">
        <v>49</v>
      </c>
      <c r="M2947" s="3">
        <v>43893</v>
      </c>
    </row>
    <row r="2948" spans="1:13" x14ac:dyDescent="0.2">
      <c r="A2948" s="1" t="s">
        <v>13</v>
      </c>
      <c r="B2948" s="2" t="s">
        <v>3571</v>
      </c>
      <c r="C2948" s="2" t="s">
        <v>24</v>
      </c>
      <c r="D2948" s="2">
        <v>17900000</v>
      </c>
      <c r="E2948" s="2" t="s">
        <v>3438</v>
      </c>
      <c r="F2948" s="2" t="s">
        <v>2220</v>
      </c>
      <c r="G2948" s="2">
        <v>46.52</v>
      </c>
      <c r="H2948" s="2">
        <v>53.48</v>
      </c>
      <c r="I2948" s="2" t="s">
        <v>26</v>
      </c>
      <c r="J2948" s="6">
        <v>0.55000000000000004</v>
      </c>
      <c r="K2948" s="2">
        <v>2020</v>
      </c>
      <c r="L2948" s="2" t="s">
        <v>49</v>
      </c>
      <c r="M2948" s="3">
        <v>43893</v>
      </c>
    </row>
    <row r="2949" spans="1:13" x14ac:dyDescent="0.2">
      <c r="A2949" s="1" t="s">
        <v>116</v>
      </c>
      <c r="B2949" s="2" t="s">
        <v>3572</v>
      </c>
      <c r="C2949" s="2" t="s">
        <v>24</v>
      </c>
      <c r="D2949" s="2">
        <v>29000000</v>
      </c>
      <c r="E2949" s="2" t="s">
        <v>3438</v>
      </c>
      <c r="F2949" s="2" t="s">
        <v>130</v>
      </c>
      <c r="G2949" s="2">
        <v>33.76</v>
      </c>
      <c r="H2949" s="2">
        <v>66.239999999999995</v>
      </c>
      <c r="I2949" s="2" t="s">
        <v>26</v>
      </c>
      <c r="J2949" s="6">
        <v>0.55000000000000004</v>
      </c>
      <c r="K2949" s="2">
        <v>2020</v>
      </c>
      <c r="L2949" s="2" t="s">
        <v>49</v>
      </c>
      <c r="M2949" s="3">
        <v>43893</v>
      </c>
    </row>
    <row r="2950" spans="1:13" x14ac:dyDescent="0.2">
      <c r="A2950" s="1" t="s">
        <v>116</v>
      </c>
      <c r="B2950" s="2" t="s">
        <v>3573</v>
      </c>
      <c r="C2950" s="2" t="s">
        <v>24</v>
      </c>
      <c r="D2950" s="2">
        <v>49000000</v>
      </c>
      <c r="E2950" s="2" t="s">
        <v>3438</v>
      </c>
      <c r="F2950" s="2" t="s">
        <v>107</v>
      </c>
      <c r="G2950" s="2">
        <v>43.63</v>
      </c>
      <c r="H2950" s="2">
        <v>56.37</v>
      </c>
      <c r="I2950" s="2" t="s">
        <v>26</v>
      </c>
      <c r="J2950" s="6">
        <v>0.55000000000000004</v>
      </c>
      <c r="K2950" s="2">
        <v>2020</v>
      </c>
      <c r="L2950" s="2" t="s">
        <v>49</v>
      </c>
      <c r="M2950" s="3">
        <v>43893</v>
      </c>
    </row>
    <row r="2951" spans="1:13" x14ac:dyDescent="0.2">
      <c r="A2951" s="1" t="s">
        <v>242</v>
      </c>
      <c r="B2951" s="2" t="s">
        <v>3574</v>
      </c>
      <c r="C2951" s="2" t="s">
        <v>24</v>
      </c>
      <c r="D2951" s="2">
        <v>290000000</v>
      </c>
      <c r="E2951" s="2" t="s">
        <v>3438</v>
      </c>
      <c r="F2951" s="2" t="s">
        <v>95</v>
      </c>
      <c r="G2951" s="2">
        <v>57.83</v>
      </c>
      <c r="H2951" s="2">
        <v>42.17</v>
      </c>
      <c r="I2951" s="2" t="s">
        <v>19</v>
      </c>
      <c r="J2951" s="6">
        <v>0.55000000000000004</v>
      </c>
      <c r="K2951" s="2">
        <v>2020</v>
      </c>
      <c r="L2951" s="2" t="s">
        <v>49</v>
      </c>
      <c r="M2951" s="3">
        <v>43893</v>
      </c>
    </row>
    <row r="2952" spans="1:13" x14ac:dyDescent="0.2">
      <c r="A2952" s="1" t="s">
        <v>91</v>
      </c>
      <c r="B2952" s="2" t="s">
        <v>3575</v>
      </c>
      <c r="C2952" s="2" t="s">
        <v>24</v>
      </c>
      <c r="D2952" s="2">
        <v>385000000</v>
      </c>
      <c r="E2952" s="2" t="s">
        <v>3438</v>
      </c>
      <c r="F2952" s="2" t="s">
        <v>51</v>
      </c>
      <c r="G2952" s="2">
        <v>57.45</v>
      </c>
      <c r="H2952" s="2">
        <v>42.55</v>
      </c>
      <c r="I2952" s="2" t="s">
        <v>19</v>
      </c>
      <c r="J2952" s="6">
        <v>0.55000000000000004</v>
      </c>
      <c r="K2952" s="2">
        <v>2020</v>
      </c>
      <c r="L2952" s="2" t="s">
        <v>49</v>
      </c>
      <c r="M2952" s="3">
        <v>43893</v>
      </c>
    </row>
    <row r="2953" spans="1:13" x14ac:dyDescent="0.2">
      <c r="A2953" s="1" t="s">
        <v>91</v>
      </c>
      <c r="B2953" s="2" t="s">
        <v>2150</v>
      </c>
      <c r="C2953" s="2" t="s">
        <v>15</v>
      </c>
      <c r="D2953" s="2" t="s">
        <v>3576</v>
      </c>
      <c r="E2953" s="2" t="s">
        <v>3438</v>
      </c>
      <c r="F2953" s="2" t="s">
        <v>35</v>
      </c>
      <c r="G2953" s="2">
        <v>72.22</v>
      </c>
      <c r="H2953" s="2">
        <v>27.78</v>
      </c>
      <c r="I2953" s="2" t="s">
        <v>19</v>
      </c>
      <c r="J2953" s="2" t="s">
        <v>20</v>
      </c>
      <c r="K2953" s="2">
        <v>2020</v>
      </c>
      <c r="L2953" s="2" t="s">
        <v>49</v>
      </c>
      <c r="M2953" s="3">
        <v>43893</v>
      </c>
    </row>
    <row r="2954" spans="1:13" x14ac:dyDescent="0.2">
      <c r="A2954" s="1" t="s">
        <v>242</v>
      </c>
      <c r="B2954" s="2" t="s">
        <v>3366</v>
      </c>
      <c r="C2954" s="2" t="s">
        <v>15</v>
      </c>
      <c r="D2954" s="2" t="s">
        <v>3577</v>
      </c>
      <c r="E2954" s="2" t="s">
        <v>3438</v>
      </c>
      <c r="F2954" s="2" t="s">
        <v>55</v>
      </c>
      <c r="G2954" s="2">
        <v>83.16</v>
      </c>
      <c r="H2954" s="2">
        <v>16.84</v>
      </c>
      <c r="I2954" s="2" t="s">
        <v>19</v>
      </c>
      <c r="J2954" s="2" t="s">
        <v>20</v>
      </c>
      <c r="K2954" s="2">
        <v>2020</v>
      </c>
      <c r="L2954" s="2" t="s">
        <v>49</v>
      </c>
      <c r="M2954" s="3">
        <v>43893</v>
      </c>
    </row>
    <row r="2955" spans="1:13" x14ac:dyDescent="0.2">
      <c r="A2955" s="1" t="s">
        <v>22</v>
      </c>
      <c r="B2955" s="2" t="s">
        <v>3578</v>
      </c>
      <c r="C2955" s="2" t="s">
        <v>24</v>
      </c>
      <c r="D2955" s="2">
        <v>98000000</v>
      </c>
      <c r="E2955" s="2" t="s">
        <v>3438</v>
      </c>
      <c r="F2955" s="2" t="s">
        <v>55</v>
      </c>
      <c r="G2955" s="2">
        <v>33.32</v>
      </c>
      <c r="H2955" s="2">
        <v>66.680000000000007</v>
      </c>
      <c r="I2955" s="2" t="s">
        <v>26</v>
      </c>
      <c r="J2955" s="6">
        <v>0.55000000000000004</v>
      </c>
      <c r="K2955" s="2">
        <v>2020</v>
      </c>
      <c r="L2955" s="2" t="s">
        <v>49</v>
      </c>
      <c r="M2955" s="3">
        <v>43893</v>
      </c>
    </row>
    <row r="2956" spans="1:13" x14ac:dyDescent="0.2">
      <c r="A2956" s="1" t="s">
        <v>60</v>
      </c>
      <c r="B2956" s="2" t="s">
        <v>3484</v>
      </c>
      <c r="C2956" s="2" t="s">
        <v>24</v>
      </c>
      <c r="D2956" s="2">
        <v>16000000</v>
      </c>
      <c r="E2956" s="2" t="s">
        <v>3438</v>
      </c>
      <c r="F2956" s="2" t="s">
        <v>76</v>
      </c>
      <c r="G2956" s="2">
        <v>54.01</v>
      </c>
      <c r="H2956" s="2">
        <v>45.99</v>
      </c>
      <c r="I2956" s="2" t="s">
        <v>26</v>
      </c>
      <c r="J2956" s="6">
        <v>0.55000000000000004</v>
      </c>
      <c r="K2956" s="2">
        <v>2020</v>
      </c>
      <c r="L2956" s="2" t="s">
        <v>49</v>
      </c>
      <c r="M2956" s="3">
        <v>43893</v>
      </c>
    </row>
    <row r="2957" spans="1:13" x14ac:dyDescent="0.2">
      <c r="A2957" s="1" t="s">
        <v>69</v>
      </c>
      <c r="B2957" s="2" t="s">
        <v>3579</v>
      </c>
      <c r="C2957" s="2" t="s">
        <v>24</v>
      </c>
      <c r="D2957" s="2">
        <v>51500000</v>
      </c>
      <c r="E2957" s="2" t="s">
        <v>3438</v>
      </c>
      <c r="F2957" s="2" t="s">
        <v>107</v>
      </c>
      <c r="G2957" s="2">
        <v>47.83</v>
      </c>
      <c r="H2957" s="2">
        <v>52.17</v>
      </c>
      <c r="I2957" s="2" t="s">
        <v>26</v>
      </c>
      <c r="J2957" s="6">
        <v>0.55000000000000004</v>
      </c>
      <c r="K2957" s="2">
        <v>2020</v>
      </c>
      <c r="L2957" s="2" t="s">
        <v>49</v>
      </c>
      <c r="M2957" s="3">
        <v>43893</v>
      </c>
    </row>
    <row r="2958" spans="1:13" x14ac:dyDescent="0.2">
      <c r="A2958" s="1" t="s">
        <v>79</v>
      </c>
      <c r="B2958" s="2" t="s">
        <v>3580</v>
      </c>
      <c r="C2958" s="2" t="s">
        <v>24</v>
      </c>
      <c r="D2958" s="2">
        <v>300000000</v>
      </c>
      <c r="E2958" s="2" t="s">
        <v>3438</v>
      </c>
      <c r="F2958" s="2" t="s">
        <v>115</v>
      </c>
      <c r="G2958" s="2">
        <v>55.42</v>
      </c>
      <c r="H2958" s="2">
        <v>44.58</v>
      </c>
      <c r="I2958" s="2" t="s">
        <v>19</v>
      </c>
      <c r="J2958" s="6">
        <v>0.55000000000000004</v>
      </c>
      <c r="K2958" s="2">
        <v>2020</v>
      </c>
      <c r="L2958" s="2" t="s">
        <v>49</v>
      </c>
      <c r="M2958" s="3">
        <v>43893</v>
      </c>
    </row>
    <row r="2959" spans="1:13" x14ac:dyDescent="0.2">
      <c r="A2959" s="1" t="s">
        <v>122</v>
      </c>
      <c r="B2959" s="2" t="s">
        <v>3581</v>
      </c>
      <c r="C2959" s="2" t="s">
        <v>24</v>
      </c>
      <c r="D2959" s="2">
        <v>75000000</v>
      </c>
      <c r="E2959" s="2" t="s">
        <v>3438</v>
      </c>
      <c r="F2959" s="2" t="s">
        <v>245</v>
      </c>
      <c r="G2959" s="2">
        <v>39.770000000000003</v>
      </c>
      <c r="H2959" s="2">
        <v>60.23</v>
      </c>
      <c r="I2959" s="2" t="s">
        <v>26</v>
      </c>
      <c r="J2959" s="6">
        <v>0.55000000000000004</v>
      </c>
      <c r="K2959" s="2">
        <v>2020</v>
      </c>
      <c r="L2959" s="2" t="s">
        <v>49</v>
      </c>
      <c r="M2959" s="3">
        <v>43893</v>
      </c>
    </row>
    <row r="2960" spans="1:13" x14ac:dyDescent="0.2">
      <c r="A2960" s="1" t="s">
        <v>66</v>
      </c>
      <c r="B2960" s="2" t="s">
        <v>3582</v>
      </c>
      <c r="C2960" s="2" t="s">
        <v>15</v>
      </c>
      <c r="D2960" s="2" t="s">
        <v>3583</v>
      </c>
      <c r="E2960" s="2" t="s">
        <v>3438</v>
      </c>
      <c r="F2960" s="2" t="s">
        <v>107</v>
      </c>
      <c r="G2960" s="2">
        <v>55.39</v>
      </c>
      <c r="H2960" s="2">
        <v>44.61</v>
      </c>
      <c r="I2960" s="2" t="s">
        <v>26</v>
      </c>
      <c r="J2960" s="2" t="s">
        <v>20</v>
      </c>
      <c r="K2960" s="2">
        <v>2020</v>
      </c>
      <c r="L2960" s="2" t="s">
        <v>49</v>
      </c>
      <c r="M2960" s="3">
        <v>43893</v>
      </c>
    </row>
    <row r="2961" spans="1:13" x14ac:dyDescent="0.2">
      <c r="A2961" s="1" t="s">
        <v>32</v>
      </c>
      <c r="B2961" s="2" t="s">
        <v>3584</v>
      </c>
      <c r="C2961" s="2" t="s">
        <v>15</v>
      </c>
      <c r="D2961" s="2" t="s">
        <v>3585</v>
      </c>
      <c r="E2961" s="2" t="s">
        <v>3438</v>
      </c>
      <c r="F2961" s="2" t="s">
        <v>93</v>
      </c>
      <c r="G2961" s="2">
        <v>63.51</v>
      </c>
      <c r="H2961" s="2">
        <v>36.49</v>
      </c>
      <c r="I2961" s="2" t="s">
        <v>26</v>
      </c>
      <c r="J2961" s="2" t="s">
        <v>20</v>
      </c>
      <c r="K2961" s="2">
        <v>2020</v>
      </c>
      <c r="L2961" s="2" t="s">
        <v>49</v>
      </c>
      <c r="M2961" s="3">
        <v>43893</v>
      </c>
    </row>
    <row r="2962" spans="1:13" x14ac:dyDescent="0.2">
      <c r="A2962" s="1" t="s">
        <v>308</v>
      </c>
      <c r="B2962" s="2" t="s">
        <v>3586</v>
      </c>
      <c r="C2962" s="2" t="s">
        <v>24</v>
      </c>
      <c r="D2962" s="2">
        <v>5000000</v>
      </c>
      <c r="E2962" s="2" t="s">
        <v>3438</v>
      </c>
      <c r="F2962" s="2" t="s">
        <v>115</v>
      </c>
      <c r="G2962" s="2">
        <v>41.33</v>
      </c>
      <c r="H2962" s="2">
        <v>58.67</v>
      </c>
      <c r="I2962" s="2" t="s">
        <v>26</v>
      </c>
      <c r="J2962" s="6">
        <v>0.55000000000000004</v>
      </c>
      <c r="K2962" s="2">
        <v>2020</v>
      </c>
      <c r="L2962" s="2" t="s">
        <v>49</v>
      </c>
      <c r="M2962" s="3">
        <v>43893</v>
      </c>
    </row>
    <row r="2963" spans="1:13" x14ac:dyDescent="0.2">
      <c r="A2963" s="1" t="s">
        <v>363</v>
      </c>
      <c r="B2963" s="2" t="s">
        <v>3587</v>
      </c>
      <c r="C2963" s="2" t="s">
        <v>24</v>
      </c>
      <c r="D2963" s="2">
        <v>192000000</v>
      </c>
      <c r="E2963" s="2" t="s">
        <v>3438</v>
      </c>
      <c r="F2963" s="2" t="s">
        <v>76</v>
      </c>
      <c r="G2963" s="2">
        <v>61.55</v>
      </c>
      <c r="H2963" s="2">
        <v>38.450000000000003</v>
      </c>
      <c r="I2963" s="2" t="s">
        <v>19</v>
      </c>
      <c r="J2963" s="6">
        <v>0.55000000000000004</v>
      </c>
      <c r="K2963" s="2">
        <v>2020</v>
      </c>
      <c r="L2963" s="2" t="s">
        <v>49</v>
      </c>
      <c r="M2963" s="3">
        <v>43893</v>
      </c>
    </row>
    <row r="2964" spans="1:13" x14ac:dyDescent="0.2">
      <c r="A2964" s="1" t="s">
        <v>13</v>
      </c>
      <c r="B2964" s="2" t="s">
        <v>2121</v>
      </c>
      <c r="C2964" s="2" t="s">
        <v>24</v>
      </c>
      <c r="D2964" s="2">
        <v>200000000</v>
      </c>
      <c r="E2964" s="2" t="s">
        <v>3438</v>
      </c>
      <c r="F2964" s="2" t="s">
        <v>44</v>
      </c>
      <c r="G2964" s="2">
        <v>41.15</v>
      </c>
      <c r="H2964" s="2">
        <v>58.85</v>
      </c>
      <c r="I2964" s="2" t="s">
        <v>26</v>
      </c>
      <c r="J2964" s="6">
        <v>0.55000000000000004</v>
      </c>
      <c r="K2964" s="2">
        <v>2020</v>
      </c>
      <c r="L2964" s="2" t="s">
        <v>49</v>
      </c>
      <c r="M2964" s="3">
        <v>43893</v>
      </c>
    </row>
    <row r="2965" spans="1:13" x14ac:dyDescent="0.2">
      <c r="A2965" s="1" t="s">
        <v>52</v>
      </c>
      <c r="B2965" s="2" t="s">
        <v>3588</v>
      </c>
      <c r="C2965" s="2" t="s">
        <v>24</v>
      </c>
      <c r="D2965" s="2">
        <v>900000000</v>
      </c>
      <c r="E2965" s="2" t="s">
        <v>3438</v>
      </c>
      <c r="F2965" s="2" t="s">
        <v>136</v>
      </c>
      <c r="G2965" s="2">
        <v>39.119999999999997</v>
      </c>
      <c r="H2965" s="2">
        <v>60.88</v>
      </c>
      <c r="I2965" s="2" t="s">
        <v>26</v>
      </c>
      <c r="J2965" s="6">
        <v>0.55000000000000004</v>
      </c>
      <c r="K2965" s="2">
        <v>2020</v>
      </c>
      <c r="L2965" s="2" t="s">
        <v>49</v>
      </c>
      <c r="M2965" s="3">
        <v>43893</v>
      </c>
    </row>
    <row r="2966" spans="1:13" x14ac:dyDescent="0.2">
      <c r="A2966" s="1" t="s">
        <v>108</v>
      </c>
      <c r="B2966" s="2" t="s">
        <v>3589</v>
      </c>
      <c r="C2966" s="2" t="s">
        <v>24</v>
      </c>
      <c r="D2966" s="2">
        <v>9400000</v>
      </c>
      <c r="E2966" s="2" t="s">
        <v>3438</v>
      </c>
      <c r="F2966" s="2" t="s">
        <v>130</v>
      </c>
      <c r="G2966" s="2">
        <v>62.58</v>
      </c>
      <c r="H2966" s="2">
        <v>37.42</v>
      </c>
      <c r="I2966" s="2" t="s">
        <v>19</v>
      </c>
      <c r="J2966" s="6">
        <v>0.55000000000000004</v>
      </c>
      <c r="K2966" s="2">
        <v>2020</v>
      </c>
      <c r="L2966" s="2" t="s">
        <v>49</v>
      </c>
      <c r="M2966" s="3">
        <v>43893</v>
      </c>
    </row>
    <row r="2967" spans="1:13" x14ac:dyDescent="0.2">
      <c r="A2967" s="1" t="s">
        <v>52</v>
      </c>
      <c r="B2967" s="2" t="s">
        <v>3436</v>
      </c>
      <c r="C2967" s="2" t="s">
        <v>24</v>
      </c>
      <c r="D2967" s="2">
        <v>98000000</v>
      </c>
      <c r="E2967" s="2" t="s">
        <v>3438</v>
      </c>
      <c r="F2967" s="2" t="s">
        <v>140</v>
      </c>
      <c r="G2967" s="2">
        <v>58.35</v>
      </c>
      <c r="H2967" s="2">
        <v>41.65</v>
      </c>
      <c r="I2967" s="2" t="s">
        <v>19</v>
      </c>
      <c r="J2967" s="6">
        <v>0.55000000000000004</v>
      </c>
      <c r="K2967" s="2">
        <v>2020</v>
      </c>
      <c r="L2967" s="2" t="s">
        <v>49</v>
      </c>
      <c r="M2967" s="3">
        <v>43893</v>
      </c>
    </row>
    <row r="2968" spans="1:13" x14ac:dyDescent="0.2">
      <c r="A2968" s="1" t="s">
        <v>122</v>
      </c>
      <c r="B2968" s="2" t="s">
        <v>3590</v>
      </c>
      <c r="C2968" s="2" t="s">
        <v>24</v>
      </c>
      <c r="D2968" s="2">
        <v>120000000</v>
      </c>
      <c r="E2968" s="2" t="s">
        <v>3438</v>
      </c>
      <c r="F2968" s="2" t="s">
        <v>107</v>
      </c>
      <c r="G2968" s="2">
        <v>38.630000000000003</v>
      </c>
      <c r="H2968" s="2">
        <v>61.37</v>
      </c>
      <c r="I2968" s="2" t="s">
        <v>26</v>
      </c>
      <c r="J2968" s="6">
        <v>0.55000000000000004</v>
      </c>
      <c r="K2968" s="2">
        <v>2020</v>
      </c>
      <c r="L2968" s="2" t="s">
        <v>49</v>
      </c>
      <c r="M2968" s="3">
        <v>43893</v>
      </c>
    </row>
    <row r="2969" spans="1:13" x14ac:dyDescent="0.2">
      <c r="A2969" s="1" t="s">
        <v>280</v>
      </c>
      <c r="B2969" s="2" t="s">
        <v>3491</v>
      </c>
      <c r="C2969" s="2" t="s">
        <v>24</v>
      </c>
      <c r="D2969" s="2">
        <v>120000000</v>
      </c>
      <c r="E2969" s="2" t="s">
        <v>3438</v>
      </c>
      <c r="F2969" s="2" t="s">
        <v>76</v>
      </c>
      <c r="G2969" s="2">
        <v>54.88</v>
      </c>
      <c r="H2969" s="2">
        <v>45.12</v>
      </c>
      <c r="I2969" s="2" t="s">
        <v>26</v>
      </c>
      <c r="J2969" s="6">
        <v>0.55000000000000004</v>
      </c>
      <c r="K2969" s="2">
        <v>2020</v>
      </c>
      <c r="L2969" s="2" t="s">
        <v>49</v>
      </c>
      <c r="M2969" s="3">
        <v>43893</v>
      </c>
    </row>
    <row r="2970" spans="1:13" x14ac:dyDescent="0.2">
      <c r="A2970" s="1" t="s">
        <v>420</v>
      </c>
      <c r="B2970" s="2" t="s">
        <v>3591</v>
      </c>
      <c r="C2970" s="2" t="s">
        <v>24</v>
      </c>
      <c r="D2970" s="2">
        <v>23000000</v>
      </c>
      <c r="E2970" s="2" t="s">
        <v>3438</v>
      </c>
      <c r="F2970" s="2" t="s">
        <v>65</v>
      </c>
      <c r="G2970" s="2">
        <v>46.58</v>
      </c>
      <c r="H2970" s="2">
        <v>53.42</v>
      </c>
      <c r="I2970" s="2" t="s">
        <v>26</v>
      </c>
      <c r="J2970" s="6">
        <v>0.55000000000000004</v>
      </c>
      <c r="K2970" s="2">
        <v>2020</v>
      </c>
      <c r="L2970" s="2" t="s">
        <v>49</v>
      </c>
      <c r="M2970" s="3">
        <v>43893</v>
      </c>
    </row>
    <row r="2971" spans="1:13" x14ac:dyDescent="0.2">
      <c r="A2971" s="1" t="s">
        <v>52</v>
      </c>
      <c r="B2971" s="2" t="s">
        <v>3592</v>
      </c>
      <c r="C2971" s="2" t="s">
        <v>24</v>
      </c>
      <c r="D2971" s="2">
        <v>125000000</v>
      </c>
      <c r="E2971" s="2" t="s">
        <v>3438</v>
      </c>
      <c r="F2971" s="2" t="s">
        <v>93</v>
      </c>
      <c r="G2971" s="2">
        <v>52.44</v>
      </c>
      <c r="H2971" s="2">
        <v>47.56</v>
      </c>
      <c r="I2971" s="2" t="s">
        <v>26</v>
      </c>
      <c r="J2971" s="6">
        <v>0.55000000000000004</v>
      </c>
      <c r="K2971" s="2">
        <v>2020</v>
      </c>
      <c r="L2971" s="2" t="s">
        <v>49</v>
      </c>
      <c r="M2971" s="3">
        <v>43893</v>
      </c>
    </row>
    <row r="2972" spans="1:13" x14ac:dyDescent="0.2">
      <c r="A2972" s="1" t="s">
        <v>280</v>
      </c>
      <c r="B2972" s="2" t="s">
        <v>3593</v>
      </c>
      <c r="C2972" s="2" t="s">
        <v>24</v>
      </c>
      <c r="D2972" s="2">
        <v>11000000</v>
      </c>
      <c r="E2972" s="2" t="s">
        <v>3438</v>
      </c>
      <c r="F2972" s="2" t="s">
        <v>130</v>
      </c>
      <c r="G2972" s="2">
        <v>62.87</v>
      </c>
      <c r="H2972" s="2">
        <v>37.130000000000003</v>
      </c>
      <c r="I2972" s="2" t="s">
        <v>19</v>
      </c>
      <c r="J2972" s="6">
        <v>0.55000000000000004</v>
      </c>
      <c r="K2972" s="2">
        <v>2020</v>
      </c>
      <c r="L2972" s="2" t="s">
        <v>49</v>
      </c>
      <c r="M2972" s="3">
        <v>43893</v>
      </c>
    </row>
    <row r="2973" spans="1:13" x14ac:dyDescent="0.2">
      <c r="A2973" s="1" t="s">
        <v>91</v>
      </c>
      <c r="B2973" s="2" t="s">
        <v>3449</v>
      </c>
      <c r="C2973" s="2" t="s">
        <v>15</v>
      </c>
      <c r="D2973" s="2" t="s">
        <v>3594</v>
      </c>
      <c r="E2973" s="2" t="s">
        <v>3438</v>
      </c>
      <c r="F2973" s="2" t="s">
        <v>48</v>
      </c>
      <c r="G2973" s="2">
        <v>64.45</v>
      </c>
      <c r="H2973" s="2">
        <v>35.549999999999997</v>
      </c>
      <c r="I2973" s="2" t="s">
        <v>26</v>
      </c>
      <c r="J2973" s="2" t="s">
        <v>20</v>
      </c>
      <c r="K2973" s="2">
        <v>2020</v>
      </c>
      <c r="L2973" s="2" t="s">
        <v>49</v>
      </c>
      <c r="M2973" s="3">
        <v>43893</v>
      </c>
    </row>
    <row r="2974" spans="1:13" x14ac:dyDescent="0.2">
      <c r="A2974" s="1" t="s">
        <v>52</v>
      </c>
      <c r="B2974" s="2" t="s">
        <v>3595</v>
      </c>
      <c r="C2974" s="2" t="s">
        <v>15</v>
      </c>
      <c r="D2974" s="2" t="s">
        <v>3596</v>
      </c>
      <c r="E2974" s="2" t="s">
        <v>3438</v>
      </c>
      <c r="F2974" s="2" t="s">
        <v>48</v>
      </c>
      <c r="G2974" s="2">
        <v>61.28</v>
      </c>
      <c r="H2974" s="2">
        <v>38.72</v>
      </c>
      <c r="I2974" s="2" t="s">
        <v>26</v>
      </c>
      <c r="J2974" s="2" t="s">
        <v>20</v>
      </c>
      <c r="K2974" s="2">
        <v>2020</v>
      </c>
      <c r="L2974" s="2" t="s">
        <v>49</v>
      </c>
      <c r="M2974" s="3">
        <v>43893</v>
      </c>
    </row>
    <row r="2975" spans="1:13" x14ac:dyDescent="0.2">
      <c r="A2975" s="1" t="s">
        <v>22</v>
      </c>
      <c r="B2975" s="2" t="s">
        <v>23</v>
      </c>
      <c r="C2975" s="2" t="s">
        <v>24</v>
      </c>
      <c r="D2975" s="2">
        <v>15000000000</v>
      </c>
      <c r="E2975" s="2" t="s">
        <v>3438</v>
      </c>
      <c r="F2975" s="2" t="s">
        <v>3597</v>
      </c>
      <c r="G2975" s="2">
        <v>46.99</v>
      </c>
      <c r="H2975" s="2">
        <v>53.01</v>
      </c>
      <c r="I2975" s="2" t="s">
        <v>26</v>
      </c>
      <c r="J2975" s="2" t="s">
        <v>27</v>
      </c>
      <c r="K2975" s="2">
        <v>2020</v>
      </c>
      <c r="L2975" s="2" t="s">
        <v>49</v>
      </c>
      <c r="M2975" s="3">
        <v>43893</v>
      </c>
    </row>
    <row r="2976" spans="1:13" x14ac:dyDescent="0.2">
      <c r="A2976" s="1" t="s">
        <v>205</v>
      </c>
      <c r="B2976" s="2" t="s">
        <v>3598</v>
      </c>
      <c r="C2976" s="2" t="s">
        <v>15</v>
      </c>
      <c r="D2976" s="2" t="s">
        <v>3599</v>
      </c>
      <c r="E2976" s="2" t="s">
        <v>3438</v>
      </c>
      <c r="F2976" s="2" t="s">
        <v>115</v>
      </c>
      <c r="G2976" s="2">
        <v>70.819999999999993</v>
      </c>
      <c r="H2976" s="2">
        <v>29.18</v>
      </c>
      <c r="I2976" s="2" t="s">
        <v>19</v>
      </c>
      <c r="J2976" s="2" t="s">
        <v>20</v>
      </c>
      <c r="K2976" s="2">
        <v>2020</v>
      </c>
      <c r="L2976" s="2" t="s">
        <v>49</v>
      </c>
      <c r="M2976" s="3">
        <v>43893</v>
      </c>
    </row>
    <row r="2977" spans="1:13" x14ac:dyDescent="0.2">
      <c r="A2977" s="1" t="s">
        <v>978</v>
      </c>
      <c r="B2977" s="2" t="s">
        <v>3600</v>
      </c>
      <c r="C2977" s="2" t="s">
        <v>24</v>
      </c>
      <c r="D2977" s="2">
        <v>14000000</v>
      </c>
      <c r="E2977" s="2" t="s">
        <v>3438</v>
      </c>
      <c r="F2977" s="2" t="s">
        <v>115</v>
      </c>
      <c r="G2977" s="2">
        <v>41.65</v>
      </c>
      <c r="H2977" s="2">
        <v>58.35</v>
      </c>
      <c r="I2977" s="2" t="s">
        <v>26</v>
      </c>
      <c r="J2977" s="6">
        <v>0.55000000000000004</v>
      </c>
      <c r="K2977" s="2">
        <v>2020</v>
      </c>
      <c r="L2977" s="2" t="s">
        <v>49</v>
      </c>
      <c r="M2977" s="3">
        <v>43893</v>
      </c>
    </row>
    <row r="2978" spans="1:13" x14ac:dyDescent="0.2">
      <c r="A2978" s="1" t="s">
        <v>13</v>
      </c>
      <c r="B2978" s="2" t="s">
        <v>3601</v>
      </c>
      <c r="C2978" s="2" t="s">
        <v>24</v>
      </c>
      <c r="D2978" s="2">
        <v>33800000</v>
      </c>
      <c r="E2978" s="2" t="s">
        <v>3438</v>
      </c>
      <c r="F2978" s="2" t="s">
        <v>1188</v>
      </c>
      <c r="G2978" s="2">
        <v>60.87</v>
      </c>
      <c r="H2978" s="2">
        <v>39.130000000000003</v>
      </c>
      <c r="I2978" s="2" t="s">
        <v>19</v>
      </c>
      <c r="J2978" s="6">
        <v>0.55000000000000004</v>
      </c>
      <c r="K2978" s="2">
        <v>2020</v>
      </c>
      <c r="L2978" s="2" t="s">
        <v>49</v>
      </c>
      <c r="M2978" s="3">
        <v>43893</v>
      </c>
    </row>
    <row r="2979" spans="1:13" x14ac:dyDescent="0.2">
      <c r="A2979" s="1" t="s">
        <v>66</v>
      </c>
      <c r="B2979" s="2" t="s">
        <v>3495</v>
      </c>
      <c r="C2979" s="2" t="s">
        <v>15</v>
      </c>
      <c r="D2979" s="2" t="s">
        <v>3602</v>
      </c>
      <c r="E2979" s="2" t="s">
        <v>3438</v>
      </c>
      <c r="F2979" s="2" t="s">
        <v>55</v>
      </c>
      <c r="G2979" s="2">
        <v>63.84</v>
      </c>
      <c r="H2979" s="2">
        <v>36.159999999999997</v>
      </c>
      <c r="I2979" s="2" t="s">
        <v>26</v>
      </c>
      <c r="J2979" s="2" t="s">
        <v>20</v>
      </c>
      <c r="K2979" s="2">
        <v>2020</v>
      </c>
      <c r="L2979" s="2" t="s">
        <v>49</v>
      </c>
      <c r="M2979" s="3">
        <v>43893</v>
      </c>
    </row>
    <row r="2980" spans="1:13" x14ac:dyDescent="0.2">
      <c r="A2980" s="1" t="s">
        <v>290</v>
      </c>
      <c r="B2980" s="2" t="s">
        <v>3603</v>
      </c>
      <c r="C2980" s="2" t="s">
        <v>24</v>
      </c>
      <c r="D2980" s="2">
        <v>3400000</v>
      </c>
      <c r="E2980" s="2" t="s">
        <v>3438</v>
      </c>
      <c r="F2980" s="2" t="s">
        <v>48</v>
      </c>
      <c r="G2980" s="2">
        <v>62.35</v>
      </c>
      <c r="H2980" s="2">
        <v>37.65</v>
      </c>
      <c r="I2980" s="2" t="s">
        <v>19</v>
      </c>
      <c r="J2980" s="2" t="s">
        <v>27</v>
      </c>
      <c r="K2980" s="2">
        <v>2020</v>
      </c>
      <c r="L2980" s="2" t="s">
        <v>49</v>
      </c>
      <c r="M2980" s="3">
        <v>43893</v>
      </c>
    </row>
    <row r="2981" spans="1:13" x14ac:dyDescent="0.2">
      <c r="A2981" s="1" t="s">
        <v>290</v>
      </c>
      <c r="B2981" s="2" t="s">
        <v>3603</v>
      </c>
      <c r="C2981" s="2" t="s">
        <v>24</v>
      </c>
      <c r="D2981" s="2">
        <v>3400000</v>
      </c>
      <c r="E2981" s="2" t="s">
        <v>3438</v>
      </c>
      <c r="F2981" s="2" t="s">
        <v>159</v>
      </c>
      <c r="G2981" s="2">
        <v>58.49</v>
      </c>
      <c r="H2981" s="2">
        <v>41.51</v>
      </c>
      <c r="I2981" s="2" t="s">
        <v>19</v>
      </c>
      <c r="J2981" s="6">
        <v>0.55000000000000004</v>
      </c>
      <c r="K2981" s="2">
        <v>2020</v>
      </c>
      <c r="L2981" s="2" t="s">
        <v>49</v>
      </c>
      <c r="M2981" s="3">
        <v>43893</v>
      </c>
    </row>
    <row r="2982" spans="1:13" x14ac:dyDescent="0.2">
      <c r="A2982" s="1" t="s">
        <v>374</v>
      </c>
      <c r="B2982" s="2" t="s">
        <v>3604</v>
      </c>
      <c r="C2982" s="2" t="s">
        <v>24</v>
      </c>
      <c r="D2982" s="2">
        <v>19325000</v>
      </c>
      <c r="E2982" s="2" t="s">
        <v>3438</v>
      </c>
      <c r="F2982" s="2" t="s">
        <v>107</v>
      </c>
      <c r="G2982" s="2">
        <v>55.76</v>
      </c>
      <c r="H2982" s="2">
        <v>44.24</v>
      </c>
      <c r="I2982" s="2" t="s">
        <v>19</v>
      </c>
      <c r="J2982" s="6">
        <v>0.55000000000000004</v>
      </c>
      <c r="K2982" s="2">
        <v>2020</v>
      </c>
      <c r="L2982" s="2" t="s">
        <v>49</v>
      </c>
      <c r="M2982" s="3">
        <v>43893</v>
      </c>
    </row>
    <row r="2983" spans="1:13" x14ac:dyDescent="0.2">
      <c r="A2983" s="1" t="s">
        <v>374</v>
      </c>
      <c r="B2983" s="2" t="s">
        <v>3604</v>
      </c>
      <c r="C2983" s="2" t="s">
        <v>24</v>
      </c>
      <c r="D2983" s="2">
        <v>18975000</v>
      </c>
      <c r="E2983" s="2" t="s">
        <v>3438</v>
      </c>
      <c r="F2983" s="2" t="s">
        <v>55</v>
      </c>
      <c r="G2983" s="2">
        <v>56.44</v>
      </c>
      <c r="H2983" s="2">
        <v>43.56</v>
      </c>
      <c r="I2983" s="2" t="s">
        <v>19</v>
      </c>
      <c r="J2983" s="6">
        <v>0.55000000000000004</v>
      </c>
      <c r="K2983" s="2">
        <v>2020</v>
      </c>
      <c r="L2983" s="2" t="s">
        <v>49</v>
      </c>
      <c r="M2983" s="3">
        <v>43893</v>
      </c>
    </row>
    <row r="2984" spans="1:13" x14ac:dyDescent="0.2">
      <c r="A2984" s="1" t="s">
        <v>374</v>
      </c>
      <c r="B2984" s="2" t="s">
        <v>3605</v>
      </c>
      <c r="C2984" s="2" t="s">
        <v>24</v>
      </c>
      <c r="D2984" s="2">
        <v>30000000</v>
      </c>
      <c r="E2984" s="2" t="s">
        <v>3438</v>
      </c>
      <c r="F2984" s="2" t="s">
        <v>130</v>
      </c>
      <c r="G2984" s="2">
        <v>67.91</v>
      </c>
      <c r="H2984" s="2">
        <v>32.090000000000003</v>
      </c>
      <c r="I2984" s="2" t="s">
        <v>19</v>
      </c>
      <c r="J2984" s="6">
        <v>0.55000000000000004</v>
      </c>
      <c r="K2984" s="2">
        <v>2020</v>
      </c>
      <c r="L2984" s="2" t="s">
        <v>49</v>
      </c>
      <c r="M2984" s="3">
        <v>43893</v>
      </c>
    </row>
    <row r="2985" spans="1:13" x14ac:dyDescent="0.2">
      <c r="A2985" s="1" t="s">
        <v>22</v>
      </c>
      <c r="B2985" s="2" t="s">
        <v>3606</v>
      </c>
      <c r="C2985" s="2" t="s">
        <v>24</v>
      </c>
      <c r="D2985" s="2">
        <v>30000000</v>
      </c>
      <c r="E2985" s="2" t="s">
        <v>3438</v>
      </c>
      <c r="F2985" s="2" t="s">
        <v>51</v>
      </c>
      <c r="G2985" s="2">
        <v>37.090000000000003</v>
      </c>
      <c r="H2985" s="2">
        <v>62.91</v>
      </c>
      <c r="I2985" s="2" t="s">
        <v>26</v>
      </c>
      <c r="J2985" s="6">
        <v>0.55000000000000004</v>
      </c>
      <c r="K2985" s="2">
        <v>2020</v>
      </c>
      <c r="L2985" s="2" t="s">
        <v>49</v>
      </c>
      <c r="M2985" s="3">
        <v>43893</v>
      </c>
    </row>
    <row r="2986" spans="1:13" x14ac:dyDescent="0.2">
      <c r="A2986" s="1" t="s">
        <v>293</v>
      </c>
      <c r="B2986" s="2" t="s">
        <v>3498</v>
      </c>
      <c r="C2986" s="2" t="s">
        <v>24</v>
      </c>
      <c r="D2986" s="2">
        <v>260000000</v>
      </c>
      <c r="E2986" s="2" t="s">
        <v>3438</v>
      </c>
      <c r="F2986" s="2" t="s">
        <v>233</v>
      </c>
      <c r="G2986" s="2">
        <v>50.44</v>
      </c>
      <c r="H2986" s="2">
        <v>49.56</v>
      </c>
      <c r="I2986" s="2" t="s">
        <v>26</v>
      </c>
      <c r="J2986" s="6">
        <v>0.55000000000000004</v>
      </c>
      <c r="K2986" s="2">
        <v>2020</v>
      </c>
      <c r="L2986" s="2" t="s">
        <v>49</v>
      </c>
      <c r="M2986" s="3">
        <v>43893</v>
      </c>
    </row>
    <row r="2987" spans="1:13" x14ac:dyDescent="0.2">
      <c r="A2987" s="1" t="s">
        <v>91</v>
      </c>
      <c r="B2987" s="2" t="s">
        <v>2171</v>
      </c>
      <c r="C2987" s="2" t="s">
        <v>15</v>
      </c>
      <c r="D2987" s="2" t="s">
        <v>3607</v>
      </c>
      <c r="E2987" s="2" t="s">
        <v>3438</v>
      </c>
      <c r="F2987" s="2" t="s">
        <v>115</v>
      </c>
      <c r="G2987" s="2">
        <v>72.38</v>
      </c>
      <c r="H2987" s="2">
        <v>27.62</v>
      </c>
      <c r="I2987" s="2" t="s">
        <v>19</v>
      </c>
      <c r="J2987" s="2" t="s">
        <v>20</v>
      </c>
      <c r="K2987" s="2">
        <v>2020</v>
      </c>
      <c r="L2987" s="2" t="s">
        <v>49</v>
      </c>
      <c r="M2987" s="3">
        <v>43893</v>
      </c>
    </row>
    <row r="2988" spans="1:13" x14ac:dyDescent="0.2">
      <c r="A2988" s="1" t="s">
        <v>52</v>
      </c>
      <c r="B2988" s="2" t="s">
        <v>2127</v>
      </c>
      <c r="C2988" s="2" t="s">
        <v>15</v>
      </c>
      <c r="D2988" s="2" t="s">
        <v>3608</v>
      </c>
      <c r="E2988" s="2" t="s">
        <v>3438</v>
      </c>
      <c r="F2988" s="2" t="s">
        <v>97</v>
      </c>
      <c r="G2988" s="2">
        <v>59.5</v>
      </c>
      <c r="H2988" s="2">
        <v>40.5</v>
      </c>
      <c r="I2988" s="2" t="s">
        <v>26</v>
      </c>
      <c r="J2988" s="2" t="s">
        <v>20</v>
      </c>
      <c r="K2988" s="2">
        <v>2020</v>
      </c>
      <c r="L2988" s="2" t="s">
        <v>49</v>
      </c>
      <c r="M2988" s="3">
        <v>43893</v>
      </c>
    </row>
    <row r="2989" spans="1:13" x14ac:dyDescent="0.2">
      <c r="A2989" s="1" t="s">
        <v>220</v>
      </c>
      <c r="B2989" s="2" t="s">
        <v>3502</v>
      </c>
      <c r="C2989" s="2" t="s">
        <v>24</v>
      </c>
      <c r="D2989" s="2">
        <v>35000000</v>
      </c>
      <c r="E2989" s="2" t="s">
        <v>3438</v>
      </c>
      <c r="F2989" s="2" t="s">
        <v>97</v>
      </c>
      <c r="G2989" s="2">
        <v>47.8</v>
      </c>
      <c r="H2989" s="2">
        <v>52.2</v>
      </c>
      <c r="I2989" s="2" t="s">
        <v>26</v>
      </c>
      <c r="J2989" s="6">
        <v>0.55000000000000004</v>
      </c>
      <c r="K2989" s="2">
        <v>2020</v>
      </c>
      <c r="L2989" s="2" t="s">
        <v>49</v>
      </c>
      <c r="M2989" s="3">
        <v>43893</v>
      </c>
    </row>
    <row r="2990" spans="1:13" x14ac:dyDescent="0.2">
      <c r="A2990" s="1" t="s">
        <v>220</v>
      </c>
      <c r="B2990" s="2" t="s">
        <v>3609</v>
      </c>
      <c r="C2990" s="2" t="s">
        <v>24</v>
      </c>
      <c r="D2990" s="2">
        <v>10700000</v>
      </c>
      <c r="E2990" s="2" t="s">
        <v>3438</v>
      </c>
      <c r="F2990" s="2" t="s">
        <v>78</v>
      </c>
      <c r="G2990" s="2">
        <v>48.75</v>
      </c>
      <c r="H2990" s="2">
        <v>51.25</v>
      </c>
      <c r="I2990" s="2" t="s">
        <v>26</v>
      </c>
      <c r="J2990" s="6">
        <v>0.55000000000000004</v>
      </c>
      <c r="K2990" s="2">
        <v>2020</v>
      </c>
      <c r="L2990" s="2" t="s">
        <v>49</v>
      </c>
      <c r="M2990" s="3">
        <v>43893</v>
      </c>
    </row>
    <row r="2991" spans="1:13" x14ac:dyDescent="0.2">
      <c r="A2991" s="1" t="s">
        <v>22</v>
      </c>
      <c r="B2991" s="2" t="s">
        <v>3610</v>
      </c>
      <c r="C2991" s="2" t="s">
        <v>24</v>
      </c>
      <c r="D2991" s="2">
        <v>32500000</v>
      </c>
      <c r="E2991" s="2" t="s">
        <v>3438</v>
      </c>
      <c r="F2991" s="2" t="s">
        <v>35</v>
      </c>
      <c r="G2991" s="2">
        <v>37.840000000000003</v>
      </c>
      <c r="H2991" s="2">
        <v>62.16</v>
      </c>
      <c r="I2991" s="2" t="s">
        <v>26</v>
      </c>
      <c r="J2991" s="6">
        <v>0.55000000000000004</v>
      </c>
      <c r="K2991" s="2">
        <v>2020</v>
      </c>
      <c r="L2991" s="2" t="s">
        <v>49</v>
      </c>
      <c r="M2991" s="3">
        <v>43893</v>
      </c>
    </row>
    <row r="2992" spans="1:13" x14ac:dyDescent="0.2">
      <c r="A2992" s="1" t="s">
        <v>108</v>
      </c>
      <c r="B2992" s="2" t="s">
        <v>3611</v>
      </c>
      <c r="C2992" s="2" t="s">
        <v>24</v>
      </c>
      <c r="D2992" s="2">
        <v>22000000</v>
      </c>
      <c r="E2992" s="2" t="s">
        <v>3438</v>
      </c>
      <c r="F2992" s="2" t="s">
        <v>107</v>
      </c>
      <c r="G2992" s="2">
        <v>60</v>
      </c>
      <c r="H2992" s="2">
        <v>40</v>
      </c>
      <c r="I2992" s="2" t="s">
        <v>19</v>
      </c>
      <c r="J2992" s="6">
        <v>0.55000000000000004</v>
      </c>
      <c r="K2992" s="2">
        <v>2020</v>
      </c>
      <c r="L2992" s="2" t="s">
        <v>49</v>
      </c>
      <c r="M2992" s="3">
        <v>43893</v>
      </c>
    </row>
    <row r="2993" spans="1:13" x14ac:dyDescent="0.2">
      <c r="A2993" s="1" t="s">
        <v>108</v>
      </c>
      <c r="B2993" s="2" t="s">
        <v>3503</v>
      </c>
      <c r="C2993" s="2" t="s">
        <v>24</v>
      </c>
      <c r="D2993" s="2">
        <v>17500000</v>
      </c>
      <c r="E2993" s="2" t="s">
        <v>3438</v>
      </c>
      <c r="F2993" s="2" t="s">
        <v>59</v>
      </c>
      <c r="G2993" s="2">
        <v>65.94</v>
      </c>
      <c r="H2993" s="2">
        <v>34.06</v>
      </c>
      <c r="I2993" s="2" t="s">
        <v>19</v>
      </c>
      <c r="J2993" s="6">
        <v>0.55000000000000004</v>
      </c>
      <c r="K2993" s="2">
        <v>2020</v>
      </c>
      <c r="L2993" s="2" t="s">
        <v>49</v>
      </c>
      <c r="M2993" s="3">
        <v>43893</v>
      </c>
    </row>
    <row r="2994" spans="1:13" x14ac:dyDescent="0.2">
      <c r="A2994" s="1" t="s">
        <v>329</v>
      </c>
      <c r="B2994" s="2" t="s">
        <v>3612</v>
      </c>
      <c r="C2994" s="2" t="s">
        <v>24</v>
      </c>
      <c r="D2994" s="2">
        <v>16500000</v>
      </c>
      <c r="E2994" s="2" t="s">
        <v>3438</v>
      </c>
      <c r="F2994" s="2" t="s">
        <v>51</v>
      </c>
      <c r="G2994" s="2">
        <v>42.6</v>
      </c>
      <c r="H2994" s="2">
        <v>57.4</v>
      </c>
      <c r="I2994" s="2" t="s">
        <v>26</v>
      </c>
      <c r="J2994" s="6">
        <v>0.55000000000000004</v>
      </c>
      <c r="K2994" s="2">
        <v>2020</v>
      </c>
      <c r="L2994" s="2" t="s">
        <v>49</v>
      </c>
      <c r="M2994" s="3">
        <v>43893</v>
      </c>
    </row>
    <row r="2995" spans="1:13" x14ac:dyDescent="0.2">
      <c r="A2995" s="1" t="s">
        <v>45</v>
      </c>
      <c r="B2995" s="2" t="s">
        <v>2158</v>
      </c>
      <c r="C2995" s="2" t="s">
        <v>15</v>
      </c>
      <c r="D2995" s="2" t="s">
        <v>3613</v>
      </c>
      <c r="E2995" s="2" t="s">
        <v>3438</v>
      </c>
      <c r="F2995" s="2" t="s">
        <v>245</v>
      </c>
      <c r="G2995" s="2">
        <v>68.05</v>
      </c>
      <c r="H2995" s="2">
        <v>31.95</v>
      </c>
      <c r="I2995" s="2" t="s">
        <v>19</v>
      </c>
      <c r="J2995" s="2" t="s">
        <v>20</v>
      </c>
      <c r="K2995" s="2">
        <v>2020</v>
      </c>
      <c r="L2995" s="2" t="s">
        <v>49</v>
      </c>
      <c r="M2995" s="3">
        <v>43893</v>
      </c>
    </row>
    <row r="2996" spans="1:13" x14ac:dyDescent="0.2">
      <c r="A2996" s="1" t="s">
        <v>269</v>
      </c>
      <c r="B2996" s="2" t="s">
        <v>3614</v>
      </c>
      <c r="C2996" s="2" t="s">
        <v>24</v>
      </c>
      <c r="D2996" s="2">
        <v>47400000</v>
      </c>
      <c r="E2996" s="2" t="s">
        <v>3438</v>
      </c>
      <c r="F2996" s="2" t="s">
        <v>3615</v>
      </c>
      <c r="G2996" s="2">
        <v>61.71</v>
      </c>
      <c r="H2996" s="2">
        <v>38.29</v>
      </c>
      <c r="I2996" s="2" t="s">
        <v>19</v>
      </c>
      <c r="J2996" s="6">
        <v>0.55000000000000004</v>
      </c>
      <c r="K2996" s="2">
        <v>2020</v>
      </c>
      <c r="L2996" s="2" t="s">
        <v>49</v>
      </c>
      <c r="M2996" s="3">
        <v>43893</v>
      </c>
    </row>
    <row r="2997" spans="1:13" x14ac:dyDescent="0.2">
      <c r="A2997" s="1" t="s">
        <v>296</v>
      </c>
      <c r="B2997" s="2" t="s">
        <v>3616</v>
      </c>
      <c r="C2997" s="2" t="s">
        <v>24</v>
      </c>
      <c r="D2997" s="2">
        <v>398000000</v>
      </c>
      <c r="E2997" s="2" t="s">
        <v>3438</v>
      </c>
      <c r="F2997" s="2" t="s">
        <v>55</v>
      </c>
      <c r="G2997" s="2">
        <v>52.31</v>
      </c>
      <c r="H2997" s="2">
        <v>47.69</v>
      </c>
      <c r="I2997" s="2" t="s">
        <v>26</v>
      </c>
      <c r="J2997" s="6">
        <v>0.55000000000000004</v>
      </c>
      <c r="K2997" s="2">
        <v>2020</v>
      </c>
      <c r="L2997" s="2" t="s">
        <v>49</v>
      </c>
      <c r="M2997" s="3">
        <v>43893</v>
      </c>
    </row>
    <row r="2998" spans="1:13" x14ac:dyDescent="0.2">
      <c r="A2998" s="1" t="s">
        <v>22</v>
      </c>
      <c r="B2998" s="2" t="s">
        <v>3506</v>
      </c>
      <c r="C2998" s="2" t="s">
        <v>24</v>
      </c>
      <c r="D2998" s="2">
        <v>4200000</v>
      </c>
      <c r="E2998" s="2" t="s">
        <v>3438</v>
      </c>
      <c r="F2998" s="2" t="s">
        <v>3617</v>
      </c>
      <c r="G2998" s="2">
        <v>56.95</v>
      </c>
      <c r="H2998" s="2">
        <v>43.05</v>
      </c>
      <c r="I2998" s="2" t="s">
        <v>19</v>
      </c>
      <c r="J2998" s="6">
        <v>0.55000000000000004</v>
      </c>
      <c r="K2998" s="2">
        <v>2020</v>
      </c>
      <c r="L2998" s="2" t="s">
        <v>49</v>
      </c>
      <c r="M2998" s="3">
        <v>43893</v>
      </c>
    </row>
    <row r="2999" spans="1:13" x14ac:dyDescent="0.2">
      <c r="A2999" s="1" t="s">
        <v>242</v>
      </c>
      <c r="B2999" s="2" t="s">
        <v>3618</v>
      </c>
      <c r="C2999" s="2" t="s">
        <v>15</v>
      </c>
      <c r="D2999" s="2" t="s">
        <v>3619</v>
      </c>
      <c r="E2999" s="2" t="s">
        <v>3438</v>
      </c>
      <c r="F2999" s="2" t="s">
        <v>97</v>
      </c>
      <c r="G2999" s="2">
        <v>75.25</v>
      </c>
      <c r="H2999" s="2">
        <v>24.75</v>
      </c>
      <c r="I2999" s="2" t="s">
        <v>19</v>
      </c>
      <c r="J2999" s="2" t="s">
        <v>20</v>
      </c>
      <c r="K2999" s="2">
        <v>2020</v>
      </c>
      <c r="L2999" s="2" t="s">
        <v>49</v>
      </c>
      <c r="M2999" s="3">
        <v>43893</v>
      </c>
    </row>
    <row r="3000" spans="1:13" x14ac:dyDescent="0.2">
      <c r="A3000" s="1" t="s">
        <v>79</v>
      </c>
      <c r="B3000" s="2" t="s">
        <v>3620</v>
      </c>
      <c r="C3000" s="2" t="s">
        <v>24</v>
      </c>
      <c r="D3000" s="2">
        <v>33000000</v>
      </c>
      <c r="E3000" s="2" t="s">
        <v>3438</v>
      </c>
      <c r="F3000" s="2" t="s">
        <v>233</v>
      </c>
      <c r="G3000" s="2">
        <v>41.56</v>
      </c>
      <c r="H3000" s="2">
        <v>58.44</v>
      </c>
      <c r="I3000" s="2" t="s">
        <v>26</v>
      </c>
      <c r="J3000" s="6">
        <v>0.55000000000000004</v>
      </c>
      <c r="K3000" s="2">
        <v>2020</v>
      </c>
      <c r="L3000" s="2" t="s">
        <v>49</v>
      </c>
      <c r="M3000" s="3">
        <v>43893</v>
      </c>
    </row>
    <row r="3001" spans="1:13" x14ac:dyDescent="0.2">
      <c r="A3001" s="1" t="s">
        <v>79</v>
      </c>
      <c r="B3001" s="2" t="s">
        <v>3621</v>
      </c>
      <c r="C3001" s="2" t="s">
        <v>24</v>
      </c>
      <c r="D3001" s="2">
        <v>52985000</v>
      </c>
      <c r="E3001" s="2" t="s">
        <v>3438</v>
      </c>
      <c r="F3001" s="2" t="s">
        <v>251</v>
      </c>
      <c r="G3001" s="2">
        <v>70.09</v>
      </c>
      <c r="H3001" s="2">
        <v>29.91</v>
      </c>
      <c r="I3001" s="2" t="s">
        <v>19</v>
      </c>
      <c r="J3001" s="6">
        <v>0.55000000000000004</v>
      </c>
      <c r="K3001" s="2">
        <v>2020</v>
      </c>
      <c r="L3001" s="2" t="s">
        <v>49</v>
      </c>
      <c r="M3001" s="3">
        <v>43893</v>
      </c>
    </row>
    <row r="3002" spans="1:13" x14ac:dyDescent="0.2">
      <c r="A3002" s="1" t="s">
        <v>79</v>
      </c>
      <c r="B3002" s="2" t="s">
        <v>3621</v>
      </c>
      <c r="C3002" s="2" t="s">
        <v>24</v>
      </c>
      <c r="D3002" s="2">
        <v>55500000</v>
      </c>
      <c r="E3002" s="2" t="s">
        <v>3438</v>
      </c>
      <c r="F3002" s="2" t="s">
        <v>140</v>
      </c>
      <c r="G3002" s="2">
        <v>68.900000000000006</v>
      </c>
      <c r="H3002" s="2">
        <v>31.1</v>
      </c>
      <c r="I3002" s="2" t="s">
        <v>19</v>
      </c>
      <c r="J3002" s="6">
        <v>0.55000000000000004</v>
      </c>
      <c r="K3002" s="2">
        <v>2020</v>
      </c>
      <c r="L3002" s="2" t="s">
        <v>49</v>
      </c>
      <c r="M3002" s="3">
        <v>43893</v>
      </c>
    </row>
    <row r="3003" spans="1:13" x14ac:dyDescent="0.2">
      <c r="A3003" s="1" t="s">
        <v>374</v>
      </c>
      <c r="B3003" s="2" t="s">
        <v>2160</v>
      </c>
      <c r="C3003" s="2" t="s">
        <v>24</v>
      </c>
      <c r="D3003" s="2">
        <v>11500000</v>
      </c>
      <c r="E3003" s="2" t="s">
        <v>3438</v>
      </c>
      <c r="F3003" s="2" t="s">
        <v>59</v>
      </c>
      <c r="G3003" s="2">
        <v>53.62</v>
      </c>
      <c r="H3003" s="2">
        <v>46.38</v>
      </c>
      <c r="I3003" s="2" t="s">
        <v>26</v>
      </c>
      <c r="J3003" s="6">
        <v>0.55000000000000004</v>
      </c>
      <c r="K3003" s="2">
        <v>2020</v>
      </c>
      <c r="L3003" s="2" t="s">
        <v>49</v>
      </c>
      <c r="M3003" s="3">
        <v>43893</v>
      </c>
    </row>
    <row r="3004" spans="1:13" x14ac:dyDescent="0.2">
      <c r="A3004" s="1" t="s">
        <v>205</v>
      </c>
      <c r="B3004" s="2" t="s">
        <v>3622</v>
      </c>
      <c r="C3004" s="2" t="s">
        <v>15</v>
      </c>
      <c r="D3004" s="2" t="s">
        <v>3623</v>
      </c>
      <c r="E3004" s="2" t="s">
        <v>3438</v>
      </c>
      <c r="F3004" s="2" t="s">
        <v>51</v>
      </c>
      <c r="G3004" s="2">
        <v>73.13</v>
      </c>
      <c r="H3004" s="2">
        <v>26.87</v>
      </c>
      <c r="I3004" s="2" t="s">
        <v>19</v>
      </c>
      <c r="J3004" s="2" t="s">
        <v>20</v>
      </c>
      <c r="K3004" s="2">
        <v>2020</v>
      </c>
      <c r="L3004" s="2" t="s">
        <v>49</v>
      </c>
      <c r="M3004" s="3">
        <v>43893</v>
      </c>
    </row>
    <row r="3005" spans="1:13" x14ac:dyDescent="0.2">
      <c r="A3005" s="1" t="s">
        <v>108</v>
      </c>
      <c r="B3005" s="2" t="s">
        <v>3452</v>
      </c>
      <c r="C3005" s="2" t="s">
        <v>15</v>
      </c>
      <c r="D3005" s="2" t="s">
        <v>3624</v>
      </c>
      <c r="E3005" s="2" t="s">
        <v>3438</v>
      </c>
      <c r="F3005" s="2" t="s">
        <v>55</v>
      </c>
      <c r="G3005" s="2">
        <v>68.91</v>
      </c>
      <c r="H3005" s="2">
        <v>31.09</v>
      </c>
      <c r="I3005" s="2" t="s">
        <v>19</v>
      </c>
      <c r="J3005" s="2" t="s">
        <v>20</v>
      </c>
      <c r="K3005" s="2">
        <v>2020</v>
      </c>
      <c r="L3005" s="2" t="s">
        <v>49</v>
      </c>
      <c r="M3005" s="3">
        <v>43893</v>
      </c>
    </row>
    <row r="3006" spans="1:13" x14ac:dyDescent="0.2">
      <c r="A3006" s="1" t="s">
        <v>32</v>
      </c>
      <c r="B3006" s="2" t="s">
        <v>1583</v>
      </c>
      <c r="C3006" s="2" t="s">
        <v>24</v>
      </c>
      <c r="D3006" s="2">
        <v>75000000</v>
      </c>
      <c r="E3006" s="2" t="s">
        <v>3438</v>
      </c>
      <c r="F3006" s="2" t="s">
        <v>44</v>
      </c>
      <c r="G3006" s="2">
        <v>55.12</v>
      </c>
      <c r="H3006" s="2">
        <v>44.88</v>
      </c>
      <c r="I3006" s="2" t="s">
        <v>19</v>
      </c>
      <c r="J3006" s="6">
        <v>0.55000000000000004</v>
      </c>
      <c r="K3006" s="2">
        <v>2020</v>
      </c>
      <c r="L3006" s="2" t="s">
        <v>49</v>
      </c>
      <c r="M3006" s="3">
        <v>43893</v>
      </c>
    </row>
    <row r="3007" spans="1:13" x14ac:dyDescent="0.2">
      <c r="A3007" s="1" t="s">
        <v>60</v>
      </c>
      <c r="B3007" s="2" t="s">
        <v>3625</v>
      </c>
      <c r="C3007" s="2" t="s">
        <v>24</v>
      </c>
      <c r="D3007" s="2">
        <v>38950000</v>
      </c>
      <c r="E3007" s="2" t="s">
        <v>3438</v>
      </c>
      <c r="F3007" s="2" t="s">
        <v>107</v>
      </c>
      <c r="G3007" s="2">
        <v>51.7</v>
      </c>
      <c r="H3007" s="2">
        <v>48.3</v>
      </c>
      <c r="I3007" s="2" t="s">
        <v>26</v>
      </c>
      <c r="J3007" s="6">
        <v>0.55000000000000004</v>
      </c>
      <c r="K3007" s="2">
        <v>2020</v>
      </c>
      <c r="L3007" s="2" t="s">
        <v>49</v>
      </c>
      <c r="M3007" s="3">
        <v>43893</v>
      </c>
    </row>
    <row r="3008" spans="1:13" x14ac:dyDescent="0.2">
      <c r="A3008" s="1" t="s">
        <v>32</v>
      </c>
      <c r="B3008" s="2" t="s">
        <v>3626</v>
      </c>
      <c r="C3008" s="2" t="s">
        <v>15</v>
      </c>
      <c r="D3008" s="2" t="s">
        <v>3627</v>
      </c>
      <c r="E3008" s="2" t="s">
        <v>3438</v>
      </c>
      <c r="F3008" s="2" t="s">
        <v>140</v>
      </c>
      <c r="G3008" s="2">
        <v>79.849999999999994</v>
      </c>
      <c r="H3008" s="2">
        <v>20.149999999999999</v>
      </c>
      <c r="I3008" s="2" t="s">
        <v>19</v>
      </c>
      <c r="J3008" s="2" t="s">
        <v>20</v>
      </c>
      <c r="K3008" s="2">
        <v>2020</v>
      </c>
      <c r="L3008" s="2" t="s">
        <v>49</v>
      </c>
      <c r="M3008" s="3">
        <v>43893</v>
      </c>
    </row>
    <row r="3009" spans="1:13" x14ac:dyDescent="0.2">
      <c r="A3009" s="1" t="s">
        <v>32</v>
      </c>
      <c r="B3009" s="2" t="s">
        <v>3628</v>
      </c>
      <c r="C3009" s="2" t="s">
        <v>15</v>
      </c>
      <c r="D3009" s="2" t="s">
        <v>3629</v>
      </c>
      <c r="E3009" s="2" t="s">
        <v>3438</v>
      </c>
      <c r="F3009" s="2" t="s">
        <v>251</v>
      </c>
      <c r="G3009" s="2">
        <v>74</v>
      </c>
      <c r="H3009" s="2">
        <v>26</v>
      </c>
      <c r="I3009" s="2" t="s">
        <v>19</v>
      </c>
      <c r="J3009" s="2" t="s">
        <v>20</v>
      </c>
      <c r="K3009" s="2">
        <v>2020</v>
      </c>
      <c r="L3009" s="2" t="s">
        <v>49</v>
      </c>
      <c r="M3009" s="3">
        <v>43893</v>
      </c>
    </row>
    <row r="3010" spans="1:13" x14ac:dyDescent="0.2">
      <c r="A3010" s="1" t="s">
        <v>22</v>
      </c>
      <c r="B3010" s="2" t="s">
        <v>3630</v>
      </c>
      <c r="C3010" s="2" t="s">
        <v>24</v>
      </c>
      <c r="D3010" s="2">
        <v>17000000</v>
      </c>
      <c r="E3010" s="2" t="s">
        <v>3438</v>
      </c>
      <c r="F3010" s="2" t="s">
        <v>59</v>
      </c>
      <c r="G3010" s="2">
        <v>52.77</v>
      </c>
      <c r="H3010" s="2">
        <v>47.23</v>
      </c>
      <c r="I3010" s="2" t="s">
        <v>26</v>
      </c>
      <c r="J3010" s="6">
        <v>0.55000000000000004</v>
      </c>
      <c r="K3010" s="2">
        <v>2020</v>
      </c>
      <c r="L3010" s="2" t="s">
        <v>49</v>
      </c>
      <c r="M3010" s="3">
        <v>43893</v>
      </c>
    </row>
    <row r="3011" spans="1:13" x14ac:dyDescent="0.2">
      <c r="A3011" s="1" t="s">
        <v>339</v>
      </c>
      <c r="B3011" s="2" t="s">
        <v>3631</v>
      </c>
      <c r="C3011" s="2" t="s">
        <v>24</v>
      </c>
      <c r="D3011" s="2">
        <v>31000000</v>
      </c>
      <c r="E3011" s="2" t="s">
        <v>3438</v>
      </c>
      <c r="F3011" s="2" t="s">
        <v>65</v>
      </c>
      <c r="G3011" s="2">
        <v>70.09</v>
      </c>
      <c r="H3011" s="2">
        <v>29.91</v>
      </c>
      <c r="I3011" s="2" t="s">
        <v>19</v>
      </c>
      <c r="J3011" s="6">
        <v>0.55000000000000004</v>
      </c>
      <c r="K3011" s="2">
        <v>2020</v>
      </c>
      <c r="L3011" s="2" t="s">
        <v>49</v>
      </c>
      <c r="M3011" s="3">
        <v>43893</v>
      </c>
    </row>
    <row r="3012" spans="1:13" x14ac:dyDescent="0.2">
      <c r="A3012" s="1" t="s">
        <v>242</v>
      </c>
      <c r="B3012" s="2" t="s">
        <v>3632</v>
      </c>
      <c r="C3012" s="2" t="s">
        <v>24</v>
      </c>
      <c r="D3012" s="2">
        <v>9500000</v>
      </c>
      <c r="E3012" s="2" t="s">
        <v>3438</v>
      </c>
      <c r="F3012" s="2" t="s">
        <v>78</v>
      </c>
      <c r="G3012" s="2">
        <v>50.56</v>
      </c>
      <c r="H3012" s="2">
        <v>49.44</v>
      </c>
      <c r="I3012" s="2" t="s">
        <v>26</v>
      </c>
      <c r="J3012" s="6">
        <v>0.55000000000000004</v>
      </c>
      <c r="K3012" s="2">
        <v>2020</v>
      </c>
      <c r="L3012" s="2" t="s">
        <v>49</v>
      </c>
      <c r="M3012" s="3">
        <v>43893</v>
      </c>
    </row>
    <row r="3013" spans="1:13" x14ac:dyDescent="0.2">
      <c r="A3013" s="1" t="s">
        <v>339</v>
      </c>
      <c r="B3013" s="2" t="s">
        <v>3514</v>
      </c>
      <c r="C3013" s="2" t="s">
        <v>24</v>
      </c>
      <c r="D3013" s="2">
        <v>17000000</v>
      </c>
      <c r="E3013" s="2" t="s">
        <v>3438</v>
      </c>
      <c r="F3013" s="2" t="s">
        <v>245</v>
      </c>
      <c r="G3013" s="2">
        <v>54.81</v>
      </c>
      <c r="H3013" s="2">
        <v>45.19</v>
      </c>
      <c r="I3013" s="2" t="s">
        <v>26</v>
      </c>
      <c r="J3013" s="6">
        <v>0.55000000000000004</v>
      </c>
      <c r="K3013" s="2">
        <v>2020</v>
      </c>
      <c r="L3013" s="2" t="s">
        <v>49</v>
      </c>
      <c r="M3013" s="3">
        <v>43893</v>
      </c>
    </row>
    <row r="3014" spans="1:13" x14ac:dyDescent="0.2">
      <c r="A3014" s="1" t="s">
        <v>290</v>
      </c>
      <c r="B3014" s="2" t="s">
        <v>3515</v>
      </c>
      <c r="C3014" s="2" t="s">
        <v>24</v>
      </c>
      <c r="D3014" s="2">
        <v>6000000</v>
      </c>
      <c r="E3014" s="2" t="s">
        <v>3438</v>
      </c>
      <c r="F3014" s="2" t="s">
        <v>233</v>
      </c>
      <c r="G3014" s="2">
        <v>53.87</v>
      </c>
      <c r="H3014" s="2">
        <v>46.13</v>
      </c>
      <c r="I3014" s="2" t="s">
        <v>26</v>
      </c>
      <c r="J3014" s="6">
        <v>0.55000000000000004</v>
      </c>
      <c r="K3014" s="2">
        <v>2020</v>
      </c>
      <c r="L3014" s="2" t="s">
        <v>49</v>
      </c>
      <c r="M3014" s="3">
        <v>43893</v>
      </c>
    </row>
    <row r="3015" spans="1:13" x14ac:dyDescent="0.2">
      <c r="A3015" s="1" t="s">
        <v>52</v>
      </c>
      <c r="B3015" s="2" t="s">
        <v>3633</v>
      </c>
      <c r="C3015" s="2" t="s">
        <v>15</v>
      </c>
      <c r="D3015" s="2" t="s">
        <v>3634</v>
      </c>
      <c r="E3015" s="2" t="s">
        <v>3438</v>
      </c>
      <c r="F3015" s="2" t="s">
        <v>159</v>
      </c>
      <c r="G3015" s="2">
        <v>57.7</v>
      </c>
      <c r="H3015" s="2">
        <v>42.3</v>
      </c>
      <c r="I3015" s="2" t="s">
        <v>26</v>
      </c>
      <c r="J3015" s="2" t="s">
        <v>20</v>
      </c>
      <c r="K3015" s="2">
        <v>2020</v>
      </c>
      <c r="L3015" s="2" t="s">
        <v>49</v>
      </c>
      <c r="M3015" s="3">
        <v>43893</v>
      </c>
    </row>
    <row r="3016" spans="1:13" x14ac:dyDescent="0.2">
      <c r="A3016" s="1" t="s">
        <v>339</v>
      </c>
      <c r="B3016" s="2" t="s">
        <v>3635</v>
      </c>
      <c r="C3016" s="2" t="s">
        <v>24</v>
      </c>
      <c r="D3016" s="2">
        <v>35000000</v>
      </c>
      <c r="E3016" s="2" t="s">
        <v>3438</v>
      </c>
      <c r="F3016" s="2" t="s">
        <v>55</v>
      </c>
      <c r="G3016" s="2">
        <v>56.13</v>
      </c>
      <c r="H3016" s="2">
        <v>43.87</v>
      </c>
      <c r="I3016" s="2" t="s">
        <v>19</v>
      </c>
      <c r="J3016" s="6">
        <v>0.55000000000000004</v>
      </c>
      <c r="K3016" s="2">
        <v>2020</v>
      </c>
      <c r="L3016" s="2" t="s">
        <v>49</v>
      </c>
      <c r="M3016" s="3">
        <v>43893</v>
      </c>
    </row>
    <row r="3017" spans="1:13" x14ac:dyDescent="0.2">
      <c r="A3017" s="1" t="s">
        <v>242</v>
      </c>
      <c r="B3017" s="2" t="s">
        <v>2168</v>
      </c>
      <c r="C3017" s="2" t="s">
        <v>15</v>
      </c>
      <c r="D3017" s="2" t="s">
        <v>3636</v>
      </c>
      <c r="E3017" s="2" t="s">
        <v>3438</v>
      </c>
      <c r="F3017" s="2" t="s">
        <v>107</v>
      </c>
      <c r="G3017" s="2">
        <v>67.099999999999994</v>
      </c>
      <c r="H3017" s="2">
        <v>32.9</v>
      </c>
      <c r="I3017" s="2" t="s">
        <v>19</v>
      </c>
      <c r="J3017" s="2" t="s">
        <v>20</v>
      </c>
      <c r="K3017" s="2">
        <v>2020</v>
      </c>
      <c r="L3017" s="2" t="s">
        <v>49</v>
      </c>
      <c r="M3017" s="3">
        <v>43893</v>
      </c>
    </row>
    <row r="3018" spans="1:13" x14ac:dyDescent="0.2">
      <c r="A3018" s="1" t="s">
        <v>52</v>
      </c>
      <c r="B3018" s="2" t="s">
        <v>3637</v>
      </c>
      <c r="C3018" s="2" t="s">
        <v>24</v>
      </c>
      <c r="D3018" s="2">
        <v>259000000</v>
      </c>
      <c r="E3018" s="2" t="s">
        <v>3438</v>
      </c>
      <c r="F3018" s="2" t="s">
        <v>251</v>
      </c>
      <c r="G3018" s="2">
        <v>69.5</v>
      </c>
      <c r="H3018" s="2">
        <v>30.5</v>
      </c>
      <c r="I3018" s="2" t="s">
        <v>19</v>
      </c>
      <c r="J3018" s="6">
        <v>0.55000000000000004</v>
      </c>
      <c r="K3018" s="2">
        <v>2020</v>
      </c>
      <c r="L3018" s="2" t="s">
        <v>49</v>
      </c>
      <c r="M3018" s="3">
        <v>43893</v>
      </c>
    </row>
    <row r="3019" spans="1:13" x14ac:dyDescent="0.2">
      <c r="A3019" s="1" t="s">
        <v>56</v>
      </c>
      <c r="B3019" s="2" t="s">
        <v>3638</v>
      </c>
      <c r="C3019" s="2" t="s">
        <v>24</v>
      </c>
      <c r="D3019" s="2">
        <v>19000000</v>
      </c>
      <c r="E3019" s="2" t="s">
        <v>3438</v>
      </c>
      <c r="F3019" s="2" t="s">
        <v>107</v>
      </c>
      <c r="G3019" s="2">
        <v>45.9</v>
      </c>
      <c r="H3019" s="2">
        <v>54.1</v>
      </c>
      <c r="I3019" s="2" t="s">
        <v>26</v>
      </c>
      <c r="J3019" s="6">
        <v>0.55000000000000004</v>
      </c>
      <c r="K3019" s="2">
        <v>2020</v>
      </c>
      <c r="L3019" s="2" t="s">
        <v>49</v>
      </c>
      <c r="M3019" s="3">
        <v>43893</v>
      </c>
    </row>
    <row r="3020" spans="1:13" x14ac:dyDescent="0.2">
      <c r="A3020" s="1" t="s">
        <v>205</v>
      </c>
      <c r="B3020" s="2" t="s">
        <v>3639</v>
      </c>
      <c r="C3020" s="2" t="s">
        <v>24</v>
      </c>
      <c r="D3020" s="2">
        <v>575000000</v>
      </c>
      <c r="E3020" s="2" t="s">
        <v>3438</v>
      </c>
      <c r="F3020" s="2" t="s">
        <v>233</v>
      </c>
      <c r="G3020" s="2">
        <v>58.73</v>
      </c>
      <c r="H3020" s="2">
        <v>41.27</v>
      </c>
      <c r="I3020" s="2" t="s">
        <v>19</v>
      </c>
      <c r="J3020" s="6">
        <v>0.55000000000000004</v>
      </c>
      <c r="K3020" s="2">
        <v>2020</v>
      </c>
      <c r="L3020" s="2" t="s">
        <v>49</v>
      </c>
      <c r="M3020" s="3">
        <v>43893</v>
      </c>
    </row>
    <row r="3021" spans="1:13" x14ac:dyDescent="0.2">
      <c r="A3021" s="1" t="s">
        <v>69</v>
      </c>
      <c r="B3021" s="2" t="s">
        <v>3640</v>
      </c>
      <c r="C3021" s="2" t="s">
        <v>24</v>
      </c>
      <c r="D3021" s="2">
        <v>55600000</v>
      </c>
      <c r="E3021" s="2" t="s">
        <v>3438</v>
      </c>
      <c r="F3021" s="2" t="s">
        <v>76</v>
      </c>
      <c r="G3021" s="2">
        <v>40.42</v>
      </c>
      <c r="H3021" s="2">
        <v>59.58</v>
      </c>
      <c r="I3021" s="2" t="s">
        <v>26</v>
      </c>
      <c r="J3021" s="6">
        <v>0.55000000000000004</v>
      </c>
      <c r="K3021" s="2">
        <v>2020</v>
      </c>
      <c r="L3021" s="2" t="s">
        <v>49</v>
      </c>
      <c r="M3021" s="3">
        <v>43893</v>
      </c>
    </row>
    <row r="3022" spans="1:13" x14ac:dyDescent="0.2">
      <c r="A3022" s="1" t="s">
        <v>329</v>
      </c>
      <c r="B3022" s="2" t="s">
        <v>3641</v>
      </c>
      <c r="C3022" s="2" t="s">
        <v>24</v>
      </c>
      <c r="D3022" s="2">
        <v>30000000</v>
      </c>
      <c r="E3022" s="2" t="s">
        <v>3438</v>
      </c>
      <c r="F3022" s="2" t="s">
        <v>115</v>
      </c>
      <c r="G3022" s="2">
        <v>52.65</v>
      </c>
      <c r="H3022" s="2">
        <v>47.35</v>
      </c>
      <c r="I3022" s="2" t="s">
        <v>26</v>
      </c>
      <c r="J3022" s="6">
        <v>0.55000000000000004</v>
      </c>
      <c r="K3022" s="2">
        <v>2020</v>
      </c>
      <c r="L3022" s="2" t="s">
        <v>49</v>
      </c>
      <c r="M3022" s="3">
        <v>43893</v>
      </c>
    </row>
    <row r="3023" spans="1:13" x14ac:dyDescent="0.2">
      <c r="A3023" s="1" t="s">
        <v>122</v>
      </c>
      <c r="B3023" s="2" t="s">
        <v>3642</v>
      </c>
      <c r="C3023" s="2" t="s">
        <v>24</v>
      </c>
      <c r="D3023" s="2">
        <v>29868000</v>
      </c>
      <c r="E3023" s="2" t="s">
        <v>3438</v>
      </c>
      <c r="F3023" s="2" t="s">
        <v>65</v>
      </c>
      <c r="G3023" s="2">
        <v>42.83</v>
      </c>
      <c r="H3023" s="2">
        <v>57.17</v>
      </c>
      <c r="I3023" s="2" t="s">
        <v>26</v>
      </c>
      <c r="J3023" s="6">
        <v>0.55000000000000004</v>
      </c>
      <c r="K3023" s="2">
        <v>2020</v>
      </c>
      <c r="L3023" s="2" t="s">
        <v>49</v>
      </c>
      <c r="M3023" s="3">
        <v>43893</v>
      </c>
    </row>
    <row r="3024" spans="1:13" x14ac:dyDescent="0.2">
      <c r="A3024" s="1" t="s">
        <v>308</v>
      </c>
      <c r="B3024" s="2" t="s">
        <v>3643</v>
      </c>
      <c r="C3024" s="2" t="s">
        <v>24</v>
      </c>
      <c r="D3024" s="2">
        <v>33400000</v>
      </c>
      <c r="E3024" s="2" t="s">
        <v>3438</v>
      </c>
      <c r="F3024" s="2" t="s">
        <v>51</v>
      </c>
      <c r="G3024" s="2">
        <v>46.02</v>
      </c>
      <c r="H3024" s="2">
        <v>53.98</v>
      </c>
      <c r="I3024" s="2" t="s">
        <v>26</v>
      </c>
      <c r="J3024" s="6">
        <v>0.55000000000000004</v>
      </c>
      <c r="K3024" s="2">
        <v>2020</v>
      </c>
      <c r="L3024" s="2" t="s">
        <v>49</v>
      </c>
      <c r="M3024" s="3">
        <v>43893</v>
      </c>
    </row>
    <row r="3025" spans="1:13" x14ac:dyDescent="0.2">
      <c r="A3025" s="1" t="s">
        <v>532</v>
      </c>
      <c r="B3025" s="2" t="s">
        <v>3644</v>
      </c>
      <c r="C3025" s="2" t="s">
        <v>24</v>
      </c>
      <c r="D3025" s="2">
        <v>4000000</v>
      </c>
      <c r="E3025" s="2" t="s">
        <v>3438</v>
      </c>
      <c r="F3025" s="2" t="s">
        <v>59</v>
      </c>
      <c r="G3025" s="2">
        <v>39.04</v>
      </c>
      <c r="H3025" s="2">
        <v>60.96</v>
      </c>
      <c r="I3025" s="2" t="s">
        <v>26</v>
      </c>
      <c r="J3025" s="6">
        <v>0.55000000000000004</v>
      </c>
      <c r="K3025" s="2">
        <v>2020</v>
      </c>
      <c r="L3025" s="2" t="s">
        <v>49</v>
      </c>
      <c r="M3025" s="3">
        <v>43893</v>
      </c>
    </row>
    <row r="3026" spans="1:13" x14ac:dyDescent="0.2">
      <c r="A3026" s="1" t="s">
        <v>108</v>
      </c>
      <c r="B3026" s="2" t="s">
        <v>3645</v>
      </c>
      <c r="C3026" s="2" t="s">
        <v>24</v>
      </c>
      <c r="D3026" s="2">
        <v>28000000</v>
      </c>
      <c r="E3026" s="2" t="s">
        <v>3438</v>
      </c>
      <c r="F3026" s="2" t="s">
        <v>76</v>
      </c>
      <c r="G3026" s="2">
        <v>59.9</v>
      </c>
      <c r="H3026" s="2">
        <v>40.1</v>
      </c>
      <c r="I3026" s="2" t="s">
        <v>19</v>
      </c>
      <c r="J3026" s="6">
        <v>0.55000000000000004</v>
      </c>
      <c r="K3026" s="2">
        <v>2020</v>
      </c>
      <c r="L3026" s="2" t="s">
        <v>49</v>
      </c>
      <c r="M3026" s="3">
        <v>43893</v>
      </c>
    </row>
    <row r="3027" spans="1:13" x14ac:dyDescent="0.2">
      <c r="A3027" s="1" t="s">
        <v>116</v>
      </c>
      <c r="B3027" s="2" t="s">
        <v>3646</v>
      </c>
      <c r="C3027" s="2" t="s">
        <v>24</v>
      </c>
      <c r="D3027" s="2">
        <v>4700000</v>
      </c>
      <c r="E3027" s="2" t="s">
        <v>3438</v>
      </c>
      <c r="F3027" s="2" t="s">
        <v>55</v>
      </c>
      <c r="G3027" s="2">
        <v>45.41</v>
      </c>
      <c r="H3027" s="2">
        <v>54.59</v>
      </c>
      <c r="I3027" s="2" t="s">
        <v>26</v>
      </c>
      <c r="J3027" s="6">
        <v>0.55000000000000004</v>
      </c>
      <c r="K3027" s="2">
        <v>2020</v>
      </c>
      <c r="L3027" s="2" t="s">
        <v>49</v>
      </c>
      <c r="M3027" s="3">
        <v>43893</v>
      </c>
    </row>
    <row r="3028" spans="1:13" x14ac:dyDescent="0.2">
      <c r="A3028" s="1" t="s">
        <v>150</v>
      </c>
      <c r="B3028" s="2" t="s">
        <v>3219</v>
      </c>
      <c r="C3028" s="2" t="s">
        <v>24</v>
      </c>
      <c r="D3028" s="2">
        <v>16000000</v>
      </c>
      <c r="E3028" s="2" t="s">
        <v>3438</v>
      </c>
      <c r="F3028" s="2" t="s">
        <v>95</v>
      </c>
      <c r="G3028" s="2">
        <v>41.48</v>
      </c>
      <c r="H3028" s="2">
        <v>58.52</v>
      </c>
      <c r="I3028" s="2" t="s">
        <v>26</v>
      </c>
      <c r="J3028" s="6">
        <v>0.55000000000000004</v>
      </c>
      <c r="K3028" s="2">
        <v>2020</v>
      </c>
      <c r="L3028" s="2" t="s">
        <v>49</v>
      </c>
      <c r="M3028" s="3">
        <v>43893</v>
      </c>
    </row>
    <row r="3029" spans="1:13" x14ac:dyDescent="0.2">
      <c r="A3029" s="1" t="s">
        <v>69</v>
      </c>
      <c r="B3029" s="2" t="s">
        <v>3647</v>
      </c>
      <c r="C3029" s="2" t="s">
        <v>24</v>
      </c>
      <c r="D3029" s="2">
        <v>56000000</v>
      </c>
      <c r="E3029" s="2" t="s">
        <v>3438</v>
      </c>
      <c r="F3029" s="2" t="s">
        <v>115</v>
      </c>
      <c r="G3029" s="2">
        <v>69.47</v>
      </c>
      <c r="H3029" s="2">
        <v>30.53</v>
      </c>
      <c r="I3029" s="2" t="s">
        <v>19</v>
      </c>
      <c r="J3029" s="2" t="s">
        <v>20</v>
      </c>
      <c r="K3029" s="2">
        <v>2020</v>
      </c>
      <c r="L3029" s="2" t="s">
        <v>49</v>
      </c>
      <c r="M3029" s="3">
        <v>43893</v>
      </c>
    </row>
    <row r="3030" spans="1:13" x14ac:dyDescent="0.2">
      <c r="A3030" s="1" t="s">
        <v>69</v>
      </c>
      <c r="B3030" s="2" t="s">
        <v>3647</v>
      </c>
      <c r="C3030" s="2" t="s">
        <v>24</v>
      </c>
      <c r="D3030" s="2">
        <v>33000000</v>
      </c>
      <c r="E3030" s="2" t="s">
        <v>3438</v>
      </c>
      <c r="F3030" s="2" t="s">
        <v>121</v>
      </c>
      <c r="G3030" s="2">
        <v>49.79</v>
      </c>
      <c r="H3030" s="2">
        <v>50.21</v>
      </c>
      <c r="I3030" s="2" t="s">
        <v>26</v>
      </c>
      <c r="J3030" s="6">
        <v>0.55000000000000004</v>
      </c>
      <c r="K3030" s="2">
        <v>2020</v>
      </c>
      <c r="L3030" s="2" t="s">
        <v>49</v>
      </c>
      <c r="M3030" s="3">
        <v>43893</v>
      </c>
    </row>
    <row r="3031" spans="1:13" x14ac:dyDescent="0.2">
      <c r="A3031" s="1" t="s">
        <v>13</v>
      </c>
      <c r="B3031" s="2" t="s">
        <v>3648</v>
      </c>
      <c r="C3031" s="2" t="s">
        <v>24</v>
      </c>
      <c r="D3031" s="2">
        <v>125000000</v>
      </c>
      <c r="E3031" s="2" t="s">
        <v>3438</v>
      </c>
      <c r="F3031" s="2" t="s">
        <v>727</v>
      </c>
      <c r="G3031" s="2">
        <v>69.180000000000007</v>
      </c>
      <c r="H3031" s="2">
        <v>30.82</v>
      </c>
      <c r="I3031" s="2" t="s">
        <v>19</v>
      </c>
      <c r="J3031" s="6">
        <v>0.55000000000000004</v>
      </c>
      <c r="K3031" s="2">
        <v>2020</v>
      </c>
      <c r="L3031" s="2" t="s">
        <v>49</v>
      </c>
      <c r="M3031" s="3">
        <v>43893</v>
      </c>
    </row>
    <row r="3032" spans="1:13" x14ac:dyDescent="0.2">
      <c r="A3032" s="1" t="s">
        <v>91</v>
      </c>
      <c r="B3032" s="2" t="s">
        <v>3649</v>
      </c>
      <c r="C3032" s="2" t="s">
        <v>24</v>
      </c>
      <c r="D3032" s="2">
        <v>27000000</v>
      </c>
      <c r="E3032" s="2" t="s">
        <v>3438</v>
      </c>
      <c r="F3032" s="2" t="s">
        <v>97</v>
      </c>
      <c r="G3032" s="2">
        <v>64.53</v>
      </c>
      <c r="H3032" s="2">
        <v>35.47</v>
      </c>
      <c r="I3032" s="2" t="s">
        <v>19</v>
      </c>
      <c r="J3032" s="6">
        <v>0.55000000000000004</v>
      </c>
      <c r="K3032" s="2">
        <v>2020</v>
      </c>
      <c r="L3032" s="2" t="s">
        <v>49</v>
      </c>
      <c r="M3032" s="3">
        <v>43893</v>
      </c>
    </row>
    <row r="3033" spans="1:13" x14ac:dyDescent="0.2">
      <c r="A3033" s="1" t="s">
        <v>177</v>
      </c>
      <c r="B3033" s="2" t="s">
        <v>3650</v>
      </c>
      <c r="C3033" s="2" t="s">
        <v>24</v>
      </c>
      <c r="D3033" s="2">
        <v>1200000</v>
      </c>
      <c r="E3033" s="2" t="s">
        <v>3438</v>
      </c>
      <c r="F3033" s="2" t="s">
        <v>44</v>
      </c>
      <c r="G3033" s="2">
        <v>61.35</v>
      </c>
      <c r="H3033" s="2">
        <v>38.65</v>
      </c>
      <c r="I3033" s="2" t="s">
        <v>19</v>
      </c>
      <c r="J3033" s="6">
        <v>0.55000000000000004</v>
      </c>
      <c r="K3033" s="2">
        <v>2020</v>
      </c>
      <c r="L3033" s="2" t="s">
        <v>49</v>
      </c>
      <c r="M3033" s="3">
        <v>43893</v>
      </c>
    </row>
    <row r="3034" spans="1:13" x14ac:dyDescent="0.2">
      <c r="A3034" s="1" t="s">
        <v>108</v>
      </c>
      <c r="B3034" s="2" t="s">
        <v>3651</v>
      </c>
      <c r="C3034" s="2" t="s">
        <v>24</v>
      </c>
      <c r="D3034" s="2">
        <v>7500000</v>
      </c>
      <c r="E3034" s="2" t="s">
        <v>3438</v>
      </c>
      <c r="F3034" s="2" t="s">
        <v>90</v>
      </c>
      <c r="G3034" s="2">
        <v>62.07</v>
      </c>
      <c r="H3034" s="2">
        <v>37.93</v>
      </c>
      <c r="I3034" s="2" t="s">
        <v>19</v>
      </c>
      <c r="J3034" s="6">
        <v>0.55000000000000004</v>
      </c>
      <c r="K3034" s="2">
        <v>2020</v>
      </c>
      <c r="L3034" s="2" t="s">
        <v>49</v>
      </c>
      <c r="M3034" s="3">
        <v>43893</v>
      </c>
    </row>
    <row r="3035" spans="1:13" x14ac:dyDescent="0.2">
      <c r="A3035" s="1" t="s">
        <v>308</v>
      </c>
      <c r="B3035" s="2" t="s">
        <v>3652</v>
      </c>
      <c r="C3035" s="2" t="s">
        <v>24</v>
      </c>
      <c r="D3035" s="2">
        <v>1650000</v>
      </c>
      <c r="E3035" s="2" t="s">
        <v>3438</v>
      </c>
      <c r="F3035" s="2" t="s">
        <v>35</v>
      </c>
      <c r="G3035" s="2">
        <v>65.47</v>
      </c>
      <c r="H3035" s="2">
        <v>34.53</v>
      </c>
      <c r="I3035" s="2" t="s">
        <v>19</v>
      </c>
      <c r="J3035" s="6">
        <v>0.55000000000000004</v>
      </c>
      <c r="K3035" s="2">
        <v>2020</v>
      </c>
      <c r="L3035" s="2" t="s">
        <v>49</v>
      </c>
      <c r="M3035" s="3">
        <v>43893</v>
      </c>
    </row>
    <row r="3036" spans="1:13" x14ac:dyDescent="0.2">
      <c r="A3036" s="1" t="s">
        <v>177</v>
      </c>
      <c r="B3036" s="2" t="s">
        <v>3653</v>
      </c>
      <c r="C3036" s="2" t="s">
        <v>24</v>
      </c>
      <c r="D3036" s="2">
        <v>730000</v>
      </c>
      <c r="E3036" s="2" t="s">
        <v>3438</v>
      </c>
      <c r="F3036" s="2" t="s">
        <v>48</v>
      </c>
      <c r="G3036" s="2">
        <v>45.24</v>
      </c>
      <c r="H3036" s="2">
        <v>54.76</v>
      </c>
      <c r="I3036" s="2" t="s">
        <v>26</v>
      </c>
      <c r="J3036" s="6">
        <v>0.55000000000000004</v>
      </c>
      <c r="K3036" s="2">
        <v>2020</v>
      </c>
      <c r="L3036" s="2" t="s">
        <v>49</v>
      </c>
      <c r="M3036" s="3">
        <v>43893</v>
      </c>
    </row>
    <row r="3037" spans="1:13" x14ac:dyDescent="0.2">
      <c r="A3037" s="1" t="s">
        <v>177</v>
      </c>
      <c r="B3037" s="2" t="s">
        <v>3653</v>
      </c>
      <c r="C3037" s="2" t="s">
        <v>24</v>
      </c>
      <c r="D3037" s="2">
        <v>700000</v>
      </c>
      <c r="E3037" s="2" t="s">
        <v>3438</v>
      </c>
      <c r="F3037" s="2" t="s">
        <v>159</v>
      </c>
      <c r="G3037" s="2">
        <v>43.1</v>
      </c>
      <c r="H3037" s="2">
        <v>56.9</v>
      </c>
      <c r="I3037" s="2" t="s">
        <v>26</v>
      </c>
      <c r="J3037" s="6">
        <v>0.55000000000000004</v>
      </c>
      <c r="K3037" s="2">
        <v>2020</v>
      </c>
      <c r="L3037" s="2" t="s">
        <v>49</v>
      </c>
      <c r="M3037" s="3">
        <v>43893</v>
      </c>
    </row>
    <row r="3038" spans="1:13" x14ac:dyDescent="0.2">
      <c r="A3038" s="1" t="s">
        <v>287</v>
      </c>
      <c r="B3038" s="2" t="s">
        <v>3654</v>
      </c>
      <c r="C3038" s="2" t="s">
        <v>24</v>
      </c>
      <c r="D3038" s="2">
        <v>1500000</v>
      </c>
      <c r="E3038" s="2" t="s">
        <v>3438</v>
      </c>
      <c r="F3038" s="2" t="s">
        <v>48</v>
      </c>
      <c r="G3038" s="2">
        <v>50.11</v>
      </c>
      <c r="H3038" s="2">
        <v>49.89</v>
      </c>
      <c r="I3038" s="2" t="s">
        <v>26</v>
      </c>
      <c r="J3038" s="6">
        <v>0.55000000000000004</v>
      </c>
      <c r="K3038" s="2">
        <v>2020</v>
      </c>
      <c r="L3038" s="2" t="s">
        <v>49</v>
      </c>
      <c r="M3038" s="3">
        <v>43893</v>
      </c>
    </row>
    <row r="3039" spans="1:13" x14ac:dyDescent="0.2">
      <c r="A3039" s="1" t="s">
        <v>287</v>
      </c>
      <c r="B3039" s="2" t="s">
        <v>3654</v>
      </c>
      <c r="C3039" s="2" t="s">
        <v>24</v>
      </c>
      <c r="D3039" s="2">
        <v>1500000</v>
      </c>
      <c r="E3039" s="2" t="s">
        <v>3438</v>
      </c>
      <c r="F3039" s="2" t="s">
        <v>159</v>
      </c>
      <c r="G3039" s="2">
        <v>50.54</v>
      </c>
      <c r="H3039" s="2">
        <v>49.46</v>
      </c>
      <c r="I3039" s="2" t="s">
        <v>26</v>
      </c>
      <c r="J3039" s="6">
        <v>0.55000000000000004</v>
      </c>
      <c r="K3039" s="2">
        <v>2020</v>
      </c>
      <c r="L3039" s="2" t="s">
        <v>49</v>
      </c>
      <c r="M3039" s="3">
        <v>43893</v>
      </c>
    </row>
    <row r="3040" spans="1:13" x14ac:dyDescent="0.2">
      <c r="A3040" s="1" t="s">
        <v>1224</v>
      </c>
      <c r="B3040" s="2" t="s">
        <v>3655</v>
      </c>
      <c r="C3040" s="2" t="s">
        <v>24</v>
      </c>
      <c r="D3040" s="2">
        <v>16670000</v>
      </c>
      <c r="E3040" s="2" t="s">
        <v>3438</v>
      </c>
      <c r="F3040" s="2" t="s">
        <v>90</v>
      </c>
      <c r="G3040" s="2">
        <v>44.08</v>
      </c>
      <c r="H3040" s="2">
        <v>55.92</v>
      </c>
      <c r="I3040" s="2" t="s">
        <v>26</v>
      </c>
      <c r="J3040" s="6">
        <v>0.55000000000000004</v>
      </c>
      <c r="K3040" s="2">
        <v>2020</v>
      </c>
      <c r="L3040" s="2" t="s">
        <v>49</v>
      </c>
      <c r="M3040" s="3">
        <v>43893</v>
      </c>
    </row>
    <row r="3041" spans="1:13" x14ac:dyDescent="0.2">
      <c r="A3041" s="1" t="s">
        <v>532</v>
      </c>
      <c r="B3041" s="2" t="s">
        <v>3656</v>
      </c>
      <c r="C3041" s="2" t="s">
        <v>24</v>
      </c>
      <c r="D3041" s="2">
        <v>2700000</v>
      </c>
      <c r="E3041" s="2" t="s">
        <v>3438</v>
      </c>
      <c r="F3041" s="2" t="s">
        <v>90</v>
      </c>
      <c r="G3041" s="2">
        <v>42.57</v>
      </c>
      <c r="H3041" s="2">
        <v>57.43</v>
      </c>
      <c r="I3041" s="2" t="s">
        <v>26</v>
      </c>
      <c r="J3041" s="6">
        <v>0.55000000000000004</v>
      </c>
      <c r="K3041" s="2">
        <v>2020</v>
      </c>
      <c r="L3041" s="2" t="s">
        <v>49</v>
      </c>
      <c r="M3041" s="3">
        <v>43893</v>
      </c>
    </row>
    <row r="3042" spans="1:13" x14ac:dyDescent="0.2">
      <c r="A3042" s="1" t="s">
        <v>91</v>
      </c>
      <c r="B3042" s="2" t="s">
        <v>3657</v>
      </c>
      <c r="C3042" s="2" t="s">
        <v>15</v>
      </c>
      <c r="D3042" s="2" t="s">
        <v>3658</v>
      </c>
      <c r="E3042" s="2" t="s">
        <v>3438</v>
      </c>
      <c r="F3042" s="2" t="s">
        <v>136</v>
      </c>
      <c r="G3042" s="2">
        <v>75.02</v>
      </c>
      <c r="H3042" s="2">
        <v>24.98</v>
      </c>
      <c r="I3042" s="2" t="s">
        <v>19</v>
      </c>
      <c r="J3042" s="2" t="s">
        <v>20</v>
      </c>
      <c r="K3042" s="2">
        <v>2019</v>
      </c>
      <c r="L3042" s="2" t="s">
        <v>36</v>
      </c>
      <c r="M3042" s="3">
        <v>43774</v>
      </c>
    </row>
    <row r="3043" spans="1:13" x14ac:dyDescent="0.2">
      <c r="A3043" s="1" t="s">
        <v>91</v>
      </c>
      <c r="B3043" s="2" t="s">
        <v>3659</v>
      </c>
      <c r="C3043" s="2" t="s">
        <v>15</v>
      </c>
      <c r="D3043" s="2" t="s">
        <v>3660</v>
      </c>
      <c r="E3043" s="2" t="s">
        <v>3438</v>
      </c>
      <c r="F3043" s="2" t="s">
        <v>65</v>
      </c>
      <c r="G3043" s="2">
        <v>66.22</v>
      </c>
      <c r="H3043" s="2">
        <v>33.78</v>
      </c>
      <c r="I3043" s="2" t="s">
        <v>26</v>
      </c>
      <c r="J3043" s="2" t="s">
        <v>20</v>
      </c>
      <c r="K3043" s="2">
        <v>2019</v>
      </c>
      <c r="L3043" s="2" t="s">
        <v>36</v>
      </c>
      <c r="M3043" s="3">
        <v>43774</v>
      </c>
    </row>
    <row r="3044" spans="1:13" x14ac:dyDescent="0.2">
      <c r="A3044" s="1" t="s">
        <v>242</v>
      </c>
      <c r="B3044" s="2" t="s">
        <v>3661</v>
      </c>
      <c r="C3044" s="2" t="s">
        <v>15</v>
      </c>
      <c r="D3044" s="2" t="s">
        <v>3662</v>
      </c>
      <c r="E3044" s="2" t="s">
        <v>3438</v>
      </c>
      <c r="F3044" s="2" t="s">
        <v>65</v>
      </c>
      <c r="G3044" s="2">
        <v>74.38</v>
      </c>
      <c r="H3044" s="2">
        <v>25.62</v>
      </c>
      <c r="I3044" s="2" t="s">
        <v>19</v>
      </c>
      <c r="J3044" s="2" t="s">
        <v>20</v>
      </c>
      <c r="K3044" s="2">
        <v>2019</v>
      </c>
      <c r="L3044" s="2" t="s">
        <v>36</v>
      </c>
      <c r="M3044" s="3">
        <v>43774</v>
      </c>
    </row>
    <row r="3045" spans="1:13" x14ac:dyDescent="0.2">
      <c r="A3045" s="1" t="s">
        <v>242</v>
      </c>
      <c r="B3045" s="2" t="s">
        <v>3661</v>
      </c>
      <c r="C3045" s="2" t="s">
        <v>15</v>
      </c>
      <c r="D3045" s="2" t="s">
        <v>3663</v>
      </c>
      <c r="E3045" s="2" t="s">
        <v>3438</v>
      </c>
      <c r="F3045" s="2" t="s">
        <v>245</v>
      </c>
      <c r="G3045" s="2">
        <v>82.88</v>
      </c>
      <c r="H3045" s="2">
        <v>17.12</v>
      </c>
      <c r="I3045" s="2" t="s">
        <v>19</v>
      </c>
      <c r="J3045" s="2" t="s">
        <v>20</v>
      </c>
      <c r="K3045" s="2">
        <v>2019</v>
      </c>
      <c r="L3045" s="2" t="s">
        <v>36</v>
      </c>
      <c r="M3045" s="3">
        <v>43774</v>
      </c>
    </row>
    <row r="3046" spans="1:13" x14ac:dyDescent="0.2">
      <c r="A3046" s="1" t="s">
        <v>66</v>
      </c>
      <c r="B3046" s="2" t="s">
        <v>3664</v>
      </c>
      <c r="C3046" s="2" t="s">
        <v>15</v>
      </c>
      <c r="D3046" s="2" t="s">
        <v>3665</v>
      </c>
      <c r="E3046" s="2" t="s">
        <v>3438</v>
      </c>
      <c r="F3046" s="2" t="s">
        <v>59</v>
      </c>
      <c r="G3046" s="2">
        <v>74.83</v>
      </c>
      <c r="H3046" s="2">
        <v>25.17</v>
      </c>
      <c r="I3046" s="2" t="s">
        <v>19</v>
      </c>
      <c r="J3046" s="2" t="s">
        <v>20</v>
      </c>
      <c r="K3046" s="2">
        <v>2019</v>
      </c>
      <c r="L3046" s="2" t="s">
        <v>36</v>
      </c>
      <c r="M3046" s="3">
        <v>43774</v>
      </c>
    </row>
    <row r="3047" spans="1:13" x14ac:dyDescent="0.2">
      <c r="A3047" s="1" t="s">
        <v>66</v>
      </c>
      <c r="B3047" s="2" t="s">
        <v>3666</v>
      </c>
      <c r="C3047" s="2" t="s">
        <v>15</v>
      </c>
      <c r="D3047" s="2" t="s">
        <v>3667</v>
      </c>
      <c r="E3047" s="2" t="s">
        <v>3438</v>
      </c>
      <c r="F3047" s="2" t="s">
        <v>55</v>
      </c>
      <c r="G3047" s="2">
        <v>73.849999999999994</v>
      </c>
      <c r="H3047" s="2">
        <v>26.15</v>
      </c>
      <c r="I3047" s="2" t="s">
        <v>19</v>
      </c>
      <c r="J3047" s="2" t="s">
        <v>20</v>
      </c>
      <c r="K3047" s="2">
        <v>2019</v>
      </c>
      <c r="L3047" s="2" t="s">
        <v>36</v>
      </c>
      <c r="M3047" s="3">
        <v>43704</v>
      </c>
    </row>
    <row r="3048" spans="1:13" x14ac:dyDescent="0.2">
      <c r="A3048" s="1" t="s">
        <v>13</v>
      </c>
      <c r="B3048" s="2" t="s">
        <v>3460</v>
      </c>
      <c r="C3048" s="2" t="s">
        <v>15</v>
      </c>
      <c r="D3048" s="2" t="s">
        <v>3668</v>
      </c>
      <c r="E3048" s="2" t="s">
        <v>3438</v>
      </c>
      <c r="F3048" s="2" t="s">
        <v>1188</v>
      </c>
      <c r="G3048" s="2">
        <v>46.17</v>
      </c>
      <c r="H3048" s="2">
        <v>53.83</v>
      </c>
      <c r="I3048" s="2" t="s">
        <v>26</v>
      </c>
      <c r="J3048" s="2" t="s">
        <v>20</v>
      </c>
      <c r="K3048" s="2">
        <v>2019</v>
      </c>
      <c r="L3048" s="2" t="s">
        <v>36</v>
      </c>
      <c r="M3048" s="3">
        <v>43620</v>
      </c>
    </row>
    <row r="3049" spans="1:13" x14ac:dyDescent="0.2">
      <c r="A3049" s="1" t="s">
        <v>52</v>
      </c>
      <c r="B3049" s="2" t="s">
        <v>3669</v>
      </c>
      <c r="C3049" s="2" t="s">
        <v>15</v>
      </c>
      <c r="D3049" s="2" t="s">
        <v>3670</v>
      </c>
      <c r="E3049" s="2" t="s">
        <v>3438</v>
      </c>
      <c r="F3049" s="2" t="s">
        <v>107</v>
      </c>
      <c r="G3049" s="2">
        <v>72.260000000000005</v>
      </c>
      <c r="H3049" s="2">
        <v>27.74</v>
      </c>
      <c r="I3049" s="2" t="s">
        <v>19</v>
      </c>
      <c r="J3049" s="2" t="s">
        <v>20</v>
      </c>
      <c r="K3049" s="2">
        <v>2019</v>
      </c>
      <c r="L3049" s="2" t="s">
        <v>36</v>
      </c>
      <c r="M3049" s="3">
        <v>43592</v>
      </c>
    </row>
    <row r="3050" spans="1:13" x14ac:dyDescent="0.2">
      <c r="A3050" s="1" t="s">
        <v>290</v>
      </c>
      <c r="B3050" s="2" t="s">
        <v>3671</v>
      </c>
      <c r="C3050" s="2" t="s">
        <v>24</v>
      </c>
      <c r="D3050" s="2">
        <v>20000000</v>
      </c>
      <c r="E3050" s="2" t="s">
        <v>3438</v>
      </c>
      <c r="F3050" s="2" t="s">
        <v>59</v>
      </c>
      <c r="G3050" s="2">
        <v>59.79</v>
      </c>
      <c r="H3050" s="2">
        <v>40.21</v>
      </c>
      <c r="I3050" s="2" t="s">
        <v>19</v>
      </c>
      <c r="J3050" s="6">
        <v>0.55000000000000004</v>
      </c>
      <c r="K3050" s="2">
        <v>2018</v>
      </c>
      <c r="L3050" s="2" t="s">
        <v>21</v>
      </c>
      <c r="M3050" s="3">
        <v>43410</v>
      </c>
    </row>
    <row r="3051" spans="1:13" x14ac:dyDescent="0.2">
      <c r="A3051" s="1" t="s">
        <v>363</v>
      </c>
      <c r="B3051" s="2" t="s">
        <v>3672</v>
      </c>
      <c r="C3051" s="2" t="s">
        <v>24</v>
      </c>
      <c r="D3051" s="2">
        <v>150000000</v>
      </c>
      <c r="E3051" s="2" t="s">
        <v>3438</v>
      </c>
      <c r="F3051" s="2" t="s">
        <v>257</v>
      </c>
      <c r="G3051" s="2">
        <v>63.85</v>
      </c>
      <c r="H3051" s="2">
        <v>36.15</v>
      </c>
      <c r="I3051" s="2" t="s">
        <v>19</v>
      </c>
      <c r="J3051" s="6">
        <v>0.55000000000000004</v>
      </c>
      <c r="K3051" s="2">
        <v>2018</v>
      </c>
      <c r="L3051" s="2" t="s">
        <v>21</v>
      </c>
      <c r="M3051" s="3">
        <v>43410</v>
      </c>
    </row>
    <row r="3052" spans="1:13" x14ac:dyDescent="0.2">
      <c r="A3052" s="1" t="s">
        <v>91</v>
      </c>
      <c r="B3052" s="2" t="s">
        <v>2137</v>
      </c>
      <c r="C3052" s="2" t="s">
        <v>15</v>
      </c>
      <c r="D3052" s="2" t="s">
        <v>3673</v>
      </c>
      <c r="E3052" s="2" t="s">
        <v>3438</v>
      </c>
      <c r="F3052" s="2" t="s">
        <v>314</v>
      </c>
      <c r="G3052" s="2">
        <v>67.2</v>
      </c>
      <c r="H3052" s="2">
        <v>32.799999999999997</v>
      </c>
      <c r="I3052" s="2" t="s">
        <v>19</v>
      </c>
      <c r="J3052" s="6">
        <v>0.55000000000000004</v>
      </c>
      <c r="K3052" s="2">
        <v>2018</v>
      </c>
      <c r="L3052" s="2" t="s">
        <v>21</v>
      </c>
      <c r="M3052" s="3">
        <v>43410</v>
      </c>
    </row>
    <row r="3053" spans="1:13" x14ac:dyDescent="0.2">
      <c r="A3053" s="1" t="s">
        <v>220</v>
      </c>
      <c r="B3053" s="2" t="s">
        <v>3459</v>
      </c>
      <c r="C3053" s="2" t="s">
        <v>24</v>
      </c>
      <c r="D3053" s="2">
        <v>2500000</v>
      </c>
      <c r="E3053" s="2" t="s">
        <v>3438</v>
      </c>
      <c r="F3053" s="2" t="s">
        <v>107</v>
      </c>
      <c r="G3053" s="2">
        <v>68</v>
      </c>
      <c r="H3053" s="2">
        <v>32</v>
      </c>
      <c r="I3053" s="2" t="s">
        <v>19</v>
      </c>
      <c r="J3053" s="6">
        <v>0.55000000000000004</v>
      </c>
      <c r="K3053" s="2">
        <v>2018</v>
      </c>
      <c r="L3053" s="2" t="s">
        <v>21</v>
      </c>
      <c r="M3053" s="3">
        <v>43410</v>
      </c>
    </row>
    <row r="3054" spans="1:13" x14ac:dyDescent="0.2">
      <c r="A3054" s="1" t="s">
        <v>52</v>
      </c>
      <c r="B3054" s="2" t="s">
        <v>3462</v>
      </c>
      <c r="C3054" s="2" t="s">
        <v>24</v>
      </c>
      <c r="D3054" s="2">
        <v>275000000</v>
      </c>
      <c r="E3054" s="2" t="s">
        <v>3438</v>
      </c>
      <c r="F3054" s="2" t="s">
        <v>490</v>
      </c>
      <c r="G3054" s="2">
        <v>64.61</v>
      </c>
      <c r="H3054" s="2">
        <v>35.39</v>
      </c>
      <c r="I3054" s="2" t="s">
        <v>19</v>
      </c>
      <c r="J3054" s="6">
        <v>0.55000000000000004</v>
      </c>
      <c r="K3054" s="2">
        <v>2018</v>
      </c>
      <c r="L3054" s="2" t="s">
        <v>21</v>
      </c>
      <c r="M3054" s="3">
        <v>43410</v>
      </c>
    </row>
    <row r="3055" spans="1:13" x14ac:dyDescent="0.2">
      <c r="A3055" s="1" t="s">
        <v>242</v>
      </c>
      <c r="B3055" s="2" t="s">
        <v>714</v>
      </c>
      <c r="C3055" s="2" t="s">
        <v>15</v>
      </c>
      <c r="D3055" s="2" t="s">
        <v>3674</v>
      </c>
      <c r="E3055" s="2" t="s">
        <v>3438</v>
      </c>
      <c r="F3055" s="2" t="s">
        <v>176</v>
      </c>
      <c r="G3055" s="2">
        <v>62.47</v>
      </c>
      <c r="H3055" s="2">
        <v>37.53</v>
      </c>
      <c r="I3055" s="2" t="s">
        <v>26</v>
      </c>
      <c r="J3055" s="2" t="s">
        <v>20</v>
      </c>
      <c r="K3055" s="2">
        <v>2018</v>
      </c>
      <c r="L3055" s="2" t="s">
        <v>21</v>
      </c>
      <c r="M3055" s="3">
        <v>43410</v>
      </c>
    </row>
    <row r="3056" spans="1:13" x14ac:dyDescent="0.2">
      <c r="A3056" s="1" t="s">
        <v>363</v>
      </c>
      <c r="B3056" s="2" t="s">
        <v>3675</v>
      </c>
      <c r="C3056" s="2" t="s">
        <v>24</v>
      </c>
      <c r="D3056" s="2">
        <v>24800000</v>
      </c>
      <c r="E3056" s="2" t="s">
        <v>3438</v>
      </c>
      <c r="F3056" s="2" t="s">
        <v>59</v>
      </c>
      <c r="G3056" s="2">
        <v>62.29</v>
      </c>
      <c r="H3056" s="2">
        <v>37.71</v>
      </c>
      <c r="I3056" s="2" t="s">
        <v>19</v>
      </c>
      <c r="J3056" s="6">
        <v>0.55000000000000004</v>
      </c>
      <c r="K3056" s="2">
        <v>2018</v>
      </c>
      <c r="L3056" s="2" t="s">
        <v>21</v>
      </c>
      <c r="M3056" s="3">
        <v>43410</v>
      </c>
    </row>
    <row r="3057" spans="1:13" x14ac:dyDescent="0.2">
      <c r="A3057" s="1" t="s">
        <v>363</v>
      </c>
      <c r="B3057" s="2" t="s">
        <v>3676</v>
      </c>
      <c r="C3057" s="2" t="s">
        <v>24</v>
      </c>
      <c r="D3057" s="2">
        <v>148000000</v>
      </c>
      <c r="E3057" s="2" t="s">
        <v>3438</v>
      </c>
      <c r="F3057" s="2" t="s">
        <v>18</v>
      </c>
      <c r="G3057" s="2">
        <v>55.89</v>
      </c>
      <c r="H3057" s="2">
        <v>44.11</v>
      </c>
      <c r="I3057" s="2" t="s">
        <v>26</v>
      </c>
      <c r="J3057" s="6">
        <v>0.55000000000000004</v>
      </c>
      <c r="K3057" s="2">
        <v>2018</v>
      </c>
      <c r="L3057" s="2" t="s">
        <v>21</v>
      </c>
      <c r="M3057" s="3">
        <v>43410</v>
      </c>
    </row>
    <row r="3058" spans="1:13" x14ac:dyDescent="0.2">
      <c r="A3058" s="1" t="s">
        <v>205</v>
      </c>
      <c r="B3058" s="2" t="s">
        <v>3677</v>
      </c>
      <c r="C3058" s="2" t="s">
        <v>24</v>
      </c>
      <c r="D3058" s="2">
        <v>100000000</v>
      </c>
      <c r="E3058" s="2" t="s">
        <v>3438</v>
      </c>
      <c r="F3058" s="2" t="s">
        <v>48</v>
      </c>
      <c r="G3058" s="2">
        <v>64.819999999999993</v>
      </c>
      <c r="H3058" s="2">
        <v>35.18</v>
      </c>
      <c r="I3058" s="2" t="s">
        <v>19</v>
      </c>
      <c r="J3058" s="6">
        <v>0.55000000000000004</v>
      </c>
      <c r="K3058" s="2">
        <v>2018</v>
      </c>
      <c r="L3058" s="2" t="s">
        <v>21</v>
      </c>
      <c r="M3058" s="3">
        <v>43410</v>
      </c>
    </row>
    <row r="3059" spans="1:13" x14ac:dyDescent="0.2">
      <c r="A3059" s="1" t="s">
        <v>116</v>
      </c>
      <c r="B3059" s="2" t="s">
        <v>3678</v>
      </c>
      <c r="C3059" s="2" t="s">
        <v>24</v>
      </c>
      <c r="D3059" s="2">
        <v>40300000</v>
      </c>
      <c r="E3059" s="2" t="s">
        <v>3438</v>
      </c>
      <c r="F3059" s="2" t="s">
        <v>130</v>
      </c>
      <c r="G3059" s="2">
        <v>56.08</v>
      </c>
      <c r="H3059" s="2">
        <v>43.92</v>
      </c>
      <c r="I3059" s="2" t="s">
        <v>19</v>
      </c>
      <c r="J3059" s="6">
        <v>0.55000000000000004</v>
      </c>
      <c r="K3059" s="2">
        <v>2018</v>
      </c>
      <c r="L3059" s="2" t="s">
        <v>21</v>
      </c>
      <c r="M3059" s="3">
        <v>43410</v>
      </c>
    </row>
    <row r="3060" spans="1:13" x14ac:dyDescent="0.2">
      <c r="A3060" s="1" t="s">
        <v>116</v>
      </c>
      <c r="B3060" s="2" t="s">
        <v>3678</v>
      </c>
      <c r="C3060" s="2" t="s">
        <v>24</v>
      </c>
      <c r="D3060" s="2">
        <v>42100000</v>
      </c>
      <c r="E3060" s="2" t="s">
        <v>3438</v>
      </c>
      <c r="F3060" s="2" t="s">
        <v>245</v>
      </c>
      <c r="G3060" s="2">
        <v>60.73</v>
      </c>
      <c r="H3060" s="2">
        <v>39.270000000000003</v>
      </c>
      <c r="I3060" s="2" t="s">
        <v>19</v>
      </c>
      <c r="J3060" s="6">
        <v>0.55000000000000004</v>
      </c>
      <c r="K3060" s="2">
        <v>2018</v>
      </c>
      <c r="L3060" s="2" t="s">
        <v>21</v>
      </c>
      <c r="M3060" s="3">
        <v>43410</v>
      </c>
    </row>
    <row r="3061" spans="1:13" x14ac:dyDescent="0.2">
      <c r="A3061" s="1" t="s">
        <v>79</v>
      </c>
      <c r="B3061" s="2" t="s">
        <v>3679</v>
      </c>
      <c r="C3061" s="2" t="s">
        <v>24</v>
      </c>
      <c r="D3061" s="2">
        <v>3500000</v>
      </c>
      <c r="E3061" s="2" t="s">
        <v>3438</v>
      </c>
      <c r="F3061" s="2" t="s">
        <v>1274</v>
      </c>
      <c r="G3061" s="2">
        <v>65.08</v>
      </c>
      <c r="H3061" s="2">
        <v>34.92</v>
      </c>
      <c r="I3061" s="2" t="s">
        <v>19</v>
      </c>
      <c r="J3061" s="6">
        <v>0.55000000000000004</v>
      </c>
      <c r="K3061" s="2">
        <v>2018</v>
      </c>
      <c r="L3061" s="2" t="s">
        <v>21</v>
      </c>
      <c r="M3061" s="3">
        <v>43410</v>
      </c>
    </row>
    <row r="3062" spans="1:13" x14ac:dyDescent="0.2">
      <c r="A3062" s="1" t="s">
        <v>242</v>
      </c>
      <c r="B3062" s="2" t="s">
        <v>3680</v>
      </c>
      <c r="C3062" s="2" t="s">
        <v>24</v>
      </c>
      <c r="D3062" s="2">
        <v>381700000</v>
      </c>
      <c r="E3062" s="2" t="s">
        <v>3438</v>
      </c>
      <c r="F3062" s="2" t="s">
        <v>65</v>
      </c>
      <c r="G3062" s="2">
        <v>72.92</v>
      </c>
      <c r="H3062" s="2">
        <v>27.08</v>
      </c>
      <c r="I3062" s="2" t="s">
        <v>19</v>
      </c>
      <c r="J3062" s="6">
        <v>0.55000000000000004</v>
      </c>
      <c r="K3062" s="2">
        <v>2018</v>
      </c>
      <c r="L3062" s="2" t="s">
        <v>21</v>
      </c>
      <c r="M3062" s="3">
        <v>43410</v>
      </c>
    </row>
    <row r="3063" spans="1:13" x14ac:dyDescent="0.2">
      <c r="A3063" s="1" t="s">
        <v>242</v>
      </c>
      <c r="B3063" s="2" t="s">
        <v>3365</v>
      </c>
      <c r="C3063" s="2" t="s">
        <v>15</v>
      </c>
      <c r="D3063" s="2" t="s">
        <v>3681</v>
      </c>
      <c r="E3063" s="2" t="s">
        <v>3438</v>
      </c>
      <c r="F3063" s="2" t="s">
        <v>136</v>
      </c>
      <c r="G3063" s="2">
        <v>75.099999999999994</v>
      </c>
      <c r="H3063" s="2">
        <v>24.9</v>
      </c>
      <c r="I3063" s="2" t="s">
        <v>19</v>
      </c>
      <c r="J3063" s="2" t="s">
        <v>20</v>
      </c>
      <c r="K3063" s="2">
        <v>2018</v>
      </c>
      <c r="L3063" s="2" t="s">
        <v>21</v>
      </c>
      <c r="M3063" s="3">
        <v>43410</v>
      </c>
    </row>
    <row r="3064" spans="1:13" x14ac:dyDescent="0.2">
      <c r="A3064" s="1" t="s">
        <v>242</v>
      </c>
      <c r="B3064" s="2" t="s">
        <v>3682</v>
      </c>
      <c r="C3064" s="2" t="s">
        <v>15</v>
      </c>
      <c r="D3064" s="2" t="s">
        <v>3683</v>
      </c>
      <c r="E3064" s="2" t="s">
        <v>3438</v>
      </c>
      <c r="F3064" s="2" t="s">
        <v>95</v>
      </c>
      <c r="G3064" s="2">
        <v>69.02</v>
      </c>
      <c r="H3064" s="2">
        <v>30.98</v>
      </c>
      <c r="I3064" s="2" t="s">
        <v>19</v>
      </c>
      <c r="J3064" s="2" t="s">
        <v>20</v>
      </c>
      <c r="K3064" s="2">
        <v>2018</v>
      </c>
      <c r="L3064" s="2" t="s">
        <v>21</v>
      </c>
      <c r="M3064" s="3">
        <v>43410</v>
      </c>
    </row>
    <row r="3065" spans="1:13" x14ac:dyDescent="0.2">
      <c r="A3065" s="1" t="s">
        <v>22</v>
      </c>
      <c r="B3065" s="2" t="s">
        <v>2162</v>
      </c>
      <c r="C3065" s="2" t="s">
        <v>15</v>
      </c>
      <c r="D3065" s="2" t="s">
        <v>3684</v>
      </c>
      <c r="E3065" s="2" t="s">
        <v>3438</v>
      </c>
      <c r="F3065" s="2" t="s">
        <v>176</v>
      </c>
      <c r="G3065" s="2">
        <v>78.36</v>
      </c>
      <c r="H3065" s="2">
        <v>21.64</v>
      </c>
      <c r="I3065" s="2" t="s">
        <v>19</v>
      </c>
      <c r="J3065" s="2" t="s">
        <v>20</v>
      </c>
      <c r="K3065" s="2">
        <v>2018</v>
      </c>
      <c r="L3065" s="2" t="s">
        <v>21</v>
      </c>
      <c r="M3065" s="3">
        <v>43410</v>
      </c>
    </row>
    <row r="3066" spans="1:13" x14ac:dyDescent="0.2">
      <c r="A3066" s="1" t="s">
        <v>511</v>
      </c>
      <c r="B3066" s="2" t="s">
        <v>3685</v>
      </c>
      <c r="C3066" s="2" t="s">
        <v>24</v>
      </c>
      <c r="D3066" s="2">
        <v>18700000</v>
      </c>
      <c r="E3066" s="2" t="s">
        <v>3438</v>
      </c>
      <c r="F3066" s="2" t="s">
        <v>76</v>
      </c>
      <c r="G3066" s="2">
        <v>64.66</v>
      </c>
      <c r="H3066" s="2">
        <v>35.340000000000003</v>
      </c>
      <c r="I3066" s="2" t="s">
        <v>19</v>
      </c>
      <c r="J3066" s="6">
        <v>0.55000000000000004</v>
      </c>
      <c r="K3066" s="2">
        <v>2018</v>
      </c>
      <c r="L3066" s="2" t="s">
        <v>21</v>
      </c>
      <c r="M3066" s="3">
        <v>43410</v>
      </c>
    </row>
    <row r="3067" spans="1:13" x14ac:dyDescent="0.2">
      <c r="A3067" s="1" t="s">
        <v>79</v>
      </c>
      <c r="B3067" s="2" t="s">
        <v>3686</v>
      </c>
      <c r="C3067" s="2" t="s">
        <v>24</v>
      </c>
      <c r="D3067" s="2">
        <v>403000000</v>
      </c>
      <c r="E3067" s="2" t="s">
        <v>3438</v>
      </c>
      <c r="F3067" s="2" t="s">
        <v>149</v>
      </c>
      <c r="G3067" s="2">
        <v>69.150000000000006</v>
      </c>
      <c r="H3067" s="2">
        <v>30.85</v>
      </c>
      <c r="I3067" s="2" t="s">
        <v>19</v>
      </c>
      <c r="J3067" s="6">
        <v>0.55000000000000004</v>
      </c>
      <c r="K3067" s="2">
        <v>2018</v>
      </c>
      <c r="L3067" s="2" t="s">
        <v>21</v>
      </c>
      <c r="M3067" s="3">
        <v>43410</v>
      </c>
    </row>
    <row r="3068" spans="1:13" x14ac:dyDescent="0.2">
      <c r="A3068" s="1" t="s">
        <v>280</v>
      </c>
      <c r="B3068" s="2" t="s">
        <v>3687</v>
      </c>
      <c r="C3068" s="2" t="s">
        <v>24</v>
      </c>
      <c r="D3068" s="2">
        <v>5300000</v>
      </c>
      <c r="E3068" s="2" t="s">
        <v>3438</v>
      </c>
      <c r="F3068" s="2" t="s">
        <v>59</v>
      </c>
      <c r="G3068" s="2">
        <v>57.36</v>
      </c>
      <c r="H3068" s="2">
        <v>42.64</v>
      </c>
      <c r="I3068" s="2" t="s">
        <v>19</v>
      </c>
      <c r="J3068" s="6">
        <v>0.55000000000000004</v>
      </c>
      <c r="K3068" s="2">
        <v>2018</v>
      </c>
      <c r="L3068" s="2" t="s">
        <v>21</v>
      </c>
      <c r="M3068" s="3">
        <v>43410</v>
      </c>
    </row>
    <row r="3069" spans="1:13" x14ac:dyDescent="0.2">
      <c r="A3069" s="1" t="s">
        <v>79</v>
      </c>
      <c r="B3069" s="2" t="s">
        <v>3688</v>
      </c>
      <c r="C3069" s="2" t="s">
        <v>24</v>
      </c>
      <c r="D3069" s="2">
        <v>265000000</v>
      </c>
      <c r="E3069" s="2" t="s">
        <v>3438</v>
      </c>
      <c r="F3069" s="2" t="s">
        <v>412</v>
      </c>
      <c r="G3069" s="2">
        <v>62.51</v>
      </c>
      <c r="H3069" s="2">
        <v>37.49</v>
      </c>
      <c r="I3069" s="2" t="s">
        <v>19</v>
      </c>
      <c r="J3069" s="6">
        <v>0.55000000000000004</v>
      </c>
      <c r="K3069" s="2">
        <v>2018</v>
      </c>
      <c r="L3069" s="2" t="s">
        <v>21</v>
      </c>
      <c r="M3069" s="3">
        <v>43410</v>
      </c>
    </row>
    <row r="3070" spans="1:13" x14ac:dyDescent="0.2">
      <c r="A3070" s="1" t="s">
        <v>293</v>
      </c>
      <c r="B3070" s="2" t="s">
        <v>3689</v>
      </c>
      <c r="C3070" s="2" t="s">
        <v>24</v>
      </c>
      <c r="D3070" s="2">
        <v>38500000</v>
      </c>
      <c r="E3070" s="2" t="s">
        <v>3438</v>
      </c>
      <c r="F3070" s="2" t="s">
        <v>136</v>
      </c>
      <c r="G3070" s="2">
        <v>48.95</v>
      </c>
      <c r="H3070" s="2">
        <v>51.05</v>
      </c>
      <c r="I3070" s="2" t="s">
        <v>26</v>
      </c>
      <c r="J3070" s="6">
        <v>0.55000000000000004</v>
      </c>
      <c r="K3070" s="2">
        <v>2018</v>
      </c>
      <c r="L3070" s="2" t="s">
        <v>21</v>
      </c>
      <c r="M3070" s="3">
        <v>43410</v>
      </c>
    </row>
    <row r="3071" spans="1:13" x14ac:dyDescent="0.2">
      <c r="A3071" s="1" t="s">
        <v>52</v>
      </c>
      <c r="B3071" s="2" t="s">
        <v>3690</v>
      </c>
      <c r="C3071" s="2" t="s">
        <v>24</v>
      </c>
      <c r="D3071" s="2">
        <v>284000000</v>
      </c>
      <c r="E3071" s="2" t="s">
        <v>3438</v>
      </c>
      <c r="F3071" s="2" t="s">
        <v>176</v>
      </c>
      <c r="G3071" s="2">
        <v>71.41</v>
      </c>
      <c r="H3071" s="2">
        <v>28.59</v>
      </c>
      <c r="I3071" s="2" t="s">
        <v>19</v>
      </c>
      <c r="J3071" s="6">
        <v>0.55000000000000004</v>
      </c>
      <c r="K3071" s="2">
        <v>2018</v>
      </c>
      <c r="L3071" s="2" t="s">
        <v>21</v>
      </c>
      <c r="M3071" s="3">
        <v>43410</v>
      </c>
    </row>
    <row r="3072" spans="1:13" x14ac:dyDescent="0.2">
      <c r="A3072" s="1" t="s">
        <v>308</v>
      </c>
      <c r="B3072" s="2" t="s">
        <v>3691</v>
      </c>
      <c r="C3072" s="2" t="s">
        <v>24</v>
      </c>
      <c r="D3072" s="2">
        <v>105300000</v>
      </c>
      <c r="E3072" s="2" t="s">
        <v>3438</v>
      </c>
      <c r="F3072" s="2" t="s">
        <v>107</v>
      </c>
      <c r="G3072" s="2">
        <v>60.14</v>
      </c>
      <c r="H3072" s="2">
        <v>39.86</v>
      </c>
      <c r="I3072" s="2" t="s">
        <v>19</v>
      </c>
      <c r="J3072" s="6">
        <v>0.55000000000000004</v>
      </c>
      <c r="K3072" s="2">
        <v>2018</v>
      </c>
      <c r="L3072" s="2" t="s">
        <v>21</v>
      </c>
      <c r="M3072" s="3">
        <v>43410</v>
      </c>
    </row>
    <row r="3073" spans="1:13" x14ac:dyDescent="0.2">
      <c r="A3073" s="1" t="s">
        <v>280</v>
      </c>
      <c r="B3073" s="2" t="s">
        <v>3470</v>
      </c>
      <c r="C3073" s="2" t="s">
        <v>24</v>
      </c>
      <c r="D3073" s="2">
        <v>70000000</v>
      </c>
      <c r="E3073" s="2" t="s">
        <v>3438</v>
      </c>
      <c r="F3073" s="2" t="s">
        <v>55</v>
      </c>
      <c r="G3073" s="2">
        <v>67.489999999999995</v>
      </c>
      <c r="H3073" s="2">
        <v>35.51</v>
      </c>
      <c r="I3073" s="2" t="s">
        <v>2520</v>
      </c>
      <c r="J3073" s="6">
        <v>0.55000000000000004</v>
      </c>
      <c r="K3073" s="2">
        <v>2018</v>
      </c>
      <c r="L3073" s="2" t="s">
        <v>21</v>
      </c>
      <c r="M3073" s="3">
        <v>43410</v>
      </c>
    </row>
    <row r="3074" spans="1:13" x14ac:dyDescent="0.2">
      <c r="A3074" s="1" t="s">
        <v>79</v>
      </c>
      <c r="B3074" s="2" t="s">
        <v>3692</v>
      </c>
      <c r="C3074" s="2" t="s">
        <v>24</v>
      </c>
      <c r="D3074" s="2">
        <v>15370000</v>
      </c>
      <c r="E3074" s="2" t="s">
        <v>3438</v>
      </c>
      <c r="F3074" s="2" t="s">
        <v>44</v>
      </c>
      <c r="G3074" s="2">
        <v>60.66</v>
      </c>
      <c r="H3074" s="2">
        <v>39.340000000000003</v>
      </c>
      <c r="I3074" s="2" t="s">
        <v>19</v>
      </c>
      <c r="J3074" s="6">
        <v>0.55000000000000004</v>
      </c>
      <c r="K3074" s="2">
        <v>2018</v>
      </c>
      <c r="L3074" s="2" t="s">
        <v>21</v>
      </c>
      <c r="M3074" s="3">
        <v>43410</v>
      </c>
    </row>
    <row r="3075" spans="1:13" x14ac:dyDescent="0.2">
      <c r="A3075" s="1" t="s">
        <v>60</v>
      </c>
      <c r="B3075" s="2" t="s">
        <v>3693</v>
      </c>
      <c r="C3075" s="2" t="s">
        <v>24</v>
      </c>
      <c r="D3075" s="8">
        <v>15000000</v>
      </c>
      <c r="E3075" s="2" t="s">
        <v>3438</v>
      </c>
      <c r="F3075" s="2" t="s">
        <v>245</v>
      </c>
      <c r="G3075" s="2">
        <v>73.7</v>
      </c>
      <c r="H3075" s="2">
        <v>26.3</v>
      </c>
      <c r="I3075" s="2" t="s">
        <v>19</v>
      </c>
      <c r="J3075" s="6">
        <v>0.55000000000000004</v>
      </c>
      <c r="K3075" s="2">
        <v>2018</v>
      </c>
      <c r="L3075" s="2" t="s">
        <v>21</v>
      </c>
      <c r="M3075" s="3">
        <v>43410</v>
      </c>
    </row>
    <row r="3076" spans="1:13" x14ac:dyDescent="0.2">
      <c r="A3076" s="1" t="s">
        <v>52</v>
      </c>
      <c r="B3076" s="2" t="s">
        <v>3471</v>
      </c>
      <c r="C3076" s="2" t="s">
        <v>24</v>
      </c>
      <c r="D3076" s="2">
        <v>460000000</v>
      </c>
      <c r="E3076" s="2" t="s">
        <v>3438</v>
      </c>
      <c r="F3076" s="2" t="s">
        <v>121</v>
      </c>
      <c r="G3076" s="2">
        <v>69.36</v>
      </c>
      <c r="H3076" s="2">
        <v>30.64</v>
      </c>
      <c r="I3076" s="2" t="s">
        <v>19</v>
      </c>
      <c r="J3076" s="6">
        <v>0.55000000000000004</v>
      </c>
      <c r="K3076" s="2">
        <v>2018</v>
      </c>
      <c r="L3076" s="2" t="s">
        <v>21</v>
      </c>
      <c r="M3076" s="3">
        <v>43410</v>
      </c>
    </row>
    <row r="3077" spans="1:13" x14ac:dyDescent="0.2">
      <c r="A3077" s="1" t="s">
        <v>205</v>
      </c>
      <c r="B3077" s="2" t="s">
        <v>3694</v>
      </c>
      <c r="C3077" s="2" t="s">
        <v>24</v>
      </c>
      <c r="D3077" s="2">
        <v>150000000</v>
      </c>
      <c r="E3077" s="2" t="s">
        <v>3438</v>
      </c>
      <c r="F3077" s="2" t="s">
        <v>95</v>
      </c>
      <c r="G3077" s="2">
        <v>70.31</v>
      </c>
      <c r="H3077" s="2">
        <v>29.69</v>
      </c>
      <c r="I3077" s="2" t="s">
        <v>19</v>
      </c>
      <c r="J3077" s="6">
        <v>0.55000000000000004</v>
      </c>
      <c r="K3077" s="2">
        <v>2018</v>
      </c>
      <c r="L3077" s="2" t="s">
        <v>21</v>
      </c>
      <c r="M3077" s="3">
        <v>43410</v>
      </c>
    </row>
    <row r="3078" spans="1:13" x14ac:dyDescent="0.2">
      <c r="A3078" s="1" t="s">
        <v>13</v>
      </c>
      <c r="B3078" s="2" t="s">
        <v>3269</v>
      </c>
      <c r="C3078" s="2" t="s">
        <v>24</v>
      </c>
      <c r="D3078" s="2">
        <v>485000000</v>
      </c>
      <c r="E3078" s="2" t="s">
        <v>3438</v>
      </c>
      <c r="F3078" s="2" t="s">
        <v>3695</v>
      </c>
      <c r="G3078" s="2">
        <v>72.069999999999993</v>
      </c>
      <c r="H3078" s="2">
        <v>27.93</v>
      </c>
      <c r="I3078" s="2" t="s">
        <v>19</v>
      </c>
      <c r="J3078" s="6">
        <v>0.55000000000000004</v>
      </c>
      <c r="K3078" s="2">
        <v>2018</v>
      </c>
      <c r="L3078" s="2" t="s">
        <v>21</v>
      </c>
      <c r="M3078" s="3">
        <v>43410</v>
      </c>
    </row>
    <row r="3079" spans="1:13" x14ac:dyDescent="0.2">
      <c r="A3079" s="1" t="s">
        <v>13</v>
      </c>
      <c r="B3079" s="2" t="s">
        <v>3269</v>
      </c>
      <c r="C3079" s="2" t="s">
        <v>24</v>
      </c>
      <c r="D3079" s="2">
        <v>195000000</v>
      </c>
      <c r="E3079" s="2" t="s">
        <v>3438</v>
      </c>
      <c r="F3079" s="2" t="s">
        <v>115</v>
      </c>
      <c r="G3079" s="2">
        <v>71.040000000000006</v>
      </c>
      <c r="H3079" s="2">
        <v>28.96</v>
      </c>
      <c r="I3079" s="2" t="s">
        <v>19</v>
      </c>
      <c r="J3079" s="6">
        <v>0.55000000000000004</v>
      </c>
      <c r="K3079" s="2">
        <v>2018</v>
      </c>
      <c r="L3079" s="2" t="s">
        <v>21</v>
      </c>
      <c r="M3079" s="3">
        <v>43410</v>
      </c>
    </row>
    <row r="3080" spans="1:13" x14ac:dyDescent="0.2">
      <c r="A3080" s="1" t="s">
        <v>13</v>
      </c>
      <c r="B3080" s="2" t="s">
        <v>3562</v>
      </c>
      <c r="C3080" s="2" t="s">
        <v>15</v>
      </c>
      <c r="D3080" s="2" t="s">
        <v>3696</v>
      </c>
      <c r="E3080" s="2" t="s">
        <v>3438</v>
      </c>
      <c r="F3080" s="2" t="s">
        <v>3697</v>
      </c>
      <c r="G3080" s="2">
        <v>64.33</v>
      </c>
      <c r="H3080" s="2">
        <v>35.67</v>
      </c>
      <c r="I3080" s="2" t="s">
        <v>26</v>
      </c>
      <c r="J3080" s="2" t="s">
        <v>20</v>
      </c>
      <c r="K3080" s="2">
        <v>2018</v>
      </c>
      <c r="L3080" s="2" t="s">
        <v>21</v>
      </c>
      <c r="M3080" s="3">
        <v>43410</v>
      </c>
    </row>
    <row r="3081" spans="1:13" x14ac:dyDescent="0.2">
      <c r="A3081" s="1" t="s">
        <v>22</v>
      </c>
      <c r="B3081" s="2" t="s">
        <v>3698</v>
      </c>
      <c r="C3081" s="2" t="s">
        <v>24</v>
      </c>
      <c r="D3081" s="2">
        <v>274000000</v>
      </c>
      <c r="E3081" s="2" t="s">
        <v>3438</v>
      </c>
      <c r="F3081" s="2" t="s">
        <v>95</v>
      </c>
      <c r="G3081" s="2">
        <v>50.77</v>
      </c>
      <c r="H3081" s="2">
        <v>49.23</v>
      </c>
      <c r="I3081" s="2" t="s">
        <v>26</v>
      </c>
      <c r="J3081" s="6">
        <v>0.55000000000000004</v>
      </c>
      <c r="K3081" s="2">
        <v>2018</v>
      </c>
      <c r="L3081" s="2" t="s">
        <v>21</v>
      </c>
      <c r="M3081" s="3">
        <v>43410</v>
      </c>
    </row>
    <row r="3082" spans="1:13" x14ac:dyDescent="0.2">
      <c r="A3082" s="1" t="s">
        <v>296</v>
      </c>
      <c r="B3082" s="2" t="s">
        <v>3699</v>
      </c>
      <c r="C3082" s="2" t="s">
        <v>24</v>
      </c>
      <c r="D3082" s="2">
        <v>232000000</v>
      </c>
      <c r="E3082" s="2" t="s">
        <v>3438</v>
      </c>
      <c r="F3082" s="2" t="s">
        <v>136</v>
      </c>
      <c r="G3082" s="2">
        <v>70.599999999999994</v>
      </c>
      <c r="H3082" s="2">
        <v>29.4</v>
      </c>
      <c r="I3082" s="2" t="s">
        <v>19</v>
      </c>
      <c r="J3082" s="6">
        <v>0.55000000000000004</v>
      </c>
      <c r="K3082" s="2">
        <v>2018</v>
      </c>
      <c r="L3082" s="2" t="s">
        <v>21</v>
      </c>
      <c r="M3082" s="3">
        <v>43410</v>
      </c>
    </row>
    <row r="3083" spans="1:13" x14ac:dyDescent="0.2">
      <c r="A3083" s="1" t="s">
        <v>13</v>
      </c>
      <c r="B3083" s="2" t="s">
        <v>3700</v>
      </c>
      <c r="C3083" s="2" t="s">
        <v>15</v>
      </c>
      <c r="D3083" s="2" t="s">
        <v>3701</v>
      </c>
      <c r="E3083" s="2" t="s">
        <v>3438</v>
      </c>
      <c r="F3083" s="2" t="s">
        <v>97</v>
      </c>
      <c r="G3083" s="2">
        <v>75.38</v>
      </c>
      <c r="H3083" s="2">
        <v>24.62</v>
      </c>
      <c r="I3083" s="2" t="s">
        <v>19</v>
      </c>
      <c r="J3083" s="2" t="s">
        <v>20</v>
      </c>
      <c r="K3083" s="2">
        <v>2018</v>
      </c>
      <c r="L3083" s="2" t="s">
        <v>21</v>
      </c>
      <c r="M3083" s="3">
        <v>43410</v>
      </c>
    </row>
    <row r="3084" spans="1:13" x14ac:dyDescent="0.2">
      <c r="A3084" s="1" t="s">
        <v>13</v>
      </c>
      <c r="B3084" s="2" t="s">
        <v>3702</v>
      </c>
      <c r="C3084" s="2" t="s">
        <v>24</v>
      </c>
      <c r="D3084" s="2">
        <v>6500000</v>
      </c>
      <c r="E3084" s="2" t="s">
        <v>3438</v>
      </c>
      <c r="F3084" s="2" t="s">
        <v>3703</v>
      </c>
      <c r="G3084" s="2">
        <v>69.87</v>
      </c>
      <c r="H3084" s="2">
        <v>30.13</v>
      </c>
      <c r="I3084" s="2" t="s">
        <v>19</v>
      </c>
      <c r="J3084" s="2" t="s">
        <v>27</v>
      </c>
      <c r="K3084" s="2">
        <v>2018</v>
      </c>
      <c r="L3084" s="2" t="s">
        <v>21</v>
      </c>
      <c r="M3084" s="3">
        <v>43410</v>
      </c>
    </row>
    <row r="3085" spans="1:13" x14ac:dyDescent="0.2">
      <c r="A3085" s="1" t="s">
        <v>13</v>
      </c>
      <c r="B3085" s="2" t="s">
        <v>3704</v>
      </c>
      <c r="C3085" s="2" t="s">
        <v>24</v>
      </c>
      <c r="D3085" s="2">
        <v>750000000</v>
      </c>
      <c r="E3085" s="2" t="s">
        <v>3438</v>
      </c>
      <c r="F3085" s="2" t="s">
        <v>3705</v>
      </c>
      <c r="G3085" s="2">
        <v>62.43</v>
      </c>
      <c r="H3085" s="2">
        <v>37.57</v>
      </c>
      <c r="I3085" s="2" t="s">
        <v>19</v>
      </c>
      <c r="J3085" s="6">
        <v>0.55000000000000004</v>
      </c>
      <c r="K3085" s="2">
        <v>2018</v>
      </c>
      <c r="L3085" s="2" t="s">
        <v>21</v>
      </c>
      <c r="M3085" s="3">
        <v>43410</v>
      </c>
    </row>
    <row r="3086" spans="1:13" x14ac:dyDescent="0.2">
      <c r="A3086" s="1" t="s">
        <v>13</v>
      </c>
      <c r="B3086" s="2" t="s">
        <v>3706</v>
      </c>
      <c r="C3086" s="2" t="s">
        <v>24</v>
      </c>
      <c r="D3086" s="2">
        <v>69000000</v>
      </c>
      <c r="E3086" s="2" t="s">
        <v>3438</v>
      </c>
      <c r="F3086" s="2" t="s">
        <v>2880</v>
      </c>
      <c r="G3086" s="2">
        <v>78.89</v>
      </c>
      <c r="H3086" s="2">
        <v>21.11</v>
      </c>
      <c r="I3086" s="2" t="s">
        <v>19</v>
      </c>
      <c r="J3086" s="2" t="s">
        <v>27</v>
      </c>
      <c r="K3086" s="2">
        <v>2018</v>
      </c>
      <c r="L3086" s="2" t="s">
        <v>21</v>
      </c>
      <c r="M3086" s="3">
        <v>43410</v>
      </c>
    </row>
    <row r="3087" spans="1:13" x14ac:dyDescent="0.2">
      <c r="A3087" s="1" t="s">
        <v>205</v>
      </c>
      <c r="B3087" s="2" t="s">
        <v>3707</v>
      </c>
      <c r="C3087" s="2" t="s">
        <v>15</v>
      </c>
      <c r="D3087" s="2" t="s">
        <v>3708</v>
      </c>
      <c r="E3087" s="2" t="s">
        <v>3438</v>
      </c>
      <c r="F3087" s="2" t="s">
        <v>159</v>
      </c>
      <c r="G3087" s="2">
        <v>76.97</v>
      </c>
      <c r="H3087" s="2">
        <v>23.03</v>
      </c>
      <c r="I3087" s="2" t="s">
        <v>19</v>
      </c>
      <c r="J3087" s="2" t="s">
        <v>20</v>
      </c>
      <c r="K3087" s="2">
        <v>2018</v>
      </c>
      <c r="L3087" s="2" t="s">
        <v>21</v>
      </c>
      <c r="M3087" s="3">
        <v>43410</v>
      </c>
    </row>
    <row r="3088" spans="1:13" x14ac:dyDescent="0.2">
      <c r="A3088" s="1" t="s">
        <v>269</v>
      </c>
      <c r="B3088" s="2" t="s">
        <v>3709</v>
      </c>
      <c r="C3088" s="2" t="s">
        <v>24</v>
      </c>
      <c r="D3088" s="2">
        <v>79000000</v>
      </c>
      <c r="E3088" s="2" t="s">
        <v>3438</v>
      </c>
      <c r="F3088" s="2" t="s">
        <v>3710</v>
      </c>
      <c r="G3088" s="2">
        <v>52.89</v>
      </c>
      <c r="H3088" s="2">
        <v>47.11</v>
      </c>
      <c r="I3088" s="2" t="s">
        <v>26</v>
      </c>
      <c r="J3088" s="6">
        <v>0.55000000000000004</v>
      </c>
      <c r="K3088" s="2">
        <v>2018</v>
      </c>
      <c r="L3088" s="2" t="s">
        <v>21</v>
      </c>
      <c r="M3088" s="3">
        <v>43410</v>
      </c>
    </row>
    <row r="3089" spans="1:13" x14ac:dyDescent="0.2">
      <c r="A3089" s="1" t="s">
        <v>22</v>
      </c>
      <c r="B3089" s="2" t="s">
        <v>3480</v>
      </c>
      <c r="C3089" s="2" t="s">
        <v>24</v>
      </c>
      <c r="D3089" s="2">
        <v>20200000</v>
      </c>
      <c r="E3089" s="2" t="s">
        <v>3438</v>
      </c>
      <c r="F3089" s="2" t="s">
        <v>78</v>
      </c>
      <c r="G3089" s="2">
        <v>47.77</v>
      </c>
      <c r="H3089" s="2">
        <v>52.23</v>
      </c>
      <c r="I3089" s="2" t="s">
        <v>26</v>
      </c>
      <c r="J3089" s="6">
        <v>0.55000000000000004</v>
      </c>
      <c r="K3089" s="2">
        <v>2018</v>
      </c>
      <c r="L3089" s="2" t="s">
        <v>21</v>
      </c>
      <c r="M3089" s="3">
        <v>43410</v>
      </c>
    </row>
    <row r="3090" spans="1:13" x14ac:dyDescent="0.2">
      <c r="A3090" s="1" t="s">
        <v>52</v>
      </c>
      <c r="B3090" s="2" t="s">
        <v>3592</v>
      </c>
      <c r="C3090" s="2" t="s">
        <v>15</v>
      </c>
      <c r="D3090" s="2" t="s">
        <v>3711</v>
      </c>
      <c r="E3090" s="2" t="s">
        <v>3438</v>
      </c>
      <c r="F3090" s="2" t="s">
        <v>1188</v>
      </c>
      <c r="G3090" s="2">
        <v>70.209999999999994</v>
      </c>
      <c r="H3090" s="2">
        <v>29.79</v>
      </c>
      <c r="I3090" s="2" t="s">
        <v>19</v>
      </c>
      <c r="J3090" s="2" t="s">
        <v>20</v>
      </c>
      <c r="K3090" s="2">
        <v>2018</v>
      </c>
      <c r="L3090" s="2" t="s">
        <v>21</v>
      </c>
      <c r="M3090" s="3">
        <v>43410</v>
      </c>
    </row>
    <row r="3091" spans="1:13" x14ac:dyDescent="0.2">
      <c r="A3091" s="1" t="s">
        <v>116</v>
      </c>
      <c r="B3091" s="2" t="s">
        <v>3572</v>
      </c>
      <c r="C3091" s="2" t="s">
        <v>24</v>
      </c>
      <c r="D3091" s="2">
        <v>60000000</v>
      </c>
      <c r="E3091" s="2" t="s">
        <v>3438</v>
      </c>
      <c r="F3091" s="2" t="s">
        <v>65</v>
      </c>
      <c r="G3091" s="2">
        <v>41.24</v>
      </c>
      <c r="H3091" s="2">
        <v>58.76</v>
      </c>
      <c r="I3091" s="2" t="s">
        <v>26</v>
      </c>
      <c r="J3091" s="6">
        <v>0.55000000000000004</v>
      </c>
      <c r="K3091" s="2">
        <v>2018</v>
      </c>
      <c r="L3091" s="2" t="s">
        <v>21</v>
      </c>
      <c r="M3091" s="3">
        <v>43410</v>
      </c>
    </row>
    <row r="3092" spans="1:13" x14ac:dyDescent="0.2">
      <c r="A3092" s="1" t="s">
        <v>52</v>
      </c>
      <c r="B3092" s="2" t="s">
        <v>2164</v>
      </c>
      <c r="C3092" s="2" t="s">
        <v>24</v>
      </c>
      <c r="D3092" s="2">
        <v>720000000</v>
      </c>
      <c r="E3092" s="2" t="s">
        <v>3438</v>
      </c>
      <c r="F3092" s="2" t="s">
        <v>365</v>
      </c>
      <c r="G3092" s="2">
        <v>67.349999999999994</v>
      </c>
      <c r="H3092" s="2">
        <v>32.65</v>
      </c>
      <c r="I3092" s="2" t="s">
        <v>19</v>
      </c>
      <c r="J3092" s="6">
        <v>0.55000000000000004</v>
      </c>
      <c r="K3092" s="2">
        <v>2018</v>
      </c>
      <c r="L3092" s="2" t="s">
        <v>21</v>
      </c>
      <c r="M3092" s="3">
        <v>43410</v>
      </c>
    </row>
    <row r="3093" spans="1:13" x14ac:dyDescent="0.2">
      <c r="A3093" s="1" t="s">
        <v>52</v>
      </c>
      <c r="B3093" s="2" t="s">
        <v>2125</v>
      </c>
      <c r="C3093" s="2" t="s">
        <v>24</v>
      </c>
      <c r="D3093" s="2">
        <v>100000000</v>
      </c>
      <c r="E3093" s="2" t="s">
        <v>3438</v>
      </c>
      <c r="F3093" s="2" t="s">
        <v>874</v>
      </c>
      <c r="G3093" s="2">
        <v>70.92</v>
      </c>
      <c r="H3093" s="2">
        <v>29.08</v>
      </c>
      <c r="I3093" s="2" t="s">
        <v>19</v>
      </c>
      <c r="J3093" s="6">
        <v>0.55000000000000004</v>
      </c>
      <c r="K3093" s="2">
        <v>2018</v>
      </c>
      <c r="L3093" s="2" t="s">
        <v>21</v>
      </c>
      <c r="M3093" s="3">
        <v>43410</v>
      </c>
    </row>
    <row r="3094" spans="1:13" x14ac:dyDescent="0.2">
      <c r="A3094" s="1" t="s">
        <v>535</v>
      </c>
      <c r="B3094" s="2" t="s">
        <v>3712</v>
      </c>
      <c r="C3094" s="2" t="s">
        <v>24</v>
      </c>
      <c r="D3094" s="8">
        <v>26000000</v>
      </c>
      <c r="E3094" s="2" t="s">
        <v>3438</v>
      </c>
      <c r="F3094" s="2" t="s">
        <v>59</v>
      </c>
      <c r="G3094" s="2">
        <v>62.38</v>
      </c>
      <c r="H3094" s="2">
        <v>37.619999999999997</v>
      </c>
      <c r="I3094" s="2" t="s">
        <v>19</v>
      </c>
      <c r="J3094" s="6">
        <v>0.55000000000000004</v>
      </c>
      <c r="K3094" s="2">
        <v>2018</v>
      </c>
      <c r="L3094" s="2" t="s">
        <v>21</v>
      </c>
      <c r="M3094" s="3">
        <v>43410</v>
      </c>
    </row>
    <row r="3095" spans="1:13" x14ac:dyDescent="0.2">
      <c r="A3095" s="1" t="s">
        <v>287</v>
      </c>
      <c r="B3095" s="2" t="s">
        <v>3713</v>
      </c>
      <c r="C3095" s="2" t="s">
        <v>24</v>
      </c>
      <c r="D3095" s="2">
        <v>120000000</v>
      </c>
      <c r="E3095" s="2" t="s">
        <v>3438</v>
      </c>
      <c r="F3095" s="2" t="s">
        <v>3617</v>
      </c>
      <c r="G3095" s="2">
        <v>63.5</v>
      </c>
      <c r="H3095" s="2">
        <v>36.5</v>
      </c>
      <c r="I3095" s="2" t="s">
        <v>19</v>
      </c>
      <c r="J3095" s="6">
        <v>0.55000000000000004</v>
      </c>
      <c r="K3095" s="2">
        <v>2018</v>
      </c>
      <c r="L3095" s="2" t="s">
        <v>21</v>
      </c>
      <c r="M3095" s="3">
        <v>43410</v>
      </c>
    </row>
    <row r="3096" spans="1:13" x14ac:dyDescent="0.2">
      <c r="A3096" s="1" t="s">
        <v>79</v>
      </c>
      <c r="B3096" s="2" t="s">
        <v>3580</v>
      </c>
      <c r="C3096" s="2" t="s">
        <v>24</v>
      </c>
      <c r="D3096" s="2">
        <v>150000000</v>
      </c>
      <c r="E3096" s="2" t="s">
        <v>3438</v>
      </c>
      <c r="F3096" s="2" t="s">
        <v>1608</v>
      </c>
      <c r="G3096" s="2">
        <v>67.75</v>
      </c>
      <c r="H3096" s="2">
        <v>32.25</v>
      </c>
      <c r="I3096" s="2" t="s">
        <v>19</v>
      </c>
      <c r="J3096" s="6">
        <v>0.55000000000000004</v>
      </c>
      <c r="K3096" s="2">
        <v>2018</v>
      </c>
      <c r="L3096" s="2" t="s">
        <v>21</v>
      </c>
      <c r="M3096" s="3">
        <v>43410</v>
      </c>
    </row>
    <row r="3097" spans="1:13" x14ac:dyDescent="0.2">
      <c r="A3097" s="1" t="s">
        <v>32</v>
      </c>
      <c r="B3097" s="2" t="s">
        <v>3584</v>
      </c>
      <c r="C3097" s="2" t="s">
        <v>15</v>
      </c>
      <c r="D3097" s="2" t="s">
        <v>3714</v>
      </c>
      <c r="E3097" s="2" t="s">
        <v>3438</v>
      </c>
      <c r="F3097" s="2" t="s">
        <v>55</v>
      </c>
      <c r="G3097" s="2">
        <v>66.260000000000005</v>
      </c>
      <c r="H3097" s="2">
        <v>33.74</v>
      </c>
      <c r="I3097" s="2" t="s">
        <v>26</v>
      </c>
      <c r="J3097" s="2" t="s">
        <v>20</v>
      </c>
      <c r="K3097" s="2">
        <v>2018</v>
      </c>
      <c r="L3097" s="2" t="s">
        <v>21</v>
      </c>
      <c r="M3097" s="3">
        <v>43410</v>
      </c>
    </row>
    <row r="3098" spans="1:13" x14ac:dyDescent="0.2">
      <c r="A3098" s="1" t="s">
        <v>79</v>
      </c>
      <c r="B3098" s="2" t="s">
        <v>3715</v>
      </c>
      <c r="C3098" s="2" t="s">
        <v>24</v>
      </c>
      <c r="D3098" s="2">
        <v>247000000</v>
      </c>
      <c r="E3098" s="2" t="s">
        <v>3438</v>
      </c>
      <c r="F3098" s="2" t="s">
        <v>2074</v>
      </c>
      <c r="G3098" s="2">
        <v>64.209999999999994</v>
      </c>
      <c r="H3098" s="2">
        <v>35.79</v>
      </c>
      <c r="I3098" s="2" t="s">
        <v>19</v>
      </c>
      <c r="J3098" s="6">
        <v>0.55000000000000004</v>
      </c>
      <c r="K3098" s="2">
        <v>2018</v>
      </c>
      <c r="L3098" s="2" t="s">
        <v>21</v>
      </c>
      <c r="M3098" s="3">
        <v>43410</v>
      </c>
    </row>
    <row r="3099" spans="1:13" x14ac:dyDescent="0.2">
      <c r="A3099" s="1" t="s">
        <v>296</v>
      </c>
      <c r="B3099" s="2" t="s">
        <v>3716</v>
      </c>
      <c r="C3099" s="2" t="s">
        <v>24</v>
      </c>
      <c r="D3099" s="2">
        <v>97000000</v>
      </c>
      <c r="E3099" s="2" t="s">
        <v>3438</v>
      </c>
      <c r="F3099" s="2" t="s">
        <v>245</v>
      </c>
      <c r="G3099" s="2">
        <v>58.7</v>
      </c>
      <c r="H3099" s="2">
        <v>41.3</v>
      </c>
      <c r="I3099" s="2" t="s">
        <v>19</v>
      </c>
      <c r="J3099" s="6">
        <v>0.55000000000000004</v>
      </c>
      <c r="K3099" s="2">
        <v>2018</v>
      </c>
      <c r="L3099" s="2" t="s">
        <v>21</v>
      </c>
      <c r="M3099" s="3">
        <v>43410</v>
      </c>
    </row>
    <row r="3100" spans="1:13" x14ac:dyDescent="0.2">
      <c r="A3100" s="1" t="s">
        <v>220</v>
      </c>
      <c r="B3100" s="2" t="s">
        <v>3717</v>
      </c>
      <c r="C3100" s="2" t="s">
        <v>24</v>
      </c>
      <c r="D3100" s="2">
        <v>74000000</v>
      </c>
      <c r="E3100" s="2" t="s">
        <v>3438</v>
      </c>
      <c r="F3100" s="2" t="s">
        <v>130</v>
      </c>
      <c r="G3100" s="2">
        <v>72.38</v>
      </c>
      <c r="H3100" s="2">
        <v>27.62</v>
      </c>
      <c r="I3100" s="2" t="s">
        <v>19</v>
      </c>
      <c r="J3100" s="6">
        <v>0.55000000000000004</v>
      </c>
      <c r="K3100" s="2">
        <v>2018</v>
      </c>
      <c r="L3100" s="2" t="s">
        <v>21</v>
      </c>
      <c r="M3100" s="3">
        <v>43410</v>
      </c>
    </row>
    <row r="3101" spans="1:13" x14ac:dyDescent="0.2">
      <c r="A3101" s="1" t="s">
        <v>220</v>
      </c>
      <c r="B3101" s="2" t="s">
        <v>3717</v>
      </c>
      <c r="C3101" s="2" t="s">
        <v>24</v>
      </c>
      <c r="D3101" s="2">
        <v>57000000</v>
      </c>
      <c r="E3101" s="2" t="s">
        <v>3438</v>
      </c>
      <c r="F3101" s="2" t="s">
        <v>59</v>
      </c>
      <c r="G3101" s="2">
        <v>69.56</v>
      </c>
      <c r="H3101" s="2">
        <v>30.44</v>
      </c>
      <c r="I3101" s="2" t="s">
        <v>19</v>
      </c>
      <c r="J3101" s="6">
        <v>0.55000000000000004</v>
      </c>
      <c r="K3101" s="2">
        <v>2018</v>
      </c>
      <c r="L3101" s="2" t="s">
        <v>21</v>
      </c>
      <c r="M3101" s="3">
        <v>43410</v>
      </c>
    </row>
    <row r="3102" spans="1:13" x14ac:dyDescent="0.2">
      <c r="A3102" s="1" t="s">
        <v>60</v>
      </c>
      <c r="B3102" s="2" t="s">
        <v>3718</v>
      </c>
      <c r="C3102" s="2" t="s">
        <v>24</v>
      </c>
      <c r="D3102" s="2">
        <v>90000000</v>
      </c>
      <c r="E3102" s="2" t="s">
        <v>3438</v>
      </c>
      <c r="F3102" s="2" t="s">
        <v>65</v>
      </c>
      <c r="G3102" s="2">
        <v>62.77</v>
      </c>
      <c r="H3102" s="2">
        <v>37.229999999999997</v>
      </c>
      <c r="I3102" s="2" t="s">
        <v>19</v>
      </c>
      <c r="J3102" s="6">
        <v>0.55000000000000004</v>
      </c>
      <c r="K3102" s="2">
        <v>2018</v>
      </c>
      <c r="L3102" s="2" t="s">
        <v>21</v>
      </c>
      <c r="M3102" s="3">
        <v>43410</v>
      </c>
    </row>
    <row r="3103" spans="1:13" x14ac:dyDescent="0.2">
      <c r="A3103" s="1" t="s">
        <v>108</v>
      </c>
      <c r="B3103" s="2" t="s">
        <v>3719</v>
      </c>
      <c r="C3103" s="2" t="s">
        <v>24</v>
      </c>
      <c r="D3103" s="2">
        <v>38500000</v>
      </c>
      <c r="E3103" s="2" t="s">
        <v>3438</v>
      </c>
      <c r="F3103" s="2" t="s">
        <v>51</v>
      </c>
      <c r="G3103" s="2">
        <v>64.099999999999994</v>
      </c>
      <c r="H3103" s="2">
        <v>35.9</v>
      </c>
      <c r="I3103" s="2" t="s">
        <v>19</v>
      </c>
      <c r="J3103" s="6">
        <v>0.55000000000000004</v>
      </c>
      <c r="K3103" s="2">
        <v>2018</v>
      </c>
      <c r="L3103" s="2" t="s">
        <v>21</v>
      </c>
      <c r="M3103" s="3">
        <v>43410</v>
      </c>
    </row>
    <row r="3104" spans="1:13" x14ac:dyDescent="0.2">
      <c r="A3104" s="1" t="s">
        <v>91</v>
      </c>
      <c r="B3104" s="2" t="s">
        <v>3720</v>
      </c>
      <c r="C3104" s="2" t="s">
        <v>24</v>
      </c>
      <c r="D3104" s="2">
        <v>79000000</v>
      </c>
      <c r="E3104" s="2" t="s">
        <v>3438</v>
      </c>
      <c r="F3104" s="2" t="s">
        <v>257</v>
      </c>
      <c r="G3104" s="2">
        <v>69.7</v>
      </c>
      <c r="H3104" s="2">
        <v>30.3</v>
      </c>
      <c r="I3104" s="2" t="s">
        <v>19</v>
      </c>
      <c r="J3104" s="6">
        <v>0.55000000000000004</v>
      </c>
      <c r="K3104" s="2">
        <v>2018</v>
      </c>
      <c r="L3104" s="2" t="s">
        <v>21</v>
      </c>
      <c r="M3104" s="3">
        <v>43410</v>
      </c>
    </row>
    <row r="3105" spans="1:13" x14ac:dyDescent="0.2">
      <c r="A3105" s="1" t="s">
        <v>13</v>
      </c>
      <c r="B3105" s="2" t="s">
        <v>3721</v>
      </c>
      <c r="C3105" s="2" t="s">
        <v>24</v>
      </c>
      <c r="D3105" s="2">
        <v>48000000</v>
      </c>
      <c r="E3105" s="2" t="s">
        <v>3438</v>
      </c>
      <c r="F3105" s="2" t="s">
        <v>2074</v>
      </c>
      <c r="G3105" s="2">
        <v>63.6</v>
      </c>
      <c r="H3105" s="2">
        <v>36.4</v>
      </c>
      <c r="I3105" s="2" t="s">
        <v>19</v>
      </c>
      <c r="J3105" s="6">
        <v>0.55000000000000004</v>
      </c>
      <c r="K3105" s="2">
        <v>2018</v>
      </c>
      <c r="L3105" s="2" t="s">
        <v>21</v>
      </c>
      <c r="M3105" s="3">
        <v>43410</v>
      </c>
    </row>
    <row r="3106" spans="1:13" x14ac:dyDescent="0.2">
      <c r="A3106" s="1" t="s">
        <v>280</v>
      </c>
      <c r="B3106" s="2" t="s">
        <v>3722</v>
      </c>
      <c r="C3106" s="2" t="s">
        <v>24</v>
      </c>
      <c r="D3106" s="2">
        <v>1000000</v>
      </c>
      <c r="E3106" s="2" t="s">
        <v>3438</v>
      </c>
      <c r="F3106" s="2" t="s">
        <v>130</v>
      </c>
      <c r="G3106" s="2">
        <v>75.8</v>
      </c>
      <c r="H3106" s="2">
        <v>24.42</v>
      </c>
      <c r="I3106" s="2" t="s">
        <v>19</v>
      </c>
      <c r="J3106" s="6">
        <v>0.55000000000000004</v>
      </c>
      <c r="K3106" s="2">
        <v>2018</v>
      </c>
      <c r="L3106" s="2" t="s">
        <v>21</v>
      </c>
      <c r="M3106" s="3">
        <v>43410</v>
      </c>
    </row>
    <row r="3107" spans="1:13" x14ac:dyDescent="0.2">
      <c r="A3107" s="1" t="s">
        <v>217</v>
      </c>
      <c r="B3107" s="2" t="s">
        <v>3723</v>
      </c>
      <c r="C3107" s="2" t="s">
        <v>24</v>
      </c>
      <c r="D3107" s="8">
        <v>46200000</v>
      </c>
      <c r="E3107" s="2" t="s">
        <v>3438</v>
      </c>
      <c r="F3107" s="2" t="s">
        <v>65</v>
      </c>
      <c r="G3107" s="2">
        <v>68.349999999999994</v>
      </c>
      <c r="H3107" s="2">
        <v>31.65</v>
      </c>
      <c r="I3107" s="2" t="s">
        <v>19</v>
      </c>
      <c r="J3107" s="2" t="s">
        <v>20</v>
      </c>
      <c r="K3107" s="2">
        <v>2018</v>
      </c>
      <c r="L3107" s="2" t="s">
        <v>21</v>
      </c>
      <c r="M3107" s="3">
        <v>43410</v>
      </c>
    </row>
    <row r="3108" spans="1:13" x14ac:dyDescent="0.2">
      <c r="A3108" s="1" t="s">
        <v>269</v>
      </c>
      <c r="B3108" s="2" t="s">
        <v>3724</v>
      </c>
      <c r="C3108" s="2" t="s">
        <v>15</v>
      </c>
      <c r="D3108" s="2" t="s">
        <v>3725</v>
      </c>
      <c r="E3108" s="2" t="s">
        <v>3438</v>
      </c>
      <c r="F3108" s="2" t="s">
        <v>3726</v>
      </c>
      <c r="G3108" s="2">
        <v>60.76</v>
      </c>
      <c r="H3108" s="2">
        <v>39.24</v>
      </c>
      <c r="I3108" s="2" t="s">
        <v>26</v>
      </c>
      <c r="J3108" s="2" t="s">
        <v>20</v>
      </c>
      <c r="K3108" s="2">
        <v>2018</v>
      </c>
      <c r="L3108" s="2" t="s">
        <v>21</v>
      </c>
      <c r="M3108" s="3">
        <v>43410</v>
      </c>
    </row>
    <row r="3109" spans="1:13" x14ac:dyDescent="0.2">
      <c r="A3109" s="1" t="s">
        <v>91</v>
      </c>
      <c r="B3109" s="2" t="s">
        <v>3492</v>
      </c>
      <c r="C3109" s="2" t="s">
        <v>15</v>
      </c>
      <c r="D3109" s="2" t="s">
        <v>3727</v>
      </c>
      <c r="E3109" s="2" t="s">
        <v>3438</v>
      </c>
      <c r="F3109" s="2" t="s">
        <v>93</v>
      </c>
      <c r="G3109" s="2">
        <v>67.900000000000006</v>
      </c>
      <c r="H3109" s="2">
        <v>32.1</v>
      </c>
      <c r="I3109" s="2" t="s">
        <v>19</v>
      </c>
      <c r="J3109" s="2" t="s">
        <v>20</v>
      </c>
      <c r="K3109" s="2">
        <v>2018</v>
      </c>
      <c r="L3109" s="2" t="s">
        <v>21</v>
      </c>
      <c r="M3109" s="3">
        <v>43410</v>
      </c>
    </row>
    <row r="3110" spans="1:13" x14ac:dyDescent="0.2">
      <c r="A3110" s="1" t="s">
        <v>111</v>
      </c>
      <c r="B3110" s="2" t="s">
        <v>3728</v>
      </c>
      <c r="C3110" s="2" t="s">
        <v>24</v>
      </c>
      <c r="D3110" s="2">
        <v>59200000</v>
      </c>
      <c r="E3110" s="2" t="s">
        <v>3438</v>
      </c>
      <c r="F3110" s="2" t="s">
        <v>51</v>
      </c>
      <c r="G3110" s="2">
        <v>71.98</v>
      </c>
      <c r="H3110" s="2">
        <v>28.02</v>
      </c>
      <c r="I3110" s="2" t="s">
        <v>19</v>
      </c>
      <c r="J3110" s="6">
        <v>0.55000000000000004</v>
      </c>
      <c r="K3110" s="2">
        <v>2018</v>
      </c>
      <c r="L3110" s="2" t="s">
        <v>21</v>
      </c>
      <c r="M3110" s="3">
        <v>43410</v>
      </c>
    </row>
    <row r="3111" spans="1:13" x14ac:dyDescent="0.2">
      <c r="A3111" s="1" t="s">
        <v>180</v>
      </c>
      <c r="B3111" s="2" t="s">
        <v>3729</v>
      </c>
      <c r="C3111" s="2" t="s">
        <v>24</v>
      </c>
      <c r="D3111" s="2">
        <v>194000000</v>
      </c>
      <c r="E3111" s="2" t="s">
        <v>3438</v>
      </c>
      <c r="F3111" s="2" t="s">
        <v>44</v>
      </c>
      <c r="G3111" s="2">
        <v>69.72</v>
      </c>
      <c r="H3111" s="2">
        <v>30.28</v>
      </c>
      <c r="I3111" s="2" t="s">
        <v>19</v>
      </c>
      <c r="J3111" s="2" t="s">
        <v>20</v>
      </c>
      <c r="K3111" s="2">
        <v>2018</v>
      </c>
      <c r="L3111" s="2" t="s">
        <v>21</v>
      </c>
      <c r="M3111" s="3">
        <v>43410</v>
      </c>
    </row>
    <row r="3112" spans="1:13" x14ac:dyDescent="0.2">
      <c r="A3112" s="1" t="s">
        <v>141</v>
      </c>
      <c r="B3112" s="2" t="s">
        <v>3730</v>
      </c>
      <c r="C3112" s="2" t="s">
        <v>24</v>
      </c>
      <c r="D3112" s="8">
        <v>11000000</v>
      </c>
      <c r="E3112" s="2" t="s">
        <v>3438</v>
      </c>
      <c r="F3112" s="2" t="s">
        <v>59</v>
      </c>
      <c r="G3112" s="2">
        <v>66.349999999999994</v>
      </c>
      <c r="H3112" s="2">
        <v>33.65</v>
      </c>
      <c r="I3112" s="2" t="s">
        <v>19</v>
      </c>
      <c r="J3112" s="6">
        <v>0.55000000000000004</v>
      </c>
      <c r="K3112" s="2">
        <v>2018</v>
      </c>
      <c r="L3112" s="2" t="s">
        <v>21</v>
      </c>
      <c r="M3112" s="3">
        <v>43410</v>
      </c>
    </row>
    <row r="3113" spans="1:13" x14ac:dyDescent="0.2">
      <c r="A3113" s="1" t="s">
        <v>280</v>
      </c>
      <c r="B3113" s="2" t="s">
        <v>3593</v>
      </c>
      <c r="C3113" s="2" t="s">
        <v>24</v>
      </c>
      <c r="D3113" s="2">
        <v>9000000</v>
      </c>
      <c r="E3113" s="2" t="s">
        <v>3438</v>
      </c>
      <c r="F3113" s="2" t="s">
        <v>65</v>
      </c>
      <c r="G3113" s="2">
        <v>65.27</v>
      </c>
      <c r="H3113" s="2">
        <v>34.729999999999997</v>
      </c>
      <c r="I3113" s="2" t="s">
        <v>19</v>
      </c>
      <c r="J3113" s="6">
        <v>0.55000000000000004</v>
      </c>
      <c r="K3113" s="2">
        <v>2018</v>
      </c>
      <c r="L3113" s="2" t="s">
        <v>21</v>
      </c>
      <c r="M3113" s="3">
        <v>43410</v>
      </c>
    </row>
    <row r="3114" spans="1:13" x14ac:dyDescent="0.2">
      <c r="A3114" s="1" t="s">
        <v>13</v>
      </c>
      <c r="B3114" s="2" t="s">
        <v>3731</v>
      </c>
      <c r="C3114" s="2" t="s">
        <v>24</v>
      </c>
      <c r="D3114" s="2">
        <v>258000000</v>
      </c>
      <c r="E3114" s="2" t="s">
        <v>3438</v>
      </c>
      <c r="F3114" s="2" t="s">
        <v>365</v>
      </c>
      <c r="G3114" s="2">
        <v>56.82</v>
      </c>
      <c r="H3114" s="2">
        <v>43.18</v>
      </c>
      <c r="I3114" s="2" t="s">
        <v>19</v>
      </c>
      <c r="J3114" s="6">
        <v>0.55000000000000004</v>
      </c>
      <c r="K3114" s="2">
        <v>2018</v>
      </c>
      <c r="L3114" s="2" t="s">
        <v>21</v>
      </c>
      <c r="M3114" s="3">
        <v>43410</v>
      </c>
    </row>
    <row r="3115" spans="1:13" x14ac:dyDescent="0.2">
      <c r="A3115" s="1" t="s">
        <v>217</v>
      </c>
      <c r="B3115" s="2" t="s">
        <v>3732</v>
      </c>
      <c r="C3115" s="2" t="s">
        <v>24</v>
      </c>
      <c r="D3115" s="2">
        <v>172000000</v>
      </c>
      <c r="E3115" s="2" t="s">
        <v>3438</v>
      </c>
      <c r="F3115" s="2" t="s">
        <v>51</v>
      </c>
      <c r="G3115" s="2">
        <v>68.150000000000006</v>
      </c>
      <c r="H3115" s="2">
        <v>31.85</v>
      </c>
      <c r="I3115" s="2" t="s">
        <v>19</v>
      </c>
      <c r="J3115" s="6">
        <v>0.55000000000000004</v>
      </c>
      <c r="K3115" s="2">
        <v>2018</v>
      </c>
      <c r="L3115" s="2" t="s">
        <v>21</v>
      </c>
      <c r="M3115" s="3">
        <v>43410</v>
      </c>
    </row>
    <row r="3116" spans="1:13" x14ac:dyDescent="0.2">
      <c r="A3116" s="1" t="s">
        <v>91</v>
      </c>
      <c r="B3116" s="2" t="s">
        <v>3449</v>
      </c>
      <c r="C3116" s="2" t="s">
        <v>24</v>
      </c>
      <c r="D3116" s="2">
        <v>49500000</v>
      </c>
      <c r="E3116" s="2" t="s">
        <v>3438</v>
      </c>
      <c r="F3116" s="2" t="s">
        <v>121</v>
      </c>
      <c r="G3116" s="2">
        <v>63.4</v>
      </c>
      <c r="H3116" s="2">
        <v>37.6</v>
      </c>
      <c r="I3116" s="2" t="s">
        <v>19</v>
      </c>
      <c r="J3116" s="6">
        <v>0.55000000000000004</v>
      </c>
      <c r="K3116" s="2">
        <v>2018</v>
      </c>
      <c r="L3116" s="2" t="s">
        <v>21</v>
      </c>
      <c r="M3116" s="3">
        <v>43410</v>
      </c>
    </row>
    <row r="3117" spans="1:13" x14ac:dyDescent="0.2">
      <c r="A3117" s="1" t="s">
        <v>568</v>
      </c>
      <c r="B3117" s="2" t="s">
        <v>3733</v>
      </c>
      <c r="C3117" s="2" t="s">
        <v>24</v>
      </c>
      <c r="D3117" s="2">
        <v>78000000</v>
      </c>
      <c r="E3117" s="2" t="s">
        <v>3438</v>
      </c>
      <c r="F3117" s="2" t="s">
        <v>107</v>
      </c>
      <c r="G3117" s="2">
        <v>52.35</v>
      </c>
      <c r="H3117" s="2">
        <v>47.65</v>
      </c>
      <c r="I3117" s="2" t="s">
        <v>26</v>
      </c>
      <c r="J3117" s="6">
        <v>0.55000000000000004</v>
      </c>
      <c r="K3117" s="2">
        <v>2018</v>
      </c>
      <c r="L3117" s="2" t="s">
        <v>21</v>
      </c>
      <c r="M3117" s="3">
        <v>43410</v>
      </c>
    </row>
    <row r="3118" spans="1:13" x14ac:dyDescent="0.2">
      <c r="A3118" s="1" t="s">
        <v>205</v>
      </c>
      <c r="B3118" s="2" t="s">
        <v>3734</v>
      </c>
      <c r="C3118" s="2" t="s">
        <v>24</v>
      </c>
      <c r="D3118" s="2">
        <v>50000000</v>
      </c>
      <c r="E3118" s="2" t="s">
        <v>3438</v>
      </c>
      <c r="F3118" s="2" t="s">
        <v>59</v>
      </c>
      <c r="G3118" s="2">
        <v>69.87</v>
      </c>
      <c r="H3118" s="2">
        <v>30.13</v>
      </c>
      <c r="I3118" s="2" t="s">
        <v>19</v>
      </c>
      <c r="J3118" s="6">
        <v>0.55000000000000004</v>
      </c>
      <c r="K3118" s="2">
        <v>2018</v>
      </c>
      <c r="L3118" s="2" t="s">
        <v>21</v>
      </c>
      <c r="M3118" s="3">
        <v>43410</v>
      </c>
    </row>
    <row r="3119" spans="1:13" x14ac:dyDescent="0.2">
      <c r="A3119" s="1" t="s">
        <v>205</v>
      </c>
      <c r="B3119" s="2" t="s">
        <v>3734</v>
      </c>
      <c r="C3119" s="2" t="s">
        <v>24</v>
      </c>
      <c r="D3119" s="2">
        <v>55000000</v>
      </c>
      <c r="E3119" s="2" t="s">
        <v>3438</v>
      </c>
      <c r="F3119" s="2" t="s">
        <v>136</v>
      </c>
      <c r="G3119" s="2">
        <v>66.400000000000006</v>
      </c>
      <c r="H3119" s="2">
        <v>33.6</v>
      </c>
      <c r="I3119" s="2" t="s">
        <v>19</v>
      </c>
      <c r="J3119" s="6">
        <v>0.55000000000000004</v>
      </c>
      <c r="K3119" s="2">
        <v>2018</v>
      </c>
      <c r="L3119" s="2" t="s">
        <v>21</v>
      </c>
      <c r="M3119" s="3">
        <v>43410</v>
      </c>
    </row>
    <row r="3120" spans="1:13" x14ac:dyDescent="0.2">
      <c r="A3120" s="1" t="s">
        <v>66</v>
      </c>
      <c r="B3120" s="2" t="s">
        <v>3495</v>
      </c>
      <c r="C3120" s="2" t="s">
        <v>15</v>
      </c>
      <c r="D3120" s="2" t="s">
        <v>3735</v>
      </c>
      <c r="E3120" s="2" t="s">
        <v>3438</v>
      </c>
      <c r="F3120" s="2" t="s">
        <v>95</v>
      </c>
      <c r="G3120" s="2">
        <v>73.989999999999995</v>
      </c>
      <c r="H3120" s="2">
        <v>26.01</v>
      </c>
      <c r="I3120" s="2" t="s">
        <v>19</v>
      </c>
      <c r="J3120" s="2" t="s">
        <v>20</v>
      </c>
      <c r="K3120" s="2">
        <v>2018</v>
      </c>
      <c r="L3120" s="2" t="s">
        <v>21</v>
      </c>
      <c r="M3120" s="3">
        <v>43410</v>
      </c>
    </row>
    <row r="3121" spans="1:13" x14ac:dyDescent="0.2">
      <c r="A3121" s="1" t="s">
        <v>22</v>
      </c>
      <c r="B3121" s="2" t="s">
        <v>3293</v>
      </c>
      <c r="C3121" s="2" t="s">
        <v>24</v>
      </c>
      <c r="D3121" s="2">
        <v>19500000</v>
      </c>
      <c r="E3121" s="2" t="s">
        <v>3438</v>
      </c>
      <c r="F3121" s="2" t="s">
        <v>136</v>
      </c>
      <c r="G3121" s="2">
        <v>66.709999999999994</v>
      </c>
      <c r="H3121" s="2">
        <v>33.29</v>
      </c>
      <c r="I3121" s="2" t="s">
        <v>19</v>
      </c>
      <c r="J3121" s="6">
        <v>0.55000000000000004</v>
      </c>
      <c r="K3121" s="2">
        <v>2018</v>
      </c>
      <c r="L3121" s="2" t="s">
        <v>21</v>
      </c>
      <c r="M3121" s="3">
        <v>43410</v>
      </c>
    </row>
    <row r="3122" spans="1:13" x14ac:dyDescent="0.2">
      <c r="A3122" s="1" t="s">
        <v>290</v>
      </c>
      <c r="B3122" s="2" t="s">
        <v>3736</v>
      </c>
      <c r="C3122" s="2" t="s">
        <v>24</v>
      </c>
      <c r="D3122" s="2">
        <v>31000000</v>
      </c>
      <c r="E3122" s="2" t="s">
        <v>3438</v>
      </c>
      <c r="F3122" s="2" t="s">
        <v>245</v>
      </c>
      <c r="G3122" s="2">
        <v>61.17</v>
      </c>
      <c r="H3122" s="2">
        <v>38.83</v>
      </c>
      <c r="I3122" s="2" t="s">
        <v>19</v>
      </c>
      <c r="J3122" s="6">
        <v>0.55000000000000004</v>
      </c>
      <c r="K3122" s="2">
        <v>2018</v>
      </c>
      <c r="L3122" s="2" t="s">
        <v>21</v>
      </c>
      <c r="M3122" s="3">
        <v>43410</v>
      </c>
    </row>
    <row r="3123" spans="1:13" x14ac:dyDescent="0.2">
      <c r="A3123" s="1" t="s">
        <v>293</v>
      </c>
      <c r="B3123" s="2" t="s">
        <v>3737</v>
      </c>
      <c r="C3123" s="2" t="s">
        <v>24</v>
      </c>
      <c r="D3123" s="2">
        <v>25000000</v>
      </c>
      <c r="E3123" s="2" t="s">
        <v>3438</v>
      </c>
      <c r="F3123" s="2" t="s">
        <v>59</v>
      </c>
      <c r="G3123" s="2">
        <v>48.32</v>
      </c>
      <c r="H3123" s="2">
        <v>51.68</v>
      </c>
      <c r="I3123" s="2" t="s">
        <v>26</v>
      </c>
      <c r="J3123" s="6">
        <v>0.55000000000000004</v>
      </c>
      <c r="K3123" s="2">
        <v>2018</v>
      </c>
      <c r="L3123" s="2" t="s">
        <v>21</v>
      </c>
      <c r="M3123" s="3">
        <v>43410</v>
      </c>
    </row>
    <row r="3124" spans="1:13" x14ac:dyDescent="0.2">
      <c r="A3124" s="1" t="s">
        <v>293</v>
      </c>
      <c r="B3124" s="2" t="s">
        <v>3738</v>
      </c>
      <c r="C3124" s="2" t="s">
        <v>24</v>
      </c>
      <c r="D3124" s="2">
        <v>31200000</v>
      </c>
      <c r="E3124" s="2" t="s">
        <v>3438</v>
      </c>
      <c r="F3124" s="2" t="s">
        <v>245</v>
      </c>
      <c r="G3124" s="2">
        <v>44.73</v>
      </c>
      <c r="H3124" s="2">
        <v>55.27</v>
      </c>
      <c r="I3124" s="2" t="s">
        <v>26</v>
      </c>
      <c r="J3124" s="6">
        <v>0.55000000000000004</v>
      </c>
      <c r="K3124" s="2">
        <v>2018</v>
      </c>
      <c r="L3124" s="2" t="s">
        <v>21</v>
      </c>
      <c r="M3124" s="3">
        <v>43410</v>
      </c>
    </row>
    <row r="3125" spans="1:13" x14ac:dyDescent="0.2">
      <c r="A3125" s="1" t="s">
        <v>52</v>
      </c>
      <c r="B3125" s="2" t="s">
        <v>3739</v>
      </c>
      <c r="C3125" s="2" t="s">
        <v>24</v>
      </c>
      <c r="D3125" s="2">
        <v>10000000</v>
      </c>
      <c r="E3125" s="2" t="s">
        <v>3438</v>
      </c>
      <c r="F3125" s="2" t="s">
        <v>412</v>
      </c>
      <c r="G3125" s="2">
        <v>69.22</v>
      </c>
      <c r="H3125" s="2">
        <v>30.78</v>
      </c>
      <c r="I3125" s="2" t="s">
        <v>19</v>
      </c>
      <c r="J3125" s="2" t="s">
        <v>20</v>
      </c>
      <c r="K3125" s="2">
        <v>2018</v>
      </c>
      <c r="L3125" s="2" t="s">
        <v>21</v>
      </c>
      <c r="M3125" s="3">
        <v>43410</v>
      </c>
    </row>
    <row r="3126" spans="1:13" x14ac:dyDescent="0.2">
      <c r="A3126" s="1" t="s">
        <v>52</v>
      </c>
      <c r="B3126" s="2" t="s">
        <v>3740</v>
      </c>
      <c r="C3126" s="2" t="s">
        <v>24</v>
      </c>
      <c r="D3126" s="2">
        <v>27500000</v>
      </c>
      <c r="E3126" s="2" t="s">
        <v>3438</v>
      </c>
      <c r="F3126" s="2" t="s">
        <v>367</v>
      </c>
      <c r="G3126" s="2">
        <v>70.33</v>
      </c>
      <c r="H3126" s="2">
        <v>29.67</v>
      </c>
      <c r="I3126" s="2" t="s">
        <v>19</v>
      </c>
      <c r="J3126" s="6">
        <v>0.55000000000000004</v>
      </c>
      <c r="K3126" s="2">
        <v>2018</v>
      </c>
      <c r="L3126" s="2" t="s">
        <v>21</v>
      </c>
      <c r="M3126" s="3">
        <v>43410</v>
      </c>
    </row>
    <row r="3127" spans="1:13" x14ac:dyDescent="0.2">
      <c r="A3127" s="1" t="s">
        <v>108</v>
      </c>
      <c r="B3127" s="2" t="s">
        <v>3741</v>
      </c>
      <c r="C3127" s="2" t="s">
        <v>24</v>
      </c>
      <c r="D3127" s="2">
        <v>46000000</v>
      </c>
      <c r="E3127" s="2" t="s">
        <v>3438</v>
      </c>
      <c r="F3127" s="2" t="s">
        <v>65</v>
      </c>
      <c r="G3127" s="2">
        <v>60.4</v>
      </c>
      <c r="H3127" s="2">
        <v>39.6</v>
      </c>
      <c r="I3127" s="2" t="s">
        <v>19</v>
      </c>
      <c r="J3127" s="6">
        <v>0.55000000000000004</v>
      </c>
      <c r="K3127" s="2">
        <v>2018</v>
      </c>
      <c r="L3127" s="2" t="s">
        <v>21</v>
      </c>
      <c r="M3127" s="3">
        <v>43410</v>
      </c>
    </row>
    <row r="3128" spans="1:13" x14ac:dyDescent="0.2">
      <c r="A3128" s="1" t="s">
        <v>22</v>
      </c>
      <c r="B3128" s="2" t="s">
        <v>3505</v>
      </c>
      <c r="C3128" s="2" t="s">
        <v>24</v>
      </c>
      <c r="D3128" s="2">
        <v>20000000</v>
      </c>
      <c r="E3128" s="2" t="s">
        <v>3438</v>
      </c>
      <c r="F3128" s="2" t="s">
        <v>48</v>
      </c>
      <c r="G3128" s="2">
        <v>66.16</v>
      </c>
      <c r="H3128" s="2">
        <v>33.840000000000003</v>
      </c>
      <c r="I3128" s="2" t="s">
        <v>19</v>
      </c>
      <c r="J3128" s="6">
        <v>0.55000000000000004</v>
      </c>
      <c r="K3128" s="2">
        <v>2018</v>
      </c>
      <c r="L3128" s="2" t="s">
        <v>21</v>
      </c>
      <c r="M3128" s="3">
        <v>43410</v>
      </c>
    </row>
    <row r="3129" spans="1:13" x14ac:dyDescent="0.2">
      <c r="A3129" s="1" t="s">
        <v>45</v>
      </c>
      <c r="B3129" s="2" t="s">
        <v>2158</v>
      </c>
      <c r="C3129" s="2" t="s">
        <v>24</v>
      </c>
      <c r="D3129" s="2">
        <v>1509000000</v>
      </c>
      <c r="E3129" s="2" t="s">
        <v>3438</v>
      </c>
      <c r="F3129" s="2" t="s">
        <v>115</v>
      </c>
      <c r="G3129" s="2">
        <v>74.47</v>
      </c>
      <c r="H3129" s="2">
        <v>25.53</v>
      </c>
      <c r="I3129" s="2" t="s">
        <v>19</v>
      </c>
      <c r="J3129" s="6">
        <v>0.55000000000000004</v>
      </c>
      <c r="K3129" s="2">
        <v>2018</v>
      </c>
      <c r="L3129" s="2" t="s">
        <v>21</v>
      </c>
      <c r="M3129" s="3">
        <v>43410</v>
      </c>
    </row>
    <row r="3130" spans="1:13" x14ac:dyDescent="0.2">
      <c r="A3130" s="1" t="s">
        <v>391</v>
      </c>
      <c r="B3130" s="2" t="s">
        <v>3369</v>
      </c>
      <c r="C3130" s="2" t="s">
        <v>24</v>
      </c>
      <c r="D3130" s="2">
        <v>61000000</v>
      </c>
      <c r="E3130" s="2" t="s">
        <v>3438</v>
      </c>
      <c r="F3130" s="2" t="s">
        <v>314</v>
      </c>
      <c r="G3130" s="2">
        <v>61.35</v>
      </c>
      <c r="H3130" s="2">
        <v>38.65</v>
      </c>
      <c r="I3130" s="2" t="s">
        <v>19</v>
      </c>
      <c r="J3130" s="6">
        <v>0.55000000000000004</v>
      </c>
      <c r="K3130" s="2">
        <v>2018</v>
      </c>
      <c r="L3130" s="2" t="s">
        <v>21</v>
      </c>
      <c r="M3130" s="3">
        <v>43410</v>
      </c>
    </row>
    <row r="3131" spans="1:13" x14ac:dyDescent="0.2">
      <c r="A3131" s="1" t="s">
        <v>13</v>
      </c>
      <c r="B3131" s="2" t="s">
        <v>3742</v>
      </c>
      <c r="C3131" s="2" t="s">
        <v>24</v>
      </c>
      <c r="D3131" s="2">
        <v>190000000</v>
      </c>
      <c r="E3131" s="2" t="s">
        <v>3438</v>
      </c>
      <c r="F3131" s="2" t="s">
        <v>3743</v>
      </c>
      <c r="G3131" s="2">
        <v>74.099999999999994</v>
      </c>
      <c r="H3131" s="2">
        <v>25.9</v>
      </c>
      <c r="I3131" s="2" t="s">
        <v>19</v>
      </c>
      <c r="J3131" s="6">
        <v>0.55000000000000004</v>
      </c>
      <c r="K3131" s="2">
        <v>2018</v>
      </c>
      <c r="L3131" s="2" t="s">
        <v>21</v>
      </c>
      <c r="M3131" s="3">
        <v>43410</v>
      </c>
    </row>
    <row r="3132" spans="1:13" x14ac:dyDescent="0.2">
      <c r="A3132" s="1" t="s">
        <v>79</v>
      </c>
      <c r="B3132" s="2" t="s">
        <v>3744</v>
      </c>
      <c r="C3132" s="2" t="s">
        <v>24</v>
      </c>
      <c r="D3132" s="2">
        <v>15000000</v>
      </c>
      <c r="E3132" s="2" t="s">
        <v>3438</v>
      </c>
      <c r="F3132" s="2" t="s">
        <v>367</v>
      </c>
      <c r="G3132" s="2">
        <v>55.39</v>
      </c>
      <c r="H3132" s="2">
        <v>44.61</v>
      </c>
      <c r="I3132" s="2" t="s">
        <v>19</v>
      </c>
      <c r="J3132" s="6">
        <v>0.55000000000000004</v>
      </c>
      <c r="K3132" s="2">
        <v>2018</v>
      </c>
      <c r="L3132" s="2" t="s">
        <v>21</v>
      </c>
      <c r="M3132" s="3">
        <v>43410</v>
      </c>
    </row>
    <row r="3133" spans="1:13" x14ac:dyDescent="0.2">
      <c r="A3133" s="1" t="s">
        <v>391</v>
      </c>
      <c r="B3133" s="2" t="s">
        <v>3745</v>
      </c>
      <c r="C3133" s="2" t="s">
        <v>24</v>
      </c>
      <c r="D3133" s="2">
        <v>19700000</v>
      </c>
      <c r="E3133" s="2" t="s">
        <v>3438</v>
      </c>
      <c r="F3133" s="2" t="s">
        <v>257</v>
      </c>
      <c r="G3133" s="2">
        <v>64.14</v>
      </c>
      <c r="H3133" s="2">
        <v>35.86</v>
      </c>
      <c r="I3133" s="2" t="s">
        <v>19</v>
      </c>
      <c r="J3133" s="6">
        <v>0.55000000000000004</v>
      </c>
      <c r="K3133" s="2">
        <v>2018</v>
      </c>
      <c r="L3133" s="2" t="s">
        <v>21</v>
      </c>
      <c r="M3133" s="3">
        <v>43410</v>
      </c>
    </row>
    <row r="3134" spans="1:13" x14ac:dyDescent="0.2">
      <c r="A3134" s="1" t="s">
        <v>60</v>
      </c>
      <c r="B3134" s="2" t="s">
        <v>3625</v>
      </c>
      <c r="C3134" s="2" t="s">
        <v>24</v>
      </c>
      <c r="D3134" s="2">
        <v>40500000</v>
      </c>
      <c r="E3134" s="2" t="s">
        <v>3438</v>
      </c>
      <c r="F3134" s="2" t="s">
        <v>59</v>
      </c>
      <c r="G3134" s="2">
        <v>54.64</v>
      </c>
      <c r="H3134" s="2">
        <v>45.36</v>
      </c>
      <c r="I3134" s="2" t="s">
        <v>26</v>
      </c>
      <c r="J3134" s="6">
        <v>0.55000000000000004</v>
      </c>
      <c r="K3134" s="2">
        <v>2018</v>
      </c>
      <c r="L3134" s="2" t="s">
        <v>21</v>
      </c>
      <c r="M3134" s="3">
        <v>43410</v>
      </c>
    </row>
    <row r="3135" spans="1:13" x14ac:dyDescent="0.2">
      <c r="A3135" s="1" t="s">
        <v>13</v>
      </c>
      <c r="B3135" s="2" t="s">
        <v>3746</v>
      </c>
      <c r="C3135" s="2" t="s">
        <v>24</v>
      </c>
      <c r="D3135" s="2">
        <v>92000000</v>
      </c>
      <c r="E3135" s="2" t="s">
        <v>3438</v>
      </c>
      <c r="F3135" s="2" t="s">
        <v>2336</v>
      </c>
      <c r="G3135" s="2">
        <v>63.32</v>
      </c>
      <c r="H3135" s="2">
        <v>36.68</v>
      </c>
      <c r="I3135" s="2" t="s">
        <v>19</v>
      </c>
      <c r="J3135" s="6">
        <v>0.55000000000000004</v>
      </c>
      <c r="K3135" s="2">
        <v>2018</v>
      </c>
      <c r="L3135" s="2" t="s">
        <v>21</v>
      </c>
      <c r="M3135" s="3">
        <v>43410</v>
      </c>
    </row>
    <row r="3136" spans="1:13" x14ac:dyDescent="0.2">
      <c r="A3136" s="1" t="s">
        <v>52</v>
      </c>
      <c r="B3136" s="2" t="s">
        <v>3747</v>
      </c>
      <c r="C3136" s="2" t="s">
        <v>24</v>
      </c>
      <c r="D3136" s="2">
        <v>4000000</v>
      </c>
      <c r="E3136" s="2" t="s">
        <v>3438</v>
      </c>
      <c r="F3136" s="2" t="s">
        <v>107</v>
      </c>
      <c r="G3136" s="2">
        <v>64.569999999999993</v>
      </c>
      <c r="H3136" s="2">
        <v>35.43</v>
      </c>
      <c r="I3136" s="2" t="s">
        <v>26</v>
      </c>
      <c r="J3136" s="2" t="s">
        <v>20</v>
      </c>
      <c r="K3136" s="2">
        <v>2018</v>
      </c>
      <c r="L3136" s="2" t="s">
        <v>21</v>
      </c>
      <c r="M3136" s="3">
        <v>43410</v>
      </c>
    </row>
    <row r="3137" spans="1:13" x14ac:dyDescent="0.2">
      <c r="A3137" s="1" t="s">
        <v>177</v>
      </c>
      <c r="B3137" s="2" t="s">
        <v>3748</v>
      </c>
      <c r="C3137" s="2" t="s">
        <v>24</v>
      </c>
      <c r="D3137" s="2">
        <v>24000000</v>
      </c>
      <c r="E3137" s="2" t="s">
        <v>3438</v>
      </c>
      <c r="F3137" s="2" t="s">
        <v>35</v>
      </c>
      <c r="G3137" s="2">
        <v>72.48</v>
      </c>
      <c r="H3137" s="2">
        <v>27.52</v>
      </c>
      <c r="I3137" s="2" t="s">
        <v>19</v>
      </c>
      <c r="J3137" s="6">
        <v>0.55000000000000004</v>
      </c>
      <c r="K3137" s="2">
        <v>2018</v>
      </c>
      <c r="L3137" s="2" t="s">
        <v>21</v>
      </c>
      <c r="M3137" s="3">
        <v>43410</v>
      </c>
    </row>
    <row r="3138" spans="1:13" x14ac:dyDescent="0.2">
      <c r="A3138" s="1" t="s">
        <v>177</v>
      </c>
      <c r="B3138" s="2" t="s">
        <v>3513</v>
      </c>
      <c r="C3138" s="2" t="s">
        <v>24</v>
      </c>
      <c r="D3138" s="2">
        <v>18000000</v>
      </c>
      <c r="E3138" s="2" t="s">
        <v>3438</v>
      </c>
      <c r="F3138" s="2" t="s">
        <v>2206</v>
      </c>
      <c r="G3138" s="2">
        <v>68.209999999999994</v>
      </c>
      <c r="H3138" s="2">
        <v>31.79</v>
      </c>
      <c r="I3138" s="2" t="s">
        <v>19</v>
      </c>
      <c r="J3138" s="6">
        <v>0.55000000000000004</v>
      </c>
      <c r="K3138" s="2">
        <v>2018</v>
      </c>
      <c r="L3138" s="2" t="s">
        <v>21</v>
      </c>
      <c r="M3138" s="3">
        <v>43410</v>
      </c>
    </row>
    <row r="3139" spans="1:13" x14ac:dyDescent="0.2">
      <c r="A3139" s="1" t="s">
        <v>79</v>
      </c>
      <c r="B3139" s="2" t="s">
        <v>3749</v>
      </c>
      <c r="C3139" s="2" t="s">
        <v>24</v>
      </c>
      <c r="D3139" s="2">
        <v>186000000</v>
      </c>
      <c r="E3139" s="2" t="s">
        <v>3438</v>
      </c>
      <c r="F3139" s="2" t="s">
        <v>831</v>
      </c>
      <c r="G3139" s="2">
        <v>61.14</v>
      </c>
      <c r="H3139" s="2">
        <v>38.86</v>
      </c>
      <c r="I3139" s="2" t="s">
        <v>19</v>
      </c>
      <c r="J3139" s="6">
        <v>0.55000000000000004</v>
      </c>
      <c r="K3139" s="2">
        <v>2018</v>
      </c>
      <c r="L3139" s="2" t="s">
        <v>21</v>
      </c>
      <c r="M3139" s="3">
        <v>43410</v>
      </c>
    </row>
    <row r="3140" spans="1:13" x14ac:dyDescent="0.2">
      <c r="A3140" s="1" t="s">
        <v>40</v>
      </c>
      <c r="B3140" s="2" t="s">
        <v>3750</v>
      </c>
      <c r="C3140" s="2" t="s">
        <v>24</v>
      </c>
      <c r="D3140" s="2">
        <v>10000000</v>
      </c>
      <c r="E3140" s="2" t="s">
        <v>3438</v>
      </c>
      <c r="F3140" s="2" t="s">
        <v>136</v>
      </c>
      <c r="G3140" s="2">
        <v>60.8</v>
      </c>
      <c r="H3140" s="2">
        <v>39.200000000000003</v>
      </c>
      <c r="I3140" s="2" t="s">
        <v>19</v>
      </c>
      <c r="J3140" s="6">
        <v>0.55000000000000004</v>
      </c>
      <c r="K3140" s="2">
        <v>2018</v>
      </c>
      <c r="L3140" s="2" t="s">
        <v>21</v>
      </c>
      <c r="M3140" s="3">
        <v>43410</v>
      </c>
    </row>
    <row r="3141" spans="1:13" x14ac:dyDescent="0.2">
      <c r="A3141" s="1" t="s">
        <v>40</v>
      </c>
      <c r="B3141" s="2" t="s">
        <v>3750</v>
      </c>
      <c r="C3141" s="2" t="s">
        <v>24</v>
      </c>
      <c r="D3141" s="2">
        <v>12000000</v>
      </c>
      <c r="E3141" s="2" t="s">
        <v>3438</v>
      </c>
      <c r="F3141" s="2" t="s">
        <v>95</v>
      </c>
      <c r="G3141" s="2">
        <v>64.34</v>
      </c>
      <c r="H3141" s="2">
        <v>35.659999999999997</v>
      </c>
      <c r="I3141" s="2" t="s">
        <v>19</v>
      </c>
      <c r="J3141" s="6">
        <v>0.55000000000000004</v>
      </c>
      <c r="K3141" s="2">
        <v>2018</v>
      </c>
      <c r="L3141" s="2" t="s">
        <v>21</v>
      </c>
      <c r="M3141" s="3">
        <v>43410</v>
      </c>
    </row>
    <row r="3142" spans="1:13" x14ac:dyDescent="0.2">
      <c r="A3142" s="1" t="s">
        <v>532</v>
      </c>
      <c r="B3142" s="2" t="s">
        <v>3751</v>
      </c>
      <c r="C3142" s="2" t="s">
        <v>24</v>
      </c>
      <c r="D3142" s="2">
        <v>12000000</v>
      </c>
      <c r="E3142" s="2" t="s">
        <v>3438</v>
      </c>
      <c r="F3142" s="2" t="s">
        <v>76</v>
      </c>
      <c r="G3142" s="2">
        <v>60.49</v>
      </c>
      <c r="H3142" s="2">
        <v>39.51</v>
      </c>
      <c r="I3142" s="2" t="s">
        <v>19</v>
      </c>
      <c r="J3142" s="6">
        <v>0.55000000000000004</v>
      </c>
      <c r="K3142" s="2">
        <v>2018</v>
      </c>
      <c r="L3142" s="2" t="s">
        <v>21</v>
      </c>
      <c r="M3142" s="3">
        <v>43410</v>
      </c>
    </row>
    <row r="3143" spans="1:13" x14ac:dyDescent="0.2">
      <c r="A3143" s="1" t="s">
        <v>32</v>
      </c>
      <c r="B3143" s="2" t="s">
        <v>3518</v>
      </c>
      <c r="C3143" s="2" t="s">
        <v>15</v>
      </c>
      <c r="D3143" s="2" t="s">
        <v>3752</v>
      </c>
      <c r="E3143" s="2" t="s">
        <v>3438</v>
      </c>
      <c r="F3143" s="2" t="s">
        <v>107</v>
      </c>
      <c r="G3143" s="2">
        <v>70.69</v>
      </c>
      <c r="H3143" s="2">
        <v>29.31</v>
      </c>
      <c r="I3143" s="2" t="s">
        <v>19</v>
      </c>
      <c r="J3143" s="2" t="s">
        <v>20</v>
      </c>
      <c r="K3143" s="2">
        <v>2018</v>
      </c>
      <c r="L3143" s="2" t="s">
        <v>21</v>
      </c>
      <c r="M3143" s="3">
        <v>43410</v>
      </c>
    </row>
    <row r="3144" spans="1:13" x14ac:dyDescent="0.2">
      <c r="A3144" s="1" t="s">
        <v>91</v>
      </c>
      <c r="B3144" s="2" t="s">
        <v>3753</v>
      </c>
      <c r="C3144" s="2" t="s">
        <v>24</v>
      </c>
      <c r="D3144" s="2">
        <v>30000000</v>
      </c>
      <c r="E3144" s="2" t="s">
        <v>3438</v>
      </c>
      <c r="F3144" s="2" t="s">
        <v>140</v>
      </c>
      <c r="G3144" s="2">
        <v>67.900000000000006</v>
      </c>
      <c r="H3144" s="2">
        <v>32.1</v>
      </c>
      <c r="I3144" s="2" t="s">
        <v>19</v>
      </c>
      <c r="J3144" s="6">
        <v>0.55000000000000004</v>
      </c>
      <c r="K3144" s="2">
        <v>2018</v>
      </c>
      <c r="L3144" s="2" t="s">
        <v>21</v>
      </c>
      <c r="M3144" s="3">
        <v>43410</v>
      </c>
    </row>
    <row r="3145" spans="1:13" x14ac:dyDescent="0.2">
      <c r="A3145" s="1" t="s">
        <v>511</v>
      </c>
      <c r="B3145" s="2" t="s">
        <v>3754</v>
      </c>
      <c r="C3145" s="2" t="s">
        <v>24</v>
      </c>
      <c r="D3145" s="2">
        <v>10000000</v>
      </c>
      <c r="E3145" s="2" t="s">
        <v>3438</v>
      </c>
      <c r="F3145" s="2" t="s">
        <v>245</v>
      </c>
      <c r="G3145" s="2">
        <v>72.099999999999994</v>
      </c>
      <c r="H3145" s="2">
        <v>27.9</v>
      </c>
      <c r="I3145" s="2" t="s">
        <v>19</v>
      </c>
      <c r="J3145" s="6">
        <v>0.55000000000000004</v>
      </c>
      <c r="K3145" s="2">
        <v>2018</v>
      </c>
      <c r="L3145" s="2" t="s">
        <v>21</v>
      </c>
      <c r="M3145" s="3">
        <v>43410</v>
      </c>
    </row>
    <row r="3146" spans="1:13" x14ac:dyDescent="0.2">
      <c r="A3146" s="1" t="s">
        <v>111</v>
      </c>
      <c r="B3146" s="2" t="s">
        <v>3755</v>
      </c>
      <c r="C3146" s="2" t="s">
        <v>24</v>
      </c>
      <c r="D3146" s="2">
        <v>9875000</v>
      </c>
      <c r="E3146" s="2" t="s">
        <v>3438</v>
      </c>
      <c r="F3146" s="2" t="s">
        <v>78</v>
      </c>
      <c r="G3146" s="2">
        <v>55.79</v>
      </c>
      <c r="H3146" s="2">
        <v>44.21</v>
      </c>
      <c r="I3146" s="2" t="s">
        <v>19</v>
      </c>
      <c r="J3146" s="6">
        <v>0.55000000000000004</v>
      </c>
      <c r="K3146" s="2">
        <v>2018</v>
      </c>
      <c r="L3146" s="2" t="s">
        <v>21</v>
      </c>
      <c r="M3146" s="3">
        <v>43410</v>
      </c>
    </row>
    <row r="3147" spans="1:13" x14ac:dyDescent="0.2">
      <c r="A3147" s="1" t="s">
        <v>391</v>
      </c>
      <c r="B3147" s="2" t="s">
        <v>3756</v>
      </c>
      <c r="C3147" s="2" t="s">
        <v>24</v>
      </c>
      <c r="D3147" s="2">
        <v>4500000</v>
      </c>
      <c r="E3147" s="2" t="s">
        <v>3438</v>
      </c>
      <c r="F3147" s="2" t="s">
        <v>121</v>
      </c>
      <c r="G3147" s="2">
        <v>60.45</v>
      </c>
      <c r="H3147" s="2">
        <v>39.549999999999997</v>
      </c>
      <c r="I3147" s="2" t="s">
        <v>2520</v>
      </c>
      <c r="J3147" s="6">
        <v>0.55000000000000004</v>
      </c>
      <c r="K3147" s="2">
        <v>2018</v>
      </c>
      <c r="L3147" s="2" t="s">
        <v>21</v>
      </c>
      <c r="M3147" s="3">
        <v>43410</v>
      </c>
    </row>
    <row r="3148" spans="1:13" x14ac:dyDescent="0.2">
      <c r="A3148" s="1" t="s">
        <v>220</v>
      </c>
      <c r="B3148" s="2" t="s">
        <v>3757</v>
      </c>
      <c r="C3148" s="2" t="s">
        <v>24</v>
      </c>
      <c r="D3148" s="2">
        <v>19100000</v>
      </c>
      <c r="E3148" s="2" t="s">
        <v>3438</v>
      </c>
      <c r="F3148" s="2" t="s">
        <v>245</v>
      </c>
      <c r="G3148" s="2">
        <v>63.83</v>
      </c>
      <c r="H3148" s="2">
        <v>36.17</v>
      </c>
      <c r="I3148" s="2" t="s">
        <v>19</v>
      </c>
      <c r="J3148" s="6">
        <v>0.55000000000000004</v>
      </c>
      <c r="K3148" s="2">
        <v>2018</v>
      </c>
      <c r="L3148" s="2" t="s">
        <v>21</v>
      </c>
      <c r="M3148" s="3">
        <v>43410</v>
      </c>
    </row>
    <row r="3149" spans="1:13" x14ac:dyDescent="0.2">
      <c r="A3149" s="1" t="s">
        <v>69</v>
      </c>
      <c r="B3149" s="2" t="s">
        <v>3640</v>
      </c>
      <c r="C3149" s="2" t="s">
        <v>24</v>
      </c>
      <c r="D3149" s="2">
        <v>62000000</v>
      </c>
      <c r="E3149" s="2" t="s">
        <v>3438</v>
      </c>
      <c r="F3149" s="2" t="s">
        <v>78</v>
      </c>
      <c r="G3149" s="2">
        <v>54.9</v>
      </c>
      <c r="H3149" s="2">
        <v>45.1</v>
      </c>
      <c r="I3149" s="2" t="s">
        <v>26</v>
      </c>
      <c r="J3149" s="6">
        <v>0.55000000000000004</v>
      </c>
      <c r="K3149" s="2">
        <v>2018</v>
      </c>
      <c r="L3149" s="2" t="s">
        <v>21</v>
      </c>
      <c r="M3149" s="3">
        <v>43410</v>
      </c>
    </row>
    <row r="3150" spans="1:13" x14ac:dyDescent="0.2">
      <c r="A3150" s="1" t="s">
        <v>13</v>
      </c>
      <c r="B3150" s="2" t="s">
        <v>3758</v>
      </c>
      <c r="C3150" s="2" t="s">
        <v>24</v>
      </c>
      <c r="D3150" s="2">
        <v>7500000</v>
      </c>
      <c r="E3150" s="2" t="s">
        <v>3438</v>
      </c>
      <c r="F3150" s="2" t="s">
        <v>3759</v>
      </c>
      <c r="G3150" s="2">
        <v>42.01</v>
      </c>
      <c r="H3150" s="2">
        <v>57.99</v>
      </c>
      <c r="I3150" s="2" t="s">
        <v>26</v>
      </c>
      <c r="J3150" s="6">
        <v>0.55000000000000004</v>
      </c>
      <c r="K3150" s="2">
        <v>2018</v>
      </c>
      <c r="L3150" s="2" t="s">
        <v>21</v>
      </c>
      <c r="M3150" s="3">
        <v>43410</v>
      </c>
    </row>
    <row r="3151" spans="1:13" x14ac:dyDescent="0.2">
      <c r="A3151" s="1" t="s">
        <v>40</v>
      </c>
      <c r="B3151" s="2" t="s">
        <v>3760</v>
      </c>
      <c r="C3151" s="2" t="s">
        <v>24</v>
      </c>
      <c r="D3151" s="2">
        <v>28000000</v>
      </c>
      <c r="E3151" s="2" t="s">
        <v>3438</v>
      </c>
      <c r="F3151" s="2" t="s">
        <v>65</v>
      </c>
      <c r="G3151" s="2">
        <v>60.8</v>
      </c>
      <c r="H3151" s="2">
        <v>39.200000000000003</v>
      </c>
      <c r="I3151" s="2" t="s">
        <v>19</v>
      </c>
      <c r="J3151" s="6">
        <v>0.55000000000000004</v>
      </c>
      <c r="K3151" s="2">
        <v>2018</v>
      </c>
      <c r="L3151" s="2" t="s">
        <v>21</v>
      </c>
      <c r="M3151" s="3">
        <v>43410</v>
      </c>
    </row>
    <row r="3152" spans="1:13" x14ac:dyDescent="0.2">
      <c r="A3152" s="1" t="s">
        <v>308</v>
      </c>
      <c r="B3152" s="2" t="s">
        <v>3761</v>
      </c>
      <c r="C3152" s="2" t="s">
        <v>24</v>
      </c>
      <c r="D3152" s="2">
        <v>750000</v>
      </c>
      <c r="E3152" s="2" t="s">
        <v>3438</v>
      </c>
      <c r="F3152" s="2" t="s">
        <v>76</v>
      </c>
      <c r="G3152" s="2">
        <v>64.77</v>
      </c>
      <c r="H3152" s="2">
        <v>35.229999999999997</v>
      </c>
      <c r="I3152" s="2" t="s">
        <v>19</v>
      </c>
      <c r="J3152" s="6">
        <v>0.55000000000000004</v>
      </c>
      <c r="K3152" s="2">
        <v>2018</v>
      </c>
      <c r="L3152" s="2" t="s">
        <v>21</v>
      </c>
      <c r="M3152" s="3">
        <v>43410</v>
      </c>
    </row>
    <row r="3153" spans="1:13" x14ac:dyDescent="0.2">
      <c r="A3153" s="1" t="s">
        <v>385</v>
      </c>
      <c r="B3153" s="2" t="s">
        <v>3762</v>
      </c>
      <c r="C3153" s="2" t="s">
        <v>24</v>
      </c>
      <c r="D3153" s="2">
        <v>7000000</v>
      </c>
      <c r="E3153" s="2" t="s">
        <v>3438</v>
      </c>
      <c r="F3153" s="2" t="s">
        <v>90</v>
      </c>
      <c r="G3153" s="2">
        <v>60.02</v>
      </c>
      <c r="H3153" s="2">
        <v>39.979999999999997</v>
      </c>
      <c r="I3153" s="2" t="s">
        <v>19</v>
      </c>
      <c r="J3153" s="2" t="s">
        <v>27</v>
      </c>
      <c r="K3153" s="2">
        <v>2018</v>
      </c>
      <c r="L3153" s="2" t="s">
        <v>21</v>
      </c>
      <c r="M3153" s="3">
        <v>43410</v>
      </c>
    </row>
    <row r="3154" spans="1:13" x14ac:dyDescent="0.2">
      <c r="A3154" s="1" t="s">
        <v>374</v>
      </c>
      <c r="B3154" s="2" t="s">
        <v>3763</v>
      </c>
      <c r="C3154" s="2" t="s">
        <v>24</v>
      </c>
      <c r="D3154" s="2">
        <v>20000000</v>
      </c>
      <c r="E3154" s="2" t="s">
        <v>3438</v>
      </c>
      <c r="F3154" s="2" t="s">
        <v>159</v>
      </c>
      <c r="G3154" s="2">
        <v>60.05</v>
      </c>
      <c r="H3154" s="2">
        <v>39.340000000000003</v>
      </c>
      <c r="I3154" s="2" t="s">
        <v>19</v>
      </c>
      <c r="J3154" s="6">
        <v>0.55000000000000004</v>
      </c>
      <c r="K3154" s="2">
        <v>2018</v>
      </c>
      <c r="L3154" s="2" t="s">
        <v>21</v>
      </c>
      <c r="M3154" s="3">
        <v>43410</v>
      </c>
    </row>
    <row r="3155" spans="1:13" x14ac:dyDescent="0.2">
      <c r="A3155" s="1" t="s">
        <v>374</v>
      </c>
      <c r="B3155" s="2" t="s">
        <v>3763</v>
      </c>
      <c r="C3155" s="2" t="s">
        <v>24</v>
      </c>
      <c r="D3155" s="2">
        <v>20000000</v>
      </c>
      <c r="E3155" s="2" t="s">
        <v>3438</v>
      </c>
      <c r="F3155" s="2" t="s">
        <v>233</v>
      </c>
      <c r="G3155" s="2">
        <v>60.66</v>
      </c>
      <c r="H3155" s="2">
        <v>39.340000000000003</v>
      </c>
      <c r="I3155" s="2" t="s">
        <v>19</v>
      </c>
      <c r="J3155" s="6">
        <v>0.55000000000000004</v>
      </c>
      <c r="K3155" s="2">
        <v>2018</v>
      </c>
      <c r="L3155" s="2" t="s">
        <v>21</v>
      </c>
      <c r="M3155" s="3">
        <v>43410</v>
      </c>
    </row>
    <row r="3156" spans="1:13" x14ac:dyDescent="0.2">
      <c r="A3156" s="1" t="s">
        <v>532</v>
      </c>
      <c r="B3156" s="2" t="s">
        <v>3644</v>
      </c>
      <c r="C3156" s="2" t="s">
        <v>24</v>
      </c>
      <c r="D3156" s="2">
        <v>6500000</v>
      </c>
      <c r="E3156" s="2" t="s">
        <v>3438</v>
      </c>
      <c r="F3156" s="2" t="s">
        <v>130</v>
      </c>
      <c r="G3156" s="2">
        <v>52.3</v>
      </c>
      <c r="H3156" s="2">
        <v>47.7</v>
      </c>
      <c r="I3156" s="2" t="s">
        <v>26</v>
      </c>
      <c r="J3156" s="6">
        <v>0.55000000000000004</v>
      </c>
      <c r="K3156" s="2">
        <v>2018</v>
      </c>
      <c r="L3156" s="2" t="s">
        <v>21</v>
      </c>
      <c r="M3156" s="3">
        <v>43410</v>
      </c>
    </row>
    <row r="3157" spans="1:13" x14ac:dyDescent="0.2">
      <c r="A3157" s="1" t="s">
        <v>308</v>
      </c>
      <c r="B3157" s="2" t="s">
        <v>3764</v>
      </c>
      <c r="C3157" s="2" t="s">
        <v>24</v>
      </c>
      <c r="D3157" s="2">
        <v>2100000</v>
      </c>
      <c r="E3157" s="2" t="s">
        <v>3438</v>
      </c>
      <c r="F3157" s="2" t="s">
        <v>55</v>
      </c>
      <c r="G3157" s="2">
        <v>51.32</v>
      </c>
      <c r="H3157" s="2">
        <v>48.68</v>
      </c>
      <c r="I3157" s="2" t="s">
        <v>26</v>
      </c>
      <c r="J3157" s="6">
        <v>0.55000000000000004</v>
      </c>
      <c r="K3157" s="2">
        <v>2018</v>
      </c>
      <c r="L3157" s="2" t="s">
        <v>21</v>
      </c>
      <c r="M3157" s="3">
        <v>43410</v>
      </c>
    </row>
    <row r="3158" spans="1:13" x14ac:dyDescent="0.2">
      <c r="A3158" s="1" t="s">
        <v>339</v>
      </c>
      <c r="B3158" s="2" t="s">
        <v>3765</v>
      </c>
      <c r="C3158" s="2" t="s">
        <v>24</v>
      </c>
      <c r="D3158" s="2">
        <v>4500000</v>
      </c>
      <c r="E3158" s="2" t="s">
        <v>3438</v>
      </c>
      <c r="F3158" s="2" t="s">
        <v>97</v>
      </c>
      <c r="G3158" s="2">
        <v>64.55</v>
      </c>
      <c r="H3158" s="2">
        <v>35.450000000000003</v>
      </c>
      <c r="I3158" s="2" t="s">
        <v>19</v>
      </c>
      <c r="J3158" s="6">
        <v>0.55000000000000004</v>
      </c>
      <c r="K3158" s="2">
        <v>2018</v>
      </c>
      <c r="L3158" s="2" t="s">
        <v>21</v>
      </c>
      <c r="M3158" s="3">
        <v>43410</v>
      </c>
    </row>
    <row r="3159" spans="1:13" x14ac:dyDescent="0.2">
      <c r="A3159" s="1" t="s">
        <v>52</v>
      </c>
      <c r="B3159" s="2" t="s">
        <v>3766</v>
      </c>
      <c r="C3159" s="2" t="s">
        <v>24</v>
      </c>
      <c r="D3159" s="2">
        <v>9500000</v>
      </c>
      <c r="E3159" s="2" t="s">
        <v>3438</v>
      </c>
      <c r="F3159" s="2" t="s">
        <v>97</v>
      </c>
      <c r="G3159" s="2">
        <v>60.1</v>
      </c>
      <c r="H3159" s="2">
        <v>39.9</v>
      </c>
      <c r="I3159" s="2" t="s">
        <v>19</v>
      </c>
      <c r="J3159" s="6">
        <v>0.55000000000000004</v>
      </c>
      <c r="K3159" s="2">
        <v>2018</v>
      </c>
      <c r="L3159" s="2" t="s">
        <v>21</v>
      </c>
      <c r="M3159" s="3">
        <v>43410</v>
      </c>
    </row>
    <row r="3160" spans="1:13" x14ac:dyDescent="0.2">
      <c r="A3160" s="1" t="s">
        <v>308</v>
      </c>
      <c r="B3160" s="2" t="s">
        <v>3767</v>
      </c>
      <c r="C3160" s="2" t="s">
        <v>24</v>
      </c>
      <c r="D3160" s="2">
        <v>4000000</v>
      </c>
      <c r="E3160" s="2" t="s">
        <v>3438</v>
      </c>
      <c r="F3160" s="2" t="s">
        <v>59</v>
      </c>
      <c r="G3160" s="2">
        <v>66.14</v>
      </c>
      <c r="H3160" s="2">
        <v>33.86</v>
      </c>
      <c r="I3160" s="2" t="s">
        <v>19</v>
      </c>
      <c r="J3160" s="6">
        <v>0.55000000000000004</v>
      </c>
      <c r="K3160" s="2">
        <v>2018</v>
      </c>
      <c r="L3160" s="2" t="s">
        <v>21</v>
      </c>
      <c r="M3160" s="3">
        <v>43410</v>
      </c>
    </row>
    <row r="3161" spans="1:13" x14ac:dyDescent="0.2">
      <c r="A3161" s="1" t="s">
        <v>79</v>
      </c>
      <c r="B3161" s="2" t="s">
        <v>3768</v>
      </c>
      <c r="C3161" s="2" t="s">
        <v>24</v>
      </c>
      <c r="D3161" s="2">
        <v>38000000</v>
      </c>
      <c r="E3161" s="2" t="s">
        <v>3438</v>
      </c>
      <c r="F3161" s="2" t="s">
        <v>1188</v>
      </c>
      <c r="G3161" s="2">
        <v>42.51</v>
      </c>
      <c r="H3161" s="2">
        <v>57.49</v>
      </c>
      <c r="I3161" s="2" t="s">
        <v>26</v>
      </c>
      <c r="J3161" s="6">
        <v>0.55000000000000004</v>
      </c>
      <c r="K3161" s="2">
        <v>2018</v>
      </c>
      <c r="L3161" s="2" t="s">
        <v>21</v>
      </c>
      <c r="M3161" s="3">
        <v>43410</v>
      </c>
    </row>
    <row r="3162" spans="1:13" x14ac:dyDescent="0.2">
      <c r="A3162" s="1" t="s">
        <v>108</v>
      </c>
      <c r="B3162" s="2" t="s">
        <v>3769</v>
      </c>
      <c r="C3162" s="2" t="s">
        <v>24</v>
      </c>
      <c r="D3162" s="8">
        <v>3300000</v>
      </c>
      <c r="E3162" s="2" t="s">
        <v>3438</v>
      </c>
      <c r="F3162" s="2" t="s">
        <v>95</v>
      </c>
      <c r="G3162" s="2">
        <v>71.099999999999994</v>
      </c>
      <c r="H3162" s="2">
        <v>28.9</v>
      </c>
      <c r="I3162" s="2" t="s">
        <v>19</v>
      </c>
      <c r="J3162" s="6">
        <v>0.55000000000000004</v>
      </c>
      <c r="K3162" s="2">
        <v>2018</v>
      </c>
      <c r="L3162" s="2" t="s">
        <v>21</v>
      </c>
      <c r="M3162" s="3">
        <v>43410</v>
      </c>
    </row>
    <row r="3163" spans="1:13" x14ac:dyDescent="0.2">
      <c r="A3163" s="1" t="s">
        <v>2306</v>
      </c>
      <c r="B3163" s="2" t="s">
        <v>3770</v>
      </c>
      <c r="C3163" s="2" t="s">
        <v>24</v>
      </c>
      <c r="D3163" s="2">
        <v>4900000</v>
      </c>
      <c r="E3163" s="2" t="s">
        <v>3438</v>
      </c>
      <c r="F3163" s="2" t="s">
        <v>55</v>
      </c>
      <c r="G3163" s="2">
        <v>67.34</v>
      </c>
      <c r="H3163" s="2">
        <v>32.659999999999997</v>
      </c>
      <c r="I3163" s="2" t="s">
        <v>19</v>
      </c>
      <c r="J3163" s="6">
        <v>0.55000000000000004</v>
      </c>
      <c r="K3163" s="2">
        <v>2018</v>
      </c>
      <c r="L3163" s="2" t="s">
        <v>21</v>
      </c>
      <c r="M3163" s="3">
        <v>43410</v>
      </c>
    </row>
    <row r="3164" spans="1:13" x14ac:dyDescent="0.2">
      <c r="A3164" s="1" t="s">
        <v>177</v>
      </c>
      <c r="B3164" s="2" t="s">
        <v>3771</v>
      </c>
      <c r="C3164" s="2" t="s">
        <v>24</v>
      </c>
      <c r="D3164" s="8">
        <v>4000000</v>
      </c>
      <c r="E3164" s="2" t="s">
        <v>3438</v>
      </c>
      <c r="F3164" s="2" t="s">
        <v>51</v>
      </c>
      <c r="G3164" s="2">
        <v>68.62</v>
      </c>
      <c r="H3164" s="2">
        <v>31.38</v>
      </c>
      <c r="I3164" s="2" t="s">
        <v>19</v>
      </c>
      <c r="J3164" s="6">
        <v>0.55000000000000004</v>
      </c>
      <c r="K3164" s="2">
        <v>2018</v>
      </c>
      <c r="L3164" s="2" t="s">
        <v>21</v>
      </c>
      <c r="M3164" s="3">
        <v>43410</v>
      </c>
    </row>
    <row r="3165" spans="1:13" x14ac:dyDescent="0.2">
      <c r="A3165" s="1" t="s">
        <v>280</v>
      </c>
      <c r="B3165" s="2" t="s">
        <v>3772</v>
      </c>
      <c r="C3165" s="2" t="s">
        <v>24</v>
      </c>
      <c r="D3165" s="8">
        <v>3500000</v>
      </c>
      <c r="E3165" s="2" t="s">
        <v>3438</v>
      </c>
      <c r="F3165" s="2" t="s">
        <v>245</v>
      </c>
      <c r="G3165" s="2">
        <v>90.32</v>
      </c>
      <c r="H3165" s="2">
        <v>9.68</v>
      </c>
      <c r="I3165" s="2" t="s">
        <v>19</v>
      </c>
      <c r="J3165" s="6">
        <v>0.55000000000000004</v>
      </c>
      <c r="K3165" s="2">
        <v>2018</v>
      </c>
      <c r="L3165" s="2" t="s">
        <v>21</v>
      </c>
      <c r="M3165" s="3">
        <v>43410</v>
      </c>
    </row>
    <row r="3166" spans="1:13" x14ac:dyDescent="0.2">
      <c r="A3166" s="1" t="s">
        <v>91</v>
      </c>
      <c r="B3166" s="2" t="s">
        <v>3657</v>
      </c>
      <c r="C3166" s="2" t="s">
        <v>24</v>
      </c>
      <c r="D3166" s="2">
        <v>99000000</v>
      </c>
      <c r="E3166" s="2" t="s">
        <v>3438</v>
      </c>
      <c r="F3166" s="2" t="s">
        <v>115</v>
      </c>
      <c r="G3166" s="2">
        <v>55.07</v>
      </c>
      <c r="H3166" s="2">
        <v>44.93</v>
      </c>
      <c r="I3166" s="2" t="s">
        <v>19</v>
      </c>
      <c r="J3166" s="6">
        <v>0.55000000000000004</v>
      </c>
      <c r="K3166" s="2">
        <v>2018</v>
      </c>
      <c r="L3166" s="2" t="s">
        <v>49</v>
      </c>
      <c r="M3166" s="3">
        <v>43256</v>
      </c>
    </row>
    <row r="3167" spans="1:13" x14ac:dyDescent="0.2">
      <c r="A3167" s="1" t="s">
        <v>52</v>
      </c>
      <c r="B3167" s="2" t="s">
        <v>3536</v>
      </c>
      <c r="C3167" s="2" t="s">
        <v>15</v>
      </c>
      <c r="D3167" s="2" t="s">
        <v>3773</v>
      </c>
      <c r="E3167" s="2" t="s">
        <v>3438</v>
      </c>
      <c r="F3167" s="2" t="s">
        <v>245</v>
      </c>
      <c r="G3167" s="2">
        <v>65.53</v>
      </c>
      <c r="H3167" s="2">
        <v>34.47</v>
      </c>
      <c r="I3167" s="2" t="s">
        <v>26</v>
      </c>
      <c r="J3167" s="2" t="s">
        <v>31</v>
      </c>
      <c r="K3167" s="2">
        <v>2018</v>
      </c>
      <c r="L3167" s="2" t="s">
        <v>49</v>
      </c>
      <c r="M3167" s="3">
        <v>43256</v>
      </c>
    </row>
    <row r="3168" spans="1:13" x14ac:dyDescent="0.2">
      <c r="A3168" s="1" t="s">
        <v>91</v>
      </c>
      <c r="B3168" s="2" t="s">
        <v>3774</v>
      </c>
      <c r="C3168" s="2" t="s">
        <v>15</v>
      </c>
      <c r="D3168" s="2" t="s">
        <v>3775</v>
      </c>
      <c r="E3168" s="2" t="s">
        <v>3438</v>
      </c>
      <c r="F3168" s="2" t="s">
        <v>35</v>
      </c>
      <c r="G3168" s="2">
        <v>74.69</v>
      </c>
      <c r="H3168" s="2">
        <v>25.31</v>
      </c>
      <c r="I3168" s="2" t="s">
        <v>19</v>
      </c>
      <c r="J3168" s="2" t="s">
        <v>31</v>
      </c>
      <c r="K3168" s="2">
        <v>2018</v>
      </c>
      <c r="L3168" s="2" t="s">
        <v>49</v>
      </c>
      <c r="M3168" s="3">
        <v>43256</v>
      </c>
    </row>
    <row r="3169" spans="1:13" x14ac:dyDescent="0.2">
      <c r="A3169" s="1" t="s">
        <v>111</v>
      </c>
      <c r="B3169" s="2" t="s">
        <v>3776</v>
      </c>
      <c r="C3169" s="2" t="s">
        <v>24</v>
      </c>
      <c r="D3169" s="2">
        <v>350000000</v>
      </c>
      <c r="E3169" s="2" t="s">
        <v>3438</v>
      </c>
      <c r="F3169" s="2" t="s">
        <v>107</v>
      </c>
      <c r="G3169" s="2">
        <v>56.39</v>
      </c>
      <c r="H3169" s="2">
        <v>43.61</v>
      </c>
      <c r="I3169" s="2" t="s">
        <v>19</v>
      </c>
      <c r="J3169" s="6">
        <v>0.55000000000000004</v>
      </c>
      <c r="K3169" s="2">
        <v>2018</v>
      </c>
      <c r="L3169" s="2" t="s">
        <v>49</v>
      </c>
      <c r="M3169" s="3">
        <v>43256</v>
      </c>
    </row>
    <row r="3170" spans="1:13" x14ac:dyDescent="0.2">
      <c r="A3170" s="1" t="s">
        <v>111</v>
      </c>
      <c r="B3170" s="2" t="s">
        <v>3777</v>
      </c>
      <c r="C3170" s="2" t="s">
        <v>24</v>
      </c>
      <c r="D3170" s="2">
        <v>119000000</v>
      </c>
      <c r="E3170" s="2" t="s">
        <v>3438</v>
      </c>
      <c r="F3170" s="2" t="s">
        <v>76</v>
      </c>
      <c r="G3170" s="2">
        <v>55.2</v>
      </c>
      <c r="H3170" s="2">
        <v>44.8</v>
      </c>
      <c r="I3170" s="2" t="s">
        <v>19</v>
      </c>
      <c r="J3170" s="6">
        <v>0.55000000000000004</v>
      </c>
      <c r="K3170" s="2">
        <v>2018</v>
      </c>
      <c r="L3170" s="2" t="s">
        <v>49</v>
      </c>
      <c r="M3170" s="3">
        <v>43256</v>
      </c>
    </row>
    <row r="3171" spans="1:13" x14ac:dyDescent="0.2">
      <c r="A3171" s="1" t="s">
        <v>242</v>
      </c>
      <c r="B3171" s="2" t="s">
        <v>3682</v>
      </c>
      <c r="C3171" s="2" t="s">
        <v>24</v>
      </c>
      <c r="D3171" s="2">
        <v>130000000</v>
      </c>
      <c r="E3171" s="2" t="s">
        <v>3438</v>
      </c>
      <c r="F3171" s="2" t="s">
        <v>55</v>
      </c>
      <c r="G3171" s="2">
        <v>67.819999999999993</v>
      </c>
      <c r="H3171" s="2">
        <v>32.18</v>
      </c>
      <c r="I3171" s="2" t="s">
        <v>19</v>
      </c>
      <c r="J3171" s="6">
        <v>0.55000000000000004</v>
      </c>
      <c r="K3171" s="2">
        <v>2018</v>
      </c>
      <c r="L3171" s="2" t="s">
        <v>49</v>
      </c>
      <c r="M3171" s="3">
        <v>43256</v>
      </c>
    </row>
    <row r="3172" spans="1:13" x14ac:dyDescent="0.2">
      <c r="A3172" s="1" t="s">
        <v>22</v>
      </c>
      <c r="B3172" s="2" t="s">
        <v>3778</v>
      </c>
      <c r="C3172" s="2" t="s">
        <v>24</v>
      </c>
      <c r="D3172" s="2">
        <v>16000000</v>
      </c>
      <c r="E3172" s="2" t="s">
        <v>3438</v>
      </c>
      <c r="F3172" s="2" t="s">
        <v>130</v>
      </c>
      <c r="G3172" s="2">
        <v>58.19</v>
      </c>
      <c r="H3172" s="2">
        <v>41.81</v>
      </c>
      <c r="I3172" s="2" t="s">
        <v>19</v>
      </c>
      <c r="J3172" s="6">
        <v>0.55000000000000004</v>
      </c>
      <c r="K3172" s="2">
        <v>2018</v>
      </c>
      <c r="L3172" s="2" t="s">
        <v>49</v>
      </c>
      <c r="M3172" s="3">
        <v>43256</v>
      </c>
    </row>
    <row r="3173" spans="1:13" x14ac:dyDescent="0.2">
      <c r="A3173" s="1" t="s">
        <v>374</v>
      </c>
      <c r="B3173" s="2" t="s">
        <v>3779</v>
      </c>
      <c r="C3173" s="2" t="s">
        <v>24</v>
      </c>
      <c r="D3173" s="2">
        <v>213000000</v>
      </c>
      <c r="E3173" s="2" t="s">
        <v>3438</v>
      </c>
      <c r="F3173" s="2" t="s">
        <v>136</v>
      </c>
      <c r="G3173" s="2">
        <v>70.19</v>
      </c>
      <c r="H3173" s="2">
        <v>29.81</v>
      </c>
      <c r="I3173" s="2" t="s">
        <v>19</v>
      </c>
      <c r="J3173" s="6">
        <v>0.55000000000000004</v>
      </c>
      <c r="K3173" s="2">
        <v>2018</v>
      </c>
      <c r="L3173" s="2" t="s">
        <v>49</v>
      </c>
      <c r="M3173" s="3">
        <v>43256</v>
      </c>
    </row>
    <row r="3174" spans="1:13" x14ac:dyDescent="0.2">
      <c r="A3174" s="1" t="s">
        <v>52</v>
      </c>
      <c r="B3174" s="2" t="s">
        <v>3780</v>
      </c>
      <c r="C3174" s="2" t="s">
        <v>24</v>
      </c>
      <c r="D3174" s="2">
        <v>295000000</v>
      </c>
      <c r="E3174" s="2" t="s">
        <v>3438</v>
      </c>
      <c r="F3174" s="2" t="s">
        <v>59</v>
      </c>
      <c r="G3174" s="2">
        <v>68</v>
      </c>
      <c r="H3174" s="2">
        <v>32</v>
      </c>
      <c r="I3174" s="2" t="s">
        <v>19</v>
      </c>
      <c r="J3174" s="6">
        <v>0.55000000000000004</v>
      </c>
      <c r="K3174" s="2">
        <v>2018</v>
      </c>
      <c r="L3174" s="2" t="s">
        <v>49</v>
      </c>
      <c r="M3174" s="3">
        <v>43256</v>
      </c>
    </row>
    <row r="3175" spans="1:13" x14ac:dyDescent="0.2">
      <c r="A3175" s="1" t="s">
        <v>13</v>
      </c>
      <c r="B3175" s="2" t="s">
        <v>3781</v>
      </c>
      <c r="C3175" s="2" t="s">
        <v>24</v>
      </c>
      <c r="D3175" s="2">
        <v>59000000</v>
      </c>
      <c r="E3175" s="2" t="s">
        <v>3438</v>
      </c>
      <c r="F3175" s="2" t="s">
        <v>3782</v>
      </c>
      <c r="G3175" s="2">
        <v>74.14</v>
      </c>
      <c r="H3175" s="2">
        <v>25.84</v>
      </c>
      <c r="I3175" s="2" t="s">
        <v>19</v>
      </c>
      <c r="J3175" s="6">
        <v>0.55000000000000004</v>
      </c>
      <c r="K3175" s="2">
        <v>2018</v>
      </c>
      <c r="L3175" s="2" t="s">
        <v>49</v>
      </c>
      <c r="M3175" s="3">
        <v>43256</v>
      </c>
    </row>
    <row r="3176" spans="1:13" x14ac:dyDescent="0.2">
      <c r="A3176" s="1" t="s">
        <v>269</v>
      </c>
      <c r="B3176" s="2" t="s">
        <v>3709</v>
      </c>
      <c r="C3176" s="2" t="s">
        <v>24</v>
      </c>
      <c r="D3176" s="2">
        <v>79000000</v>
      </c>
      <c r="E3176" s="2" t="s">
        <v>3438</v>
      </c>
      <c r="F3176" s="2" t="s">
        <v>3783</v>
      </c>
      <c r="G3176" s="2">
        <v>50.9</v>
      </c>
      <c r="H3176" s="2">
        <v>49.1</v>
      </c>
      <c r="I3176" s="2" t="s">
        <v>26</v>
      </c>
      <c r="J3176" s="6">
        <v>0.55000000000000004</v>
      </c>
      <c r="K3176" s="2">
        <v>2018</v>
      </c>
      <c r="L3176" s="2" t="s">
        <v>49</v>
      </c>
      <c r="M3176" s="3">
        <v>43256</v>
      </c>
    </row>
    <row r="3177" spans="1:13" x14ac:dyDescent="0.2">
      <c r="A3177" s="1" t="s">
        <v>137</v>
      </c>
      <c r="B3177" s="2" t="s">
        <v>3481</v>
      </c>
      <c r="C3177" s="2" t="s">
        <v>24</v>
      </c>
      <c r="D3177" s="2">
        <v>63100000</v>
      </c>
      <c r="E3177" s="2" t="s">
        <v>3438</v>
      </c>
      <c r="F3177" s="2" t="s">
        <v>55</v>
      </c>
      <c r="G3177" s="2">
        <v>62.75</v>
      </c>
      <c r="H3177" s="2">
        <v>37.25</v>
      </c>
      <c r="I3177" s="2" t="s">
        <v>19</v>
      </c>
      <c r="J3177" s="6">
        <v>0.55000000000000004</v>
      </c>
      <c r="K3177" s="2">
        <v>2018</v>
      </c>
      <c r="L3177" s="2" t="s">
        <v>49</v>
      </c>
      <c r="M3177" s="3">
        <v>43256</v>
      </c>
    </row>
    <row r="3178" spans="1:13" x14ac:dyDescent="0.2">
      <c r="A3178" s="1" t="s">
        <v>91</v>
      </c>
      <c r="B3178" s="2" t="s">
        <v>2148</v>
      </c>
      <c r="C3178" s="2" t="s">
        <v>24</v>
      </c>
      <c r="D3178" s="2">
        <v>70000000</v>
      </c>
      <c r="E3178" s="2" t="s">
        <v>3438</v>
      </c>
      <c r="F3178" s="2" t="s">
        <v>44</v>
      </c>
      <c r="G3178" s="2">
        <v>69.819999999999993</v>
      </c>
      <c r="H3178" s="2">
        <v>30.18</v>
      </c>
      <c r="I3178" s="2" t="s">
        <v>19</v>
      </c>
      <c r="J3178" s="6">
        <v>0.55000000000000004</v>
      </c>
      <c r="K3178" s="2">
        <v>2018</v>
      </c>
      <c r="L3178" s="2" t="s">
        <v>49</v>
      </c>
      <c r="M3178" s="3">
        <v>43256</v>
      </c>
    </row>
    <row r="3179" spans="1:13" x14ac:dyDescent="0.2">
      <c r="A3179" s="1" t="s">
        <v>91</v>
      </c>
      <c r="B3179" s="2" t="s">
        <v>2148</v>
      </c>
      <c r="C3179" s="2" t="s">
        <v>15</v>
      </c>
      <c r="D3179" s="2" t="s">
        <v>3784</v>
      </c>
      <c r="E3179" s="2" t="s">
        <v>3438</v>
      </c>
      <c r="F3179" s="2" t="s">
        <v>159</v>
      </c>
      <c r="G3179" s="2">
        <v>74.47</v>
      </c>
      <c r="H3179" s="2">
        <v>25.53</v>
      </c>
      <c r="I3179" s="2" t="s">
        <v>19</v>
      </c>
      <c r="J3179" s="2" t="s">
        <v>31</v>
      </c>
      <c r="K3179" s="2">
        <v>2018</v>
      </c>
      <c r="L3179" s="2" t="s">
        <v>49</v>
      </c>
      <c r="M3179" s="3">
        <v>43256</v>
      </c>
    </row>
    <row r="3180" spans="1:13" x14ac:dyDescent="0.2">
      <c r="A3180" s="1" t="s">
        <v>13</v>
      </c>
      <c r="B3180" s="2" t="s">
        <v>3785</v>
      </c>
      <c r="C3180" s="2" t="s">
        <v>15</v>
      </c>
      <c r="D3180" s="2" t="s">
        <v>3786</v>
      </c>
      <c r="E3180" s="2" t="s">
        <v>3438</v>
      </c>
      <c r="F3180" s="2" t="s">
        <v>2074</v>
      </c>
      <c r="G3180" s="2">
        <v>67.38</v>
      </c>
      <c r="H3180" s="2">
        <v>32.619999999999997</v>
      </c>
      <c r="I3180" s="2" t="s">
        <v>19</v>
      </c>
      <c r="J3180" s="2" t="s">
        <v>31</v>
      </c>
      <c r="K3180" s="2">
        <v>2018</v>
      </c>
      <c r="L3180" s="2" t="s">
        <v>49</v>
      </c>
      <c r="M3180" s="3">
        <v>43256</v>
      </c>
    </row>
    <row r="3181" spans="1:13" x14ac:dyDescent="0.2">
      <c r="A3181" s="1" t="s">
        <v>535</v>
      </c>
      <c r="B3181" s="2" t="s">
        <v>3787</v>
      </c>
      <c r="C3181" s="2" t="s">
        <v>24</v>
      </c>
      <c r="D3181" s="2">
        <v>28000000</v>
      </c>
      <c r="E3181" s="2" t="s">
        <v>3438</v>
      </c>
      <c r="F3181" s="2" t="s">
        <v>55</v>
      </c>
      <c r="G3181" s="2">
        <v>63.15</v>
      </c>
      <c r="H3181" s="2">
        <v>36.85</v>
      </c>
      <c r="I3181" s="2" t="s">
        <v>19</v>
      </c>
      <c r="J3181" s="6">
        <v>0.55000000000000004</v>
      </c>
      <c r="K3181" s="2">
        <v>2018</v>
      </c>
      <c r="L3181" s="2" t="s">
        <v>49</v>
      </c>
      <c r="M3181" s="3">
        <v>43256</v>
      </c>
    </row>
    <row r="3182" spans="1:13" x14ac:dyDescent="0.2">
      <c r="A3182" s="1" t="s">
        <v>91</v>
      </c>
      <c r="B3182" s="2" t="s">
        <v>255</v>
      </c>
      <c r="C3182" s="2" t="s">
        <v>15</v>
      </c>
      <c r="D3182" s="2" t="s">
        <v>3788</v>
      </c>
      <c r="E3182" s="2" t="s">
        <v>3438</v>
      </c>
      <c r="F3182" s="2" t="s">
        <v>251</v>
      </c>
      <c r="G3182" s="2">
        <v>84.67</v>
      </c>
      <c r="H3182" s="2">
        <v>15.33</v>
      </c>
      <c r="I3182" s="2" t="s">
        <v>19</v>
      </c>
      <c r="J3182" s="2" t="s">
        <v>27</v>
      </c>
      <c r="K3182" s="2">
        <v>2018</v>
      </c>
      <c r="L3182" s="2" t="s">
        <v>49</v>
      </c>
      <c r="M3182" s="3">
        <v>43256</v>
      </c>
    </row>
    <row r="3183" spans="1:13" x14ac:dyDescent="0.2">
      <c r="A3183" s="1" t="s">
        <v>108</v>
      </c>
      <c r="B3183" s="2" t="s">
        <v>3789</v>
      </c>
      <c r="C3183" s="2" t="s">
        <v>24</v>
      </c>
      <c r="D3183" s="2">
        <v>6000000</v>
      </c>
      <c r="E3183" s="2" t="s">
        <v>3438</v>
      </c>
      <c r="F3183" s="2" t="s">
        <v>55</v>
      </c>
      <c r="G3183" s="2">
        <v>60.54</v>
      </c>
      <c r="H3183" s="2">
        <v>39.46</v>
      </c>
      <c r="I3183" s="2" t="s">
        <v>19</v>
      </c>
      <c r="J3183" s="6">
        <v>0.55000000000000004</v>
      </c>
      <c r="K3183" s="2">
        <v>2018</v>
      </c>
      <c r="L3183" s="2" t="s">
        <v>49</v>
      </c>
      <c r="M3183" s="3">
        <v>43256</v>
      </c>
    </row>
    <row r="3184" spans="1:13" x14ac:dyDescent="0.2">
      <c r="A3184" s="1" t="s">
        <v>13</v>
      </c>
      <c r="B3184" s="2" t="s">
        <v>3790</v>
      </c>
      <c r="C3184" s="2" t="s">
        <v>24</v>
      </c>
      <c r="D3184" s="2">
        <v>385000000</v>
      </c>
      <c r="E3184" s="2" t="s">
        <v>3438</v>
      </c>
      <c r="F3184" s="2" t="s">
        <v>3791</v>
      </c>
      <c r="G3184" s="2">
        <v>60.76</v>
      </c>
      <c r="H3184" s="2">
        <v>39.24</v>
      </c>
      <c r="I3184" s="2" t="s">
        <v>19</v>
      </c>
      <c r="J3184" s="6">
        <v>0.55000000000000004</v>
      </c>
      <c r="K3184" s="2">
        <v>2018</v>
      </c>
      <c r="L3184" s="2" t="s">
        <v>49</v>
      </c>
      <c r="M3184" s="3">
        <v>43256</v>
      </c>
    </row>
    <row r="3185" spans="1:13" x14ac:dyDescent="0.2">
      <c r="A3185" s="1" t="s">
        <v>280</v>
      </c>
      <c r="B3185" s="2" t="s">
        <v>3792</v>
      </c>
      <c r="C3185" s="2" t="s">
        <v>24</v>
      </c>
      <c r="D3185" s="2">
        <v>7000000</v>
      </c>
      <c r="E3185" s="2" t="s">
        <v>3438</v>
      </c>
      <c r="F3185" s="2" t="s">
        <v>55</v>
      </c>
      <c r="G3185" s="2">
        <v>57.1</v>
      </c>
      <c r="H3185" s="2">
        <v>42.9</v>
      </c>
      <c r="I3185" s="2" t="s">
        <v>19</v>
      </c>
      <c r="J3185" s="6">
        <v>0.55000000000000004</v>
      </c>
      <c r="K3185" s="2">
        <v>2018</v>
      </c>
      <c r="L3185" s="2" t="s">
        <v>49</v>
      </c>
      <c r="M3185" s="3">
        <v>43256</v>
      </c>
    </row>
    <row r="3186" spans="1:13" x14ac:dyDescent="0.2">
      <c r="A3186" s="1" t="s">
        <v>978</v>
      </c>
      <c r="B3186" s="2" t="s">
        <v>3600</v>
      </c>
      <c r="C3186" s="2" t="s">
        <v>24</v>
      </c>
      <c r="D3186" s="4">
        <v>6000000</v>
      </c>
      <c r="E3186" s="2" t="s">
        <v>3438</v>
      </c>
      <c r="F3186" s="2" t="s">
        <v>97</v>
      </c>
      <c r="G3186" s="2">
        <v>43.36</v>
      </c>
      <c r="H3186" s="2">
        <v>56.64</v>
      </c>
      <c r="I3186" s="2" t="s">
        <v>26</v>
      </c>
      <c r="J3186" s="6">
        <v>0.55000000000000004</v>
      </c>
      <c r="K3186" s="2">
        <v>2018</v>
      </c>
      <c r="L3186" s="2" t="s">
        <v>49</v>
      </c>
      <c r="M3186" s="3">
        <v>43256</v>
      </c>
    </row>
    <row r="3187" spans="1:13" x14ac:dyDescent="0.2">
      <c r="A3187" s="1" t="s">
        <v>978</v>
      </c>
      <c r="B3187" s="2" t="s">
        <v>3793</v>
      </c>
      <c r="C3187" s="2" t="s">
        <v>24</v>
      </c>
      <c r="D3187" s="2">
        <v>4800000</v>
      </c>
      <c r="E3187" s="2" t="s">
        <v>3438</v>
      </c>
      <c r="F3187" s="2" t="s">
        <v>51</v>
      </c>
      <c r="G3187" s="2">
        <v>47.73</v>
      </c>
      <c r="H3187" s="2">
        <v>52.27</v>
      </c>
      <c r="I3187" s="2" t="s">
        <v>26</v>
      </c>
      <c r="J3187" s="6">
        <v>0.55000000000000004</v>
      </c>
      <c r="K3187" s="2">
        <v>2018</v>
      </c>
      <c r="L3187" s="2" t="s">
        <v>49</v>
      </c>
      <c r="M3187" s="3">
        <v>43256</v>
      </c>
    </row>
    <row r="3188" spans="1:13" x14ac:dyDescent="0.2">
      <c r="A3188" s="1" t="s">
        <v>13</v>
      </c>
      <c r="B3188" s="2" t="s">
        <v>3794</v>
      </c>
      <c r="C3188" s="2" t="s">
        <v>24</v>
      </c>
      <c r="D3188" s="2">
        <v>29000000</v>
      </c>
      <c r="E3188" s="2" t="s">
        <v>3438</v>
      </c>
      <c r="F3188" s="2" t="s">
        <v>18</v>
      </c>
      <c r="G3188" s="2">
        <v>53.16</v>
      </c>
      <c r="H3188" s="2">
        <v>46.84</v>
      </c>
      <c r="I3188" s="2" t="s">
        <v>26</v>
      </c>
      <c r="J3188" s="2" t="s">
        <v>31</v>
      </c>
      <c r="K3188" s="2">
        <v>2018</v>
      </c>
      <c r="L3188" s="2" t="s">
        <v>49</v>
      </c>
      <c r="M3188" s="3">
        <v>43256</v>
      </c>
    </row>
    <row r="3189" spans="1:13" x14ac:dyDescent="0.2">
      <c r="A3189" s="1" t="s">
        <v>66</v>
      </c>
      <c r="B3189" s="2" t="s">
        <v>2154</v>
      </c>
      <c r="C3189" s="2" t="s">
        <v>15</v>
      </c>
      <c r="D3189" s="2" t="s">
        <v>3795</v>
      </c>
      <c r="E3189" s="2" t="s">
        <v>3438</v>
      </c>
      <c r="F3189" s="2" t="s">
        <v>55</v>
      </c>
      <c r="G3189" s="2">
        <v>70.64</v>
      </c>
      <c r="H3189" s="2">
        <v>29.36</v>
      </c>
      <c r="I3189" s="2" t="s">
        <v>19</v>
      </c>
      <c r="J3189" s="2" t="s">
        <v>31</v>
      </c>
      <c r="K3189" s="2">
        <v>2018</v>
      </c>
      <c r="L3189" s="2" t="s">
        <v>49</v>
      </c>
      <c r="M3189" s="3">
        <v>43256</v>
      </c>
    </row>
    <row r="3190" spans="1:13" x14ac:dyDescent="0.2">
      <c r="A3190" s="1" t="s">
        <v>290</v>
      </c>
      <c r="B3190" s="2" t="s">
        <v>3796</v>
      </c>
      <c r="C3190" s="2" t="s">
        <v>24</v>
      </c>
      <c r="D3190" s="2">
        <v>65000000</v>
      </c>
      <c r="E3190" s="2" t="s">
        <v>3438</v>
      </c>
      <c r="F3190" s="2" t="s">
        <v>257</v>
      </c>
      <c r="G3190" s="2">
        <v>70.760000000000005</v>
      </c>
      <c r="H3190" s="2">
        <v>29.24</v>
      </c>
      <c r="I3190" s="2" t="s">
        <v>19</v>
      </c>
      <c r="J3190" s="6">
        <v>0.55000000000000004</v>
      </c>
      <c r="K3190" s="2">
        <v>2018</v>
      </c>
      <c r="L3190" s="2" t="s">
        <v>49</v>
      </c>
      <c r="M3190" s="3">
        <v>43256</v>
      </c>
    </row>
    <row r="3191" spans="1:13" x14ac:dyDescent="0.2">
      <c r="A3191" s="1" t="s">
        <v>91</v>
      </c>
      <c r="B3191" s="2" t="s">
        <v>2166</v>
      </c>
      <c r="C3191" s="2" t="s">
        <v>15</v>
      </c>
      <c r="D3191" s="2" t="s">
        <v>3797</v>
      </c>
      <c r="E3191" s="2" t="s">
        <v>3438</v>
      </c>
      <c r="F3191" s="2" t="s">
        <v>51</v>
      </c>
      <c r="G3191" s="2">
        <v>72.87</v>
      </c>
      <c r="H3191" s="2">
        <v>27.13</v>
      </c>
      <c r="I3191" s="2" t="s">
        <v>19</v>
      </c>
      <c r="J3191" s="2" t="s">
        <v>31</v>
      </c>
      <c r="K3191" s="2">
        <v>2018</v>
      </c>
      <c r="L3191" s="2" t="s">
        <v>49</v>
      </c>
      <c r="M3191" s="3">
        <v>43256</v>
      </c>
    </row>
    <row r="3192" spans="1:13" x14ac:dyDescent="0.2">
      <c r="A3192" s="1" t="s">
        <v>91</v>
      </c>
      <c r="B3192" s="2" t="s">
        <v>3798</v>
      </c>
      <c r="C3192" s="2" t="s">
        <v>24</v>
      </c>
      <c r="D3192" s="2">
        <v>70000000</v>
      </c>
      <c r="E3192" s="2" t="s">
        <v>3438</v>
      </c>
      <c r="F3192" s="2" t="s">
        <v>233</v>
      </c>
      <c r="G3192" s="2">
        <v>67.92</v>
      </c>
      <c r="H3192" s="2">
        <v>32.08</v>
      </c>
      <c r="I3192" s="2" t="s">
        <v>19</v>
      </c>
      <c r="J3192" s="6">
        <v>0.55000000000000004</v>
      </c>
      <c r="K3192" s="2">
        <v>2018</v>
      </c>
      <c r="L3192" s="2" t="s">
        <v>49</v>
      </c>
      <c r="M3192" s="3">
        <v>43256</v>
      </c>
    </row>
    <row r="3193" spans="1:13" x14ac:dyDescent="0.2">
      <c r="A3193" s="1" t="s">
        <v>22</v>
      </c>
      <c r="B3193" s="2" t="s">
        <v>3610</v>
      </c>
      <c r="C3193" s="2" t="s">
        <v>24</v>
      </c>
      <c r="D3193" s="2">
        <v>33852058</v>
      </c>
      <c r="E3193" s="2" t="s">
        <v>3438</v>
      </c>
      <c r="F3193" s="2" t="s">
        <v>93</v>
      </c>
      <c r="G3193" s="2">
        <v>62.02</v>
      </c>
      <c r="H3193" s="2">
        <v>37.979999999999997</v>
      </c>
      <c r="I3193" s="2" t="s">
        <v>19</v>
      </c>
      <c r="J3193" s="6">
        <v>0.55000000000000004</v>
      </c>
      <c r="K3193" s="2">
        <v>2018</v>
      </c>
      <c r="L3193" s="2" t="s">
        <v>49</v>
      </c>
      <c r="M3193" s="3">
        <v>43256</v>
      </c>
    </row>
    <row r="3194" spans="1:13" x14ac:dyDescent="0.2">
      <c r="A3194" s="1" t="s">
        <v>13</v>
      </c>
      <c r="B3194" s="2" t="s">
        <v>3799</v>
      </c>
      <c r="C3194" s="2" t="s">
        <v>15</v>
      </c>
      <c r="D3194" s="2" t="s">
        <v>3800</v>
      </c>
      <c r="E3194" s="2" t="s">
        <v>3438</v>
      </c>
      <c r="F3194" s="2" t="s">
        <v>3801</v>
      </c>
      <c r="G3194" s="2">
        <v>69.25</v>
      </c>
      <c r="H3194" s="2">
        <v>30.75</v>
      </c>
      <c r="I3194" s="2" t="s">
        <v>19</v>
      </c>
      <c r="J3194" s="2" t="s">
        <v>31</v>
      </c>
      <c r="K3194" s="2">
        <v>2018</v>
      </c>
      <c r="L3194" s="2" t="s">
        <v>49</v>
      </c>
      <c r="M3194" s="3">
        <v>43256</v>
      </c>
    </row>
    <row r="3195" spans="1:13" x14ac:dyDescent="0.2">
      <c r="A3195" s="1" t="s">
        <v>374</v>
      </c>
      <c r="B3195" s="2" t="s">
        <v>2160</v>
      </c>
      <c r="C3195" s="2" t="s">
        <v>24</v>
      </c>
      <c r="D3195" s="2">
        <v>25210000</v>
      </c>
      <c r="E3195" s="2" t="s">
        <v>3438</v>
      </c>
      <c r="F3195" s="2" t="s">
        <v>245</v>
      </c>
      <c r="G3195" s="2">
        <v>57.58</v>
      </c>
      <c r="H3195" s="2">
        <v>42.42</v>
      </c>
      <c r="I3195" s="2" t="s">
        <v>19</v>
      </c>
      <c r="J3195" s="6">
        <v>0.55000000000000004</v>
      </c>
      <c r="K3195" s="2">
        <v>2018</v>
      </c>
      <c r="L3195" s="2" t="s">
        <v>49</v>
      </c>
      <c r="M3195" s="3">
        <v>43256</v>
      </c>
    </row>
    <row r="3196" spans="1:13" x14ac:dyDescent="0.2">
      <c r="A3196" s="1" t="s">
        <v>108</v>
      </c>
      <c r="B3196" s="2" t="s">
        <v>3452</v>
      </c>
      <c r="C3196" s="2" t="s">
        <v>24</v>
      </c>
      <c r="D3196" s="2">
        <v>91000000</v>
      </c>
      <c r="E3196" s="2" t="s">
        <v>3438</v>
      </c>
      <c r="F3196" s="2" t="s">
        <v>107</v>
      </c>
      <c r="G3196" s="2">
        <v>64.67</v>
      </c>
      <c r="H3196" s="2">
        <v>35.33</v>
      </c>
      <c r="I3196" s="2" t="s">
        <v>19</v>
      </c>
      <c r="J3196" s="6">
        <v>0.55000000000000004</v>
      </c>
      <c r="K3196" s="2">
        <v>2018</v>
      </c>
      <c r="L3196" s="2" t="s">
        <v>49</v>
      </c>
      <c r="M3196" s="3">
        <v>43256</v>
      </c>
    </row>
    <row r="3197" spans="1:13" x14ac:dyDescent="0.2">
      <c r="A3197" s="1" t="s">
        <v>91</v>
      </c>
      <c r="B3197" s="2" t="s">
        <v>3802</v>
      </c>
      <c r="C3197" s="2" t="s">
        <v>15</v>
      </c>
      <c r="D3197" s="2" t="s">
        <v>3803</v>
      </c>
      <c r="E3197" s="2" t="s">
        <v>3438</v>
      </c>
      <c r="F3197" s="2" t="s">
        <v>97</v>
      </c>
      <c r="G3197" s="2">
        <v>67.709999999999994</v>
      </c>
      <c r="H3197" s="2">
        <v>32.29</v>
      </c>
      <c r="I3197" s="2" t="s">
        <v>19</v>
      </c>
      <c r="J3197" s="2" t="s">
        <v>31</v>
      </c>
      <c r="K3197" s="2">
        <v>2018</v>
      </c>
      <c r="L3197" s="2" t="s">
        <v>49</v>
      </c>
      <c r="M3197" s="3">
        <v>43256</v>
      </c>
    </row>
    <row r="3198" spans="1:13" x14ac:dyDescent="0.2">
      <c r="A3198" s="1" t="s">
        <v>1272</v>
      </c>
      <c r="B3198" s="2" t="s">
        <v>3804</v>
      </c>
      <c r="C3198" s="2" t="s">
        <v>24</v>
      </c>
      <c r="D3198" s="2">
        <v>4000000</v>
      </c>
      <c r="E3198" s="2" t="s">
        <v>3438</v>
      </c>
      <c r="F3198" s="2" t="s">
        <v>314</v>
      </c>
      <c r="G3198" s="2">
        <v>64.010000000000005</v>
      </c>
      <c r="H3198" s="2">
        <v>35.99</v>
      </c>
      <c r="I3198" s="2" t="s">
        <v>19</v>
      </c>
      <c r="J3198" s="6">
        <v>0.55000000000000004</v>
      </c>
      <c r="K3198" s="2">
        <v>2018</v>
      </c>
      <c r="L3198" s="2" t="s">
        <v>49</v>
      </c>
      <c r="M3198" s="3">
        <v>43256</v>
      </c>
    </row>
    <row r="3199" spans="1:13" x14ac:dyDescent="0.2">
      <c r="A3199" s="1" t="s">
        <v>66</v>
      </c>
      <c r="B3199" s="2" t="s">
        <v>3805</v>
      </c>
      <c r="C3199" s="2" t="s">
        <v>15</v>
      </c>
      <c r="D3199" s="2" t="s">
        <v>3806</v>
      </c>
      <c r="E3199" s="2" t="s">
        <v>3438</v>
      </c>
      <c r="F3199" s="2" t="s">
        <v>59</v>
      </c>
      <c r="G3199" s="2">
        <v>77.05</v>
      </c>
      <c r="H3199" s="2">
        <v>22.95</v>
      </c>
      <c r="I3199" s="2" t="s">
        <v>19</v>
      </c>
      <c r="J3199" s="2" t="s">
        <v>31</v>
      </c>
      <c r="K3199" s="2">
        <v>2018</v>
      </c>
      <c r="L3199" s="2" t="s">
        <v>49</v>
      </c>
      <c r="M3199" s="3">
        <v>43256</v>
      </c>
    </row>
    <row r="3200" spans="1:13" x14ac:dyDescent="0.2">
      <c r="A3200" s="1" t="s">
        <v>66</v>
      </c>
      <c r="B3200" s="2" t="s">
        <v>3805</v>
      </c>
      <c r="C3200" s="2" t="s">
        <v>15</v>
      </c>
      <c r="D3200" s="2" t="s">
        <v>3807</v>
      </c>
      <c r="E3200" s="2" t="s">
        <v>3438</v>
      </c>
      <c r="F3200" s="2" t="s">
        <v>59</v>
      </c>
      <c r="G3200" s="2">
        <v>77.05</v>
      </c>
      <c r="H3200" s="2">
        <v>22.95</v>
      </c>
      <c r="I3200" s="2" t="s">
        <v>19</v>
      </c>
      <c r="J3200" s="2" t="s">
        <v>31</v>
      </c>
      <c r="K3200" s="2">
        <v>2018</v>
      </c>
      <c r="L3200" s="2" t="s">
        <v>3808</v>
      </c>
      <c r="M3200" s="3">
        <v>43256</v>
      </c>
    </row>
    <row r="3201" spans="1:13" x14ac:dyDescent="0.2">
      <c r="A3201" s="1" t="s">
        <v>177</v>
      </c>
      <c r="B3201" s="2" t="s">
        <v>3809</v>
      </c>
      <c r="C3201" s="2" t="s">
        <v>24</v>
      </c>
      <c r="D3201" s="2">
        <v>5600000</v>
      </c>
      <c r="E3201" s="2" t="s">
        <v>3438</v>
      </c>
      <c r="F3201" s="2" t="s">
        <v>59</v>
      </c>
      <c r="G3201" s="2">
        <v>66.209999999999994</v>
      </c>
      <c r="H3201" s="2">
        <v>33.79</v>
      </c>
      <c r="I3201" s="2" t="s">
        <v>19</v>
      </c>
      <c r="J3201" s="6">
        <v>0.55000000000000004</v>
      </c>
      <c r="K3201" s="2">
        <v>2018</v>
      </c>
      <c r="L3201" s="2" t="s">
        <v>49</v>
      </c>
      <c r="M3201" s="3">
        <v>43256</v>
      </c>
    </row>
    <row r="3202" spans="1:13" x14ac:dyDescent="0.2">
      <c r="A3202" s="1" t="s">
        <v>52</v>
      </c>
      <c r="B3202" s="2" t="s">
        <v>3810</v>
      </c>
      <c r="C3202" s="2" t="s">
        <v>15</v>
      </c>
      <c r="D3202" s="2" t="s">
        <v>3811</v>
      </c>
      <c r="E3202" s="2" t="s">
        <v>3438</v>
      </c>
      <c r="F3202" s="2" t="s">
        <v>65</v>
      </c>
      <c r="G3202" s="2">
        <v>67.430000000000007</v>
      </c>
      <c r="H3202" s="2">
        <v>32.57</v>
      </c>
      <c r="I3202" s="2" t="s">
        <v>19</v>
      </c>
      <c r="J3202" s="2" t="s">
        <v>31</v>
      </c>
      <c r="K3202" s="2">
        <v>2018</v>
      </c>
      <c r="L3202" s="2" t="s">
        <v>49</v>
      </c>
      <c r="M3202" s="3">
        <v>43256</v>
      </c>
    </row>
    <row r="3203" spans="1:13" x14ac:dyDescent="0.2">
      <c r="A3203" s="1" t="s">
        <v>329</v>
      </c>
      <c r="B3203" s="2" t="s">
        <v>3641</v>
      </c>
      <c r="C3203" s="2" t="s">
        <v>24</v>
      </c>
      <c r="D3203" s="2">
        <v>20000000</v>
      </c>
      <c r="E3203" s="2" t="s">
        <v>3438</v>
      </c>
      <c r="F3203" s="2" t="s">
        <v>245</v>
      </c>
      <c r="G3203" s="2">
        <v>49.11</v>
      </c>
      <c r="H3203" s="2">
        <v>59.89</v>
      </c>
      <c r="I3203" s="2" t="s">
        <v>26</v>
      </c>
      <c r="J3203" s="6">
        <v>0.55000000000000004</v>
      </c>
      <c r="K3203" s="2">
        <v>2018</v>
      </c>
      <c r="L3203" s="2" t="s">
        <v>49</v>
      </c>
      <c r="M3203" s="3">
        <v>43256</v>
      </c>
    </row>
    <row r="3204" spans="1:13" x14ac:dyDescent="0.2">
      <c r="A3204" s="1" t="s">
        <v>177</v>
      </c>
      <c r="B3204" s="2" t="s">
        <v>3812</v>
      </c>
      <c r="C3204" s="2" t="s">
        <v>24</v>
      </c>
      <c r="D3204" s="2">
        <v>10000000</v>
      </c>
      <c r="E3204" s="2" t="s">
        <v>3438</v>
      </c>
      <c r="F3204" s="2" t="s">
        <v>245</v>
      </c>
      <c r="G3204" s="2">
        <v>55.36</v>
      </c>
      <c r="H3204" s="2">
        <v>44.57</v>
      </c>
      <c r="I3204" s="2" t="s">
        <v>19</v>
      </c>
      <c r="J3204" s="6">
        <v>0.55000000000000004</v>
      </c>
      <c r="K3204" s="2">
        <v>2018</v>
      </c>
      <c r="L3204" s="2" t="s">
        <v>49</v>
      </c>
      <c r="M3204" s="3">
        <v>43256</v>
      </c>
    </row>
    <row r="3205" spans="1:13" x14ac:dyDescent="0.2">
      <c r="A3205" s="1" t="s">
        <v>535</v>
      </c>
      <c r="B3205" s="2" t="s">
        <v>3813</v>
      </c>
      <c r="C3205" s="2" t="s">
        <v>15</v>
      </c>
      <c r="D3205" s="2" t="s">
        <v>3814</v>
      </c>
      <c r="E3205" s="2" t="s">
        <v>3438</v>
      </c>
      <c r="F3205" s="2" t="s">
        <v>159</v>
      </c>
      <c r="G3205" s="2">
        <v>76.94</v>
      </c>
      <c r="H3205" s="2">
        <v>23.06</v>
      </c>
      <c r="I3205" s="2" t="s">
        <v>19</v>
      </c>
      <c r="J3205" s="2" t="s">
        <v>31</v>
      </c>
      <c r="K3205" s="2">
        <v>2018</v>
      </c>
      <c r="L3205" s="2" t="s">
        <v>49</v>
      </c>
      <c r="M3205" s="3">
        <v>43256</v>
      </c>
    </row>
    <row r="3206" spans="1:13" x14ac:dyDescent="0.2">
      <c r="A3206" s="1" t="s">
        <v>91</v>
      </c>
      <c r="B3206" s="2" t="s">
        <v>2926</v>
      </c>
      <c r="C3206" s="2" t="s">
        <v>24</v>
      </c>
      <c r="D3206" s="2">
        <v>55000000</v>
      </c>
      <c r="E3206" s="2" t="s">
        <v>3438</v>
      </c>
      <c r="F3206" s="2" t="s">
        <v>78</v>
      </c>
      <c r="G3206" s="2">
        <v>62.6</v>
      </c>
      <c r="H3206" s="2">
        <v>37.4</v>
      </c>
      <c r="I3206" s="2" t="s">
        <v>19</v>
      </c>
      <c r="J3206" s="6">
        <v>0.55000000000000004</v>
      </c>
      <c r="K3206" s="2">
        <v>2018</v>
      </c>
      <c r="L3206" s="2" t="s">
        <v>49</v>
      </c>
      <c r="M3206" s="3">
        <v>43256</v>
      </c>
    </row>
    <row r="3207" spans="1:13" x14ac:dyDescent="0.2">
      <c r="A3207" s="1" t="s">
        <v>111</v>
      </c>
      <c r="B3207" s="2" t="s">
        <v>3815</v>
      </c>
      <c r="C3207" s="2" t="s">
        <v>24</v>
      </c>
      <c r="D3207" s="2">
        <v>34200000</v>
      </c>
      <c r="E3207" s="2" t="s">
        <v>3438</v>
      </c>
      <c r="F3207" s="2" t="s">
        <v>55</v>
      </c>
      <c r="G3207" s="2">
        <v>69.430000000000007</v>
      </c>
      <c r="H3207" s="2">
        <v>30.57</v>
      </c>
      <c r="I3207" s="2" t="s">
        <v>19</v>
      </c>
      <c r="J3207" s="6">
        <v>0.55000000000000004</v>
      </c>
      <c r="K3207" s="2">
        <v>2018</v>
      </c>
      <c r="L3207" s="2" t="s">
        <v>49</v>
      </c>
      <c r="M3207" s="3">
        <v>43256</v>
      </c>
    </row>
    <row r="3208" spans="1:13" x14ac:dyDescent="0.2">
      <c r="A3208" s="1" t="s">
        <v>108</v>
      </c>
      <c r="B3208" s="2" t="s">
        <v>3816</v>
      </c>
      <c r="C3208" s="2" t="s">
        <v>24</v>
      </c>
      <c r="D3208" s="2">
        <v>9600000</v>
      </c>
      <c r="E3208" s="2" t="s">
        <v>3438</v>
      </c>
      <c r="F3208" s="2" t="s">
        <v>76</v>
      </c>
      <c r="G3208" s="2">
        <v>65.63</v>
      </c>
      <c r="H3208" s="2">
        <v>34.369999999999997</v>
      </c>
      <c r="I3208" s="2" t="s">
        <v>19</v>
      </c>
      <c r="J3208" s="6">
        <v>0.55000000000000004</v>
      </c>
      <c r="K3208" s="2">
        <v>2018</v>
      </c>
      <c r="L3208" s="2" t="s">
        <v>49</v>
      </c>
      <c r="M3208" s="3">
        <v>43256</v>
      </c>
    </row>
    <row r="3209" spans="1:13" x14ac:dyDescent="0.2">
      <c r="A3209" s="1" t="s">
        <v>223</v>
      </c>
      <c r="B3209" s="2" t="s">
        <v>3817</v>
      </c>
      <c r="C3209" s="2" t="s">
        <v>15</v>
      </c>
      <c r="D3209" s="2" t="s">
        <v>3818</v>
      </c>
      <c r="E3209" s="2" t="s">
        <v>3438</v>
      </c>
      <c r="F3209" s="2" t="s">
        <v>3819</v>
      </c>
      <c r="G3209" s="2">
        <v>69.56</v>
      </c>
      <c r="H3209" s="2">
        <v>30.44</v>
      </c>
      <c r="I3209" s="2" t="s">
        <v>19</v>
      </c>
      <c r="J3209" s="2" t="s">
        <v>31</v>
      </c>
      <c r="K3209" s="2">
        <v>2018</v>
      </c>
      <c r="L3209" s="2" t="s">
        <v>49</v>
      </c>
      <c r="M3209" s="3">
        <v>43256</v>
      </c>
    </row>
    <row r="3210" spans="1:13" x14ac:dyDescent="0.2">
      <c r="A3210" s="1" t="s">
        <v>177</v>
      </c>
      <c r="B3210" s="2" t="s">
        <v>3820</v>
      </c>
      <c r="C3210" s="2" t="s">
        <v>24</v>
      </c>
      <c r="D3210" s="2">
        <v>2100000</v>
      </c>
      <c r="E3210" s="2" t="s">
        <v>3438</v>
      </c>
      <c r="F3210" s="2" t="s">
        <v>76</v>
      </c>
      <c r="G3210" s="2">
        <v>64.75</v>
      </c>
      <c r="H3210" s="2">
        <v>35.25</v>
      </c>
      <c r="I3210" s="2" t="s">
        <v>19</v>
      </c>
      <c r="J3210" s="6">
        <v>0.55000000000000004</v>
      </c>
      <c r="K3210" s="2">
        <v>2018</v>
      </c>
      <c r="L3210" s="2" t="s">
        <v>49</v>
      </c>
      <c r="M3210" s="3">
        <v>43256</v>
      </c>
    </row>
    <row r="3211" spans="1:13" x14ac:dyDescent="0.2">
      <c r="A3211" s="1" t="s">
        <v>22</v>
      </c>
      <c r="B3211" s="2" t="s">
        <v>3821</v>
      </c>
      <c r="C3211" s="2" t="s">
        <v>24</v>
      </c>
      <c r="D3211" s="2">
        <v>10600000</v>
      </c>
      <c r="E3211" s="2" t="s">
        <v>3438</v>
      </c>
      <c r="F3211" s="2" t="s">
        <v>233</v>
      </c>
      <c r="G3211" s="2">
        <v>66.56</v>
      </c>
      <c r="H3211" s="2">
        <v>33.44</v>
      </c>
      <c r="I3211" s="2" t="s">
        <v>19</v>
      </c>
      <c r="J3211" s="6">
        <v>0.55000000000000004</v>
      </c>
      <c r="K3211" s="2">
        <v>2018</v>
      </c>
      <c r="L3211" s="2" t="s">
        <v>49</v>
      </c>
      <c r="M3211" s="3">
        <v>43256</v>
      </c>
    </row>
    <row r="3212" spans="1:13" x14ac:dyDescent="0.2">
      <c r="A3212" s="1" t="s">
        <v>177</v>
      </c>
      <c r="B3212" s="2" t="s">
        <v>3822</v>
      </c>
      <c r="C3212" s="2" t="s">
        <v>24</v>
      </c>
      <c r="D3212" s="2">
        <v>1600000</v>
      </c>
      <c r="E3212" s="2" t="s">
        <v>3438</v>
      </c>
      <c r="F3212" s="2" t="s">
        <v>130</v>
      </c>
      <c r="G3212" s="2">
        <v>66.95</v>
      </c>
      <c r="H3212" s="2">
        <v>33.049999999999997</v>
      </c>
      <c r="I3212" s="2" t="s">
        <v>19</v>
      </c>
      <c r="J3212" s="6">
        <v>0.55000000000000004</v>
      </c>
      <c r="K3212" s="2">
        <v>2018</v>
      </c>
      <c r="L3212" s="2" t="s">
        <v>49</v>
      </c>
      <c r="M3212" s="3">
        <v>43256</v>
      </c>
    </row>
    <row r="3213" spans="1:13" x14ac:dyDescent="0.2">
      <c r="A3213" s="1" t="s">
        <v>150</v>
      </c>
      <c r="B3213" s="2" t="s">
        <v>3823</v>
      </c>
      <c r="C3213" s="2" t="s">
        <v>24</v>
      </c>
      <c r="D3213" s="2">
        <v>18800000</v>
      </c>
      <c r="E3213" s="2" t="s">
        <v>3438</v>
      </c>
      <c r="F3213" s="2" t="s">
        <v>130</v>
      </c>
      <c r="G3213" s="2">
        <v>63.25</v>
      </c>
      <c r="H3213" s="2">
        <v>36.75</v>
      </c>
      <c r="I3213" s="2" t="s">
        <v>19</v>
      </c>
      <c r="J3213" s="6">
        <v>0.55000000000000004</v>
      </c>
      <c r="K3213" s="2">
        <v>2018</v>
      </c>
      <c r="L3213" s="2" t="s">
        <v>49</v>
      </c>
      <c r="M3213" s="3">
        <v>43256</v>
      </c>
    </row>
    <row r="3214" spans="1:13" x14ac:dyDescent="0.2">
      <c r="A3214" s="1" t="s">
        <v>32</v>
      </c>
      <c r="B3214" s="2" t="s">
        <v>3824</v>
      </c>
      <c r="C3214" s="2" t="s">
        <v>24</v>
      </c>
      <c r="D3214" s="2">
        <v>2300000</v>
      </c>
      <c r="E3214" s="2" t="s">
        <v>3438</v>
      </c>
      <c r="F3214" s="2" t="s">
        <v>48</v>
      </c>
      <c r="G3214" s="2">
        <v>72.58</v>
      </c>
      <c r="H3214" s="2">
        <v>27.42</v>
      </c>
      <c r="I3214" s="2" t="s">
        <v>19</v>
      </c>
      <c r="J3214" s="6">
        <v>0.55000000000000004</v>
      </c>
      <c r="K3214" s="2">
        <v>2018</v>
      </c>
      <c r="L3214" s="2" t="s">
        <v>49</v>
      </c>
      <c r="M3214" s="3">
        <v>43256</v>
      </c>
    </row>
    <row r="3215" spans="1:13" x14ac:dyDescent="0.2">
      <c r="A3215" s="1" t="s">
        <v>66</v>
      </c>
      <c r="B3215" s="2" t="s">
        <v>3825</v>
      </c>
      <c r="C3215" s="2" t="s">
        <v>15</v>
      </c>
      <c r="D3215" s="2" t="s">
        <v>3826</v>
      </c>
      <c r="E3215" s="2" t="s">
        <v>3438</v>
      </c>
      <c r="F3215" s="2" t="s">
        <v>107</v>
      </c>
      <c r="G3215" s="2">
        <v>68.5</v>
      </c>
      <c r="H3215" s="2">
        <v>31.5</v>
      </c>
      <c r="I3215" s="2" t="s">
        <v>19</v>
      </c>
      <c r="J3215" s="2" t="s">
        <v>20</v>
      </c>
      <c r="K3215" s="2">
        <v>2018</v>
      </c>
      <c r="L3215" s="2" t="s">
        <v>36</v>
      </c>
      <c r="M3215" s="3">
        <v>43165</v>
      </c>
    </row>
    <row r="3216" spans="1:13" x14ac:dyDescent="0.2">
      <c r="A3216" s="1" t="s">
        <v>13</v>
      </c>
      <c r="B3216" s="2" t="s">
        <v>3827</v>
      </c>
      <c r="C3216" s="2" t="s">
        <v>15</v>
      </c>
      <c r="D3216" s="2" t="s">
        <v>3828</v>
      </c>
      <c r="E3216" s="2" t="s">
        <v>3438</v>
      </c>
      <c r="F3216" s="2" t="s">
        <v>44</v>
      </c>
      <c r="G3216" s="2">
        <v>79.900000000000006</v>
      </c>
      <c r="H3216" s="2">
        <v>20.100000000000001</v>
      </c>
      <c r="I3216" s="2" t="s">
        <v>19</v>
      </c>
      <c r="J3216" s="2" t="s">
        <v>20</v>
      </c>
      <c r="K3216" s="2">
        <v>2018</v>
      </c>
      <c r="L3216" s="2" t="s">
        <v>36</v>
      </c>
      <c r="M3216" s="3">
        <v>43158</v>
      </c>
    </row>
    <row r="3217" spans="1:13" x14ac:dyDescent="0.2">
      <c r="A3217" s="1" t="s">
        <v>13</v>
      </c>
      <c r="B3217" s="2" t="s">
        <v>3542</v>
      </c>
      <c r="C3217" s="2" t="s">
        <v>24</v>
      </c>
      <c r="D3217" s="4">
        <v>149000000</v>
      </c>
      <c r="E3217" s="2" t="s">
        <v>3438</v>
      </c>
      <c r="F3217" s="2" t="s">
        <v>3829</v>
      </c>
      <c r="G3217" s="2">
        <v>70.989999999999995</v>
      </c>
      <c r="H3217" s="2">
        <v>29.01</v>
      </c>
      <c r="I3217" s="2" t="s">
        <v>19</v>
      </c>
      <c r="J3217" s="6">
        <v>0.55000000000000004</v>
      </c>
      <c r="K3217" s="2">
        <v>2017</v>
      </c>
      <c r="L3217" s="2" t="s">
        <v>36</v>
      </c>
      <c r="M3217" s="3">
        <v>43046</v>
      </c>
    </row>
    <row r="3218" spans="1:13" x14ac:dyDescent="0.2">
      <c r="A3218" s="1" t="s">
        <v>374</v>
      </c>
      <c r="B3218" s="2" t="s">
        <v>3830</v>
      </c>
      <c r="C3218" s="2" t="s">
        <v>24</v>
      </c>
      <c r="D3218" s="4">
        <v>36000000</v>
      </c>
      <c r="E3218" s="2" t="s">
        <v>3438</v>
      </c>
      <c r="F3218" s="2" t="s">
        <v>59</v>
      </c>
      <c r="G3218" s="2">
        <v>43.71</v>
      </c>
      <c r="H3218" s="2">
        <v>56.29</v>
      </c>
      <c r="I3218" s="2" t="s">
        <v>26</v>
      </c>
      <c r="J3218" s="6">
        <v>0.55000000000000004</v>
      </c>
      <c r="K3218" s="2">
        <v>2017</v>
      </c>
      <c r="L3218" s="2" t="s">
        <v>36</v>
      </c>
      <c r="M3218" s="3">
        <v>43046</v>
      </c>
    </row>
    <row r="3219" spans="1:13" x14ac:dyDescent="0.2">
      <c r="A3219" s="1" t="s">
        <v>374</v>
      </c>
      <c r="B3219" s="2" t="s">
        <v>3830</v>
      </c>
      <c r="C3219" s="2" t="s">
        <v>24</v>
      </c>
      <c r="D3219" s="4">
        <v>40000000</v>
      </c>
      <c r="E3219" s="2" t="s">
        <v>3438</v>
      </c>
      <c r="F3219" s="2" t="s">
        <v>90</v>
      </c>
      <c r="G3219" s="2">
        <v>45.09</v>
      </c>
      <c r="H3219" s="2">
        <v>54.91</v>
      </c>
      <c r="I3219" s="2" t="s">
        <v>26</v>
      </c>
      <c r="J3219" s="6">
        <v>0.55000000000000004</v>
      </c>
      <c r="K3219" s="2">
        <v>2017</v>
      </c>
      <c r="L3219" s="2" t="s">
        <v>36</v>
      </c>
      <c r="M3219" s="3">
        <v>43046</v>
      </c>
    </row>
    <row r="3220" spans="1:13" x14ac:dyDescent="0.2">
      <c r="A3220" s="1" t="s">
        <v>66</v>
      </c>
      <c r="B3220" s="2" t="s">
        <v>3047</v>
      </c>
      <c r="C3220" s="2" t="s">
        <v>15</v>
      </c>
      <c r="D3220" s="2" t="s">
        <v>3831</v>
      </c>
      <c r="E3220" s="2" t="s">
        <v>3438</v>
      </c>
      <c r="F3220" s="2" t="s">
        <v>107</v>
      </c>
      <c r="G3220" s="2">
        <v>71.75</v>
      </c>
      <c r="H3220" s="2">
        <v>28.25</v>
      </c>
      <c r="I3220" s="2" t="s">
        <v>19</v>
      </c>
      <c r="J3220" s="2" t="s">
        <v>20</v>
      </c>
      <c r="K3220" s="2">
        <v>2017</v>
      </c>
      <c r="L3220" s="2" t="s">
        <v>36</v>
      </c>
      <c r="M3220" s="3">
        <v>43046</v>
      </c>
    </row>
    <row r="3221" spans="1:13" x14ac:dyDescent="0.2">
      <c r="A3221" s="1" t="s">
        <v>108</v>
      </c>
      <c r="B3221" s="2" t="s">
        <v>3832</v>
      </c>
      <c r="C3221" s="2" t="s">
        <v>15</v>
      </c>
      <c r="D3221" s="2" t="s">
        <v>3833</v>
      </c>
      <c r="E3221" s="2" t="s">
        <v>3438</v>
      </c>
      <c r="F3221" s="2" t="s">
        <v>90</v>
      </c>
      <c r="G3221" s="2">
        <v>64.400000000000006</v>
      </c>
      <c r="H3221" s="2">
        <v>35.6</v>
      </c>
      <c r="I3221" s="2" t="s">
        <v>26</v>
      </c>
      <c r="J3221" s="2" t="s">
        <v>20</v>
      </c>
      <c r="K3221" s="2">
        <v>2017</v>
      </c>
      <c r="L3221" s="2" t="s">
        <v>36</v>
      </c>
      <c r="M3221" s="3">
        <v>43046</v>
      </c>
    </row>
    <row r="3222" spans="1:13" x14ac:dyDescent="0.2">
      <c r="A3222" s="1" t="s">
        <v>13</v>
      </c>
      <c r="B3222" s="2" t="s">
        <v>3834</v>
      </c>
      <c r="C3222" s="2" t="s">
        <v>24</v>
      </c>
      <c r="D3222" s="4">
        <v>98000000</v>
      </c>
      <c r="E3222" s="2" t="s">
        <v>3438</v>
      </c>
      <c r="F3222" s="2" t="s">
        <v>874</v>
      </c>
      <c r="G3222" s="2">
        <v>47.11</v>
      </c>
      <c r="H3222" s="2">
        <v>52.89</v>
      </c>
      <c r="I3222" s="2" t="s">
        <v>26</v>
      </c>
      <c r="J3222" s="6">
        <v>0.55000000000000004</v>
      </c>
      <c r="K3222" s="2">
        <v>2017</v>
      </c>
      <c r="L3222" s="2" t="s">
        <v>36</v>
      </c>
      <c r="M3222" s="3">
        <v>43046</v>
      </c>
    </row>
    <row r="3223" spans="1:13" x14ac:dyDescent="0.2">
      <c r="A3223" s="1" t="s">
        <v>1224</v>
      </c>
      <c r="B3223" s="2" t="s">
        <v>3835</v>
      </c>
      <c r="C3223" s="2" t="s">
        <v>24</v>
      </c>
      <c r="D3223" s="4">
        <v>5950000</v>
      </c>
      <c r="E3223" s="2" t="s">
        <v>3438</v>
      </c>
      <c r="F3223" s="2" t="s">
        <v>95</v>
      </c>
      <c r="G3223" s="2">
        <v>65.19</v>
      </c>
      <c r="H3223" s="2">
        <v>34.81</v>
      </c>
      <c r="I3223" s="2" t="s">
        <v>19</v>
      </c>
      <c r="J3223" s="6">
        <v>0.55000000000000004</v>
      </c>
      <c r="K3223" s="2">
        <v>2017</v>
      </c>
      <c r="L3223" s="2" t="s">
        <v>36</v>
      </c>
      <c r="M3223" s="3">
        <v>43046</v>
      </c>
    </row>
    <row r="3224" spans="1:13" x14ac:dyDescent="0.2">
      <c r="A3224" s="1" t="s">
        <v>242</v>
      </c>
      <c r="B3224" s="2" t="s">
        <v>3365</v>
      </c>
      <c r="C3224" s="2" t="s">
        <v>15</v>
      </c>
      <c r="D3224" s="2" t="s">
        <v>3836</v>
      </c>
      <c r="E3224" s="2" t="s">
        <v>3438</v>
      </c>
      <c r="F3224" s="2" t="s">
        <v>55</v>
      </c>
      <c r="G3224" s="2">
        <v>63.95</v>
      </c>
      <c r="H3224" s="2">
        <v>36.049999999999997</v>
      </c>
      <c r="I3224" s="2" t="s">
        <v>26</v>
      </c>
      <c r="J3224" s="2" t="s">
        <v>20</v>
      </c>
      <c r="K3224" s="2">
        <v>2017</v>
      </c>
      <c r="L3224" s="2" t="s">
        <v>36</v>
      </c>
      <c r="M3224" s="3">
        <v>42976</v>
      </c>
    </row>
    <row r="3225" spans="1:13" x14ac:dyDescent="0.2">
      <c r="A3225" s="1" t="s">
        <v>60</v>
      </c>
      <c r="B3225" s="2" t="s">
        <v>3557</v>
      </c>
      <c r="C3225" s="2" t="s">
        <v>24</v>
      </c>
      <c r="D3225" s="4">
        <v>20000000</v>
      </c>
      <c r="E3225" s="2" t="s">
        <v>3438</v>
      </c>
      <c r="F3225" s="2" t="s">
        <v>130</v>
      </c>
      <c r="G3225" s="2">
        <v>37.28</v>
      </c>
      <c r="H3225" s="2">
        <v>62.72</v>
      </c>
      <c r="I3225" s="2" t="s">
        <v>26</v>
      </c>
      <c r="J3225" s="2" t="s">
        <v>20</v>
      </c>
      <c r="K3225" s="2">
        <v>2017</v>
      </c>
      <c r="L3225" s="2" t="s">
        <v>36</v>
      </c>
      <c r="M3225" s="3">
        <v>42941</v>
      </c>
    </row>
    <row r="3226" spans="1:13" x14ac:dyDescent="0.2">
      <c r="A3226" s="1" t="s">
        <v>111</v>
      </c>
      <c r="B3226" s="2" t="s">
        <v>3837</v>
      </c>
      <c r="C3226" s="2" t="s">
        <v>15</v>
      </c>
      <c r="D3226" s="2" t="s">
        <v>3838</v>
      </c>
      <c r="E3226" s="2" t="s">
        <v>3438</v>
      </c>
      <c r="F3226" s="2" t="s">
        <v>107</v>
      </c>
      <c r="G3226" s="2">
        <v>65.83</v>
      </c>
      <c r="H3226" s="2">
        <v>34.17</v>
      </c>
      <c r="I3226" s="2" t="s">
        <v>26</v>
      </c>
      <c r="J3226" s="2" t="s">
        <v>20</v>
      </c>
      <c r="K3226" s="2">
        <v>2017</v>
      </c>
      <c r="L3226" s="2" t="s">
        <v>36</v>
      </c>
      <c r="M3226" s="3">
        <v>42857</v>
      </c>
    </row>
    <row r="3227" spans="1:13" x14ac:dyDescent="0.2">
      <c r="A3227" s="1" t="s">
        <v>242</v>
      </c>
      <c r="B3227" s="2" t="s">
        <v>3680</v>
      </c>
      <c r="C3227" s="2" t="s">
        <v>15</v>
      </c>
      <c r="D3227" s="2" t="s">
        <v>3839</v>
      </c>
      <c r="E3227" s="2" t="s">
        <v>3438</v>
      </c>
      <c r="F3227" s="2" t="s">
        <v>107</v>
      </c>
      <c r="G3227" s="2">
        <v>70.67</v>
      </c>
      <c r="H3227" s="2">
        <v>29.33</v>
      </c>
      <c r="I3227" s="2" t="s">
        <v>19</v>
      </c>
      <c r="J3227" s="2" t="s">
        <v>20</v>
      </c>
      <c r="K3227" s="2">
        <v>2017</v>
      </c>
      <c r="L3227" s="2" t="s">
        <v>36</v>
      </c>
      <c r="M3227" s="3">
        <v>42857</v>
      </c>
    </row>
    <row r="3228" spans="1:13" x14ac:dyDescent="0.2">
      <c r="A3228" s="1" t="s">
        <v>52</v>
      </c>
      <c r="B3228" s="2" t="s">
        <v>3439</v>
      </c>
      <c r="C3228" s="2" t="s">
        <v>15</v>
      </c>
      <c r="D3228" s="2" t="s">
        <v>3840</v>
      </c>
      <c r="E3228" s="2" t="s">
        <v>3438</v>
      </c>
      <c r="F3228" s="2" t="s">
        <v>107</v>
      </c>
      <c r="G3228" s="2">
        <v>65.64</v>
      </c>
      <c r="H3228" s="2">
        <v>34.36</v>
      </c>
      <c r="I3228" s="2" t="s">
        <v>26</v>
      </c>
      <c r="J3228" s="2" t="s">
        <v>20</v>
      </c>
      <c r="K3228" s="2">
        <v>2017</v>
      </c>
      <c r="L3228" s="2" t="s">
        <v>36</v>
      </c>
      <c r="M3228" s="3">
        <v>42857</v>
      </c>
    </row>
    <row r="3229" spans="1:13" x14ac:dyDescent="0.2">
      <c r="A3229" s="1" t="s">
        <v>52</v>
      </c>
      <c r="B3229" s="2" t="s">
        <v>3637</v>
      </c>
      <c r="C3229" s="2" t="s">
        <v>15</v>
      </c>
      <c r="D3229" s="2" t="s">
        <v>3841</v>
      </c>
      <c r="E3229" s="2" t="s">
        <v>3438</v>
      </c>
      <c r="F3229" s="2" t="s">
        <v>55</v>
      </c>
      <c r="G3229" s="2">
        <v>71.97</v>
      </c>
      <c r="H3229" s="2">
        <v>28.03</v>
      </c>
      <c r="I3229" s="2" t="s">
        <v>19</v>
      </c>
      <c r="J3229" s="2" t="s">
        <v>20</v>
      </c>
      <c r="K3229" s="2">
        <v>2017</v>
      </c>
      <c r="L3229" s="2" t="s">
        <v>36</v>
      </c>
      <c r="M3229" s="3">
        <v>42857</v>
      </c>
    </row>
    <row r="3230" spans="1:13" x14ac:dyDescent="0.2">
      <c r="A3230" s="1" t="s">
        <v>91</v>
      </c>
      <c r="B3230" s="2" t="s">
        <v>3842</v>
      </c>
      <c r="C3230" s="2" t="s">
        <v>15</v>
      </c>
      <c r="D3230" s="2" t="s">
        <v>3843</v>
      </c>
      <c r="E3230" s="2" t="s">
        <v>3438</v>
      </c>
      <c r="F3230" s="2" t="s">
        <v>121</v>
      </c>
      <c r="G3230" s="2">
        <v>72.95</v>
      </c>
      <c r="H3230" s="2">
        <v>27.05</v>
      </c>
      <c r="I3230" s="2" t="s">
        <v>19</v>
      </c>
      <c r="J3230" s="2" t="s">
        <v>20</v>
      </c>
      <c r="K3230" s="2">
        <v>2017</v>
      </c>
      <c r="L3230" s="2" t="s">
        <v>36</v>
      </c>
      <c r="M3230" s="3">
        <v>42829</v>
      </c>
    </row>
    <row r="3231" spans="1:13" x14ac:dyDescent="0.2">
      <c r="A3231" s="1" t="s">
        <v>91</v>
      </c>
      <c r="B3231" s="2" t="s">
        <v>3492</v>
      </c>
      <c r="C3231" s="2" t="s">
        <v>15</v>
      </c>
      <c r="D3231" s="2" t="s">
        <v>3844</v>
      </c>
      <c r="E3231" s="2" t="s">
        <v>3438</v>
      </c>
      <c r="F3231" s="2" t="s">
        <v>314</v>
      </c>
      <c r="G3231" s="2">
        <v>65.2</v>
      </c>
      <c r="H3231" s="2">
        <v>34.799999999999997</v>
      </c>
      <c r="I3231" s="2" t="s">
        <v>26</v>
      </c>
      <c r="J3231" s="2" t="s">
        <v>20</v>
      </c>
      <c r="K3231" s="2">
        <v>2017</v>
      </c>
      <c r="L3231" s="2" t="s">
        <v>36</v>
      </c>
      <c r="M3231" s="3">
        <v>42822</v>
      </c>
    </row>
    <row r="3232" spans="1:13" x14ac:dyDescent="0.2">
      <c r="A3232" s="1" t="s">
        <v>13</v>
      </c>
      <c r="B3232" s="2" t="s">
        <v>3845</v>
      </c>
      <c r="C3232" s="2" t="s">
        <v>15</v>
      </c>
      <c r="D3232" s="2" t="s">
        <v>3846</v>
      </c>
      <c r="E3232" s="2" t="s">
        <v>3438</v>
      </c>
      <c r="F3232" s="2" t="s">
        <v>107</v>
      </c>
      <c r="G3232" s="2">
        <v>67.63</v>
      </c>
      <c r="H3232" s="2">
        <v>32.369999999999997</v>
      </c>
      <c r="I3232" s="2" t="s">
        <v>19</v>
      </c>
      <c r="J3232" s="2" t="s">
        <v>20</v>
      </c>
      <c r="K3232" s="2">
        <v>2017</v>
      </c>
      <c r="L3232" s="2" t="s">
        <v>36</v>
      </c>
      <c r="M3232" s="3">
        <v>42801</v>
      </c>
    </row>
    <row r="3233" spans="1:13" x14ac:dyDescent="0.2">
      <c r="A3233" s="1" t="s">
        <v>91</v>
      </c>
      <c r="B3233" s="2" t="s">
        <v>2126</v>
      </c>
      <c r="C3233" s="2" t="s">
        <v>15</v>
      </c>
      <c r="D3233" s="2" t="s">
        <v>3847</v>
      </c>
      <c r="E3233" s="2" t="s">
        <v>3438</v>
      </c>
      <c r="F3233" s="2" t="s">
        <v>257</v>
      </c>
      <c r="G3233" s="2">
        <v>79.099999999999994</v>
      </c>
      <c r="H3233" s="2">
        <v>20.9</v>
      </c>
      <c r="I3233" s="2" t="s">
        <v>19</v>
      </c>
      <c r="J3233" s="2" t="s">
        <v>20</v>
      </c>
      <c r="K3233" s="2">
        <v>2017</v>
      </c>
      <c r="L3233" s="2" t="s">
        <v>36</v>
      </c>
      <c r="M3233" s="3">
        <v>42801</v>
      </c>
    </row>
    <row r="3234" spans="1:13" x14ac:dyDescent="0.2">
      <c r="A3234" s="1" t="s">
        <v>52</v>
      </c>
      <c r="B3234" s="2" t="s">
        <v>3848</v>
      </c>
      <c r="C3234" s="2" t="s">
        <v>15</v>
      </c>
      <c r="D3234" s="2" t="s">
        <v>3849</v>
      </c>
      <c r="E3234" s="2" t="s">
        <v>3438</v>
      </c>
      <c r="F3234" s="2" t="s">
        <v>107</v>
      </c>
      <c r="G3234" s="2">
        <v>70.31</v>
      </c>
      <c r="H3234" s="2">
        <v>29.69</v>
      </c>
      <c r="I3234" s="2" t="s">
        <v>19</v>
      </c>
      <c r="J3234" s="2" t="s">
        <v>20</v>
      </c>
      <c r="K3234" s="2">
        <v>2017</v>
      </c>
      <c r="L3234" s="2" t="s">
        <v>36</v>
      </c>
      <c r="M3234" s="3">
        <v>42801</v>
      </c>
    </row>
    <row r="3235" spans="1:13" x14ac:dyDescent="0.2">
      <c r="A3235" s="1" t="s">
        <v>621</v>
      </c>
      <c r="B3235" s="2" t="s">
        <v>3850</v>
      </c>
      <c r="C3235" s="2" t="s">
        <v>24</v>
      </c>
      <c r="D3235" s="4">
        <v>50000000</v>
      </c>
      <c r="E3235" s="2" t="s">
        <v>3438</v>
      </c>
      <c r="F3235" s="2" t="s">
        <v>55</v>
      </c>
      <c r="G3235" s="2">
        <v>57.08</v>
      </c>
      <c r="H3235" s="2">
        <v>42.92</v>
      </c>
      <c r="I3235" s="2" t="s">
        <v>19</v>
      </c>
      <c r="J3235" s="6">
        <v>0.55000000000000004</v>
      </c>
      <c r="K3235" s="2">
        <v>2016</v>
      </c>
      <c r="L3235" s="2" t="s">
        <v>21</v>
      </c>
      <c r="M3235" s="3">
        <v>42682</v>
      </c>
    </row>
    <row r="3236" spans="1:13" x14ac:dyDescent="0.2">
      <c r="A3236" s="1" t="s">
        <v>242</v>
      </c>
      <c r="B3236" s="2" t="s">
        <v>1425</v>
      </c>
      <c r="C3236" s="2" t="s">
        <v>15</v>
      </c>
      <c r="D3236" s="2" t="s">
        <v>3851</v>
      </c>
      <c r="E3236" s="2" t="s">
        <v>3438</v>
      </c>
      <c r="F3236" s="2" t="s">
        <v>3852</v>
      </c>
      <c r="G3236" s="2">
        <v>88.86</v>
      </c>
      <c r="H3236" s="2">
        <v>11.14</v>
      </c>
      <c r="I3236" s="2" t="s">
        <v>19</v>
      </c>
      <c r="J3236" s="2" t="s">
        <v>20</v>
      </c>
      <c r="K3236" s="2">
        <v>2016</v>
      </c>
      <c r="L3236" s="2" t="s">
        <v>21</v>
      </c>
      <c r="M3236" s="3">
        <v>42682</v>
      </c>
    </row>
    <row r="3237" spans="1:13" x14ac:dyDescent="0.2">
      <c r="A3237" s="1" t="s">
        <v>363</v>
      </c>
      <c r="B3237" s="2" t="s">
        <v>3853</v>
      </c>
      <c r="C3237" s="2" t="s">
        <v>24</v>
      </c>
      <c r="D3237" s="4">
        <v>135000000</v>
      </c>
      <c r="E3237" s="2" t="s">
        <v>3438</v>
      </c>
      <c r="F3237" s="2" t="s">
        <v>159</v>
      </c>
      <c r="G3237" s="2">
        <v>61.64</v>
      </c>
      <c r="H3237" s="2">
        <v>38.36</v>
      </c>
      <c r="I3237" s="2" t="s">
        <v>19</v>
      </c>
      <c r="J3237" s="6">
        <v>0.55000000000000004</v>
      </c>
      <c r="K3237" s="2">
        <v>2016</v>
      </c>
      <c r="L3237" s="2" t="s">
        <v>21</v>
      </c>
      <c r="M3237" s="3">
        <v>42682</v>
      </c>
    </row>
    <row r="3238" spans="1:13" x14ac:dyDescent="0.2">
      <c r="A3238" s="1" t="s">
        <v>296</v>
      </c>
      <c r="B3238" s="2" t="s">
        <v>3533</v>
      </c>
      <c r="C3238" s="2" t="s">
        <v>24</v>
      </c>
      <c r="D3238" s="4">
        <v>148000000</v>
      </c>
      <c r="E3238" s="2" t="s">
        <v>3438</v>
      </c>
      <c r="F3238" s="2" t="s">
        <v>97</v>
      </c>
      <c r="G3238" s="2">
        <v>49.41</v>
      </c>
      <c r="H3238" s="2">
        <v>50.59</v>
      </c>
      <c r="I3238" s="2" t="s">
        <v>26</v>
      </c>
      <c r="J3238" s="6">
        <v>0.55000000000000004</v>
      </c>
      <c r="K3238" s="2">
        <v>2016</v>
      </c>
      <c r="L3238" s="2" t="s">
        <v>21</v>
      </c>
      <c r="M3238" s="3">
        <v>42682</v>
      </c>
    </row>
    <row r="3239" spans="1:13" x14ac:dyDescent="0.2">
      <c r="A3239" s="1" t="s">
        <v>296</v>
      </c>
      <c r="B3239" s="2" t="s">
        <v>3534</v>
      </c>
      <c r="C3239" s="2" t="s">
        <v>24</v>
      </c>
      <c r="D3239" s="4">
        <v>889000000</v>
      </c>
      <c r="E3239" s="2" t="s">
        <v>3438</v>
      </c>
      <c r="F3239" s="2" t="s">
        <v>115</v>
      </c>
      <c r="G3239" s="2">
        <v>45.47</v>
      </c>
      <c r="H3239" s="2">
        <v>54.53</v>
      </c>
      <c r="I3239" s="2" t="s">
        <v>26</v>
      </c>
      <c r="J3239" s="6">
        <v>0.55000000000000004</v>
      </c>
      <c r="K3239" s="2">
        <v>2016</v>
      </c>
      <c r="L3239" s="2" t="s">
        <v>21</v>
      </c>
      <c r="M3239" s="3">
        <v>42682</v>
      </c>
    </row>
    <row r="3240" spans="1:13" x14ac:dyDescent="0.2">
      <c r="A3240" s="1" t="s">
        <v>308</v>
      </c>
      <c r="B3240" s="2" t="s">
        <v>3854</v>
      </c>
      <c r="C3240" s="2" t="s">
        <v>24</v>
      </c>
      <c r="D3240" s="4">
        <v>6700000</v>
      </c>
      <c r="E3240" s="2" t="s">
        <v>3438</v>
      </c>
      <c r="F3240" s="2" t="s">
        <v>115</v>
      </c>
      <c r="G3240" s="2">
        <v>84.28</v>
      </c>
      <c r="H3240" s="2">
        <v>15.72</v>
      </c>
      <c r="I3240" s="2" t="s">
        <v>19</v>
      </c>
      <c r="J3240" s="6">
        <v>0.55000000000000004</v>
      </c>
      <c r="K3240" s="2">
        <v>2016</v>
      </c>
      <c r="L3240" s="2" t="s">
        <v>21</v>
      </c>
      <c r="M3240" s="3">
        <v>42682</v>
      </c>
    </row>
    <row r="3241" spans="1:13" x14ac:dyDescent="0.2">
      <c r="A3241" s="1" t="s">
        <v>13</v>
      </c>
      <c r="B3241" s="2" t="s">
        <v>3855</v>
      </c>
      <c r="C3241" s="2" t="s">
        <v>24</v>
      </c>
      <c r="D3241" s="4">
        <v>58000000</v>
      </c>
      <c r="E3241" s="2" t="s">
        <v>3438</v>
      </c>
      <c r="F3241" s="2" t="s">
        <v>245</v>
      </c>
      <c r="G3241" s="2">
        <v>67.36</v>
      </c>
      <c r="H3241" s="2">
        <v>32.64</v>
      </c>
      <c r="I3241" s="2" t="s">
        <v>19</v>
      </c>
      <c r="J3241" s="6">
        <v>0.55000000000000004</v>
      </c>
      <c r="K3241" s="2">
        <v>2016</v>
      </c>
      <c r="L3241" s="2" t="s">
        <v>21</v>
      </c>
      <c r="M3241" s="3">
        <v>42682</v>
      </c>
    </row>
    <row r="3242" spans="1:13" x14ac:dyDescent="0.2">
      <c r="A3242" s="1" t="s">
        <v>363</v>
      </c>
      <c r="B3242" s="2" t="s">
        <v>3856</v>
      </c>
      <c r="C3242" s="2" t="s">
        <v>24</v>
      </c>
      <c r="D3242" s="4">
        <v>392000000</v>
      </c>
      <c r="E3242" s="2" t="s">
        <v>3438</v>
      </c>
      <c r="F3242" s="2" t="s">
        <v>78</v>
      </c>
      <c r="G3242" s="2">
        <v>70.44</v>
      </c>
      <c r="H3242" s="2">
        <v>29.56</v>
      </c>
      <c r="I3242" s="2" t="s">
        <v>19</v>
      </c>
      <c r="J3242" s="6">
        <v>0.55000000000000004</v>
      </c>
      <c r="K3242" s="2">
        <v>2016</v>
      </c>
      <c r="L3242" s="2" t="s">
        <v>21</v>
      </c>
      <c r="M3242" s="3">
        <v>42682</v>
      </c>
    </row>
    <row r="3243" spans="1:13" x14ac:dyDescent="0.2">
      <c r="A3243" s="1" t="s">
        <v>52</v>
      </c>
      <c r="B3243" s="2" t="s">
        <v>3536</v>
      </c>
      <c r="C3243" s="2" t="s">
        <v>24</v>
      </c>
      <c r="D3243" s="4">
        <v>510000000</v>
      </c>
      <c r="E3243" s="2" t="s">
        <v>3438</v>
      </c>
      <c r="F3243" s="2" t="s">
        <v>121</v>
      </c>
      <c r="G3243" s="2">
        <v>72.39</v>
      </c>
      <c r="H3243" s="2">
        <v>27.61</v>
      </c>
      <c r="I3243" s="2" t="s">
        <v>19</v>
      </c>
      <c r="J3243" s="6">
        <v>0.55000000000000004</v>
      </c>
      <c r="K3243" s="2">
        <v>2016</v>
      </c>
      <c r="L3243" s="2" t="s">
        <v>21</v>
      </c>
      <c r="M3243" s="3">
        <v>42682</v>
      </c>
    </row>
    <row r="3244" spans="1:13" x14ac:dyDescent="0.2">
      <c r="A3244" s="1" t="s">
        <v>217</v>
      </c>
      <c r="B3244" s="2" t="s">
        <v>3857</v>
      </c>
      <c r="C3244" s="2" t="s">
        <v>24</v>
      </c>
      <c r="D3244" s="4">
        <v>476000000</v>
      </c>
      <c r="E3244" s="2" t="s">
        <v>3438</v>
      </c>
      <c r="F3244" s="2" t="s">
        <v>115</v>
      </c>
      <c r="G3244" s="2">
        <v>65.17</v>
      </c>
      <c r="H3244" s="2">
        <v>34.83</v>
      </c>
      <c r="I3244" s="2" t="s">
        <v>19</v>
      </c>
      <c r="J3244" s="6">
        <v>0.55000000000000004</v>
      </c>
      <c r="K3244" s="2">
        <v>2016</v>
      </c>
      <c r="L3244" s="2" t="s">
        <v>21</v>
      </c>
      <c r="M3244" s="3">
        <v>42682</v>
      </c>
    </row>
    <row r="3245" spans="1:13" x14ac:dyDescent="0.2">
      <c r="A3245" s="1" t="s">
        <v>111</v>
      </c>
      <c r="B3245" s="2" t="s">
        <v>3858</v>
      </c>
      <c r="C3245" s="2" t="s">
        <v>24</v>
      </c>
      <c r="D3245" s="4">
        <v>35000000</v>
      </c>
      <c r="E3245" s="2" t="s">
        <v>3438</v>
      </c>
      <c r="F3245" s="2" t="s">
        <v>93</v>
      </c>
      <c r="G3245" s="2">
        <v>72.88</v>
      </c>
      <c r="H3245" s="2">
        <v>27.12</v>
      </c>
      <c r="I3245" s="2" t="s">
        <v>19</v>
      </c>
      <c r="J3245" s="6">
        <v>0.55000000000000004</v>
      </c>
      <c r="K3245" s="2">
        <v>2016</v>
      </c>
      <c r="L3245" s="2" t="s">
        <v>21</v>
      </c>
      <c r="M3245" s="3">
        <v>42682</v>
      </c>
    </row>
    <row r="3246" spans="1:13" x14ac:dyDescent="0.2">
      <c r="A3246" s="1" t="s">
        <v>280</v>
      </c>
      <c r="B3246" s="2" t="s">
        <v>3539</v>
      </c>
      <c r="C3246" s="2" t="s">
        <v>24</v>
      </c>
      <c r="D3246" s="4">
        <v>225000000</v>
      </c>
      <c r="E3246" s="2" t="s">
        <v>3438</v>
      </c>
      <c r="F3246" s="2" t="s">
        <v>257</v>
      </c>
      <c r="G3246" s="2">
        <v>66.8</v>
      </c>
      <c r="H3246" s="2">
        <v>33.200000000000003</v>
      </c>
      <c r="I3246" s="2" t="s">
        <v>19</v>
      </c>
      <c r="J3246" s="6">
        <v>0.55000000000000004</v>
      </c>
      <c r="K3246" s="2">
        <v>2016</v>
      </c>
      <c r="L3246" s="2" t="s">
        <v>21</v>
      </c>
      <c r="M3246" s="3">
        <v>42682</v>
      </c>
    </row>
    <row r="3247" spans="1:13" x14ac:dyDescent="0.2">
      <c r="A3247" s="1" t="s">
        <v>79</v>
      </c>
      <c r="B3247" s="2" t="s">
        <v>3859</v>
      </c>
      <c r="C3247" s="2" t="s">
        <v>24</v>
      </c>
      <c r="D3247" s="4">
        <v>128000000</v>
      </c>
      <c r="E3247" s="2" t="s">
        <v>3438</v>
      </c>
      <c r="F3247" s="2" t="s">
        <v>365</v>
      </c>
      <c r="G3247" s="2">
        <v>60</v>
      </c>
      <c r="H3247" s="2">
        <v>40</v>
      </c>
      <c r="I3247" s="2" t="s">
        <v>19</v>
      </c>
      <c r="J3247" s="6">
        <v>0.55000000000000004</v>
      </c>
      <c r="K3247" s="2">
        <v>2016</v>
      </c>
      <c r="L3247" s="2" t="s">
        <v>21</v>
      </c>
      <c r="M3247" s="3">
        <v>42682</v>
      </c>
    </row>
    <row r="3248" spans="1:13" x14ac:dyDescent="0.2">
      <c r="A3248" s="1" t="s">
        <v>363</v>
      </c>
      <c r="B3248" s="2" t="s">
        <v>947</v>
      </c>
      <c r="C3248" s="2" t="s">
        <v>15</v>
      </c>
      <c r="D3248" s="2" t="s">
        <v>3860</v>
      </c>
      <c r="E3248" s="2" t="s">
        <v>3438</v>
      </c>
      <c r="F3248" s="2" t="s">
        <v>874</v>
      </c>
      <c r="G3248" s="2">
        <v>58.82</v>
      </c>
      <c r="H3248" s="2">
        <v>41.18</v>
      </c>
      <c r="I3248" s="2" t="s">
        <v>26</v>
      </c>
      <c r="J3248" s="2" t="s">
        <v>31</v>
      </c>
      <c r="K3248" s="2">
        <v>2016</v>
      </c>
      <c r="L3248" s="2" t="s">
        <v>21</v>
      </c>
      <c r="M3248" s="3">
        <v>42682</v>
      </c>
    </row>
    <row r="3249" spans="1:13" x14ac:dyDescent="0.2">
      <c r="A3249" s="1" t="s">
        <v>60</v>
      </c>
      <c r="B3249" s="2" t="s">
        <v>3861</v>
      </c>
      <c r="C3249" s="2" t="s">
        <v>24</v>
      </c>
      <c r="D3249" s="4">
        <v>280000000</v>
      </c>
      <c r="E3249" s="2" t="s">
        <v>3438</v>
      </c>
      <c r="F3249" s="2" t="s">
        <v>97</v>
      </c>
      <c r="G3249" s="2">
        <v>66.34</v>
      </c>
      <c r="H3249" s="2">
        <v>33.659999999999997</v>
      </c>
      <c r="I3249" s="2" t="s">
        <v>19</v>
      </c>
      <c r="J3249" s="6">
        <v>0.55000000000000004</v>
      </c>
      <c r="K3249" s="2">
        <v>2016</v>
      </c>
      <c r="L3249" s="2" t="s">
        <v>21</v>
      </c>
      <c r="M3249" s="3">
        <v>42682</v>
      </c>
    </row>
    <row r="3250" spans="1:13" x14ac:dyDescent="0.2">
      <c r="A3250" s="1" t="s">
        <v>13</v>
      </c>
      <c r="B3250" s="2" t="s">
        <v>3862</v>
      </c>
      <c r="C3250" s="2" t="s">
        <v>24</v>
      </c>
      <c r="D3250" s="4">
        <v>1500000000</v>
      </c>
      <c r="E3250" s="2" t="s">
        <v>3438</v>
      </c>
      <c r="F3250" s="2" t="s">
        <v>59</v>
      </c>
      <c r="G3250" s="2">
        <v>74.86</v>
      </c>
      <c r="H3250" s="2">
        <v>25.14</v>
      </c>
      <c r="I3250" s="2" t="s">
        <v>19</v>
      </c>
      <c r="J3250" s="6">
        <v>0.55000000000000004</v>
      </c>
      <c r="K3250" s="2">
        <v>2016</v>
      </c>
      <c r="L3250" s="2" t="s">
        <v>21</v>
      </c>
      <c r="M3250" s="3">
        <v>42682</v>
      </c>
    </row>
    <row r="3251" spans="1:13" x14ac:dyDescent="0.2">
      <c r="A3251" s="1" t="s">
        <v>79</v>
      </c>
      <c r="B3251" s="2" t="s">
        <v>3461</v>
      </c>
      <c r="C3251" s="2" t="s">
        <v>24</v>
      </c>
      <c r="D3251" s="4">
        <v>20000000</v>
      </c>
      <c r="E3251" s="2" t="s">
        <v>3438</v>
      </c>
      <c r="F3251" s="2" t="s">
        <v>1188</v>
      </c>
      <c r="G3251" s="2">
        <v>57.16</v>
      </c>
      <c r="H3251" s="2">
        <v>42.84</v>
      </c>
      <c r="I3251" s="2" t="s">
        <v>19</v>
      </c>
      <c r="J3251" s="6">
        <v>0.55000000000000004</v>
      </c>
      <c r="K3251" s="2">
        <v>2016</v>
      </c>
      <c r="L3251" s="2" t="s">
        <v>21</v>
      </c>
      <c r="M3251" s="3">
        <v>42682</v>
      </c>
    </row>
    <row r="3252" spans="1:13" x14ac:dyDescent="0.2">
      <c r="A3252" s="1" t="s">
        <v>280</v>
      </c>
      <c r="B3252" s="2" t="s">
        <v>3863</v>
      </c>
      <c r="C3252" s="2" t="s">
        <v>24</v>
      </c>
      <c r="D3252" s="4">
        <v>15000000</v>
      </c>
      <c r="E3252" s="2" t="s">
        <v>3438</v>
      </c>
      <c r="F3252" s="2" t="s">
        <v>65</v>
      </c>
      <c r="G3252" s="2">
        <v>82.09</v>
      </c>
      <c r="H3252" s="2">
        <v>17.91</v>
      </c>
      <c r="I3252" s="2" t="s">
        <v>19</v>
      </c>
      <c r="J3252" s="6">
        <v>0.55000000000000004</v>
      </c>
      <c r="K3252" s="2">
        <v>2016</v>
      </c>
      <c r="L3252" s="2" t="s">
        <v>21</v>
      </c>
      <c r="M3252" s="3">
        <v>42682</v>
      </c>
    </row>
    <row r="3253" spans="1:13" x14ac:dyDescent="0.2">
      <c r="A3253" s="1" t="s">
        <v>52</v>
      </c>
      <c r="B3253" s="2" t="s">
        <v>3546</v>
      </c>
      <c r="C3253" s="2" t="s">
        <v>15</v>
      </c>
      <c r="D3253" s="2" t="s">
        <v>3864</v>
      </c>
      <c r="E3253" s="2" t="s">
        <v>3438</v>
      </c>
      <c r="F3253" s="2" t="s">
        <v>1188</v>
      </c>
      <c r="G3253" s="2">
        <v>65.95</v>
      </c>
      <c r="H3253" s="2">
        <v>34.049999999999997</v>
      </c>
      <c r="I3253" s="2" t="s">
        <v>26</v>
      </c>
      <c r="J3253" s="2" t="s">
        <v>20</v>
      </c>
      <c r="K3253" s="2">
        <v>2016</v>
      </c>
      <c r="L3253" s="2" t="s">
        <v>21</v>
      </c>
      <c r="M3253" s="3">
        <v>42682</v>
      </c>
    </row>
    <row r="3254" spans="1:13" x14ac:dyDescent="0.2">
      <c r="A3254" s="1" t="s">
        <v>52</v>
      </c>
      <c r="B3254" s="2" t="s">
        <v>2139</v>
      </c>
      <c r="C3254" s="2" t="s">
        <v>15</v>
      </c>
      <c r="D3254" s="2" t="s">
        <v>3865</v>
      </c>
      <c r="E3254" s="2" t="s">
        <v>3438</v>
      </c>
      <c r="F3254" s="2" t="s">
        <v>874</v>
      </c>
      <c r="G3254" s="2">
        <v>70.94</v>
      </c>
      <c r="H3254" s="2">
        <v>29.16</v>
      </c>
      <c r="I3254" s="2" t="s">
        <v>19</v>
      </c>
      <c r="J3254" s="2" t="s">
        <v>20</v>
      </c>
      <c r="K3254" s="2">
        <v>2016</v>
      </c>
      <c r="L3254" s="2" t="s">
        <v>21</v>
      </c>
      <c r="M3254" s="3">
        <v>42682</v>
      </c>
    </row>
    <row r="3255" spans="1:13" x14ac:dyDescent="0.2">
      <c r="A3255" s="1" t="s">
        <v>242</v>
      </c>
      <c r="B3255" s="2" t="s">
        <v>2141</v>
      </c>
      <c r="C3255" s="2" t="s">
        <v>24</v>
      </c>
      <c r="D3255" s="4">
        <v>270000000</v>
      </c>
      <c r="E3255" s="2" t="s">
        <v>3438</v>
      </c>
      <c r="F3255" s="2" t="s">
        <v>3866</v>
      </c>
      <c r="G3255" s="2">
        <v>69.099999999999994</v>
      </c>
      <c r="H3255" s="2">
        <v>30.9</v>
      </c>
      <c r="I3255" s="2" t="s">
        <v>19</v>
      </c>
      <c r="J3255" s="6">
        <v>0.55000000000000004</v>
      </c>
      <c r="K3255" s="2">
        <v>2016</v>
      </c>
      <c r="L3255" s="2" t="s">
        <v>21</v>
      </c>
      <c r="M3255" s="3">
        <v>42682</v>
      </c>
    </row>
    <row r="3256" spans="1:13" x14ac:dyDescent="0.2">
      <c r="A3256" s="1" t="s">
        <v>111</v>
      </c>
      <c r="B3256" s="2" t="s">
        <v>3837</v>
      </c>
      <c r="C3256" s="2" t="s">
        <v>24</v>
      </c>
      <c r="D3256" s="4">
        <v>60000000</v>
      </c>
      <c r="E3256" s="2" t="s">
        <v>3438</v>
      </c>
      <c r="F3256" s="2" t="s">
        <v>44</v>
      </c>
      <c r="G3256" s="2">
        <v>63.51</v>
      </c>
      <c r="H3256" s="2">
        <v>36.49</v>
      </c>
      <c r="I3256" s="2" t="s">
        <v>19</v>
      </c>
      <c r="J3256" s="6">
        <v>0.55000000000000004</v>
      </c>
      <c r="K3256" s="2">
        <v>2016</v>
      </c>
      <c r="L3256" s="2" t="s">
        <v>21</v>
      </c>
      <c r="M3256" s="3">
        <v>42682</v>
      </c>
    </row>
    <row r="3257" spans="1:13" x14ac:dyDescent="0.2">
      <c r="A3257" s="1" t="s">
        <v>217</v>
      </c>
      <c r="B3257" s="2" t="s">
        <v>3551</v>
      </c>
      <c r="C3257" s="2" t="s">
        <v>15</v>
      </c>
      <c r="D3257" s="2" t="s">
        <v>3867</v>
      </c>
      <c r="E3257" s="2" t="s">
        <v>3438</v>
      </c>
      <c r="F3257" s="2" t="s">
        <v>245</v>
      </c>
      <c r="G3257" s="2">
        <v>66.17</v>
      </c>
      <c r="H3257" s="2">
        <v>33.83</v>
      </c>
      <c r="I3257" s="2" t="s">
        <v>26</v>
      </c>
      <c r="J3257" s="2" t="s">
        <v>20</v>
      </c>
      <c r="K3257" s="2">
        <v>2016</v>
      </c>
      <c r="L3257" s="2" t="s">
        <v>21</v>
      </c>
      <c r="M3257" s="3">
        <v>42682</v>
      </c>
    </row>
    <row r="3258" spans="1:13" x14ac:dyDescent="0.2">
      <c r="A3258" s="1" t="s">
        <v>111</v>
      </c>
      <c r="B3258" s="2" t="s">
        <v>3868</v>
      </c>
      <c r="C3258" s="2" t="s">
        <v>24</v>
      </c>
      <c r="D3258" s="4">
        <v>169000000</v>
      </c>
      <c r="E3258" s="2" t="s">
        <v>3438</v>
      </c>
      <c r="F3258" s="2" t="s">
        <v>233</v>
      </c>
      <c r="G3258" s="2">
        <v>58.93</v>
      </c>
      <c r="H3258" s="2">
        <v>41.07</v>
      </c>
      <c r="I3258" s="2" t="s">
        <v>19</v>
      </c>
      <c r="J3258" s="6">
        <v>0.55000000000000004</v>
      </c>
      <c r="K3258" s="2">
        <v>2016</v>
      </c>
      <c r="L3258" s="2" t="s">
        <v>21</v>
      </c>
      <c r="M3258" s="3">
        <v>42682</v>
      </c>
    </row>
    <row r="3259" spans="1:13" x14ac:dyDescent="0.2">
      <c r="A3259" s="1" t="s">
        <v>296</v>
      </c>
      <c r="B3259" s="2" t="s">
        <v>3869</v>
      </c>
      <c r="C3259" s="2" t="s">
        <v>24</v>
      </c>
      <c r="D3259" s="4">
        <v>288000000</v>
      </c>
      <c r="E3259" s="2" t="s">
        <v>3438</v>
      </c>
      <c r="F3259" s="2" t="s">
        <v>44</v>
      </c>
      <c r="G3259" s="2">
        <v>62.47</v>
      </c>
      <c r="H3259" s="2">
        <v>37.53</v>
      </c>
      <c r="I3259" s="2" t="s">
        <v>19</v>
      </c>
      <c r="J3259" s="6">
        <v>0.55000000000000004</v>
      </c>
      <c r="K3259" s="2">
        <v>2016</v>
      </c>
      <c r="L3259" s="2" t="s">
        <v>21</v>
      </c>
      <c r="M3259" s="3">
        <v>42682</v>
      </c>
    </row>
    <row r="3260" spans="1:13" x14ac:dyDescent="0.2">
      <c r="A3260" s="1" t="s">
        <v>391</v>
      </c>
      <c r="B3260" s="2" t="s">
        <v>3870</v>
      </c>
      <c r="C3260" s="2" t="s">
        <v>24</v>
      </c>
      <c r="D3260" s="4">
        <v>152000000</v>
      </c>
      <c r="E3260" s="2" t="s">
        <v>3438</v>
      </c>
      <c r="F3260" s="2" t="s">
        <v>97</v>
      </c>
      <c r="G3260" s="2">
        <v>71.010000000000005</v>
      </c>
      <c r="H3260" s="2">
        <v>28.99</v>
      </c>
      <c r="I3260" s="2" t="s">
        <v>19</v>
      </c>
      <c r="J3260" s="6">
        <v>0.55000000000000004</v>
      </c>
      <c r="K3260" s="2">
        <v>2016</v>
      </c>
      <c r="L3260" s="2" t="s">
        <v>21</v>
      </c>
      <c r="M3260" s="3">
        <v>42682</v>
      </c>
    </row>
    <row r="3261" spans="1:13" x14ac:dyDescent="0.2">
      <c r="A3261" s="1" t="s">
        <v>111</v>
      </c>
      <c r="B3261" s="2" t="s">
        <v>3871</v>
      </c>
      <c r="C3261" s="2" t="s">
        <v>24</v>
      </c>
      <c r="D3261" s="4">
        <v>142500000</v>
      </c>
      <c r="E3261" s="2" t="s">
        <v>3438</v>
      </c>
      <c r="F3261" s="2" t="s">
        <v>130</v>
      </c>
      <c r="G3261" s="2">
        <v>69.94</v>
      </c>
      <c r="H3261" s="2">
        <v>30.06</v>
      </c>
      <c r="I3261" s="2" t="s">
        <v>19</v>
      </c>
      <c r="J3261" s="6">
        <v>0.55000000000000004</v>
      </c>
      <c r="K3261" s="2">
        <v>2016</v>
      </c>
      <c r="L3261" s="2" t="s">
        <v>21</v>
      </c>
      <c r="M3261" s="3">
        <v>42682</v>
      </c>
    </row>
    <row r="3262" spans="1:13" x14ac:dyDescent="0.2">
      <c r="A3262" s="1" t="s">
        <v>363</v>
      </c>
      <c r="B3262" s="2" t="s">
        <v>3872</v>
      </c>
      <c r="C3262" s="2" t="s">
        <v>24</v>
      </c>
      <c r="D3262" s="4">
        <v>216460000</v>
      </c>
      <c r="E3262" s="2" t="s">
        <v>3438</v>
      </c>
      <c r="F3262" s="2" t="s">
        <v>136</v>
      </c>
      <c r="G3262" s="2">
        <v>75.47</v>
      </c>
      <c r="H3262" s="2">
        <v>24.53</v>
      </c>
      <c r="I3262" s="2" t="s">
        <v>19</v>
      </c>
      <c r="J3262" s="6">
        <v>0.55000000000000004</v>
      </c>
      <c r="K3262" s="2">
        <v>2016</v>
      </c>
      <c r="L3262" s="2" t="s">
        <v>21</v>
      </c>
      <c r="M3262" s="3">
        <v>42682</v>
      </c>
    </row>
    <row r="3263" spans="1:13" x14ac:dyDescent="0.2">
      <c r="A3263" s="1" t="s">
        <v>205</v>
      </c>
      <c r="B3263" s="2" t="s">
        <v>3677</v>
      </c>
      <c r="C3263" s="2" t="s">
        <v>15</v>
      </c>
      <c r="D3263" s="2" t="s">
        <v>3873</v>
      </c>
      <c r="E3263" s="2" t="s">
        <v>3438</v>
      </c>
      <c r="F3263" s="2" t="s">
        <v>44</v>
      </c>
      <c r="G3263" s="2">
        <v>67.97</v>
      </c>
      <c r="H3263" s="2">
        <v>32.03</v>
      </c>
      <c r="I3263" s="2" t="s">
        <v>19</v>
      </c>
      <c r="J3263" s="2" t="s">
        <v>20</v>
      </c>
      <c r="K3263" s="2">
        <v>2016</v>
      </c>
      <c r="L3263" s="2" t="s">
        <v>21</v>
      </c>
      <c r="M3263" s="3">
        <v>42682</v>
      </c>
    </row>
    <row r="3264" spans="1:13" x14ac:dyDescent="0.2">
      <c r="A3264" s="1" t="s">
        <v>205</v>
      </c>
      <c r="B3264" s="2" t="s">
        <v>3874</v>
      </c>
      <c r="C3264" s="2" t="s">
        <v>24</v>
      </c>
      <c r="D3264" s="4">
        <v>122000000</v>
      </c>
      <c r="E3264" s="2" t="s">
        <v>3438</v>
      </c>
      <c r="F3264" s="2" t="s">
        <v>140</v>
      </c>
      <c r="G3264" s="2">
        <v>61.04</v>
      </c>
      <c r="H3264" s="2">
        <v>38.96</v>
      </c>
      <c r="I3264" s="2" t="s">
        <v>19</v>
      </c>
      <c r="J3264" s="6">
        <v>0.55000000000000004</v>
      </c>
      <c r="K3264" s="2">
        <v>2016</v>
      </c>
      <c r="L3264" s="2" t="s">
        <v>21</v>
      </c>
      <c r="M3264" s="3">
        <v>42682</v>
      </c>
    </row>
    <row r="3265" spans="1:13" x14ac:dyDescent="0.2">
      <c r="A3265" s="1" t="s">
        <v>91</v>
      </c>
      <c r="B3265" s="2" t="s">
        <v>3659</v>
      </c>
      <c r="C3265" s="2" t="s">
        <v>15</v>
      </c>
      <c r="D3265" s="2" t="s">
        <v>3875</v>
      </c>
      <c r="E3265" s="2" t="s">
        <v>3438</v>
      </c>
      <c r="F3265" s="2" t="s">
        <v>140</v>
      </c>
      <c r="G3265" s="2">
        <v>79.81</v>
      </c>
      <c r="H3265" s="2">
        <v>20.190000000000001</v>
      </c>
      <c r="I3265" s="2" t="s">
        <v>19</v>
      </c>
      <c r="J3265" s="2" t="s">
        <v>20</v>
      </c>
      <c r="K3265" s="2">
        <v>2016</v>
      </c>
      <c r="L3265" s="2" t="s">
        <v>21</v>
      </c>
      <c r="M3265" s="3">
        <v>42682</v>
      </c>
    </row>
    <row r="3266" spans="1:13" x14ac:dyDescent="0.2">
      <c r="A3266" s="1" t="s">
        <v>116</v>
      </c>
      <c r="B3266" s="2" t="s">
        <v>3678</v>
      </c>
      <c r="C3266" s="2" t="s">
        <v>24</v>
      </c>
      <c r="D3266" s="4">
        <v>98000000</v>
      </c>
      <c r="E3266" s="2" t="s">
        <v>3438</v>
      </c>
      <c r="F3266" s="2" t="s">
        <v>51</v>
      </c>
      <c r="G3266" s="2">
        <v>53.33</v>
      </c>
      <c r="H3266" s="2">
        <v>46.67</v>
      </c>
      <c r="I3266" s="2" t="s">
        <v>26</v>
      </c>
      <c r="J3266" s="6">
        <v>0.55000000000000004</v>
      </c>
      <c r="K3266" s="2">
        <v>2016</v>
      </c>
      <c r="L3266" s="2" t="s">
        <v>21</v>
      </c>
      <c r="M3266" s="3">
        <v>42682</v>
      </c>
    </row>
    <row r="3267" spans="1:13" x14ac:dyDescent="0.2">
      <c r="A3267" s="1" t="s">
        <v>217</v>
      </c>
      <c r="B3267" s="2" t="s">
        <v>3876</v>
      </c>
      <c r="C3267" s="2" t="s">
        <v>24</v>
      </c>
      <c r="D3267" s="4">
        <v>750000000</v>
      </c>
      <c r="E3267" s="2" t="s">
        <v>3438</v>
      </c>
      <c r="F3267" s="2" t="s">
        <v>48</v>
      </c>
      <c r="G3267" s="2">
        <v>69.45</v>
      </c>
      <c r="H3267" s="2">
        <v>30.55</v>
      </c>
      <c r="I3267" s="2" t="s">
        <v>19</v>
      </c>
      <c r="J3267" s="6">
        <v>0.55000000000000004</v>
      </c>
      <c r="K3267" s="2">
        <v>2016</v>
      </c>
      <c r="L3267" s="2" t="s">
        <v>21</v>
      </c>
      <c r="M3267" s="3">
        <v>42682</v>
      </c>
    </row>
    <row r="3268" spans="1:13" x14ac:dyDescent="0.2">
      <c r="A3268" s="1" t="s">
        <v>242</v>
      </c>
      <c r="B3268" s="2" t="s">
        <v>3365</v>
      </c>
      <c r="C3268" s="2" t="s">
        <v>24</v>
      </c>
      <c r="D3268" s="4">
        <v>104000000</v>
      </c>
      <c r="E3268" s="2" t="s">
        <v>3438</v>
      </c>
      <c r="F3268" s="2" t="s">
        <v>3877</v>
      </c>
      <c r="G3268" s="2">
        <v>74.8</v>
      </c>
      <c r="H3268" s="2">
        <v>25.2</v>
      </c>
      <c r="I3268" s="2" t="s">
        <v>19</v>
      </c>
      <c r="J3268" s="6">
        <v>0.55000000000000004</v>
      </c>
      <c r="K3268" s="2">
        <v>2016</v>
      </c>
      <c r="L3268" s="2" t="s">
        <v>21</v>
      </c>
      <c r="M3268" s="3">
        <v>42682</v>
      </c>
    </row>
    <row r="3269" spans="1:13" x14ac:dyDescent="0.2">
      <c r="A3269" s="1" t="s">
        <v>22</v>
      </c>
      <c r="B3269" s="2" t="s">
        <v>3878</v>
      </c>
      <c r="C3269" s="2" t="s">
        <v>24</v>
      </c>
      <c r="D3269" s="4">
        <v>114000000</v>
      </c>
      <c r="E3269" s="2" t="s">
        <v>3438</v>
      </c>
      <c r="F3269" s="2" t="s">
        <v>3879</v>
      </c>
      <c r="G3269" s="2">
        <v>57.29</v>
      </c>
      <c r="H3269" s="2">
        <v>42.71</v>
      </c>
      <c r="I3269" s="2" t="s">
        <v>19</v>
      </c>
      <c r="J3269" s="6">
        <v>0.55000000000000004</v>
      </c>
      <c r="K3269" s="2">
        <v>2016</v>
      </c>
      <c r="L3269" s="2" t="s">
        <v>21</v>
      </c>
      <c r="M3269" s="3">
        <v>42682</v>
      </c>
    </row>
    <row r="3270" spans="1:13" x14ac:dyDescent="0.2">
      <c r="A3270" s="1" t="s">
        <v>111</v>
      </c>
      <c r="B3270" s="2" t="s">
        <v>3880</v>
      </c>
      <c r="C3270" s="2" t="s">
        <v>24</v>
      </c>
      <c r="D3270" s="4">
        <v>239000000</v>
      </c>
      <c r="E3270" s="2" t="s">
        <v>3438</v>
      </c>
      <c r="F3270" s="2" t="s">
        <v>257</v>
      </c>
      <c r="G3270" s="2">
        <v>65.42</v>
      </c>
      <c r="H3270" s="2">
        <v>34.58</v>
      </c>
      <c r="I3270" s="2" t="s">
        <v>19</v>
      </c>
      <c r="J3270" s="6">
        <v>0.55000000000000004</v>
      </c>
      <c r="K3270" s="2">
        <v>2016</v>
      </c>
      <c r="L3270" s="2" t="s">
        <v>21</v>
      </c>
      <c r="M3270" s="3">
        <v>42682</v>
      </c>
    </row>
    <row r="3271" spans="1:13" x14ac:dyDescent="0.2">
      <c r="A3271" s="1" t="s">
        <v>511</v>
      </c>
      <c r="B3271" s="2" t="s">
        <v>3554</v>
      </c>
      <c r="C3271" s="2" t="s">
        <v>24</v>
      </c>
      <c r="D3271" s="4">
        <v>40000000</v>
      </c>
      <c r="E3271" s="2" t="s">
        <v>3438</v>
      </c>
      <c r="F3271" s="2" t="s">
        <v>78</v>
      </c>
      <c r="G3271" s="2">
        <v>71.69</v>
      </c>
      <c r="H3271" s="2">
        <v>28.31</v>
      </c>
      <c r="I3271" s="2" t="s">
        <v>19</v>
      </c>
      <c r="J3271" s="6">
        <v>0.55000000000000004</v>
      </c>
      <c r="K3271" s="2">
        <v>2016</v>
      </c>
      <c r="L3271" s="2" t="s">
        <v>21</v>
      </c>
      <c r="M3271" s="3">
        <v>42682</v>
      </c>
    </row>
    <row r="3272" spans="1:13" x14ac:dyDescent="0.2">
      <c r="A3272" s="1" t="s">
        <v>52</v>
      </c>
      <c r="B3272" s="2" t="s">
        <v>3468</v>
      </c>
      <c r="C3272" s="2" t="s">
        <v>15</v>
      </c>
      <c r="D3272" s="2" t="s">
        <v>3881</v>
      </c>
      <c r="E3272" s="2" t="s">
        <v>3438</v>
      </c>
      <c r="F3272" s="2" t="s">
        <v>412</v>
      </c>
      <c r="G3272" s="2">
        <v>80.349999999999994</v>
      </c>
      <c r="H3272" s="2">
        <v>19.649999999999999</v>
      </c>
      <c r="I3272" s="2" t="s">
        <v>19</v>
      </c>
      <c r="J3272" s="2" t="s">
        <v>20</v>
      </c>
      <c r="K3272" s="2">
        <v>2016</v>
      </c>
      <c r="L3272" s="2" t="s">
        <v>21</v>
      </c>
      <c r="M3272" s="3">
        <v>42682</v>
      </c>
    </row>
    <row r="3273" spans="1:13" x14ac:dyDescent="0.2">
      <c r="A3273" s="1" t="s">
        <v>111</v>
      </c>
      <c r="B3273" s="2" t="s">
        <v>2263</v>
      </c>
      <c r="C3273" s="2" t="s">
        <v>15</v>
      </c>
      <c r="D3273" s="2" t="s">
        <v>3882</v>
      </c>
      <c r="E3273" s="2" t="s">
        <v>3438</v>
      </c>
      <c r="F3273" s="2" t="s">
        <v>233</v>
      </c>
      <c r="G3273" s="2">
        <v>75.12</v>
      </c>
      <c r="H3273" s="2">
        <v>24.88</v>
      </c>
      <c r="I3273" s="2" t="s">
        <v>19</v>
      </c>
      <c r="J3273" s="2" t="s">
        <v>20</v>
      </c>
      <c r="K3273" s="2">
        <v>2016</v>
      </c>
      <c r="L3273" s="2" t="s">
        <v>21</v>
      </c>
      <c r="M3273" s="3">
        <v>42682</v>
      </c>
    </row>
    <row r="3274" spans="1:13" x14ac:dyDescent="0.2">
      <c r="A3274" s="1" t="s">
        <v>13</v>
      </c>
      <c r="B3274" s="2" t="s">
        <v>3883</v>
      </c>
      <c r="C3274" s="2" t="s">
        <v>24</v>
      </c>
      <c r="D3274" s="4">
        <v>152880000</v>
      </c>
      <c r="E3274" s="2" t="s">
        <v>3438</v>
      </c>
      <c r="F3274" s="2" t="s">
        <v>3884</v>
      </c>
      <c r="G3274" s="2">
        <v>64.930000000000007</v>
      </c>
      <c r="H3274" s="2">
        <v>35.07</v>
      </c>
      <c r="I3274" s="2" t="s">
        <v>19</v>
      </c>
      <c r="J3274" s="6">
        <v>0.55000000000000004</v>
      </c>
      <c r="K3274" s="2">
        <v>2016</v>
      </c>
      <c r="L3274" s="2" t="s">
        <v>21</v>
      </c>
      <c r="M3274" s="3">
        <v>42682</v>
      </c>
    </row>
    <row r="3275" spans="1:13" x14ac:dyDescent="0.2">
      <c r="A3275" s="1" t="s">
        <v>13</v>
      </c>
      <c r="B3275" s="2" t="s">
        <v>3885</v>
      </c>
      <c r="C3275" s="2" t="s">
        <v>24</v>
      </c>
      <c r="D3275" s="4">
        <v>143000000</v>
      </c>
      <c r="E3275" s="2" t="s">
        <v>3438</v>
      </c>
      <c r="F3275" s="2" t="s">
        <v>2336</v>
      </c>
      <c r="G3275" s="2">
        <v>74.97</v>
      </c>
      <c r="H3275" s="2">
        <v>25.03</v>
      </c>
      <c r="I3275" s="2" t="s">
        <v>19</v>
      </c>
      <c r="J3275" s="6">
        <v>0.55000000000000004</v>
      </c>
      <c r="K3275" s="2">
        <v>2016</v>
      </c>
      <c r="L3275" s="2" t="s">
        <v>21</v>
      </c>
      <c r="M3275" s="3">
        <v>42682</v>
      </c>
    </row>
    <row r="3276" spans="1:13" x14ac:dyDescent="0.2">
      <c r="A3276" s="1" t="s">
        <v>296</v>
      </c>
      <c r="B3276" s="2" t="s">
        <v>3886</v>
      </c>
      <c r="C3276" s="2" t="s">
        <v>24</v>
      </c>
      <c r="D3276" s="4">
        <v>76000000</v>
      </c>
      <c r="E3276" s="2" t="s">
        <v>3438</v>
      </c>
      <c r="F3276" s="2" t="s">
        <v>251</v>
      </c>
      <c r="G3276" s="2">
        <v>70.11</v>
      </c>
      <c r="H3276" s="2">
        <v>29.89</v>
      </c>
      <c r="I3276" s="2" t="s">
        <v>19</v>
      </c>
      <c r="J3276" s="6">
        <v>0.55000000000000004</v>
      </c>
      <c r="K3276" s="2">
        <v>2016</v>
      </c>
      <c r="L3276" s="2" t="s">
        <v>21</v>
      </c>
      <c r="M3276" s="3">
        <v>42682</v>
      </c>
    </row>
    <row r="3277" spans="1:13" x14ac:dyDescent="0.2">
      <c r="A3277" s="1" t="s">
        <v>269</v>
      </c>
      <c r="B3277" s="2" t="s">
        <v>3887</v>
      </c>
      <c r="C3277" s="2" t="s">
        <v>24</v>
      </c>
      <c r="D3277" s="4">
        <v>60000000</v>
      </c>
      <c r="E3277" s="2" t="s">
        <v>3438</v>
      </c>
      <c r="F3277" s="2" t="s">
        <v>3888</v>
      </c>
      <c r="G3277" s="2">
        <v>57.76</v>
      </c>
      <c r="H3277" s="2">
        <v>42.24</v>
      </c>
      <c r="I3277" s="2" t="s">
        <v>19</v>
      </c>
      <c r="J3277" s="6">
        <v>0.55000000000000004</v>
      </c>
      <c r="K3277" s="2">
        <v>2016</v>
      </c>
      <c r="L3277" s="2" t="s">
        <v>21</v>
      </c>
      <c r="M3277" s="3">
        <v>42682</v>
      </c>
    </row>
    <row r="3278" spans="1:13" x14ac:dyDescent="0.2">
      <c r="A3278" s="1" t="s">
        <v>60</v>
      </c>
      <c r="B3278" s="2" t="s">
        <v>3557</v>
      </c>
      <c r="C3278" s="2" t="s">
        <v>24</v>
      </c>
      <c r="D3278" s="4">
        <v>110000000</v>
      </c>
      <c r="E3278" s="2" t="s">
        <v>3438</v>
      </c>
      <c r="F3278" s="2" t="s">
        <v>51</v>
      </c>
      <c r="G3278" s="2">
        <v>47.39</v>
      </c>
      <c r="H3278" s="2">
        <v>52.61</v>
      </c>
      <c r="I3278" s="2" t="s">
        <v>26</v>
      </c>
      <c r="J3278" s="2" t="s">
        <v>20</v>
      </c>
      <c r="K3278" s="2">
        <v>2016</v>
      </c>
      <c r="L3278" s="2" t="s">
        <v>21</v>
      </c>
      <c r="M3278" s="3">
        <v>42682</v>
      </c>
    </row>
    <row r="3279" spans="1:13" x14ac:dyDescent="0.2">
      <c r="A3279" s="1" t="s">
        <v>242</v>
      </c>
      <c r="B3279" s="2" t="s">
        <v>1461</v>
      </c>
      <c r="C3279" s="2" t="s">
        <v>15</v>
      </c>
      <c r="D3279" s="2" t="s">
        <v>3889</v>
      </c>
      <c r="E3279" s="2" t="s">
        <v>3438</v>
      </c>
      <c r="F3279" s="2" t="s">
        <v>3890</v>
      </c>
      <c r="G3279" s="2">
        <v>82.24</v>
      </c>
      <c r="H3279" s="2">
        <v>17.760000000000002</v>
      </c>
      <c r="I3279" s="2" t="s">
        <v>19</v>
      </c>
      <c r="J3279" s="2" t="s">
        <v>20</v>
      </c>
      <c r="K3279" s="2">
        <v>2016</v>
      </c>
      <c r="L3279" s="2" t="s">
        <v>21</v>
      </c>
      <c r="M3279" s="3">
        <v>42682</v>
      </c>
    </row>
    <row r="3280" spans="1:13" x14ac:dyDescent="0.2">
      <c r="A3280" s="1" t="s">
        <v>23</v>
      </c>
      <c r="B3280" s="2" t="s">
        <v>23</v>
      </c>
      <c r="C3280" s="2" t="s">
        <v>24</v>
      </c>
      <c r="D3280" s="4">
        <v>9000000000</v>
      </c>
      <c r="E3280" s="2" t="s">
        <v>3438</v>
      </c>
      <c r="F3280" s="2">
        <v>51</v>
      </c>
      <c r="G3280" s="2">
        <v>55.2</v>
      </c>
      <c r="H3280" s="2">
        <v>44.8</v>
      </c>
      <c r="I3280" s="2" t="s">
        <v>19</v>
      </c>
      <c r="J3280" s="2" t="s">
        <v>27</v>
      </c>
      <c r="K3280" s="2">
        <v>2016</v>
      </c>
      <c r="L3280" s="2" t="s">
        <v>21</v>
      </c>
      <c r="M3280" s="3">
        <v>42682</v>
      </c>
    </row>
    <row r="3281" spans="1:13" x14ac:dyDescent="0.2">
      <c r="A3281" s="1" t="s">
        <v>60</v>
      </c>
      <c r="B3281" s="2" t="s">
        <v>3891</v>
      </c>
      <c r="C3281" s="2" t="s">
        <v>24</v>
      </c>
      <c r="D3281" s="4">
        <v>110000000</v>
      </c>
      <c r="E3281" s="2" t="s">
        <v>3438</v>
      </c>
      <c r="F3281" s="2" t="s">
        <v>35</v>
      </c>
      <c r="G3281" s="2">
        <v>72.37</v>
      </c>
      <c r="H3281" s="2">
        <v>27.63</v>
      </c>
      <c r="I3281" s="2" t="s">
        <v>19</v>
      </c>
      <c r="J3281" s="6">
        <v>0.55000000000000004</v>
      </c>
      <c r="K3281" s="2">
        <v>2016</v>
      </c>
      <c r="L3281" s="2" t="s">
        <v>21</v>
      </c>
      <c r="M3281" s="3">
        <v>42682</v>
      </c>
    </row>
    <row r="3282" spans="1:13" x14ac:dyDescent="0.2">
      <c r="A3282" s="1" t="s">
        <v>13</v>
      </c>
      <c r="B3282" s="2" t="s">
        <v>3892</v>
      </c>
      <c r="C3282" s="2" t="s">
        <v>24</v>
      </c>
      <c r="D3282" s="4">
        <v>65000000</v>
      </c>
      <c r="E3282" s="2" t="s">
        <v>3438</v>
      </c>
      <c r="F3282" s="2" t="s">
        <v>35</v>
      </c>
      <c r="G3282" s="2">
        <v>79.650000000000006</v>
      </c>
      <c r="H3282" s="2">
        <v>20.350000000000001</v>
      </c>
      <c r="I3282" s="2" t="s">
        <v>19</v>
      </c>
      <c r="J3282" s="6">
        <v>0.55000000000000004</v>
      </c>
      <c r="K3282" s="2">
        <v>2016</v>
      </c>
      <c r="L3282" s="2" t="s">
        <v>21</v>
      </c>
      <c r="M3282" s="3">
        <v>42682</v>
      </c>
    </row>
    <row r="3283" spans="1:13" x14ac:dyDescent="0.2">
      <c r="A3283" s="1" t="s">
        <v>280</v>
      </c>
      <c r="B3283" s="2" t="s">
        <v>3470</v>
      </c>
      <c r="C3283" s="2" t="s">
        <v>24</v>
      </c>
      <c r="D3283" s="4">
        <v>60000000</v>
      </c>
      <c r="E3283" s="2" t="s">
        <v>3438</v>
      </c>
      <c r="F3283" s="2" t="s">
        <v>107</v>
      </c>
      <c r="G3283" s="2">
        <v>73.61</v>
      </c>
      <c r="H3283" s="2">
        <v>26.39</v>
      </c>
      <c r="I3283" s="2" t="s">
        <v>19</v>
      </c>
      <c r="J3283" s="6">
        <v>0.55000000000000004</v>
      </c>
      <c r="K3283" s="2">
        <v>2016</v>
      </c>
      <c r="L3283" s="2" t="s">
        <v>21</v>
      </c>
      <c r="M3283" s="3">
        <v>42682</v>
      </c>
    </row>
    <row r="3284" spans="1:13" x14ac:dyDescent="0.2">
      <c r="A3284" s="1" t="s">
        <v>177</v>
      </c>
      <c r="B3284" s="2" t="s">
        <v>3893</v>
      </c>
      <c r="C3284" s="2" t="s">
        <v>24</v>
      </c>
      <c r="D3284" s="4">
        <v>2700000</v>
      </c>
      <c r="E3284" s="2" t="s">
        <v>3438</v>
      </c>
      <c r="F3284" s="2" t="s">
        <v>97</v>
      </c>
      <c r="G3284" s="2">
        <v>58.15</v>
      </c>
      <c r="H3284" s="2">
        <v>41.85</v>
      </c>
      <c r="I3284" s="2" t="s">
        <v>19</v>
      </c>
      <c r="J3284" s="6">
        <v>0.55000000000000004</v>
      </c>
      <c r="K3284" s="2">
        <v>2016</v>
      </c>
      <c r="L3284" s="2" t="s">
        <v>21</v>
      </c>
      <c r="M3284" s="3">
        <v>42682</v>
      </c>
    </row>
    <row r="3285" spans="1:13" x14ac:dyDescent="0.2">
      <c r="A3285" s="1" t="s">
        <v>108</v>
      </c>
      <c r="B3285" s="2" t="s">
        <v>3894</v>
      </c>
      <c r="C3285" s="2" t="s">
        <v>24</v>
      </c>
      <c r="D3285" s="4">
        <v>80000000</v>
      </c>
      <c r="E3285" s="2" t="s">
        <v>3438</v>
      </c>
      <c r="F3285" s="2" t="s">
        <v>76</v>
      </c>
      <c r="G3285" s="2">
        <v>64.44</v>
      </c>
      <c r="H3285" s="2">
        <v>35.56</v>
      </c>
      <c r="I3285" s="2" t="s">
        <v>19</v>
      </c>
      <c r="J3285" s="6">
        <v>0.55000000000000004</v>
      </c>
      <c r="K3285" s="2">
        <v>2016</v>
      </c>
      <c r="L3285" s="2" t="s">
        <v>21</v>
      </c>
      <c r="M3285" s="3">
        <v>42682</v>
      </c>
    </row>
    <row r="3286" spans="1:13" x14ac:dyDescent="0.2">
      <c r="A3286" s="1" t="s">
        <v>150</v>
      </c>
      <c r="B3286" s="2" t="s">
        <v>3895</v>
      </c>
      <c r="C3286" s="2" t="s">
        <v>24</v>
      </c>
      <c r="D3286" s="4">
        <v>47000000</v>
      </c>
      <c r="E3286" s="2" t="s">
        <v>3438</v>
      </c>
      <c r="F3286" s="2" t="s">
        <v>55</v>
      </c>
      <c r="G3286" s="2">
        <v>56.04</v>
      </c>
      <c r="H3286" s="2">
        <v>43.96</v>
      </c>
      <c r="I3286" s="2" t="s">
        <v>19</v>
      </c>
      <c r="J3286" s="6">
        <v>0.55000000000000004</v>
      </c>
      <c r="K3286" s="2">
        <v>2016</v>
      </c>
      <c r="L3286" s="2" t="s">
        <v>21</v>
      </c>
      <c r="M3286" s="3">
        <v>42682</v>
      </c>
    </row>
    <row r="3287" spans="1:13" x14ac:dyDescent="0.2">
      <c r="A3287" s="1" t="s">
        <v>108</v>
      </c>
      <c r="B3287" s="2" t="s">
        <v>3896</v>
      </c>
      <c r="C3287" s="2" t="s">
        <v>24</v>
      </c>
      <c r="D3287" s="4">
        <v>120000000</v>
      </c>
      <c r="E3287" s="2" t="s">
        <v>3438</v>
      </c>
      <c r="F3287" s="2" t="s">
        <v>59</v>
      </c>
      <c r="G3287" s="2">
        <v>70.400000000000006</v>
      </c>
      <c r="H3287" s="2">
        <v>29.6</v>
      </c>
      <c r="I3287" s="2" t="s">
        <v>19</v>
      </c>
      <c r="J3287" s="6">
        <v>0.55000000000000004</v>
      </c>
      <c r="K3287" s="2">
        <v>2016</v>
      </c>
      <c r="L3287" s="2" t="s">
        <v>21</v>
      </c>
      <c r="M3287" s="3">
        <v>42682</v>
      </c>
    </row>
    <row r="3288" spans="1:13" x14ac:dyDescent="0.2">
      <c r="A3288" s="1" t="s">
        <v>13</v>
      </c>
      <c r="B3288" s="2" t="s">
        <v>3897</v>
      </c>
      <c r="C3288" s="2" t="s">
        <v>24</v>
      </c>
      <c r="D3288" s="4">
        <v>300000000</v>
      </c>
      <c r="E3288" s="2" t="s">
        <v>3438</v>
      </c>
      <c r="F3288" s="2" t="s">
        <v>48</v>
      </c>
      <c r="G3288" s="2">
        <v>77.930000000000007</v>
      </c>
      <c r="H3288" s="2">
        <v>22.07</v>
      </c>
      <c r="I3288" s="2" t="s">
        <v>19</v>
      </c>
      <c r="J3288" s="6">
        <v>0.55000000000000004</v>
      </c>
      <c r="K3288" s="2">
        <v>2016</v>
      </c>
      <c r="L3288" s="2" t="s">
        <v>21</v>
      </c>
      <c r="M3288" s="3">
        <v>42682</v>
      </c>
    </row>
    <row r="3289" spans="1:13" x14ac:dyDescent="0.2">
      <c r="A3289" s="1" t="s">
        <v>83</v>
      </c>
      <c r="B3289" s="2" t="s">
        <v>3473</v>
      </c>
      <c r="C3289" s="2" t="s">
        <v>24</v>
      </c>
      <c r="D3289" s="4">
        <v>744250000</v>
      </c>
      <c r="E3289" s="2" t="s">
        <v>3438</v>
      </c>
      <c r="F3289" s="2" t="s">
        <v>85</v>
      </c>
      <c r="G3289" s="2">
        <v>79.12</v>
      </c>
      <c r="H3289" s="2">
        <v>20.88</v>
      </c>
      <c r="I3289" s="2" t="s">
        <v>19</v>
      </c>
      <c r="J3289" s="6">
        <v>0.55000000000000004</v>
      </c>
      <c r="K3289" s="2">
        <v>2016</v>
      </c>
      <c r="L3289" s="2" t="s">
        <v>21</v>
      </c>
      <c r="M3289" s="3">
        <v>42682</v>
      </c>
    </row>
    <row r="3290" spans="1:13" x14ac:dyDescent="0.2">
      <c r="A3290" s="1" t="s">
        <v>69</v>
      </c>
      <c r="B3290" s="2" t="s">
        <v>3898</v>
      </c>
      <c r="C3290" s="2" t="s">
        <v>24</v>
      </c>
      <c r="D3290" s="4">
        <v>137000000</v>
      </c>
      <c r="E3290" s="2" t="s">
        <v>3438</v>
      </c>
      <c r="F3290" s="2" t="s">
        <v>136</v>
      </c>
      <c r="G3290" s="2">
        <v>65.180000000000007</v>
      </c>
      <c r="H3290" s="2">
        <v>34.82</v>
      </c>
      <c r="I3290" s="2" t="s">
        <v>19</v>
      </c>
      <c r="J3290" s="6">
        <v>0.55000000000000004</v>
      </c>
      <c r="K3290" s="2">
        <v>2016</v>
      </c>
      <c r="L3290" s="2" t="s">
        <v>21</v>
      </c>
      <c r="M3290" s="3">
        <v>42682</v>
      </c>
    </row>
    <row r="3291" spans="1:13" x14ac:dyDescent="0.2">
      <c r="A3291" s="1" t="s">
        <v>217</v>
      </c>
      <c r="B3291" s="2" t="s">
        <v>3899</v>
      </c>
      <c r="C3291" s="2" t="s">
        <v>24</v>
      </c>
      <c r="D3291" s="4">
        <v>19700000</v>
      </c>
      <c r="E3291" s="2" t="s">
        <v>3438</v>
      </c>
      <c r="F3291" s="2" t="s">
        <v>97</v>
      </c>
      <c r="G3291" s="2">
        <v>66.05</v>
      </c>
      <c r="H3291" s="2">
        <v>33.950000000000003</v>
      </c>
      <c r="I3291" s="2" t="s">
        <v>19</v>
      </c>
      <c r="J3291" s="6">
        <v>0.55000000000000004</v>
      </c>
      <c r="K3291" s="2">
        <v>2016</v>
      </c>
      <c r="L3291" s="2" t="s">
        <v>21</v>
      </c>
      <c r="M3291" s="3">
        <v>42682</v>
      </c>
    </row>
    <row r="3292" spans="1:13" x14ac:dyDescent="0.2">
      <c r="A3292" s="1" t="s">
        <v>22</v>
      </c>
      <c r="B3292" s="2" t="s">
        <v>3900</v>
      </c>
      <c r="C3292" s="2" t="s">
        <v>24</v>
      </c>
      <c r="D3292" s="4">
        <v>36000000</v>
      </c>
      <c r="E3292" s="2" t="s">
        <v>3438</v>
      </c>
      <c r="F3292" s="2" t="s">
        <v>59</v>
      </c>
      <c r="G3292" s="2">
        <v>64.02</v>
      </c>
      <c r="H3292" s="2">
        <v>35.979999999999997</v>
      </c>
      <c r="I3292" s="2" t="s">
        <v>19</v>
      </c>
      <c r="J3292" s="6">
        <v>0.55000000000000004</v>
      </c>
      <c r="K3292" s="2">
        <v>2016</v>
      </c>
      <c r="L3292" s="2" t="s">
        <v>21</v>
      </c>
      <c r="M3292" s="3">
        <v>42682</v>
      </c>
    </row>
    <row r="3293" spans="1:13" x14ac:dyDescent="0.2">
      <c r="A3293" s="1" t="s">
        <v>420</v>
      </c>
      <c r="B3293" s="2" t="s">
        <v>3567</v>
      </c>
      <c r="C3293" s="2" t="s">
        <v>24</v>
      </c>
      <c r="D3293" s="4">
        <v>24000000</v>
      </c>
      <c r="E3293" s="2" t="s">
        <v>3438</v>
      </c>
      <c r="F3293" s="2" t="s">
        <v>51</v>
      </c>
      <c r="G3293" s="2">
        <v>65.540000000000006</v>
      </c>
      <c r="H3293" s="2">
        <v>34.46</v>
      </c>
      <c r="I3293" s="2" t="s">
        <v>19</v>
      </c>
      <c r="J3293" s="6">
        <v>0.55000000000000004</v>
      </c>
      <c r="K3293" s="2">
        <v>2016</v>
      </c>
      <c r="L3293" s="2" t="s">
        <v>21</v>
      </c>
      <c r="M3293" s="3">
        <v>42682</v>
      </c>
    </row>
    <row r="3294" spans="1:13" x14ac:dyDescent="0.2">
      <c r="A3294" s="1" t="s">
        <v>223</v>
      </c>
      <c r="B3294" s="2" t="s">
        <v>3901</v>
      </c>
      <c r="C3294" s="2" t="s">
        <v>24</v>
      </c>
      <c r="D3294" s="4">
        <v>170000000</v>
      </c>
      <c r="E3294" s="2" t="s">
        <v>3438</v>
      </c>
      <c r="F3294" s="2" t="s">
        <v>136</v>
      </c>
      <c r="G3294" s="2">
        <v>65.59</v>
      </c>
      <c r="H3294" s="2">
        <v>34.409999999999997</v>
      </c>
      <c r="I3294" s="2" t="s">
        <v>19</v>
      </c>
      <c r="J3294" s="6">
        <v>0.55000000000000004</v>
      </c>
      <c r="K3294" s="2">
        <v>2016</v>
      </c>
      <c r="L3294" s="2" t="s">
        <v>21</v>
      </c>
      <c r="M3294" s="3">
        <v>42682</v>
      </c>
    </row>
    <row r="3295" spans="1:13" x14ac:dyDescent="0.2">
      <c r="A3295" s="1" t="s">
        <v>296</v>
      </c>
      <c r="B3295" s="2" t="s">
        <v>3902</v>
      </c>
      <c r="C3295" s="2" t="s">
        <v>24</v>
      </c>
      <c r="D3295" s="4">
        <v>159850000</v>
      </c>
      <c r="E3295" s="2" t="s">
        <v>3438</v>
      </c>
      <c r="F3295" s="2" t="s">
        <v>159</v>
      </c>
      <c r="G3295" s="2">
        <v>63.63</v>
      </c>
      <c r="H3295" s="2">
        <v>36.369999999999997</v>
      </c>
      <c r="I3295" s="2" t="s">
        <v>19</v>
      </c>
      <c r="J3295" s="6">
        <v>0.55000000000000004</v>
      </c>
      <c r="K3295" s="2">
        <v>2016</v>
      </c>
      <c r="L3295" s="2" t="s">
        <v>21</v>
      </c>
      <c r="M3295" s="3">
        <v>42682</v>
      </c>
    </row>
    <row r="3296" spans="1:13" x14ac:dyDescent="0.2">
      <c r="A3296" s="1" t="s">
        <v>242</v>
      </c>
      <c r="B3296" s="2" t="s">
        <v>3661</v>
      </c>
      <c r="C3296" s="2" t="s">
        <v>24</v>
      </c>
      <c r="D3296" s="4">
        <v>66000000</v>
      </c>
      <c r="E3296" s="2" t="s">
        <v>3438</v>
      </c>
      <c r="F3296" s="2" t="s">
        <v>3903</v>
      </c>
      <c r="G3296" s="2">
        <v>73.209999999999994</v>
      </c>
      <c r="H3296" s="2">
        <v>26.79</v>
      </c>
      <c r="I3296" s="2" t="s">
        <v>19</v>
      </c>
      <c r="J3296" s="6">
        <v>0.55000000000000004</v>
      </c>
      <c r="K3296" s="2">
        <v>2016</v>
      </c>
      <c r="L3296" s="2" t="s">
        <v>21</v>
      </c>
      <c r="M3296" s="3">
        <v>42682</v>
      </c>
    </row>
    <row r="3297" spans="1:13" x14ac:dyDescent="0.2">
      <c r="A3297" s="1" t="s">
        <v>13</v>
      </c>
      <c r="B3297" s="2" t="s">
        <v>3904</v>
      </c>
      <c r="C3297" s="2" t="s">
        <v>24</v>
      </c>
      <c r="D3297" s="4">
        <v>70000000</v>
      </c>
      <c r="E3297" s="2" t="s">
        <v>3438</v>
      </c>
      <c r="F3297" s="2" t="s">
        <v>233</v>
      </c>
      <c r="G3297" s="2">
        <v>73.78</v>
      </c>
      <c r="H3297" s="2">
        <v>26.22</v>
      </c>
      <c r="I3297" s="2" t="s">
        <v>19</v>
      </c>
      <c r="J3297" s="6">
        <v>0.55000000000000004</v>
      </c>
      <c r="K3297" s="2">
        <v>2016</v>
      </c>
      <c r="L3297" s="2" t="s">
        <v>21</v>
      </c>
      <c r="M3297" s="3">
        <v>42682</v>
      </c>
    </row>
    <row r="3298" spans="1:13" x14ac:dyDescent="0.2">
      <c r="A3298" s="1" t="s">
        <v>13</v>
      </c>
      <c r="B3298" s="2" t="s">
        <v>3904</v>
      </c>
      <c r="C3298" s="2" t="s">
        <v>24</v>
      </c>
      <c r="D3298" s="4">
        <v>24000000</v>
      </c>
      <c r="E3298" s="2" t="s">
        <v>3438</v>
      </c>
      <c r="F3298" s="2" t="s">
        <v>121</v>
      </c>
      <c r="G3298" s="2">
        <v>73.44</v>
      </c>
      <c r="H3298" s="2">
        <v>26.56</v>
      </c>
      <c r="I3298" s="2" t="s">
        <v>19</v>
      </c>
      <c r="J3298" s="6">
        <v>0.55000000000000004</v>
      </c>
      <c r="K3298" s="2">
        <v>2016</v>
      </c>
      <c r="L3298" s="2" t="s">
        <v>21</v>
      </c>
      <c r="M3298" s="3">
        <v>42682</v>
      </c>
    </row>
    <row r="3299" spans="1:13" x14ac:dyDescent="0.2">
      <c r="A3299" s="1" t="s">
        <v>205</v>
      </c>
      <c r="B3299" s="2" t="s">
        <v>3707</v>
      </c>
      <c r="C3299" s="2" t="s">
        <v>24</v>
      </c>
      <c r="D3299" s="4">
        <v>120000000</v>
      </c>
      <c r="E3299" s="2" t="s">
        <v>3438</v>
      </c>
      <c r="F3299" s="2" t="s">
        <v>233</v>
      </c>
      <c r="G3299" s="2">
        <v>67.72</v>
      </c>
      <c r="H3299" s="2">
        <v>32.28</v>
      </c>
      <c r="I3299" s="2" t="s">
        <v>19</v>
      </c>
      <c r="J3299" s="6">
        <v>0.55000000000000004</v>
      </c>
      <c r="K3299" s="2">
        <v>2016</v>
      </c>
      <c r="L3299" s="2" t="s">
        <v>21</v>
      </c>
      <c r="M3299" s="3">
        <v>42682</v>
      </c>
    </row>
    <row r="3300" spans="1:13" x14ac:dyDescent="0.2">
      <c r="A3300" s="1" t="s">
        <v>296</v>
      </c>
      <c r="B3300" s="2" t="s">
        <v>3905</v>
      </c>
      <c r="C3300" s="2" t="s">
        <v>24</v>
      </c>
      <c r="D3300" s="4">
        <v>63000000</v>
      </c>
      <c r="E3300" s="2" t="s">
        <v>3438</v>
      </c>
      <c r="F3300" s="2" t="s">
        <v>78</v>
      </c>
      <c r="G3300" s="2">
        <v>64.23</v>
      </c>
      <c r="H3300" s="2">
        <v>35.770000000000003</v>
      </c>
      <c r="I3300" s="2" t="s">
        <v>19</v>
      </c>
      <c r="J3300" s="6">
        <v>0.55000000000000004</v>
      </c>
      <c r="K3300" s="2">
        <v>2016</v>
      </c>
      <c r="L3300" s="2" t="s">
        <v>21</v>
      </c>
      <c r="M3300" s="3">
        <v>42682</v>
      </c>
    </row>
    <row r="3301" spans="1:13" x14ac:dyDescent="0.2">
      <c r="A3301" s="1" t="s">
        <v>91</v>
      </c>
      <c r="B3301" s="2" t="s">
        <v>3568</v>
      </c>
      <c r="C3301" s="2" t="s">
        <v>24</v>
      </c>
      <c r="D3301" s="4">
        <v>56000000</v>
      </c>
      <c r="E3301" s="2" t="s">
        <v>3438</v>
      </c>
      <c r="F3301" s="2" t="s">
        <v>115</v>
      </c>
      <c r="G3301" s="2">
        <v>74.45</v>
      </c>
      <c r="H3301" s="2">
        <v>25.55</v>
      </c>
      <c r="I3301" s="2" t="s">
        <v>19</v>
      </c>
      <c r="J3301" s="6">
        <v>0.55000000000000004</v>
      </c>
      <c r="K3301" s="2">
        <v>2016</v>
      </c>
      <c r="L3301" s="2" t="s">
        <v>21</v>
      </c>
      <c r="M3301" s="3">
        <v>42682</v>
      </c>
    </row>
    <row r="3302" spans="1:13" x14ac:dyDescent="0.2">
      <c r="A3302" s="1" t="s">
        <v>13</v>
      </c>
      <c r="B3302" s="2" t="s">
        <v>3827</v>
      </c>
      <c r="C3302" s="2" t="s">
        <v>24</v>
      </c>
      <c r="D3302" s="4">
        <v>98000000</v>
      </c>
      <c r="E3302" s="2" t="s">
        <v>3438</v>
      </c>
      <c r="F3302" s="2" t="s">
        <v>727</v>
      </c>
      <c r="G3302" s="2">
        <v>75.739999999999995</v>
      </c>
      <c r="H3302" s="2">
        <v>24.26</v>
      </c>
      <c r="I3302" s="2" t="s">
        <v>19</v>
      </c>
      <c r="J3302" s="6">
        <v>0.55000000000000004</v>
      </c>
      <c r="K3302" s="2">
        <v>2016</v>
      </c>
      <c r="L3302" s="2" t="s">
        <v>21</v>
      </c>
      <c r="M3302" s="3">
        <v>42682</v>
      </c>
    </row>
    <row r="3303" spans="1:13" x14ac:dyDescent="0.2">
      <c r="A3303" s="1" t="s">
        <v>269</v>
      </c>
      <c r="B3303" s="2" t="s">
        <v>3709</v>
      </c>
      <c r="C3303" s="2" t="s">
        <v>24</v>
      </c>
      <c r="D3303" s="4">
        <v>65000000</v>
      </c>
      <c r="E3303" s="2" t="s">
        <v>3438</v>
      </c>
      <c r="F3303" s="2" t="s">
        <v>3906</v>
      </c>
      <c r="G3303" s="2">
        <v>58.53</v>
      </c>
      <c r="H3303" s="2">
        <v>41.47</v>
      </c>
      <c r="I3303" s="2" t="s">
        <v>19</v>
      </c>
      <c r="J3303" s="6">
        <v>0.55000000000000004</v>
      </c>
      <c r="K3303" s="2">
        <v>2016</v>
      </c>
      <c r="L3303" s="2" t="s">
        <v>21</v>
      </c>
      <c r="M3303" s="3">
        <v>42682</v>
      </c>
    </row>
    <row r="3304" spans="1:13" x14ac:dyDescent="0.2">
      <c r="A3304" s="1" t="s">
        <v>420</v>
      </c>
      <c r="B3304" s="2" t="s">
        <v>3907</v>
      </c>
      <c r="C3304" s="2" t="s">
        <v>24</v>
      </c>
      <c r="D3304" s="4">
        <v>12000000</v>
      </c>
      <c r="E3304" s="2" t="s">
        <v>3438</v>
      </c>
      <c r="F3304" s="2" t="s">
        <v>44</v>
      </c>
      <c r="G3304" s="2">
        <v>81.5</v>
      </c>
      <c r="H3304" s="2">
        <v>18.5</v>
      </c>
      <c r="I3304" s="2" t="s">
        <v>19</v>
      </c>
      <c r="J3304" s="6">
        <v>0.55000000000000004</v>
      </c>
      <c r="K3304" s="2">
        <v>2016</v>
      </c>
      <c r="L3304" s="2" t="s">
        <v>21</v>
      </c>
      <c r="M3304" s="3">
        <v>42682</v>
      </c>
    </row>
    <row r="3305" spans="1:13" x14ac:dyDescent="0.2">
      <c r="A3305" s="1" t="s">
        <v>363</v>
      </c>
      <c r="B3305" s="2" t="s">
        <v>3908</v>
      </c>
      <c r="C3305" s="2" t="s">
        <v>24</v>
      </c>
      <c r="D3305" s="4">
        <v>105000000</v>
      </c>
      <c r="E3305" s="2" t="s">
        <v>3438</v>
      </c>
      <c r="F3305" s="2" t="s">
        <v>93</v>
      </c>
      <c r="G3305" s="2">
        <v>66.739999999999995</v>
      </c>
      <c r="H3305" s="2">
        <v>33.26</v>
      </c>
      <c r="I3305" s="2" t="s">
        <v>19</v>
      </c>
      <c r="J3305" s="6">
        <v>0.55000000000000004</v>
      </c>
      <c r="K3305" s="2">
        <v>2016</v>
      </c>
      <c r="L3305" s="2" t="s">
        <v>21</v>
      </c>
      <c r="M3305" s="3">
        <v>42682</v>
      </c>
    </row>
    <row r="3306" spans="1:13" x14ac:dyDescent="0.2">
      <c r="A3306" s="1" t="s">
        <v>532</v>
      </c>
      <c r="B3306" s="2" t="s">
        <v>3909</v>
      </c>
      <c r="C3306" s="2" t="s">
        <v>24</v>
      </c>
      <c r="D3306" s="4">
        <v>26000000</v>
      </c>
      <c r="E3306" s="2" t="s">
        <v>3438</v>
      </c>
      <c r="F3306" s="2" t="s">
        <v>95</v>
      </c>
      <c r="G3306" s="2">
        <v>56.51</v>
      </c>
      <c r="H3306" s="2">
        <v>43.49</v>
      </c>
      <c r="I3306" s="2" t="s">
        <v>19</v>
      </c>
      <c r="J3306" s="6">
        <v>0.55000000000000004</v>
      </c>
      <c r="K3306" s="2">
        <v>2016</v>
      </c>
      <c r="L3306" s="2" t="s">
        <v>21</v>
      </c>
      <c r="M3306" s="3">
        <v>42682</v>
      </c>
    </row>
    <row r="3307" spans="1:13" x14ac:dyDescent="0.2">
      <c r="A3307" s="1" t="s">
        <v>293</v>
      </c>
      <c r="B3307" s="2" t="s">
        <v>3910</v>
      </c>
      <c r="C3307" s="2" t="s">
        <v>24</v>
      </c>
      <c r="D3307" s="4">
        <v>281000000</v>
      </c>
      <c r="E3307" s="2" t="s">
        <v>3438</v>
      </c>
      <c r="F3307" s="2" t="s">
        <v>140</v>
      </c>
      <c r="G3307" s="2">
        <v>65.180000000000007</v>
      </c>
      <c r="H3307" s="2">
        <v>34.82</v>
      </c>
      <c r="I3307" s="2" t="s">
        <v>19</v>
      </c>
      <c r="J3307" s="6">
        <v>0.55000000000000004</v>
      </c>
      <c r="K3307" s="2">
        <v>2016</v>
      </c>
      <c r="L3307" s="2" t="s">
        <v>21</v>
      </c>
      <c r="M3307" s="3">
        <v>42682</v>
      </c>
    </row>
    <row r="3308" spans="1:13" x14ac:dyDescent="0.2">
      <c r="A3308" s="1" t="s">
        <v>420</v>
      </c>
      <c r="B3308" s="2" t="s">
        <v>3911</v>
      </c>
      <c r="C3308" s="2" t="s">
        <v>24</v>
      </c>
      <c r="D3308" s="4">
        <v>7000000</v>
      </c>
      <c r="E3308" s="2" t="s">
        <v>3438</v>
      </c>
      <c r="F3308" s="2" t="s">
        <v>314</v>
      </c>
      <c r="G3308" s="2">
        <v>56.16</v>
      </c>
      <c r="H3308" s="2">
        <v>43.84</v>
      </c>
      <c r="I3308" s="2" t="s">
        <v>19</v>
      </c>
      <c r="J3308" s="6">
        <v>0.55000000000000004</v>
      </c>
      <c r="K3308" s="2">
        <v>2016</v>
      </c>
      <c r="L3308" s="2" t="s">
        <v>21</v>
      </c>
      <c r="M3308" s="3">
        <v>42682</v>
      </c>
    </row>
    <row r="3309" spans="1:13" x14ac:dyDescent="0.2">
      <c r="A3309" s="1" t="s">
        <v>296</v>
      </c>
      <c r="B3309" s="2" t="s">
        <v>3912</v>
      </c>
      <c r="C3309" s="2" t="s">
        <v>24</v>
      </c>
      <c r="D3309" s="4">
        <v>318000000</v>
      </c>
      <c r="E3309" s="2" t="s">
        <v>3438</v>
      </c>
      <c r="F3309" s="2" t="s">
        <v>95</v>
      </c>
      <c r="G3309" s="2">
        <v>76.48</v>
      </c>
      <c r="H3309" s="2">
        <v>23.52</v>
      </c>
      <c r="I3309" s="2" t="s">
        <v>19</v>
      </c>
      <c r="J3309" s="6">
        <v>0.55000000000000004</v>
      </c>
      <c r="K3309" s="2">
        <v>2016</v>
      </c>
      <c r="L3309" s="2" t="s">
        <v>21</v>
      </c>
      <c r="M3309" s="3">
        <v>42682</v>
      </c>
    </row>
    <row r="3310" spans="1:13" x14ac:dyDescent="0.2">
      <c r="A3310" s="1" t="s">
        <v>374</v>
      </c>
      <c r="B3310" s="2" t="s">
        <v>3913</v>
      </c>
      <c r="C3310" s="2" t="s">
        <v>24</v>
      </c>
      <c r="D3310" s="4">
        <v>70000000</v>
      </c>
      <c r="E3310" s="2" t="s">
        <v>3438</v>
      </c>
      <c r="F3310" s="2" t="s">
        <v>115</v>
      </c>
      <c r="G3310" s="2">
        <v>73.22</v>
      </c>
      <c r="H3310" s="2">
        <v>26.78</v>
      </c>
      <c r="I3310" s="2" t="s">
        <v>19</v>
      </c>
      <c r="J3310" s="6">
        <v>0.55000000000000004</v>
      </c>
      <c r="K3310" s="2">
        <v>2016</v>
      </c>
      <c r="L3310" s="2" t="s">
        <v>21</v>
      </c>
      <c r="M3310" s="3">
        <v>42682</v>
      </c>
    </row>
    <row r="3311" spans="1:13" x14ac:dyDescent="0.2">
      <c r="A3311" s="1" t="s">
        <v>13</v>
      </c>
      <c r="B3311" s="2" t="s">
        <v>3914</v>
      </c>
      <c r="C3311" s="2" t="s">
        <v>24</v>
      </c>
      <c r="D3311" s="4">
        <v>148000000</v>
      </c>
      <c r="E3311" s="2" t="s">
        <v>3438</v>
      </c>
      <c r="F3311" s="2" t="s">
        <v>365</v>
      </c>
      <c r="G3311" s="2">
        <v>76.959999999999994</v>
      </c>
      <c r="H3311" s="2">
        <v>23.04</v>
      </c>
      <c r="I3311" s="2" t="s">
        <v>19</v>
      </c>
      <c r="J3311" s="6">
        <v>0.55000000000000004</v>
      </c>
      <c r="K3311" s="2">
        <v>2016</v>
      </c>
      <c r="L3311" s="2" t="s">
        <v>21</v>
      </c>
      <c r="M3311" s="3">
        <v>42682</v>
      </c>
    </row>
    <row r="3312" spans="1:13" x14ac:dyDescent="0.2">
      <c r="A3312" s="1" t="s">
        <v>52</v>
      </c>
      <c r="B3312" s="2" t="s">
        <v>2125</v>
      </c>
      <c r="C3312" s="2" t="s">
        <v>15</v>
      </c>
      <c r="D3312" s="2" t="s">
        <v>3915</v>
      </c>
      <c r="E3312" s="2" t="s">
        <v>3438</v>
      </c>
      <c r="F3312" s="2" t="s">
        <v>365</v>
      </c>
      <c r="G3312" s="2">
        <v>74.400000000000006</v>
      </c>
      <c r="H3312" s="2">
        <v>25.6</v>
      </c>
      <c r="I3312" s="2" t="s">
        <v>19</v>
      </c>
      <c r="J3312" s="2" t="s">
        <v>20</v>
      </c>
      <c r="K3312" s="2">
        <v>2016</v>
      </c>
      <c r="L3312" s="2" t="s">
        <v>21</v>
      </c>
      <c r="M3312" s="3">
        <v>42682</v>
      </c>
    </row>
    <row r="3313" spans="1:13" x14ac:dyDescent="0.2">
      <c r="A3313" s="1" t="s">
        <v>60</v>
      </c>
      <c r="B3313" s="2" t="s">
        <v>3916</v>
      </c>
      <c r="C3313" s="2" t="s">
        <v>24</v>
      </c>
      <c r="D3313" s="4">
        <v>23000000</v>
      </c>
      <c r="E3313" s="2" t="s">
        <v>3438</v>
      </c>
      <c r="F3313" s="2" t="s">
        <v>78</v>
      </c>
      <c r="G3313" s="2">
        <v>64.97</v>
      </c>
      <c r="H3313" s="2">
        <v>35.03</v>
      </c>
      <c r="I3313" s="2" t="s">
        <v>19</v>
      </c>
      <c r="J3313" s="6">
        <v>0.55000000000000004</v>
      </c>
      <c r="K3313" s="2">
        <v>2016</v>
      </c>
      <c r="L3313" s="2" t="s">
        <v>21</v>
      </c>
      <c r="M3313" s="3">
        <v>42682</v>
      </c>
    </row>
    <row r="3314" spans="1:13" x14ac:dyDescent="0.2">
      <c r="A3314" s="1" t="s">
        <v>296</v>
      </c>
      <c r="B3314" s="2" t="s">
        <v>3917</v>
      </c>
      <c r="C3314" s="2" t="s">
        <v>24</v>
      </c>
      <c r="D3314" s="4">
        <v>49000000</v>
      </c>
      <c r="E3314" s="2" t="s">
        <v>3438</v>
      </c>
      <c r="F3314" s="2" t="s">
        <v>35</v>
      </c>
      <c r="G3314" s="2">
        <v>71.73</v>
      </c>
      <c r="H3314" s="2">
        <v>28.27</v>
      </c>
      <c r="I3314" s="2" t="s">
        <v>19</v>
      </c>
      <c r="J3314" s="6">
        <v>0.55000000000000004</v>
      </c>
      <c r="K3314" s="2">
        <v>2016</v>
      </c>
      <c r="L3314" s="2" t="s">
        <v>21</v>
      </c>
      <c r="M3314" s="3">
        <v>42682</v>
      </c>
    </row>
    <row r="3315" spans="1:13" x14ac:dyDescent="0.2">
      <c r="A3315" s="1" t="s">
        <v>363</v>
      </c>
      <c r="B3315" s="2" t="s">
        <v>3918</v>
      </c>
      <c r="C3315" s="2" t="s">
        <v>24</v>
      </c>
      <c r="D3315" s="4">
        <v>44900000</v>
      </c>
      <c r="E3315" s="2" t="s">
        <v>3438</v>
      </c>
      <c r="F3315" s="2" t="s">
        <v>314</v>
      </c>
      <c r="G3315" s="2">
        <v>72.92</v>
      </c>
      <c r="H3315" s="2">
        <v>27.08</v>
      </c>
      <c r="I3315" s="2" t="s">
        <v>19</v>
      </c>
      <c r="J3315" s="6">
        <v>0.55000000000000004</v>
      </c>
      <c r="K3315" s="2">
        <v>2016</v>
      </c>
      <c r="L3315" s="2" t="s">
        <v>21</v>
      </c>
      <c r="M3315" s="3">
        <v>42682</v>
      </c>
    </row>
    <row r="3316" spans="1:13" x14ac:dyDescent="0.2">
      <c r="A3316" s="1" t="s">
        <v>69</v>
      </c>
      <c r="B3316" s="2" t="s">
        <v>3919</v>
      </c>
      <c r="C3316" s="2" t="s">
        <v>24</v>
      </c>
      <c r="D3316" s="4">
        <v>150000000</v>
      </c>
      <c r="E3316" s="2" t="s">
        <v>3438</v>
      </c>
      <c r="F3316" s="2" t="s">
        <v>97</v>
      </c>
      <c r="G3316" s="2">
        <v>78.19</v>
      </c>
      <c r="H3316" s="2">
        <v>21.81</v>
      </c>
      <c r="I3316" s="2" t="s">
        <v>19</v>
      </c>
      <c r="J3316" s="6">
        <v>0.55000000000000004</v>
      </c>
      <c r="K3316" s="2">
        <v>2016</v>
      </c>
      <c r="L3316" s="2" t="s">
        <v>21</v>
      </c>
      <c r="M3316" s="3">
        <v>42682</v>
      </c>
    </row>
    <row r="3317" spans="1:13" x14ac:dyDescent="0.2">
      <c r="A3317" s="1" t="s">
        <v>223</v>
      </c>
      <c r="B3317" s="2" t="s">
        <v>3486</v>
      </c>
      <c r="C3317" s="2" t="s">
        <v>24</v>
      </c>
      <c r="D3317" s="4">
        <v>3150000</v>
      </c>
      <c r="E3317" s="2" t="s">
        <v>3438</v>
      </c>
      <c r="F3317" s="2" t="s">
        <v>97</v>
      </c>
      <c r="G3317" s="2">
        <v>73.040000000000006</v>
      </c>
      <c r="H3317" s="2">
        <v>26.96</v>
      </c>
      <c r="I3317" s="2" t="s">
        <v>19</v>
      </c>
      <c r="J3317" s="6">
        <v>0.55000000000000004</v>
      </c>
      <c r="K3317" s="2">
        <v>2016</v>
      </c>
      <c r="L3317" s="2" t="s">
        <v>21</v>
      </c>
      <c r="M3317" s="3">
        <v>42682</v>
      </c>
    </row>
    <row r="3318" spans="1:13" x14ac:dyDescent="0.2">
      <c r="A3318" s="1" t="s">
        <v>280</v>
      </c>
      <c r="B3318" s="2" t="s">
        <v>3920</v>
      </c>
      <c r="C3318" s="2" t="s">
        <v>24</v>
      </c>
      <c r="D3318" s="4">
        <v>30800000</v>
      </c>
      <c r="E3318" s="2" t="s">
        <v>3438</v>
      </c>
      <c r="F3318" s="2" t="s">
        <v>78</v>
      </c>
      <c r="G3318" s="2">
        <v>70</v>
      </c>
      <c r="H3318" s="2">
        <v>30</v>
      </c>
      <c r="I3318" s="2" t="s">
        <v>19</v>
      </c>
      <c r="J3318" s="6">
        <v>0.55000000000000004</v>
      </c>
      <c r="K3318" s="2">
        <v>2016</v>
      </c>
      <c r="L3318" s="2" t="s">
        <v>21</v>
      </c>
      <c r="M3318" s="3">
        <v>42682</v>
      </c>
    </row>
    <row r="3319" spans="1:13" x14ac:dyDescent="0.2">
      <c r="A3319" s="1" t="s">
        <v>13</v>
      </c>
      <c r="B3319" s="2" t="s">
        <v>3921</v>
      </c>
      <c r="C3319" s="2" t="s">
        <v>24</v>
      </c>
      <c r="D3319" s="4">
        <v>40000000</v>
      </c>
      <c r="E3319" s="2" t="s">
        <v>3438</v>
      </c>
      <c r="F3319" s="2" t="s">
        <v>3922</v>
      </c>
      <c r="G3319" s="2">
        <v>79.959999999999994</v>
      </c>
      <c r="H3319" s="2">
        <v>20.04</v>
      </c>
      <c r="I3319" s="2" t="s">
        <v>19</v>
      </c>
      <c r="J3319" s="6">
        <v>0.55000000000000004</v>
      </c>
      <c r="K3319" s="2">
        <v>2016</v>
      </c>
      <c r="L3319" s="2" t="s">
        <v>21</v>
      </c>
      <c r="M3319" s="3">
        <v>42682</v>
      </c>
    </row>
    <row r="3320" spans="1:13" x14ac:dyDescent="0.2">
      <c r="A3320" s="1" t="s">
        <v>491</v>
      </c>
      <c r="B3320" s="2" t="s">
        <v>2135</v>
      </c>
      <c r="C3320" s="2" t="s">
        <v>24</v>
      </c>
      <c r="D3320" s="4">
        <v>36000000</v>
      </c>
      <c r="E3320" s="2" t="s">
        <v>3438</v>
      </c>
      <c r="F3320" s="2" t="s">
        <v>93</v>
      </c>
      <c r="G3320" s="2">
        <v>65.02</v>
      </c>
      <c r="H3320" s="2">
        <v>34.979999999999997</v>
      </c>
      <c r="I3320" s="2" t="s">
        <v>19</v>
      </c>
      <c r="J3320" s="6">
        <v>0.55000000000000004</v>
      </c>
      <c r="K3320" s="2">
        <v>2016</v>
      </c>
      <c r="L3320" s="2" t="s">
        <v>21</v>
      </c>
      <c r="M3320" s="3">
        <v>42682</v>
      </c>
    </row>
    <row r="3321" spans="1:13" x14ac:dyDescent="0.2">
      <c r="A3321" s="1" t="s">
        <v>66</v>
      </c>
      <c r="B3321" s="2" t="s">
        <v>3582</v>
      </c>
      <c r="C3321" s="2" t="s">
        <v>24</v>
      </c>
      <c r="D3321" s="4">
        <v>222000000</v>
      </c>
      <c r="E3321" s="2" t="s">
        <v>3438</v>
      </c>
      <c r="F3321" s="2" t="s">
        <v>245</v>
      </c>
      <c r="G3321" s="2">
        <v>57.98</v>
      </c>
      <c r="H3321" s="2">
        <v>42.02</v>
      </c>
      <c r="I3321" s="2" t="s">
        <v>19</v>
      </c>
      <c r="J3321" s="6">
        <v>0.55000000000000004</v>
      </c>
      <c r="K3321" s="2">
        <v>2016</v>
      </c>
      <c r="L3321" s="2" t="s">
        <v>21</v>
      </c>
      <c r="M3321" s="3">
        <v>42682</v>
      </c>
    </row>
    <row r="3322" spans="1:13" x14ac:dyDescent="0.2">
      <c r="A3322" s="1" t="s">
        <v>32</v>
      </c>
      <c r="B3322" s="2" t="s">
        <v>3584</v>
      </c>
      <c r="C3322" s="2" t="s">
        <v>24</v>
      </c>
      <c r="D3322" s="4">
        <v>42000000</v>
      </c>
      <c r="E3322" s="2" t="s">
        <v>3438</v>
      </c>
      <c r="F3322" s="2" t="s">
        <v>76</v>
      </c>
      <c r="G3322" s="2">
        <v>71.56</v>
      </c>
      <c r="H3322" s="2">
        <v>28.44</v>
      </c>
      <c r="I3322" s="2" t="s">
        <v>19</v>
      </c>
      <c r="J3322" s="6">
        <v>0.55000000000000004</v>
      </c>
      <c r="K3322" s="2">
        <v>2016</v>
      </c>
      <c r="L3322" s="2" t="s">
        <v>21</v>
      </c>
      <c r="M3322" s="3">
        <v>42682</v>
      </c>
    </row>
    <row r="3323" spans="1:13" x14ac:dyDescent="0.2">
      <c r="A3323" s="1" t="s">
        <v>69</v>
      </c>
      <c r="B3323" s="2" t="s">
        <v>3923</v>
      </c>
      <c r="C3323" s="2" t="s">
        <v>24</v>
      </c>
      <c r="D3323" s="4">
        <v>39000000</v>
      </c>
      <c r="E3323" s="2" t="s">
        <v>3438</v>
      </c>
      <c r="F3323" s="2" t="s">
        <v>90</v>
      </c>
      <c r="G3323" s="2">
        <v>67.540000000000006</v>
      </c>
      <c r="H3323" s="2">
        <v>32.46</v>
      </c>
      <c r="I3323" s="2" t="s">
        <v>19</v>
      </c>
      <c r="J3323" s="6">
        <v>0.55000000000000004</v>
      </c>
      <c r="K3323" s="2">
        <v>2016</v>
      </c>
      <c r="L3323" s="2" t="s">
        <v>21</v>
      </c>
      <c r="M3323" s="3">
        <v>42682</v>
      </c>
    </row>
    <row r="3324" spans="1:13" x14ac:dyDescent="0.2">
      <c r="A3324" s="1" t="s">
        <v>205</v>
      </c>
      <c r="B3324" s="2" t="s">
        <v>3924</v>
      </c>
      <c r="C3324" s="2" t="s">
        <v>24</v>
      </c>
      <c r="D3324" s="4">
        <v>31000000</v>
      </c>
      <c r="E3324" s="2" t="s">
        <v>3438</v>
      </c>
      <c r="F3324" s="2" t="s">
        <v>18</v>
      </c>
      <c r="G3324" s="2">
        <v>64.760000000000005</v>
      </c>
      <c r="H3324" s="2">
        <v>35.24</v>
      </c>
      <c r="I3324" s="2" t="s">
        <v>19</v>
      </c>
      <c r="J3324" s="6">
        <v>0.55000000000000004</v>
      </c>
      <c r="K3324" s="2">
        <v>2016</v>
      </c>
      <c r="L3324" s="2" t="s">
        <v>21</v>
      </c>
      <c r="M3324" s="3">
        <v>42682</v>
      </c>
    </row>
    <row r="3325" spans="1:13" x14ac:dyDescent="0.2">
      <c r="A3325" s="1" t="s">
        <v>22</v>
      </c>
      <c r="B3325" s="2" t="s">
        <v>3925</v>
      </c>
      <c r="C3325" s="2" t="s">
        <v>24</v>
      </c>
      <c r="D3325" s="4">
        <v>96000000</v>
      </c>
      <c r="E3325" s="2" t="s">
        <v>3438</v>
      </c>
      <c r="F3325" s="2" t="s">
        <v>130</v>
      </c>
      <c r="G3325" s="2">
        <v>61.72</v>
      </c>
      <c r="H3325" s="2">
        <v>38.28</v>
      </c>
      <c r="I3325" s="2" t="s">
        <v>19</v>
      </c>
      <c r="J3325" s="6">
        <v>0.55000000000000004</v>
      </c>
      <c r="K3325" s="2">
        <v>2016</v>
      </c>
      <c r="L3325" s="2" t="s">
        <v>21</v>
      </c>
      <c r="M3325" s="3">
        <v>42682</v>
      </c>
    </row>
    <row r="3326" spans="1:13" x14ac:dyDescent="0.2">
      <c r="A3326" s="1" t="s">
        <v>22</v>
      </c>
      <c r="B3326" s="2" t="s">
        <v>3926</v>
      </c>
      <c r="C3326" s="2" t="s">
        <v>24</v>
      </c>
      <c r="D3326" s="4">
        <v>39000000</v>
      </c>
      <c r="E3326" s="2" t="s">
        <v>3438</v>
      </c>
      <c r="F3326" s="2" t="s">
        <v>233</v>
      </c>
      <c r="G3326" s="2">
        <v>64.97</v>
      </c>
      <c r="H3326" s="2">
        <v>35.03</v>
      </c>
      <c r="I3326" s="2" t="s">
        <v>19</v>
      </c>
      <c r="J3326" s="6">
        <v>0.55000000000000004</v>
      </c>
      <c r="K3326" s="2">
        <v>2016</v>
      </c>
      <c r="L3326" s="2" t="s">
        <v>21</v>
      </c>
      <c r="M3326" s="3">
        <v>42682</v>
      </c>
    </row>
    <row r="3327" spans="1:13" x14ac:dyDescent="0.2">
      <c r="A3327" s="1" t="s">
        <v>180</v>
      </c>
      <c r="B3327" s="2" t="s">
        <v>3927</v>
      </c>
      <c r="C3327" s="2" t="s">
        <v>24</v>
      </c>
      <c r="D3327" s="4">
        <v>30400000</v>
      </c>
      <c r="E3327" s="2" t="s">
        <v>3438</v>
      </c>
      <c r="F3327" s="2" t="s">
        <v>159</v>
      </c>
      <c r="G3327" s="2">
        <v>60.22</v>
      </c>
      <c r="H3327" s="2">
        <v>39.78</v>
      </c>
      <c r="I3327" s="2" t="s">
        <v>19</v>
      </c>
      <c r="J3327" s="6">
        <v>0.55000000000000004</v>
      </c>
      <c r="K3327" s="2">
        <v>2016</v>
      </c>
      <c r="L3327" s="2" t="s">
        <v>21</v>
      </c>
      <c r="M3327" s="3">
        <v>42682</v>
      </c>
    </row>
    <row r="3328" spans="1:13" x14ac:dyDescent="0.2">
      <c r="A3328" s="1" t="s">
        <v>60</v>
      </c>
      <c r="B3328" s="2" t="s">
        <v>3928</v>
      </c>
      <c r="C3328" s="2" t="s">
        <v>24</v>
      </c>
      <c r="D3328" s="4">
        <v>7000000</v>
      </c>
      <c r="E3328" s="2" t="s">
        <v>3438</v>
      </c>
      <c r="F3328" s="2" t="s">
        <v>3929</v>
      </c>
      <c r="G3328" s="2">
        <v>62.28</v>
      </c>
      <c r="H3328" s="2">
        <v>37.72</v>
      </c>
      <c r="I3328" s="2" t="s">
        <v>19</v>
      </c>
      <c r="J3328" s="6">
        <v>0.55000000000000004</v>
      </c>
      <c r="K3328" s="2">
        <v>2016</v>
      </c>
      <c r="L3328" s="2" t="s">
        <v>21</v>
      </c>
      <c r="M3328" s="3">
        <v>42682</v>
      </c>
    </row>
    <row r="3329" spans="1:13" x14ac:dyDescent="0.2">
      <c r="A3329" s="1" t="s">
        <v>269</v>
      </c>
      <c r="B3329" s="2" t="s">
        <v>3930</v>
      </c>
      <c r="C3329" s="2" t="s">
        <v>24</v>
      </c>
      <c r="D3329" s="4">
        <v>14700000</v>
      </c>
      <c r="E3329" s="2" t="s">
        <v>3438</v>
      </c>
      <c r="F3329" s="2" t="s">
        <v>3931</v>
      </c>
      <c r="G3329" s="2">
        <v>57.28</v>
      </c>
      <c r="H3329" s="2">
        <v>42.72</v>
      </c>
      <c r="I3329" s="2" t="s">
        <v>19</v>
      </c>
      <c r="J3329" s="6">
        <v>0.55000000000000004</v>
      </c>
      <c r="K3329" s="2">
        <v>2016</v>
      </c>
      <c r="L3329" s="2" t="s">
        <v>21</v>
      </c>
      <c r="M3329" s="3">
        <v>42682</v>
      </c>
    </row>
    <row r="3330" spans="1:13" x14ac:dyDescent="0.2">
      <c r="A3330" s="1" t="s">
        <v>108</v>
      </c>
      <c r="B3330" s="2" t="s">
        <v>3932</v>
      </c>
      <c r="C3330" s="2" t="s">
        <v>15</v>
      </c>
      <c r="D3330" s="2" t="s">
        <v>3933</v>
      </c>
      <c r="E3330" s="2" t="s">
        <v>3438</v>
      </c>
      <c r="F3330" s="2" t="s">
        <v>65</v>
      </c>
      <c r="G3330" s="2">
        <v>70.86</v>
      </c>
      <c r="H3330" s="2">
        <v>29.14</v>
      </c>
      <c r="I3330" s="2" t="s">
        <v>19</v>
      </c>
      <c r="J3330" s="2" t="s">
        <v>20</v>
      </c>
      <c r="K3330" s="2">
        <v>2016</v>
      </c>
      <c r="L3330" s="2" t="s">
        <v>21</v>
      </c>
      <c r="M3330" s="3">
        <v>42682</v>
      </c>
    </row>
    <row r="3331" spans="1:13" x14ac:dyDescent="0.2">
      <c r="A3331" s="1" t="s">
        <v>13</v>
      </c>
      <c r="B3331" s="2" t="s">
        <v>3934</v>
      </c>
      <c r="C3331" s="2" t="s">
        <v>24</v>
      </c>
      <c r="D3331" s="4">
        <v>57000000</v>
      </c>
      <c r="E3331" s="2" t="s">
        <v>3438</v>
      </c>
      <c r="F3331" s="2" t="s">
        <v>2366</v>
      </c>
      <c r="G3331" s="2">
        <v>86.51</v>
      </c>
      <c r="H3331" s="2">
        <v>13.49</v>
      </c>
      <c r="I3331" s="2" t="s">
        <v>19</v>
      </c>
      <c r="J3331" s="6">
        <v>0.55000000000000004</v>
      </c>
      <c r="K3331" s="2">
        <v>2016</v>
      </c>
      <c r="L3331" s="2" t="s">
        <v>21</v>
      </c>
      <c r="M3331" s="3">
        <v>42682</v>
      </c>
    </row>
    <row r="3332" spans="1:13" x14ac:dyDescent="0.2">
      <c r="A3332" s="1" t="s">
        <v>511</v>
      </c>
      <c r="B3332" s="2" t="s">
        <v>3490</v>
      </c>
      <c r="C3332" s="2" t="s">
        <v>24</v>
      </c>
      <c r="D3332" s="4">
        <v>45000000</v>
      </c>
      <c r="E3332" s="2" t="s">
        <v>3438</v>
      </c>
      <c r="F3332" s="2" t="s">
        <v>93</v>
      </c>
      <c r="G3332" s="2">
        <v>73.3</v>
      </c>
      <c r="H3332" s="2">
        <v>26.7</v>
      </c>
      <c r="I3332" s="2" t="s">
        <v>19</v>
      </c>
      <c r="J3332" s="6">
        <v>0.55000000000000004</v>
      </c>
      <c r="K3332" s="2">
        <v>2016</v>
      </c>
      <c r="L3332" s="2" t="s">
        <v>21</v>
      </c>
      <c r="M3332" s="3">
        <v>42682</v>
      </c>
    </row>
    <row r="3333" spans="1:13" x14ac:dyDescent="0.2">
      <c r="A3333" s="1" t="s">
        <v>60</v>
      </c>
      <c r="B3333" s="2" t="s">
        <v>3935</v>
      </c>
      <c r="C3333" s="2" t="s">
        <v>24</v>
      </c>
      <c r="D3333" s="4">
        <v>21000000</v>
      </c>
      <c r="E3333" s="2" t="s">
        <v>3438</v>
      </c>
      <c r="F3333" s="2" t="s">
        <v>115</v>
      </c>
      <c r="G3333" s="2">
        <v>78.61</v>
      </c>
      <c r="H3333" s="2">
        <v>21.39</v>
      </c>
      <c r="I3333" s="2" t="s">
        <v>19</v>
      </c>
      <c r="J3333" s="6">
        <v>0.55000000000000004</v>
      </c>
      <c r="K3333" s="2">
        <v>2016</v>
      </c>
      <c r="L3333" s="2" t="s">
        <v>21</v>
      </c>
      <c r="M3333" s="3">
        <v>42682</v>
      </c>
    </row>
    <row r="3334" spans="1:13" x14ac:dyDescent="0.2">
      <c r="A3334" s="1" t="s">
        <v>280</v>
      </c>
      <c r="B3334" s="2" t="s">
        <v>3491</v>
      </c>
      <c r="C3334" s="2" t="s">
        <v>24</v>
      </c>
      <c r="D3334" s="4">
        <v>87300000</v>
      </c>
      <c r="E3334" s="2" t="s">
        <v>3438</v>
      </c>
      <c r="F3334" s="2" t="s">
        <v>76</v>
      </c>
      <c r="G3334" s="2">
        <v>71.319999999999993</v>
      </c>
      <c r="H3334" s="2">
        <v>29.68</v>
      </c>
      <c r="I3334" s="2" t="s">
        <v>19</v>
      </c>
      <c r="J3334" s="6">
        <v>0.55000000000000004</v>
      </c>
      <c r="K3334" s="2">
        <v>2016</v>
      </c>
      <c r="L3334" s="2" t="s">
        <v>21</v>
      </c>
      <c r="M3334" s="3">
        <v>42682</v>
      </c>
    </row>
    <row r="3335" spans="1:13" x14ac:dyDescent="0.2">
      <c r="A3335" s="1" t="s">
        <v>13</v>
      </c>
      <c r="B3335" s="2" t="s">
        <v>3936</v>
      </c>
      <c r="C3335" s="2" t="s">
        <v>24</v>
      </c>
      <c r="D3335" s="4">
        <v>200000000</v>
      </c>
      <c r="E3335" s="2" t="s">
        <v>3438</v>
      </c>
      <c r="F3335" s="2" t="s">
        <v>3937</v>
      </c>
      <c r="G3335" s="2">
        <v>69.09</v>
      </c>
      <c r="H3335" s="2">
        <v>30.91</v>
      </c>
      <c r="I3335" s="2" t="s">
        <v>19</v>
      </c>
      <c r="J3335" s="6">
        <v>0.55000000000000004</v>
      </c>
      <c r="K3335" s="2">
        <v>2016</v>
      </c>
      <c r="L3335" s="2" t="s">
        <v>21</v>
      </c>
      <c r="M3335" s="3">
        <v>42682</v>
      </c>
    </row>
    <row r="3336" spans="1:13" x14ac:dyDescent="0.2">
      <c r="A3336" s="1" t="s">
        <v>13</v>
      </c>
      <c r="B3336" s="2" t="s">
        <v>3936</v>
      </c>
      <c r="C3336" s="2" t="s">
        <v>15</v>
      </c>
      <c r="D3336" s="2" t="s">
        <v>3938</v>
      </c>
      <c r="E3336" s="2" t="s">
        <v>3438</v>
      </c>
      <c r="F3336" s="2" t="s">
        <v>189</v>
      </c>
      <c r="G3336" s="2">
        <v>65.849999999999994</v>
      </c>
      <c r="H3336" s="2">
        <v>34.15</v>
      </c>
      <c r="I3336" s="2" t="s">
        <v>26</v>
      </c>
      <c r="J3336" s="2" t="s">
        <v>31</v>
      </c>
      <c r="K3336" s="2">
        <v>2016</v>
      </c>
      <c r="L3336" s="2" t="s">
        <v>21</v>
      </c>
      <c r="M3336" s="3">
        <v>42682</v>
      </c>
    </row>
    <row r="3337" spans="1:13" x14ac:dyDescent="0.2">
      <c r="A3337" s="1" t="s">
        <v>511</v>
      </c>
      <c r="B3337" s="2" t="s">
        <v>3939</v>
      </c>
      <c r="C3337" s="2" t="s">
        <v>24</v>
      </c>
      <c r="D3337" s="4">
        <v>22100000</v>
      </c>
      <c r="E3337" s="2" t="s">
        <v>3438</v>
      </c>
      <c r="F3337" s="2" t="s">
        <v>51</v>
      </c>
      <c r="G3337" s="2">
        <v>74.83</v>
      </c>
      <c r="H3337" s="2">
        <v>25.17</v>
      </c>
      <c r="I3337" s="2" t="s">
        <v>19</v>
      </c>
      <c r="J3337" s="6">
        <v>0.55000000000000004</v>
      </c>
      <c r="K3337" s="2">
        <v>2016</v>
      </c>
      <c r="L3337" s="2" t="s">
        <v>21</v>
      </c>
      <c r="M3337" s="3">
        <v>42682</v>
      </c>
    </row>
    <row r="3338" spans="1:13" x14ac:dyDescent="0.2">
      <c r="A3338" s="1" t="s">
        <v>308</v>
      </c>
      <c r="B3338" s="2" t="s">
        <v>3940</v>
      </c>
      <c r="C3338" s="2" t="s">
        <v>24</v>
      </c>
      <c r="D3338" s="4">
        <v>6500000</v>
      </c>
      <c r="E3338" s="2" t="s">
        <v>3438</v>
      </c>
      <c r="F3338" s="2" t="s">
        <v>51</v>
      </c>
      <c r="G3338" s="2">
        <v>57.25</v>
      </c>
      <c r="H3338" s="2">
        <v>42.75</v>
      </c>
      <c r="I3338" s="2" t="s">
        <v>19</v>
      </c>
      <c r="J3338" s="6">
        <v>0.55000000000000004</v>
      </c>
      <c r="K3338" s="2">
        <v>2016</v>
      </c>
      <c r="L3338" s="2" t="s">
        <v>21</v>
      </c>
      <c r="M3338" s="3">
        <v>42682</v>
      </c>
    </row>
    <row r="3339" spans="1:13" x14ac:dyDescent="0.2">
      <c r="A3339" s="1" t="s">
        <v>52</v>
      </c>
      <c r="B3339" s="2" t="s">
        <v>3941</v>
      </c>
      <c r="C3339" s="2" t="s">
        <v>15</v>
      </c>
      <c r="D3339" s="2" t="s">
        <v>3942</v>
      </c>
      <c r="E3339" s="2" t="s">
        <v>3438</v>
      </c>
      <c r="F3339" s="2" t="s">
        <v>314</v>
      </c>
      <c r="G3339" s="2">
        <v>67.12</v>
      </c>
      <c r="H3339" s="2">
        <v>32.880000000000003</v>
      </c>
      <c r="I3339" s="2" t="s">
        <v>19</v>
      </c>
      <c r="J3339" s="2" t="s">
        <v>20</v>
      </c>
      <c r="K3339" s="2">
        <v>2016</v>
      </c>
      <c r="L3339" s="2" t="s">
        <v>21</v>
      </c>
      <c r="M3339" s="3">
        <v>42682</v>
      </c>
    </row>
    <row r="3340" spans="1:13" x14ac:dyDescent="0.2">
      <c r="A3340" s="1" t="s">
        <v>521</v>
      </c>
      <c r="B3340" s="2" t="s">
        <v>3943</v>
      </c>
      <c r="C3340" s="2" t="s">
        <v>24</v>
      </c>
      <c r="D3340" s="4">
        <v>24000000</v>
      </c>
      <c r="E3340" s="2" t="s">
        <v>3438</v>
      </c>
      <c r="F3340" s="2" t="s">
        <v>51</v>
      </c>
      <c r="G3340" s="2">
        <v>70.58</v>
      </c>
      <c r="H3340" s="2">
        <v>29.42</v>
      </c>
      <c r="I3340" s="2" t="s">
        <v>19</v>
      </c>
      <c r="J3340" s="2" t="s">
        <v>31</v>
      </c>
      <c r="K3340" s="2">
        <v>2016</v>
      </c>
      <c r="L3340" s="2" t="s">
        <v>21</v>
      </c>
      <c r="M3340" s="3">
        <v>42682</v>
      </c>
    </row>
    <row r="3341" spans="1:13" x14ac:dyDescent="0.2">
      <c r="A3341" s="1" t="s">
        <v>420</v>
      </c>
      <c r="B3341" s="2" t="s">
        <v>3591</v>
      </c>
      <c r="C3341" s="2" t="s">
        <v>24</v>
      </c>
      <c r="D3341" s="4">
        <v>24000000</v>
      </c>
      <c r="E3341" s="2" t="s">
        <v>3438</v>
      </c>
      <c r="F3341" s="2" t="s">
        <v>140</v>
      </c>
      <c r="G3341" s="2">
        <v>69.150000000000006</v>
      </c>
      <c r="H3341" s="2">
        <v>30.85</v>
      </c>
      <c r="I3341" s="2" t="s">
        <v>19</v>
      </c>
      <c r="J3341" s="6">
        <v>0.55000000000000004</v>
      </c>
      <c r="K3341" s="2">
        <v>2016</v>
      </c>
      <c r="L3341" s="2" t="s">
        <v>21</v>
      </c>
      <c r="M3341" s="3">
        <v>42682</v>
      </c>
    </row>
    <row r="3342" spans="1:13" x14ac:dyDescent="0.2">
      <c r="A3342" s="1" t="s">
        <v>205</v>
      </c>
      <c r="B3342" s="2" t="s">
        <v>1581</v>
      </c>
      <c r="C3342" s="2" t="s">
        <v>15</v>
      </c>
      <c r="D3342" s="2" t="s">
        <v>3944</v>
      </c>
      <c r="E3342" s="2" t="s">
        <v>3438</v>
      </c>
      <c r="F3342" s="2" t="s">
        <v>251</v>
      </c>
      <c r="G3342" s="2">
        <v>76.33</v>
      </c>
      <c r="H3342" s="2">
        <v>23.67</v>
      </c>
      <c r="I3342" s="2" t="s">
        <v>19</v>
      </c>
      <c r="J3342" s="2" t="s">
        <v>20</v>
      </c>
      <c r="K3342" s="2">
        <v>2016</v>
      </c>
      <c r="L3342" s="2" t="s">
        <v>21</v>
      </c>
      <c r="M3342" s="3">
        <v>42682</v>
      </c>
    </row>
    <row r="3343" spans="1:13" x14ac:dyDescent="0.2">
      <c r="A3343" s="1" t="s">
        <v>511</v>
      </c>
      <c r="B3343" s="2" t="s">
        <v>3945</v>
      </c>
      <c r="C3343" s="2" t="s">
        <v>24</v>
      </c>
      <c r="D3343" s="4">
        <v>8000000</v>
      </c>
      <c r="E3343" s="2" t="s">
        <v>3438</v>
      </c>
      <c r="F3343" s="2" t="s">
        <v>251</v>
      </c>
      <c r="G3343" s="2">
        <v>72.33</v>
      </c>
      <c r="H3343" s="2">
        <v>27.67</v>
      </c>
      <c r="I3343" s="2" t="s">
        <v>19</v>
      </c>
      <c r="J3343" s="2" t="s">
        <v>31</v>
      </c>
      <c r="K3343" s="2">
        <v>2016</v>
      </c>
      <c r="L3343" s="2" t="s">
        <v>21</v>
      </c>
      <c r="M3343" s="3">
        <v>42682</v>
      </c>
    </row>
    <row r="3344" spans="1:13" x14ac:dyDescent="0.2">
      <c r="A3344" s="1" t="s">
        <v>511</v>
      </c>
      <c r="B3344" s="2" t="s">
        <v>3946</v>
      </c>
      <c r="C3344" s="2" t="s">
        <v>24</v>
      </c>
      <c r="D3344" s="4">
        <v>14000000</v>
      </c>
      <c r="E3344" s="2" t="s">
        <v>3438</v>
      </c>
      <c r="F3344" s="2" t="s">
        <v>115</v>
      </c>
      <c r="G3344" s="2">
        <v>71.98</v>
      </c>
      <c r="H3344" s="2">
        <v>28.02</v>
      </c>
      <c r="I3344" s="2" t="s">
        <v>19</v>
      </c>
      <c r="J3344" s="6">
        <v>0.55000000000000004</v>
      </c>
      <c r="K3344" s="2">
        <v>2016</v>
      </c>
      <c r="L3344" s="2" t="s">
        <v>21</v>
      </c>
      <c r="M3344" s="3">
        <v>42682</v>
      </c>
    </row>
    <row r="3345" spans="1:13" x14ac:dyDescent="0.2">
      <c r="A3345" s="1" t="s">
        <v>13</v>
      </c>
      <c r="B3345" s="2" t="s">
        <v>3790</v>
      </c>
      <c r="C3345" s="2" t="s">
        <v>24</v>
      </c>
      <c r="D3345" s="4">
        <v>260000000</v>
      </c>
      <c r="E3345" s="2" t="s">
        <v>3438</v>
      </c>
      <c r="F3345" s="2" t="s">
        <v>314</v>
      </c>
      <c r="G3345" s="2">
        <v>64.02</v>
      </c>
      <c r="H3345" s="2">
        <v>35.979999999999997</v>
      </c>
      <c r="I3345" s="2" t="s">
        <v>19</v>
      </c>
      <c r="J3345" s="6">
        <v>0.55000000000000004</v>
      </c>
      <c r="K3345" s="2">
        <v>2016</v>
      </c>
      <c r="L3345" s="2" t="s">
        <v>21</v>
      </c>
      <c r="M3345" s="3">
        <v>42682</v>
      </c>
    </row>
    <row r="3346" spans="1:13" x14ac:dyDescent="0.2">
      <c r="A3346" s="1" t="s">
        <v>66</v>
      </c>
      <c r="B3346" s="2" t="s">
        <v>3947</v>
      </c>
      <c r="C3346" s="2" t="s">
        <v>15</v>
      </c>
      <c r="D3346" s="2" t="s">
        <v>3948</v>
      </c>
      <c r="E3346" s="2" t="s">
        <v>3438</v>
      </c>
      <c r="F3346" s="2" t="s">
        <v>59</v>
      </c>
      <c r="G3346" s="2">
        <v>66.790000000000006</v>
      </c>
      <c r="H3346" s="2">
        <v>33.21</v>
      </c>
      <c r="I3346" s="2" t="s">
        <v>19</v>
      </c>
      <c r="J3346" s="2" t="s">
        <v>31</v>
      </c>
      <c r="K3346" s="2">
        <v>2016</v>
      </c>
      <c r="L3346" s="2" t="s">
        <v>21</v>
      </c>
      <c r="M3346" s="3">
        <v>42682</v>
      </c>
    </row>
    <row r="3347" spans="1:13" x14ac:dyDescent="0.2">
      <c r="A3347" s="1" t="s">
        <v>52</v>
      </c>
      <c r="B3347" s="2" t="s">
        <v>3595</v>
      </c>
      <c r="C3347" s="2" t="s">
        <v>24</v>
      </c>
      <c r="D3347" s="4">
        <v>72000000</v>
      </c>
      <c r="E3347" s="2" t="s">
        <v>3438</v>
      </c>
      <c r="F3347" s="2" t="s">
        <v>490</v>
      </c>
      <c r="G3347" s="2">
        <v>68.63</v>
      </c>
      <c r="H3347" s="2">
        <v>31.37</v>
      </c>
      <c r="I3347" s="2" t="s">
        <v>19</v>
      </c>
      <c r="J3347" s="6">
        <v>0.55000000000000004</v>
      </c>
      <c r="K3347" s="2">
        <v>2016</v>
      </c>
      <c r="L3347" s="2" t="s">
        <v>21</v>
      </c>
      <c r="M3347" s="3">
        <v>42682</v>
      </c>
    </row>
    <row r="3348" spans="1:13" x14ac:dyDescent="0.2">
      <c r="A3348" s="1" t="s">
        <v>13</v>
      </c>
      <c r="B3348" s="2" t="s">
        <v>3949</v>
      </c>
      <c r="C3348" s="2" t="s">
        <v>24</v>
      </c>
      <c r="D3348" s="4">
        <v>106000000</v>
      </c>
      <c r="E3348" s="2" t="s">
        <v>3438</v>
      </c>
      <c r="F3348" s="2" t="s">
        <v>136</v>
      </c>
      <c r="G3348" s="2">
        <v>84.23</v>
      </c>
      <c r="H3348" s="2">
        <v>15.77</v>
      </c>
      <c r="I3348" s="2" t="s">
        <v>19</v>
      </c>
      <c r="J3348" s="6">
        <v>0.55000000000000004</v>
      </c>
      <c r="K3348" s="2">
        <v>2016</v>
      </c>
      <c r="L3348" s="2" t="s">
        <v>21</v>
      </c>
      <c r="M3348" s="3">
        <v>42682</v>
      </c>
    </row>
    <row r="3349" spans="1:13" x14ac:dyDescent="0.2">
      <c r="A3349" s="1" t="s">
        <v>290</v>
      </c>
      <c r="B3349" s="2" t="s">
        <v>3950</v>
      </c>
      <c r="C3349" s="2" t="s">
        <v>24</v>
      </c>
      <c r="D3349" s="4">
        <v>12000000</v>
      </c>
      <c r="E3349" s="2" t="s">
        <v>3438</v>
      </c>
      <c r="F3349" s="2" t="s">
        <v>18</v>
      </c>
      <c r="G3349" s="2">
        <v>74.239999999999995</v>
      </c>
      <c r="H3349" s="2">
        <v>25.76</v>
      </c>
      <c r="I3349" s="2" t="s">
        <v>19</v>
      </c>
      <c r="J3349" s="6">
        <v>0.55000000000000004</v>
      </c>
      <c r="K3349" s="2">
        <v>2016</v>
      </c>
      <c r="L3349" s="2" t="s">
        <v>21</v>
      </c>
      <c r="M3349" s="3">
        <v>42682</v>
      </c>
    </row>
    <row r="3350" spans="1:13" x14ac:dyDescent="0.2">
      <c r="A3350" s="1" t="s">
        <v>79</v>
      </c>
      <c r="B3350" s="2" t="s">
        <v>3951</v>
      </c>
      <c r="C3350" s="2" t="s">
        <v>24</v>
      </c>
      <c r="D3350" s="4">
        <v>45000000</v>
      </c>
      <c r="E3350" s="2" t="s">
        <v>3438</v>
      </c>
      <c r="F3350" s="2" t="s">
        <v>176</v>
      </c>
      <c r="G3350" s="2">
        <v>64.73</v>
      </c>
      <c r="H3350" s="2">
        <v>35.270000000000003</v>
      </c>
      <c r="I3350" s="2" t="s">
        <v>19</v>
      </c>
      <c r="J3350" s="6">
        <v>0.55000000000000004</v>
      </c>
      <c r="K3350" s="2">
        <v>2016</v>
      </c>
      <c r="L3350" s="2" t="s">
        <v>21</v>
      </c>
      <c r="M3350" s="3">
        <v>42682</v>
      </c>
    </row>
    <row r="3351" spans="1:13" x14ac:dyDescent="0.2">
      <c r="A3351" s="1" t="s">
        <v>296</v>
      </c>
      <c r="B3351" s="2" t="s">
        <v>3952</v>
      </c>
      <c r="C3351" s="2" t="s">
        <v>24</v>
      </c>
      <c r="D3351" s="4">
        <v>311000000</v>
      </c>
      <c r="E3351" s="2" t="s">
        <v>3438</v>
      </c>
      <c r="F3351" s="2" t="s">
        <v>48</v>
      </c>
      <c r="G3351" s="2">
        <v>76.33</v>
      </c>
      <c r="H3351" s="2">
        <v>23.67</v>
      </c>
      <c r="I3351" s="2" t="s">
        <v>19</v>
      </c>
      <c r="J3351" s="6">
        <v>0.55000000000000004</v>
      </c>
      <c r="K3351" s="2">
        <v>2016</v>
      </c>
      <c r="L3351" s="2" t="s">
        <v>21</v>
      </c>
      <c r="M3351" s="3">
        <v>42682</v>
      </c>
    </row>
    <row r="3352" spans="1:13" x14ac:dyDescent="0.2">
      <c r="A3352" s="1" t="s">
        <v>108</v>
      </c>
      <c r="B3352" s="2" t="s">
        <v>3953</v>
      </c>
      <c r="C3352" s="2" t="s">
        <v>24</v>
      </c>
      <c r="D3352" s="4">
        <v>7000000</v>
      </c>
      <c r="E3352" s="2" t="s">
        <v>3438</v>
      </c>
      <c r="F3352" s="2" t="s">
        <v>245</v>
      </c>
      <c r="G3352" s="2">
        <v>71.63</v>
      </c>
      <c r="H3352" s="2">
        <v>28.37</v>
      </c>
      <c r="I3352" s="2" t="s">
        <v>19</v>
      </c>
      <c r="J3352" s="6">
        <v>0.55000000000000004</v>
      </c>
      <c r="K3352" s="2">
        <v>2016</v>
      </c>
      <c r="L3352" s="2" t="s">
        <v>21</v>
      </c>
      <c r="M3352" s="3">
        <v>42682</v>
      </c>
    </row>
    <row r="3353" spans="1:13" x14ac:dyDescent="0.2">
      <c r="A3353" s="1" t="s">
        <v>205</v>
      </c>
      <c r="B3353" s="2" t="s">
        <v>2152</v>
      </c>
      <c r="C3353" s="2" t="s">
        <v>24</v>
      </c>
      <c r="D3353" s="4">
        <v>40200000</v>
      </c>
      <c r="E3353" s="2" t="s">
        <v>3438</v>
      </c>
      <c r="F3353" s="2" t="s">
        <v>48</v>
      </c>
      <c r="G3353" s="2">
        <v>62.13</v>
      </c>
      <c r="H3353" s="2">
        <v>37.869999999999997</v>
      </c>
      <c r="I3353" s="2" t="s">
        <v>19</v>
      </c>
      <c r="J3353" s="6">
        <v>0.55000000000000004</v>
      </c>
      <c r="K3353" s="2">
        <v>2016</v>
      </c>
      <c r="L3353" s="2" t="s">
        <v>21</v>
      </c>
      <c r="M3353" s="3">
        <v>42682</v>
      </c>
    </row>
    <row r="3354" spans="1:13" x14ac:dyDescent="0.2">
      <c r="A3354" s="1" t="s">
        <v>205</v>
      </c>
      <c r="B3354" s="2" t="s">
        <v>2152</v>
      </c>
      <c r="C3354" s="2" t="s">
        <v>24</v>
      </c>
      <c r="D3354" s="4">
        <v>22000000</v>
      </c>
      <c r="E3354" s="2" t="s">
        <v>3438</v>
      </c>
      <c r="F3354" s="2" t="s">
        <v>159</v>
      </c>
      <c r="G3354" s="2">
        <v>65.86</v>
      </c>
      <c r="H3354" s="2">
        <v>34.14</v>
      </c>
      <c r="I3354" s="2" t="s">
        <v>19</v>
      </c>
      <c r="J3354" s="6">
        <v>0.55000000000000004</v>
      </c>
      <c r="K3354" s="2">
        <v>2016</v>
      </c>
      <c r="L3354" s="2" t="s">
        <v>21</v>
      </c>
      <c r="M3354" s="3">
        <v>42682</v>
      </c>
    </row>
    <row r="3355" spans="1:13" x14ac:dyDescent="0.2">
      <c r="A3355" s="1" t="s">
        <v>205</v>
      </c>
      <c r="B3355" s="2" t="s">
        <v>3598</v>
      </c>
      <c r="C3355" s="2" t="s">
        <v>24</v>
      </c>
      <c r="D3355" s="4">
        <v>33000000</v>
      </c>
      <c r="E3355" s="2" t="s">
        <v>3438</v>
      </c>
      <c r="F3355" s="2" t="s">
        <v>93</v>
      </c>
      <c r="G3355" s="2">
        <v>72.7</v>
      </c>
      <c r="H3355" s="2">
        <v>27.3</v>
      </c>
      <c r="I3355" s="2" t="s">
        <v>19</v>
      </c>
      <c r="J3355" s="6">
        <v>0.55000000000000004</v>
      </c>
      <c r="K3355" s="2">
        <v>2016</v>
      </c>
      <c r="L3355" s="2" t="s">
        <v>21</v>
      </c>
      <c r="M3355" s="3">
        <v>42682</v>
      </c>
    </row>
    <row r="3356" spans="1:13" x14ac:dyDescent="0.2">
      <c r="A3356" s="1" t="s">
        <v>280</v>
      </c>
      <c r="B3356" s="2" t="s">
        <v>3954</v>
      </c>
      <c r="C3356" s="2" t="s">
        <v>24</v>
      </c>
      <c r="D3356" s="4">
        <v>42000000</v>
      </c>
      <c r="E3356" s="2" t="s">
        <v>3438</v>
      </c>
      <c r="F3356" s="2" t="s">
        <v>95</v>
      </c>
      <c r="G3356" s="2">
        <v>78.180000000000007</v>
      </c>
      <c r="H3356" s="2">
        <v>21.82</v>
      </c>
      <c r="I3356" s="2" t="s">
        <v>19</v>
      </c>
      <c r="J3356" s="6">
        <v>0.55000000000000004</v>
      </c>
      <c r="K3356" s="2">
        <v>2016</v>
      </c>
      <c r="L3356" s="2" t="s">
        <v>21</v>
      </c>
      <c r="M3356" s="3">
        <v>42682</v>
      </c>
    </row>
    <row r="3357" spans="1:13" x14ac:dyDescent="0.2">
      <c r="A3357" s="1" t="s">
        <v>280</v>
      </c>
      <c r="B3357" s="2" t="s">
        <v>3955</v>
      </c>
      <c r="C3357" s="2" t="s">
        <v>24</v>
      </c>
      <c r="D3357" s="4">
        <v>27000000</v>
      </c>
      <c r="E3357" s="2" t="s">
        <v>3438</v>
      </c>
      <c r="F3357" s="2" t="s">
        <v>97</v>
      </c>
      <c r="G3357" s="2">
        <v>76.92</v>
      </c>
      <c r="H3357" s="2">
        <v>23.08</v>
      </c>
      <c r="I3357" s="2" t="s">
        <v>19</v>
      </c>
      <c r="J3357" s="6">
        <v>0.55000000000000004</v>
      </c>
      <c r="K3357" s="2">
        <v>2016</v>
      </c>
      <c r="L3357" s="2" t="s">
        <v>21</v>
      </c>
      <c r="M3357" s="3">
        <v>42682</v>
      </c>
    </row>
    <row r="3358" spans="1:13" x14ac:dyDescent="0.2">
      <c r="A3358" s="1" t="s">
        <v>40</v>
      </c>
      <c r="B3358" s="2" t="s">
        <v>3956</v>
      </c>
      <c r="C3358" s="2" t="s">
        <v>24</v>
      </c>
      <c r="D3358" s="4">
        <v>29600000</v>
      </c>
      <c r="E3358" s="2" t="s">
        <v>3438</v>
      </c>
      <c r="F3358" s="2" t="s">
        <v>314</v>
      </c>
      <c r="G3358" s="2">
        <v>69.150000000000006</v>
      </c>
      <c r="H3358" s="2">
        <v>30.85</v>
      </c>
      <c r="I3358" s="2" t="s">
        <v>19</v>
      </c>
      <c r="J3358" s="6">
        <v>0.55000000000000004</v>
      </c>
      <c r="K3358" s="2">
        <v>2016</v>
      </c>
      <c r="L3358" s="2" t="s">
        <v>21</v>
      </c>
      <c r="M3358" s="3">
        <v>42682</v>
      </c>
    </row>
    <row r="3359" spans="1:13" x14ac:dyDescent="0.2">
      <c r="A3359" s="1" t="s">
        <v>13</v>
      </c>
      <c r="B3359" s="2" t="s">
        <v>3601</v>
      </c>
      <c r="C3359" s="2" t="s">
        <v>24</v>
      </c>
      <c r="D3359" s="4">
        <v>27000000</v>
      </c>
      <c r="E3359" s="2" t="s">
        <v>3438</v>
      </c>
      <c r="F3359" s="2" t="s">
        <v>51</v>
      </c>
      <c r="G3359" s="2">
        <v>73.540000000000006</v>
      </c>
      <c r="H3359" s="2">
        <v>26.46</v>
      </c>
      <c r="I3359" s="2" t="s">
        <v>19</v>
      </c>
      <c r="J3359" s="6">
        <v>0.55000000000000004</v>
      </c>
      <c r="K3359" s="2">
        <v>2016</v>
      </c>
      <c r="L3359" s="2" t="s">
        <v>21</v>
      </c>
      <c r="M3359" s="3">
        <v>42682</v>
      </c>
    </row>
    <row r="3360" spans="1:13" x14ac:dyDescent="0.2">
      <c r="A3360" s="1" t="s">
        <v>287</v>
      </c>
      <c r="B3360" s="2" t="s">
        <v>3957</v>
      </c>
      <c r="C3360" s="2" t="s">
        <v>24</v>
      </c>
      <c r="D3360" s="4">
        <v>13000000</v>
      </c>
      <c r="E3360" s="2" t="s">
        <v>3438</v>
      </c>
      <c r="F3360" s="2" t="s">
        <v>3958</v>
      </c>
      <c r="G3360" s="2">
        <v>69.84</v>
      </c>
      <c r="H3360" s="2">
        <v>30.16</v>
      </c>
      <c r="I3360" s="2" t="s">
        <v>19</v>
      </c>
      <c r="J3360" s="6">
        <v>0.55000000000000004</v>
      </c>
      <c r="K3360" s="2">
        <v>2016</v>
      </c>
      <c r="L3360" s="2" t="s">
        <v>21</v>
      </c>
      <c r="M3360" s="3">
        <v>42682</v>
      </c>
    </row>
    <row r="3361" spans="1:13" x14ac:dyDescent="0.2">
      <c r="A3361" s="1" t="s">
        <v>66</v>
      </c>
      <c r="B3361" s="2" t="s">
        <v>3825</v>
      </c>
      <c r="C3361" s="2" t="s">
        <v>15</v>
      </c>
      <c r="D3361" s="2" t="s">
        <v>3959</v>
      </c>
      <c r="E3361" s="2" t="s">
        <v>3438</v>
      </c>
      <c r="F3361" s="2" t="s">
        <v>55</v>
      </c>
      <c r="G3361" s="2">
        <v>57.17</v>
      </c>
      <c r="H3361" s="2">
        <v>42.83</v>
      </c>
      <c r="I3361" s="2" t="s">
        <v>26</v>
      </c>
      <c r="J3361" s="2" t="s">
        <v>31</v>
      </c>
      <c r="K3361" s="2">
        <v>2016</v>
      </c>
      <c r="L3361" s="2" t="s">
        <v>21</v>
      </c>
      <c r="M3361" s="3">
        <v>42682</v>
      </c>
    </row>
    <row r="3362" spans="1:13" x14ac:dyDescent="0.2">
      <c r="A3362" s="1" t="s">
        <v>22</v>
      </c>
      <c r="B3362" s="2" t="s">
        <v>3606</v>
      </c>
      <c r="C3362" s="2" t="s">
        <v>24</v>
      </c>
      <c r="D3362" s="4">
        <v>60000000</v>
      </c>
      <c r="E3362" s="2" t="s">
        <v>3438</v>
      </c>
      <c r="F3362" s="2" t="s">
        <v>140</v>
      </c>
      <c r="G3362" s="2">
        <v>63.85</v>
      </c>
      <c r="H3362" s="2">
        <v>36.15</v>
      </c>
      <c r="I3362" s="2" t="s">
        <v>19</v>
      </c>
      <c r="J3362" s="6">
        <v>0.55000000000000004</v>
      </c>
      <c r="K3362" s="2">
        <v>2016</v>
      </c>
      <c r="L3362" s="2" t="s">
        <v>21</v>
      </c>
      <c r="M3362" s="3">
        <v>42682</v>
      </c>
    </row>
    <row r="3363" spans="1:13" x14ac:dyDescent="0.2">
      <c r="A3363" s="1" t="s">
        <v>91</v>
      </c>
      <c r="B3363" s="2" t="s">
        <v>3960</v>
      </c>
      <c r="C3363" s="2" t="s">
        <v>24</v>
      </c>
      <c r="D3363" s="4">
        <v>7000000</v>
      </c>
      <c r="E3363" s="2" t="s">
        <v>3438</v>
      </c>
      <c r="F3363" s="2" t="s">
        <v>44</v>
      </c>
      <c r="G3363" s="2">
        <v>81.72</v>
      </c>
      <c r="H3363" s="2">
        <v>18.28</v>
      </c>
      <c r="I3363" s="2" t="s">
        <v>19</v>
      </c>
      <c r="J3363" s="6">
        <v>0.55000000000000004</v>
      </c>
      <c r="K3363" s="2">
        <v>2016</v>
      </c>
      <c r="L3363" s="2" t="s">
        <v>21</v>
      </c>
      <c r="M3363" s="3">
        <v>42682</v>
      </c>
    </row>
    <row r="3364" spans="1:13" x14ac:dyDescent="0.2">
      <c r="A3364" s="1" t="s">
        <v>52</v>
      </c>
      <c r="B3364" s="2" t="s">
        <v>2127</v>
      </c>
      <c r="C3364" s="2" t="s">
        <v>24</v>
      </c>
      <c r="D3364" s="4">
        <v>275000000</v>
      </c>
      <c r="E3364" s="2" t="s">
        <v>3438</v>
      </c>
      <c r="F3364" s="2" t="s">
        <v>176</v>
      </c>
      <c r="G3364" s="2">
        <v>67.08</v>
      </c>
      <c r="H3364" s="2">
        <v>32.92</v>
      </c>
      <c r="I3364" s="2" t="s">
        <v>19</v>
      </c>
      <c r="J3364" s="6">
        <v>0.55000000000000004</v>
      </c>
      <c r="K3364" s="2">
        <v>2016</v>
      </c>
      <c r="L3364" s="2" t="s">
        <v>21</v>
      </c>
      <c r="M3364" s="3">
        <v>42682</v>
      </c>
    </row>
    <row r="3365" spans="1:13" x14ac:dyDescent="0.2">
      <c r="A3365" s="1" t="s">
        <v>535</v>
      </c>
      <c r="B3365" s="2" t="s">
        <v>3961</v>
      </c>
      <c r="C3365" s="2" t="s">
        <v>24</v>
      </c>
      <c r="D3365" s="4">
        <v>56900000</v>
      </c>
      <c r="E3365" s="2" t="s">
        <v>3438</v>
      </c>
      <c r="F3365" s="2" t="s">
        <v>136</v>
      </c>
      <c r="G3365" s="2">
        <v>55.37</v>
      </c>
      <c r="H3365" s="2">
        <v>44.63</v>
      </c>
      <c r="I3365" s="2" t="s">
        <v>19</v>
      </c>
      <c r="J3365" s="6">
        <v>0.55000000000000004</v>
      </c>
      <c r="K3365" s="2">
        <v>2016</v>
      </c>
      <c r="L3365" s="2" t="s">
        <v>21</v>
      </c>
      <c r="M3365" s="3">
        <v>42682</v>
      </c>
    </row>
    <row r="3366" spans="1:13" x14ac:dyDescent="0.2">
      <c r="A3366" s="1" t="s">
        <v>220</v>
      </c>
      <c r="B3366" s="2" t="s">
        <v>3502</v>
      </c>
      <c r="C3366" s="2" t="s">
        <v>24</v>
      </c>
      <c r="D3366" s="4">
        <v>11090000</v>
      </c>
      <c r="E3366" s="2" t="s">
        <v>3438</v>
      </c>
      <c r="F3366" s="2" t="s">
        <v>48</v>
      </c>
      <c r="G3366" s="2">
        <v>70.47</v>
      </c>
      <c r="H3366" s="2">
        <v>29.53</v>
      </c>
      <c r="I3366" s="2" t="s">
        <v>19</v>
      </c>
      <c r="J3366" s="6">
        <v>0.55000000000000004</v>
      </c>
      <c r="K3366" s="2">
        <v>2016</v>
      </c>
      <c r="L3366" s="2" t="s">
        <v>21</v>
      </c>
      <c r="M3366" s="3">
        <v>42682</v>
      </c>
    </row>
    <row r="3367" spans="1:13" x14ac:dyDescent="0.2">
      <c r="A3367" s="1" t="s">
        <v>108</v>
      </c>
      <c r="B3367" s="2" t="s">
        <v>3832</v>
      </c>
      <c r="C3367" s="2" t="s">
        <v>15</v>
      </c>
      <c r="D3367" s="2" t="s">
        <v>3962</v>
      </c>
      <c r="E3367" s="2" t="s">
        <v>3438</v>
      </c>
      <c r="F3367" s="2" t="s">
        <v>136</v>
      </c>
      <c r="G3367" s="2">
        <v>65.72</v>
      </c>
      <c r="H3367" s="2">
        <v>34.28</v>
      </c>
      <c r="I3367" s="2" t="s">
        <v>26</v>
      </c>
      <c r="J3367" s="2" t="s">
        <v>20</v>
      </c>
      <c r="K3367" s="2">
        <v>2016</v>
      </c>
      <c r="L3367" s="2" t="s">
        <v>21</v>
      </c>
      <c r="M3367" s="3">
        <v>42682</v>
      </c>
    </row>
    <row r="3368" spans="1:13" x14ac:dyDescent="0.2">
      <c r="A3368" s="1" t="s">
        <v>22</v>
      </c>
      <c r="B3368" s="2" t="s">
        <v>3505</v>
      </c>
      <c r="C3368" s="2" t="s">
        <v>24</v>
      </c>
      <c r="D3368" s="4">
        <v>17000000</v>
      </c>
      <c r="E3368" s="2" t="s">
        <v>3438</v>
      </c>
      <c r="F3368" s="2" t="s">
        <v>130</v>
      </c>
      <c r="G3368" s="2">
        <v>71.36</v>
      </c>
      <c r="H3368" s="2">
        <v>28.64</v>
      </c>
      <c r="I3368" s="2" t="s">
        <v>19</v>
      </c>
      <c r="J3368" s="6">
        <v>0.55000000000000004</v>
      </c>
      <c r="K3368" s="2">
        <v>2016</v>
      </c>
      <c r="L3368" s="2" t="s">
        <v>21</v>
      </c>
      <c r="M3368" s="3">
        <v>42682</v>
      </c>
    </row>
    <row r="3369" spans="1:13" x14ac:dyDescent="0.2">
      <c r="A3369" s="1" t="s">
        <v>45</v>
      </c>
      <c r="B3369" s="2" t="s">
        <v>2158</v>
      </c>
      <c r="C3369" s="2" t="s">
        <v>15</v>
      </c>
      <c r="D3369" s="2" t="s">
        <v>3963</v>
      </c>
      <c r="E3369" s="2" t="s">
        <v>3438</v>
      </c>
      <c r="F3369" s="2" t="s">
        <v>65</v>
      </c>
      <c r="G3369" s="2">
        <v>71.900000000000006</v>
      </c>
      <c r="H3369" s="2">
        <v>28.1</v>
      </c>
      <c r="I3369" s="2" t="s">
        <v>19</v>
      </c>
      <c r="J3369" s="2" t="s">
        <v>20</v>
      </c>
      <c r="K3369" s="2">
        <v>2016</v>
      </c>
      <c r="L3369" s="2" t="s">
        <v>21</v>
      </c>
      <c r="M3369" s="3">
        <v>42682</v>
      </c>
    </row>
    <row r="3370" spans="1:13" x14ac:dyDescent="0.2">
      <c r="A3370" s="1" t="s">
        <v>40</v>
      </c>
      <c r="B3370" s="2" t="s">
        <v>3964</v>
      </c>
      <c r="C3370" s="2" t="s">
        <v>24</v>
      </c>
      <c r="D3370" s="4">
        <v>4000000</v>
      </c>
      <c r="E3370" s="2" t="s">
        <v>3438</v>
      </c>
      <c r="F3370" s="2" t="s">
        <v>2229</v>
      </c>
      <c r="G3370" s="2">
        <v>71.16</v>
      </c>
      <c r="H3370" s="2">
        <v>28.84</v>
      </c>
      <c r="I3370" s="2" t="s">
        <v>19</v>
      </c>
      <c r="J3370" s="6">
        <v>0.55000000000000004</v>
      </c>
      <c r="K3370" s="2">
        <v>2016</v>
      </c>
      <c r="L3370" s="2" t="s">
        <v>21</v>
      </c>
      <c r="M3370" s="3">
        <v>42682</v>
      </c>
    </row>
    <row r="3371" spans="1:13" x14ac:dyDescent="0.2">
      <c r="A3371" s="1" t="s">
        <v>13</v>
      </c>
      <c r="B3371" s="2" t="s">
        <v>3799</v>
      </c>
      <c r="C3371" s="2" t="s">
        <v>24</v>
      </c>
      <c r="D3371" s="4">
        <v>114000000</v>
      </c>
      <c r="E3371" s="2" t="s">
        <v>3438</v>
      </c>
      <c r="F3371" s="2" t="s">
        <v>76</v>
      </c>
      <c r="G3371" s="2">
        <v>71.44</v>
      </c>
      <c r="H3371" s="2">
        <v>28.56</v>
      </c>
      <c r="I3371" s="2" t="s">
        <v>19</v>
      </c>
      <c r="J3371" s="6">
        <v>0.55000000000000004</v>
      </c>
      <c r="K3371" s="2">
        <v>2016</v>
      </c>
      <c r="L3371" s="2" t="s">
        <v>21</v>
      </c>
      <c r="M3371" s="3">
        <v>42682</v>
      </c>
    </row>
    <row r="3372" spans="1:13" x14ac:dyDescent="0.2">
      <c r="A3372" s="1" t="s">
        <v>13</v>
      </c>
      <c r="B3372" s="2" t="s">
        <v>3799</v>
      </c>
      <c r="C3372" s="2" t="s">
        <v>24</v>
      </c>
      <c r="D3372" s="4">
        <v>39000000</v>
      </c>
      <c r="E3372" s="2" t="s">
        <v>3438</v>
      </c>
      <c r="F3372" s="2" t="s">
        <v>1188</v>
      </c>
      <c r="G3372" s="2">
        <v>67.38</v>
      </c>
      <c r="H3372" s="2">
        <v>32.619999999999997</v>
      </c>
      <c r="I3372" s="2" t="s">
        <v>19</v>
      </c>
      <c r="J3372" s="6">
        <v>0.55000000000000004</v>
      </c>
      <c r="K3372" s="2">
        <v>2016</v>
      </c>
      <c r="L3372" s="2" t="s">
        <v>21</v>
      </c>
      <c r="M3372" s="3">
        <v>42682</v>
      </c>
    </row>
    <row r="3373" spans="1:13" x14ac:dyDescent="0.2">
      <c r="A3373" s="1" t="s">
        <v>108</v>
      </c>
      <c r="B3373" s="2" t="s">
        <v>3965</v>
      </c>
      <c r="C3373" s="2" t="s">
        <v>24</v>
      </c>
      <c r="D3373" s="4">
        <v>62000000</v>
      </c>
      <c r="E3373" s="2" t="s">
        <v>3438</v>
      </c>
      <c r="F3373" s="2" t="s">
        <v>90</v>
      </c>
      <c r="G3373" s="2">
        <v>61.96</v>
      </c>
      <c r="H3373" s="2">
        <v>38.04</v>
      </c>
      <c r="I3373" s="2" t="s">
        <v>19</v>
      </c>
      <c r="J3373" s="6">
        <v>0.55000000000000004</v>
      </c>
      <c r="K3373" s="2">
        <v>2016</v>
      </c>
      <c r="L3373" s="2" t="s">
        <v>21</v>
      </c>
      <c r="M3373" s="3">
        <v>42682</v>
      </c>
    </row>
    <row r="3374" spans="1:13" x14ac:dyDescent="0.2">
      <c r="A3374" s="1" t="s">
        <v>13</v>
      </c>
      <c r="B3374" s="2" t="s">
        <v>3966</v>
      </c>
      <c r="C3374" s="2" t="s">
        <v>24</v>
      </c>
      <c r="D3374" s="4">
        <v>80000000</v>
      </c>
      <c r="E3374" s="2" t="s">
        <v>3438</v>
      </c>
      <c r="F3374" s="2" t="s">
        <v>3967</v>
      </c>
      <c r="G3374" s="2">
        <v>78.760000000000005</v>
      </c>
      <c r="H3374" s="2">
        <v>21.24</v>
      </c>
      <c r="I3374" s="2" t="s">
        <v>19</v>
      </c>
      <c r="J3374" s="6">
        <v>0.55000000000000004</v>
      </c>
      <c r="K3374" s="2">
        <v>2016</v>
      </c>
      <c r="L3374" s="2" t="s">
        <v>21</v>
      </c>
      <c r="M3374" s="3">
        <v>42682</v>
      </c>
    </row>
    <row r="3375" spans="1:13" x14ac:dyDescent="0.2">
      <c r="A3375" s="1" t="s">
        <v>79</v>
      </c>
      <c r="B3375" s="2" t="s">
        <v>3968</v>
      </c>
      <c r="C3375" s="2" t="s">
        <v>24</v>
      </c>
      <c r="D3375" s="4">
        <v>22000000</v>
      </c>
      <c r="E3375" s="2" t="s">
        <v>3438</v>
      </c>
      <c r="F3375" s="2" t="s">
        <v>874</v>
      </c>
      <c r="G3375" s="2">
        <v>65.94</v>
      </c>
      <c r="H3375" s="2">
        <v>34.06</v>
      </c>
      <c r="I3375" s="2" t="s">
        <v>19</v>
      </c>
      <c r="J3375" s="6">
        <v>0.55000000000000004</v>
      </c>
      <c r="K3375" s="2">
        <v>2016</v>
      </c>
      <c r="L3375" s="2" t="s">
        <v>21</v>
      </c>
      <c r="M3375" s="3">
        <v>42682</v>
      </c>
    </row>
    <row r="3376" spans="1:13" x14ac:dyDescent="0.2">
      <c r="A3376" s="1" t="s">
        <v>79</v>
      </c>
      <c r="B3376" s="2" t="s">
        <v>3969</v>
      </c>
      <c r="C3376" s="2" t="s">
        <v>24</v>
      </c>
      <c r="D3376" s="4">
        <v>30000000</v>
      </c>
      <c r="E3376" s="2" t="s">
        <v>3438</v>
      </c>
      <c r="F3376" s="2" t="s">
        <v>412</v>
      </c>
      <c r="G3376" s="2">
        <v>83.15</v>
      </c>
      <c r="H3376" s="2">
        <v>16.850000000000001</v>
      </c>
      <c r="I3376" s="2" t="s">
        <v>19</v>
      </c>
      <c r="J3376" s="6">
        <v>0.55000000000000004</v>
      </c>
      <c r="K3376" s="2">
        <v>2016</v>
      </c>
      <c r="L3376" s="2" t="s">
        <v>21</v>
      </c>
      <c r="M3376" s="3">
        <v>42682</v>
      </c>
    </row>
    <row r="3377" spans="1:13" x14ac:dyDescent="0.2">
      <c r="A3377" s="1" t="s">
        <v>79</v>
      </c>
      <c r="B3377" s="2" t="s">
        <v>3970</v>
      </c>
      <c r="C3377" s="2" t="s">
        <v>24</v>
      </c>
      <c r="D3377" s="4">
        <v>105000000</v>
      </c>
      <c r="E3377" s="2" t="s">
        <v>3438</v>
      </c>
      <c r="F3377" s="2" t="s">
        <v>367</v>
      </c>
      <c r="G3377" s="2">
        <v>65.75</v>
      </c>
      <c r="H3377" s="2">
        <v>34.25</v>
      </c>
      <c r="I3377" s="2" t="s">
        <v>19</v>
      </c>
      <c r="J3377" s="6">
        <v>0.55000000000000004</v>
      </c>
      <c r="K3377" s="2">
        <v>2016</v>
      </c>
      <c r="L3377" s="2" t="s">
        <v>21</v>
      </c>
      <c r="M3377" s="3">
        <v>42682</v>
      </c>
    </row>
    <row r="3378" spans="1:13" x14ac:dyDescent="0.2">
      <c r="A3378" s="1" t="s">
        <v>363</v>
      </c>
      <c r="B3378" s="2" t="s">
        <v>3971</v>
      </c>
      <c r="C3378" s="2" t="s">
        <v>24</v>
      </c>
      <c r="D3378" s="4">
        <v>25500000</v>
      </c>
      <c r="E3378" s="2" t="s">
        <v>3438</v>
      </c>
      <c r="F3378" s="2" t="s">
        <v>115</v>
      </c>
      <c r="G3378" s="2">
        <v>66.22</v>
      </c>
      <c r="H3378" s="2">
        <v>33.78</v>
      </c>
      <c r="I3378" s="2" t="s">
        <v>19</v>
      </c>
      <c r="J3378" s="6">
        <v>0.55000000000000004</v>
      </c>
      <c r="K3378" s="2">
        <v>2016</v>
      </c>
      <c r="L3378" s="2" t="s">
        <v>21</v>
      </c>
      <c r="M3378" s="3">
        <v>42682</v>
      </c>
    </row>
    <row r="3379" spans="1:13" x14ac:dyDescent="0.2">
      <c r="A3379" s="1" t="s">
        <v>108</v>
      </c>
      <c r="B3379" s="2" t="s">
        <v>3972</v>
      </c>
      <c r="C3379" s="2" t="s">
        <v>24</v>
      </c>
      <c r="D3379" s="4">
        <v>67000000</v>
      </c>
      <c r="E3379" s="2" t="s">
        <v>3438</v>
      </c>
      <c r="F3379" s="2" t="s">
        <v>130</v>
      </c>
      <c r="G3379" s="2">
        <v>66.150000000000006</v>
      </c>
      <c r="H3379" s="2">
        <v>33.85</v>
      </c>
      <c r="I3379" s="2" t="s">
        <v>19</v>
      </c>
      <c r="J3379" s="6">
        <v>0.55000000000000004</v>
      </c>
      <c r="K3379" s="2">
        <v>2016</v>
      </c>
      <c r="L3379" s="2" t="s">
        <v>21</v>
      </c>
      <c r="M3379" s="3">
        <v>42682</v>
      </c>
    </row>
    <row r="3380" spans="1:13" x14ac:dyDescent="0.2">
      <c r="A3380" s="1" t="s">
        <v>511</v>
      </c>
      <c r="B3380" s="2" t="s">
        <v>3973</v>
      </c>
      <c r="C3380" s="2" t="s">
        <v>24</v>
      </c>
      <c r="D3380" s="4">
        <v>6000000</v>
      </c>
      <c r="E3380" s="2" t="s">
        <v>3438</v>
      </c>
      <c r="F3380" s="2" t="s">
        <v>233</v>
      </c>
      <c r="G3380" s="2">
        <v>84.43</v>
      </c>
      <c r="H3380" s="2">
        <v>15.57</v>
      </c>
      <c r="I3380" s="2" t="s">
        <v>19</v>
      </c>
      <c r="J3380" s="2" t="s">
        <v>20</v>
      </c>
      <c r="K3380" s="2">
        <v>2016</v>
      </c>
      <c r="L3380" s="2" t="s">
        <v>21</v>
      </c>
      <c r="M3380" s="3">
        <v>42682</v>
      </c>
    </row>
    <row r="3381" spans="1:13" x14ac:dyDescent="0.2">
      <c r="A3381" s="1" t="s">
        <v>220</v>
      </c>
      <c r="B3381" s="2" t="s">
        <v>3511</v>
      </c>
      <c r="C3381" s="2" t="s">
        <v>24</v>
      </c>
      <c r="D3381" s="4">
        <v>10650000</v>
      </c>
      <c r="E3381" s="2" t="s">
        <v>3438</v>
      </c>
      <c r="F3381" s="2" t="s">
        <v>97</v>
      </c>
      <c r="G3381" s="2">
        <v>64.489999999999995</v>
      </c>
      <c r="H3381" s="2">
        <v>35.51</v>
      </c>
      <c r="I3381" s="2" t="s">
        <v>19</v>
      </c>
      <c r="J3381" s="6">
        <v>0.55000000000000004</v>
      </c>
      <c r="K3381" s="2">
        <v>2016</v>
      </c>
      <c r="L3381" s="2" t="s">
        <v>21</v>
      </c>
      <c r="M3381" s="3">
        <v>42682</v>
      </c>
    </row>
    <row r="3382" spans="1:13" x14ac:dyDescent="0.2">
      <c r="A3382" s="1" t="s">
        <v>13</v>
      </c>
      <c r="B3382" s="2" t="s">
        <v>3974</v>
      </c>
      <c r="C3382" s="2" t="s">
        <v>24</v>
      </c>
      <c r="D3382" s="4">
        <v>29000000</v>
      </c>
      <c r="E3382" s="2" t="s">
        <v>3438</v>
      </c>
      <c r="F3382" s="2" t="s">
        <v>3697</v>
      </c>
      <c r="G3382" s="2">
        <v>82.66</v>
      </c>
      <c r="H3382" s="2">
        <v>17.34</v>
      </c>
      <c r="I3382" s="2" t="s">
        <v>19</v>
      </c>
      <c r="J3382" s="6">
        <v>0.55000000000000004</v>
      </c>
      <c r="K3382" s="2">
        <v>2016</v>
      </c>
      <c r="L3382" s="2" t="s">
        <v>21</v>
      </c>
      <c r="M3382" s="3">
        <v>42682</v>
      </c>
    </row>
    <row r="3383" spans="1:13" x14ac:dyDescent="0.2">
      <c r="A3383" s="1" t="s">
        <v>32</v>
      </c>
      <c r="B3383" s="2" t="s">
        <v>3626</v>
      </c>
      <c r="C3383" s="2" t="s">
        <v>24</v>
      </c>
      <c r="D3383" s="4">
        <v>68000000</v>
      </c>
      <c r="E3383" s="2" t="s">
        <v>3438</v>
      </c>
      <c r="F3383" s="2" t="s">
        <v>55</v>
      </c>
      <c r="G3383" s="2">
        <v>79.5</v>
      </c>
      <c r="H3383" s="2">
        <v>20.5</v>
      </c>
      <c r="I3383" s="2" t="s">
        <v>19</v>
      </c>
      <c r="J3383" s="6">
        <v>0.55000000000000004</v>
      </c>
      <c r="K3383" s="2">
        <v>2016</v>
      </c>
      <c r="L3383" s="2" t="s">
        <v>21</v>
      </c>
      <c r="M3383" s="3">
        <v>42682</v>
      </c>
    </row>
    <row r="3384" spans="1:13" x14ac:dyDescent="0.2">
      <c r="A3384" s="1" t="s">
        <v>32</v>
      </c>
      <c r="B3384" s="2" t="s">
        <v>3628</v>
      </c>
      <c r="C3384" s="2" t="s">
        <v>24</v>
      </c>
      <c r="D3384" s="4">
        <v>140000000</v>
      </c>
      <c r="E3384" s="2" t="s">
        <v>3438</v>
      </c>
      <c r="F3384" s="2" t="s">
        <v>107</v>
      </c>
      <c r="G3384" s="2">
        <v>75.8</v>
      </c>
      <c r="H3384" s="2">
        <v>24.2</v>
      </c>
      <c r="I3384" s="2" t="s">
        <v>19</v>
      </c>
      <c r="J3384" s="6">
        <v>0.55000000000000004</v>
      </c>
      <c r="K3384" s="2">
        <v>2016</v>
      </c>
      <c r="L3384" s="2" t="s">
        <v>21</v>
      </c>
      <c r="M3384" s="3">
        <v>42682</v>
      </c>
    </row>
    <row r="3385" spans="1:13" x14ac:dyDescent="0.2">
      <c r="A3385" s="1" t="s">
        <v>177</v>
      </c>
      <c r="B3385" s="2" t="s">
        <v>3975</v>
      </c>
      <c r="C3385" s="2" t="s">
        <v>15</v>
      </c>
      <c r="D3385" s="2" t="s">
        <v>3976</v>
      </c>
      <c r="E3385" s="2" t="s">
        <v>3438</v>
      </c>
      <c r="F3385" s="2" t="s">
        <v>65</v>
      </c>
      <c r="G3385" s="2">
        <v>79.69</v>
      </c>
      <c r="H3385" s="2">
        <v>20.309999999999999</v>
      </c>
      <c r="I3385" s="2" t="s">
        <v>19</v>
      </c>
      <c r="J3385" s="2" t="s">
        <v>20</v>
      </c>
      <c r="K3385" s="2">
        <v>2016</v>
      </c>
      <c r="L3385" s="2" t="s">
        <v>21</v>
      </c>
      <c r="M3385" s="3">
        <v>42682</v>
      </c>
    </row>
    <row r="3386" spans="1:13" x14ac:dyDescent="0.2">
      <c r="A3386" s="1" t="s">
        <v>177</v>
      </c>
      <c r="B3386" s="2" t="s">
        <v>3975</v>
      </c>
      <c r="C3386" s="2" t="s">
        <v>24</v>
      </c>
      <c r="D3386" s="4">
        <v>3400000</v>
      </c>
      <c r="E3386" s="2" t="s">
        <v>3438</v>
      </c>
      <c r="F3386" s="2" t="s">
        <v>136</v>
      </c>
      <c r="G3386" s="2">
        <v>74.78</v>
      </c>
      <c r="H3386" s="2">
        <v>25.22</v>
      </c>
      <c r="I3386" s="2" t="s">
        <v>19</v>
      </c>
      <c r="J3386" s="6">
        <v>0.55000000000000004</v>
      </c>
      <c r="K3386" s="2">
        <v>2016</v>
      </c>
      <c r="L3386" s="2" t="s">
        <v>21</v>
      </c>
      <c r="M3386" s="3">
        <v>42682</v>
      </c>
    </row>
    <row r="3387" spans="1:13" x14ac:dyDescent="0.2">
      <c r="A3387" s="1" t="s">
        <v>177</v>
      </c>
      <c r="B3387" s="2" t="s">
        <v>3977</v>
      </c>
      <c r="C3387" s="2" t="s">
        <v>24</v>
      </c>
      <c r="D3387" s="4">
        <v>4800000</v>
      </c>
      <c r="E3387" s="2" t="s">
        <v>3438</v>
      </c>
      <c r="F3387" s="2" t="s">
        <v>51</v>
      </c>
      <c r="G3387" s="2">
        <v>46.21</v>
      </c>
      <c r="H3387" s="2">
        <v>53.79</v>
      </c>
      <c r="I3387" s="2" t="s">
        <v>26</v>
      </c>
      <c r="J3387" s="6">
        <v>0.55000000000000004</v>
      </c>
      <c r="K3387" s="2">
        <v>2016</v>
      </c>
      <c r="L3387" s="2" t="s">
        <v>21</v>
      </c>
      <c r="M3387" s="3">
        <v>42682</v>
      </c>
    </row>
    <row r="3388" spans="1:13" x14ac:dyDescent="0.2">
      <c r="A3388" s="1" t="s">
        <v>374</v>
      </c>
      <c r="B3388" s="2" t="s">
        <v>3978</v>
      </c>
      <c r="C3388" s="2" t="s">
        <v>24</v>
      </c>
      <c r="D3388" s="4">
        <v>19000000</v>
      </c>
      <c r="E3388" s="2" t="s">
        <v>3438</v>
      </c>
      <c r="F3388" s="2" t="s">
        <v>159</v>
      </c>
      <c r="G3388" s="2">
        <v>79.52</v>
      </c>
      <c r="H3388" s="2">
        <v>20.48</v>
      </c>
      <c r="I3388" s="2" t="s">
        <v>19</v>
      </c>
      <c r="J3388" s="6">
        <v>0.55000000000000004</v>
      </c>
      <c r="K3388" s="2">
        <v>2016</v>
      </c>
      <c r="L3388" s="2" t="s">
        <v>21</v>
      </c>
      <c r="M3388" s="3">
        <v>42682</v>
      </c>
    </row>
    <row r="3389" spans="1:13" x14ac:dyDescent="0.2">
      <c r="A3389" s="1" t="s">
        <v>223</v>
      </c>
      <c r="B3389" s="2" t="s">
        <v>3517</v>
      </c>
      <c r="C3389" s="2" t="s">
        <v>24</v>
      </c>
      <c r="D3389" s="4">
        <v>5900000</v>
      </c>
      <c r="E3389" s="2" t="s">
        <v>3438</v>
      </c>
      <c r="F3389" s="2" t="s">
        <v>130</v>
      </c>
      <c r="G3389" s="2">
        <v>62.34</v>
      </c>
      <c r="H3389" s="2">
        <v>37.659999999999997</v>
      </c>
      <c r="I3389" s="2" t="s">
        <v>19</v>
      </c>
      <c r="J3389" s="6">
        <v>0.55000000000000004</v>
      </c>
      <c r="K3389" s="2">
        <v>2016</v>
      </c>
      <c r="L3389" s="2" t="s">
        <v>21</v>
      </c>
      <c r="M3389" s="3">
        <v>42682</v>
      </c>
    </row>
    <row r="3390" spans="1:13" x14ac:dyDescent="0.2">
      <c r="A3390" s="1" t="s">
        <v>22</v>
      </c>
      <c r="B3390" s="2" t="s">
        <v>3979</v>
      </c>
      <c r="C3390" s="2" t="s">
        <v>24</v>
      </c>
      <c r="D3390" s="4">
        <v>33000000</v>
      </c>
      <c r="E3390" s="2" t="s">
        <v>3438</v>
      </c>
      <c r="F3390" s="2" t="s">
        <v>18</v>
      </c>
      <c r="G3390" s="2">
        <v>63.83</v>
      </c>
      <c r="H3390" s="2">
        <v>36.17</v>
      </c>
      <c r="I3390" s="2" t="s">
        <v>19</v>
      </c>
      <c r="J3390" s="6">
        <v>0.55000000000000004</v>
      </c>
      <c r="K3390" s="2">
        <v>2016</v>
      </c>
      <c r="L3390" s="2" t="s">
        <v>21</v>
      </c>
      <c r="M3390" s="3">
        <v>42682</v>
      </c>
    </row>
    <row r="3391" spans="1:13" x14ac:dyDescent="0.2">
      <c r="A3391" s="1" t="s">
        <v>22</v>
      </c>
      <c r="B3391" s="2" t="s">
        <v>3980</v>
      </c>
      <c r="C3391" s="2" t="s">
        <v>24</v>
      </c>
      <c r="D3391" s="4">
        <v>95000000</v>
      </c>
      <c r="E3391" s="2" t="s">
        <v>3438</v>
      </c>
      <c r="F3391" s="2" t="s">
        <v>115</v>
      </c>
      <c r="G3391" s="2">
        <v>57.57</v>
      </c>
      <c r="H3391" s="2">
        <v>42.43</v>
      </c>
      <c r="I3391" s="2" t="s">
        <v>19</v>
      </c>
      <c r="J3391" s="6">
        <v>0.55000000000000004</v>
      </c>
      <c r="K3391" s="2">
        <v>2016</v>
      </c>
      <c r="L3391" s="2" t="s">
        <v>21</v>
      </c>
      <c r="M3391" s="3">
        <v>42682</v>
      </c>
    </row>
    <row r="3392" spans="1:13" x14ac:dyDescent="0.2">
      <c r="A3392" s="1" t="s">
        <v>69</v>
      </c>
      <c r="B3392" s="2" t="s">
        <v>3981</v>
      </c>
      <c r="C3392" s="2" t="s">
        <v>24</v>
      </c>
      <c r="D3392" s="4">
        <v>750000000</v>
      </c>
      <c r="E3392" s="2" t="s">
        <v>3438</v>
      </c>
      <c r="F3392" s="2" t="s">
        <v>245</v>
      </c>
      <c r="G3392" s="2">
        <v>55.99</v>
      </c>
      <c r="H3392" s="2">
        <v>44.01</v>
      </c>
      <c r="I3392" s="2" t="s">
        <v>19</v>
      </c>
      <c r="J3392" s="6">
        <v>0.55000000000000004</v>
      </c>
      <c r="K3392" s="2">
        <v>2016</v>
      </c>
      <c r="L3392" s="2" t="s">
        <v>21</v>
      </c>
      <c r="M3392" s="3">
        <v>42682</v>
      </c>
    </row>
    <row r="3393" spans="1:13" x14ac:dyDescent="0.2">
      <c r="A3393" s="1" t="s">
        <v>242</v>
      </c>
      <c r="B3393" s="2" t="s">
        <v>2168</v>
      </c>
      <c r="C3393" s="2" t="s">
        <v>15</v>
      </c>
      <c r="D3393" s="2" t="s">
        <v>3982</v>
      </c>
      <c r="E3393" s="2" t="s">
        <v>3438</v>
      </c>
      <c r="F3393" s="2" t="s">
        <v>1651</v>
      </c>
      <c r="G3393" s="2">
        <v>74.25</v>
      </c>
      <c r="H3393" s="2">
        <v>25.75</v>
      </c>
      <c r="I3393" s="2" t="s">
        <v>19</v>
      </c>
      <c r="J3393" s="2" t="s">
        <v>20</v>
      </c>
      <c r="K3393" s="2">
        <v>2016</v>
      </c>
      <c r="L3393" s="2" t="s">
        <v>21</v>
      </c>
      <c r="M3393" s="3">
        <v>42682</v>
      </c>
    </row>
    <row r="3394" spans="1:13" x14ac:dyDescent="0.2">
      <c r="A3394" s="1" t="s">
        <v>22</v>
      </c>
      <c r="B3394" s="2" t="s">
        <v>3983</v>
      </c>
      <c r="C3394" s="2" t="s">
        <v>24</v>
      </c>
      <c r="D3394" s="4">
        <v>15000000</v>
      </c>
      <c r="E3394" s="2" t="s">
        <v>3438</v>
      </c>
      <c r="F3394" s="2" t="s">
        <v>55</v>
      </c>
      <c r="G3394" s="2">
        <v>69.209999999999994</v>
      </c>
      <c r="H3394" s="2">
        <v>30.79</v>
      </c>
      <c r="I3394" s="2" t="s">
        <v>19</v>
      </c>
      <c r="J3394" s="6">
        <v>0.55000000000000004</v>
      </c>
      <c r="K3394" s="2">
        <v>2016</v>
      </c>
      <c r="L3394" s="2" t="s">
        <v>21</v>
      </c>
      <c r="M3394" s="3">
        <v>42682</v>
      </c>
    </row>
    <row r="3395" spans="1:13" x14ac:dyDescent="0.2">
      <c r="A3395" s="1" t="s">
        <v>91</v>
      </c>
      <c r="B3395" s="2" t="s">
        <v>3753</v>
      </c>
      <c r="C3395" s="2" t="s">
        <v>15</v>
      </c>
      <c r="D3395" s="2" t="s">
        <v>3984</v>
      </c>
      <c r="E3395" s="2" t="s">
        <v>3438</v>
      </c>
      <c r="F3395" s="2" t="s">
        <v>251</v>
      </c>
      <c r="G3395" s="2">
        <v>76.56</v>
      </c>
      <c r="H3395" s="2">
        <v>23.44</v>
      </c>
      <c r="I3395" s="2" t="s">
        <v>19</v>
      </c>
      <c r="J3395" s="2" t="s">
        <v>20</v>
      </c>
      <c r="K3395" s="2">
        <v>2016</v>
      </c>
      <c r="L3395" s="2" t="s">
        <v>21</v>
      </c>
      <c r="M3395" s="3">
        <v>42682</v>
      </c>
    </row>
    <row r="3396" spans="1:13" x14ac:dyDescent="0.2">
      <c r="A3396" s="1" t="s">
        <v>56</v>
      </c>
      <c r="B3396" s="2" t="s">
        <v>3638</v>
      </c>
      <c r="C3396" s="2" t="s">
        <v>24</v>
      </c>
      <c r="D3396" s="4">
        <v>11000000</v>
      </c>
      <c r="E3396" s="2" t="s">
        <v>3438</v>
      </c>
      <c r="F3396" s="2" t="s">
        <v>76</v>
      </c>
      <c r="G3396" s="2">
        <v>72.2</v>
      </c>
      <c r="H3396" s="2">
        <v>27.8</v>
      </c>
      <c r="I3396" s="2" t="s">
        <v>19</v>
      </c>
      <c r="J3396" s="6">
        <v>0.55000000000000004</v>
      </c>
      <c r="K3396" s="2">
        <v>2016</v>
      </c>
      <c r="L3396" s="2" t="s">
        <v>21</v>
      </c>
      <c r="M3396" s="3">
        <v>42682</v>
      </c>
    </row>
    <row r="3397" spans="1:13" x14ac:dyDescent="0.2">
      <c r="A3397" s="1" t="s">
        <v>420</v>
      </c>
      <c r="B3397" s="2" t="s">
        <v>3985</v>
      </c>
      <c r="C3397" s="2" t="s">
        <v>24</v>
      </c>
      <c r="D3397" s="4">
        <v>6500000</v>
      </c>
      <c r="E3397" s="2" t="s">
        <v>3438</v>
      </c>
      <c r="F3397" s="2" t="s">
        <v>93</v>
      </c>
      <c r="G3397" s="2">
        <v>71.52</v>
      </c>
      <c r="H3397" s="2">
        <v>28.48</v>
      </c>
      <c r="I3397" s="2" t="s">
        <v>19</v>
      </c>
      <c r="J3397" s="6">
        <v>0.55000000000000004</v>
      </c>
      <c r="K3397" s="2">
        <v>2016</v>
      </c>
      <c r="L3397" s="2" t="s">
        <v>21</v>
      </c>
      <c r="M3397" s="3">
        <v>42682</v>
      </c>
    </row>
    <row r="3398" spans="1:13" x14ac:dyDescent="0.2">
      <c r="A3398" s="1" t="s">
        <v>1272</v>
      </c>
      <c r="B3398" s="2" t="s">
        <v>3986</v>
      </c>
      <c r="C3398" s="2" t="s">
        <v>24</v>
      </c>
      <c r="D3398" s="4">
        <v>14000000</v>
      </c>
      <c r="E3398" s="2" t="s">
        <v>3438</v>
      </c>
      <c r="F3398" s="2" t="s">
        <v>257</v>
      </c>
      <c r="G3398" s="2">
        <v>67.75</v>
      </c>
      <c r="H3398" s="2">
        <v>32.25</v>
      </c>
      <c r="I3398" s="2" t="s">
        <v>19</v>
      </c>
      <c r="J3398" s="6">
        <v>0.55000000000000004</v>
      </c>
      <c r="K3398" s="2">
        <v>2016</v>
      </c>
      <c r="L3398" s="2" t="s">
        <v>21</v>
      </c>
      <c r="M3398" s="3">
        <v>42682</v>
      </c>
    </row>
    <row r="3399" spans="1:13" x14ac:dyDescent="0.2">
      <c r="A3399" s="1" t="s">
        <v>220</v>
      </c>
      <c r="B3399" s="2" t="s">
        <v>3987</v>
      </c>
      <c r="C3399" s="2" t="s">
        <v>24</v>
      </c>
      <c r="D3399" s="4">
        <v>2200000</v>
      </c>
      <c r="E3399" s="2" t="s">
        <v>3438</v>
      </c>
      <c r="F3399" s="2" t="s">
        <v>233</v>
      </c>
      <c r="G3399" s="2">
        <v>60.76</v>
      </c>
      <c r="H3399" s="2">
        <v>39.24</v>
      </c>
      <c r="I3399" s="2" t="s">
        <v>19</v>
      </c>
      <c r="J3399" s="6">
        <v>0.55000000000000004</v>
      </c>
      <c r="K3399" s="2">
        <v>2016</v>
      </c>
      <c r="L3399" s="2" t="s">
        <v>21</v>
      </c>
      <c r="M3399" s="3">
        <v>42682</v>
      </c>
    </row>
    <row r="3400" spans="1:13" x14ac:dyDescent="0.2">
      <c r="A3400" s="1" t="s">
        <v>13</v>
      </c>
      <c r="B3400" s="2" t="s">
        <v>3988</v>
      </c>
      <c r="C3400" s="2" t="s">
        <v>24</v>
      </c>
      <c r="D3400" s="4">
        <v>110000000</v>
      </c>
      <c r="E3400" s="2" t="s">
        <v>3438</v>
      </c>
      <c r="F3400" s="2" t="s">
        <v>2880</v>
      </c>
      <c r="G3400" s="2">
        <v>77.069999999999993</v>
      </c>
      <c r="H3400" s="2">
        <v>22.93</v>
      </c>
      <c r="I3400" s="2" t="s">
        <v>19</v>
      </c>
      <c r="J3400" s="6">
        <v>0.55000000000000004</v>
      </c>
      <c r="K3400" s="2">
        <v>2016</v>
      </c>
      <c r="L3400" s="2" t="s">
        <v>21</v>
      </c>
      <c r="M3400" s="3">
        <v>42682</v>
      </c>
    </row>
    <row r="3401" spans="1:13" x14ac:dyDescent="0.2">
      <c r="A3401" s="1" t="s">
        <v>13</v>
      </c>
      <c r="B3401" s="2" t="s">
        <v>3988</v>
      </c>
      <c r="C3401" s="2" t="s">
        <v>24</v>
      </c>
      <c r="D3401" s="4">
        <v>149000000</v>
      </c>
      <c r="E3401" s="2" t="s">
        <v>3438</v>
      </c>
      <c r="F3401" s="2" t="s">
        <v>3743</v>
      </c>
      <c r="G3401" s="2">
        <v>76.78</v>
      </c>
      <c r="H3401" s="2">
        <v>23.22</v>
      </c>
      <c r="I3401" s="2" t="s">
        <v>19</v>
      </c>
      <c r="J3401" s="6">
        <v>0.55000000000000004</v>
      </c>
      <c r="K3401" s="2">
        <v>2016</v>
      </c>
      <c r="L3401" s="2" t="s">
        <v>21</v>
      </c>
      <c r="M3401" s="3">
        <v>42682</v>
      </c>
    </row>
    <row r="3402" spans="1:13" x14ac:dyDescent="0.2">
      <c r="A3402" s="1" t="s">
        <v>220</v>
      </c>
      <c r="B3402" s="2" t="s">
        <v>3989</v>
      </c>
      <c r="C3402" s="2" t="s">
        <v>24</v>
      </c>
      <c r="D3402" s="4">
        <v>40800000</v>
      </c>
      <c r="E3402" s="2" t="s">
        <v>3438</v>
      </c>
      <c r="F3402" s="2" t="s">
        <v>35</v>
      </c>
      <c r="G3402" s="2">
        <v>69.22</v>
      </c>
      <c r="H3402" s="2">
        <v>30.78</v>
      </c>
      <c r="I3402" s="2" t="s">
        <v>19</v>
      </c>
      <c r="J3402" s="6">
        <v>0.55000000000000004</v>
      </c>
      <c r="K3402" s="2">
        <v>2016</v>
      </c>
      <c r="L3402" s="2" t="s">
        <v>21</v>
      </c>
      <c r="M3402" s="3">
        <v>42682</v>
      </c>
    </row>
    <row r="3403" spans="1:13" x14ac:dyDescent="0.2">
      <c r="A3403" s="1" t="s">
        <v>220</v>
      </c>
      <c r="B3403" s="2" t="s">
        <v>3989</v>
      </c>
      <c r="C3403" s="2" t="s">
        <v>24</v>
      </c>
      <c r="D3403" s="4">
        <v>48000000</v>
      </c>
      <c r="E3403" s="2" t="s">
        <v>3438</v>
      </c>
      <c r="F3403" s="2" t="s">
        <v>78</v>
      </c>
      <c r="G3403" s="2">
        <v>67.78</v>
      </c>
      <c r="H3403" s="2">
        <v>32.22</v>
      </c>
      <c r="I3403" s="2" t="s">
        <v>19</v>
      </c>
      <c r="J3403" s="6">
        <v>0.55000000000000004</v>
      </c>
      <c r="K3403" s="2">
        <v>2016</v>
      </c>
      <c r="L3403" s="2" t="s">
        <v>21</v>
      </c>
      <c r="M3403" s="3">
        <v>42682</v>
      </c>
    </row>
    <row r="3404" spans="1:13" x14ac:dyDescent="0.2">
      <c r="A3404" s="1" t="s">
        <v>269</v>
      </c>
      <c r="B3404" s="2" t="s">
        <v>3990</v>
      </c>
      <c r="C3404" s="2" t="s">
        <v>24</v>
      </c>
      <c r="D3404" s="4">
        <v>135000000</v>
      </c>
      <c r="E3404" s="2" t="s">
        <v>3438</v>
      </c>
      <c r="F3404" s="2" t="s">
        <v>3991</v>
      </c>
      <c r="G3404" s="2">
        <v>69.16</v>
      </c>
      <c r="H3404" s="2">
        <v>30.84</v>
      </c>
      <c r="I3404" s="2" t="s">
        <v>19</v>
      </c>
      <c r="J3404" s="6">
        <v>0.55000000000000004</v>
      </c>
      <c r="K3404" s="2">
        <v>2016</v>
      </c>
      <c r="L3404" s="2" t="s">
        <v>21</v>
      </c>
      <c r="M3404" s="3">
        <v>42682</v>
      </c>
    </row>
    <row r="3405" spans="1:13" x14ac:dyDescent="0.2">
      <c r="A3405" s="1" t="s">
        <v>329</v>
      </c>
      <c r="B3405" s="2" t="s">
        <v>3641</v>
      </c>
      <c r="C3405" s="2" t="s">
        <v>24</v>
      </c>
      <c r="D3405" s="4">
        <v>20000000</v>
      </c>
      <c r="E3405" s="2" t="s">
        <v>3438</v>
      </c>
      <c r="F3405" s="2" t="s">
        <v>130</v>
      </c>
      <c r="G3405" s="2">
        <v>66.16</v>
      </c>
      <c r="H3405" s="2">
        <v>33.840000000000003</v>
      </c>
      <c r="I3405" s="2" t="s">
        <v>26</v>
      </c>
      <c r="J3405" s="2" t="s">
        <v>20</v>
      </c>
      <c r="K3405" s="2">
        <v>2016</v>
      </c>
      <c r="L3405" s="2" t="s">
        <v>21</v>
      </c>
      <c r="M3405" s="3">
        <v>42682</v>
      </c>
    </row>
    <row r="3406" spans="1:13" x14ac:dyDescent="0.2">
      <c r="A3406" s="1" t="s">
        <v>535</v>
      </c>
      <c r="B3406" s="2" t="s">
        <v>3992</v>
      </c>
      <c r="C3406" s="2" t="s">
        <v>24</v>
      </c>
      <c r="D3406" s="4">
        <v>8900000</v>
      </c>
      <c r="E3406" s="2" t="s">
        <v>3438</v>
      </c>
      <c r="F3406" s="2" t="s">
        <v>245</v>
      </c>
      <c r="G3406" s="2">
        <v>64.69</v>
      </c>
      <c r="H3406" s="2">
        <v>35.31</v>
      </c>
      <c r="I3406" s="2" t="s">
        <v>19</v>
      </c>
      <c r="J3406" s="6">
        <v>0.55000000000000004</v>
      </c>
      <c r="K3406" s="2">
        <v>2016</v>
      </c>
      <c r="L3406" s="2" t="s">
        <v>21</v>
      </c>
      <c r="M3406" s="3">
        <v>42682</v>
      </c>
    </row>
    <row r="3407" spans="1:13" x14ac:dyDescent="0.2">
      <c r="A3407" s="1" t="s">
        <v>532</v>
      </c>
      <c r="B3407" s="2" t="s">
        <v>3993</v>
      </c>
      <c r="C3407" s="2" t="s">
        <v>24</v>
      </c>
      <c r="D3407" s="4">
        <v>8300000</v>
      </c>
      <c r="E3407" s="2" t="s">
        <v>3438</v>
      </c>
      <c r="F3407" s="2" t="s">
        <v>97</v>
      </c>
      <c r="G3407" s="2">
        <v>64.010000000000005</v>
      </c>
      <c r="H3407" s="2">
        <v>35.99</v>
      </c>
      <c r="I3407" s="2" t="s">
        <v>19</v>
      </c>
      <c r="J3407" s="6">
        <v>0.55000000000000004</v>
      </c>
      <c r="K3407" s="2">
        <v>2016</v>
      </c>
      <c r="L3407" s="2" t="s">
        <v>21</v>
      </c>
      <c r="M3407" s="3">
        <v>42682</v>
      </c>
    </row>
    <row r="3408" spans="1:13" x14ac:dyDescent="0.2">
      <c r="A3408" s="1" t="s">
        <v>280</v>
      </c>
      <c r="B3408" s="2" t="s">
        <v>3994</v>
      </c>
      <c r="C3408" s="2" t="s">
        <v>24</v>
      </c>
      <c r="D3408" s="4">
        <v>6000000</v>
      </c>
      <c r="E3408" s="2" t="s">
        <v>3438</v>
      </c>
      <c r="F3408" s="2" t="s">
        <v>93</v>
      </c>
      <c r="G3408" s="2">
        <v>70.02</v>
      </c>
      <c r="H3408" s="2">
        <v>29.98</v>
      </c>
      <c r="I3408" s="2" t="s">
        <v>19</v>
      </c>
      <c r="J3408" s="6">
        <v>0.55000000000000004</v>
      </c>
      <c r="K3408" s="2">
        <v>2016</v>
      </c>
      <c r="L3408" s="2" t="s">
        <v>21</v>
      </c>
      <c r="M3408" s="3">
        <v>42682</v>
      </c>
    </row>
    <row r="3409" spans="1:13" x14ac:dyDescent="0.2">
      <c r="A3409" s="1" t="s">
        <v>60</v>
      </c>
      <c r="B3409" s="2" t="s">
        <v>3995</v>
      </c>
      <c r="C3409" s="2" t="s">
        <v>24</v>
      </c>
      <c r="D3409" s="4">
        <v>33000000</v>
      </c>
      <c r="E3409" s="2" t="s">
        <v>3438</v>
      </c>
      <c r="F3409" s="2" t="s">
        <v>44</v>
      </c>
      <c r="G3409" s="2">
        <v>67.260000000000005</v>
      </c>
      <c r="H3409" s="2">
        <v>32.74</v>
      </c>
      <c r="I3409" s="2" t="s">
        <v>19</v>
      </c>
      <c r="J3409" s="6">
        <v>0.55000000000000004</v>
      </c>
      <c r="K3409" s="2">
        <v>2016</v>
      </c>
      <c r="L3409" s="2" t="s">
        <v>21</v>
      </c>
      <c r="M3409" s="3">
        <v>42682</v>
      </c>
    </row>
    <row r="3410" spans="1:13" x14ac:dyDescent="0.2">
      <c r="A3410" s="1" t="s">
        <v>79</v>
      </c>
      <c r="B3410" s="2" t="s">
        <v>3768</v>
      </c>
      <c r="C3410" s="2" t="s">
        <v>24</v>
      </c>
      <c r="D3410" s="4">
        <v>58000000</v>
      </c>
      <c r="E3410" s="2" t="s">
        <v>3438</v>
      </c>
      <c r="F3410" s="2" t="s">
        <v>149</v>
      </c>
      <c r="G3410" s="2">
        <v>50.63</v>
      </c>
      <c r="H3410" s="2">
        <v>49.37</v>
      </c>
      <c r="I3410" s="2" t="s">
        <v>26</v>
      </c>
      <c r="J3410" s="6">
        <v>0.55000000000000004</v>
      </c>
      <c r="K3410" s="2">
        <v>2016</v>
      </c>
      <c r="L3410" s="2" t="s">
        <v>21</v>
      </c>
      <c r="M3410" s="3">
        <v>42682</v>
      </c>
    </row>
    <row r="3411" spans="1:13" x14ac:dyDescent="0.2">
      <c r="A3411" s="1" t="s">
        <v>308</v>
      </c>
      <c r="B3411" s="2" t="s">
        <v>3996</v>
      </c>
      <c r="C3411" s="2" t="s">
        <v>24</v>
      </c>
      <c r="D3411" s="4">
        <v>18000000</v>
      </c>
      <c r="E3411" s="2" t="s">
        <v>3438</v>
      </c>
      <c r="F3411" s="2" t="s">
        <v>97</v>
      </c>
      <c r="G3411" s="2">
        <v>60.56</v>
      </c>
      <c r="H3411" s="2">
        <v>39.44</v>
      </c>
      <c r="I3411" s="2" t="s">
        <v>19</v>
      </c>
      <c r="J3411" s="6">
        <v>0.55000000000000004</v>
      </c>
      <c r="K3411" s="2">
        <v>2016</v>
      </c>
      <c r="L3411" s="2" t="s">
        <v>21</v>
      </c>
      <c r="M3411" s="3">
        <v>42682</v>
      </c>
    </row>
    <row r="3412" spans="1:13" x14ac:dyDescent="0.2">
      <c r="A3412" s="1" t="s">
        <v>60</v>
      </c>
      <c r="B3412" s="2" t="s">
        <v>3997</v>
      </c>
      <c r="C3412" s="2" t="s">
        <v>24</v>
      </c>
      <c r="D3412" s="4">
        <v>7500000</v>
      </c>
      <c r="E3412" s="2" t="s">
        <v>3438</v>
      </c>
      <c r="F3412" s="2" t="s">
        <v>48</v>
      </c>
      <c r="G3412" s="2">
        <v>61.25</v>
      </c>
      <c r="H3412" s="2">
        <v>38.75</v>
      </c>
      <c r="I3412" s="2" t="s">
        <v>19</v>
      </c>
      <c r="J3412" s="6">
        <v>0.55000000000000004</v>
      </c>
      <c r="K3412" s="2">
        <v>2016</v>
      </c>
      <c r="L3412" s="2" t="s">
        <v>21</v>
      </c>
      <c r="M3412" s="3">
        <v>42682</v>
      </c>
    </row>
    <row r="3413" spans="1:13" x14ac:dyDescent="0.2">
      <c r="A3413" s="1" t="s">
        <v>177</v>
      </c>
      <c r="B3413" s="2" t="s">
        <v>3998</v>
      </c>
      <c r="C3413" s="2" t="s">
        <v>24</v>
      </c>
      <c r="D3413" s="4">
        <v>4000000</v>
      </c>
      <c r="E3413" s="2" t="s">
        <v>3438</v>
      </c>
      <c r="F3413" s="2" t="s">
        <v>35</v>
      </c>
      <c r="G3413" s="2">
        <v>57.26</v>
      </c>
      <c r="H3413" s="2">
        <v>42.74</v>
      </c>
      <c r="I3413" s="2" t="s">
        <v>19</v>
      </c>
      <c r="J3413" s="6">
        <v>0.55000000000000004</v>
      </c>
      <c r="K3413" s="2">
        <v>2016</v>
      </c>
      <c r="L3413" s="2" t="s">
        <v>21</v>
      </c>
      <c r="M3413" s="3">
        <v>42682</v>
      </c>
    </row>
    <row r="3414" spans="1:13" x14ac:dyDescent="0.2">
      <c r="A3414" s="1" t="s">
        <v>269</v>
      </c>
      <c r="B3414" s="2" t="s">
        <v>3999</v>
      </c>
      <c r="C3414" s="2" t="s">
        <v>24</v>
      </c>
      <c r="D3414" s="4">
        <v>5800000</v>
      </c>
      <c r="E3414" s="2" t="s">
        <v>3438</v>
      </c>
      <c r="F3414" s="2" t="s">
        <v>4000</v>
      </c>
      <c r="G3414" s="2">
        <v>80.540000000000006</v>
      </c>
      <c r="H3414" s="2">
        <v>19.46</v>
      </c>
      <c r="I3414" s="2" t="s">
        <v>19</v>
      </c>
      <c r="J3414" s="6">
        <v>0.55000000000000004</v>
      </c>
      <c r="K3414" s="2">
        <v>2016</v>
      </c>
      <c r="L3414" s="2" t="s">
        <v>21</v>
      </c>
      <c r="M3414" s="3">
        <v>42682</v>
      </c>
    </row>
    <row r="3415" spans="1:13" x14ac:dyDescent="0.2">
      <c r="A3415" s="1" t="s">
        <v>269</v>
      </c>
      <c r="B3415" s="2" t="s">
        <v>3999</v>
      </c>
      <c r="C3415" s="2" t="s">
        <v>24</v>
      </c>
      <c r="D3415" s="4">
        <v>5650000</v>
      </c>
      <c r="E3415" s="2" t="s">
        <v>3438</v>
      </c>
      <c r="F3415" s="2" t="s">
        <v>4001</v>
      </c>
      <c r="G3415" s="2">
        <v>78.95</v>
      </c>
      <c r="H3415" s="2">
        <v>21.05</v>
      </c>
      <c r="I3415" s="2" t="s">
        <v>19</v>
      </c>
      <c r="J3415" s="6">
        <v>0.55000000000000004</v>
      </c>
      <c r="K3415" s="2">
        <v>2016</v>
      </c>
      <c r="L3415" s="2" t="s">
        <v>21</v>
      </c>
      <c r="M3415" s="3">
        <v>42682</v>
      </c>
    </row>
    <row r="3416" spans="1:13" x14ac:dyDescent="0.2">
      <c r="A3416" s="1" t="s">
        <v>177</v>
      </c>
      <c r="B3416" s="2" t="s">
        <v>4002</v>
      </c>
      <c r="C3416" s="2" t="s">
        <v>24</v>
      </c>
      <c r="D3416" s="4">
        <v>2000000</v>
      </c>
      <c r="E3416" s="2" t="s">
        <v>3438</v>
      </c>
      <c r="F3416" s="2" t="s">
        <v>115</v>
      </c>
      <c r="G3416" s="2">
        <v>77.16</v>
      </c>
      <c r="H3416" s="2">
        <v>22.84</v>
      </c>
      <c r="I3416" s="2" t="s">
        <v>19</v>
      </c>
      <c r="J3416" s="6">
        <v>0.55000000000000004</v>
      </c>
      <c r="K3416" s="2">
        <v>2016</v>
      </c>
      <c r="L3416" s="2" t="s">
        <v>21</v>
      </c>
      <c r="M3416" s="3">
        <v>42682</v>
      </c>
    </row>
    <row r="3417" spans="1:13" x14ac:dyDescent="0.2">
      <c r="A3417" s="1" t="s">
        <v>511</v>
      </c>
      <c r="B3417" s="2" t="s">
        <v>4003</v>
      </c>
      <c r="C3417" s="2" t="s">
        <v>24</v>
      </c>
      <c r="D3417" s="4">
        <v>6000000</v>
      </c>
      <c r="E3417" s="2" t="s">
        <v>3438</v>
      </c>
      <c r="F3417" s="2" t="s">
        <v>44</v>
      </c>
      <c r="G3417" s="2">
        <v>85.06</v>
      </c>
      <c r="H3417" s="2">
        <v>14.94</v>
      </c>
      <c r="I3417" s="2" t="s">
        <v>19</v>
      </c>
      <c r="J3417" s="2" t="s">
        <v>20</v>
      </c>
      <c r="K3417" s="2">
        <v>2016</v>
      </c>
      <c r="L3417" s="2" t="s">
        <v>21</v>
      </c>
      <c r="M3417" s="3">
        <v>42682</v>
      </c>
    </row>
    <row r="3418" spans="1:13" x14ac:dyDescent="0.2">
      <c r="A3418" s="1" t="s">
        <v>374</v>
      </c>
      <c r="B3418" s="2" t="s">
        <v>4004</v>
      </c>
      <c r="C3418" s="2" t="s">
        <v>24</v>
      </c>
      <c r="D3418" s="4">
        <v>6800000</v>
      </c>
      <c r="E3418" s="2" t="s">
        <v>3438</v>
      </c>
      <c r="F3418" s="2" t="s">
        <v>35</v>
      </c>
      <c r="G3418" s="2">
        <v>74</v>
      </c>
      <c r="H3418" s="2">
        <v>26</v>
      </c>
      <c r="I3418" s="2" t="s">
        <v>19</v>
      </c>
      <c r="J3418" s="6">
        <v>0.55000000000000004</v>
      </c>
      <c r="K3418" s="2">
        <v>2016</v>
      </c>
      <c r="L3418" s="2" t="s">
        <v>21</v>
      </c>
      <c r="M3418" s="3">
        <v>42682</v>
      </c>
    </row>
    <row r="3419" spans="1:13" x14ac:dyDescent="0.2">
      <c r="A3419" s="1" t="s">
        <v>69</v>
      </c>
      <c r="B3419" s="2" t="s">
        <v>4005</v>
      </c>
      <c r="C3419" s="2" t="s">
        <v>24</v>
      </c>
      <c r="D3419" s="4">
        <v>58000000</v>
      </c>
      <c r="E3419" s="2" t="s">
        <v>3438</v>
      </c>
      <c r="F3419" s="2" t="s">
        <v>65</v>
      </c>
      <c r="G3419" s="2">
        <v>55.03</v>
      </c>
      <c r="H3419" s="2">
        <v>44.97</v>
      </c>
      <c r="I3419" s="2" t="s">
        <v>19</v>
      </c>
      <c r="J3419" s="6">
        <v>0.55000000000000004</v>
      </c>
      <c r="K3419" s="2">
        <v>2016</v>
      </c>
      <c r="L3419" s="2" t="s">
        <v>21</v>
      </c>
      <c r="M3419" s="3">
        <v>42682</v>
      </c>
    </row>
    <row r="3420" spans="1:13" x14ac:dyDescent="0.2">
      <c r="A3420" s="1" t="s">
        <v>269</v>
      </c>
      <c r="B3420" s="2" t="s">
        <v>4006</v>
      </c>
      <c r="C3420" s="2" t="s">
        <v>24</v>
      </c>
      <c r="D3420" s="4">
        <v>58000000</v>
      </c>
      <c r="E3420" s="2" t="s">
        <v>3438</v>
      </c>
      <c r="F3420" s="2" t="s">
        <v>4007</v>
      </c>
      <c r="G3420" s="2">
        <v>71.34</v>
      </c>
      <c r="H3420" s="2">
        <v>28.66</v>
      </c>
      <c r="I3420" s="2" t="s">
        <v>19</v>
      </c>
      <c r="J3420" s="6">
        <v>0.55000000000000004</v>
      </c>
      <c r="K3420" s="2">
        <v>2016</v>
      </c>
      <c r="L3420" s="2" t="s">
        <v>21</v>
      </c>
      <c r="M3420" s="3">
        <v>42682</v>
      </c>
    </row>
    <row r="3421" spans="1:13" x14ac:dyDescent="0.2">
      <c r="A3421" s="1" t="s">
        <v>220</v>
      </c>
      <c r="B3421" s="2" t="s">
        <v>4008</v>
      </c>
      <c r="C3421" s="2" t="s">
        <v>24</v>
      </c>
      <c r="D3421" s="4">
        <v>3200000</v>
      </c>
      <c r="E3421" s="2" t="s">
        <v>3438</v>
      </c>
      <c r="F3421" s="2" t="s">
        <v>159</v>
      </c>
      <c r="G3421" s="2">
        <v>60.14</v>
      </c>
      <c r="H3421" s="2">
        <v>39.86</v>
      </c>
      <c r="I3421" s="2" t="s">
        <v>19</v>
      </c>
      <c r="J3421" s="6">
        <v>0.55000000000000004</v>
      </c>
      <c r="K3421" s="2">
        <v>2016</v>
      </c>
      <c r="L3421" s="2" t="s">
        <v>21</v>
      </c>
      <c r="M3421" s="3">
        <v>42682</v>
      </c>
    </row>
    <row r="3422" spans="1:13" x14ac:dyDescent="0.2">
      <c r="A3422" s="1" t="s">
        <v>532</v>
      </c>
      <c r="B3422" s="2" t="s">
        <v>4009</v>
      </c>
      <c r="C3422" s="2" t="s">
        <v>24</v>
      </c>
      <c r="D3422" s="4">
        <v>12000000</v>
      </c>
      <c r="E3422" s="2" t="s">
        <v>3438</v>
      </c>
      <c r="F3422" s="2" t="s">
        <v>51</v>
      </c>
      <c r="G3422" s="2">
        <v>56.59</v>
      </c>
      <c r="H3422" s="2">
        <v>43.41</v>
      </c>
      <c r="I3422" s="2" t="s">
        <v>19</v>
      </c>
      <c r="J3422" s="6">
        <v>0.55000000000000004</v>
      </c>
      <c r="K3422" s="2">
        <v>2016</v>
      </c>
      <c r="L3422" s="2" t="s">
        <v>21</v>
      </c>
      <c r="M3422" s="3">
        <v>42682</v>
      </c>
    </row>
    <row r="3423" spans="1:13" x14ac:dyDescent="0.2">
      <c r="A3423" s="1" t="s">
        <v>13</v>
      </c>
      <c r="B3423" s="2" t="s">
        <v>4010</v>
      </c>
      <c r="C3423" s="2" t="s">
        <v>24</v>
      </c>
      <c r="D3423" s="4">
        <v>110000000</v>
      </c>
      <c r="E3423" s="2" t="s">
        <v>3438</v>
      </c>
      <c r="F3423" s="2" t="s">
        <v>2625</v>
      </c>
      <c r="G3423" s="2">
        <v>80.62</v>
      </c>
      <c r="H3423" s="2">
        <v>19.38</v>
      </c>
      <c r="I3423" s="2" t="s">
        <v>19</v>
      </c>
      <c r="J3423" s="6">
        <v>0.55000000000000004</v>
      </c>
      <c r="K3423" s="2">
        <v>2016</v>
      </c>
      <c r="L3423" s="2" t="s">
        <v>21</v>
      </c>
      <c r="M3423" s="3">
        <v>42682</v>
      </c>
    </row>
    <row r="3424" spans="1:13" x14ac:dyDescent="0.2">
      <c r="A3424" s="1" t="s">
        <v>180</v>
      </c>
      <c r="B3424" s="2" t="s">
        <v>4011</v>
      </c>
      <c r="C3424" s="2" t="s">
        <v>24</v>
      </c>
      <c r="D3424" s="4">
        <v>249000000</v>
      </c>
      <c r="E3424" s="2" t="s">
        <v>3438</v>
      </c>
      <c r="F3424" s="2" t="s">
        <v>95</v>
      </c>
      <c r="G3424" s="2">
        <v>56.44</v>
      </c>
      <c r="H3424" s="2">
        <v>43.56</v>
      </c>
      <c r="I3424" s="2" t="s">
        <v>19</v>
      </c>
      <c r="J3424" s="6">
        <v>0.55000000000000004</v>
      </c>
      <c r="K3424" s="2">
        <v>2016</v>
      </c>
      <c r="L3424" s="2" t="s">
        <v>49</v>
      </c>
      <c r="M3424" s="3">
        <v>42528</v>
      </c>
    </row>
    <row r="3425" spans="1:13" x14ac:dyDescent="0.2">
      <c r="A3425" s="1" t="s">
        <v>242</v>
      </c>
      <c r="B3425" s="2" t="s">
        <v>3537</v>
      </c>
      <c r="C3425" s="2" t="s">
        <v>15</v>
      </c>
      <c r="D3425" s="2" t="s">
        <v>4012</v>
      </c>
      <c r="E3425" s="2" t="s">
        <v>3438</v>
      </c>
      <c r="F3425" s="2" t="s">
        <v>136</v>
      </c>
      <c r="G3425" s="2">
        <v>70.28</v>
      </c>
      <c r="H3425" s="2">
        <v>29.72</v>
      </c>
      <c r="I3425" s="2" t="s">
        <v>19</v>
      </c>
      <c r="J3425" s="2" t="s">
        <v>20</v>
      </c>
      <c r="K3425" s="2">
        <v>2016</v>
      </c>
      <c r="L3425" s="2" t="s">
        <v>49</v>
      </c>
      <c r="M3425" s="3">
        <v>42528</v>
      </c>
    </row>
    <row r="3426" spans="1:13" x14ac:dyDescent="0.2">
      <c r="A3426" s="1" t="s">
        <v>296</v>
      </c>
      <c r="B3426" s="2" t="s">
        <v>1163</v>
      </c>
      <c r="C3426" s="2" t="s">
        <v>24</v>
      </c>
      <c r="D3426" s="4">
        <v>319000000</v>
      </c>
      <c r="E3426" s="2" t="s">
        <v>3438</v>
      </c>
      <c r="F3426" s="2" t="s">
        <v>59</v>
      </c>
      <c r="G3426" s="2">
        <v>60.2</v>
      </c>
      <c r="H3426" s="2">
        <v>39.799999999999997</v>
      </c>
      <c r="I3426" s="2" t="s">
        <v>19</v>
      </c>
      <c r="J3426" s="6">
        <v>0.55000000000000004</v>
      </c>
      <c r="K3426" s="2">
        <v>2016</v>
      </c>
      <c r="L3426" s="2" t="s">
        <v>49</v>
      </c>
      <c r="M3426" s="3">
        <v>42528</v>
      </c>
    </row>
    <row r="3427" spans="1:13" x14ac:dyDescent="0.2">
      <c r="A3427" s="1" t="s">
        <v>242</v>
      </c>
      <c r="B3427" s="2" t="s">
        <v>4013</v>
      </c>
      <c r="C3427" s="2" t="s">
        <v>24</v>
      </c>
      <c r="D3427" s="4">
        <v>245000000</v>
      </c>
      <c r="E3427" s="2" t="s">
        <v>3438</v>
      </c>
      <c r="F3427" s="2" t="s">
        <v>95</v>
      </c>
      <c r="G3427" s="2">
        <v>66.81</v>
      </c>
      <c r="H3427" s="2">
        <v>33.19</v>
      </c>
      <c r="I3427" s="2" t="s">
        <v>19</v>
      </c>
      <c r="J3427" s="6">
        <v>0.55000000000000004</v>
      </c>
      <c r="K3427" s="2">
        <v>2016</v>
      </c>
      <c r="L3427" s="2" t="s">
        <v>49</v>
      </c>
      <c r="M3427" s="3">
        <v>42528</v>
      </c>
    </row>
    <row r="3428" spans="1:13" x14ac:dyDescent="0.2">
      <c r="A3428" s="1" t="s">
        <v>242</v>
      </c>
      <c r="B3428" s="2" t="s">
        <v>4013</v>
      </c>
      <c r="C3428" s="2" t="s">
        <v>24</v>
      </c>
      <c r="D3428" s="4">
        <v>245000000</v>
      </c>
      <c r="E3428" s="2" t="s">
        <v>3438</v>
      </c>
      <c r="F3428" s="2" t="s">
        <v>95</v>
      </c>
      <c r="G3428" s="2">
        <v>59.57</v>
      </c>
      <c r="H3428" s="2">
        <v>40.43</v>
      </c>
      <c r="I3428" s="2" t="s">
        <v>19</v>
      </c>
      <c r="J3428" s="6">
        <v>0.55000000000000004</v>
      </c>
      <c r="K3428" s="2">
        <v>2016</v>
      </c>
      <c r="L3428" s="2" t="s">
        <v>49</v>
      </c>
      <c r="M3428" s="3">
        <v>42528</v>
      </c>
    </row>
    <row r="3429" spans="1:13" x14ac:dyDescent="0.2">
      <c r="A3429" s="1" t="s">
        <v>116</v>
      </c>
      <c r="B3429" s="2" t="s">
        <v>3678</v>
      </c>
      <c r="C3429" s="2" t="s">
        <v>24</v>
      </c>
      <c r="D3429" s="4">
        <v>135000000</v>
      </c>
      <c r="E3429" s="2" t="s">
        <v>3438</v>
      </c>
      <c r="F3429" s="2" t="s">
        <v>76</v>
      </c>
      <c r="G3429" s="2">
        <v>50.85</v>
      </c>
      <c r="H3429" s="2">
        <v>49.15</v>
      </c>
      <c r="I3429" s="2" t="s">
        <v>26</v>
      </c>
      <c r="J3429" s="6">
        <v>0.55000000000000004</v>
      </c>
      <c r="K3429" s="2">
        <v>2016</v>
      </c>
      <c r="L3429" s="2" t="s">
        <v>49</v>
      </c>
      <c r="M3429" s="3">
        <v>42528</v>
      </c>
    </row>
    <row r="3430" spans="1:13" x14ac:dyDescent="0.2">
      <c r="A3430" s="1" t="s">
        <v>52</v>
      </c>
      <c r="B3430" s="2" t="s">
        <v>3468</v>
      </c>
      <c r="C3430" s="2" t="s">
        <v>24</v>
      </c>
      <c r="D3430" s="4">
        <v>67400000</v>
      </c>
      <c r="E3430" s="2" t="s">
        <v>3438</v>
      </c>
      <c r="F3430" s="2" t="s">
        <v>65</v>
      </c>
      <c r="G3430" s="2">
        <v>78.180000000000007</v>
      </c>
      <c r="H3430" s="2">
        <v>21.82</v>
      </c>
      <c r="I3430" s="2" t="s">
        <v>19</v>
      </c>
      <c r="J3430" s="6">
        <v>0.55000000000000004</v>
      </c>
      <c r="K3430" s="2">
        <v>2016</v>
      </c>
      <c r="L3430" s="2" t="s">
        <v>49</v>
      </c>
      <c r="M3430" s="3">
        <v>42528</v>
      </c>
    </row>
    <row r="3431" spans="1:13" x14ac:dyDescent="0.2">
      <c r="A3431" s="1" t="s">
        <v>60</v>
      </c>
      <c r="B3431" s="2" t="s">
        <v>4014</v>
      </c>
      <c r="C3431" s="2" t="s">
        <v>24</v>
      </c>
      <c r="D3431" s="4">
        <v>12000000</v>
      </c>
      <c r="E3431" s="2" t="s">
        <v>3438</v>
      </c>
      <c r="F3431" s="2" t="s">
        <v>107</v>
      </c>
      <c r="G3431" s="2">
        <v>62.66</v>
      </c>
      <c r="H3431" s="2">
        <v>37.340000000000003</v>
      </c>
      <c r="I3431" s="2" t="s">
        <v>19</v>
      </c>
      <c r="J3431" s="6">
        <v>0.55000000000000004</v>
      </c>
      <c r="K3431" s="2">
        <v>2016</v>
      </c>
      <c r="L3431" s="2" t="s">
        <v>49</v>
      </c>
      <c r="M3431" s="3">
        <v>42528</v>
      </c>
    </row>
    <row r="3432" spans="1:13" x14ac:dyDescent="0.2">
      <c r="A3432" s="1" t="s">
        <v>52</v>
      </c>
      <c r="B3432" s="2" t="s">
        <v>4015</v>
      </c>
      <c r="C3432" s="2" t="s">
        <v>24</v>
      </c>
      <c r="D3432" s="4">
        <v>140000000</v>
      </c>
      <c r="E3432" s="2" t="s">
        <v>3438</v>
      </c>
      <c r="F3432" s="2" t="s">
        <v>136</v>
      </c>
      <c r="G3432" s="2">
        <v>78.75</v>
      </c>
      <c r="H3432" s="2">
        <v>21.25</v>
      </c>
      <c r="I3432" s="2" t="s">
        <v>19</v>
      </c>
      <c r="J3432" s="6">
        <v>0.55000000000000004</v>
      </c>
      <c r="K3432" s="2">
        <v>2016</v>
      </c>
      <c r="L3432" s="2" t="s">
        <v>49</v>
      </c>
      <c r="M3432" s="3">
        <v>42528</v>
      </c>
    </row>
    <row r="3433" spans="1:13" x14ac:dyDescent="0.2">
      <c r="A3433" s="1" t="s">
        <v>242</v>
      </c>
      <c r="B3433" s="2" t="s">
        <v>3559</v>
      </c>
      <c r="C3433" s="2" t="s">
        <v>24</v>
      </c>
      <c r="D3433" s="4">
        <v>123000000</v>
      </c>
      <c r="E3433" s="2" t="s">
        <v>3438</v>
      </c>
      <c r="F3433" s="2" t="s">
        <v>245</v>
      </c>
      <c r="G3433" s="2">
        <v>69.150000000000006</v>
      </c>
      <c r="H3433" s="2">
        <v>30.85</v>
      </c>
      <c r="I3433" s="2" t="s">
        <v>19</v>
      </c>
      <c r="J3433" s="6">
        <v>0.55000000000000004</v>
      </c>
      <c r="K3433" s="2">
        <v>2016</v>
      </c>
      <c r="L3433" s="2" t="s">
        <v>49</v>
      </c>
      <c r="M3433" s="3">
        <v>42528</v>
      </c>
    </row>
    <row r="3434" spans="1:13" x14ac:dyDescent="0.2">
      <c r="A3434" s="1" t="s">
        <v>248</v>
      </c>
      <c r="B3434" s="2" t="s">
        <v>4016</v>
      </c>
      <c r="C3434" s="2" t="s">
        <v>24</v>
      </c>
      <c r="D3434" s="4">
        <v>269000000</v>
      </c>
      <c r="E3434" s="2" t="s">
        <v>3438</v>
      </c>
      <c r="F3434" s="2" t="s">
        <v>65</v>
      </c>
      <c r="G3434" s="2">
        <v>55.99</v>
      </c>
      <c r="H3434" s="2">
        <v>44.01</v>
      </c>
      <c r="I3434" s="2" t="s">
        <v>19</v>
      </c>
      <c r="J3434" s="6">
        <v>0.55000000000000004</v>
      </c>
      <c r="K3434" s="2">
        <v>2016</v>
      </c>
      <c r="L3434" s="2" t="s">
        <v>49</v>
      </c>
      <c r="M3434" s="3">
        <v>42528</v>
      </c>
    </row>
    <row r="3435" spans="1:13" x14ac:dyDescent="0.2">
      <c r="A3435" s="1" t="s">
        <v>137</v>
      </c>
      <c r="B3435" s="2" t="s">
        <v>3481</v>
      </c>
      <c r="C3435" s="2" t="s">
        <v>15</v>
      </c>
      <c r="D3435" s="2" t="s">
        <v>4017</v>
      </c>
      <c r="E3435" s="2" t="s">
        <v>3438</v>
      </c>
      <c r="F3435" s="2" t="s">
        <v>245</v>
      </c>
      <c r="G3435" s="2">
        <v>79.650000000000006</v>
      </c>
      <c r="H3435" s="2">
        <v>20.350000000000001</v>
      </c>
      <c r="I3435" s="2" t="s">
        <v>19</v>
      </c>
      <c r="J3435" s="2" t="s">
        <v>20</v>
      </c>
      <c r="K3435" s="2">
        <v>2016</v>
      </c>
      <c r="L3435" s="2" t="s">
        <v>49</v>
      </c>
      <c r="M3435" s="3">
        <v>42528</v>
      </c>
    </row>
    <row r="3436" spans="1:13" x14ac:dyDescent="0.2">
      <c r="A3436" s="1" t="s">
        <v>420</v>
      </c>
      <c r="B3436" s="2" t="s">
        <v>3911</v>
      </c>
      <c r="C3436" s="2" t="s">
        <v>24</v>
      </c>
      <c r="D3436" s="4">
        <v>7000000</v>
      </c>
      <c r="E3436" s="2" t="s">
        <v>3438</v>
      </c>
      <c r="F3436" s="2" t="s">
        <v>48</v>
      </c>
      <c r="G3436" s="2">
        <v>50.92</v>
      </c>
      <c r="H3436" s="2">
        <v>49.08</v>
      </c>
      <c r="I3436" s="2" t="s">
        <v>26</v>
      </c>
      <c r="J3436" s="6">
        <v>0.55000000000000004</v>
      </c>
      <c r="K3436" s="2">
        <v>2016</v>
      </c>
      <c r="L3436" s="2" t="s">
        <v>49</v>
      </c>
      <c r="M3436" s="3">
        <v>42528</v>
      </c>
    </row>
    <row r="3437" spans="1:13" x14ac:dyDescent="0.2">
      <c r="A3437" s="1" t="s">
        <v>242</v>
      </c>
      <c r="B3437" s="2" t="s">
        <v>3574</v>
      </c>
      <c r="C3437" s="2" t="s">
        <v>24</v>
      </c>
      <c r="D3437" s="4">
        <v>283000000</v>
      </c>
      <c r="E3437" s="2" t="s">
        <v>3438</v>
      </c>
      <c r="F3437" s="2" t="s">
        <v>65</v>
      </c>
      <c r="G3437" s="2">
        <v>60.19</v>
      </c>
      <c r="H3437" s="2">
        <v>39.81</v>
      </c>
      <c r="I3437" s="2" t="s">
        <v>19</v>
      </c>
      <c r="J3437" s="6">
        <v>0.55000000000000004</v>
      </c>
      <c r="K3437" s="2">
        <v>2016</v>
      </c>
      <c r="L3437" s="2" t="s">
        <v>49</v>
      </c>
      <c r="M3437" s="3">
        <v>42528</v>
      </c>
    </row>
    <row r="3438" spans="1:13" x14ac:dyDescent="0.2">
      <c r="A3438" s="1" t="s">
        <v>13</v>
      </c>
      <c r="B3438" s="2" t="s">
        <v>4018</v>
      </c>
      <c r="C3438" s="2" t="s">
        <v>24</v>
      </c>
      <c r="D3438" s="4">
        <v>300000000</v>
      </c>
      <c r="E3438" s="2" t="s">
        <v>3438</v>
      </c>
      <c r="F3438" s="2" t="s">
        <v>4019</v>
      </c>
      <c r="G3438" s="2">
        <v>77.989999999999995</v>
      </c>
      <c r="H3438" s="2">
        <v>22.01</v>
      </c>
      <c r="I3438" s="2" t="s">
        <v>19</v>
      </c>
      <c r="J3438" s="6">
        <v>0.55000000000000004</v>
      </c>
      <c r="K3438" s="2">
        <v>2016</v>
      </c>
      <c r="L3438" s="2" t="s">
        <v>49</v>
      </c>
      <c r="M3438" s="3">
        <v>42528</v>
      </c>
    </row>
    <row r="3439" spans="1:13" x14ac:dyDescent="0.2">
      <c r="A3439" s="1" t="s">
        <v>91</v>
      </c>
      <c r="B3439" s="2" t="s">
        <v>2148</v>
      </c>
      <c r="C3439" s="2" t="s">
        <v>24</v>
      </c>
      <c r="D3439" s="4">
        <v>26000000</v>
      </c>
      <c r="E3439" s="2" t="s">
        <v>3438</v>
      </c>
      <c r="F3439" s="2" t="s">
        <v>65</v>
      </c>
      <c r="G3439" s="2">
        <v>86.7</v>
      </c>
      <c r="H3439" s="2">
        <v>13.3</v>
      </c>
      <c r="I3439" s="2" t="s">
        <v>19</v>
      </c>
      <c r="J3439" s="6">
        <v>0.55000000000000004</v>
      </c>
      <c r="K3439" s="2">
        <v>2016</v>
      </c>
      <c r="L3439" s="2" t="s">
        <v>49</v>
      </c>
      <c r="M3439" s="3">
        <v>42528</v>
      </c>
    </row>
    <row r="3440" spans="1:13" x14ac:dyDescent="0.2">
      <c r="A3440" s="1" t="s">
        <v>242</v>
      </c>
      <c r="B3440" s="2" t="s">
        <v>3366</v>
      </c>
      <c r="C3440" s="2" t="s">
        <v>24</v>
      </c>
      <c r="D3440" s="4">
        <v>70000000</v>
      </c>
      <c r="E3440" s="2" t="s">
        <v>3438</v>
      </c>
      <c r="F3440" s="2" t="s">
        <v>55</v>
      </c>
      <c r="G3440" s="2">
        <v>68.959999999999994</v>
      </c>
      <c r="H3440" s="2">
        <v>31.04</v>
      </c>
      <c r="I3440" s="2" t="s">
        <v>19</v>
      </c>
      <c r="J3440" s="2" t="s">
        <v>20</v>
      </c>
      <c r="K3440" s="2">
        <v>2016</v>
      </c>
      <c r="L3440" s="2" t="s">
        <v>49</v>
      </c>
      <c r="M3440" s="3">
        <v>42528</v>
      </c>
    </row>
    <row r="3441" spans="1:13" x14ac:dyDescent="0.2">
      <c r="A3441" s="1" t="s">
        <v>242</v>
      </c>
      <c r="B3441" s="2" t="s">
        <v>3366</v>
      </c>
      <c r="C3441" s="2" t="s">
        <v>24</v>
      </c>
      <c r="D3441" s="4">
        <v>25000000</v>
      </c>
      <c r="E3441" s="2" t="s">
        <v>3438</v>
      </c>
      <c r="F3441" s="2" t="s">
        <v>59</v>
      </c>
      <c r="G3441" s="2">
        <v>73.56</v>
      </c>
      <c r="H3441" s="2">
        <v>26.44</v>
      </c>
      <c r="I3441" s="2" t="s">
        <v>19</v>
      </c>
      <c r="J3441" s="6">
        <v>0.55000000000000004</v>
      </c>
      <c r="K3441" s="2">
        <v>2016</v>
      </c>
      <c r="L3441" s="2" t="s">
        <v>49</v>
      </c>
      <c r="M3441" s="3">
        <v>42528</v>
      </c>
    </row>
    <row r="3442" spans="1:13" x14ac:dyDescent="0.2">
      <c r="A3442" s="1" t="s">
        <v>60</v>
      </c>
      <c r="B3442" s="2" t="s">
        <v>3484</v>
      </c>
      <c r="C3442" s="2" t="s">
        <v>24</v>
      </c>
      <c r="D3442" s="4">
        <v>9700000</v>
      </c>
      <c r="E3442" s="2" t="s">
        <v>3438</v>
      </c>
      <c r="F3442" s="2" t="s">
        <v>130</v>
      </c>
      <c r="G3442" s="2">
        <v>68.599999999999994</v>
      </c>
      <c r="H3442" s="2">
        <v>31.4</v>
      </c>
      <c r="I3442" s="2" t="s">
        <v>19</v>
      </c>
      <c r="J3442" s="6">
        <v>0.55000000000000004</v>
      </c>
      <c r="K3442" s="2">
        <v>2016</v>
      </c>
      <c r="L3442" s="2" t="s">
        <v>49</v>
      </c>
      <c r="M3442" s="3">
        <v>42528</v>
      </c>
    </row>
    <row r="3443" spans="1:13" x14ac:dyDescent="0.2">
      <c r="A3443" s="1" t="s">
        <v>60</v>
      </c>
      <c r="B3443" s="2" t="s">
        <v>3484</v>
      </c>
      <c r="C3443" s="2" t="s">
        <v>24</v>
      </c>
      <c r="D3443" s="4">
        <v>9400000</v>
      </c>
      <c r="E3443" s="2" t="s">
        <v>3438</v>
      </c>
      <c r="F3443" s="2" t="s">
        <v>59</v>
      </c>
      <c r="G3443" s="2">
        <v>67.3</v>
      </c>
      <c r="H3443" s="2">
        <v>32.700000000000003</v>
      </c>
      <c r="I3443" s="2" t="s">
        <v>19</v>
      </c>
      <c r="J3443" s="6">
        <v>0.55000000000000004</v>
      </c>
      <c r="K3443" s="2">
        <v>2016</v>
      </c>
      <c r="L3443" s="2" t="s">
        <v>49</v>
      </c>
      <c r="M3443" s="3">
        <v>42528</v>
      </c>
    </row>
    <row r="3444" spans="1:13" x14ac:dyDescent="0.2">
      <c r="A3444" s="1" t="s">
        <v>22</v>
      </c>
      <c r="B3444" s="2" t="s">
        <v>4020</v>
      </c>
      <c r="C3444" s="2" t="s">
        <v>24</v>
      </c>
      <c r="D3444" s="4">
        <v>10000000</v>
      </c>
      <c r="E3444" s="2" t="s">
        <v>3438</v>
      </c>
      <c r="F3444" s="2" t="s">
        <v>107</v>
      </c>
      <c r="G3444" s="2">
        <v>65.97</v>
      </c>
      <c r="H3444" s="2">
        <v>34.03</v>
      </c>
      <c r="I3444" s="2" t="s">
        <v>19</v>
      </c>
      <c r="J3444" s="6">
        <v>0.55000000000000004</v>
      </c>
      <c r="K3444" s="2">
        <v>2016</v>
      </c>
      <c r="L3444" s="2" t="s">
        <v>49</v>
      </c>
      <c r="M3444" s="3">
        <v>42528</v>
      </c>
    </row>
    <row r="3445" spans="1:13" x14ac:dyDescent="0.2">
      <c r="A3445" s="1" t="s">
        <v>205</v>
      </c>
      <c r="B3445" s="2" t="s">
        <v>4021</v>
      </c>
      <c r="C3445" s="2" t="s">
        <v>24</v>
      </c>
      <c r="D3445" s="4">
        <v>158000000</v>
      </c>
      <c r="E3445" s="2" t="s">
        <v>3438</v>
      </c>
      <c r="F3445" s="2" t="s">
        <v>55</v>
      </c>
      <c r="G3445" s="2">
        <v>57.33</v>
      </c>
      <c r="H3445" s="2">
        <v>42.67</v>
      </c>
      <c r="I3445" s="2" t="s">
        <v>19</v>
      </c>
      <c r="J3445" s="6">
        <v>0.55000000000000004</v>
      </c>
      <c r="K3445" s="2">
        <v>2016</v>
      </c>
      <c r="L3445" s="2" t="s">
        <v>49</v>
      </c>
      <c r="M3445" s="3">
        <v>42528</v>
      </c>
    </row>
    <row r="3446" spans="1:13" x14ac:dyDescent="0.2">
      <c r="A3446" s="1" t="s">
        <v>52</v>
      </c>
      <c r="B3446" s="2" t="s">
        <v>4022</v>
      </c>
      <c r="C3446" s="2" t="s">
        <v>24</v>
      </c>
      <c r="D3446" s="4">
        <v>170000000</v>
      </c>
      <c r="E3446" s="2" t="s">
        <v>3438</v>
      </c>
      <c r="F3446" s="2" t="s">
        <v>59</v>
      </c>
      <c r="G3446" s="2">
        <v>60.86</v>
      </c>
      <c r="H3446" s="2">
        <v>39.14</v>
      </c>
      <c r="I3446" s="2" t="s">
        <v>19</v>
      </c>
      <c r="J3446" s="6">
        <v>0.55000000000000004</v>
      </c>
      <c r="K3446" s="2">
        <v>2016</v>
      </c>
      <c r="L3446" s="2" t="s">
        <v>49</v>
      </c>
      <c r="M3446" s="3">
        <v>42528</v>
      </c>
    </row>
    <row r="3447" spans="1:13" x14ac:dyDescent="0.2">
      <c r="A3447" s="1" t="s">
        <v>122</v>
      </c>
      <c r="B3447" s="2" t="s">
        <v>4023</v>
      </c>
      <c r="C3447" s="2" t="s">
        <v>24</v>
      </c>
      <c r="D3447" s="4">
        <v>7500000</v>
      </c>
      <c r="E3447" s="2" t="s">
        <v>3438</v>
      </c>
      <c r="F3447" s="2" t="s">
        <v>76</v>
      </c>
      <c r="G3447" s="2">
        <v>58.1</v>
      </c>
      <c r="H3447" s="2">
        <v>41.9</v>
      </c>
      <c r="I3447" s="2" t="s">
        <v>19</v>
      </c>
      <c r="J3447" s="6">
        <v>0.55000000000000004</v>
      </c>
      <c r="K3447" s="2">
        <v>2016</v>
      </c>
      <c r="L3447" s="2" t="s">
        <v>49</v>
      </c>
      <c r="M3447" s="3">
        <v>42528</v>
      </c>
    </row>
    <row r="3448" spans="1:13" x14ac:dyDescent="0.2">
      <c r="A3448" s="1" t="s">
        <v>205</v>
      </c>
      <c r="B3448" s="2" t="s">
        <v>4024</v>
      </c>
      <c r="C3448" s="2" t="s">
        <v>24</v>
      </c>
      <c r="D3448" s="4">
        <v>60000000</v>
      </c>
      <c r="E3448" s="2" t="s">
        <v>3438</v>
      </c>
      <c r="F3448" s="2" t="s">
        <v>130</v>
      </c>
      <c r="G3448" s="2">
        <v>73.08</v>
      </c>
      <c r="H3448" s="2">
        <v>26.92</v>
      </c>
      <c r="I3448" s="2" t="s">
        <v>19</v>
      </c>
      <c r="J3448" s="6">
        <v>0.55000000000000004</v>
      </c>
      <c r="K3448" s="2">
        <v>2016</v>
      </c>
      <c r="L3448" s="2" t="s">
        <v>49</v>
      </c>
      <c r="M3448" s="3">
        <v>42528</v>
      </c>
    </row>
    <row r="3449" spans="1:13" x14ac:dyDescent="0.2">
      <c r="A3449" s="1" t="s">
        <v>290</v>
      </c>
      <c r="B3449" s="2" t="s">
        <v>4025</v>
      </c>
      <c r="C3449" s="2" t="s">
        <v>24</v>
      </c>
      <c r="D3449" s="4">
        <v>6500000</v>
      </c>
      <c r="E3449" s="2" t="s">
        <v>3438</v>
      </c>
      <c r="F3449" s="2" t="s">
        <v>140</v>
      </c>
      <c r="G3449" s="2">
        <v>61.32</v>
      </c>
      <c r="H3449" s="2">
        <v>38.68</v>
      </c>
      <c r="I3449" s="2" t="s">
        <v>19</v>
      </c>
      <c r="J3449" s="6">
        <v>0.55000000000000004</v>
      </c>
      <c r="K3449" s="2">
        <v>2016</v>
      </c>
      <c r="L3449" s="2" t="s">
        <v>49</v>
      </c>
      <c r="M3449" s="3">
        <v>42528</v>
      </c>
    </row>
    <row r="3450" spans="1:13" x14ac:dyDescent="0.2">
      <c r="A3450" s="1" t="s">
        <v>52</v>
      </c>
      <c r="B3450" s="2" t="s">
        <v>3848</v>
      </c>
      <c r="C3450" s="2" t="s">
        <v>15</v>
      </c>
      <c r="D3450" s="2" t="s">
        <v>4026</v>
      </c>
      <c r="E3450" s="2" t="s">
        <v>3438</v>
      </c>
      <c r="F3450" s="2" t="s">
        <v>95</v>
      </c>
      <c r="G3450" s="2">
        <v>65.260000000000005</v>
      </c>
      <c r="H3450" s="2">
        <v>34.74</v>
      </c>
      <c r="I3450" s="2" t="s">
        <v>26</v>
      </c>
      <c r="J3450" s="2" t="s">
        <v>20</v>
      </c>
      <c r="K3450" s="2">
        <v>2016</v>
      </c>
      <c r="L3450" s="2" t="s">
        <v>49</v>
      </c>
      <c r="M3450" s="3">
        <v>42528</v>
      </c>
    </row>
    <row r="3451" spans="1:13" x14ac:dyDescent="0.2">
      <c r="A3451" s="1" t="s">
        <v>205</v>
      </c>
      <c r="B3451" s="2" t="s">
        <v>3622</v>
      </c>
      <c r="C3451" s="2" t="s">
        <v>24</v>
      </c>
      <c r="D3451" s="4">
        <v>70000000</v>
      </c>
      <c r="E3451" s="2" t="s">
        <v>3438</v>
      </c>
      <c r="F3451" s="2" t="s">
        <v>76</v>
      </c>
      <c r="G3451" s="2">
        <v>73.84</v>
      </c>
      <c r="H3451" s="2">
        <v>26.16</v>
      </c>
      <c r="I3451" s="2" t="s">
        <v>19</v>
      </c>
      <c r="J3451" s="6">
        <v>0.55000000000000004</v>
      </c>
      <c r="K3451" s="2">
        <v>2016</v>
      </c>
      <c r="L3451" s="2" t="s">
        <v>49</v>
      </c>
      <c r="M3451" s="3">
        <v>42528</v>
      </c>
    </row>
    <row r="3452" spans="1:13" x14ac:dyDescent="0.2">
      <c r="A3452" s="1" t="s">
        <v>40</v>
      </c>
      <c r="B3452" s="2" t="s">
        <v>4027</v>
      </c>
      <c r="C3452" s="2" t="s">
        <v>24</v>
      </c>
      <c r="D3452" s="4">
        <v>24000000</v>
      </c>
      <c r="E3452" s="2" t="s">
        <v>3438</v>
      </c>
      <c r="F3452" s="2" t="s">
        <v>140</v>
      </c>
      <c r="G3452" s="2">
        <v>61.7</v>
      </c>
      <c r="H3452" s="2">
        <v>38.299999999999997</v>
      </c>
      <c r="I3452" s="2" t="s">
        <v>19</v>
      </c>
      <c r="J3452" s="6">
        <v>0.55000000000000004</v>
      </c>
      <c r="K3452" s="2">
        <v>2016</v>
      </c>
      <c r="L3452" s="2" t="s">
        <v>49</v>
      </c>
      <c r="M3452" s="3">
        <v>42528</v>
      </c>
    </row>
    <row r="3453" spans="1:13" x14ac:dyDescent="0.2">
      <c r="A3453" s="1" t="s">
        <v>511</v>
      </c>
      <c r="B3453" s="2" t="s">
        <v>4028</v>
      </c>
      <c r="C3453" s="2" t="s">
        <v>24</v>
      </c>
      <c r="D3453" s="4">
        <v>30000000</v>
      </c>
      <c r="E3453" s="2" t="s">
        <v>3438</v>
      </c>
      <c r="F3453" s="2" t="s">
        <v>97</v>
      </c>
      <c r="G3453" s="2">
        <v>70.17</v>
      </c>
      <c r="H3453" s="2">
        <v>29.83</v>
      </c>
      <c r="I3453" s="2" t="s">
        <v>19</v>
      </c>
      <c r="J3453" s="6">
        <v>0.55000000000000004</v>
      </c>
      <c r="K3453" s="2">
        <v>2016</v>
      </c>
      <c r="L3453" s="2" t="s">
        <v>49</v>
      </c>
      <c r="M3453" s="3">
        <v>42528</v>
      </c>
    </row>
    <row r="3454" spans="1:13" x14ac:dyDescent="0.2">
      <c r="A3454" s="1" t="s">
        <v>177</v>
      </c>
      <c r="B3454" s="2" t="s">
        <v>4029</v>
      </c>
      <c r="C3454" s="2" t="s">
        <v>24</v>
      </c>
      <c r="D3454" s="4">
        <v>6500000</v>
      </c>
      <c r="E3454" s="2" t="s">
        <v>3438</v>
      </c>
      <c r="F3454" s="2" t="s">
        <v>130</v>
      </c>
      <c r="G3454" s="2">
        <v>61.07</v>
      </c>
      <c r="H3454" s="2">
        <v>38.93</v>
      </c>
      <c r="I3454" s="2" t="s">
        <v>19</v>
      </c>
      <c r="J3454" s="6">
        <v>0.55000000000000004</v>
      </c>
      <c r="K3454" s="2">
        <v>2016</v>
      </c>
      <c r="L3454" s="2" t="s">
        <v>49</v>
      </c>
      <c r="M3454" s="3">
        <v>42528</v>
      </c>
    </row>
    <row r="3455" spans="1:13" x14ac:dyDescent="0.2">
      <c r="A3455" s="1" t="s">
        <v>60</v>
      </c>
      <c r="B3455" s="2" t="s">
        <v>4030</v>
      </c>
      <c r="C3455" s="2" t="s">
        <v>24</v>
      </c>
      <c r="D3455" s="4">
        <v>19000000</v>
      </c>
      <c r="E3455" s="2" t="s">
        <v>3438</v>
      </c>
      <c r="F3455" s="2" t="s">
        <v>55</v>
      </c>
      <c r="G3455" s="2">
        <v>69.91</v>
      </c>
      <c r="H3455" s="2">
        <v>30.09</v>
      </c>
      <c r="I3455" s="2" t="s">
        <v>19</v>
      </c>
      <c r="J3455" s="6">
        <v>0.55000000000000004</v>
      </c>
      <c r="K3455" s="2">
        <v>2016</v>
      </c>
      <c r="L3455" s="2" t="s">
        <v>49</v>
      </c>
      <c r="M3455" s="3">
        <v>42528</v>
      </c>
    </row>
    <row r="3456" spans="1:13" x14ac:dyDescent="0.2">
      <c r="A3456" s="1" t="s">
        <v>13</v>
      </c>
      <c r="B3456" s="2" t="s">
        <v>4031</v>
      </c>
      <c r="C3456" s="2" t="s">
        <v>24</v>
      </c>
      <c r="D3456" s="4">
        <v>59000000</v>
      </c>
      <c r="E3456" s="2" t="s">
        <v>3438</v>
      </c>
      <c r="F3456" s="2" t="s">
        <v>44</v>
      </c>
      <c r="G3456" s="2">
        <v>59.72</v>
      </c>
      <c r="H3456" s="2">
        <v>40.28</v>
      </c>
      <c r="I3456" s="2" t="s">
        <v>19</v>
      </c>
      <c r="J3456" s="6">
        <v>0.55000000000000004</v>
      </c>
      <c r="K3456" s="2">
        <v>2016</v>
      </c>
      <c r="L3456" s="2" t="s">
        <v>49</v>
      </c>
      <c r="M3456" s="3">
        <v>42528</v>
      </c>
    </row>
    <row r="3457" spans="1:13" x14ac:dyDescent="0.2">
      <c r="A3457" s="1" t="s">
        <v>22</v>
      </c>
      <c r="B3457" s="2" t="s">
        <v>1476</v>
      </c>
      <c r="C3457" s="2" t="s">
        <v>24</v>
      </c>
      <c r="D3457" s="4">
        <v>16000000</v>
      </c>
      <c r="E3457" s="2" t="s">
        <v>3438</v>
      </c>
      <c r="F3457" s="2" t="s">
        <v>59</v>
      </c>
      <c r="G3457" s="2">
        <v>68.94</v>
      </c>
      <c r="H3457" s="2">
        <v>31.06</v>
      </c>
      <c r="I3457" s="2" t="s">
        <v>19</v>
      </c>
      <c r="J3457" s="6">
        <v>0.55000000000000004</v>
      </c>
      <c r="K3457" s="2">
        <v>2016</v>
      </c>
      <c r="L3457" s="2" t="s">
        <v>49</v>
      </c>
      <c r="M3457" s="3">
        <v>42528</v>
      </c>
    </row>
    <row r="3458" spans="1:13" x14ac:dyDescent="0.2">
      <c r="A3458" s="1" t="s">
        <v>22</v>
      </c>
      <c r="B3458" s="2" t="s">
        <v>4032</v>
      </c>
      <c r="C3458" s="2" t="s">
        <v>24</v>
      </c>
      <c r="D3458" s="4">
        <v>10000000</v>
      </c>
      <c r="E3458" s="2" t="s">
        <v>3438</v>
      </c>
      <c r="F3458" s="2" t="s">
        <v>107</v>
      </c>
      <c r="G3458" s="2">
        <v>65.97</v>
      </c>
      <c r="H3458" s="2">
        <v>34.03</v>
      </c>
      <c r="I3458" s="2" t="s">
        <v>19</v>
      </c>
      <c r="J3458" s="6">
        <v>0.55000000000000004</v>
      </c>
      <c r="K3458" s="2">
        <v>2016</v>
      </c>
      <c r="L3458" s="2" t="s">
        <v>49</v>
      </c>
      <c r="M3458" s="3">
        <v>42528</v>
      </c>
    </row>
    <row r="3459" spans="1:13" x14ac:dyDescent="0.2">
      <c r="A3459" s="1" t="s">
        <v>293</v>
      </c>
      <c r="B3459" s="2" t="s">
        <v>4033</v>
      </c>
      <c r="C3459" s="2" t="s">
        <v>24</v>
      </c>
      <c r="D3459" s="4">
        <v>56000000</v>
      </c>
      <c r="E3459" s="2" t="s">
        <v>3438</v>
      </c>
      <c r="F3459" s="2" t="s">
        <v>51</v>
      </c>
      <c r="G3459" s="2">
        <v>61.85</v>
      </c>
      <c r="H3459" s="2">
        <v>38.15</v>
      </c>
      <c r="I3459" s="2" t="s">
        <v>19</v>
      </c>
      <c r="J3459" s="6">
        <v>0.55000000000000004</v>
      </c>
      <c r="K3459" s="2">
        <v>2016</v>
      </c>
      <c r="L3459" s="2" t="s">
        <v>49</v>
      </c>
      <c r="M3459" s="3">
        <v>42528</v>
      </c>
    </row>
    <row r="3460" spans="1:13" x14ac:dyDescent="0.2">
      <c r="A3460" s="1" t="s">
        <v>269</v>
      </c>
      <c r="B3460" s="2" t="s">
        <v>4034</v>
      </c>
      <c r="C3460" s="2" t="s">
        <v>24</v>
      </c>
      <c r="D3460" s="4">
        <v>6000000</v>
      </c>
      <c r="E3460" s="2" t="s">
        <v>3438</v>
      </c>
      <c r="F3460" s="2" t="s">
        <v>159</v>
      </c>
      <c r="G3460" s="2">
        <v>74.430000000000007</v>
      </c>
      <c r="H3460" s="2">
        <v>25.57</v>
      </c>
      <c r="I3460" s="2" t="s">
        <v>19</v>
      </c>
      <c r="J3460" s="6">
        <v>0.55000000000000004</v>
      </c>
      <c r="K3460" s="2">
        <v>2016</v>
      </c>
      <c r="L3460" s="2" t="s">
        <v>49</v>
      </c>
      <c r="M3460" s="3">
        <v>42528</v>
      </c>
    </row>
    <row r="3461" spans="1:13" x14ac:dyDescent="0.2">
      <c r="A3461" s="1" t="s">
        <v>248</v>
      </c>
      <c r="B3461" s="2" t="s">
        <v>4035</v>
      </c>
      <c r="C3461" s="2" t="s">
        <v>24</v>
      </c>
      <c r="D3461" s="4">
        <v>4000000</v>
      </c>
      <c r="E3461" s="2" t="s">
        <v>3438</v>
      </c>
      <c r="F3461" s="2" t="s">
        <v>107</v>
      </c>
      <c r="G3461" s="2">
        <v>59.11</v>
      </c>
      <c r="H3461" s="2">
        <v>40.89</v>
      </c>
      <c r="I3461" s="2" t="s">
        <v>19</v>
      </c>
      <c r="J3461" s="6">
        <v>0.55000000000000004</v>
      </c>
      <c r="K3461" s="2">
        <v>2016</v>
      </c>
      <c r="L3461" s="2" t="s">
        <v>49</v>
      </c>
      <c r="M3461" s="3">
        <v>42528</v>
      </c>
    </row>
    <row r="3462" spans="1:13" x14ac:dyDescent="0.2">
      <c r="A3462" s="1" t="s">
        <v>122</v>
      </c>
      <c r="B3462" s="2" t="s">
        <v>4036</v>
      </c>
      <c r="C3462" s="2" t="s">
        <v>24</v>
      </c>
      <c r="D3462" s="4">
        <v>4000000</v>
      </c>
      <c r="E3462" s="2" t="s">
        <v>3438</v>
      </c>
      <c r="F3462" s="2" t="s">
        <v>65</v>
      </c>
      <c r="G3462" s="2">
        <v>71.31</v>
      </c>
      <c r="H3462" s="2">
        <v>28.69</v>
      </c>
      <c r="I3462" s="2" t="s">
        <v>19</v>
      </c>
      <c r="J3462" s="6">
        <v>0.55000000000000004</v>
      </c>
      <c r="K3462" s="2">
        <v>2016</v>
      </c>
      <c r="L3462" s="2" t="s">
        <v>49</v>
      </c>
      <c r="M3462" s="3">
        <v>42528</v>
      </c>
    </row>
    <row r="3463" spans="1:13" x14ac:dyDescent="0.2">
      <c r="A3463" s="1" t="s">
        <v>535</v>
      </c>
      <c r="B3463" s="2" t="s">
        <v>4037</v>
      </c>
      <c r="C3463" s="2" t="s">
        <v>24</v>
      </c>
      <c r="D3463" s="4">
        <v>4000000</v>
      </c>
      <c r="E3463" s="2" t="s">
        <v>3438</v>
      </c>
      <c r="F3463" s="2" t="s">
        <v>55</v>
      </c>
      <c r="G3463" s="2">
        <v>62.46</v>
      </c>
      <c r="H3463" s="2">
        <v>37.54</v>
      </c>
      <c r="I3463" s="2" t="s">
        <v>19</v>
      </c>
      <c r="J3463" s="6">
        <v>0.55000000000000004</v>
      </c>
      <c r="K3463" s="2">
        <v>2016</v>
      </c>
      <c r="L3463" s="2" t="s">
        <v>49</v>
      </c>
      <c r="M3463" s="3">
        <v>42528</v>
      </c>
    </row>
    <row r="3464" spans="1:13" x14ac:dyDescent="0.2">
      <c r="A3464" s="1" t="s">
        <v>535</v>
      </c>
      <c r="B3464" s="2" t="s">
        <v>4038</v>
      </c>
      <c r="C3464" s="2" t="s">
        <v>24</v>
      </c>
      <c r="D3464" s="4">
        <v>3500000</v>
      </c>
      <c r="E3464" s="2" t="s">
        <v>3438</v>
      </c>
      <c r="F3464" s="2" t="s">
        <v>107</v>
      </c>
      <c r="G3464" s="2">
        <v>62.69</v>
      </c>
      <c r="H3464" s="2">
        <v>37.31</v>
      </c>
      <c r="I3464" s="2" t="s">
        <v>19</v>
      </c>
      <c r="J3464" s="6">
        <v>0.55000000000000004</v>
      </c>
      <c r="K3464" s="2">
        <v>2016</v>
      </c>
      <c r="L3464" s="2" t="s">
        <v>49</v>
      </c>
      <c r="M3464" s="3">
        <v>42528</v>
      </c>
    </row>
    <row r="3465" spans="1:13" x14ac:dyDescent="0.2">
      <c r="A3465" s="1" t="s">
        <v>111</v>
      </c>
      <c r="B3465" s="2" t="s">
        <v>4039</v>
      </c>
      <c r="C3465" s="2" t="s">
        <v>24</v>
      </c>
      <c r="D3465" s="4">
        <v>39600000</v>
      </c>
      <c r="E3465" s="2" t="s">
        <v>3438</v>
      </c>
      <c r="F3465" s="2" t="s">
        <v>48</v>
      </c>
      <c r="G3465" s="2">
        <v>60.55</v>
      </c>
      <c r="H3465" s="2">
        <v>39.450000000000003</v>
      </c>
      <c r="I3465" s="2" t="s">
        <v>19</v>
      </c>
      <c r="J3465" s="6">
        <v>0.55000000000000004</v>
      </c>
      <c r="K3465" s="2">
        <v>2016</v>
      </c>
      <c r="L3465" s="2" t="s">
        <v>49</v>
      </c>
      <c r="M3465" s="3">
        <v>42528</v>
      </c>
    </row>
    <row r="3466" spans="1:13" x14ac:dyDescent="0.2">
      <c r="A3466" s="1" t="s">
        <v>60</v>
      </c>
      <c r="B3466" s="2" t="s">
        <v>3997</v>
      </c>
      <c r="C3466" s="2" t="s">
        <v>24</v>
      </c>
      <c r="D3466" s="4">
        <v>40000000</v>
      </c>
      <c r="E3466" s="2" t="s">
        <v>3438</v>
      </c>
      <c r="F3466" s="2" t="s">
        <v>76</v>
      </c>
      <c r="G3466" s="2">
        <v>54.42</v>
      </c>
      <c r="H3466" s="2">
        <v>45.58</v>
      </c>
      <c r="I3466" s="2" t="s">
        <v>26</v>
      </c>
      <c r="J3466" s="6">
        <v>0.55000000000000004</v>
      </c>
      <c r="K3466" s="2">
        <v>2016</v>
      </c>
      <c r="L3466" s="2" t="s">
        <v>49</v>
      </c>
      <c r="M3466" s="3">
        <v>42528</v>
      </c>
    </row>
    <row r="3467" spans="1:13" x14ac:dyDescent="0.2">
      <c r="A3467" s="1" t="s">
        <v>308</v>
      </c>
      <c r="B3467" s="2" t="s">
        <v>4040</v>
      </c>
      <c r="C3467" s="2" t="s">
        <v>24</v>
      </c>
      <c r="D3467" s="4">
        <v>6500000</v>
      </c>
      <c r="E3467" s="2" t="s">
        <v>3438</v>
      </c>
      <c r="F3467" s="2" t="s">
        <v>55</v>
      </c>
      <c r="G3467" s="2">
        <v>51.65</v>
      </c>
      <c r="H3467" s="2">
        <v>48.35</v>
      </c>
      <c r="I3467" s="2" t="s">
        <v>26</v>
      </c>
      <c r="J3467" s="6">
        <v>0.55000000000000004</v>
      </c>
      <c r="K3467" s="2">
        <v>2016</v>
      </c>
      <c r="L3467" s="2" t="s">
        <v>49</v>
      </c>
      <c r="M3467" s="3">
        <v>42528</v>
      </c>
    </row>
    <row r="3468" spans="1:13" x14ac:dyDescent="0.2">
      <c r="A3468" s="1" t="s">
        <v>374</v>
      </c>
      <c r="B3468" s="2" t="s">
        <v>4041</v>
      </c>
      <c r="C3468" s="2" t="s">
        <v>24</v>
      </c>
      <c r="D3468" s="4">
        <v>2100000</v>
      </c>
      <c r="E3468" s="2" t="s">
        <v>3438</v>
      </c>
      <c r="F3468" s="2" t="s">
        <v>107</v>
      </c>
      <c r="G3468" s="2">
        <v>63.44</v>
      </c>
      <c r="H3468" s="2">
        <v>35.56</v>
      </c>
      <c r="I3468" s="2" t="s">
        <v>19</v>
      </c>
      <c r="J3468" s="6">
        <v>0.55000000000000004</v>
      </c>
      <c r="K3468" s="2">
        <v>2016</v>
      </c>
      <c r="L3468" s="2" t="s">
        <v>49</v>
      </c>
      <c r="M3468" s="3">
        <v>42528</v>
      </c>
    </row>
    <row r="3469" spans="1:13" x14ac:dyDescent="0.2">
      <c r="A3469" s="1" t="s">
        <v>32</v>
      </c>
      <c r="B3469" s="2" t="s">
        <v>3626</v>
      </c>
      <c r="C3469" s="2" t="s">
        <v>15</v>
      </c>
      <c r="D3469" s="2" t="s">
        <v>4042</v>
      </c>
      <c r="E3469" s="2" t="s">
        <v>3438</v>
      </c>
      <c r="F3469" s="2" t="s">
        <v>48</v>
      </c>
      <c r="G3469" s="2">
        <v>76.599999999999994</v>
      </c>
      <c r="H3469" s="2">
        <v>23.4</v>
      </c>
      <c r="I3469" s="2" t="s">
        <v>19</v>
      </c>
      <c r="J3469" s="2" t="s">
        <v>20</v>
      </c>
      <c r="K3469" s="2">
        <v>2015</v>
      </c>
      <c r="L3469" s="2" t="s">
        <v>36</v>
      </c>
      <c r="M3469" s="3">
        <v>42325</v>
      </c>
    </row>
    <row r="3470" spans="1:13" x14ac:dyDescent="0.2">
      <c r="A3470" s="1" t="s">
        <v>32</v>
      </c>
      <c r="B3470" s="2" t="s">
        <v>3628</v>
      </c>
      <c r="C3470" s="2" t="s">
        <v>15</v>
      </c>
      <c r="D3470" s="2" t="s">
        <v>4043</v>
      </c>
      <c r="E3470" s="2" t="s">
        <v>3438</v>
      </c>
      <c r="F3470" s="2" t="s">
        <v>78</v>
      </c>
      <c r="G3470" s="2">
        <v>71.63</v>
      </c>
      <c r="H3470" s="2">
        <v>28.37</v>
      </c>
      <c r="I3470" s="2" t="s">
        <v>19</v>
      </c>
      <c r="J3470" s="2" t="s">
        <v>20</v>
      </c>
      <c r="K3470" s="2">
        <v>2015</v>
      </c>
      <c r="L3470" s="2" t="s">
        <v>36</v>
      </c>
      <c r="M3470" s="3">
        <v>42325</v>
      </c>
    </row>
    <row r="3471" spans="1:13" x14ac:dyDescent="0.2">
      <c r="A3471" s="1" t="s">
        <v>22</v>
      </c>
      <c r="B3471" s="2" t="s">
        <v>3544</v>
      </c>
      <c r="C3471" s="2" t="s">
        <v>15</v>
      </c>
      <c r="D3471" s="2" t="s">
        <v>4044</v>
      </c>
      <c r="E3471" s="2" t="s">
        <v>3438</v>
      </c>
      <c r="F3471" s="2" t="s">
        <v>59</v>
      </c>
      <c r="G3471" s="2">
        <v>76.45</v>
      </c>
      <c r="H3471" s="2">
        <v>23.55</v>
      </c>
      <c r="I3471" s="2" t="s">
        <v>19</v>
      </c>
      <c r="J3471" s="2" t="s">
        <v>20</v>
      </c>
      <c r="K3471" s="2">
        <v>2015</v>
      </c>
      <c r="L3471" s="2" t="s">
        <v>36</v>
      </c>
      <c r="M3471" s="3">
        <v>42311</v>
      </c>
    </row>
    <row r="3472" spans="1:13" x14ac:dyDescent="0.2">
      <c r="A3472" s="1" t="s">
        <v>91</v>
      </c>
      <c r="B3472" s="2" t="s">
        <v>3659</v>
      </c>
      <c r="C3472" s="2" t="s">
        <v>24</v>
      </c>
      <c r="D3472" s="4">
        <v>193000000</v>
      </c>
      <c r="E3472" s="2" t="s">
        <v>3438</v>
      </c>
      <c r="F3472" s="2" t="s">
        <v>251</v>
      </c>
      <c r="G3472" s="2">
        <v>63.47</v>
      </c>
      <c r="H3472" s="2">
        <v>36.53</v>
      </c>
      <c r="I3472" s="2" t="s">
        <v>19</v>
      </c>
      <c r="J3472" s="6">
        <v>0.55000000000000004</v>
      </c>
      <c r="K3472" s="2">
        <v>2015</v>
      </c>
      <c r="L3472" s="2" t="s">
        <v>36</v>
      </c>
      <c r="M3472" s="3">
        <v>42311</v>
      </c>
    </row>
    <row r="3473" spans="1:13" x14ac:dyDescent="0.2">
      <c r="A3473" s="1" t="s">
        <v>13</v>
      </c>
      <c r="B3473" s="2" t="s">
        <v>3883</v>
      </c>
      <c r="C3473" s="2" t="s">
        <v>24</v>
      </c>
      <c r="D3473" s="4">
        <v>208000000</v>
      </c>
      <c r="E3473" s="2" t="s">
        <v>3438</v>
      </c>
      <c r="F3473" s="2" t="s">
        <v>78</v>
      </c>
      <c r="G3473" s="2">
        <v>53.42</v>
      </c>
      <c r="H3473" s="2">
        <v>46.58</v>
      </c>
      <c r="I3473" s="2" t="s">
        <v>26</v>
      </c>
      <c r="J3473" s="6">
        <v>0.55000000000000004</v>
      </c>
      <c r="K3473" s="2">
        <v>2015</v>
      </c>
      <c r="L3473" s="2" t="s">
        <v>36</v>
      </c>
      <c r="M3473" s="3">
        <v>42311</v>
      </c>
    </row>
    <row r="3474" spans="1:13" x14ac:dyDescent="0.2">
      <c r="A3474" s="1" t="s">
        <v>108</v>
      </c>
      <c r="B3474" s="2" t="s">
        <v>3894</v>
      </c>
      <c r="C3474" s="2" t="s">
        <v>15</v>
      </c>
      <c r="D3474" s="2" t="s">
        <v>4045</v>
      </c>
      <c r="E3474" s="2" t="s">
        <v>3438</v>
      </c>
      <c r="F3474" s="2" t="s">
        <v>55</v>
      </c>
      <c r="G3474" s="2">
        <v>68.2</v>
      </c>
      <c r="H3474" s="2">
        <v>31.8</v>
      </c>
      <c r="I3474" s="2" t="s">
        <v>19</v>
      </c>
      <c r="J3474" s="2" t="s">
        <v>20</v>
      </c>
      <c r="K3474" s="2">
        <v>2015</v>
      </c>
      <c r="L3474" s="2" t="s">
        <v>36</v>
      </c>
      <c r="M3474" s="3">
        <v>42311</v>
      </c>
    </row>
    <row r="3475" spans="1:13" x14ac:dyDescent="0.2">
      <c r="A3475" s="1" t="s">
        <v>13</v>
      </c>
      <c r="B3475" s="2" t="s">
        <v>4046</v>
      </c>
      <c r="C3475" s="2" t="s">
        <v>24</v>
      </c>
      <c r="D3475" s="4">
        <v>350000000</v>
      </c>
      <c r="E3475" s="2" t="s">
        <v>3438</v>
      </c>
      <c r="F3475" s="2" t="s">
        <v>44</v>
      </c>
      <c r="G3475" s="2">
        <v>55.94</v>
      </c>
      <c r="H3475" s="2">
        <v>44.06</v>
      </c>
      <c r="I3475" s="2" t="s">
        <v>19</v>
      </c>
      <c r="J3475" s="6">
        <v>0.55000000000000004</v>
      </c>
      <c r="K3475" s="2">
        <v>2015</v>
      </c>
      <c r="L3475" s="2" t="s">
        <v>36</v>
      </c>
      <c r="M3475" s="3">
        <v>42311</v>
      </c>
    </row>
    <row r="3476" spans="1:13" x14ac:dyDescent="0.2">
      <c r="A3476" s="1" t="s">
        <v>122</v>
      </c>
      <c r="B3476" s="2" t="s">
        <v>4047</v>
      </c>
      <c r="C3476" s="2" t="s">
        <v>24</v>
      </c>
      <c r="D3476" s="4">
        <v>4300000</v>
      </c>
      <c r="E3476" s="2" t="s">
        <v>3438</v>
      </c>
      <c r="F3476" s="2" t="s">
        <v>55</v>
      </c>
      <c r="G3476" s="2">
        <v>55.78</v>
      </c>
      <c r="H3476" s="2">
        <v>44.22</v>
      </c>
      <c r="I3476" s="2" t="s">
        <v>19</v>
      </c>
      <c r="J3476" s="6">
        <v>0.55000000000000004</v>
      </c>
      <c r="K3476" s="2">
        <v>2015</v>
      </c>
      <c r="L3476" s="2" t="s">
        <v>36</v>
      </c>
      <c r="M3476" s="3">
        <v>42311</v>
      </c>
    </row>
    <row r="3477" spans="1:13" x14ac:dyDescent="0.2">
      <c r="A3477" s="1" t="s">
        <v>13</v>
      </c>
      <c r="B3477" s="2" t="s">
        <v>997</v>
      </c>
      <c r="C3477" s="2" t="s">
        <v>15</v>
      </c>
      <c r="D3477" s="2" t="s">
        <v>4048</v>
      </c>
      <c r="E3477" s="2" t="s">
        <v>3438</v>
      </c>
      <c r="F3477" s="2" t="s">
        <v>59</v>
      </c>
      <c r="G3477" s="2">
        <v>76.45</v>
      </c>
      <c r="H3477" s="2">
        <v>23.55</v>
      </c>
      <c r="I3477" s="2" t="s">
        <v>19</v>
      </c>
      <c r="J3477" s="2" t="s">
        <v>20</v>
      </c>
      <c r="K3477" s="2">
        <v>2015</v>
      </c>
      <c r="L3477" s="2" t="s">
        <v>36</v>
      </c>
      <c r="M3477" s="3">
        <v>42311</v>
      </c>
    </row>
    <row r="3478" spans="1:13" x14ac:dyDescent="0.2">
      <c r="A3478" s="1" t="s">
        <v>66</v>
      </c>
      <c r="B3478" s="2" t="s">
        <v>3445</v>
      </c>
      <c r="C3478" s="2" t="s">
        <v>24</v>
      </c>
      <c r="D3478" s="4">
        <v>108225000</v>
      </c>
      <c r="E3478" s="2" t="s">
        <v>3438</v>
      </c>
      <c r="F3478" s="2" t="s">
        <v>107</v>
      </c>
      <c r="G3478" s="2">
        <v>67.23</v>
      </c>
      <c r="H3478" s="2">
        <v>32.770000000000003</v>
      </c>
      <c r="I3478" s="2" t="s">
        <v>19</v>
      </c>
      <c r="J3478" s="6">
        <v>0.55000000000000004</v>
      </c>
      <c r="K3478" s="2">
        <v>2015</v>
      </c>
      <c r="L3478" s="2" t="s">
        <v>36</v>
      </c>
      <c r="M3478" s="3">
        <v>42311</v>
      </c>
    </row>
    <row r="3479" spans="1:13" x14ac:dyDescent="0.2">
      <c r="A3479" s="1" t="s">
        <v>66</v>
      </c>
      <c r="B3479" s="2" t="s">
        <v>3447</v>
      </c>
      <c r="C3479" s="2" t="s">
        <v>24</v>
      </c>
      <c r="D3479" s="4">
        <v>160500000</v>
      </c>
      <c r="E3479" s="2" t="s">
        <v>3438</v>
      </c>
      <c r="F3479" s="2" t="s">
        <v>55</v>
      </c>
      <c r="G3479" s="2">
        <v>68.16</v>
      </c>
      <c r="H3479" s="2">
        <v>31.84</v>
      </c>
      <c r="I3479" s="2" t="s">
        <v>19</v>
      </c>
      <c r="J3479" s="6">
        <v>0.55000000000000004</v>
      </c>
      <c r="K3479" s="2">
        <v>2015</v>
      </c>
      <c r="L3479" s="2" t="s">
        <v>36</v>
      </c>
      <c r="M3479" s="3">
        <v>42311</v>
      </c>
    </row>
    <row r="3480" spans="1:13" x14ac:dyDescent="0.2">
      <c r="A3480" s="1" t="s">
        <v>52</v>
      </c>
      <c r="B3480" s="2" t="s">
        <v>4049</v>
      </c>
      <c r="C3480" s="2" t="s">
        <v>15</v>
      </c>
      <c r="D3480" s="2" t="s">
        <v>4050</v>
      </c>
      <c r="E3480" s="2" t="s">
        <v>3438</v>
      </c>
      <c r="F3480" s="2" t="s">
        <v>55</v>
      </c>
      <c r="G3480" s="2">
        <v>74.77</v>
      </c>
      <c r="H3480" s="2">
        <v>25.23</v>
      </c>
      <c r="I3480" s="2" t="s">
        <v>19</v>
      </c>
      <c r="J3480" s="2" t="s">
        <v>20</v>
      </c>
      <c r="K3480" s="2">
        <v>2015</v>
      </c>
      <c r="L3480" s="2" t="s">
        <v>36</v>
      </c>
      <c r="M3480" s="3">
        <v>42311</v>
      </c>
    </row>
    <row r="3481" spans="1:13" x14ac:dyDescent="0.2">
      <c r="A3481" s="1" t="s">
        <v>91</v>
      </c>
      <c r="B3481" s="2" t="s">
        <v>3492</v>
      </c>
      <c r="C3481" s="2" t="s">
        <v>24</v>
      </c>
      <c r="D3481" s="4">
        <v>148000000</v>
      </c>
      <c r="E3481" s="2" t="s">
        <v>3438</v>
      </c>
      <c r="F3481" s="2" t="s">
        <v>257</v>
      </c>
      <c r="G3481" s="2">
        <v>59.07</v>
      </c>
      <c r="H3481" s="2">
        <v>40.93</v>
      </c>
      <c r="I3481" s="2" t="s">
        <v>19</v>
      </c>
      <c r="J3481" s="2" t="s">
        <v>27</v>
      </c>
      <c r="K3481" s="2">
        <v>2015</v>
      </c>
      <c r="L3481" s="2" t="s">
        <v>36</v>
      </c>
      <c r="M3481" s="3">
        <v>42311</v>
      </c>
    </row>
    <row r="3482" spans="1:13" x14ac:dyDescent="0.2">
      <c r="A3482" s="1" t="s">
        <v>108</v>
      </c>
      <c r="B3482" s="2" t="s">
        <v>3832</v>
      </c>
      <c r="C3482" s="2" t="s">
        <v>15</v>
      </c>
      <c r="D3482" s="2" t="s">
        <v>1484</v>
      </c>
      <c r="E3482" s="2" t="s">
        <v>3438</v>
      </c>
      <c r="F3482" s="2" t="s">
        <v>76</v>
      </c>
      <c r="G3482" s="2">
        <v>61.9</v>
      </c>
      <c r="H3482" s="2">
        <v>38.1</v>
      </c>
      <c r="I3482" s="2" t="s">
        <v>26</v>
      </c>
      <c r="J3482" s="2" t="s">
        <v>20</v>
      </c>
      <c r="K3482" s="2">
        <v>2015</v>
      </c>
      <c r="L3482" s="2" t="s">
        <v>36</v>
      </c>
      <c r="M3482" s="3">
        <v>42311</v>
      </c>
    </row>
    <row r="3483" spans="1:13" x14ac:dyDescent="0.2">
      <c r="A3483" s="1" t="s">
        <v>52</v>
      </c>
      <c r="B3483" s="2" t="s">
        <v>3747</v>
      </c>
      <c r="C3483" s="2" t="s">
        <v>24</v>
      </c>
      <c r="D3483" s="4">
        <v>6000000</v>
      </c>
      <c r="E3483" s="2" t="s">
        <v>3438</v>
      </c>
      <c r="F3483" s="2" t="s">
        <v>95</v>
      </c>
      <c r="G3483" s="2">
        <v>82.29</v>
      </c>
      <c r="H3483" s="2">
        <v>17.71</v>
      </c>
      <c r="I3483" s="2" t="s">
        <v>19</v>
      </c>
      <c r="J3483" s="2" t="s">
        <v>20</v>
      </c>
      <c r="K3483" s="2">
        <v>2015</v>
      </c>
      <c r="L3483" s="2" t="s">
        <v>36</v>
      </c>
      <c r="M3483" s="3">
        <v>42311</v>
      </c>
    </row>
    <row r="3484" spans="1:13" x14ac:dyDescent="0.2">
      <c r="A3484" s="1" t="s">
        <v>339</v>
      </c>
      <c r="B3484" s="2" t="s">
        <v>4051</v>
      </c>
      <c r="C3484" s="2" t="s">
        <v>24</v>
      </c>
      <c r="D3484" s="4">
        <v>3100000</v>
      </c>
      <c r="E3484" s="2" t="s">
        <v>3438</v>
      </c>
      <c r="F3484" s="2" t="s">
        <v>251</v>
      </c>
      <c r="G3484" s="2">
        <v>68.010000000000005</v>
      </c>
      <c r="H3484" s="2">
        <v>31.99</v>
      </c>
      <c r="I3484" s="2" t="s">
        <v>19</v>
      </c>
      <c r="J3484" s="6">
        <v>0.55000000000000004</v>
      </c>
      <c r="K3484" s="2">
        <v>2015</v>
      </c>
      <c r="L3484" s="2" t="s">
        <v>36</v>
      </c>
      <c r="M3484" s="3">
        <v>42311</v>
      </c>
    </row>
    <row r="3485" spans="1:13" x14ac:dyDescent="0.2">
      <c r="A3485" s="1" t="s">
        <v>205</v>
      </c>
      <c r="B3485" s="2" t="s">
        <v>4052</v>
      </c>
      <c r="C3485" s="2" t="s">
        <v>15</v>
      </c>
      <c r="D3485" s="2" t="s">
        <v>4053</v>
      </c>
      <c r="E3485" s="2" t="s">
        <v>3438</v>
      </c>
      <c r="F3485" s="2" t="s">
        <v>107</v>
      </c>
      <c r="G3485" s="2">
        <v>74.98</v>
      </c>
      <c r="H3485" s="2">
        <v>25.02</v>
      </c>
      <c r="I3485" s="2" t="s">
        <v>19</v>
      </c>
      <c r="J3485" s="2" t="s">
        <v>20</v>
      </c>
      <c r="K3485" s="2">
        <v>2015</v>
      </c>
      <c r="L3485" s="2" t="s">
        <v>36</v>
      </c>
      <c r="M3485" s="3">
        <v>42129</v>
      </c>
    </row>
    <row r="3486" spans="1:13" x14ac:dyDescent="0.2">
      <c r="A3486" s="1" t="s">
        <v>52</v>
      </c>
      <c r="B3486" s="2" t="s">
        <v>3471</v>
      </c>
      <c r="C3486" s="2" t="s">
        <v>15</v>
      </c>
      <c r="D3486" s="2" t="s">
        <v>4054</v>
      </c>
      <c r="E3486" s="2" t="s">
        <v>3438</v>
      </c>
      <c r="F3486" s="2" t="s">
        <v>107</v>
      </c>
      <c r="G3486" s="2">
        <v>77.34</v>
      </c>
      <c r="H3486" s="2">
        <v>22.66</v>
      </c>
      <c r="I3486" s="2" t="s">
        <v>19</v>
      </c>
      <c r="J3486" s="2" t="s">
        <v>20</v>
      </c>
      <c r="K3486" s="2">
        <v>2015</v>
      </c>
      <c r="L3486" s="2" t="s">
        <v>36</v>
      </c>
      <c r="M3486" s="3">
        <v>42129</v>
      </c>
    </row>
    <row r="3487" spans="1:13" x14ac:dyDescent="0.2">
      <c r="A3487" s="1" t="s">
        <v>91</v>
      </c>
      <c r="B3487" s="2" t="s">
        <v>2150</v>
      </c>
      <c r="C3487" s="2" t="s">
        <v>15</v>
      </c>
      <c r="D3487" s="2" t="s">
        <v>4055</v>
      </c>
      <c r="E3487" s="2" t="s">
        <v>3438</v>
      </c>
      <c r="F3487" s="2" t="s">
        <v>48</v>
      </c>
      <c r="G3487" s="2">
        <v>68.3</v>
      </c>
      <c r="H3487" s="2">
        <v>31.7</v>
      </c>
      <c r="I3487" s="2" t="s">
        <v>19</v>
      </c>
      <c r="J3487" s="2" t="s">
        <v>20</v>
      </c>
      <c r="K3487" s="2">
        <v>2015</v>
      </c>
      <c r="L3487" s="2" t="s">
        <v>36</v>
      </c>
      <c r="M3487" s="3">
        <v>42129</v>
      </c>
    </row>
    <row r="3488" spans="1:13" x14ac:dyDescent="0.2">
      <c r="A3488" s="1" t="s">
        <v>52</v>
      </c>
      <c r="B3488" s="2" t="s">
        <v>3595</v>
      </c>
      <c r="C3488" s="2" t="s">
        <v>15</v>
      </c>
      <c r="D3488" s="2" t="s">
        <v>4056</v>
      </c>
      <c r="E3488" s="2" t="s">
        <v>3438</v>
      </c>
      <c r="F3488" s="2" t="s">
        <v>55</v>
      </c>
      <c r="G3488" s="2">
        <v>67.56</v>
      </c>
      <c r="H3488" s="2">
        <v>32.44</v>
      </c>
      <c r="I3488" s="2" t="s">
        <v>19</v>
      </c>
      <c r="J3488" s="2" t="s">
        <v>20</v>
      </c>
      <c r="K3488" s="2">
        <v>2015</v>
      </c>
      <c r="L3488" s="2" t="s">
        <v>36</v>
      </c>
      <c r="M3488" s="3">
        <v>42129</v>
      </c>
    </row>
    <row r="3489" spans="1:13" x14ac:dyDescent="0.2">
      <c r="A3489" s="1" t="s">
        <v>66</v>
      </c>
      <c r="B3489" s="2" t="s">
        <v>4057</v>
      </c>
      <c r="C3489" s="2" t="s">
        <v>15</v>
      </c>
      <c r="D3489" s="2" t="s">
        <v>4058</v>
      </c>
      <c r="E3489" s="2" t="s">
        <v>3438</v>
      </c>
      <c r="F3489" s="2" t="s">
        <v>107</v>
      </c>
      <c r="G3489" s="2">
        <v>70.900000000000006</v>
      </c>
      <c r="H3489" s="2">
        <v>29.1</v>
      </c>
      <c r="I3489" s="2" t="s">
        <v>19</v>
      </c>
      <c r="J3489" s="2" t="s">
        <v>20</v>
      </c>
      <c r="K3489" s="2">
        <v>2015</v>
      </c>
      <c r="L3489" s="2" t="s">
        <v>36</v>
      </c>
      <c r="M3489" s="3">
        <v>42129</v>
      </c>
    </row>
    <row r="3490" spans="1:13" x14ac:dyDescent="0.2">
      <c r="A3490" s="1" t="s">
        <v>69</v>
      </c>
      <c r="B3490" s="2" t="s">
        <v>4059</v>
      </c>
      <c r="C3490" s="2" t="s">
        <v>24</v>
      </c>
      <c r="D3490" s="4">
        <v>171000000</v>
      </c>
      <c r="E3490" s="2" t="s">
        <v>3438</v>
      </c>
      <c r="F3490" s="2" t="s">
        <v>18</v>
      </c>
      <c r="G3490" s="2">
        <v>88.89</v>
      </c>
      <c r="H3490" s="2">
        <v>11.11</v>
      </c>
      <c r="I3490" s="2" t="s">
        <v>19</v>
      </c>
      <c r="J3490" s="2" t="s">
        <v>20</v>
      </c>
      <c r="K3490" s="2">
        <v>2015</v>
      </c>
      <c r="L3490" s="2" t="s">
        <v>36</v>
      </c>
      <c r="M3490" s="3">
        <v>42108</v>
      </c>
    </row>
    <row r="3491" spans="1:13" x14ac:dyDescent="0.2">
      <c r="A3491" s="1" t="s">
        <v>13</v>
      </c>
      <c r="B3491" s="2" t="s">
        <v>2121</v>
      </c>
      <c r="C3491" s="2" t="s">
        <v>15</v>
      </c>
      <c r="D3491" s="2" t="s">
        <v>4060</v>
      </c>
      <c r="E3491" s="2" t="s">
        <v>3438</v>
      </c>
      <c r="F3491" s="2" t="s">
        <v>233</v>
      </c>
      <c r="G3491" s="2">
        <v>71.58</v>
      </c>
      <c r="H3491" s="2">
        <v>28.42</v>
      </c>
      <c r="I3491" s="2" t="s">
        <v>19</v>
      </c>
      <c r="J3491" s="2" t="s">
        <v>20</v>
      </c>
      <c r="K3491" s="2">
        <v>2013</v>
      </c>
      <c r="L3491" s="2" t="s">
        <v>36</v>
      </c>
      <c r="M3491" s="3">
        <v>42075</v>
      </c>
    </row>
    <row r="3492" spans="1:13" x14ac:dyDescent="0.2">
      <c r="A3492" s="1" t="s">
        <v>13</v>
      </c>
      <c r="B3492" s="2" t="s">
        <v>2121</v>
      </c>
      <c r="C3492" s="2" t="s">
        <v>15</v>
      </c>
      <c r="D3492" s="2" t="s">
        <v>4061</v>
      </c>
      <c r="E3492" s="2" t="s">
        <v>3438</v>
      </c>
      <c r="F3492" s="2" t="s">
        <v>59</v>
      </c>
      <c r="G3492" s="2">
        <v>75.62</v>
      </c>
      <c r="H3492" s="2">
        <v>24.38</v>
      </c>
      <c r="I3492" s="2" t="s">
        <v>19</v>
      </c>
      <c r="J3492" s="2" t="s">
        <v>20</v>
      </c>
      <c r="K3492" s="2">
        <v>2015</v>
      </c>
      <c r="L3492" s="2" t="s">
        <v>36</v>
      </c>
      <c r="M3492" s="3">
        <v>42073</v>
      </c>
    </row>
    <row r="3493" spans="1:13" x14ac:dyDescent="0.2">
      <c r="A3493" s="1" t="s">
        <v>69</v>
      </c>
      <c r="B3493" s="2" t="s">
        <v>4062</v>
      </c>
      <c r="C3493" s="2" t="s">
        <v>24</v>
      </c>
      <c r="D3493" s="4">
        <v>35000000</v>
      </c>
      <c r="E3493" s="2" t="s">
        <v>3438</v>
      </c>
      <c r="F3493" s="2" t="s">
        <v>35</v>
      </c>
      <c r="G3493" s="2">
        <v>67.099999999999994</v>
      </c>
      <c r="H3493" s="2">
        <v>32.9</v>
      </c>
      <c r="I3493" s="2" t="s">
        <v>19</v>
      </c>
      <c r="J3493" s="6">
        <v>0.55000000000000004</v>
      </c>
      <c r="K3493" s="2">
        <v>2014</v>
      </c>
      <c r="L3493" s="2" t="s">
        <v>21</v>
      </c>
      <c r="M3493" s="3">
        <v>41947</v>
      </c>
    </row>
    <row r="3494" spans="1:13" x14ac:dyDescent="0.2">
      <c r="A3494" s="1" t="s">
        <v>111</v>
      </c>
      <c r="B3494" s="2" t="s">
        <v>4063</v>
      </c>
      <c r="C3494" s="2" t="s">
        <v>24</v>
      </c>
      <c r="D3494" s="4">
        <v>197000000</v>
      </c>
      <c r="E3494" s="2" t="s">
        <v>3438</v>
      </c>
      <c r="F3494" s="2" t="s">
        <v>136</v>
      </c>
      <c r="G3494" s="2">
        <v>66</v>
      </c>
      <c r="H3494" s="2">
        <v>34.1</v>
      </c>
      <c r="I3494" s="2" t="s">
        <v>19</v>
      </c>
      <c r="J3494" s="6">
        <v>0.55000000000000004</v>
      </c>
      <c r="K3494" s="2">
        <v>2014</v>
      </c>
      <c r="L3494" s="2" t="s">
        <v>21</v>
      </c>
      <c r="M3494" s="3">
        <v>41947</v>
      </c>
    </row>
    <row r="3495" spans="1:13" x14ac:dyDescent="0.2">
      <c r="A3495" s="1" t="s">
        <v>363</v>
      </c>
      <c r="B3495" s="2" t="s">
        <v>4064</v>
      </c>
      <c r="C3495" s="2" t="s">
        <v>24</v>
      </c>
      <c r="D3495" s="4">
        <v>396000000</v>
      </c>
      <c r="E3495" s="2" t="s">
        <v>3438</v>
      </c>
      <c r="F3495" s="2" t="s">
        <v>874</v>
      </c>
      <c r="G3495" s="2">
        <v>57</v>
      </c>
      <c r="H3495" s="2">
        <v>43</v>
      </c>
      <c r="I3495" s="2" t="s">
        <v>19</v>
      </c>
      <c r="J3495" s="6">
        <v>0.55000000000000004</v>
      </c>
      <c r="K3495" s="2">
        <v>2014</v>
      </c>
      <c r="L3495" s="2" t="s">
        <v>21</v>
      </c>
      <c r="M3495" s="3">
        <v>41947</v>
      </c>
    </row>
    <row r="3496" spans="1:13" x14ac:dyDescent="0.2">
      <c r="A3496" s="1" t="s">
        <v>363</v>
      </c>
      <c r="B3496" s="2" t="s">
        <v>4065</v>
      </c>
      <c r="C3496" s="2" t="s">
        <v>24</v>
      </c>
      <c r="D3496" s="4">
        <v>225000000</v>
      </c>
      <c r="E3496" s="2" t="s">
        <v>3438</v>
      </c>
      <c r="F3496" s="2" t="s">
        <v>211</v>
      </c>
      <c r="G3496" s="2">
        <v>69.5</v>
      </c>
      <c r="H3496" s="2">
        <v>30.5</v>
      </c>
      <c r="I3496" s="2" t="s">
        <v>19</v>
      </c>
      <c r="J3496" s="6">
        <v>0.55000000000000004</v>
      </c>
      <c r="K3496" s="2">
        <v>2014</v>
      </c>
      <c r="L3496" s="2" t="s">
        <v>21</v>
      </c>
      <c r="M3496" s="3">
        <v>41947</v>
      </c>
    </row>
    <row r="3497" spans="1:13" x14ac:dyDescent="0.2">
      <c r="A3497" s="1" t="s">
        <v>52</v>
      </c>
      <c r="B3497" s="2" t="s">
        <v>3536</v>
      </c>
      <c r="C3497" s="2" t="s">
        <v>24</v>
      </c>
      <c r="D3497" s="4">
        <v>113200000</v>
      </c>
      <c r="E3497" s="2" t="s">
        <v>3438</v>
      </c>
      <c r="F3497" s="2" t="s">
        <v>136</v>
      </c>
      <c r="G3497" s="2">
        <v>67.900000000000006</v>
      </c>
      <c r="H3497" s="2">
        <v>32.1</v>
      </c>
      <c r="I3497" s="2" t="s">
        <v>19</v>
      </c>
      <c r="J3497" s="6">
        <v>0.55000000000000004</v>
      </c>
      <c r="K3497" s="2">
        <v>2014</v>
      </c>
      <c r="L3497" s="2" t="s">
        <v>21</v>
      </c>
      <c r="M3497" s="3">
        <v>41947</v>
      </c>
    </row>
    <row r="3498" spans="1:13" x14ac:dyDescent="0.2">
      <c r="A3498" s="1" t="s">
        <v>217</v>
      </c>
      <c r="B3498" s="2" t="s">
        <v>4066</v>
      </c>
      <c r="C3498" s="2" t="s">
        <v>24</v>
      </c>
      <c r="D3498" s="4">
        <v>195000000</v>
      </c>
      <c r="E3498" s="2" t="s">
        <v>3438</v>
      </c>
      <c r="F3498" s="2" t="s">
        <v>245</v>
      </c>
      <c r="G3498" s="2">
        <v>68.900000000000006</v>
      </c>
      <c r="H3498" s="2">
        <v>31.1</v>
      </c>
      <c r="I3498" s="2" t="s">
        <v>19</v>
      </c>
      <c r="J3498" s="6">
        <v>0.55000000000000004</v>
      </c>
      <c r="K3498" s="2">
        <v>2014</v>
      </c>
      <c r="L3498" s="2" t="s">
        <v>21</v>
      </c>
      <c r="M3498" s="3">
        <v>41947</v>
      </c>
    </row>
    <row r="3499" spans="1:13" x14ac:dyDescent="0.2">
      <c r="A3499" s="1" t="s">
        <v>22</v>
      </c>
      <c r="B3499" s="2" t="s">
        <v>3540</v>
      </c>
      <c r="C3499" s="2" t="s">
        <v>24</v>
      </c>
      <c r="D3499" s="4">
        <v>175000000</v>
      </c>
      <c r="E3499" s="2" t="s">
        <v>3438</v>
      </c>
      <c r="F3499" s="2" t="s">
        <v>136</v>
      </c>
      <c r="G3499" s="2">
        <v>57.7</v>
      </c>
      <c r="H3499" s="2">
        <v>42.3</v>
      </c>
      <c r="I3499" s="2" t="s">
        <v>19</v>
      </c>
      <c r="J3499" s="6">
        <v>0.55000000000000004</v>
      </c>
      <c r="K3499" s="2">
        <v>2014</v>
      </c>
      <c r="L3499" s="2" t="s">
        <v>21</v>
      </c>
      <c r="M3499" s="3">
        <v>41947</v>
      </c>
    </row>
    <row r="3500" spans="1:13" x14ac:dyDescent="0.2">
      <c r="A3500" s="1" t="s">
        <v>91</v>
      </c>
      <c r="B3500" s="2" t="s">
        <v>2137</v>
      </c>
      <c r="C3500" s="2" t="s">
        <v>24</v>
      </c>
      <c r="D3500" s="4">
        <v>133000000</v>
      </c>
      <c r="E3500" s="2" t="s">
        <v>3438</v>
      </c>
      <c r="F3500" s="2" t="s">
        <v>95</v>
      </c>
      <c r="G3500" s="2">
        <v>71.2</v>
      </c>
      <c r="H3500" s="2">
        <v>28.8</v>
      </c>
      <c r="I3500" s="2" t="s">
        <v>19</v>
      </c>
      <c r="J3500" s="6">
        <v>0.55000000000000004</v>
      </c>
      <c r="K3500" s="2">
        <v>2014</v>
      </c>
      <c r="L3500" s="2" t="s">
        <v>21</v>
      </c>
      <c r="M3500" s="3">
        <v>41947</v>
      </c>
    </row>
    <row r="3501" spans="1:13" x14ac:dyDescent="0.2">
      <c r="A3501" s="1" t="s">
        <v>79</v>
      </c>
      <c r="B3501" s="2" t="s">
        <v>3461</v>
      </c>
      <c r="C3501" s="2" t="s">
        <v>24</v>
      </c>
      <c r="D3501" s="4">
        <v>20000000</v>
      </c>
      <c r="E3501" s="2" t="s">
        <v>3438</v>
      </c>
      <c r="F3501" s="2" t="s">
        <v>76</v>
      </c>
      <c r="G3501" s="2">
        <v>49.1</v>
      </c>
      <c r="H3501" s="2">
        <v>50.9</v>
      </c>
      <c r="I3501" s="2" t="s">
        <v>26</v>
      </c>
      <c r="J3501" s="6">
        <v>0.55000000000000004</v>
      </c>
      <c r="K3501" s="2">
        <v>2014</v>
      </c>
      <c r="L3501" s="2" t="s">
        <v>21</v>
      </c>
      <c r="M3501" s="3">
        <v>41947</v>
      </c>
    </row>
    <row r="3502" spans="1:13" x14ac:dyDescent="0.2">
      <c r="A3502" s="1" t="s">
        <v>52</v>
      </c>
      <c r="B3502" s="2" t="s">
        <v>3462</v>
      </c>
      <c r="C3502" s="2" t="s">
        <v>24</v>
      </c>
      <c r="D3502" s="4">
        <v>295000000</v>
      </c>
      <c r="E3502" s="2" t="s">
        <v>3438</v>
      </c>
      <c r="F3502" s="2" t="s">
        <v>97</v>
      </c>
      <c r="G3502" s="2">
        <v>64.8</v>
      </c>
      <c r="H3502" s="2">
        <v>35.200000000000003</v>
      </c>
      <c r="I3502" s="2" t="s">
        <v>19</v>
      </c>
      <c r="J3502" s="6">
        <v>0.55000000000000004</v>
      </c>
      <c r="K3502" s="2">
        <v>2014</v>
      </c>
      <c r="L3502" s="2" t="s">
        <v>21</v>
      </c>
      <c r="M3502" s="3">
        <v>41947</v>
      </c>
    </row>
    <row r="3503" spans="1:13" x14ac:dyDescent="0.2">
      <c r="A3503" s="1" t="s">
        <v>52</v>
      </c>
      <c r="B3503" s="2" t="s">
        <v>3462</v>
      </c>
      <c r="C3503" s="2" t="s">
        <v>15</v>
      </c>
      <c r="D3503" s="2" t="s">
        <v>4067</v>
      </c>
      <c r="E3503" s="2" t="s">
        <v>3438</v>
      </c>
      <c r="F3503" s="2" t="s">
        <v>95</v>
      </c>
      <c r="G3503" s="2">
        <v>71.400000000000006</v>
      </c>
      <c r="H3503" s="2">
        <v>28.6</v>
      </c>
      <c r="I3503" s="2" t="s">
        <v>19</v>
      </c>
      <c r="J3503" s="2" t="s">
        <v>20</v>
      </c>
      <c r="K3503" s="2">
        <v>2014</v>
      </c>
      <c r="L3503" s="2" t="s">
        <v>21</v>
      </c>
      <c r="M3503" s="3">
        <v>41947</v>
      </c>
    </row>
    <row r="3504" spans="1:13" x14ac:dyDescent="0.2">
      <c r="A3504" s="1" t="s">
        <v>52</v>
      </c>
      <c r="B3504" s="2" t="s">
        <v>3546</v>
      </c>
      <c r="C3504" s="2" t="s">
        <v>24</v>
      </c>
      <c r="D3504" s="4">
        <v>89800000</v>
      </c>
      <c r="E3504" s="2" t="s">
        <v>3438</v>
      </c>
      <c r="F3504" s="2" t="s">
        <v>48</v>
      </c>
      <c r="G3504" s="2">
        <v>65.599999999999994</v>
      </c>
      <c r="H3504" s="2">
        <v>34.5</v>
      </c>
      <c r="I3504" s="2" t="s">
        <v>19</v>
      </c>
      <c r="J3504" s="6">
        <v>0.55000000000000004</v>
      </c>
      <c r="K3504" s="2">
        <v>2014</v>
      </c>
      <c r="L3504" s="2" t="s">
        <v>21</v>
      </c>
      <c r="M3504" s="3">
        <v>41947</v>
      </c>
    </row>
    <row r="3505" spans="1:13" x14ac:dyDescent="0.2">
      <c r="A3505" s="1" t="s">
        <v>52</v>
      </c>
      <c r="B3505" s="2" t="s">
        <v>2139</v>
      </c>
      <c r="C3505" s="2" t="s">
        <v>24</v>
      </c>
      <c r="D3505" s="4">
        <v>150000000</v>
      </c>
      <c r="E3505" s="2" t="s">
        <v>3438</v>
      </c>
      <c r="F3505" s="2" t="s">
        <v>35</v>
      </c>
      <c r="G3505" s="2">
        <v>57.4</v>
      </c>
      <c r="H3505" s="2">
        <v>42.6</v>
      </c>
      <c r="I3505" s="2" t="s">
        <v>19</v>
      </c>
      <c r="J3505" s="6">
        <v>0.55000000000000004</v>
      </c>
      <c r="K3505" s="2">
        <v>2014</v>
      </c>
      <c r="L3505" s="2" t="s">
        <v>21</v>
      </c>
      <c r="M3505" s="3">
        <v>41947</v>
      </c>
    </row>
    <row r="3506" spans="1:13" x14ac:dyDescent="0.2">
      <c r="A3506" s="1" t="s">
        <v>111</v>
      </c>
      <c r="B3506" s="2" t="s">
        <v>3464</v>
      </c>
      <c r="C3506" s="2" t="s">
        <v>24</v>
      </c>
      <c r="D3506" s="4">
        <v>35000000</v>
      </c>
      <c r="E3506" s="2" t="s">
        <v>3438</v>
      </c>
      <c r="F3506" s="2" t="s">
        <v>95</v>
      </c>
      <c r="G3506" s="2">
        <v>68.2</v>
      </c>
      <c r="H3506" s="2">
        <v>31.8</v>
      </c>
      <c r="I3506" s="2" t="s">
        <v>19</v>
      </c>
      <c r="J3506" s="6">
        <v>0.55000000000000004</v>
      </c>
      <c r="K3506" s="2">
        <v>2014</v>
      </c>
      <c r="L3506" s="2" t="s">
        <v>21</v>
      </c>
      <c r="M3506" s="3">
        <v>41947</v>
      </c>
    </row>
    <row r="3507" spans="1:13" x14ac:dyDescent="0.2">
      <c r="A3507" s="1" t="s">
        <v>296</v>
      </c>
      <c r="B3507" s="2" t="s">
        <v>3869</v>
      </c>
      <c r="C3507" s="2" t="s">
        <v>24</v>
      </c>
      <c r="D3507" s="4">
        <v>296000000</v>
      </c>
      <c r="E3507" s="2" t="s">
        <v>3438</v>
      </c>
      <c r="F3507" s="2" t="s">
        <v>97</v>
      </c>
      <c r="G3507" s="2">
        <v>54.6</v>
      </c>
      <c r="H3507" s="2">
        <v>45.4</v>
      </c>
      <c r="I3507" s="2" t="s">
        <v>26</v>
      </c>
      <c r="J3507" s="6">
        <v>0.55000000000000004</v>
      </c>
      <c r="K3507" s="2">
        <v>2014</v>
      </c>
      <c r="L3507" s="2" t="s">
        <v>21</v>
      </c>
      <c r="M3507" s="3">
        <v>41947</v>
      </c>
    </row>
    <row r="3508" spans="1:13" x14ac:dyDescent="0.2">
      <c r="A3508" s="1" t="s">
        <v>205</v>
      </c>
      <c r="B3508" s="2" t="s">
        <v>3677</v>
      </c>
      <c r="C3508" s="2" t="s">
        <v>24</v>
      </c>
      <c r="D3508" s="4">
        <v>85000000</v>
      </c>
      <c r="E3508" s="2" t="s">
        <v>3438</v>
      </c>
      <c r="F3508" s="2" t="s">
        <v>35</v>
      </c>
      <c r="G3508" s="2">
        <v>68.5</v>
      </c>
      <c r="H3508" s="2">
        <v>31.5</v>
      </c>
      <c r="I3508" s="2" t="s">
        <v>19</v>
      </c>
      <c r="J3508" s="6">
        <v>0.55000000000000004</v>
      </c>
      <c r="K3508" s="2">
        <v>2014</v>
      </c>
      <c r="L3508" s="2" t="s">
        <v>21</v>
      </c>
      <c r="M3508" s="3">
        <v>41947</v>
      </c>
    </row>
    <row r="3509" spans="1:13" x14ac:dyDescent="0.2">
      <c r="A3509" s="1" t="s">
        <v>374</v>
      </c>
      <c r="B3509" s="2" t="s">
        <v>3466</v>
      </c>
      <c r="C3509" s="2" t="s">
        <v>24</v>
      </c>
      <c r="D3509" s="4">
        <v>128000000</v>
      </c>
      <c r="E3509" s="2" t="s">
        <v>3438</v>
      </c>
      <c r="F3509" s="2" t="s">
        <v>55</v>
      </c>
      <c r="G3509" s="2">
        <v>60.3</v>
      </c>
      <c r="H3509" s="2">
        <v>39.700000000000003</v>
      </c>
      <c r="I3509" s="2" t="s">
        <v>19</v>
      </c>
      <c r="J3509" s="6">
        <v>0.55000000000000004</v>
      </c>
      <c r="K3509" s="2">
        <v>2014</v>
      </c>
      <c r="L3509" s="2" t="s">
        <v>21</v>
      </c>
      <c r="M3509" s="3">
        <v>41947</v>
      </c>
    </row>
    <row r="3510" spans="1:13" x14ac:dyDescent="0.2">
      <c r="A3510" s="1" t="s">
        <v>242</v>
      </c>
      <c r="B3510" s="2" t="s">
        <v>3680</v>
      </c>
      <c r="C3510" s="2" t="s">
        <v>24</v>
      </c>
      <c r="D3510" s="4">
        <v>229000000</v>
      </c>
      <c r="E3510" s="2" t="s">
        <v>3438</v>
      </c>
      <c r="F3510" s="2" t="s">
        <v>51</v>
      </c>
      <c r="G3510" s="2">
        <v>77.400000000000006</v>
      </c>
      <c r="H3510" s="2">
        <v>22.7</v>
      </c>
      <c r="I3510" s="2" t="s">
        <v>19</v>
      </c>
      <c r="J3510" s="6">
        <v>0.55000000000000004</v>
      </c>
      <c r="K3510" s="2">
        <v>2014</v>
      </c>
      <c r="L3510" s="2" t="s">
        <v>21</v>
      </c>
      <c r="M3510" s="3">
        <v>41947</v>
      </c>
    </row>
    <row r="3511" spans="1:13" x14ac:dyDescent="0.2">
      <c r="A3511" s="1" t="s">
        <v>22</v>
      </c>
      <c r="B3511" s="2" t="s">
        <v>2162</v>
      </c>
      <c r="C3511" s="2" t="s">
        <v>24</v>
      </c>
      <c r="D3511" s="4">
        <v>62000000</v>
      </c>
      <c r="E3511" s="2" t="s">
        <v>3438</v>
      </c>
      <c r="F3511" s="2" t="s">
        <v>59</v>
      </c>
      <c r="G3511" s="2">
        <v>60.3</v>
      </c>
      <c r="H3511" s="2">
        <v>39.700000000000003</v>
      </c>
      <c r="I3511" s="2" t="s">
        <v>19</v>
      </c>
      <c r="J3511" s="6">
        <v>0.55000000000000004</v>
      </c>
      <c r="K3511" s="2">
        <v>2014</v>
      </c>
      <c r="L3511" s="2" t="s">
        <v>21</v>
      </c>
      <c r="M3511" s="3">
        <v>41947</v>
      </c>
    </row>
    <row r="3512" spans="1:13" x14ac:dyDescent="0.2">
      <c r="A3512" s="1" t="s">
        <v>22</v>
      </c>
      <c r="B3512" s="2" t="s">
        <v>2162</v>
      </c>
      <c r="C3512" s="2" t="s">
        <v>24</v>
      </c>
      <c r="D3512" s="4">
        <v>114000000</v>
      </c>
      <c r="E3512" s="2" t="s">
        <v>3438</v>
      </c>
      <c r="F3512" s="2" t="s">
        <v>140</v>
      </c>
      <c r="G3512" s="2">
        <v>55.6</v>
      </c>
      <c r="H3512" s="2">
        <v>44.5</v>
      </c>
      <c r="I3512" s="2" t="s">
        <v>19</v>
      </c>
      <c r="J3512" s="6">
        <v>0.55000000000000004</v>
      </c>
      <c r="K3512" s="2">
        <v>2014</v>
      </c>
      <c r="L3512" s="2" t="s">
        <v>21</v>
      </c>
      <c r="M3512" s="3">
        <v>41947</v>
      </c>
    </row>
    <row r="3513" spans="1:13" x14ac:dyDescent="0.2">
      <c r="A3513" s="1" t="s">
        <v>22</v>
      </c>
      <c r="B3513" s="2" t="s">
        <v>4068</v>
      </c>
      <c r="C3513" s="2" t="s">
        <v>24</v>
      </c>
      <c r="D3513" s="4">
        <v>45000000</v>
      </c>
      <c r="E3513" s="2" t="s">
        <v>3438</v>
      </c>
      <c r="F3513" s="2" t="s">
        <v>4069</v>
      </c>
      <c r="G3513" s="2">
        <v>62.1</v>
      </c>
      <c r="H3513" s="2">
        <v>37.9</v>
      </c>
      <c r="I3513" s="2" t="s">
        <v>19</v>
      </c>
      <c r="J3513" s="6">
        <v>0.55000000000000004</v>
      </c>
      <c r="K3513" s="2">
        <v>2014</v>
      </c>
      <c r="L3513" s="2" t="s">
        <v>21</v>
      </c>
      <c r="M3513" s="3">
        <v>41947</v>
      </c>
    </row>
    <row r="3514" spans="1:13" x14ac:dyDescent="0.2">
      <c r="A3514" s="1" t="s">
        <v>13</v>
      </c>
      <c r="B3514" s="2" t="s">
        <v>4070</v>
      </c>
      <c r="C3514" s="2" t="s">
        <v>24</v>
      </c>
      <c r="D3514" s="4">
        <v>144300000</v>
      </c>
      <c r="E3514" s="2" t="s">
        <v>3438</v>
      </c>
      <c r="F3514" s="2" t="s">
        <v>251</v>
      </c>
      <c r="G3514" s="2">
        <v>66.7</v>
      </c>
      <c r="H3514" s="2">
        <v>33.299999999999997</v>
      </c>
      <c r="I3514" s="2" t="s">
        <v>19</v>
      </c>
      <c r="J3514" s="6">
        <v>0.55000000000000004</v>
      </c>
      <c r="K3514" s="2">
        <v>2014</v>
      </c>
      <c r="L3514" s="2" t="s">
        <v>21</v>
      </c>
      <c r="M3514" s="3">
        <v>41947</v>
      </c>
    </row>
    <row r="3515" spans="1:13" x14ac:dyDescent="0.2">
      <c r="A3515" s="1" t="s">
        <v>13</v>
      </c>
      <c r="B3515" s="2" t="s">
        <v>4070</v>
      </c>
      <c r="C3515" s="2" t="s">
        <v>24</v>
      </c>
      <c r="D3515" s="4">
        <v>50000000</v>
      </c>
      <c r="E3515" s="2" t="s">
        <v>3438</v>
      </c>
      <c r="F3515" s="2" t="s">
        <v>140</v>
      </c>
      <c r="G3515" s="2">
        <v>62.1</v>
      </c>
      <c r="H3515" s="2">
        <v>37.9</v>
      </c>
      <c r="I3515" s="2" t="s">
        <v>19</v>
      </c>
      <c r="J3515" s="6">
        <v>0.55000000000000004</v>
      </c>
      <c r="K3515" s="2">
        <v>2014</v>
      </c>
      <c r="L3515" s="2" t="s">
        <v>21</v>
      </c>
      <c r="M3515" s="3">
        <v>41947</v>
      </c>
    </row>
    <row r="3516" spans="1:13" x14ac:dyDescent="0.2">
      <c r="A3516" s="1" t="s">
        <v>280</v>
      </c>
      <c r="B3516" s="2" t="s">
        <v>3687</v>
      </c>
      <c r="C3516" s="2" t="s">
        <v>24</v>
      </c>
      <c r="D3516" s="4">
        <v>4000000</v>
      </c>
      <c r="E3516" s="2" t="s">
        <v>3438</v>
      </c>
      <c r="F3516" s="2" t="s">
        <v>233</v>
      </c>
      <c r="G3516" s="2">
        <v>50.8</v>
      </c>
      <c r="H3516" s="2">
        <v>49.2</v>
      </c>
      <c r="I3516" s="2" t="s">
        <v>26</v>
      </c>
      <c r="J3516" s="6">
        <v>0.55000000000000004</v>
      </c>
      <c r="K3516" s="2">
        <v>2014</v>
      </c>
      <c r="L3516" s="2" t="s">
        <v>21</v>
      </c>
      <c r="M3516" s="3">
        <v>41947</v>
      </c>
    </row>
    <row r="3517" spans="1:13" x14ac:dyDescent="0.2">
      <c r="A3517" s="1" t="s">
        <v>13</v>
      </c>
      <c r="B3517" s="2" t="s">
        <v>4071</v>
      </c>
      <c r="C3517" s="2" t="s">
        <v>24</v>
      </c>
      <c r="D3517" s="4">
        <v>30000000</v>
      </c>
      <c r="E3517" s="2" t="s">
        <v>3438</v>
      </c>
      <c r="F3517" s="2" t="s">
        <v>4072</v>
      </c>
      <c r="G3517" s="2">
        <v>71.599999999999994</v>
      </c>
      <c r="H3517" s="2">
        <v>28.4</v>
      </c>
      <c r="I3517" s="2" t="s">
        <v>19</v>
      </c>
      <c r="J3517" s="6">
        <v>0.55000000000000004</v>
      </c>
      <c r="K3517" s="2">
        <v>2014</v>
      </c>
      <c r="L3517" s="2" t="s">
        <v>21</v>
      </c>
      <c r="M3517" s="3">
        <v>41947</v>
      </c>
    </row>
    <row r="3518" spans="1:13" x14ac:dyDescent="0.2">
      <c r="A3518" s="1" t="s">
        <v>242</v>
      </c>
      <c r="B3518" s="2" t="s">
        <v>1461</v>
      </c>
      <c r="C3518" s="2" t="s">
        <v>15</v>
      </c>
      <c r="D3518" s="2" t="s">
        <v>4073</v>
      </c>
      <c r="E3518" s="2" t="s">
        <v>3438</v>
      </c>
      <c r="F3518" s="2" t="s">
        <v>35</v>
      </c>
      <c r="G3518" s="2">
        <v>76.599999999999994</v>
      </c>
      <c r="H3518" s="2">
        <v>23.4</v>
      </c>
      <c r="I3518" s="2" t="s">
        <v>19</v>
      </c>
      <c r="J3518" s="2" t="s">
        <v>20</v>
      </c>
      <c r="K3518" s="2">
        <v>2014</v>
      </c>
      <c r="L3518" s="2" t="s">
        <v>21</v>
      </c>
      <c r="M3518" s="3">
        <v>41947</v>
      </c>
    </row>
    <row r="3519" spans="1:13" x14ac:dyDescent="0.2">
      <c r="A3519" s="1" t="s">
        <v>363</v>
      </c>
      <c r="B3519" s="2" t="s">
        <v>4074</v>
      </c>
      <c r="C3519" s="2" t="s">
        <v>24</v>
      </c>
      <c r="D3519" s="4">
        <v>398000000</v>
      </c>
      <c r="E3519" s="2" t="s">
        <v>3438</v>
      </c>
      <c r="F3519" s="2" t="s">
        <v>115</v>
      </c>
      <c r="G3519" s="2">
        <v>64.099999999999994</v>
      </c>
      <c r="H3519" s="2">
        <v>35.9</v>
      </c>
      <c r="I3519" s="2" t="s">
        <v>19</v>
      </c>
      <c r="J3519" s="6">
        <v>0.55000000000000004</v>
      </c>
      <c r="K3519" s="2">
        <v>2014</v>
      </c>
      <c r="L3519" s="2" t="s">
        <v>21</v>
      </c>
      <c r="M3519" s="3">
        <v>41947</v>
      </c>
    </row>
    <row r="3520" spans="1:13" x14ac:dyDescent="0.2">
      <c r="A3520" s="1" t="s">
        <v>177</v>
      </c>
      <c r="B3520" s="2" t="s">
        <v>3893</v>
      </c>
      <c r="C3520" s="2" t="s">
        <v>24</v>
      </c>
      <c r="D3520" s="4">
        <v>2500000</v>
      </c>
      <c r="E3520" s="2" t="s">
        <v>3438</v>
      </c>
      <c r="F3520" s="2" t="s">
        <v>314</v>
      </c>
      <c r="G3520" s="2">
        <v>54.5</v>
      </c>
      <c r="H3520" s="2">
        <v>45.5</v>
      </c>
      <c r="I3520" s="2" t="s">
        <v>26</v>
      </c>
      <c r="J3520" s="6">
        <v>0.55000000000000004</v>
      </c>
      <c r="K3520" s="2">
        <v>2014</v>
      </c>
      <c r="L3520" s="2" t="s">
        <v>21</v>
      </c>
      <c r="M3520" s="3">
        <v>41947</v>
      </c>
    </row>
    <row r="3521" spans="1:13" x14ac:dyDescent="0.2">
      <c r="A3521" s="1" t="s">
        <v>60</v>
      </c>
      <c r="B3521" s="2" t="s">
        <v>3693</v>
      </c>
      <c r="C3521" s="2" t="s">
        <v>24</v>
      </c>
      <c r="D3521" s="4">
        <v>15000000</v>
      </c>
      <c r="E3521" s="2" t="s">
        <v>3438</v>
      </c>
      <c r="F3521" s="2" t="s">
        <v>59</v>
      </c>
      <c r="G3521" s="2">
        <v>79.5</v>
      </c>
      <c r="H3521" s="2">
        <v>20.5</v>
      </c>
      <c r="I3521" s="2" t="s">
        <v>19</v>
      </c>
      <c r="J3521" s="6">
        <v>0.55000000000000004</v>
      </c>
      <c r="K3521" s="2">
        <v>2014</v>
      </c>
      <c r="L3521" s="2" t="s">
        <v>21</v>
      </c>
      <c r="M3521" s="3">
        <v>41947</v>
      </c>
    </row>
    <row r="3522" spans="1:13" x14ac:dyDescent="0.2">
      <c r="A3522" s="1" t="s">
        <v>242</v>
      </c>
      <c r="B3522" s="2" t="s">
        <v>2145</v>
      </c>
      <c r="C3522" s="2" t="s">
        <v>24</v>
      </c>
      <c r="D3522" s="4">
        <v>125000000</v>
      </c>
      <c r="E3522" s="2" t="s">
        <v>3438</v>
      </c>
      <c r="F3522" s="2" t="s">
        <v>115</v>
      </c>
      <c r="G3522" s="2">
        <v>68.7</v>
      </c>
      <c r="H3522" s="2">
        <v>31.3</v>
      </c>
      <c r="I3522" s="2" t="s">
        <v>19</v>
      </c>
      <c r="J3522" s="6">
        <v>0.55000000000000004</v>
      </c>
      <c r="K3522" s="2">
        <v>2014</v>
      </c>
      <c r="L3522" s="2" t="s">
        <v>21</v>
      </c>
      <c r="M3522" s="3">
        <v>41947</v>
      </c>
    </row>
    <row r="3523" spans="1:13" x14ac:dyDescent="0.2">
      <c r="A3523" s="1" t="s">
        <v>13</v>
      </c>
      <c r="B3523" s="2" t="s">
        <v>4075</v>
      </c>
      <c r="C3523" s="2" t="s">
        <v>24</v>
      </c>
      <c r="D3523" s="4">
        <v>148000000</v>
      </c>
      <c r="E3523" s="2" t="s">
        <v>3438</v>
      </c>
      <c r="F3523" s="2" t="s">
        <v>1188</v>
      </c>
      <c r="G3523" s="2">
        <v>58.4</v>
      </c>
      <c r="H3523" s="2">
        <v>41.6</v>
      </c>
      <c r="I3523" s="2" t="s">
        <v>19</v>
      </c>
      <c r="J3523" s="6">
        <v>0.55000000000000004</v>
      </c>
      <c r="K3523" s="2">
        <v>2014</v>
      </c>
      <c r="L3523" s="2" t="s">
        <v>21</v>
      </c>
      <c r="M3523" s="3">
        <v>41947</v>
      </c>
    </row>
    <row r="3524" spans="1:13" x14ac:dyDescent="0.2">
      <c r="A3524" s="1" t="s">
        <v>13</v>
      </c>
      <c r="B3524" s="2" t="s">
        <v>4076</v>
      </c>
      <c r="C3524" s="2" t="s">
        <v>24</v>
      </c>
      <c r="D3524" s="4">
        <v>78000000</v>
      </c>
      <c r="E3524" s="2" t="s">
        <v>3438</v>
      </c>
      <c r="F3524" s="2" t="s">
        <v>115</v>
      </c>
      <c r="G3524" s="2">
        <v>67.099999999999994</v>
      </c>
      <c r="H3524" s="2">
        <v>32.9</v>
      </c>
      <c r="I3524" s="2" t="s">
        <v>19</v>
      </c>
      <c r="J3524" s="6">
        <v>0.55000000000000004</v>
      </c>
      <c r="K3524" s="2">
        <v>2014</v>
      </c>
      <c r="L3524" s="2" t="s">
        <v>21</v>
      </c>
      <c r="M3524" s="3">
        <v>41947</v>
      </c>
    </row>
    <row r="3525" spans="1:13" x14ac:dyDescent="0.2">
      <c r="A3525" s="1" t="s">
        <v>69</v>
      </c>
      <c r="B3525" s="2" t="s">
        <v>4077</v>
      </c>
      <c r="C3525" s="2" t="s">
        <v>24</v>
      </c>
      <c r="D3525" s="4">
        <v>207000000</v>
      </c>
      <c r="E3525" s="2" t="s">
        <v>3438</v>
      </c>
      <c r="F3525" s="2" t="s">
        <v>115</v>
      </c>
      <c r="G3525" s="2">
        <v>38.6</v>
      </c>
      <c r="H3525" s="2">
        <v>61.4</v>
      </c>
      <c r="I3525" s="2" t="s">
        <v>26</v>
      </c>
      <c r="J3525" s="6">
        <v>0.55000000000000004</v>
      </c>
      <c r="K3525" s="2">
        <v>2014</v>
      </c>
      <c r="L3525" s="2" t="s">
        <v>21</v>
      </c>
      <c r="M3525" s="3">
        <v>41947</v>
      </c>
    </row>
    <row r="3526" spans="1:13" x14ac:dyDescent="0.2">
      <c r="A3526" s="1" t="s">
        <v>363</v>
      </c>
      <c r="B3526" s="2" t="s">
        <v>4078</v>
      </c>
      <c r="C3526" s="2" t="s">
        <v>24</v>
      </c>
      <c r="D3526" s="4">
        <v>98000000</v>
      </c>
      <c r="E3526" s="2" t="s">
        <v>3438</v>
      </c>
      <c r="F3526" s="2" t="s">
        <v>365</v>
      </c>
      <c r="G3526" s="2">
        <v>58</v>
      </c>
      <c r="H3526" s="2">
        <v>42.1</v>
      </c>
      <c r="I3526" s="2" t="s">
        <v>19</v>
      </c>
      <c r="J3526" s="6">
        <v>0.55000000000000004</v>
      </c>
      <c r="K3526" s="2">
        <v>2014</v>
      </c>
      <c r="L3526" s="2" t="s">
        <v>21</v>
      </c>
      <c r="M3526" s="3">
        <v>41947</v>
      </c>
    </row>
    <row r="3527" spans="1:13" x14ac:dyDescent="0.2">
      <c r="A3527" s="1" t="s">
        <v>223</v>
      </c>
      <c r="B3527" s="2" t="s">
        <v>4079</v>
      </c>
      <c r="C3527" s="2" t="s">
        <v>24</v>
      </c>
      <c r="D3527" s="4">
        <v>177000000</v>
      </c>
      <c r="E3527" s="2" t="s">
        <v>3438</v>
      </c>
      <c r="F3527" s="2" t="s">
        <v>4080</v>
      </c>
      <c r="G3527" s="2">
        <v>71.8</v>
      </c>
      <c r="H3527" s="2">
        <v>28.2</v>
      </c>
      <c r="I3527" s="2" t="s">
        <v>19</v>
      </c>
      <c r="J3527" s="6">
        <v>0.55000000000000004</v>
      </c>
      <c r="K3527" s="2">
        <v>2014</v>
      </c>
      <c r="L3527" s="2" t="s">
        <v>21</v>
      </c>
      <c r="M3527" s="3">
        <v>41947</v>
      </c>
    </row>
    <row r="3528" spans="1:13" x14ac:dyDescent="0.2">
      <c r="A3528" s="1" t="s">
        <v>13</v>
      </c>
      <c r="B3528" s="2" t="s">
        <v>3475</v>
      </c>
      <c r="C3528" s="2" t="s">
        <v>24</v>
      </c>
      <c r="D3528" s="4">
        <v>60000000</v>
      </c>
      <c r="E3528" s="2" t="s">
        <v>3438</v>
      </c>
      <c r="F3528" s="2" t="s">
        <v>93</v>
      </c>
      <c r="G3528" s="2">
        <v>62.4</v>
      </c>
      <c r="H3528" s="2">
        <v>37.6</v>
      </c>
      <c r="I3528" s="2" t="s">
        <v>19</v>
      </c>
      <c r="J3528" s="6">
        <v>0.55000000000000004</v>
      </c>
      <c r="K3528" s="2">
        <v>2014</v>
      </c>
      <c r="L3528" s="2" t="s">
        <v>21</v>
      </c>
      <c r="M3528" s="3">
        <v>41947</v>
      </c>
    </row>
    <row r="3529" spans="1:13" x14ac:dyDescent="0.2">
      <c r="A3529" s="1" t="s">
        <v>180</v>
      </c>
      <c r="B3529" s="2" t="s">
        <v>4081</v>
      </c>
      <c r="C3529" s="2" t="s">
        <v>24</v>
      </c>
      <c r="D3529" s="4">
        <v>194000000</v>
      </c>
      <c r="E3529" s="2" t="s">
        <v>3438</v>
      </c>
      <c r="F3529" s="2" t="s">
        <v>107</v>
      </c>
      <c r="G3529" s="2">
        <v>62</v>
      </c>
      <c r="H3529" s="2">
        <v>38.1</v>
      </c>
      <c r="I3529" s="2" t="s">
        <v>19</v>
      </c>
      <c r="J3529" s="6">
        <v>0.55000000000000004</v>
      </c>
      <c r="K3529" s="2">
        <v>2014</v>
      </c>
      <c r="L3529" s="2" t="s">
        <v>21</v>
      </c>
      <c r="M3529" s="3">
        <v>41947</v>
      </c>
    </row>
    <row r="3530" spans="1:13" x14ac:dyDescent="0.2">
      <c r="A3530" s="1" t="s">
        <v>13</v>
      </c>
      <c r="B3530" s="2" t="s">
        <v>4082</v>
      </c>
      <c r="C3530" s="2" t="s">
        <v>24</v>
      </c>
      <c r="D3530" s="4">
        <v>92000000</v>
      </c>
      <c r="E3530" s="2" t="s">
        <v>3438</v>
      </c>
      <c r="F3530" s="2" t="s">
        <v>97</v>
      </c>
      <c r="G3530" s="2">
        <v>56.2</v>
      </c>
      <c r="H3530" s="2">
        <v>43.8</v>
      </c>
      <c r="I3530" s="2" t="s">
        <v>19</v>
      </c>
      <c r="J3530" s="6">
        <v>0.55000000000000004</v>
      </c>
      <c r="K3530" s="2">
        <v>2014</v>
      </c>
      <c r="L3530" s="2" t="s">
        <v>21</v>
      </c>
      <c r="M3530" s="3">
        <v>41947</v>
      </c>
    </row>
    <row r="3531" spans="1:13" x14ac:dyDescent="0.2">
      <c r="A3531" s="1" t="s">
        <v>91</v>
      </c>
      <c r="B3531" s="2" t="s">
        <v>3568</v>
      </c>
      <c r="C3531" s="2" t="s">
        <v>15</v>
      </c>
      <c r="D3531" s="2" t="s">
        <v>4083</v>
      </c>
      <c r="E3531" s="2" t="s">
        <v>3438</v>
      </c>
      <c r="F3531" s="2" t="s">
        <v>51</v>
      </c>
      <c r="G3531" s="2">
        <v>77.2</v>
      </c>
      <c r="H3531" s="2">
        <v>22.8</v>
      </c>
      <c r="I3531" s="2" t="s">
        <v>19</v>
      </c>
      <c r="J3531" s="2" t="s">
        <v>20</v>
      </c>
      <c r="K3531" s="2">
        <v>2014</v>
      </c>
      <c r="L3531" s="2" t="s">
        <v>21</v>
      </c>
      <c r="M3531" s="3">
        <v>41947</v>
      </c>
    </row>
    <row r="3532" spans="1:13" x14ac:dyDescent="0.2">
      <c r="A3532" s="1" t="s">
        <v>79</v>
      </c>
      <c r="B3532" s="2" t="s">
        <v>4084</v>
      </c>
      <c r="C3532" s="2" t="s">
        <v>24</v>
      </c>
      <c r="D3532" s="4">
        <v>40000000</v>
      </c>
      <c r="E3532" s="2" t="s">
        <v>3438</v>
      </c>
      <c r="F3532" s="2" t="s">
        <v>159</v>
      </c>
      <c r="G3532" s="2">
        <v>46.7</v>
      </c>
      <c r="H3532" s="2">
        <v>53.3</v>
      </c>
      <c r="I3532" s="2" t="s">
        <v>26</v>
      </c>
      <c r="J3532" s="6">
        <v>0.55000000000000004</v>
      </c>
      <c r="K3532" s="2">
        <v>2014</v>
      </c>
      <c r="L3532" s="2" t="s">
        <v>21</v>
      </c>
      <c r="M3532" s="3">
        <v>41947</v>
      </c>
    </row>
    <row r="3533" spans="1:13" x14ac:dyDescent="0.2">
      <c r="A3533" s="1" t="s">
        <v>79</v>
      </c>
      <c r="B3533" s="2" t="s">
        <v>3569</v>
      </c>
      <c r="C3533" s="2" t="s">
        <v>24</v>
      </c>
      <c r="D3533" s="4">
        <v>182100000</v>
      </c>
      <c r="E3533" s="2" t="s">
        <v>3438</v>
      </c>
      <c r="F3533" s="2" t="s">
        <v>59</v>
      </c>
      <c r="G3533" s="2">
        <v>57</v>
      </c>
      <c r="H3533" s="2">
        <v>43.1</v>
      </c>
      <c r="I3533" s="2" t="s">
        <v>19</v>
      </c>
      <c r="J3533" s="6">
        <v>0.55000000000000004</v>
      </c>
      <c r="K3533" s="2">
        <v>2014</v>
      </c>
      <c r="L3533" s="2" t="s">
        <v>21</v>
      </c>
      <c r="M3533" s="3">
        <v>41947</v>
      </c>
    </row>
    <row r="3534" spans="1:13" x14ac:dyDescent="0.2">
      <c r="A3534" s="1" t="s">
        <v>363</v>
      </c>
      <c r="B3534" s="2" t="s">
        <v>3570</v>
      </c>
      <c r="C3534" s="2" t="s">
        <v>24</v>
      </c>
      <c r="D3534" s="4">
        <v>144000000</v>
      </c>
      <c r="E3534" s="2" t="s">
        <v>3438</v>
      </c>
      <c r="F3534" s="2" t="s">
        <v>1188</v>
      </c>
      <c r="G3534" s="2">
        <v>60.8</v>
      </c>
      <c r="H3534" s="2">
        <v>39.200000000000003</v>
      </c>
      <c r="I3534" s="2" t="s">
        <v>19</v>
      </c>
      <c r="J3534" s="6">
        <v>0.55000000000000004</v>
      </c>
      <c r="K3534" s="2">
        <v>2014</v>
      </c>
      <c r="L3534" s="2" t="s">
        <v>21</v>
      </c>
      <c r="M3534" s="3">
        <v>41947</v>
      </c>
    </row>
    <row r="3535" spans="1:13" x14ac:dyDescent="0.2">
      <c r="A3535" s="1" t="s">
        <v>22</v>
      </c>
      <c r="B3535" s="2" t="s">
        <v>3480</v>
      </c>
      <c r="C3535" s="2" t="s">
        <v>24</v>
      </c>
      <c r="D3535" s="4">
        <v>78000000</v>
      </c>
      <c r="E3535" s="2" t="s">
        <v>3438</v>
      </c>
      <c r="F3535" s="2" t="s">
        <v>44</v>
      </c>
      <c r="G3535" s="2">
        <v>43.2</v>
      </c>
      <c r="H3535" s="2">
        <v>56.9</v>
      </c>
      <c r="I3535" s="2" t="s">
        <v>26</v>
      </c>
      <c r="J3535" s="6">
        <v>0.55000000000000004</v>
      </c>
      <c r="K3535" s="2">
        <v>2014</v>
      </c>
      <c r="L3535" s="2" t="s">
        <v>21</v>
      </c>
      <c r="M3535" s="3">
        <v>41947</v>
      </c>
    </row>
    <row r="3536" spans="1:13" x14ac:dyDescent="0.2">
      <c r="A3536" s="1" t="s">
        <v>22</v>
      </c>
      <c r="B3536" s="2" t="s">
        <v>3480</v>
      </c>
      <c r="C3536" s="2" t="s">
        <v>24</v>
      </c>
      <c r="D3536" s="4">
        <v>19000000</v>
      </c>
      <c r="E3536" s="2" t="s">
        <v>3438</v>
      </c>
      <c r="F3536" s="2" t="s">
        <v>251</v>
      </c>
      <c r="G3536" s="2">
        <v>41.6</v>
      </c>
      <c r="H3536" s="2">
        <v>58.4</v>
      </c>
      <c r="I3536" s="2" t="s">
        <v>26</v>
      </c>
      <c r="J3536" s="6">
        <v>0.55000000000000004</v>
      </c>
      <c r="K3536" s="2">
        <v>2014</v>
      </c>
      <c r="L3536" s="2" t="s">
        <v>21</v>
      </c>
      <c r="M3536" s="3">
        <v>41947</v>
      </c>
    </row>
    <row r="3537" spans="1:13" x14ac:dyDescent="0.2">
      <c r="A3537" s="1" t="s">
        <v>52</v>
      </c>
      <c r="B3537" s="2" t="s">
        <v>3592</v>
      </c>
      <c r="C3537" s="2" t="s">
        <v>24</v>
      </c>
      <c r="D3537" s="4">
        <v>100000000</v>
      </c>
      <c r="E3537" s="2" t="s">
        <v>3438</v>
      </c>
      <c r="F3537" s="2" t="s">
        <v>115</v>
      </c>
      <c r="G3537" s="2">
        <v>67.5</v>
      </c>
      <c r="H3537" s="2">
        <v>32.5</v>
      </c>
      <c r="I3537" s="2" t="s">
        <v>19</v>
      </c>
      <c r="J3537" s="6">
        <v>0.55000000000000004</v>
      </c>
      <c r="K3537" s="2">
        <v>2014</v>
      </c>
      <c r="L3537" s="2" t="s">
        <v>21</v>
      </c>
      <c r="M3537" s="3">
        <v>41947</v>
      </c>
    </row>
    <row r="3538" spans="1:13" x14ac:dyDescent="0.2">
      <c r="A3538" s="1" t="s">
        <v>116</v>
      </c>
      <c r="B3538" s="2" t="s">
        <v>3572</v>
      </c>
      <c r="C3538" s="2" t="s">
        <v>24</v>
      </c>
      <c r="D3538" s="4">
        <v>60000000</v>
      </c>
      <c r="E3538" s="2" t="s">
        <v>3438</v>
      </c>
      <c r="F3538" s="2" t="s">
        <v>107</v>
      </c>
      <c r="G3538" s="2">
        <v>61.7</v>
      </c>
      <c r="H3538" s="2">
        <v>38.299999999999997</v>
      </c>
      <c r="I3538" s="2" t="s">
        <v>19</v>
      </c>
      <c r="J3538" s="6">
        <v>0.55000000000000004</v>
      </c>
      <c r="K3538" s="2">
        <v>2014</v>
      </c>
      <c r="L3538" s="2" t="s">
        <v>21</v>
      </c>
      <c r="M3538" s="3">
        <v>41947</v>
      </c>
    </row>
    <row r="3539" spans="1:13" x14ac:dyDescent="0.2">
      <c r="A3539" s="1" t="s">
        <v>52</v>
      </c>
      <c r="B3539" s="2" t="s">
        <v>2164</v>
      </c>
      <c r="C3539" s="2" t="s">
        <v>24</v>
      </c>
      <c r="D3539" s="4">
        <v>419000000</v>
      </c>
      <c r="E3539" s="2" t="s">
        <v>3438</v>
      </c>
      <c r="F3539" s="2" t="s">
        <v>65</v>
      </c>
      <c r="G3539" s="2">
        <v>69.400000000000006</v>
      </c>
      <c r="H3539" s="2">
        <v>30.6</v>
      </c>
      <c r="I3539" s="2" t="s">
        <v>19</v>
      </c>
      <c r="J3539" s="6">
        <v>0.55000000000000004</v>
      </c>
      <c r="K3539" s="2">
        <v>2014</v>
      </c>
      <c r="L3539" s="2" t="s">
        <v>21</v>
      </c>
      <c r="M3539" s="3">
        <v>41947</v>
      </c>
    </row>
    <row r="3540" spans="1:13" x14ac:dyDescent="0.2">
      <c r="A3540" s="1" t="s">
        <v>242</v>
      </c>
      <c r="B3540" s="2" t="s">
        <v>3366</v>
      </c>
      <c r="C3540" s="2" t="s">
        <v>15</v>
      </c>
      <c r="D3540" s="2" t="s">
        <v>4085</v>
      </c>
      <c r="E3540" s="2" t="s">
        <v>3438</v>
      </c>
      <c r="F3540" s="2" t="s">
        <v>2074</v>
      </c>
      <c r="G3540" s="2">
        <v>84.1</v>
      </c>
      <c r="H3540" s="2">
        <v>15.9</v>
      </c>
      <c r="I3540" s="2" t="s">
        <v>19</v>
      </c>
      <c r="J3540" s="2" t="s">
        <v>20</v>
      </c>
      <c r="K3540" s="2">
        <v>2014</v>
      </c>
      <c r="L3540" s="2" t="s">
        <v>21</v>
      </c>
      <c r="M3540" s="3">
        <v>41947</v>
      </c>
    </row>
    <row r="3541" spans="1:13" x14ac:dyDescent="0.2">
      <c r="A3541" s="1" t="s">
        <v>287</v>
      </c>
      <c r="B3541" s="2" t="s">
        <v>3713</v>
      </c>
      <c r="C3541" s="2" t="s">
        <v>24</v>
      </c>
      <c r="D3541" s="4">
        <v>70000000</v>
      </c>
      <c r="E3541" s="2" t="s">
        <v>3438</v>
      </c>
      <c r="F3541" s="2" t="s">
        <v>245</v>
      </c>
      <c r="G3541" s="2">
        <v>58.3</v>
      </c>
      <c r="H3541" s="2">
        <v>41.7</v>
      </c>
      <c r="I3541" s="2" t="s">
        <v>19</v>
      </c>
      <c r="J3541" s="6">
        <v>0.55000000000000004</v>
      </c>
      <c r="K3541" s="2">
        <v>2014</v>
      </c>
      <c r="L3541" s="2" t="s">
        <v>21</v>
      </c>
      <c r="M3541" s="3">
        <v>41947</v>
      </c>
    </row>
    <row r="3542" spans="1:13" x14ac:dyDescent="0.2">
      <c r="A3542" s="1" t="s">
        <v>293</v>
      </c>
      <c r="B3542" s="2" t="s">
        <v>4086</v>
      </c>
      <c r="C3542" s="2" t="s">
        <v>24</v>
      </c>
      <c r="D3542" s="4">
        <v>114000000</v>
      </c>
      <c r="E3542" s="2" t="s">
        <v>3438</v>
      </c>
      <c r="F3542" s="2" t="s">
        <v>59</v>
      </c>
      <c r="G3542" s="2">
        <v>67.5</v>
      </c>
      <c r="H3542" s="2">
        <v>32.6</v>
      </c>
      <c r="I3542" s="2" t="s">
        <v>19</v>
      </c>
      <c r="J3542" s="6">
        <v>0.55000000000000004</v>
      </c>
      <c r="K3542" s="2">
        <v>2014</v>
      </c>
      <c r="L3542" s="2" t="s">
        <v>21</v>
      </c>
      <c r="M3542" s="3">
        <v>41947</v>
      </c>
    </row>
    <row r="3543" spans="1:13" x14ac:dyDescent="0.2">
      <c r="A3543" s="1" t="s">
        <v>280</v>
      </c>
      <c r="B3543" s="2" t="s">
        <v>4087</v>
      </c>
      <c r="C3543" s="2" t="s">
        <v>24</v>
      </c>
      <c r="D3543" s="4">
        <v>15000000</v>
      </c>
      <c r="E3543" s="2" t="s">
        <v>3438</v>
      </c>
      <c r="F3543" s="2" t="s">
        <v>115</v>
      </c>
      <c r="G3543" s="2">
        <v>80.8</v>
      </c>
      <c r="H3543" s="2">
        <v>19.2</v>
      </c>
      <c r="I3543" s="2" t="s">
        <v>19</v>
      </c>
      <c r="J3543" s="6">
        <v>0.55000000000000004</v>
      </c>
      <c r="K3543" s="2">
        <v>2014</v>
      </c>
      <c r="L3543" s="2" t="s">
        <v>21</v>
      </c>
      <c r="M3543" s="3">
        <v>41947</v>
      </c>
    </row>
    <row r="3544" spans="1:13" x14ac:dyDescent="0.2">
      <c r="A3544" s="1" t="s">
        <v>491</v>
      </c>
      <c r="B3544" s="2" t="s">
        <v>2135</v>
      </c>
      <c r="C3544" s="2" t="s">
        <v>24</v>
      </c>
      <c r="D3544" s="4">
        <v>28500000</v>
      </c>
      <c r="E3544" s="2" t="s">
        <v>3438</v>
      </c>
      <c r="F3544" s="2" t="s">
        <v>115</v>
      </c>
      <c r="G3544" s="2">
        <v>63.4</v>
      </c>
      <c r="H3544" s="2">
        <v>36.6</v>
      </c>
      <c r="I3544" s="2" t="s">
        <v>19</v>
      </c>
      <c r="J3544" s="6">
        <v>0.55000000000000004</v>
      </c>
      <c r="K3544" s="2">
        <v>2014</v>
      </c>
      <c r="L3544" s="2" t="s">
        <v>21</v>
      </c>
      <c r="M3544" s="3">
        <v>41947</v>
      </c>
    </row>
    <row r="3545" spans="1:13" x14ac:dyDescent="0.2">
      <c r="A3545" s="1" t="s">
        <v>223</v>
      </c>
      <c r="B3545" s="2" t="s">
        <v>3487</v>
      </c>
      <c r="C3545" s="2" t="s">
        <v>24</v>
      </c>
      <c r="D3545" s="4">
        <v>58000000</v>
      </c>
      <c r="E3545" s="2" t="s">
        <v>3438</v>
      </c>
      <c r="F3545" s="2" t="s">
        <v>4088</v>
      </c>
      <c r="G3545" s="2">
        <v>61.7</v>
      </c>
      <c r="H3545" s="2">
        <v>38.299999999999997</v>
      </c>
      <c r="I3545" s="2" t="s">
        <v>19</v>
      </c>
      <c r="J3545" s="6">
        <v>0.55000000000000004</v>
      </c>
      <c r="K3545" s="2">
        <v>2014</v>
      </c>
      <c r="L3545" s="2" t="s">
        <v>21</v>
      </c>
      <c r="M3545" s="3">
        <v>41947</v>
      </c>
    </row>
    <row r="3546" spans="1:13" x14ac:dyDescent="0.2">
      <c r="A3546" s="1" t="s">
        <v>100</v>
      </c>
      <c r="B3546" s="2" t="s">
        <v>134</v>
      </c>
      <c r="C3546" s="2" t="s">
        <v>24</v>
      </c>
      <c r="D3546" s="4">
        <v>8000000</v>
      </c>
      <c r="E3546" s="2" t="s">
        <v>3438</v>
      </c>
      <c r="F3546" s="2" t="s">
        <v>65</v>
      </c>
      <c r="G3546" s="2">
        <v>55.3</v>
      </c>
      <c r="H3546" s="2">
        <v>44.7</v>
      </c>
      <c r="I3546" s="2" t="s">
        <v>19</v>
      </c>
      <c r="J3546" s="6">
        <v>0.55000000000000004</v>
      </c>
      <c r="K3546" s="2">
        <v>2014</v>
      </c>
      <c r="L3546" s="2" t="s">
        <v>21</v>
      </c>
      <c r="M3546" s="3">
        <v>41947</v>
      </c>
    </row>
    <row r="3547" spans="1:13" x14ac:dyDescent="0.2">
      <c r="A3547" s="1" t="s">
        <v>108</v>
      </c>
      <c r="B3547" s="2" t="s">
        <v>4089</v>
      </c>
      <c r="C3547" s="2" t="s">
        <v>24</v>
      </c>
      <c r="D3547" s="4">
        <v>6000000</v>
      </c>
      <c r="E3547" s="2" t="s">
        <v>3438</v>
      </c>
      <c r="F3547" s="2" t="s">
        <v>97</v>
      </c>
      <c r="G3547" s="2">
        <v>63.6</v>
      </c>
      <c r="H3547" s="2">
        <v>36.4</v>
      </c>
      <c r="I3547" s="2" t="s">
        <v>19</v>
      </c>
      <c r="J3547" s="6">
        <v>0.55000000000000004</v>
      </c>
      <c r="K3547" s="2">
        <v>2014</v>
      </c>
      <c r="L3547" s="2" t="s">
        <v>21</v>
      </c>
      <c r="M3547" s="3">
        <v>41947</v>
      </c>
    </row>
    <row r="3548" spans="1:13" x14ac:dyDescent="0.2">
      <c r="A3548" s="1" t="s">
        <v>45</v>
      </c>
      <c r="B3548" s="2" t="s">
        <v>4090</v>
      </c>
      <c r="C3548" s="2" t="s">
        <v>24</v>
      </c>
      <c r="D3548" s="4">
        <v>49800000</v>
      </c>
      <c r="E3548" s="2" t="s">
        <v>3438</v>
      </c>
      <c r="F3548" s="2" t="s">
        <v>93</v>
      </c>
      <c r="G3548" s="2">
        <v>67.400000000000006</v>
      </c>
      <c r="H3548" s="2">
        <v>32.6</v>
      </c>
      <c r="I3548" s="2" t="s">
        <v>19</v>
      </c>
      <c r="J3548" s="6">
        <v>0.55000000000000004</v>
      </c>
      <c r="K3548" s="2">
        <v>2014</v>
      </c>
      <c r="L3548" s="2" t="s">
        <v>21</v>
      </c>
      <c r="M3548" s="3">
        <v>41947</v>
      </c>
    </row>
    <row r="3549" spans="1:13" x14ac:dyDescent="0.2">
      <c r="A3549" s="1" t="s">
        <v>60</v>
      </c>
      <c r="B3549" s="2" t="s">
        <v>4091</v>
      </c>
      <c r="C3549" s="2" t="s">
        <v>24</v>
      </c>
      <c r="D3549" s="4">
        <v>8100000</v>
      </c>
      <c r="E3549" s="2" t="s">
        <v>3438</v>
      </c>
      <c r="F3549" s="2" t="s">
        <v>76</v>
      </c>
      <c r="G3549" s="2">
        <v>63.3</v>
      </c>
      <c r="H3549" s="2">
        <v>36.700000000000003</v>
      </c>
      <c r="I3549" s="2" t="s">
        <v>19</v>
      </c>
      <c r="J3549" s="6">
        <v>0.55000000000000004</v>
      </c>
      <c r="K3549" s="2">
        <v>2014</v>
      </c>
      <c r="L3549" s="2" t="s">
        <v>21</v>
      </c>
      <c r="M3549" s="3">
        <v>41947</v>
      </c>
    </row>
    <row r="3550" spans="1:13" x14ac:dyDescent="0.2">
      <c r="A3550" s="1" t="s">
        <v>108</v>
      </c>
      <c r="B3550" s="2" t="s">
        <v>4092</v>
      </c>
      <c r="C3550" s="2" t="s">
        <v>24</v>
      </c>
      <c r="D3550" s="4">
        <v>175000000</v>
      </c>
      <c r="E3550" s="2" t="s">
        <v>3438</v>
      </c>
      <c r="F3550" s="2" t="s">
        <v>136</v>
      </c>
      <c r="G3550" s="2">
        <v>64</v>
      </c>
      <c r="H3550" s="2">
        <v>36</v>
      </c>
      <c r="I3550" s="2" t="s">
        <v>19</v>
      </c>
      <c r="J3550" s="6">
        <v>0.55000000000000004</v>
      </c>
      <c r="K3550" s="2">
        <v>2014</v>
      </c>
      <c r="L3550" s="2" t="s">
        <v>21</v>
      </c>
      <c r="M3550" s="3">
        <v>41947</v>
      </c>
    </row>
    <row r="3551" spans="1:13" x14ac:dyDescent="0.2">
      <c r="A3551" s="1" t="s">
        <v>52</v>
      </c>
      <c r="B3551" s="2" t="s">
        <v>3436</v>
      </c>
      <c r="C3551" s="2" t="s">
        <v>24</v>
      </c>
      <c r="D3551" s="4">
        <v>77000000</v>
      </c>
      <c r="E3551" s="2" t="s">
        <v>3438</v>
      </c>
      <c r="F3551" s="2" t="s">
        <v>51</v>
      </c>
      <c r="G3551" s="2">
        <v>69.3</v>
      </c>
      <c r="H3551" s="2">
        <v>30.7</v>
      </c>
      <c r="I3551" s="2" t="s">
        <v>19</v>
      </c>
      <c r="J3551" s="6">
        <v>0.55000000000000004</v>
      </c>
      <c r="K3551" s="2">
        <v>2014</v>
      </c>
      <c r="L3551" s="2" t="s">
        <v>21</v>
      </c>
      <c r="M3551" s="3">
        <v>41947</v>
      </c>
    </row>
    <row r="3552" spans="1:13" x14ac:dyDescent="0.2">
      <c r="A3552" s="1" t="s">
        <v>22</v>
      </c>
      <c r="B3552" s="2" t="s">
        <v>4093</v>
      </c>
      <c r="C3552" s="2" t="s">
        <v>24</v>
      </c>
      <c r="D3552" s="4">
        <v>60000000</v>
      </c>
      <c r="E3552" s="2" t="s">
        <v>3438</v>
      </c>
      <c r="F3552" s="2" t="s">
        <v>51</v>
      </c>
      <c r="G3552" s="2">
        <v>45.3</v>
      </c>
      <c r="H3552" s="2">
        <v>54.7</v>
      </c>
      <c r="I3552" s="2" t="s">
        <v>26</v>
      </c>
      <c r="J3552" s="6">
        <v>0.55000000000000004</v>
      </c>
      <c r="K3552" s="2">
        <v>2014</v>
      </c>
      <c r="L3552" s="2" t="s">
        <v>21</v>
      </c>
      <c r="M3552" s="3">
        <v>41947</v>
      </c>
    </row>
    <row r="3553" spans="1:13" x14ac:dyDescent="0.2">
      <c r="A3553" s="1" t="s">
        <v>217</v>
      </c>
      <c r="B3553" s="2" t="s">
        <v>3723</v>
      </c>
      <c r="C3553" s="2" t="s">
        <v>24</v>
      </c>
      <c r="D3553" s="4">
        <v>29800000</v>
      </c>
      <c r="E3553" s="2" t="s">
        <v>3438</v>
      </c>
      <c r="F3553" s="2" t="s">
        <v>97</v>
      </c>
      <c r="G3553" s="2">
        <v>72.7</v>
      </c>
      <c r="H3553" s="2">
        <v>27.3</v>
      </c>
      <c r="I3553" s="2" t="s">
        <v>19</v>
      </c>
      <c r="J3553" s="6">
        <v>0.55000000000000004</v>
      </c>
      <c r="K3553" s="2">
        <v>2014</v>
      </c>
      <c r="L3553" s="2" t="s">
        <v>21</v>
      </c>
      <c r="M3553" s="3">
        <v>41947</v>
      </c>
    </row>
    <row r="3554" spans="1:13" x14ac:dyDescent="0.2">
      <c r="A3554" s="1" t="s">
        <v>60</v>
      </c>
      <c r="B3554" s="2" t="s">
        <v>1587</v>
      </c>
      <c r="C3554" s="2" t="s">
        <v>24</v>
      </c>
      <c r="D3554" s="4">
        <v>28400000</v>
      </c>
      <c r="E3554" s="2" t="s">
        <v>3438</v>
      </c>
      <c r="F3554" s="2" t="s">
        <v>130</v>
      </c>
      <c r="G3554" s="2">
        <v>57.1</v>
      </c>
      <c r="H3554" s="2">
        <v>42.9</v>
      </c>
      <c r="I3554" s="2" t="s">
        <v>19</v>
      </c>
      <c r="J3554" s="6">
        <v>0.55000000000000004</v>
      </c>
      <c r="K3554" s="2">
        <v>2014</v>
      </c>
      <c r="L3554" s="2" t="s">
        <v>21</v>
      </c>
      <c r="M3554" s="3">
        <v>41947</v>
      </c>
    </row>
    <row r="3555" spans="1:13" x14ac:dyDescent="0.2">
      <c r="A3555" s="1" t="s">
        <v>111</v>
      </c>
      <c r="B3555" s="2" t="s">
        <v>3728</v>
      </c>
      <c r="C3555" s="2" t="s">
        <v>24</v>
      </c>
      <c r="D3555" s="4">
        <v>38500000</v>
      </c>
      <c r="E3555" s="2" t="s">
        <v>3438</v>
      </c>
      <c r="F3555" s="2" t="s">
        <v>245</v>
      </c>
      <c r="G3555" s="2">
        <v>70.900000000000006</v>
      </c>
      <c r="H3555" s="2">
        <v>29.1</v>
      </c>
      <c r="I3555" s="2" t="s">
        <v>19</v>
      </c>
      <c r="J3555" s="6">
        <v>0.55000000000000004</v>
      </c>
      <c r="K3555" s="2">
        <v>2014</v>
      </c>
      <c r="L3555" s="2" t="s">
        <v>21</v>
      </c>
      <c r="M3555" s="3">
        <v>41947</v>
      </c>
    </row>
    <row r="3556" spans="1:13" x14ac:dyDescent="0.2">
      <c r="A3556" s="1" t="s">
        <v>180</v>
      </c>
      <c r="B3556" s="2" t="s">
        <v>3729</v>
      </c>
      <c r="C3556" s="2" t="s">
        <v>24</v>
      </c>
      <c r="D3556" s="4">
        <v>239000000</v>
      </c>
      <c r="E3556" s="2" t="s">
        <v>3438</v>
      </c>
      <c r="F3556" s="2" t="s">
        <v>59</v>
      </c>
      <c r="G3556" s="2">
        <v>61.5</v>
      </c>
      <c r="H3556" s="2">
        <v>38.5</v>
      </c>
      <c r="I3556" s="2" t="s">
        <v>19</v>
      </c>
      <c r="J3556" s="6">
        <v>0.55000000000000004</v>
      </c>
      <c r="K3556" s="2">
        <v>2014</v>
      </c>
      <c r="L3556" s="2" t="s">
        <v>21</v>
      </c>
      <c r="M3556" s="3">
        <v>41947</v>
      </c>
    </row>
    <row r="3557" spans="1:13" x14ac:dyDescent="0.2">
      <c r="A3557" s="1" t="s">
        <v>79</v>
      </c>
      <c r="B3557" s="2" t="s">
        <v>4094</v>
      </c>
      <c r="C3557" s="2" t="s">
        <v>24</v>
      </c>
      <c r="D3557" s="4">
        <v>31000000</v>
      </c>
      <c r="E3557" s="2" t="s">
        <v>3438</v>
      </c>
      <c r="F3557" s="2" t="s">
        <v>51</v>
      </c>
      <c r="G3557" s="2">
        <v>58.6</v>
      </c>
      <c r="H3557" s="2">
        <v>41.4</v>
      </c>
      <c r="I3557" s="2" t="s">
        <v>19</v>
      </c>
      <c r="J3557" s="6">
        <v>0.55000000000000004</v>
      </c>
      <c r="K3557" s="2">
        <v>2014</v>
      </c>
      <c r="L3557" s="2" t="s">
        <v>21</v>
      </c>
      <c r="M3557" s="3">
        <v>41947</v>
      </c>
    </row>
    <row r="3558" spans="1:13" x14ac:dyDescent="0.2">
      <c r="A3558" s="1" t="s">
        <v>308</v>
      </c>
      <c r="B3558" s="2" t="s">
        <v>4095</v>
      </c>
      <c r="C3558" s="2" t="s">
        <v>24</v>
      </c>
      <c r="D3558" s="4">
        <v>4800000</v>
      </c>
      <c r="E3558" s="2" t="s">
        <v>3438</v>
      </c>
      <c r="F3558" s="2" t="s">
        <v>107</v>
      </c>
      <c r="G3558" s="2">
        <v>66</v>
      </c>
      <c r="H3558" s="2">
        <v>34</v>
      </c>
      <c r="I3558" s="2" t="s">
        <v>19</v>
      </c>
      <c r="J3558" s="6">
        <v>0.55000000000000004</v>
      </c>
      <c r="K3558" s="2">
        <v>2014</v>
      </c>
      <c r="L3558" s="2" t="s">
        <v>21</v>
      </c>
      <c r="M3558" s="3">
        <v>41947</v>
      </c>
    </row>
    <row r="3559" spans="1:13" x14ac:dyDescent="0.2">
      <c r="A3559" s="1" t="s">
        <v>52</v>
      </c>
      <c r="B3559" s="2" t="s">
        <v>4096</v>
      </c>
      <c r="C3559" s="2" t="s">
        <v>15</v>
      </c>
      <c r="D3559" s="2" t="s">
        <v>4097</v>
      </c>
      <c r="E3559" s="2" t="s">
        <v>3438</v>
      </c>
      <c r="F3559" s="2" t="s">
        <v>78</v>
      </c>
      <c r="G3559" s="2">
        <v>75</v>
      </c>
      <c r="H3559" s="2">
        <v>25</v>
      </c>
      <c r="I3559" s="2" t="s">
        <v>19</v>
      </c>
      <c r="J3559" s="2" t="s">
        <v>20</v>
      </c>
      <c r="K3559" s="2">
        <v>2014</v>
      </c>
      <c r="L3559" s="2" t="s">
        <v>21</v>
      </c>
      <c r="M3559" s="3">
        <v>41947</v>
      </c>
    </row>
    <row r="3560" spans="1:13" x14ac:dyDescent="0.2">
      <c r="A3560" s="1" t="s">
        <v>13</v>
      </c>
      <c r="B3560" s="2" t="s">
        <v>3731</v>
      </c>
      <c r="C3560" s="2" t="s">
        <v>24</v>
      </c>
      <c r="D3560" s="4">
        <v>195200000</v>
      </c>
      <c r="E3560" s="2" t="s">
        <v>3438</v>
      </c>
      <c r="F3560" s="2" t="s">
        <v>176</v>
      </c>
      <c r="G3560" s="2">
        <v>44</v>
      </c>
      <c r="H3560" s="2">
        <v>56.1</v>
      </c>
      <c r="I3560" s="2" t="s">
        <v>26</v>
      </c>
      <c r="J3560" s="6">
        <v>0.55000000000000004</v>
      </c>
      <c r="K3560" s="2">
        <v>2014</v>
      </c>
      <c r="L3560" s="2" t="s">
        <v>21</v>
      </c>
      <c r="M3560" s="3">
        <v>41947</v>
      </c>
    </row>
    <row r="3561" spans="1:13" x14ac:dyDescent="0.2">
      <c r="A3561" s="1" t="s">
        <v>217</v>
      </c>
      <c r="B3561" s="2" t="s">
        <v>3732</v>
      </c>
      <c r="C3561" s="2" t="s">
        <v>24</v>
      </c>
      <c r="D3561" s="4">
        <v>129000000</v>
      </c>
      <c r="E3561" s="2" t="s">
        <v>3438</v>
      </c>
      <c r="F3561" s="2" t="s">
        <v>95</v>
      </c>
      <c r="G3561" s="2">
        <v>72.099999999999994</v>
      </c>
      <c r="H3561" s="2">
        <v>27.9</v>
      </c>
      <c r="I3561" s="2" t="s">
        <v>19</v>
      </c>
      <c r="J3561" s="6">
        <v>0.55000000000000004</v>
      </c>
      <c r="K3561" s="2">
        <v>2014</v>
      </c>
      <c r="L3561" s="2" t="s">
        <v>21</v>
      </c>
      <c r="M3561" s="3">
        <v>41947</v>
      </c>
    </row>
    <row r="3562" spans="1:13" x14ac:dyDescent="0.2">
      <c r="A3562" s="1" t="s">
        <v>205</v>
      </c>
      <c r="B3562" s="2" t="s">
        <v>2152</v>
      </c>
      <c r="C3562" s="2" t="s">
        <v>24</v>
      </c>
      <c r="D3562" s="4">
        <v>52000000</v>
      </c>
      <c r="E3562" s="2" t="s">
        <v>3438</v>
      </c>
      <c r="F3562" s="2" t="s">
        <v>115</v>
      </c>
      <c r="G3562" s="2">
        <v>53.9</v>
      </c>
      <c r="H3562" s="2">
        <v>46.1</v>
      </c>
      <c r="I3562" s="2" t="s">
        <v>26</v>
      </c>
      <c r="J3562" s="6">
        <v>0.55000000000000004</v>
      </c>
      <c r="K3562" s="2">
        <v>2014</v>
      </c>
      <c r="L3562" s="2" t="s">
        <v>21</v>
      </c>
      <c r="M3562" s="3">
        <v>41947</v>
      </c>
    </row>
    <row r="3563" spans="1:13" x14ac:dyDescent="0.2">
      <c r="A3563" s="1" t="s">
        <v>13</v>
      </c>
      <c r="B3563" s="2" t="s">
        <v>4098</v>
      </c>
      <c r="C3563" s="2" t="s">
        <v>24</v>
      </c>
      <c r="D3563" s="4">
        <v>248000000</v>
      </c>
      <c r="E3563" s="2" t="s">
        <v>3438</v>
      </c>
      <c r="F3563" s="2" t="s">
        <v>78</v>
      </c>
      <c r="G3563" s="2">
        <v>61.9</v>
      </c>
      <c r="H3563" s="2">
        <v>38.1</v>
      </c>
      <c r="I3563" s="2" t="s">
        <v>19</v>
      </c>
      <c r="J3563" s="6">
        <v>0.55000000000000004</v>
      </c>
      <c r="K3563" s="2">
        <v>2014</v>
      </c>
      <c r="L3563" s="2" t="s">
        <v>21</v>
      </c>
      <c r="M3563" s="3">
        <v>41947</v>
      </c>
    </row>
    <row r="3564" spans="1:13" x14ac:dyDescent="0.2">
      <c r="A3564" s="1" t="s">
        <v>13</v>
      </c>
      <c r="B3564" s="2" t="s">
        <v>4099</v>
      </c>
      <c r="C3564" s="2" t="s">
        <v>24</v>
      </c>
      <c r="D3564" s="4">
        <v>13000000</v>
      </c>
      <c r="E3564" s="2" t="s">
        <v>3438</v>
      </c>
      <c r="F3564" s="2" t="s">
        <v>35</v>
      </c>
      <c r="G3564" s="2">
        <v>77</v>
      </c>
      <c r="H3564" s="2">
        <v>23</v>
      </c>
      <c r="I3564" s="2" t="s">
        <v>19</v>
      </c>
      <c r="J3564" s="6">
        <v>0.55000000000000004</v>
      </c>
      <c r="K3564" s="2">
        <v>2014</v>
      </c>
      <c r="L3564" s="2" t="s">
        <v>21</v>
      </c>
      <c r="M3564" s="3">
        <v>41947</v>
      </c>
    </row>
    <row r="3565" spans="1:13" x14ac:dyDescent="0.2">
      <c r="A3565" s="1" t="s">
        <v>13</v>
      </c>
      <c r="B3565" s="2" t="s">
        <v>4099</v>
      </c>
      <c r="C3565" s="2" t="s">
        <v>24</v>
      </c>
      <c r="D3565" s="4">
        <v>15000000</v>
      </c>
      <c r="E3565" s="2" t="s">
        <v>3438</v>
      </c>
      <c r="F3565" s="2" t="s">
        <v>59</v>
      </c>
      <c r="G3565" s="2">
        <v>77.099999999999994</v>
      </c>
      <c r="H3565" s="2">
        <v>22.9</v>
      </c>
      <c r="I3565" s="2" t="s">
        <v>19</v>
      </c>
      <c r="J3565" s="6">
        <v>0.55000000000000004</v>
      </c>
      <c r="K3565" s="2">
        <v>2014</v>
      </c>
      <c r="L3565" s="2" t="s">
        <v>21</v>
      </c>
      <c r="M3565" s="3">
        <v>41947</v>
      </c>
    </row>
    <row r="3566" spans="1:13" x14ac:dyDescent="0.2">
      <c r="A3566" s="1" t="s">
        <v>66</v>
      </c>
      <c r="B3566" s="2" t="s">
        <v>2154</v>
      </c>
      <c r="C3566" s="2" t="s">
        <v>24</v>
      </c>
      <c r="D3566" s="4">
        <v>30000000</v>
      </c>
      <c r="E3566" s="2" t="s">
        <v>3438</v>
      </c>
      <c r="F3566" s="2" t="s">
        <v>76</v>
      </c>
      <c r="G3566" s="2">
        <v>74.599999999999994</v>
      </c>
      <c r="H3566" s="2">
        <v>25.4</v>
      </c>
      <c r="I3566" s="2" t="s">
        <v>19</v>
      </c>
      <c r="J3566" s="6">
        <v>0.55000000000000004</v>
      </c>
      <c r="K3566" s="2">
        <v>2014</v>
      </c>
      <c r="L3566" s="2" t="s">
        <v>21</v>
      </c>
      <c r="M3566" s="3">
        <v>41947</v>
      </c>
    </row>
    <row r="3567" spans="1:13" x14ac:dyDescent="0.2">
      <c r="A3567" s="1" t="s">
        <v>66</v>
      </c>
      <c r="B3567" s="2" t="s">
        <v>3825</v>
      </c>
      <c r="C3567" s="2" t="s">
        <v>24</v>
      </c>
      <c r="D3567" s="4">
        <v>30000000</v>
      </c>
      <c r="E3567" s="2" t="s">
        <v>3438</v>
      </c>
      <c r="F3567" s="2" t="s">
        <v>130</v>
      </c>
      <c r="G3567" s="2">
        <v>70.900000000000006</v>
      </c>
      <c r="H3567" s="2">
        <v>29.1</v>
      </c>
      <c r="I3567" s="2" t="s">
        <v>19</v>
      </c>
      <c r="J3567" s="6">
        <v>0.55000000000000004</v>
      </c>
      <c r="K3567" s="2">
        <v>2014</v>
      </c>
      <c r="L3567" s="2" t="s">
        <v>21</v>
      </c>
      <c r="M3567" s="3">
        <v>41947</v>
      </c>
    </row>
    <row r="3568" spans="1:13" x14ac:dyDescent="0.2">
      <c r="A3568" s="1" t="s">
        <v>374</v>
      </c>
      <c r="B3568" s="2" t="s">
        <v>3605</v>
      </c>
      <c r="C3568" s="2" t="s">
        <v>24</v>
      </c>
      <c r="D3568" s="4">
        <v>18000000</v>
      </c>
      <c r="E3568" s="2" t="s">
        <v>3438</v>
      </c>
      <c r="F3568" s="2" t="s">
        <v>107</v>
      </c>
      <c r="G3568" s="2">
        <v>59.8</v>
      </c>
      <c r="H3568" s="2">
        <v>40.200000000000003</v>
      </c>
      <c r="I3568" s="2" t="s">
        <v>19</v>
      </c>
      <c r="J3568" s="6">
        <v>0.55000000000000004</v>
      </c>
      <c r="K3568" s="2">
        <v>2014</v>
      </c>
      <c r="L3568" s="2" t="s">
        <v>21</v>
      </c>
      <c r="M3568" s="3">
        <v>41947</v>
      </c>
    </row>
    <row r="3569" spans="1:13" x14ac:dyDescent="0.2">
      <c r="A3569" s="1" t="s">
        <v>293</v>
      </c>
      <c r="B3569" s="2" t="s">
        <v>3498</v>
      </c>
      <c r="C3569" s="2" t="s">
        <v>24</v>
      </c>
      <c r="D3569" s="4">
        <v>159000000</v>
      </c>
      <c r="E3569" s="2" t="s">
        <v>3438</v>
      </c>
      <c r="F3569" s="2" t="s">
        <v>245</v>
      </c>
      <c r="G3569" s="2">
        <v>59.1</v>
      </c>
      <c r="H3569" s="2">
        <v>41</v>
      </c>
      <c r="I3569" s="2" t="s">
        <v>19</v>
      </c>
      <c r="J3569" s="6">
        <v>0.55000000000000004</v>
      </c>
      <c r="K3569" s="2">
        <v>2014</v>
      </c>
      <c r="L3569" s="2" t="s">
        <v>21</v>
      </c>
      <c r="M3569" s="3">
        <v>41947</v>
      </c>
    </row>
    <row r="3570" spans="1:13" x14ac:dyDescent="0.2">
      <c r="A3570" s="1" t="s">
        <v>91</v>
      </c>
      <c r="B3570" s="2" t="s">
        <v>3960</v>
      </c>
      <c r="C3570" s="2" t="s">
        <v>15</v>
      </c>
      <c r="D3570" s="2" t="s">
        <v>4100</v>
      </c>
      <c r="E3570" s="2" t="s">
        <v>3438</v>
      </c>
      <c r="F3570" s="2" t="s">
        <v>97</v>
      </c>
      <c r="G3570" s="2">
        <v>73.5</v>
      </c>
      <c r="H3570" s="2">
        <v>26.5</v>
      </c>
      <c r="I3570" s="2" t="s">
        <v>19</v>
      </c>
      <c r="J3570" s="2" t="s">
        <v>20</v>
      </c>
      <c r="K3570" s="2">
        <v>2014</v>
      </c>
      <c r="L3570" s="2" t="s">
        <v>21</v>
      </c>
      <c r="M3570" s="3">
        <v>41947</v>
      </c>
    </row>
    <row r="3571" spans="1:13" x14ac:dyDescent="0.2">
      <c r="A3571" s="1" t="s">
        <v>269</v>
      </c>
      <c r="B3571" s="2" t="s">
        <v>4101</v>
      </c>
      <c r="C3571" s="2" t="s">
        <v>24</v>
      </c>
      <c r="D3571" s="4">
        <v>90000000</v>
      </c>
      <c r="E3571" s="2" t="s">
        <v>3438</v>
      </c>
      <c r="F3571" s="2" t="s">
        <v>140</v>
      </c>
      <c r="G3571" s="2">
        <v>66.3</v>
      </c>
      <c r="H3571" s="2">
        <v>33.700000000000003</v>
      </c>
      <c r="I3571" s="2" t="s">
        <v>19</v>
      </c>
      <c r="J3571" s="6">
        <v>0.55000000000000004</v>
      </c>
      <c r="K3571" s="2">
        <v>2014</v>
      </c>
      <c r="L3571" s="2" t="s">
        <v>21</v>
      </c>
      <c r="M3571" s="3">
        <v>41947</v>
      </c>
    </row>
    <row r="3572" spans="1:13" x14ac:dyDescent="0.2">
      <c r="A3572" s="1" t="s">
        <v>108</v>
      </c>
      <c r="B3572" s="2" t="s">
        <v>4102</v>
      </c>
      <c r="C3572" s="2" t="s">
        <v>24</v>
      </c>
      <c r="D3572" s="4">
        <v>2500000</v>
      </c>
      <c r="E3572" s="2" t="s">
        <v>3438</v>
      </c>
      <c r="F3572" s="2" t="s">
        <v>95</v>
      </c>
      <c r="G3572" s="2">
        <v>61.1</v>
      </c>
      <c r="H3572" s="2">
        <v>38.9</v>
      </c>
      <c r="I3572" s="2" t="s">
        <v>19</v>
      </c>
      <c r="J3572" s="6">
        <v>0.55000000000000004</v>
      </c>
      <c r="K3572" s="2">
        <v>2014</v>
      </c>
      <c r="L3572" s="2" t="s">
        <v>21</v>
      </c>
      <c r="M3572" s="3">
        <v>41947</v>
      </c>
    </row>
    <row r="3573" spans="1:13" x14ac:dyDescent="0.2">
      <c r="A3573" s="1" t="s">
        <v>296</v>
      </c>
      <c r="B3573" s="2" t="s">
        <v>3616</v>
      </c>
      <c r="C3573" s="2" t="s">
        <v>24</v>
      </c>
      <c r="D3573" s="4">
        <v>249000000</v>
      </c>
      <c r="E3573" s="2" t="s">
        <v>3438</v>
      </c>
      <c r="F3573" s="2" t="s">
        <v>65</v>
      </c>
      <c r="G3573" s="2">
        <v>59.1</v>
      </c>
      <c r="H3573" s="2">
        <v>40.9</v>
      </c>
      <c r="I3573" s="2" t="s">
        <v>19</v>
      </c>
      <c r="J3573" s="6">
        <v>0.55000000000000004</v>
      </c>
      <c r="K3573" s="2">
        <v>2014</v>
      </c>
      <c r="L3573" s="2" t="s">
        <v>21</v>
      </c>
      <c r="M3573" s="3">
        <v>41947</v>
      </c>
    </row>
    <row r="3574" spans="1:13" x14ac:dyDescent="0.2">
      <c r="A3574" s="1" t="s">
        <v>242</v>
      </c>
      <c r="B3574" s="2" t="s">
        <v>3618</v>
      </c>
      <c r="C3574" s="2" t="s">
        <v>15</v>
      </c>
      <c r="D3574" s="2" t="s">
        <v>4103</v>
      </c>
      <c r="E3574" s="2" t="s">
        <v>3438</v>
      </c>
      <c r="F3574" s="2" t="s">
        <v>97</v>
      </c>
      <c r="G3574" s="2">
        <v>85.7</v>
      </c>
      <c r="H3574" s="2">
        <v>14.4</v>
      </c>
      <c r="I3574" s="2" t="s">
        <v>19</v>
      </c>
      <c r="J3574" s="2" t="s">
        <v>20</v>
      </c>
      <c r="K3574" s="2">
        <v>2014</v>
      </c>
      <c r="L3574" s="2" t="s">
        <v>21</v>
      </c>
      <c r="M3574" s="3">
        <v>41947</v>
      </c>
    </row>
    <row r="3575" spans="1:13" x14ac:dyDescent="0.2">
      <c r="A3575" s="1" t="s">
        <v>535</v>
      </c>
      <c r="B3575" s="2" t="s">
        <v>4104</v>
      </c>
      <c r="C3575" s="2" t="s">
        <v>24</v>
      </c>
      <c r="D3575" s="4">
        <v>8600000</v>
      </c>
      <c r="E3575" s="2" t="s">
        <v>3438</v>
      </c>
      <c r="F3575" s="2" t="s">
        <v>59</v>
      </c>
      <c r="G3575" s="2">
        <v>56.7</v>
      </c>
      <c r="H3575" s="2">
        <v>43.4</v>
      </c>
      <c r="I3575" s="2" t="s">
        <v>19</v>
      </c>
      <c r="J3575" s="6">
        <v>0.55000000000000004</v>
      </c>
      <c r="K3575" s="2">
        <v>2014</v>
      </c>
      <c r="L3575" s="2" t="s">
        <v>21</v>
      </c>
      <c r="M3575" s="3">
        <v>41947</v>
      </c>
    </row>
    <row r="3576" spans="1:13" x14ac:dyDescent="0.2">
      <c r="A3576" s="1" t="s">
        <v>79</v>
      </c>
      <c r="B3576" s="2" t="s">
        <v>4105</v>
      </c>
      <c r="C3576" s="2" t="s">
        <v>24</v>
      </c>
      <c r="D3576" s="4">
        <v>10000000</v>
      </c>
      <c r="E3576" s="2" t="s">
        <v>3438</v>
      </c>
      <c r="F3576" s="2" t="s">
        <v>233</v>
      </c>
      <c r="G3576" s="2">
        <v>71.900000000000006</v>
      </c>
      <c r="H3576" s="2">
        <v>28.1</v>
      </c>
      <c r="I3576" s="2" t="s">
        <v>19</v>
      </c>
      <c r="J3576" s="6">
        <v>0.55000000000000004</v>
      </c>
      <c r="K3576" s="2">
        <v>2014</v>
      </c>
      <c r="L3576" s="2" t="s">
        <v>21</v>
      </c>
      <c r="M3576" s="3">
        <v>41947</v>
      </c>
    </row>
    <row r="3577" spans="1:13" x14ac:dyDescent="0.2">
      <c r="A3577" s="1" t="s">
        <v>79</v>
      </c>
      <c r="B3577" s="2" t="s">
        <v>3969</v>
      </c>
      <c r="C3577" s="2" t="s">
        <v>24</v>
      </c>
      <c r="D3577" s="4">
        <v>26100000</v>
      </c>
      <c r="E3577" s="2" t="s">
        <v>3438</v>
      </c>
      <c r="F3577" s="2" t="s">
        <v>35</v>
      </c>
      <c r="G3577" s="2">
        <v>78.599999999999994</v>
      </c>
      <c r="H3577" s="2">
        <v>21.4</v>
      </c>
      <c r="I3577" s="2" t="s">
        <v>19</v>
      </c>
      <c r="J3577" s="6">
        <v>0.55000000000000004</v>
      </c>
      <c r="K3577" s="2">
        <v>2014</v>
      </c>
      <c r="L3577" s="2" t="s">
        <v>21</v>
      </c>
      <c r="M3577" s="3">
        <v>41947</v>
      </c>
    </row>
    <row r="3578" spans="1:13" x14ac:dyDescent="0.2">
      <c r="A3578" s="1" t="s">
        <v>79</v>
      </c>
      <c r="B3578" s="2" t="s">
        <v>4106</v>
      </c>
      <c r="C3578" s="2" t="s">
        <v>24</v>
      </c>
      <c r="D3578" s="4">
        <v>2000000</v>
      </c>
      <c r="E3578" s="2" t="s">
        <v>3438</v>
      </c>
      <c r="F3578" s="2" t="s">
        <v>78</v>
      </c>
      <c r="G3578" s="2">
        <v>53.5</v>
      </c>
      <c r="H3578" s="2">
        <v>46.5</v>
      </c>
      <c r="I3578" s="2" t="s">
        <v>26</v>
      </c>
      <c r="J3578" s="6">
        <v>0.55000000000000004</v>
      </c>
      <c r="K3578" s="2">
        <v>2014</v>
      </c>
      <c r="L3578" s="2" t="s">
        <v>21</v>
      </c>
      <c r="M3578" s="3">
        <v>41947</v>
      </c>
    </row>
    <row r="3579" spans="1:13" x14ac:dyDescent="0.2">
      <c r="A3579" s="1" t="s">
        <v>40</v>
      </c>
      <c r="B3579" s="2" t="s">
        <v>4107</v>
      </c>
      <c r="C3579" s="2" t="s">
        <v>24</v>
      </c>
      <c r="D3579" s="4">
        <v>17000000</v>
      </c>
      <c r="E3579" s="2" t="s">
        <v>3438</v>
      </c>
      <c r="F3579" s="2" t="s">
        <v>251</v>
      </c>
      <c r="G3579" s="2">
        <v>65.900000000000006</v>
      </c>
      <c r="H3579" s="2">
        <v>34.1</v>
      </c>
      <c r="I3579" s="2" t="s">
        <v>19</v>
      </c>
      <c r="J3579" s="6">
        <v>0.55000000000000004</v>
      </c>
      <c r="K3579" s="2">
        <v>2014</v>
      </c>
      <c r="L3579" s="2" t="s">
        <v>21</v>
      </c>
      <c r="M3579" s="3">
        <v>41947</v>
      </c>
    </row>
    <row r="3580" spans="1:13" x14ac:dyDescent="0.2">
      <c r="A3580" s="1" t="s">
        <v>91</v>
      </c>
      <c r="B3580" s="2" t="s">
        <v>3802</v>
      </c>
      <c r="C3580" s="2" t="s">
        <v>24</v>
      </c>
      <c r="D3580" s="4">
        <v>48000000</v>
      </c>
      <c r="E3580" s="2" t="s">
        <v>3438</v>
      </c>
      <c r="F3580" s="2" t="s">
        <v>136</v>
      </c>
      <c r="G3580" s="2">
        <v>64.8</v>
      </c>
      <c r="H3580" s="2">
        <v>35.200000000000003</v>
      </c>
      <c r="I3580" s="2" t="s">
        <v>19</v>
      </c>
      <c r="J3580" s="6">
        <v>0.55000000000000004</v>
      </c>
      <c r="K3580" s="2">
        <v>2014</v>
      </c>
      <c r="L3580" s="2" t="s">
        <v>21</v>
      </c>
      <c r="M3580" s="3">
        <v>41947</v>
      </c>
    </row>
    <row r="3581" spans="1:13" x14ac:dyDescent="0.2">
      <c r="A3581" s="1" t="s">
        <v>269</v>
      </c>
      <c r="B3581" s="2" t="s">
        <v>4108</v>
      </c>
      <c r="C3581" s="2" t="s">
        <v>24</v>
      </c>
      <c r="D3581" s="4">
        <v>27150000</v>
      </c>
      <c r="E3581" s="2" t="s">
        <v>3438</v>
      </c>
      <c r="F3581" s="2" t="s">
        <v>159</v>
      </c>
      <c r="G3581" s="2">
        <v>44.4</v>
      </c>
      <c r="H3581" s="2">
        <v>55.6</v>
      </c>
      <c r="I3581" s="2" t="s">
        <v>26</v>
      </c>
      <c r="J3581" s="6">
        <v>0.55000000000000004</v>
      </c>
      <c r="K3581" s="2">
        <v>2014</v>
      </c>
      <c r="L3581" s="2" t="s">
        <v>21</v>
      </c>
      <c r="M3581" s="3">
        <v>41947</v>
      </c>
    </row>
    <row r="3582" spans="1:13" x14ac:dyDescent="0.2">
      <c r="A3582" s="1" t="s">
        <v>108</v>
      </c>
      <c r="B3582" s="2" t="s">
        <v>4109</v>
      </c>
      <c r="C3582" s="2" t="s">
        <v>24</v>
      </c>
      <c r="D3582" s="4">
        <v>54000000</v>
      </c>
      <c r="E3582" s="2" t="s">
        <v>3438</v>
      </c>
      <c r="F3582" s="2" t="s">
        <v>51</v>
      </c>
      <c r="G3582" s="2">
        <v>69.099999999999994</v>
      </c>
      <c r="H3582" s="2">
        <v>30.9</v>
      </c>
      <c r="I3582" s="2" t="s">
        <v>19</v>
      </c>
      <c r="J3582" s="6">
        <v>0.55000000000000004</v>
      </c>
      <c r="K3582" s="2">
        <v>2014</v>
      </c>
      <c r="L3582" s="2" t="s">
        <v>21</v>
      </c>
      <c r="M3582" s="3">
        <v>41947</v>
      </c>
    </row>
    <row r="3583" spans="1:13" x14ac:dyDescent="0.2">
      <c r="A3583" s="1" t="s">
        <v>290</v>
      </c>
      <c r="B3583" s="2" t="s">
        <v>4110</v>
      </c>
      <c r="C3583" s="2" t="s">
        <v>24</v>
      </c>
      <c r="D3583" s="4">
        <v>14000000</v>
      </c>
      <c r="E3583" s="2" t="s">
        <v>3438</v>
      </c>
      <c r="F3583" s="2" t="s">
        <v>48</v>
      </c>
      <c r="G3583" s="2">
        <v>65.900000000000006</v>
      </c>
      <c r="H3583" s="2">
        <v>34.200000000000003</v>
      </c>
      <c r="I3583" s="2" t="s">
        <v>19</v>
      </c>
      <c r="J3583" s="6">
        <v>0.55000000000000004</v>
      </c>
      <c r="K3583" s="2">
        <v>2014</v>
      </c>
      <c r="L3583" s="2" t="s">
        <v>21</v>
      </c>
      <c r="M3583" s="3">
        <v>41947</v>
      </c>
    </row>
    <row r="3584" spans="1:13" x14ac:dyDescent="0.2">
      <c r="A3584" s="1" t="s">
        <v>374</v>
      </c>
      <c r="B3584" s="2" t="s">
        <v>3978</v>
      </c>
      <c r="C3584" s="2" t="s">
        <v>24</v>
      </c>
      <c r="D3584" s="4">
        <v>10000000</v>
      </c>
      <c r="E3584" s="2" t="s">
        <v>3438</v>
      </c>
      <c r="F3584" s="2" t="s">
        <v>76</v>
      </c>
      <c r="G3584" s="2">
        <v>62.4</v>
      </c>
      <c r="H3584" s="2">
        <v>37.6</v>
      </c>
      <c r="I3584" s="2" t="s">
        <v>19</v>
      </c>
      <c r="J3584" s="6">
        <v>0.55000000000000004</v>
      </c>
      <c r="K3584" s="2">
        <v>2014</v>
      </c>
      <c r="L3584" s="2" t="s">
        <v>21</v>
      </c>
      <c r="M3584" s="3">
        <v>41947</v>
      </c>
    </row>
    <row r="3585" spans="1:13" x14ac:dyDescent="0.2">
      <c r="A3585" s="1" t="s">
        <v>374</v>
      </c>
      <c r="B3585" s="2" t="s">
        <v>3978</v>
      </c>
      <c r="C3585" s="2" t="s">
        <v>24</v>
      </c>
      <c r="D3585" s="4">
        <v>10000000</v>
      </c>
      <c r="E3585" s="2" t="s">
        <v>3438</v>
      </c>
      <c r="F3585" s="2" t="s">
        <v>130</v>
      </c>
      <c r="G3585" s="2">
        <v>60.8</v>
      </c>
      <c r="H3585" s="2">
        <v>39.200000000000003</v>
      </c>
      <c r="I3585" s="2" t="s">
        <v>19</v>
      </c>
      <c r="J3585" s="6">
        <v>0.55000000000000004</v>
      </c>
      <c r="K3585" s="2">
        <v>2014</v>
      </c>
      <c r="L3585" s="2" t="s">
        <v>21</v>
      </c>
      <c r="M3585" s="3">
        <v>41947</v>
      </c>
    </row>
    <row r="3586" spans="1:13" x14ac:dyDescent="0.2">
      <c r="A3586" s="1" t="s">
        <v>111</v>
      </c>
      <c r="B3586" s="2" t="s">
        <v>4111</v>
      </c>
      <c r="C3586" s="2" t="s">
        <v>24</v>
      </c>
      <c r="D3586" s="4">
        <v>4500000</v>
      </c>
      <c r="E3586" s="2" t="s">
        <v>3438</v>
      </c>
      <c r="F3586" s="2" t="s">
        <v>97</v>
      </c>
      <c r="G3586" s="2">
        <v>67.8</v>
      </c>
      <c r="H3586" s="2">
        <v>32.200000000000003</v>
      </c>
      <c r="I3586" s="2" t="s">
        <v>19</v>
      </c>
      <c r="J3586" s="6">
        <v>0.55000000000000004</v>
      </c>
      <c r="K3586" s="2">
        <v>2014</v>
      </c>
      <c r="L3586" s="2" t="s">
        <v>21</v>
      </c>
      <c r="M3586" s="3">
        <v>41947</v>
      </c>
    </row>
    <row r="3587" spans="1:13" x14ac:dyDescent="0.2">
      <c r="A3587" s="1" t="s">
        <v>56</v>
      </c>
      <c r="B3587" s="2" t="s">
        <v>4112</v>
      </c>
      <c r="C3587" s="2" t="s">
        <v>24</v>
      </c>
      <c r="D3587" s="4">
        <v>5900000</v>
      </c>
      <c r="E3587" s="2" t="s">
        <v>3438</v>
      </c>
      <c r="F3587" s="2" t="s">
        <v>107</v>
      </c>
      <c r="G3587" s="2">
        <v>63.1</v>
      </c>
      <c r="H3587" s="2">
        <v>36.9</v>
      </c>
      <c r="I3587" s="2" t="s">
        <v>19</v>
      </c>
      <c r="J3587" s="6">
        <v>0.55000000000000004</v>
      </c>
      <c r="K3587" s="2">
        <v>2014</v>
      </c>
      <c r="L3587" s="2" t="s">
        <v>21</v>
      </c>
      <c r="M3587" s="3">
        <v>41947</v>
      </c>
    </row>
    <row r="3588" spans="1:13" x14ac:dyDescent="0.2">
      <c r="A3588" s="1" t="s">
        <v>22</v>
      </c>
      <c r="B3588" s="2" t="s">
        <v>4113</v>
      </c>
      <c r="C3588" s="2" t="s">
        <v>24</v>
      </c>
      <c r="D3588" s="4">
        <v>4000000</v>
      </c>
      <c r="E3588" s="2" t="s">
        <v>3438</v>
      </c>
      <c r="F3588" s="2" t="s">
        <v>18</v>
      </c>
      <c r="G3588" s="2">
        <v>67.599999999999994</v>
      </c>
      <c r="H3588" s="2">
        <v>32.4</v>
      </c>
      <c r="I3588" s="2" t="s">
        <v>19</v>
      </c>
      <c r="J3588" s="6">
        <v>0.55000000000000004</v>
      </c>
      <c r="K3588" s="2">
        <v>2014</v>
      </c>
      <c r="L3588" s="2" t="s">
        <v>21</v>
      </c>
      <c r="M3588" s="3">
        <v>41947</v>
      </c>
    </row>
    <row r="3589" spans="1:13" x14ac:dyDescent="0.2">
      <c r="A3589" s="1" t="s">
        <v>339</v>
      </c>
      <c r="B3589" s="2" t="s">
        <v>4114</v>
      </c>
      <c r="C3589" s="2" t="s">
        <v>24</v>
      </c>
      <c r="D3589" s="4">
        <v>5500000</v>
      </c>
      <c r="E3589" s="2" t="s">
        <v>3438</v>
      </c>
      <c r="F3589" s="2" t="s">
        <v>159</v>
      </c>
      <c r="G3589" s="2">
        <v>68.7</v>
      </c>
      <c r="H3589" s="2">
        <v>31.3</v>
      </c>
      <c r="I3589" s="2" t="s">
        <v>19</v>
      </c>
      <c r="J3589" s="6">
        <v>0.55000000000000004</v>
      </c>
      <c r="K3589" s="2">
        <v>2014</v>
      </c>
      <c r="L3589" s="2" t="s">
        <v>21</v>
      </c>
      <c r="M3589" s="3">
        <v>41947</v>
      </c>
    </row>
    <row r="3590" spans="1:13" x14ac:dyDescent="0.2">
      <c r="A3590" s="1" t="s">
        <v>242</v>
      </c>
      <c r="B3590" s="2" t="s">
        <v>2168</v>
      </c>
      <c r="C3590" s="2" t="s">
        <v>24</v>
      </c>
      <c r="D3590" s="4">
        <v>179500000</v>
      </c>
      <c r="E3590" s="2" t="s">
        <v>3438</v>
      </c>
      <c r="F3590" s="2" t="s">
        <v>136</v>
      </c>
      <c r="G3590" s="2">
        <v>62.8</v>
      </c>
      <c r="H3590" s="2">
        <v>37.299999999999997</v>
      </c>
      <c r="I3590" s="2" t="s">
        <v>19</v>
      </c>
      <c r="J3590" s="6">
        <v>0.55000000000000004</v>
      </c>
      <c r="K3590" s="2">
        <v>2014</v>
      </c>
      <c r="L3590" s="2" t="s">
        <v>21</v>
      </c>
      <c r="M3590" s="3">
        <v>41947</v>
      </c>
    </row>
    <row r="3591" spans="1:13" x14ac:dyDescent="0.2">
      <c r="A3591" s="1" t="s">
        <v>177</v>
      </c>
      <c r="B3591" s="2" t="s">
        <v>4115</v>
      </c>
      <c r="C3591" s="2" t="s">
        <v>24</v>
      </c>
      <c r="D3591" s="4">
        <v>49750000</v>
      </c>
      <c r="E3591" s="2" t="s">
        <v>3438</v>
      </c>
      <c r="F3591" s="2" t="s">
        <v>44</v>
      </c>
      <c r="G3591" s="2">
        <v>57.4</v>
      </c>
      <c r="H3591" s="2">
        <v>42.6</v>
      </c>
      <c r="I3591" s="2" t="s">
        <v>19</v>
      </c>
      <c r="J3591" s="6">
        <v>0.55000000000000004</v>
      </c>
      <c r="K3591" s="2">
        <v>2014</v>
      </c>
      <c r="L3591" s="2" t="s">
        <v>21</v>
      </c>
      <c r="M3591" s="3">
        <v>41947</v>
      </c>
    </row>
    <row r="3592" spans="1:13" x14ac:dyDescent="0.2">
      <c r="A3592" s="1" t="s">
        <v>308</v>
      </c>
      <c r="B3592" s="2" t="s">
        <v>4116</v>
      </c>
      <c r="C3592" s="2" t="s">
        <v>24</v>
      </c>
      <c r="D3592" s="4">
        <v>67000000</v>
      </c>
      <c r="E3592" s="2" t="s">
        <v>3438</v>
      </c>
      <c r="F3592" s="2" t="s">
        <v>55</v>
      </c>
      <c r="G3592" s="2">
        <v>38.5</v>
      </c>
      <c r="H3592" s="2">
        <v>61.5</v>
      </c>
      <c r="I3592" s="2" t="s">
        <v>26</v>
      </c>
      <c r="J3592" s="6">
        <v>0.55000000000000004</v>
      </c>
      <c r="K3592" s="2">
        <v>2014</v>
      </c>
      <c r="L3592" s="2" t="s">
        <v>21</v>
      </c>
      <c r="M3592" s="3">
        <v>41947</v>
      </c>
    </row>
    <row r="3593" spans="1:13" x14ac:dyDescent="0.2">
      <c r="A3593" s="1" t="s">
        <v>280</v>
      </c>
      <c r="B3593" s="2" t="s">
        <v>4117</v>
      </c>
      <c r="C3593" s="2" t="s">
        <v>24</v>
      </c>
      <c r="D3593" s="4">
        <v>13000000</v>
      </c>
      <c r="E3593" s="2" t="s">
        <v>3438</v>
      </c>
      <c r="F3593" s="2" t="s">
        <v>245</v>
      </c>
      <c r="G3593" s="2">
        <v>61.2</v>
      </c>
      <c r="H3593" s="2">
        <v>38.9</v>
      </c>
      <c r="I3593" s="2" t="s">
        <v>19</v>
      </c>
      <c r="J3593" s="6">
        <v>0.55000000000000004</v>
      </c>
      <c r="K3593" s="2">
        <v>2014</v>
      </c>
      <c r="L3593" s="2" t="s">
        <v>21</v>
      </c>
      <c r="M3593" s="3">
        <v>41947</v>
      </c>
    </row>
    <row r="3594" spans="1:13" x14ac:dyDescent="0.2">
      <c r="A3594" s="1" t="s">
        <v>13</v>
      </c>
      <c r="B3594" s="2" t="s">
        <v>4031</v>
      </c>
      <c r="C3594" s="2" t="s">
        <v>24</v>
      </c>
      <c r="D3594" s="4">
        <v>54000000</v>
      </c>
      <c r="E3594" s="2" t="s">
        <v>3438</v>
      </c>
      <c r="F3594" s="2" t="s">
        <v>159</v>
      </c>
      <c r="G3594" s="2">
        <v>54.5</v>
      </c>
      <c r="H3594" s="2">
        <v>45.5</v>
      </c>
      <c r="I3594" s="2" t="s">
        <v>26</v>
      </c>
      <c r="J3594" s="6">
        <v>0.55000000000000004</v>
      </c>
      <c r="K3594" s="2">
        <v>2014</v>
      </c>
      <c r="L3594" s="2" t="s">
        <v>21</v>
      </c>
      <c r="M3594" s="3">
        <v>41947</v>
      </c>
    </row>
    <row r="3595" spans="1:13" x14ac:dyDescent="0.2">
      <c r="A3595" s="1" t="s">
        <v>13</v>
      </c>
      <c r="B3595" s="2" t="s">
        <v>4118</v>
      </c>
      <c r="C3595" s="2" t="s">
        <v>24</v>
      </c>
      <c r="D3595" s="4">
        <v>375000000</v>
      </c>
      <c r="E3595" s="2" t="s">
        <v>3438</v>
      </c>
      <c r="F3595" s="2" t="s">
        <v>245</v>
      </c>
      <c r="G3595" s="2">
        <v>57.4</v>
      </c>
      <c r="H3595" s="2">
        <v>42.6</v>
      </c>
      <c r="I3595" s="2" t="s">
        <v>19</v>
      </c>
      <c r="J3595" s="6">
        <v>0.55000000000000004</v>
      </c>
      <c r="K3595" s="2">
        <v>2014</v>
      </c>
      <c r="L3595" s="2" t="s">
        <v>21</v>
      </c>
      <c r="M3595" s="3">
        <v>41947</v>
      </c>
    </row>
    <row r="3596" spans="1:13" x14ac:dyDescent="0.2">
      <c r="A3596" s="1" t="s">
        <v>269</v>
      </c>
      <c r="B3596" s="2" t="s">
        <v>4119</v>
      </c>
      <c r="C3596" s="2" t="s">
        <v>24</v>
      </c>
      <c r="D3596" s="4">
        <v>12000000</v>
      </c>
      <c r="E3596" s="2" t="s">
        <v>3438</v>
      </c>
      <c r="F3596" s="2" t="s">
        <v>314</v>
      </c>
      <c r="G3596" s="2">
        <v>50</v>
      </c>
      <c r="H3596" s="2">
        <v>50</v>
      </c>
      <c r="I3596" s="2" t="s">
        <v>26</v>
      </c>
      <c r="J3596" s="6">
        <v>0.55000000000000004</v>
      </c>
      <c r="K3596" s="2">
        <v>2014</v>
      </c>
      <c r="L3596" s="2" t="s">
        <v>21</v>
      </c>
      <c r="M3596" s="3">
        <v>41947</v>
      </c>
    </row>
    <row r="3597" spans="1:13" x14ac:dyDescent="0.2">
      <c r="A3597" s="1" t="s">
        <v>66</v>
      </c>
      <c r="B3597" s="2" t="s">
        <v>4120</v>
      </c>
      <c r="C3597" s="2" t="s">
        <v>15</v>
      </c>
      <c r="D3597" s="2" t="s">
        <v>4121</v>
      </c>
      <c r="E3597" s="2" t="s">
        <v>3438</v>
      </c>
      <c r="F3597" s="2" t="s">
        <v>59</v>
      </c>
      <c r="G3597" s="2">
        <v>75.599999999999994</v>
      </c>
      <c r="H3597" s="2">
        <v>24.5</v>
      </c>
      <c r="I3597" s="2" t="s">
        <v>19</v>
      </c>
      <c r="J3597" s="2" t="s">
        <v>20</v>
      </c>
      <c r="K3597" s="2">
        <v>2014</v>
      </c>
      <c r="L3597" s="2" t="s">
        <v>21</v>
      </c>
      <c r="M3597" s="3">
        <v>41947</v>
      </c>
    </row>
    <row r="3598" spans="1:13" x14ac:dyDescent="0.2">
      <c r="A3598" s="1" t="s">
        <v>177</v>
      </c>
      <c r="B3598" s="2" t="s">
        <v>3812</v>
      </c>
      <c r="C3598" s="2" t="s">
        <v>24</v>
      </c>
      <c r="D3598" s="4">
        <v>9000000</v>
      </c>
      <c r="E3598" s="2" t="s">
        <v>3438</v>
      </c>
      <c r="F3598" s="2" t="s">
        <v>18</v>
      </c>
      <c r="G3598" s="2">
        <v>44.6</v>
      </c>
      <c r="H3598" s="2">
        <v>55.4</v>
      </c>
      <c r="I3598" s="2" t="s">
        <v>26</v>
      </c>
      <c r="J3598" s="6">
        <v>0.55000000000000004</v>
      </c>
      <c r="K3598" s="2">
        <v>2014</v>
      </c>
      <c r="L3598" s="2" t="s">
        <v>21</v>
      </c>
      <c r="M3598" s="3">
        <v>41947</v>
      </c>
    </row>
    <row r="3599" spans="1:13" x14ac:dyDescent="0.2">
      <c r="A3599" s="1" t="s">
        <v>22</v>
      </c>
      <c r="B3599" s="2" t="s">
        <v>4122</v>
      </c>
      <c r="C3599" s="2" t="s">
        <v>24</v>
      </c>
      <c r="D3599" s="4">
        <v>10000000</v>
      </c>
      <c r="E3599" s="2" t="s">
        <v>3438</v>
      </c>
      <c r="F3599" s="2" t="s">
        <v>257</v>
      </c>
      <c r="G3599" s="2">
        <v>65</v>
      </c>
      <c r="H3599" s="2">
        <v>35</v>
      </c>
      <c r="I3599" s="2" t="s">
        <v>19</v>
      </c>
      <c r="J3599" s="6">
        <v>0.55000000000000004</v>
      </c>
      <c r="K3599" s="2">
        <v>2014</v>
      </c>
      <c r="L3599" s="2" t="s">
        <v>21</v>
      </c>
      <c r="M3599" s="3">
        <v>41947</v>
      </c>
    </row>
    <row r="3600" spans="1:13" x14ac:dyDescent="0.2">
      <c r="A3600" s="1" t="s">
        <v>308</v>
      </c>
      <c r="B3600" s="2" t="s">
        <v>4123</v>
      </c>
      <c r="C3600" s="2" t="s">
        <v>24</v>
      </c>
      <c r="D3600" s="4">
        <v>3300000</v>
      </c>
      <c r="E3600" s="2" t="s">
        <v>3438</v>
      </c>
      <c r="F3600" s="2" t="s">
        <v>76</v>
      </c>
      <c r="G3600" s="2">
        <v>59.8</v>
      </c>
      <c r="H3600" s="2">
        <v>40.200000000000003</v>
      </c>
      <c r="I3600" s="2" t="s">
        <v>19</v>
      </c>
      <c r="J3600" s="6">
        <v>0.55000000000000004</v>
      </c>
      <c r="K3600" s="2">
        <v>2014</v>
      </c>
      <c r="L3600" s="2" t="s">
        <v>21</v>
      </c>
      <c r="M3600" s="3">
        <v>41947</v>
      </c>
    </row>
    <row r="3601" spans="1:13" x14ac:dyDescent="0.2">
      <c r="A3601" s="1" t="s">
        <v>511</v>
      </c>
      <c r="B3601" s="2" t="s">
        <v>4124</v>
      </c>
      <c r="C3601" s="2" t="s">
        <v>24</v>
      </c>
      <c r="D3601" s="4">
        <v>7000000</v>
      </c>
      <c r="E3601" s="2" t="s">
        <v>3438</v>
      </c>
      <c r="F3601" s="2" t="s">
        <v>245</v>
      </c>
      <c r="G3601" s="2">
        <v>56.9</v>
      </c>
      <c r="H3601" s="2">
        <v>43.1</v>
      </c>
      <c r="I3601" s="2" t="s">
        <v>19</v>
      </c>
      <c r="J3601" s="6">
        <v>0.55000000000000004</v>
      </c>
      <c r="K3601" s="2">
        <v>2014</v>
      </c>
      <c r="L3601" s="2" t="s">
        <v>21</v>
      </c>
      <c r="M3601" s="3">
        <v>41947</v>
      </c>
    </row>
    <row r="3602" spans="1:13" x14ac:dyDescent="0.2">
      <c r="A3602" s="1" t="s">
        <v>66</v>
      </c>
      <c r="B3602" s="2" t="s">
        <v>3666</v>
      </c>
      <c r="C3602" s="2" t="s">
        <v>24</v>
      </c>
      <c r="D3602" s="4">
        <v>9000000</v>
      </c>
      <c r="E3602" s="2" t="s">
        <v>3438</v>
      </c>
      <c r="F3602" s="2" t="s">
        <v>55</v>
      </c>
      <c r="G3602" s="2">
        <v>49.7</v>
      </c>
      <c r="H3602" s="2">
        <v>50.3</v>
      </c>
      <c r="I3602" s="2" t="s">
        <v>26</v>
      </c>
      <c r="J3602" s="6">
        <v>0.55000000000000004</v>
      </c>
      <c r="K3602" s="2">
        <v>2014</v>
      </c>
      <c r="L3602" s="2" t="s">
        <v>21</v>
      </c>
      <c r="M3602" s="3">
        <v>41947</v>
      </c>
    </row>
    <row r="3603" spans="1:13" x14ac:dyDescent="0.2">
      <c r="A3603" s="1" t="s">
        <v>91</v>
      </c>
      <c r="B3603" s="2" t="s">
        <v>3657</v>
      </c>
      <c r="C3603" s="2" t="s">
        <v>15</v>
      </c>
      <c r="D3603" s="2" t="s">
        <v>4125</v>
      </c>
      <c r="E3603" s="2" t="s">
        <v>3438</v>
      </c>
      <c r="F3603" s="2" t="s">
        <v>55</v>
      </c>
      <c r="G3603" s="2">
        <v>70.75</v>
      </c>
      <c r="H3603" s="2">
        <v>29.25</v>
      </c>
      <c r="I3603" s="2" t="s">
        <v>19</v>
      </c>
      <c r="J3603" s="2" t="s">
        <v>20</v>
      </c>
      <c r="K3603" s="2">
        <v>2014</v>
      </c>
      <c r="L3603" s="2" t="s">
        <v>49</v>
      </c>
      <c r="M3603" s="3">
        <v>41793</v>
      </c>
    </row>
    <row r="3604" spans="1:13" x14ac:dyDescent="0.2">
      <c r="A3604" s="1" t="s">
        <v>242</v>
      </c>
      <c r="B3604" s="2" t="s">
        <v>3537</v>
      </c>
      <c r="C3604" s="2" t="s">
        <v>24</v>
      </c>
      <c r="D3604" s="4">
        <v>650000000</v>
      </c>
      <c r="E3604" s="2" t="s">
        <v>3438</v>
      </c>
      <c r="F3604" s="2" t="s">
        <v>59</v>
      </c>
      <c r="G3604" s="2">
        <v>61.18</v>
      </c>
      <c r="H3604" s="2">
        <v>38.82</v>
      </c>
      <c r="I3604" s="2" t="s">
        <v>19</v>
      </c>
      <c r="J3604" s="6">
        <v>0.55000000000000004</v>
      </c>
      <c r="K3604" s="2">
        <v>2014</v>
      </c>
      <c r="L3604" s="2" t="s">
        <v>49</v>
      </c>
      <c r="M3604" s="3">
        <v>41793</v>
      </c>
    </row>
    <row r="3605" spans="1:13" x14ac:dyDescent="0.2">
      <c r="A3605" s="1" t="s">
        <v>242</v>
      </c>
      <c r="B3605" s="2" t="s">
        <v>4013</v>
      </c>
      <c r="C3605" s="2" t="s">
        <v>15</v>
      </c>
      <c r="D3605" s="2" t="s">
        <v>4126</v>
      </c>
      <c r="E3605" s="2" t="s">
        <v>3438</v>
      </c>
      <c r="F3605" s="2" t="s">
        <v>245</v>
      </c>
      <c r="G3605" s="2">
        <v>72.37</v>
      </c>
      <c r="H3605" s="2">
        <v>27.63</v>
      </c>
      <c r="I3605" s="2" t="s">
        <v>19</v>
      </c>
      <c r="J3605" s="2" t="s">
        <v>20</v>
      </c>
      <c r="K3605" s="2">
        <v>2014</v>
      </c>
      <c r="L3605" s="2" t="s">
        <v>49</v>
      </c>
      <c r="M3605" s="3">
        <v>41793</v>
      </c>
    </row>
    <row r="3606" spans="1:13" x14ac:dyDescent="0.2">
      <c r="A3606" s="1" t="s">
        <v>91</v>
      </c>
      <c r="B3606" s="2" t="s">
        <v>4127</v>
      </c>
      <c r="C3606" s="2" t="s">
        <v>24</v>
      </c>
      <c r="D3606" s="4">
        <v>265000000</v>
      </c>
      <c r="E3606" s="2" t="s">
        <v>3438</v>
      </c>
      <c r="F3606" s="2" t="s">
        <v>107</v>
      </c>
      <c r="G3606" s="2">
        <v>65.61</v>
      </c>
      <c r="H3606" s="2">
        <v>34.39</v>
      </c>
      <c r="I3606" s="2" t="s">
        <v>19</v>
      </c>
      <c r="J3606" s="6">
        <v>0.55000000000000004</v>
      </c>
      <c r="K3606" s="2">
        <v>2014</v>
      </c>
      <c r="L3606" s="2" t="s">
        <v>49</v>
      </c>
      <c r="M3606" s="3">
        <v>41793</v>
      </c>
    </row>
    <row r="3607" spans="1:13" x14ac:dyDescent="0.2">
      <c r="A3607" s="1" t="s">
        <v>280</v>
      </c>
      <c r="B3607" s="2" t="s">
        <v>3687</v>
      </c>
      <c r="C3607" s="2" t="s">
        <v>24</v>
      </c>
      <c r="D3607" s="4">
        <v>4000000</v>
      </c>
      <c r="E3607" s="2" t="s">
        <v>3438</v>
      </c>
      <c r="F3607" s="2" t="s">
        <v>233</v>
      </c>
      <c r="G3607" s="2">
        <v>51.23</v>
      </c>
      <c r="H3607" s="2">
        <v>48.77</v>
      </c>
      <c r="I3607" s="2" t="s">
        <v>26</v>
      </c>
      <c r="J3607" s="6">
        <v>0.55000000000000004</v>
      </c>
      <c r="K3607" s="2">
        <v>2014</v>
      </c>
      <c r="L3607" s="2" t="s">
        <v>49</v>
      </c>
      <c r="M3607" s="3">
        <v>41793</v>
      </c>
    </row>
    <row r="3608" spans="1:13" x14ac:dyDescent="0.2">
      <c r="A3608" s="1" t="s">
        <v>180</v>
      </c>
      <c r="B3608" s="2" t="s">
        <v>4128</v>
      </c>
      <c r="C3608" s="2" t="s">
        <v>24</v>
      </c>
      <c r="D3608" s="4">
        <v>49600000</v>
      </c>
      <c r="E3608" s="2" t="s">
        <v>3438</v>
      </c>
      <c r="F3608" s="2" t="s">
        <v>44</v>
      </c>
      <c r="G3608" s="2">
        <v>63.55</v>
      </c>
      <c r="H3608" s="2">
        <v>36.450000000000003</v>
      </c>
      <c r="I3608" s="2" t="s">
        <v>19</v>
      </c>
      <c r="J3608" s="6">
        <v>0.55000000000000004</v>
      </c>
      <c r="K3608" s="2">
        <v>2014</v>
      </c>
      <c r="L3608" s="2" t="s">
        <v>49</v>
      </c>
      <c r="M3608" s="3">
        <v>41793</v>
      </c>
    </row>
    <row r="3609" spans="1:13" x14ac:dyDescent="0.2">
      <c r="A3609" s="1" t="s">
        <v>52</v>
      </c>
      <c r="B3609" s="2" t="s">
        <v>3690</v>
      </c>
      <c r="C3609" s="2" t="s">
        <v>15</v>
      </c>
      <c r="D3609" s="2" t="s">
        <v>4129</v>
      </c>
      <c r="E3609" s="2" t="s">
        <v>3438</v>
      </c>
      <c r="F3609" s="2" t="s">
        <v>76</v>
      </c>
      <c r="G3609" s="2">
        <v>74.03</v>
      </c>
      <c r="H3609" s="2">
        <v>25.97</v>
      </c>
      <c r="I3609" s="2" t="s">
        <v>19</v>
      </c>
      <c r="J3609" s="2" t="s">
        <v>20</v>
      </c>
      <c r="K3609" s="2">
        <v>2014</v>
      </c>
      <c r="L3609" s="2" t="s">
        <v>49</v>
      </c>
      <c r="M3609" s="3">
        <v>41793</v>
      </c>
    </row>
    <row r="3610" spans="1:13" x14ac:dyDescent="0.2">
      <c r="A3610" s="1" t="s">
        <v>108</v>
      </c>
      <c r="B3610" s="2" t="s">
        <v>3894</v>
      </c>
      <c r="C3610" s="2" t="s">
        <v>24</v>
      </c>
      <c r="D3610" s="4">
        <v>80000000</v>
      </c>
      <c r="E3610" s="2" t="s">
        <v>3438</v>
      </c>
      <c r="F3610" s="2" t="s">
        <v>55</v>
      </c>
      <c r="G3610" s="2">
        <v>63.1</v>
      </c>
      <c r="H3610" s="2">
        <v>36.9</v>
      </c>
      <c r="I3610" s="2" t="s">
        <v>19</v>
      </c>
      <c r="J3610" s="6">
        <v>0.55000000000000004</v>
      </c>
      <c r="K3610" s="2">
        <v>2014</v>
      </c>
      <c r="L3610" s="2" t="s">
        <v>49</v>
      </c>
      <c r="M3610" s="3">
        <v>41793</v>
      </c>
    </row>
    <row r="3611" spans="1:13" x14ac:dyDescent="0.2">
      <c r="A3611" s="1" t="s">
        <v>13</v>
      </c>
      <c r="B3611" s="2" t="s">
        <v>3700</v>
      </c>
      <c r="C3611" s="2" t="s">
        <v>24</v>
      </c>
      <c r="D3611" s="4">
        <v>106000000</v>
      </c>
      <c r="E3611" s="2" t="s">
        <v>3438</v>
      </c>
      <c r="F3611" s="2" t="s">
        <v>490</v>
      </c>
      <c r="G3611" s="2">
        <v>76.28</v>
      </c>
      <c r="H3611" s="2">
        <v>23.72</v>
      </c>
      <c r="I3611" s="2" t="s">
        <v>19</v>
      </c>
      <c r="J3611" s="6">
        <v>0.55000000000000004</v>
      </c>
      <c r="K3611" s="2">
        <v>2014</v>
      </c>
      <c r="L3611" s="2" t="s">
        <v>49</v>
      </c>
      <c r="M3611" s="3">
        <v>41793</v>
      </c>
    </row>
    <row r="3612" spans="1:13" x14ac:dyDescent="0.2">
      <c r="A3612" s="1" t="s">
        <v>242</v>
      </c>
      <c r="B3612" s="2" t="s">
        <v>3661</v>
      </c>
      <c r="C3612" s="2" t="s">
        <v>24</v>
      </c>
      <c r="D3612" s="4">
        <v>13500000</v>
      </c>
      <c r="E3612" s="2" t="s">
        <v>3438</v>
      </c>
      <c r="F3612" s="2" t="s">
        <v>65</v>
      </c>
      <c r="G3612" s="2">
        <v>47.66</v>
      </c>
      <c r="H3612" s="2">
        <v>52.34</v>
      </c>
      <c r="I3612" s="2" t="s">
        <v>26</v>
      </c>
      <c r="J3612" s="6">
        <v>0.55000000000000004</v>
      </c>
      <c r="K3612" s="2">
        <v>2014</v>
      </c>
      <c r="L3612" s="2" t="s">
        <v>49</v>
      </c>
      <c r="M3612" s="3">
        <v>41793</v>
      </c>
    </row>
    <row r="3613" spans="1:13" x14ac:dyDescent="0.2">
      <c r="A3613" s="1" t="s">
        <v>52</v>
      </c>
      <c r="B3613" s="2" t="s">
        <v>3592</v>
      </c>
      <c r="C3613" s="2" t="s">
        <v>15</v>
      </c>
      <c r="D3613" s="2" t="s">
        <v>4130</v>
      </c>
      <c r="E3613" s="2" t="s">
        <v>3438</v>
      </c>
      <c r="F3613" s="2" t="s">
        <v>65</v>
      </c>
      <c r="G3613" s="2">
        <v>74.900000000000006</v>
      </c>
      <c r="H3613" s="2">
        <v>25.1</v>
      </c>
      <c r="I3613" s="2" t="s">
        <v>19</v>
      </c>
      <c r="J3613" s="2" t="s">
        <v>20</v>
      </c>
      <c r="K3613" s="2">
        <v>2014</v>
      </c>
      <c r="L3613" s="2" t="s">
        <v>49</v>
      </c>
      <c r="M3613" s="3">
        <v>41793</v>
      </c>
    </row>
    <row r="3614" spans="1:13" x14ac:dyDescent="0.2">
      <c r="A3614" s="1" t="s">
        <v>363</v>
      </c>
      <c r="B3614" s="2" t="s">
        <v>4131</v>
      </c>
      <c r="C3614" s="2" t="s">
        <v>24</v>
      </c>
      <c r="D3614" s="4">
        <v>40000000</v>
      </c>
      <c r="E3614" s="2" t="s">
        <v>3438</v>
      </c>
      <c r="F3614" s="2" t="s">
        <v>76</v>
      </c>
      <c r="G3614" s="2">
        <v>66.34</v>
      </c>
      <c r="H3614" s="2">
        <v>33.659999999999997</v>
      </c>
      <c r="I3614" s="2" t="s">
        <v>19</v>
      </c>
      <c r="J3614" s="6">
        <v>0.55000000000000004</v>
      </c>
      <c r="K3614" s="2">
        <v>2014</v>
      </c>
      <c r="L3614" s="2" t="s">
        <v>49</v>
      </c>
      <c r="M3614" s="3">
        <v>41793</v>
      </c>
    </row>
    <row r="3615" spans="1:13" x14ac:dyDescent="0.2">
      <c r="A3615" s="1" t="s">
        <v>91</v>
      </c>
      <c r="B3615" s="2" t="s">
        <v>3842</v>
      </c>
      <c r="C3615" s="2" t="s">
        <v>24</v>
      </c>
      <c r="D3615" s="4">
        <v>13500000</v>
      </c>
      <c r="E3615" s="2" t="s">
        <v>3438</v>
      </c>
      <c r="F3615" s="2" t="s">
        <v>130</v>
      </c>
      <c r="G3615" s="2">
        <v>64.349999999999994</v>
      </c>
      <c r="H3615" s="2">
        <v>35.65</v>
      </c>
      <c r="I3615" s="2" t="s">
        <v>19</v>
      </c>
      <c r="J3615" s="6">
        <v>0.55000000000000004</v>
      </c>
      <c r="K3615" s="2">
        <v>2014</v>
      </c>
      <c r="L3615" s="2" t="s">
        <v>49</v>
      </c>
      <c r="M3615" s="3">
        <v>41793</v>
      </c>
    </row>
    <row r="3616" spans="1:13" x14ac:dyDescent="0.2">
      <c r="A3616" s="1" t="s">
        <v>60</v>
      </c>
      <c r="B3616" s="2" t="s">
        <v>4091</v>
      </c>
      <c r="C3616" s="2" t="s">
        <v>24</v>
      </c>
      <c r="D3616" s="4">
        <v>8100000</v>
      </c>
      <c r="E3616" s="2" t="s">
        <v>3438</v>
      </c>
      <c r="F3616" s="2" t="s">
        <v>107</v>
      </c>
      <c r="G3616" s="2">
        <v>54.81</v>
      </c>
      <c r="H3616" s="2">
        <v>45.19</v>
      </c>
      <c r="I3616" s="2" t="s">
        <v>26</v>
      </c>
      <c r="J3616" s="6">
        <v>0.55000000000000004</v>
      </c>
      <c r="K3616" s="2">
        <v>2014</v>
      </c>
      <c r="L3616" s="2" t="s">
        <v>49</v>
      </c>
      <c r="M3616" s="3">
        <v>41793</v>
      </c>
    </row>
    <row r="3617" spans="1:13" x14ac:dyDescent="0.2">
      <c r="A3617" s="1" t="s">
        <v>108</v>
      </c>
      <c r="B3617" s="2" t="s">
        <v>3932</v>
      </c>
      <c r="C3617" s="2" t="s">
        <v>24</v>
      </c>
      <c r="D3617" s="4">
        <v>35000000</v>
      </c>
      <c r="E3617" s="2" t="s">
        <v>3438</v>
      </c>
      <c r="F3617" s="2" t="s">
        <v>90</v>
      </c>
      <c r="G3617" s="2">
        <v>66.8</v>
      </c>
      <c r="H3617" s="2">
        <v>33.200000000000003</v>
      </c>
      <c r="I3617" s="2" t="s">
        <v>19</v>
      </c>
      <c r="J3617" s="6">
        <v>0.55000000000000004</v>
      </c>
      <c r="K3617" s="2">
        <v>2014</v>
      </c>
      <c r="L3617" s="2" t="s">
        <v>49</v>
      </c>
      <c r="M3617" s="3">
        <v>41793</v>
      </c>
    </row>
    <row r="3618" spans="1:13" x14ac:dyDescent="0.2">
      <c r="A3618" s="1" t="s">
        <v>52</v>
      </c>
      <c r="B3618" s="2" t="s">
        <v>4049</v>
      </c>
      <c r="C3618" s="2" t="s">
        <v>24</v>
      </c>
      <c r="D3618" s="4">
        <v>125000000</v>
      </c>
      <c r="E3618" s="2" t="s">
        <v>3438</v>
      </c>
      <c r="F3618" s="2" t="s">
        <v>95</v>
      </c>
      <c r="G3618" s="2">
        <v>68.83</v>
      </c>
      <c r="H3618" s="2">
        <v>31.17</v>
      </c>
      <c r="I3618" s="2" t="s">
        <v>19</v>
      </c>
      <c r="J3618" s="6">
        <v>0.55000000000000004</v>
      </c>
      <c r="K3618" s="2">
        <v>2014</v>
      </c>
      <c r="L3618" s="2" t="s">
        <v>49</v>
      </c>
      <c r="M3618" s="3">
        <v>41793</v>
      </c>
    </row>
    <row r="3619" spans="1:13" x14ac:dyDescent="0.2">
      <c r="A3619" s="1" t="s">
        <v>108</v>
      </c>
      <c r="B3619" s="2" t="s">
        <v>4132</v>
      </c>
      <c r="C3619" s="2" t="s">
        <v>24</v>
      </c>
      <c r="D3619" s="4">
        <v>21000000</v>
      </c>
      <c r="E3619" s="2" t="s">
        <v>3438</v>
      </c>
      <c r="F3619" s="2" t="s">
        <v>59</v>
      </c>
      <c r="G3619" s="2">
        <v>68.3</v>
      </c>
      <c r="H3619" s="2">
        <v>31.7</v>
      </c>
      <c r="I3619" s="2" t="s">
        <v>19</v>
      </c>
      <c r="J3619" s="6">
        <v>0.55000000000000004</v>
      </c>
      <c r="K3619" s="2">
        <v>2014</v>
      </c>
      <c r="L3619" s="2" t="s">
        <v>49</v>
      </c>
      <c r="M3619" s="3">
        <v>41793</v>
      </c>
    </row>
    <row r="3620" spans="1:13" x14ac:dyDescent="0.2">
      <c r="A3620" s="1" t="s">
        <v>22</v>
      </c>
      <c r="B3620" s="2" t="s">
        <v>4133</v>
      </c>
      <c r="C3620" s="2" t="s">
        <v>24</v>
      </c>
      <c r="D3620" s="4">
        <v>68000000</v>
      </c>
      <c r="E3620" s="2" t="s">
        <v>3438</v>
      </c>
      <c r="F3620" s="2" t="s">
        <v>76</v>
      </c>
      <c r="G3620" s="2">
        <v>64.88</v>
      </c>
      <c r="H3620" s="2">
        <v>35.119999999999997</v>
      </c>
      <c r="I3620" s="2" t="s">
        <v>19</v>
      </c>
      <c r="J3620" s="6">
        <v>0.55000000000000004</v>
      </c>
      <c r="K3620" s="2">
        <v>2014</v>
      </c>
      <c r="L3620" s="2" t="s">
        <v>49</v>
      </c>
      <c r="M3620" s="3">
        <v>41793</v>
      </c>
    </row>
    <row r="3621" spans="1:13" x14ac:dyDescent="0.2">
      <c r="A3621" s="1" t="s">
        <v>290</v>
      </c>
      <c r="B3621" s="2" t="s">
        <v>4134</v>
      </c>
      <c r="C3621" s="2" t="s">
        <v>24</v>
      </c>
      <c r="D3621" s="4">
        <v>1500000</v>
      </c>
      <c r="E3621" s="2" t="s">
        <v>3438</v>
      </c>
      <c r="F3621" s="2" t="s">
        <v>78</v>
      </c>
      <c r="G3621" s="2">
        <v>62.32</v>
      </c>
      <c r="H3621" s="2">
        <v>37.68</v>
      </c>
      <c r="I3621" s="2" t="s">
        <v>19</v>
      </c>
      <c r="J3621" s="6">
        <v>0.55000000000000004</v>
      </c>
      <c r="K3621" s="2">
        <v>2014</v>
      </c>
      <c r="L3621" s="2" t="s">
        <v>49</v>
      </c>
      <c r="M3621" s="3">
        <v>41793</v>
      </c>
    </row>
    <row r="3622" spans="1:13" x14ac:dyDescent="0.2">
      <c r="A3622" s="1" t="s">
        <v>205</v>
      </c>
      <c r="B3622" s="2" t="s">
        <v>1581</v>
      </c>
      <c r="C3622" s="2" t="s">
        <v>24</v>
      </c>
      <c r="D3622" s="4">
        <v>270000000</v>
      </c>
      <c r="E3622" s="2" t="s">
        <v>3438</v>
      </c>
      <c r="F3622" s="2" t="s">
        <v>65</v>
      </c>
      <c r="G3622" s="2">
        <v>46.3</v>
      </c>
      <c r="H3622" s="2">
        <v>53.7</v>
      </c>
      <c r="I3622" s="2" t="s">
        <v>26</v>
      </c>
      <c r="J3622" s="6">
        <v>0.55000000000000004</v>
      </c>
      <c r="K3622" s="2">
        <v>2014</v>
      </c>
      <c r="L3622" s="2" t="s">
        <v>49</v>
      </c>
      <c r="M3622" s="3">
        <v>41793</v>
      </c>
    </row>
    <row r="3623" spans="1:13" x14ac:dyDescent="0.2">
      <c r="A3623" s="1" t="s">
        <v>280</v>
      </c>
      <c r="B3623" s="2" t="s">
        <v>3593</v>
      </c>
      <c r="C3623" s="2" t="s">
        <v>24</v>
      </c>
      <c r="D3623" s="4">
        <v>6000000</v>
      </c>
      <c r="E3623" s="2" t="s">
        <v>3438</v>
      </c>
      <c r="F3623" s="2" t="s">
        <v>48</v>
      </c>
      <c r="G3623" s="2">
        <v>65.95</v>
      </c>
      <c r="H3623" s="2">
        <v>34.049999999999997</v>
      </c>
      <c r="I3623" s="2" t="s">
        <v>19</v>
      </c>
      <c r="J3623" s="6">
        <v>0.55000000000000004</v>
      </c>
      <c r="K3623" s="2">
        <v>2014</v>
      </c>
      <c r="L3623" s="2" t="s">
        <v>49</v>
      </c>
      <c r="M3623" s="3">
        <v>41793</v>
      </c>
    </row>
    <row r="3624" spans="1:13" x14ac:dyDescent="0.2">
      <c r="A3624" s="1" t="s">
        <v>385</v>
      </c>
      <c r="B3624" s="2" t="s">
        <v>4135</v>
      </c>
      <c r="C3624" s="2" t="s">
        <v>24</v>
      </c>
      <c r="D3624" s="4">
        <v>14000000</v>
      </c>
      <c r="E3624" s="2" t="s">
        <v>3438</v>
      </c>
      <c r="F3624" s="2" t="s">
        <v>233</v>
      </c>
      <c r="G3624" s="2">
        <v>49.34</v>
      </c>
      <c r="H3624" s="2">
        <v>50.66</v>
      </c>
      <c r="I3624" s="2" t="s">
        <v>26</v>
      </c>
      <c r="J3624" s="6">
        <v>0.55000000000000004</v>
      </c>
      <c r="K3624" s="2">
        <v>2014</v>
      </c>
      <c r="L3624" s="2" t="s">
        <v>49</v>
      </c>
      <c r="M3624" s="3">
        <v>41793</v>
      </c>
    </row>
    <row r="3625" spans="1:13" x14ac:dyDescent="0.2">
      <c r="A3625" s="1" t="s">
        <v>290</v>
      </c>
      <c r="B3625" s="2" t="s">
        <v>4136</v>
      </c>
      <c r="C3625" s="2" t="s">
        <v>24</v>
      </c>
      <c r="D3625" s="4">
        <v>60000000</v>
      </c>
      <c r="E3625" s="2" t="s">
        <v>3438</v>
      </c>
      <c r="F3625" s="2" t="s">
        <v>115</v>
      </c>
      <c r="G3625" s="2">
        <v>57.25</v>
      </c>
      <c r="H3625" s="2">
        <v>42.75</v>
      </c>
      <c r="I3625" s="2" t="s">
        <v>19</v>
      </c>
      <c r="J3625" s="6">
        <v>0.55000000000000004</v>
      </c>
      <c r="K3625" s="2">
        <v>2014</v>
      </c>
      <c r="L3625" s="2" t="s">
        <v>49</v>
      </c>
      <c r="M3625" s="3">
        <v>41793</v>
      </c>
    </row>
    <row r="3626" spans="1:13" x14ac:dyDescent="0.2">
      <c r="A3626" s="1" t="s">
        <v>290</v>
      </c>
      <c r="B3626" s="2" t="s">
        <v>4137</v>
      </c>
      <c r="C3626" s="2" t="s">
        <v>24</v>
      </c>
      <c r="D3626" s="4">
        <v>1800000</v>
      </c>
      <c r="E3626" s="2" t="s">
        <v>3438</v>
      </c>
      <c r="F3626" s="2" t="s">
        <v>51</v>
      </c>
      <c r="G3626" s="2">
        <v>61.29</v>
      </c>
      <c r="H3626" s="2">
        <v>38.71</v>
      </c>
      <c r="I3626" s="2" t="s">
        <v>19</v>
      </c>
      <c r="J3626" s="6">
        <v>0.55000000000000004</v>
      </c>
      <c r="K3626" s="2">
        <v>2014</v>
      </c>
      <c r="L3626" s="2" t="s">
        <v>49</v>
      </c>
      <c r="M3626" s="3">
        <v>41793</v>
      </c>
    </row>
    <row r="3627" spans="1:13" x14ac:dyDescent="0.2">
      <c r="A3627" s="1" t="s">
        <v>22</v>
      </c>
      <c r="B3627" s="2" t="s">
        <v>3606</v>
      </c>
      <c r="C3627" s="2" t="s">
        <v>24</v>
      </c>
      <c r="D3627" s="4">
        <v>42500000</v>
      </c>
      <c r="E3627" s="2" t="s">
        <v>3438</v>
      </c>
      <c r="F3627" s="2" t="s">
        <v>245</v>
      </c>
      <c r="G3627" s="2">
        <v>56.26</v>
      </c>
      <c r="H3627" s="2">
        <v>43.74</v>
      </c>
      <c r="I3627" s="2" t="s">
        <v>19</v>
      </c>
      <c r="J3627" s="6">
        <v>0.55000000000000004</v>
      </c>
      <c r="K3627" s="2">
        <v>2014</v>
      </c>
      <c r="L3627" s="2" t="s">
        <v>49</v>
      </c>
      <c r="M3627" s="3">
        <v>41793</v>
      </c>
    </row>
    <row r="3628" spans="1:13" x14ac:dyDescent="0.2">
      <c r="A3628" s="1" t="s">
        <v>91</v>
      </c>
      <c r="B3628" s="2" t="s">
        <v>3960</v>
      </c>
      <c r="C3628" s="2" t="s">
        <v>24</v>
      </c>
      <c r="D3628" s="4">
        <v>6000000</v>
      </c>
      <c r="E3628" s="2" t="s">
        <v>3438</v>
      </c>
      <c r="F3628" s="2" t="s">
        <v>76</v>
      </c>
      <c r="G3628" s="2">
        <v>82.07</v>
      </c>
      <c r="H3628" s="2">
        <v>17.93</v>
      </c>
      <c r="I3628" s="2" t="s">
        <v>19</v>
      </c>
      <c r="J3628" s="6">
        <v>0.55000000000000004</v>
      </c>
      <c r="K3628" s="2">
        <v>2014</v>
      </c>
      <c r="L3628" s="2" t="s">
        <v>49</v>
      </c>
      <c r="M3628" s="3">
        <v>41793</v>
      </c>
    </row>
    <row r="3629" spans="1:13" x14ac:dyDescent="0.2">
      <c r="A3629" s="1" t="s">
        <v>22</v>
      </c>
      <c r="B3629" s="2" t="s">
        <v>2156</v>
      </c>
      <c r="C3629" s="2" t="s">
        <v>24</v>
      </c>
      <c r="D3629" s="4">
        <v>99000000</v>
      </c>
      <c r="E3629" s="2" t="s">
        <v>3438</v>
      </c>
      <c r="F3629" s="2" t="s">
        <v>59</v>
      </c>
      <c r="G3629" s="2">
        <v>63.99</v>
      </c>
      <c r="H3629" s="2">
        <v>36.01</v>
      </c>
      <c r="I3629" s="2" t="s">
        <v>19</v>
      </c>
      <c r="J3629" s="6">
        <v>0.55000000000000004</v>
      </c>
      <c r="K3629" s="2">
        <v>2014</v>
      </c>
      <c r="L3629" s="2" t="s">
        <v>49</v>
      </c>
      <c r="M3629" s="3">
        <v>41793</v>
      </c>
    </row>
    <row r="3630" spans="1:13" x14ac:dyDescent="0.2">
      <c r="A3630" s="1" t="s">
        <v>52</v>
      </c>
      <c r="B3630" s="2" t="s">
        <v>3740</v>
      </c>
      <c r="C3630" s="2" t="s">
        <v>15</v>
      </c>
      <c r="D3630" s="2" t="s">
        <v>4138</v>
      </c>
      <c r="E3630" s="2" t="s">
        <v>3438</v>
      </c>
      <c r="F3630" s="2" t="s">
        <v>97</v>
      </c>
      <c r="G3630" s="2">
        <v>77.36</v>
      </c>
      <c r="H3630" s="2">
        <v>22.64</v>
      </c>
      <c r="I3630" s="2" t="s">
        <v>19</v>
      </c>
      <c r="J3630" s="2" t="s">
        <v>20</v>
      </c>
      <c r="K3630" s="2">
        <v>2014</v>
      </c>
      <c r="L3630" s="2" t="s">
        <v>49</v>
      </c>
      <c r="M3630" s="3">
        <v>41793</v>
      </c>
    </row>
    <row r="3631" spans="1:13" x14ac:dyDescent="0.2">
      <c r="A3631" s="1" t="s">
        <v>308</v>
      </c>
      <c r="B3631" s="2" t="s">
        <v>4139</v>
      </c>
      <c r="C3631" s="2" t="s">
        <v>24</v>
      </c>
      <c r="D3631" s="4">
        <v>7800000</v>
      </c>
      <c r="E3631" s="2" t="s">
        <v>3438</v>
      </c>
      <c r="F3631" s="2" t="s">
        <v>121</v>
      </c>
      <c r="G3631" s="2">
        <v>76.849999999999994</v>
      </c>
      <c r="H3631" s="2">
        <v>23.15</v>
      </c>
      <c r="I3631" s="2" t="s">
        <v>19</v>
      </c>
      <c r="J3631" s="6">
        <v>0.55000000000000004</v>
      </c>
      <c r="K3631" s="2">
        <v>2014</v>
      </c>
      <c r="L3631" s="2" t="s">
        <v>49</v>
      </c>
      <c r="M3631" s="3">
        <v>41793</v>
      </c>
    </row>
    <row r="3632" spans="1:13" x14ac:dyDescent="0.2">
      <c r="A3632" s="1" t="s">
        <v>22</v>
      </c>
      <c r="B3632" s="2" t="s">
        <v>3505</v>
      </c>
      <c r="C3632" s="2" t="s">
        <v>24</v>
      </c>
      <c r="D3632" s="4">
        <v>15000000</v>
      </c>
      <c r="E3632" s="2" t="s">
        <v>3438</v>
      </c>
      <c r="F3632" s="2" t="s">
        <v>233</v>
      </c>
      <c r="G3632" s="2">
        <v>71.33</v>
      </c>
      <c r="H3632" s="2">
        <v>28.67</v>
      </c>
      <c r="I3632" s="2" t="s">
        <v>19</v>
      </c>
      <c r="J3632" s="6">
        <v>0.55000000000000004</v>
      </c>
      <c r="K3632" s="2">
        <v>2014</v>
      </c>
      <c r="L3632" s="2" t="s">
        <v>49</v>
      </c>
      <c r="M3632" s="3">
        <v>41793</v>
      </c>
    </row>
    <row r="3633" spans="1:13" x14ac:dyDescent="0.2">
      <c r="A3633" s="1" t="s">
        <v>79</v>
      </c>
      <c r="B3633" s="2" t="s">
        <v>4140</v>
      </c>
      <c r="C3633" s="2" t="s">
        <v>24</v>
      </c>
      <c r="D3633" s="4">
        <v>29000000</v>
      </c>
      <c r="E3633" s="2" t="s">
        <v>3438</v>
      </c>
      <c r="F3633" s="2" t="s">
        <v>59</v>
      </c>
      <c r="G3633" s="2">
        <v>42.01</v>
      </c>
      <c r="H3633" s="2">
        <v>57.99</v>
      </c>
      <c r="I3633" s="2" t="s">
        <v>26</v>
      </c>
      <c r="J3633" s="6">
        <v>0.55000000000000004</v>
      </c>
      <c r="K3633" s="2">
        <v>2014</v>
      </c>
      <c r="L3633" s="2" t="s">
        <v>49</v>
      </c>
      <c r="M3633" s="3">
        <v>41793</v>
      </c>
    </row>
    <row r="3634" spans="1:13" x14ac:dyDescent="0.2">
      <c r="A3634" s="1" t="s">
        <v>22</v>
      </c>
      <c r="B3634" s="2" t="s">
        <v>3630</v>
      </c>
      <c r="C3634" s="2" t="s">
        <v>24</v>
      </c>
      <c r="D3634" s="4">
        <v>13000000</v>
      </c>
      <c r="E3634" s="2" t="s">
        <v>3438</v>
      </c>
      <c r="F3634" s="2" t="s">
        <v>97</v>
      </c>
      <c r="G3634" s="2">
        <v>55.83</v>
      </c>
      <c r="H3634" s="2">
        <v>44.17</v>
      </c>
      <c r="I3634" s="2" t="s">
        <v>19</v>
      </c>
      <c r="J3634" s="6">
        <v>0.55000000000000004</v>
      </c>
      <c r="K3634" s="2">
        <v>2014</v>
      </c>
      <c r="L3634" s="2" t="s">
        <v>49</v>
      </c>
      <c r="M3634" s="3">
        <v>41793</v>
      </c>
    </row>
    <row r="3635" spans="1:13" x14ac:dyDescent="0.2">
      <c r="A3635" s="1" t="s">
        <v>296</v>
      </c>
      <c r="B3635" s="2" t="s">
        <v>4141</v>
      </c>
      <c r="C3635" s="2" t="s">
        <v>24</v>
      </c>
      <c r="D3635" s="4">
        <v>71000000</v>
      </c>
      <c r="E3635" s="2" t="s">
        <v>3438</v>
      </c>
      <c r="F3635" s="2" t="s">
        <v>55</v>
      </c>
      <c r="G3635" s="2">
        <v>66.900000000000006</v>
      </c>
      <c r="H3635" s="2">
        <v>33.1</v>
      </c>
      <c r="I3635" s="2" t="s">
        <v>19</v>
      </c>
      <c r="J3635" s="6">
        <v>0.55000000000000004</v>
      </c>
      <c r="K3635" s="2">
        <v>2014</v>
      </c>
      <c r="L3635" s="2" t="s">
        <v>49</v>
      </c>
      <c r="M3635" s="3">
        <v>41793</v>
      </c>
    </row>
    <row r="3636" spans="1:13" x14ac:dyDescent="0.2">
      <c r="A3636" s="1" t="s">
        <v>290</v>
      </c>
      <c r="B3636" s="2" t="s">
        <v>3515</v>
      </c>
      <c r="C3636" s="2" t="s">
        <v>24</v>
      </c>
      <c r="D3636" s="4">
        <v>4200000</v>
      </c>
      <c r="E3636" s="2" t="s">
        <v>3438</v>
      </c>
      <c r="F3636" s="2" t="s">
        <v>35</v>
      </c>
      <c r="G3636" s="2">
        <v>55.93</v>
      </c>
      <c r="H3636" s="2">
        <v>44.07</v>
      </c>
      <c r="I3636" s="2" t="s">
        <v>19</v>
      </c>
      <c r="J3636" s="6">
        <v>0.55000000000000004</v>
      </c>
      <c r="K3636" s="2">
        <v>2014</v>
      </c>
      <c r="L3636" s="2" t="s">
        <v>49</v>
      </c>
      <c r="M3636" s="3">
        <v>41793</v>
      </c>
    </row>
    <row r="3637" spans="1:13" x14ac:dyDescent="0.2">
      <c r="A3637" s="1" t="s">
        <v>374</v>
      </c>
      <c r="B3637" s="2" t="s">
        <v>3516</v>
      </c>
      <c r="C3637" s="2" t="s">
        <v>24</v>
      </c>
      <c r="D3637" s="4">
        <v>16900000</v>
      </c>
      <c r="E3637" s="2" t="s">
        <v>3438</v>
      </c>
      <c r="F3637" s="2" t="s">
        <v>35</v>
      </c>
      <c r="G3637" s="2">
        <v>49.51</v>
      </c>
      <c r="H3637" s="2">
        <v>50.49</v>
      </c>
      <c r="I3637" s="2" t="s">
        <v>26</v>
      </c>
      <c r="J3637" s="6">
        <v>0.55000000000000004</v>
      </c>
      <c r="K3637" s="2">
        <v>2014</v>
      </c>
      <c r="L3637" s="2" t="s">
        <v>49</v>
      </c>
      <c r="M3637" s="3">
        <v>41793</v>
      </c>
    </row>
    <row r="3638" spans="1:13" x14ac:dyDescent="0.2">
      <c r="A3638" s="1" t="s">
        <v>32</v>
      </c>
      <c r="B3638" s="2" t="s">
        <v>3518</v>
      </c>
      <c r="C3638" s="2" t="s">
        <v>24</v>
      </c>
      <c r="D3638" s="4">
        <v>35000000</v>
      </c>
      <c r="E3638" s="2" t="s">
        <v>3438</v>
      </c>
      <c r="F3638" s="2" t="s">
        <v>107</v>
      </c>
      <c r="G3638" s="2">
        <v>72.17</v>
      </c>
      <c r="H3638" s="2">
        <v>27.83</v>
      </c>
      <c r="I3638" s="2" t="s">
        <v>19</v>
      </c>
      <c r="J3638" s="6">
        <v>0.55000000000000004</v>
      </c>
      <c r="K3638" s="2">
        <v>2014</v>
      </c>
      <c r="L3638" s="2" t="s">
        <v>49</v>
      </c>
      <c r="M3638" s="3">
        <v>41793</v>
      </c>
    </row>
    <row r="3639" spans="1:13" x14ac:dyDescent="0.2">
      <c r="A3639" s="1" t="s">
        <v>52</v>
      </c>
      <c r="B3639" s="2" t="s">
        <v>3810</v>
      </c>
      <c r="C3639" s="2" t="s">
        <v>24</v>
      </c>
      <c r="D3639" s="4">
        <v>39000000</v>
      </c>
      <c r="E3639" s="2" t="s">
        <v>3438</v>
      </c>
      <c r="F3639" s="2" t="s">
        <v>136</v>
      </c>
      <c r="G3639" s="2">
        <v>72.47</v>
      </c>
      <c r="H3639" s="2">
        <v>27.53</v>
      </c>
      <c r="I3639" s="2" t="s">
        <v>19</v>
      </c>
      <c r="J3639" s="6">
        <v>0.55000000000000004</v>
      </c>
      <c r="K3639" s="2">
        <v>2014</v>
      </c>
      <c r="L3639" s="2" t="s">
        <v>49</v>
      </c>
      <c r="M3639" s="3">
        <v>41793</v>
      </c>
    </row>
    <row r="3640" spans="1:13" x14ac:dyDescent="0.2">
      <c r="A3640" s="1" t="s">
        <v>280</v>
      </c>
      <c r="B3640" s="2" t="s">
        <v>4117</v>
      </c>
      <c r="C3640" s="2" t="s">
        <v>24</v>
      </c>
      <c r="D3640" s="4">
        <v>13000000</v>
      </c>
      <c r="E3640" s="2" t="s">
        <v>3438</v>
      </c>
      <c r="F3640" s="2" t="s">
        <v>245</v>
      </c>
      <c r="G3640" s="2">
        <v>53.04</v>
      </c>
      <c r="H3640" s="2">
        <v>46.96</v>
      </c>
      <c r="I3640" s="2" t="s">
        <v>26</v>
      </c>
      <c r="J3640" s="6">
        <v>0.55000000000000004</v>
      </c>
      <c r="K3640" s="2">
        <v>2014</v>
      </c>
      <c r="L3640" s="2" t="s">
        <v>49</v>
      </c>
      <c r="M3640" s="3">
        <v>41793</v>
      </c>
    </row>
    <row r="3641" spans="1:13" x14ac:dyDescent="0.2">
      <c r="A3641" s="1" t="s">
        <v>60</v>
      </c>
      <c r="B3641" s="2" t="s">
        <v>4142</v>
      </c>
      <c r="C3641" s="2" t="s">
        <v>24</v>
      </c>
      <c r="D3641" s="4">
        <v>7130000</v>
      </c>
      <c r="E3641" s="2" t="s">
        <v>3438</v>
      </c>
      <c r="F3641" s="2" t="s">
        <v>55</v>
      </c>
      <c r="G3641" s="2">
        <v>47.5</v>
      </c>
      <c r="H3641" s="2">
        <v>52.5</v>
      </c>
      <c r="I3641" s="2" t="s">
        <v>26</v>
      </c>
      <c r="J3641" s="6">
        <v>0.55000000000000004</v>
      </c>
      <c r="K3641" s="2">
        <v>2014</v>
      </c>
      <c r="L3641" s="2" t="s">
        <v>49</v>
      </c>
      <c r="M3641" s="3">
        <v>41793</v>
      </c>
    </row>
    <row r="3642" spans="1:13" x14ac:dyDescent="0.2">
      <c r="A3642" s="1" t="s">
        <v>535</v>
      </c>
      <c r="B3642" s="2" t="s">
        <v>3813</v>
      </c>
      <c r="C3642" s="2" t="s">
        <v>24</v>
      </c>
      <c r="D3642" s="4">
        <v>2495000</v>
      </c>
      <c r="E3642" s="2" t="s">
        <v>3438</v>
      </c>
      <c r="F3642" s="2" t="s">
        <v>76</v>
      </c>
      <c r="G3642" s="2">
        <v>63.18</v>
      </c>
      <c r="H3642" s="2">
        <v>36.82</v>
      </c>
      <c r="I3642" s="2" t="s">
        <v>19</v>
      </c>
      <c r="J3642" s="6">
        <v>0.55000000000000004</v>
      </c>
      <c r="K3642" s="2">
        <v>2014</v>
      </c>
      <c r="L3642" s="2" t="s">
        <v>49</v>
      </c>
      <c r="M3642" s="3">
        <v>41793</v>
      </c>
    </row>
    <row r="3643" spans="1:13" x14ac:dyDescent="0.2">
      <c r="A3643" s="1" t="s">
        <v>22</v>
      </c>
      <c r="B3643" s="2" t="s">
        <v>4122</v>
      </c>
      <c r="C3643" s="2" t="s">
        <v>24</v>
      </c>
      <c r="D3643" s="4">
        <v>10000000</v>
      </c>
      <c r="E3643" s="2" t="s">
        <v>3438</v>
      </c>
      <c r="F3643" s="2" t="s">
        <v>35</v>
      </c>
      <c r="G3643" s="2">
        <v>54</v>
      </c>
      <c r="H3643" s="2">
        <v>46</v>
      </c>
      <c r="I3643" s="2" t="s">
        <v>26</v>
      </c>
      <c r="J3643" s="6">
        <v>0.55000000000000004</v>
      </c>
      <c r="K3643" s="2">
        <v>2014</v>
      </c>
      <c r="L3643" s="2" t="s">
        <v>49</v>
      </c>
      <c r="M3643" s="3">
        <v>41793</v>
      </c>
    </row>
    <row r="3644" spans="1:13" x14ac:dyDescent="0.2">
      <c r="A3644" s="1" t="s">
        <v>66</v>
      </c>
      <c r="B3644" s="2" t="s">
        <v>4143</v>
      </c>
      <c r="C3644" s="2" t="s">
        <v>24</v>
      </c>
      <c r="D3644" s="4">
        <v>19000000</v>
      </c>
      <c r="E3644" s="2" t="s">
        <v>3438</v>
      </c>
      <c r="F3644" s="2" t="s">
        <v>130</v>
      </c>
      <c r="G3644" s="2">
        <v>70.069999999999993</v>
      </c>
      <c r="H3644" s="2">
        <v>29.93</v>
      </c>
      <c r="I3644" s="2" t="s">
        <v>19</v>
      </c>
      <c r="J3644" s="6">
        <v>0.55000000000000004</v>
      </c>
      <c r="K3644" s="2">
        <v>2014</v>
      </c>
      <c r="L3644" s="2" t="s">
        <v>49</v>
      </c>
      <c r="M3644" s="3">
        <v>41793</v>
      </c>
    </row>
    <row r="3645" spans="1:13" x14ac:dyDescent="0.2">
      <c r="A3645" s="1" t="s">
        <v>177</v>
      </c>
      <c r="B3645" s="2" t="s">
        <v>4144</v>
      </c>
      <c r="C3645" s="2" t="s">
        <v>24</v>
      </c>
      <c r="D3645" s="4">
        <v>1100000</v>
      </c>
      <c r="E3645" s="2" t="s">
        <v>3438</v>
      </c>
      <c r="F3645" s="2" t="s">
        <v>115</v>
      </c>
      <c r="G3645" s="2">
        <v>65.77</v>
      </c>
      <c r="H3645" s="2">
        <v>34.229999999999997</v>
      </c>
      <c r="I3645" s="2" t="s">
        <v>19</v>
      </c>
      <c r="J3645" s="6">
        <v>0.55000000000000004</v>
      </c>
      <c r="K3645" s="2">
        <v>2014</v>
      </c>
      <c r="L3645" s="2" t="s">
        <v>49</v>
      </c>
      <c r="M3645" s="3">
        <v>41793</v>
      </c>
    </row>
    <row r="3646" spans="1:13" x14ac:dyDescent="0.2">
      <c r="A3646" s="1" t="s">
        <v>308</v>
      </c>
      <c r="B3646" s="2" t="s">
        <v>4145</v>
      </c>
      <c r="C3646" s="2" t="s">
        <v>24</v>
      </c>
      <c r="D3646" s="4">
        <v>2200000</v>
      </c>
      <c r="E3646" s="2" t="s">
        <v>3438</v>
      </c>
      <c r="F3646" s="2" t="s">
        <v>95</v>
      </c>
      <c r="G3646" s="2">
        <v>58.94</v>
      </c>
      <c r="H3646" s="2">
        <v>41.06</v>
      </c>
      <c r="I3646" s="2" t="s">
        <v>19</v>
      </c>
      <c r="J3646" s="6">
        <v>0.55000000000000004</v>
      </c>
      <c r="K3646" s="2">
        <v>2014</v>
      </c>
      <c r="L3646" s="2" t="s">
        <v>49</v>
      </c>
      <c r="M3646" s="3">
        <v>41793</v>
      </c>
    </row>
    <row r="3647" spans="1:13" x14ac:dyDescent="0.2">
      <c r="A3647" s="1" t="s">
        <v>339</v>
      </c>
      <c r="B3647" s="2" t="s">
        <v>3765</v>
      </c>
      <c r="C3647" s="2" t="s">
        <v>24</v>
      </c>
      <c r="D3647" s="4">
        <v>4000000</v>
      </c>
      <c r="E3647" s="2" t="s">
        <v>3438</v>
      </c>
      <c r="F3647" s="2" t="s">
        <v>51</v>
      </c>
      <c r="G3647" s="2">
        <v>72.86</v>
      </c>
      <c r="H3647" s="2">
        <v>27.14</v>
      </c>
      <c r="I3647" s="2" t="s">
        <v>19</v>
      </c>
      <c r="J3647" s="6">
        <v>0.55000000000000004</v>
      </c>
      <c r="K3647" s="2">
        <v>2014</v>
      </c>
      <c r="L3647" s="2" t="s">
        <v>49</v>
      </c>
      <c r="M3647" s="3">
        <v>41793</v>
      </c>
    </row>
    <row r="3648" spans="1:13" x14ac:dyDescent="0.2">
      <c r="A3648" s="1" t="s">
        <v>108</v>
      </c>
      <c r="B3648" s="2" t="s">
        <v>3645</v>
      </c>
      <c r="C3648" s="2" t="s">
        <v>24</v>
      </c>
      <c r="D3648" s="4">
        <v>12000000</v>
      </c>
      <c r="E3648" s="2" t="s">
        <v>3438</v>
      </c>
      <c r="F3648" s="2" t="s">
        <v>130</v>
      </c>
      <c r="G3648" s="2">
        <v>62.2</v>
      </c>
      <c r="H3648" s="2">
        <v>37.799999999999997</v>
      </c>
      <c r="I3648" s="2" t="s">
        <v>19</v>
      </c>
      <c r="J3648" s="6">
        <v>0.55000000000000004</v>
      </c>
      <c r="K3648" s="2">
        <v>2014</v>
      </c>
      <c r="L3648" s="2" t="s">
        <v>49</v>
      </c>
      <c r="M3648" s="3">
        <v>41793</v>
      </c>
    </row>
    <row r="3649" spans="1:13" x14ac:dyDescent="0.2">
      <c r="A3649" s="1" t="s">
        <v>22</v>
      </c>
      <c r="B3649" s="2" t="s">
        <v>4146</v>
      </c>
      <c r="C3649" s="2" t="s">
        <v>24</v>
      </c>
      <c r="D3649" s="4">
        <v>2750000</v>
      </c>
      <c r="E3649" s="2" t="s">
        <v>3438</v>
      </c>
      <c r="F3649" s="2" t="s">
        <v>44</v>
      </c>
      <c r="G3649" s="2">
        <v>62.98</v>
      </c>
      <c r="H3649" s="2">
        <v>37.020000000000003</v>
      </c>
      <c r="I3649" s="2" t="s">
        <v>19</v>
      </c>
      <c r="J3649" s="6">
        <v>0.55000000000000004</v>
      </c>
      <c r="K3649" s="2">
        <v>2014</v>
      </c>
      <c r="L3649" s="2" t="s">
        <v>49</v>
      </c>
      <c r="M3649" s="3">
        <v>41793</v>
      </c>
    </row>
    <row r="3650" spans="1:13" x14ac:dyDescent="0.2">
      <c r="A3650" s="1" t="s">
        <v>293</v>
      </c>
      <c r="B3650" s="2" t="s">
        <v>4147</v>
      </c>
      <c r="C3650" s="2" t="s">
        <v>24</v>
      </c>
      <c r="D3650" s="4">
        <v>82000000</v>
      </c>
      <c r="E3650" s="2" t="s">
        <v>3438</v>
      </c>
      <c r="F3650" s="2" t="s">
        <v>55</v>
      </c>
      <c r="G3650" s="2">
        <v>65.03</v>
      </c>
      <c r="H3650" s="2">
        <v>34.97</v>
      </c>
      <c r="I3650" s="2" t="s">
        <v>19</v>
      </c>
      <c r="J3650" s="6">
        <v>0.55000000000000004</v>
      </c>
      <c r="K3650" s="2">
        <v>2014</v>
      </c>
      <c r="L3650" s="2" t="s">
        <v>49</v>
      </c>
      <c r="M3650" s="3">
        <v>41793</v>
      </c>
    </row>
    <row r="3651" spans="1:13" x14ac:dyDescent="0.2">
      <c r="A3651" s="1" t="s">
        <v>22</v>
      </c>
      <c r="B3651" s="2" t="s">
        <v>3477</v>
      </c>
      <c r="C3651" s="2" t="s">
        <v>15</v>
      </c>
      <c r="D3651" s="2" t="s">
        <v>4148</v>
      </c>
      <c r="E3651" s="2" t="s">
        <v>3438</v>
      </c>
      <c r="F3651" s="2" t="s">
        <v>65</v>
      </c>
      <c r="G3651" s="2">
        <v>76.02</v>
      </c>
      <c r="H3651" s="2">
        <v>23.98</v>
      </c>
      <c r="I3651" s="2" t="s">
        <v>19</v>
      </c>
      <c r="J3651" s="2" t="s">
        <v>20</v>
      </c>
      <c r="K3651" s="2">
        <v>2013</v>
      </c>
      <c r="L3651" s="2" t="s">
        <v>36</v>
      </c>
      <c r="M3651" s="3">
        <v>41583</v>
      </c>
    </row>
    <row r="3652" spans="1:13" x14ac:dyDescent="0.2">
      <c r="A3652" s="1" t="s">
        <v>374</v>
      </c>
      <c r="B3652" s="2" t="s">
        <v>3830</v>
      </c>
      <c r="C3652" s="2" t="s">
        <v>24</v>
      </c>
      <c r="D3652" s="4">
        <v>23800000</v>
      </c>
      <c r="E3652" s="2" t="s">
        <v>3438</v>
      </c>
      <c r="F3652" s="2" t="s">
        <v>65</v>
      </c>
      <c r="G3652" s="2">
        <v>61.04</v>
      </c>
      <c r="H3652" s="2">
        <v>38.96</v>
      </c>
      <c r="I3652" s="2" t="s">
        <v>19</v>
      </c>
      <c r="J3652" s="6">
        <v>0.55000000000000004</v>
      </c>
      <c r="K3652" s="2">
        <v>2013</v>
      </c>
      <c r="L3652" s="2" t="s">
        <v>36</v>
      </c>
      <c r="M3652" s="3">
        <v>41583</v>
      </c>
    </row>
    <row r="3653" spans="1:13" x14ac:dyDescent="0.2">
      <c r="A3653" s="1" t="s">
        <v>205</v>
      </c>
      <c r="B3653" s="2" t="s">
        <v>643</v>
      </c>
      <c r="C3653" s="2" t="s">
        <v>15</v>
      </c>
      <c r="D3653" s="2" t="s">
        <v>4149</v>
      </c>
      <c r="E3653" s="2" t="s">
        <v>3438</v>
      </c>
      <c r="F3653" s="2" t="s">
        <v>55</v>
      </c>
      <c r="G3653" s="2">
        <v>68.36</v>
      </c>
      <c r="H3653" s="2">
        <v>31.64</v>
      </c>
      <c r="I3653" s="2" t="s">
        <v>19</v>
      </c>
      <c r="J3653" s="2" t="s">
        <v>20</v>
      </c>
      <c r="K3653" s="2">
        <v>2013</v>
      </c>
      <c r="L3653" s="2" t="s">
        <v>36</v>
      </c>
      <c r="M3653" s="3">
        <v>41583</v>
      </c>
    </row>
    <row r="3654" spans="1:13" x14ac:dyDescent="0.2">
      <c r="A3654" s="1" t="s">
        <v>60</v>
      </c>
      <c r="B3654" s="2" t="s">
        <v>4091</v>
      </c>
      <c r="C3654" s="2" t="s">
        <v>15</v>
      </c>
      <c r="D3654" s="2" t="s">
        <v>4150</v>
      </c>
      <c r="E3654" s="2" t="s">
        <v>3438</v>
      </c>
      <c r="F3654" s="2" t="s">
        <v>76</v>
      </c>
      <c r="G3654" s="2">
        <v>67.099999999999994</v>
      </c>
      <c r="H3654" s="2">
        <v>32.9</v>
      </c>
      <c r="I3654" s="2" t="s">
        <v>19</v>
      </c>
      <c r="J3654" s="2" t="s">
        <v>20</v>
      </c>
      <c r="K3654" s="2">
        <v>2013</v>
      </c>
      <c r="L3654" s="2" t="s">
        <v>36</v>
      </c>
      <c r="M3654" s="3">
        <v>41583</v>
      </c>
    </row>
    <row r="3655" spans="1:13" x14ac:dyDescent="0.2">
      <c r="A3655" s="1" t="s">
        <v>511</v>
      </c>
      <c r="B3655" s="2" t="s">
        <v>4151</v>
      </c>
      <c r="C3655" s="2" t="s">
        <v>24</v>
      </c>
      <c r="D3655" s="4">
        <v>9000000</v>
      </c>
      <c r="E3655" s="2" t="s">
        <v>3438</v>
      </c>
      <c r="F3655" s="2" t="s">
        <v>251</v>
      </c>
      <c r="G3655" s="2">
        <v>60.7</v>
      </c>
      <c r="H3655" s="2">
        <v>39.299999999999997</v>
      </c>
      <c r="I3655" s="2" t="s">
        <v>19</v>
      </c>
      <c r="J3655" s="6">
        <v>0.55000000000000004</v>
      </c>
      <c r="K3655" s="2">
        <v>2013</v>
      </c>
      <c r="L3655" s="2" t="s">
        <v>36</v>
      </c>
      <c r="M3655" s="3">
        <v>41583</v>
      </c>
    </row>
    <row r="3656" spans="1:13" x14ac:dyDescent="0.2">
      <c r="A3656" s="1" t="s">
        <v>91</v>
      </c>
      <c r="B3656" s="2" t="s">
        <v>3492</v>
      </c>
      <c r="C3656" s="2" t="s">
        <v>24</v>
      </c>
      <c r="D3656" s="4">
        <v>130000000</v>
      </c>
      <c r="E3656" s="2" t="s">
        <v>3438</v>
      </c>
      <c r="F3656" s="2" t="s">
        <v>48</v>
      </c>
      <c r="G3656" s="2">
        <v>46.5</v>
      </c>
      <c r="H3656" s="2">
        <v>53.5</v>
      </c>
      <c r="I3656" s="2" t="s">
        <v>26</v>
      </c>
      <c r="J3656" s="6">
        <v>0.55000000000000004</v>
      </c>
      <c r="K3656" s="2">
        <v>2013</v>
      </c>
      <c r="L3656" s="2" t="s">
        <v>36</v>
      </c>
      <c r="M3656" s="3">
        <v>41583</v>
      </c>
    </row>
    <row r="3657" spans="1:13" x14ac:dyDescent="0.2">
      <c r="A3657" s="1" t="s">
        <v>374</v>
      </c>
      <c r="B3657" s="2" t="s">
        <v>3605</v>
      </c>
      <c r="C3657" s="2" t="s">
        <v>24</v>
      </c>
      <c r="D3657" s="4">
        <v>27800000</v>
      </c>
      <c r="E3657" s="2" t="s">
        <v>3438</v>
      </c>
      <c r="F3657" s="2" t="s">
        <v>245</v>
      </c>
      <c r="G3657" s="2">
        <v>47.83</v>
      </c>
      <c r="H3657" s="2">
        <v>52.17</v>
      </c>
      <c r="I3657" s="2" t="s">
        <v>26</v>
      </c>
      <c r="J3657" s="6">
        <v>0.55000000000000004</v>
      </c>
      <c r="K3657" s="2">
        <v>2013</v>
      </c>
      <c r="L3657" s="2" t="s">
        <v>36</v>
      </c>
      <c r="M3657" s="3">
        <v>41583</v>
      </c>
    </row>
    <row r="3658" spans="1:13" x14ac:dyDescent="0.2">
      <c r="A3658" s="1" t="s">
        <v>91</v>
      </c>
      <c r="B3658" s="2" t="s">
        <v>3798</v>
      </c>
      <c r="C3658" s="2" t="s">
        <v>24</v>
      </c>
      <c r="D3658" s="4">
        <v>60000000</v>
      </c>
      <c r="E3658" s="2" t="s">
        <v>3438</v>
      </c>
      <c r="F3658" s="2" t="s">
        <v>44</v>
      </c>
      <c r="G3658" s="2">
        <v>73.900000000000006</v>
      </c>
      <c r="H3658" s="2">
        <v>26.1</v>
      </c>
      <c r="I3658" s="2" t="s">
        <v>19</v>
      </c>
      <c r="J3658" s="6">
        <v>0.55000000000000004</v>
      </c>
      <c r="K3658" s="2">
        <v>2013</v>
      </c>
      <c r="L3658" s="2" t="s">
        <v>36</v>
      </c>
      <c r="M3658" s="3">
        <v>41583</v>
      </c>
    </row>
    <row r="3659" spans="1:13" x14ac:dyDescent="0.2">
      <c r="A3659" s="1" t="s">
        <v>91</v>
      </c>
      <c r="B3659" s="2" t="s">
        <v>3802</v>
      </c>
      <c r="C3659" s="2" t="s">
        <v>15</v>
      </c>
      <c r="D3659" s="2" t="s">
        <v>4152</v>
      </c>
      <c r="E3659" s="2" t="s">
        <v>3438</v>
      </c>
      <c r="F3659" s="2" t="s">
        <v>233</v>
      </c>
      <c r="G3659" s="2">
        <v>72</v>
      </c>
      <c r="H3659" s="2">
        <v>28</v>
      </c>
      <c r="I3659" s="2" t="s">
        <v>19</v>
      </c>
      <c r="J3659" s="2" t="s">
        <v>20</v>
      </c>
      <c r="K3659" s="2">
        <v>2013</v>
      </c>
      <c r="L3659" s="2" t="s">
        <v>36</v>
      </c>
      <c r="M3659" s="3">
        <v>41583</v>
      </c>
    </row>
    <row r="3660" spans="1:13" x14ac:dyDescent="0.2">
      <c r="A3660" s="1" t="s">
        <v>60</v>
      </c>
      <c r="B3660" s="2" t="s">
        <v>4153</v>
      </c>
      <c r="C3660" s="2" t="s">
        <v>24</v>
      </c>
      <c r="D3660" s="4">
        <v>5000000</v>
      </c>
      <c r="E3660" s="2" t="s">
        <v>3438</v>
      </c>
      <c r="F3660" s="2" t="s">
        <v>130</v>
      </c>
      <c r="G3660" s="2">
        <v>62.5</v>
      </c>
      <c r="H3660" s="2">
        <v>37.5</v>
      </c>
      <c r="I3660" s="2" t="s">
        <v>26</v>
      </c>
      <c r="J3660" s="2" t="s">
        <v>20</v>
      </c>
      <c r="K3660" s="2">
        <v>2013</v>
      </c>
      <c r="L3660" s="2" t="s">
        <v>36</v>
      </c>
      <c r="M3660" s="3">
        <v>41583</v>
      </c>
    </row>
    <row r="3661" spans="1:13" x14ac:dyDescent="0.2">
      <c r="A3661" s="1" t="s">
        <v>69</v>
      </c>
      <c r="B3661" s="2" t="s">
        <v>4077</v>
      </c>
      <c r="C3661" s="2" t="s">
        <v>24</v>
      </c>
      <c r="D3661" s="4">
        <v>2750000</v>
      </c>
      <c r="E3661" s="2" t="s">
        <v>3438</v>
      </c>
      <c r="F3661" s="2" t="s">
        <v>314</v>
      </c>
      <c r="G3661" s="2">
        <v>94.12</v>
      </c>
      <c r="H3661" s="2">
        <v>5.88</v>
      </c>
      <c r="I3661" s="2" t="s">
        <v>19</v>
      </c>
      <c r="J3661" s="2" t="s">
        <v>20</v>
      </c>
      <c r="K3661" s="2">
        <v>2013</v>
      </c>
      <c r="L3661" s="2" t="s">
        <v>36</v>
      </c>
      <c r="M3661" s="3">
        <v>41436</v>
      </c>
    </row>
    <row r="3662" spans="1:13" x14ac:dyDescent="0.2">
      <c r="A3662" s="1" t="s">
        <v>66</v>
      </c>
      <c r="B3662" s="2" t="s">
        <v>3666</v>
      </c>
      <c r="C3662" s="2" t="s">
        <v>15</v>
      </c>
      <c r="D3662" s="2" t="s">
        <v>4154</v>
      </c>
      <c r="E3662" s="2" t="s">
        <v>3438</v>
      </c>
      <c r="F3662" s="2" t="s">
        <v>107</v>
      </c>
      <c r="G3662" s="2">
        <v>68.73</v>
      </c>
      <c r="H3662" s="2">
        <v>31.27</v>
      </c>
      <c r="I3662" s="2" t="s">
        <v>19</v>
      </c>
      <c r="J3662" s="2" t="s">
        <v>20</v>
      </c>
      <c r="K3662" s="2">
        <v>2013</v>
      </c>
      <c r="L3662" s="2" t="s">
        <v>36</v>
      </c>
      <c r="M3662" s="3">
        <v>41429</v>
      </c>
    </row>
    <row r="3663" spans="1:13" x14ac:dyDescent="0.2">
      <c r="A3663" s="1" t="s">
        <v>32</v>
      </c>
      <c r="B3663" s="2" t="s">
        <v>3584</v>
      </c>
      <c r="C3663" s="2" t="s">
        <v>15</v>
      </c>
      <c r="D3663" s="2" t="s">
        <v>4155</v>
      </c>
      <c r="E3663" s="2" t="s">
        <v>3438</v>
      </c>
      <c r="F3663" s="2" t="s">
        <v>44</v>
      </c>
      <c r="G3663" s="2">
        <v>60.85</v>
      </c>
      <c r="H3663" s="2">
        <v>39.15</v>
      </c>
      <c r="I3663" s="2" t="s">
        <v>26</v>
      </c>
      <c r="J3663" s="2" t="s">
        <v>20</v>
      </c>
      <c r="K3663" s="2">
        <v>2013</v>
      </c>
      <c r="L3663" s="2" t="s">
        <v>36</v>
      </c>
      <c r="M3663" s="3">
        <v>41401</v>
      </c>
    </row>
    <row r="3664" spans="1:13" x14ac:dyDescent="0.2">
      <c r="A3664" s="1" t="s">
        <v>66</v>
      </c>
      <c r="B3664" s="2" t="s">
        <v>3445</v>
      </c>
      <c r="C3664" s="2" t="s">
        <v>15</v>
      </c>
      <c r="D3664" s="2" t="s">
        <v>4156</v>
      </c>
      <c r="E3664" s="2" t="s">
        <v>3438</v>
      </c>
      <c r="F3664" s="2" t="s">
        <v>107</v>
      </c>
      <c r="G3664" s="2">
        <v>78.64</v>
      </c>
      <c r="H3664" s="2">
        <v>21.36</v>
      </c>
      <c r="I3664" s="2" t="s">
        <v>19</v>
      </c>
      <c r="J3664" s="2" t="s">
        <v>20</v>
      </c>
      <c r="K3664" s="2">
        <v>2013</v>
      </c>
      <c r="L3664" s="2" t="s">
        <v>36</v>
      </c>
      <c r="M3664" s="3">
        <v>41401</v>
      </c>
    </row>
    <row r="3665" spans="1:13" x14ac:dyDescent="0.2">
      <c r="A3665" s="1" t="s">
        <v>66</v>
      </c>
      <c r="B3665" s="2" t="s">
        <v>3447</v>
      </c>
      <c r="C3665" s="2" t="s">
        <v>15</v>
      </c>
      <c r="D3665" s="2" t="s">
        <v>4156</v>
      </c>
      <c r="E3665" s="2" t="s">
        <v>3438</v>
      </c>
      <c r="F3665" s="2" t="s">
        <v>55</v>
      </c>
      <c r="G3665" s="2">
        <v>79.08</v>
      </c>
      <c r="H3665" s="2">
        <v>20.92</v>
      </c>
      <c r="I3665" s="2" t="s">
        <v>19</v>
      </c>
      <c r="J3665" s="2" t="s">
        <v>20</v>
      </c>
      <c r="K3665" s="2">
        <v>2013</v>
      </c>
      <c r="L3665" s="2" t="s">
        <v>36</v>
      </c>
      <c r="M3665" s="3">
        <v>41401</v>
      </c>
    </row>
    <row r="3666" spans="1:13" x14ac:dyDescent="0.2">
      <c r="A3666" s="1" t="s">
        <v>91</v>
      </c>
      <c r="B3666" s="2" t="s">
        <v>3449</v>
      </c>
      <c r="C3666" s="2" t="s">
        <v>15</v>
      </c>
      <c r="D3666" s="2" t="s">
        <v>4157</v>
      </c>
      <c r="E3666" s="2" t="s">
        <v>3438</v>
      </c>
      <c r="F3666" s="2" t="s">
        <v>78</v>
      </c>
      <c r="G3666" s="2">
        <v>69</v>
      </c>
      <c r="H3666" s="2">
        <v>31</v>
      </c>
      <c r="I3666" s="2" t="s">
        <v>19</v>
      </c>
      <c r="J3666" s="2" t="s">
        <v>20</v>
      </c>
      <c r="K3666" s="2">
        <v>2013</v>
      </c>
      <c r="L3666" s="2" t="s">
        <v>36</v>
      </c>
      <c r="M3666" s="3">
        <v>41401</v>
      </c>
    </row>
    <row r="3667" spans="1:13" x14ac:dyDescent="0.2">
      <c r="A3667" s="1" t="s">
        <v>91</v>
      </c>
      <c r="B3667" s="2" t="s">
        <v>2171</v>
      </c>
      <c r="C3667" s="2" t="s">
        <v>15</v>
      </c>
      <c r="D3667" s="2" t="s">
        <v>4158</v>
      </c>
      <c r="E3667" s="2" t="s">
        <v>3438</v>
      </c>
      <c r="F3667" s="2" t="s">
        <v>35</v>
      </c>
      <c r="G3667" s="2">
        <v>67.7</v>
      </c>
      <c r="H3667" s="2">
        <v>32.299999999999997</v>
      </c>
      <c r="I3667" s="2" t="s">
        <v>19</v>
      </c>
      <c r="J3667" s="2" t="s">
        <v>20</v>
      </c>
      <c r="K3667" s="2">
        <v>2013</v>
      </c>
      <c r="L3667" s="2" t="s">
        <v>36</v>
      </c>
      <c r="M3667" s="3">
        <v>41401</v>
      </c>
    </row>
    <row r="3668" spans="1:13" x14ac:dyDescent="0.2">
      <c r="A3668" s="1" t="s">
        <v>52</v>
      </c>
      <c r="B3668" s="2" t="s">
        <v>3848</v>
      </c>
      <c r="C3668" s="2" t="s">
        <v>15</v>
      </c>
      <c r="D3668" s="2" t="s">
        <v>4159</v>
      </c>
      <c r="E3668" s="2" t="s">
        <v>3438</v>
      </c>
      <c r="F3668" s="2" t="s">
        <v>107</v>
      </c>
      <c r="G3668" s="2">
        <v>15.65</v>
      </c>
      <c r="H3668" s="2">
        <v>84.35</v>
      </c>
      <c r="I3668" s="2" t="s">
        <v>26</v>
      </c>
      <c r="J3668" s="2" t="s">
        <v>27</v>
      </c>
      <c r="K3668" s="2">
        <v>2013</v>
      </c>
      <c r="L3668" s="2" t="s">
        <v>36</v>
      </c>
      <c r="M3668" s="3">
        <v>41401</v>
      </c>
    </row>
    <row r="3669" spans="1:13" x14ac:dyDescent="0.2">
      <c r="A3669" s="1" t="s">
        <v>52</v>
      </c>
      <c r="B3669" s="2" t="s">
        <v>3439</v>
      </c>
      <c r="C3669" s="2" t="s">
        <v>15</v>
      </c>
      <c r="D3669" s="2" t="s">
        <v>4160</v>
      </c>
      <c r="E3669" s="2" t="s">
        <v>3438</v>
      </c>
      <c r="F3669" s="2" t="s">
        <v>55</v>
      </c>
      <c r="G3669" s="2">
        <v>81.75</v>
      </c>
      <c r="H3669" s="2">
        <v>18.25</v>
      </c>
      <c r="I3669" s="2" t="s">
        <v>19</v>
      </c>
      <c r="J3669" s="2" t="s">
        <v>20</v>
      </c>
      <c r="K3669" s="2">
        <v>2013</v>
      </c>
      <c r="L3669" s="2" t="s">
        <v>36</v>
      </c>
      <c r="M3669" s="3">
        <v>41401</v>
      </c>
    </row>
    <row r="3670" spans="1:13" x14ac:dyDescent="0.2">
      <c r="A3670" s="1" t="s">
        <v>242</v>
      </c>
      <c r="B3670" s="2" t="s">
        <v>3661</v>
      </c>
      <c r="C3670" s="2" t="s">
        <v>15</v>
      </c>
      <c r="D3670" s="2" t="s">
        <v>4161</v>
      </c>
      <c r="E3670" s="2" t="s">
        <v>3438</v>
      </c>
      <c r="F3670" s="2" t="s">
        <v>107</v>
      </c>
      <c r="G3670" s="2">
        <v>76.5</v>
      </c>
      <c r="H3670" s="2">
        <v>23.5</v>
      </c>
      <c r="I3670" s="2" t="s">
        <v>19</v>
      </c>
      <c r="J3670" s="2" t="s">
        <v>20</v>
      </c>
      <c r="K3670" s="2">
        <v>2013</v>
      </c>
      <c r="L3670" s="2" t="s">
        <v>36</v>
      </c>
      <c r="M3670" s="3">
        <v>41397</v>
      </c>
    </row>
    <row r="3671" spans="1:13" x14ac:dyDescent="0.2">
      <c r="A3671" s="1" t="s">
        <v>13</v>
      </c>
      <c r="B3671" s="2" t="s">
        <v>3827</v>
      </c>
      <c r="C3671" s="2" t="s">
        <v>15</v>
      </c>
      <c r="D3671" s="2" t="s">
        <v>4162</v>
      </c>
      <c r="E3671" s="2" t="s">
        <v>3438</v>
      </c>
      <c r="F3671" s="2" t="s">
        <v>44</v>
      </c>
      <c r="G3671" s="2">
        <v>72.77</v>
      </c>
      <c r="H3671" s="2">
        <v>27.23</v>
      </c>
      <c r="I3671" s="2" t="s">
        <v>19</v>
      </c>
      <c r="J3671" s="2" t="s">
        <v>20</v>
      </c>
      <c r="K3671" s="2">
        <v>2013</v>
      </c>
      <c r="L3671" s="2" t="s">
        <v>36</v>
      </c>
      <c r="M3671" s="3">
        <v>41345</v>
      </c>
    </row>
    <row r="3672" spans="1:13" x14ac:dyDescent="0.2">
      <c r="A3672" s="1" t="s">
        <v>13</v>
      </c>
      <c r="B3672" s="2" t="s">
        <v>3562</v>
      </c>
      <c r="C3672" s="2" t="s">
        <v>24</v>
      </c>
      <c r="D3672" s="4">
        <v>110000000</v>
      </c>
      <c r="E3672" s="2" t="s">
        <v>3438</v>
      </c>
      <c r="F3672" s="2" t="s">
        <v>44</v>
      </c>
      <c r="G3672" s="2">
        <v>61.78</v>
      </c>
      <c r="H3672" s="2">
        <v>38.21</v>
      </c>
      <c r="I3672" s="2" t="s">
        <v>19</v>
      </c>
      <c r="J3672" s="6">
        <v>0.55000000000000004</v>
      </c>
      <c r="K3672" s="2">
        <v>2013</v>
      </c>
      <c r="L3672" s="2" t="s">
        <v>36</v>
      </c>
      <c r="M3672" s="3">
        <v>41338</v>
      </c>
    </row>
    <row r="3673" spans="1:13" x14ac:dyDescent="0.2">
      <c r="A3673" s="1" t="s">
        <v>205</v>
      </c>
      <c r="B3673" s="2" t="s">
        <v>3530</v>
      </c>
      <c r="C3673" s="2" t="s">
        <v>24</v>
      </c>
      <c r="D3673" s="4">
        <v>56500000</v>
      </c>
      <c r="E3673" s="2" t="s">
        <v>3438</v>
      </c>
      <c r="F3673" s="2" t="s">
        <v>55</v>
      </c>
      <c r="G3673" s="2">
        <v>62.8</v>
      </c>
      <c r="H3673" s="2">
        <v>37.200000000000003</v>
      </c>
      <c r="I3673" s="2" t="s">
        <v>19</v>
      </c>
      <c r="J3673" s="6">
        <v>0.55000000000000004</v>
      </c>
      <c r="K3673" s="2">
        <v>2012</v>
      </c>
      <c r="L3673" s="2" t="s">
        <v>21</v>
      </c>
      <c r="M3673" s="3">
        <v>41219</v>
      </c>
    </row>
    <row r="3674" spans="1:13" x14ac:dyDescent="0.2">
      <c r="A3674" s="1" t="s">
        <v>308</v>
      </c>
      <c r="B3674" s="2" t="s">
        <v>3854</v>
      </c>
      <c r="C3674" s="2" t="s">
        <v>24</v>
      </c>
      <c r="D3674" s="4">
        <v>3600000</v>
      </c>
      <c r="E3674" s="2" t="s">
        <v>3438</v>
      </c>
      <c r="F3674" s="2" t="s">
        <v>65</v>
      </c>
      <c r="G3674" s="2">
        <v>79.3</v>
      </c>
      <c r="H3674" s="2">
        <v>20.7</v>
      </c>
      <c r="I3674" s="2" t="s">
        <v>19</v>
      </c>
      <c r="J3674" s="6">
        <v>0.55000000000000004</v>
      </c>
      <c r="K3674" s="2">
        <v>2012</v>
      </c>
      <c r="L3674" s="2" t="s">
        <v>21</v>
      </c>
      <c r="M3674" s="3">
        <v>41219</v>
      </c>
    </row>
    <row r="3675" spans="1:13" x14ac:dyDescent="0.2">
      <c r="A3675" s="1" t="s">
        <v>22</v>
      </c>
      <c r="B3675" s="2" t="s">
        <v>3535</v>
      </c>
      <c r="C3675" s="2" t="s">
        <v>24</v>
      </c>
      <c r="D3675" s="4">
        <v>41000000</v>
      </c>
      <c r="E3675" s="2" t="s">
        <v>3438</v>
      </c>
      <c r="F3675" s="2" t="s">
        <v>257</v>
      </c>
      <c r="G3675" s="2">
        <v>66.3</v>
      </c>
      <c r="H3675" s="2">
        <v>33.700000000000003</v>
      </c>
      <c r="I3675" s="2" t="s">
        <v>19</v>
      </c>
      <c r="J3675" s="6">
        <v>0.55000000000000004</v>
      </c>
      <c r="K3675" s="2">
        <v>2012</v>
      </c>
      <c r="L3675" s="2" t="s">
        <v>21</v>
      </c>
      <c r="M3675" s="3">
        <v>41219</v>
      </c>
    </row>
    <row r="3676" spans="1:13" x14ac:dyDescent="0.2">
      <c r="A3676" s="1" t="s">
        <v>13</v>
      </c>
      <c r="B3676" s="2" t="s">
        <v>4163</v>
      </c>
      <c r="C3676" s="2" t="s">
        <v>24</v>
      </c>
      <c r="D3676" s="4">
        <v>129000000</v>
      </c>
      <c r="E3676" s="2" t="s">
        <v>3438</v>
      </c>
      <c r="F3676" s="2" t="s">
        <v>490</v>
      </c>
      <c r="G3676" s="2">
        <v>73.099999999999994</v>
      </c>
      <c r="H3676" s="2">
        <v>26.9</v>
      </c>
      <c r="I3676" s="2" t="s">
        <v>19</v>
      </c>
      <c r="J3676" s="6">
        <v>0.55000000000000004</v>
      </c>
      <c r="K3676" s="2">
        <v>2012</v>
      </c>
      <c r="L3676" s="2" t="s">
        <v>21</v>
      </c>
      <c r="M3676" s="3">
        <v>41219</v>
      </c>
    </row>
    <row r="3677" spans="1:13" x14ac:dyDescent="0.2">
      <c r="A3677" s="1" t="s">
        <v>52</v>
      </c>
      <c r="B3677" s="2" t="s">
        <v>3536</v>
      </c>
      <c r="C3677" s="2" t="s">
        <v>24</v>
      </c>
      <c r="D3677" s="4">
        <v>120000000</v>
      </c>
      <c r="E3677" s="2" t="s">
        <v>3438</v>
      </c>
      <c r="F3677" s="2" t="s">
        <v>136</v>
      </c>
      <c r="G3677" s="2">
        <v>71.599999999999994</v>
      </c>
      <c r="H3677" s="2">
        <v>28.5</v>
      </c>
      <c r="I3677" s="2" t="s">
        <v>19</v>
      </c>
      <c r="J3677" s="6">
        <v>0.55000000000000004</v>
      </c>
      <c r="K3677" s="2">
        <v>2012</v>
      </c>
      <c r="L3677" s="2" t="s">
        <v>21</v>
      </c>
      <c r="M3677" s="3">
        <v>41219</v>
      </c>
    </row>
    <row r="3678" spans="1:13" x14ac:dyDescent="0.2">
      <c r="A3678" s="1" t="s">
        <v>217</v>
      </c>
      <c r="B3678" s="2" t="s">
        <v>4066</v>
      </c>
      <c r="C3678" s="2" t="s">
        <v>24</v>
      </c>
      <c r="D3678" s="4">
        <v>68000000</v>
      </c>
      <c r="E3678" s="2" t="s">
        <v>3438</v>
      </c>
      <c r="F3678" s="2" t="s">
        <v>48</v>
      </c>
      <c r="G3678" s="2">
        <v>71.5</v>
      </c>
      <c r="H3678" s="2">
        <v>28.5</v>
      </c>
      <c r="I3678" s="2" t="s">
        <v>19</v>
      </c>
      <c r="J3678" s="6">
        <v>0.55000000000000004</v>
      </c>
      <c r="K3678" s="2">
        <v>2012</v>
      </c>
      <c r="L3678" s="2" t="s">
        <v>21</v>
      </c>
      <c r="M3678" s="3">
        <v>41219</v>
      </c>
    </row>
    <row r="3679" spans="1:13" x14ac:dyDescent="0.2">
      <c r="A3679" s="1" t="s">
        <v>13</v>
      </c>
      <c r="B3679" s="2" t="s">
        <v>3458</v>
      </c>
      <c r="C3679" s="2" t="s">
        <v>24</v>
      </c>
      <c r="D3679" s="4">
        <v>90000000</v>
      </c>
      <c r="E3679" s="2" t="s">
        <v>3438</v>
      </c>
      <c r="F3679" s="2" t="s">
        <v>874</v>
      </c>
      <c r="G3679" s="2">
        <v>86.1</v>
      </c>
      <c r="H3679" s="2">
        <v>13.9</v>
      </c>
      <c r="I3679" s="2" t="s">
        <v>19</v>
      </c>
      <c r="J3679" s="6">
        <v>0.55000000000000004</v>
      </c>
      <c r="K3679" s="2">
        <v>2012</v>
      </c>
      <c r="L3679" s="2" t="s">
        <v>21</v>
      </c>
      <c r="M3679" s="3">
        <v>41219</v>
      </c>
    </row>
    <row r="3680" spans="1:13" x14ac:dyDescent="0.2">
      <c r="A3680" s="1" t="s">
        <v>363</v>
      </c>
      <c r="B3680" s="2" t="s">
        <v>3672</v>
      </c>
      <c r="C3680" s="2" t="s">
        <v>24</v>
      </c>
      <c r="D3680" s="4">
        <v>49000000</v>
      </c>
      <c r="E3680" s="2" t="s">
        <v>3438</v>
      </c>
      <c r="F3680" s="2" t="s">
        <v>140</v>
      </c>
      <c r="G3680" s="2">
        <v>69.3</v>
      </c>
      <c r="H3680" s="2">
        <v>30.7</v>
      </c>
      <c r="I3680" s="2" t="s">
        <v>19</v>
      </c>
      <c r="J3680" s="6">
        <v>0.55000000000000004</v>
      </c>
      <c r="K3680" s="2">
        <v>2012</v>
      </c>
      <c r="L3680" s="2" t="s">
        <v>21</v>
      </c>
      <c r="M3680" s="3">
        <v>41219</v>
      </c>
    </row>
    <row r="3681" spans="1:13" x14ac:dyDescent="0.2">
      <c r="A3681" s="1" t="s">
        <v>91</v>
      </c>
      <c r="B3681" s="2" t="s">
        <v>2137</v>
      </c>
      <c r="C3681" s="2" t="s">
        <v>24</v>
      </c>
      <c r="D3681" s="4">
        <v>41900000</v>
      </c>
      <c r="E3681" s="2" t="s">
        <v>3438</v>
      </c>
      <c r="F3681" s="2" t="s">
        <v>59</v>
      </c>
      <c r="G3681" s="2">
        <v>73.400000000000006</v>
      </c>
      <c r="H3681" s="2">
        <v>26.6</v>
      </c>
      <c r="I3681" s="2" t="s">
        <v>19</v>
      </c>
      <c r="J3681" s="6">
        <v>0.55000000000000004</v>
      </c>
      <c r="K3681" s="2">
        <v>2012</v>
      </c>
      <c r="L3681" s="2" t="s">
        <v>21</v>
      </c>
      <c r="M3681" s="3">
        <v>41219</v>
      </c>
    </row>
    <row r="3682" spans="1:13" x14ac:dyDescent="0.2">
      <c r="A3682" s="1" t="s">
        <v>296</v>
      </c>
      <c r="B3682" s="2" t="s">
        <v>4164</v>
      </c>
      <c r="C3682" s="2" t="s">
        <v>24</v>
      </c>
      <c r="D3682" s="4">
        <v>31000000</v>
      </c>
      <c r="E3682" s="2" t="s">
        <v>3438</v>
      </c>
      <c r="F3682" s="2" t="s">
        <v>78</v>
      </c>
      <c r="G3682" s="2">
        <v>61.2</v>
      </c>
      <c r="H3682" s="2">
        <v>38.799999999999997</v>
      </c>
      <c r="I3682" s="2" t="s">
        <v>19</v>
      </c>
      <c r="J3682" s="6">
        <v>0.55000000000000004</v>
      </c>
      <c r="K3682" s="2">
        <v>2012</v>
      </c>
      <c r="L3682" s="2" t="s">
        <v>21</v>
      </c>
      <c r="M3682" s="3">
        <v>41219</v>
      </c>
    </row>
    <row r="3683" spans="1:13" x14ac:dyDescent="0.2">
      <c r="A3683" s="1" t="s">
        <v>79</v>
      </c>
      <c r="B3683" s="2" t="s">
        <v>3461</v>
      </c>
      <c r="C3683" s="2" t="s">
        <v>24</v>
      </c>
      <c r="D3683" s="4">
        <v>88400000</v>
      </c>
      <c r="E3683" s="2" t="s">
        <v>3438</v>
      </c>
      <c r="F3683" s="2" t="s">
        <v>76</v>
      </c>
      <c r="G3683" s="2">
        <v>58.2</v>
      </c>
      <c r="H3683" s="2">
        <v>41.8</v>
      </c>
      <c r="I3683" s="2" t="s">
        <v>19</v>
      </c>
      <c r="J3683" s="6">
        <v>0.55000000000000004</v>
      </c>
      <c r="K3683" s="2">
        <v>2012</v>
      </c>
      <c r="L3683" s="2" t="s">
        <v>21</v>
      </c>
      <c r="M3683" s="3">
        <v>41219</v>
      </c>
    </row>
    <row r="3684" spans="1:13" x14ac:dyDescent="0.2">
      <c r="A3684" s="1" t="s">
        <v>217</v>
      </c>
      <c r="B3684" s="2" t="s">
        <v>3551</v>
      </c>
      <c r="C3684" s="2" t="s">
        <v>24</v>
      </c>
      <c r="D3684" s="4">
        <v>346000000</v>
      </c>
      <c r="E3684" s="2" t="s">
        <v>3438</v>
      </c>
      <c r="F3684" s="2" t="s">
        <v>159</v>
      </c>
      <c r="G3684" s="2">
        <v>70.2</v>
      </c>
      <c r="H3684" s="2">
        <v>29.8</v>
      </c>
      <c r="I3684" s="2" t="s">
        <v>19</v>
      </c>
      <c r="J3684" s="6">
        <v>0.55000000000000004</v>
      </c>
      <c r="K3684" s="2">
        <v>2012</v>
      </c>
      <c r="L3684" s="2" t="s">
        <v>21</v>
      </c>
      <c r="M3684" s="3">
        <v>41219</v>
      </c>
    </row>
    <row r="3685" spans="1:13" x14ac:dyDescent="0.2">
      <c r="A3685" s="1" t="s">
        <v>217</v>
      </c>
      <c r="B3685" s="2" t="s">
        <v>3551</v>
      </c>
      <c r="C3685" s="2" t="s">
        <v>24</v>
      </c>
      <c r="D3685" s="4">
        <v>68000000</v>
      </c>
      <c r="E3685" s="2" t="s">
        <v>3438</v>
      </c>
      <c r="F3685" s="2" t="s">
        <v>233</v>
      </c>
      <c r="G3685" s="2">
        <v>67.900000000000006</v>
      </c>
      <c r="H3685" s="2">
        <v>32.1</v>
      </c>
      <c r="I3685" s="2" t="s">
        <v>19</v>
      </c>
      <c r="J3685" s="6">
        <v>0.55000000000000004</v>
      </c>
      <c r="K3685" s="2">
        <v>2012</v>
      </c>
      <c r="L3685" s="2" t="s">
        <v>21</v>
      </c>
      <c r="M3685" s="3">
        <v>41219</v>
      </c>
    </row>
    <row r="3686" spans="1:13" x14ac:dyDescent="0.2">
      <c r="A3686" s="1" t="s">
        <v>111</v>
      </c>
      <c r="B3686" s="2" t="s">
        <v>3868</v>
      </c>
      <c r="C3686" s="2" t="s">
        <v>24</v>
      </c>
      <c r="D3686" s="4">
        <v>198000000</v>
      </c>
      <c r="E3686" s="2" t="s">
        <v>3438</v>
      </c>
      <c r="F3686" s="2" t="s">
        <v>48</v>
      </c>
      <c r="G3686" s="2">
        <v>53.9</v>
      </c>
      <c r="H3686" s="2">
        <v>46.1</v>
      </c>
      <c r="I3686" s="2" t="s">
        <v>26</v>
      </c>
      <c r="J3686" s="6">
        <v>0.55000000000000004</v>
      </c>
      <c r="K3686" s="2">
        <v>2012</v>
      </c>
      <c r="L3686" s="2" t="s">
        <v>21</v>
      </c>
      <c r="M3686" s="3">
        <v>41219</v>
      </c>
    </row>
    <row r="3687" spans="1:13" x14ac:dyDescent="0.2">
      <c r="A3687" s="1" t="s">
        <v>111</v>
      </c>
      <c r="B3687" s="2" t="s">
        <v>3868</v>
      </c>
      <c r="C3687" s="2" t="s">
        <v>24</v>
      </c>
      <c r="D3687" s="4">
        <v>4200000</v>
      </c>
      <c r="E3687" s="2" t="s">
        <v>3438</v>
      </c>
      <c r="F3687" s="2" t="s">
        <v>48</v>
      </c>
      <c r="G3687" s="2">
        <v>78.3</v>
      </c>
      <c r="H3687" s="2">
        <v>21.7</v>
      </c>
      <c r="I3687" s="2" t="s">
        <v>19</v>
      </c>
      <c r="J3687" s="6">
        <v>0.55000000000000004</v>
      </c>
      <c r="K3687" s="2">
        <v>2012</v>
      </c>
      <c r="L3687" s="2" t="s">
        <v>21</v>
      </c>
      <c r="M3687" s="3">
        <v>41219</v>
      </c>
    </row>
    <row r="3688" spans="1:13" x14ac:dyDescent="0.2">
      <c r="A3688" s="1" t="s">
        <v>391</v>
      </c>
      <c r="B3688" s="2" t="s">
        <v>3870</v>
      </c>
      <c r="C3688" s="2" t="s">
        <v>24</v>
      </c>
      <c r="D3688" s="4">
        <v>78000000</v>
      </c>
      <c r="E3688" s="2" t="s">
        <v>3438</v>
      </c>
      <c r="F3688" s="2" t="s">
        <v>59</v>
      </c>
      <c r="G3688" s="2">
        <v>65</v>
      </c>
      <c r="H3688" s="2">
        <v>35</v>
      </c>
      <c r="I3688" s="2" t="s">
        <v>19</v>
      </c>
      <c r="J3688" s="6">
        <v>0.55000000000000004</v>
      </c>
      <c r="K3688" s="2">
        <v>2012</v>
      </c>
      <c r="L3688" s="2" t="s">
        <v>21</v>
      </c>
      <c r="M3688" s="3">
        <v>41219</v>
      </c>
    </row>
    <row r="3689" spans="1:13" x14ac:dyDescent="0.2">
      <c r="A3689" s="1" t="s">
        <v>111</v>
      </c>
      <c r="B3689" s="2" t="s">
        <v>3871</v>
      </c>
      <c r="C3689" s="2" t="s">
        <v>24</v>
      </c>
      <c r="D3689" s="4">
        <v>90000000</v>
      </c>
      <c r="E3689" s="2" t="s">
        <v>3438</v>
      </c>
      <c r="F3689" s="2" t="s">
        <v>233</v>
      </c>
      <c r="G3689" s="2">
        <v>66.400000000000006</v>
      </c>
      <c r="H3689" s="2">
        <v>33.6</v>
      </c>
      <c r="I3689" s="2" t="s">
        <v>19</v>
      </c>
      <c r="J3689" s="6">
        <v>0.55000000000000004</v>
      </c>
      <c r="K3689" s="2">
        <v>2012</v>
      </c>
      <c r="L3689" s="2" t="s">
        <v>21</v>
      </c>
      <c r="M3689" s="3">
        <v>41219</v>
      </c>
    </row>
    <row r="3690" spans="1:13" x14ac:dyDescent="0.2">
      <c r="A3690" s="1" t="s">
        <v>363</v>
      </c>
      <c r="B3690" s="2" t="s">
        <v>3676</v>
      </c>
      <c r="C3690" s="2" t="s">
        <v>24</v>
      </c>
      <c r="D3690" s="4">
        <v>153420000</v>
      </c>
      <c r="E3690" s="2" t="s">
        <v>3438</v>
      </c>
      <c r="F3690" s="2" t="s">
        <v>251</v>
      </c>
      <c r="G3690" s="2">
        <v>61.8</v>
      </c>
      <c r="H3690" s="2">
        <v>38.200000000000003</v>
      </c>
      <c r="I3690" s="2" t="s">
        <v>19</v>
      </c>
      <c r="J3690" s="6">
        <v>0.55000000000000004</v>
      </c>
      <c r="K3690" s="2">
        <v>2012</v>
      </c>
      <c r="L3690" s="2" t="s">
        <v>21</v>
      </c>
      <c r="M3690" s="3">
        <v>41219</v>
      </c>
    </row>
    <row r="3691" spans="1:13" x14ac:dyDescent="0.2">
      <c r="A3691" s="1" t="s">
        <v>79</v>
      </c>
      <c r="B3691" s="2" t="s">
        <v>3679</v>
      </c>
      <c r="C3691" s="2" t="s">
        <v>24</v>
      </c>
      <c r="D3691" s="4">
        <v>2800000000</v>
      </c>
      <c r="E3691" s="2" t="s">
        <v>3438</v>
      </c>
      <c r="F3691" s="2" t="s">
        <v>4165</v>
      </c>
      <c r="G3691" s="2">
        <v>61.8</v>
      </c>
      <c r="H3691" s="2">
        <v>38.200000000000003</v>
      </c>
      <c r="I3691" s="2" t="s">
        <v>19</v>
      </c>
      <c r="J3691" s="6">
        <v>0.55000000000000004</v>
      </c>
      <c r="K3691" s="2">
        <v>2012</v>
      </c>
      <c r="L3691" s="2" t="s">
        <v>21</v>
      </c>
      <c r="M3691" s="3">
        <v>41219</v>
      </c>
    </row>
    <row r="3692" spans="1:13" x14ac:dyDescent="0.2">
      <c r="A3692" s="1" t="s">
        <v>217</v>
      </c>
      <c r="B3692" s="2" t="s">
        <v>3876</v>
      </c>
      <c r="C3692" s="2" t="s">
        <v>24</v>
      </c>
      <c r="D3692" s="4">
        <v>350000000</v>
      </c>
      <c r="E3692" s="2" t="s">
        <v>3438</v>
      </c>
      <c r="F3692" s="2" t="s">
        <v>35</v>
      </c>
      <c r="G3692" s="2">
        <v>60.2</v>
      </c>
      <c r="H3692" s="2">
        <v>39.799999999999997</v>
      </c>
      <c r="I3692" s="2" t="s">
        <v>19</v>
      </c>
      <c r="J3692" s="6">
        <v>0.55000000000000004</v>
      </c>
      <c r="K3692" s="2">
        <v>2012</v>
      </c>
      <c r="L3692" s="2" t="s">
        <v>21</v>
      </c>
      <c r="M3692" s="3">
        <v>41219</v>
      </c>
    </row>
    <row r="3693" spans="1:13" x14ac:dyDescent="0.2">
      <c r="A3693" s="1" t="s">
        <v>242</v>
      </c>
      <c r="B3693" s="2" t="s">
        <v>3365</v>
      </c>
      <c r="C3693" s="2" t="s">
        <v>15</v>
      </c>
      <c r="D3693" s="2" t="s">
        <v>4166</v>
      </c>
      <c r="E3693" s="2" t="s">
        <v>3438</v>
      </c>
      <c r="F3693" s="2" t="s">
        <v>51</v>
      </c>
      <c r="G3693" s="2">
        <v>66.8</v>
      </c>
      <c r="H3693" s="2">
        <v>33.299999999999997</v>
      </c>
      <c r="I3693" s="2" t="s">
        <v>19</v>
      </c>
      <c r="J3693" s="2" t="s">
        <v>20</v>
      </c>
      <c r="K3693" s="2">
        <v>2012</v>
      </c>
      <c r="L3693" s="2" t="s">
        <v>21</v>
      </c>
      <c r="M3693" s="3">
        <v>41219</v>
      </c>
    </row>
    <row r="3694" spans="1:13" x14ac:dyDescent="0.2">
      <c r="A3694" s="1" t="s">
        <v>205</v>
      </c>
      <c r="B3694" s="2" t="s">
        <v>4052</v>
      </c>
      <c r="C3694" s="2" t="s">
        <v>24</v>
      </c>
      <c r="D3694" s="4">
        <v>260000000</v>
      </c>
      <c r="E3694" s="2" t="s">
        <v>3438</v>
      </c>
      <c r="F3694" s="2" t="s">
        <v>130</v>
      </c>
      <c r="G3694" s="2">
        <v>56.8</v>
      </c>
      <c r="H3694" s="2">
        <v>43.2</v>
      </c>
      <c r="I3694" s="2" t="s">
        <v>19</v>
      </c>
      <c r="J3694" s="6">
        <v>0.55000000000000004</v>
      </c>
      <c r="K3694" s="2">
        <v>2012</v>
      </c>
      <c r="L3694" s="2" t="s">
        <v>21</v>
      </c>
      <c r="M3694" s="3">
        <v>41219</v>
      </c>
    </row>
    <row r="3695" spans="1:13" x14ac:dyDescent="0.2">
      <c r="A3695" s="1" t="s">
        <v>269</v>
      </c>
      <c r="B3695" s="2" t="s">
        <v>4167</v>
      </c>
      <c r="C3695" s="2" t="s">
        <v>15</v>
      </c>
      <c r="D3695" s="2" t="s">
        <v>4168</v>
      </c>
      <c r="E3695" s="2" t="s">
        <v>3438</v>
      </c>
      <c r="F3695" s="2" t="s">
        <v>4169</v>
      </c>
      <c r="G3695" s="2">
        <v>70.8</v>
      </c>
      <c r="H3695" s="2">
        <v>29.2</v>
      </c>
      <c r="I3695" s="2" t="s">
        <v>19</v>
      </c>
      <c r="J3695" s="2" t="s">
        <v>20</v>
      </c>
      <c r="K3695" s="2">
        <v>2012</v>
      </c>
      <c r="L3695" s="2" t="s">
        <v>21</v>
      </c>
      <c r="M3695" s="3">
        <v>41219</v>
      </c>
    </row>
    <row r="3696" spans="1:13" x14ac:dyDescent="0.2">
      <c r="A3696" s="1" t="s">
        <v>111</v>
      </c>
      <c r="B3696" s="2" t="s">
        <v>2263</v>
      </c>
      <c r="C3696" s="2" t="s">
        <v>15</v>
      </c>
      <c r="D3696" s="2" t="s">
        <v>4170</v>
      </c>
      <c r="E3696" s="2" t="s">
        <v>3438</v>
      </c>
      <c r="F3696" s="2" t="s">
        <v>159</v>
      </c>
      <c r="G3696" s="2">
        <v>68.599999999999994</v>
      </c>
      <c r="H3696" s="2">
        <v>31.5</v>
      </c>
      <c r="I3696" s="2" t="s">
        <v>19</v>
      </c>
      <c r="J3696" s="2" t="s">
        <v>20</v>
      </c>
      <c r="K3696" s="2">
        <v>2012</v>
      </c>
      <c r="L3696" s="2" t="s">
        <v>21</v>
      </c>
      <c r="M3696" s="3">
        <v>41219</v>
      </c>
    </row>
    <row r="3697" spans="1:13" x14ac:dyDescent="0.2">
      <c r="A3697" s="1" t="s">
        <v>60</v>
      </c>
      <c r="B3697" s="2" t="s">
        <v>3557</v>
      </c>
      <c r="C3697" s="2" t="s">
        <v>24</v>
      </c>
      <c r="D3697" s="4">
        <v>25000000</v>
      </c>
      <c r="E3697" s="2" t="s">
        <v>3438</v>
      </c>
      <c r="F3697" s="2" t="s">
        <v>115</v>
      </c>
      <c r="G3697" s="2">
        <v>74.400000000000006</v>
      </c>
      <c r="H3697" s="2">
        <v>25.6</v>
      </c>
      <c r="I3697" s="2" t="s">
        <v>19</v>
      </c>
      <c r="J3697" s="6">
        <v>0.55000000000000004</v>
      </c>
      <c r="K3697" s="2">
        <v>2012</v>
      </c>
      <c r="L3697" s="2" t="s">
        <v>21</v>
      </c>
      <c r="M3697" s="3">
        <v>41219</v>
      </c>
    </row>
    <row r="3698" spans="1:13" x14ac:dyDescent="0.2">
      <c r="A3698" s="1" t="s">
        <v>52</v>
      </c>
      <c r="B3698" s="2" t="s">
        <v>4015</v>
      </c>
      <c r="C3698" s="2" t="s">
        <v>24</v>
      </c>
      <c r="D3698" s="4">
        <v>125000000</v>
      </c>
      <c r="E3698" s="2" t="s">
        <v>3438</v>
      </c>
      <c r="F3698" s="2" t="s">
        <v>95</v>
      </c>
      <c r="G3698" s="2">
        <v>79.5</v>
      </c>
      <c r="H3698" s="2">
        <v>20.5</v>
      </c>
      <c r="I3698" s="2" t="s">
        <v>19</v>
      </c>
      <c r="J3698" s="6">
        <v>0.55000000000000004</v>
      </c>
      <c r="K3698" s="2">
        <v>2012</v>
      </c>
      <c r="L3698" s="2" t="s">
        <v>21</v>
      </c>
      <c r="M3698" s="3">
        <v>41219</v>
      </c>
    </row>
    <row r="3699" spans="1:13" x14ac:dyDescent="0.2">
      <c r="A3699" s="1" t="s">
        <v>242</v>
      </c>
      <c r="B3699" s="2" t="s">
        <v>1461</v>
      </c>
      <c r="C3699" s="2" t="s">
        <v>24</v>
      </c>
      <c r="D3699" s="4">
        <v>475000000</v>
      </c>
      <c r="E3699" s="2" t="s">
        <v>3438</v>
      </c>
      <c r="F3699" s="2" t="s">
        <v>95</v>
      </c>
      <c r="G3699" s="2">
        <v>84.4</v>
      </c>
      <c r="H3699" s="2">
        <v>15.6</v>
      </c>
      <c r="I3699" s="2" t="s">
        <v>19</v>
      </c>
      <c r="J3699" s="6">
        <v>0.55000000000000004</v>
      </c>
      <c r="K3699" s="2">
        <v>2012</v>
      </c>
      <c r="L3699" s="2" t="s">
        <v>21</v>
      </c>
      <c r="M3699" s="3">
        <v>41219</v>
      </c>
    </row>
    <row r="3700" spans="1:13" x14ac:dyDescent="0.2">
      <c r="A3700" s="1" t="s">
        <v>23</v>
      </c>
      <c r="B3700" s="2" t="s">
        <v>23</v>
      </c>
      <c r="C3700" s="2" t="s">
        <v>15</v>
      </c>
      <c r="D3700" s="2" t="s">
        <v>4171</v>
      </c>
      <c r="E3700" s="2" t="s">
        <v>3438</v>
      </c>
      <c r="F3700" s="2" t="s">
        <v>4172</v>
      </c>
      <c r="G3700" s="2">
        <v>28.7</v>
      </c>
      <c r="H3700" s="2">
        <v>71.3</v>
      </c>
      <c r="I3700" s="2" t="s">
        <v>26</v>
      </c>
      <c r="J3700" s="2" t="s">
        <v>27</v>
      </c>
      <c r="K3700" s="2">
        <v>2012</v>
      </c>
      <c r="L3700" s="2" t="s">
        <v>21</v>
      </c>
      <c r="M3700" s="3">
        <v>41219</v>
      </c>
    </row>
    <row r="3701" spans="1:13" x14ac:dyDescent="0.2">
      <c r="A3701" s="1" t="s">
        <v>293</v>
      </c>
      <c r="B3701" s="2" t="s">
        <v>3689</v>
      </c>
      <c r="C3701" s="2" t="s">
        <v>24</v>
      </c>
      <c r="D3701" s="4">
        <v>25236190</v>
      </c>
      <c r="E3701" s="2" t="s">
        <v>3438</v>
      </c>
      <c r="F3701" s="2" t="s">
        <v>245</v>
      </c>
      <c r="G3701" s="2">
        <v>57.7</v>
      </c>
      <c r="H3701" s="2">
        <v>42.3</v>
      </c>
      <c r="I3701" s="2" t="s">
        <v>19</v>
      </c>
      <c r="J3701" s="6">
        <v>0.55000000000000004</v>
      </c>
      <c r="K3701" s="2">
        <v>2012</v>
      </c>
      <c r="L3701" s="2" t="s">
        <v>21</v>
      </c>
      <c r="M3701" s="3">
        <v>41219</v>
      </c>
    </row>
    <row r="3702" spans="1:13" x14ac:dyDescent="0.2">
      <c r="A3702" s="1" t="s">
        <v>13</v>
      </c>
      <c r="B3702" s="2" t="s">
        <v>3892</v>
      </c>
      <c r="C3702" s="2" t="s">
        <v>24</v>
      </c>
      <c r="D3702" s="4">
        <v>93000000</v>
      </c>
      <c r="E3702" s="2" t="s">
        <v>3438</v>
      </c>
      <c r="F3702" s="2" t="s">
        <v>97</v>
      </c>
      <c r="G3702" s="2">
        <v>57.4</v>
      </c>
      <c r="H3702" s="2">
        <v>42.6</v>
      </c>
      <c r="I3702" s="2" t="s">
        <v>19</v>
      </c>
      <c r="J3702" s="6">
        <v>0.55000000000000004</v>
      </c>
      <c r="K3702" s="2">
        <v>2012</v>
      </c>
      <c r="L3702" s="2" t="s">
        <v>21</v>
      </c>
      <c r="M3702" s="3">
        <v>41219</v>
      </c>
    </row>
    <row r="3703" spans="1:13" x14ac:dyDescent="0.2">
      <c r="A3703" s="1" t="s">
        <v>308</v>
      </c>
      <c r="B3703" s="2" t="s">
        <v>3691</v>
      </c>
      <c r="C3703" s="2" t="s">
        <v>24</v>
      </c>
      <c r="D3703" s="4">
        <v>60100000</v>
      </c>
      <c r="E3703" s="2" t="s">
        <v>3438</v>
      </c>
      <c r="F3703" s="2" t="s">
        <v>59</v>
      </c>
      <c r="G3703" s="2">
        <v>67.599999999999994</v>
      </c>
      <c r="H3703" s="2">
        <v>32.4</v>
      </c>
      <c r="I3703" s="2" t="s">
        <v>19</v>
      </c>
      <c r="J3703" s="6">
        <v>0.55000000000000004</v>
      </c>
      <c r="K3703" s="2">
        <v>2012</v>
      </c>
      <c r="L3703" s="2" t="s">
        <v>21</v>
      </c>
      <c r="M3703" s="3">
        <v>41219</v>
      </c>
    </row>
    <row r="3704" spans="1:13" x14ac:dyDescent="0.2">
      <c r="A3704" s="1" t="s">
        <v>280</v>
      </c>
      <c r="B3704" s="2" t="s">
        <v>3470</v>
      </c>
      <c r="C3704" s="2" t="s">
        <v>24</v>
      </c>
      <c r="D3704" s="4">
        <v>50000000</v>
      </c>
      <c r="E3704" s="2" t="s">
        <v>3438</v>
      </c>
      <c r="F3704" s="2" t="s">
        <v>44</v>
      </c>
      <c r="G3704" s="2">
        <v>70.400000000000006</v>
      </c>
      <c r="H3704" s="2">
        <v>29.6</v>
      </c>
      <c r="I3704" s="2" t="s">
        <v>19</v>
      </c>
      <c r="J3704" s="6">
        <v>0.55000000000000004</v>
      </c>
      <c r="K3704" s="2">
        <v>2012</v>
      </c>
      <c r="L3704" s="2" t="s">
        <v>21</v>
      </c>
      <c r="M3704" s="3">
        <v>41219</v>
      </c>
    </row>
    <row r="3705" spans="1:13" x14ac:dyDescent="0.2">
      <c r="A3705" s="1" t="s">
        <v>69</v>
      </c>
      <c r="B3705" s="2" t="s">
        <v>4173</v>
      </c>
      <c r="C3705" s="2" t="s">
        <v>24</v>
      </c>
      <c r="D3705" s="4">
        <v>848000000</v>
      </c>
      <c r="E3705" s="2" t="s">
        <v>3438</v>
      </c>
      <c r="F3705" s="2" t="s">
        <v>48</v>
      </c>
      <c r="G3705" s="2">
        <v>63.6</v>
      </c>
      <c r="H3705" s="2">
        <v>36.4</v>
      </c>
      <c r="I3705" s="2" t="s">
        <v>19</v>
      </c>
      <c r="J3705" s="6">
        <v>0.55000000000000004</v>
      </c>
      <c r="K3705" s="2">
        <v>2012</v>
      </c>
      <c r="L3705" s="2" t="s">
        <v>21</v>
      </c>
      <c r="M3705" s="3">
        <v>41219</v>
      </c>
    </row>
    <row r="3706" spans="1:13" x14ac:dyDescent="0.2">
      <c r="A3706" s="1" t="s">
        <v>13</v>
      </c>
      <c r="B3706" s="2" t="s">
        <v>3269</v>
      </c>
      <c r="C3706" s="2" t="s">
        <v>24</v>
      </c>
      <c r="D3706" s="4">
        <v>385000000</v>
      </c>
      <c r="E3706" s="2" t="s">
        <v>3438</v>
      </c>
      <c r="F3706" s="2" t="s">
        <v>2336</v>
      </c>
      <c r="G3706" s="2">
        <v>68.099999999999994</v>
      </c>
      <c r="H3706" s="2">
        <v>31.9</v>
      </c>
      <c r="I3706" s="2" t="s">
        <v>19</v>
      </c>
      <c r="J3706" s="6">
        <v>0.55000000000000004</v>
      </c>
      <c r="K3706" s="2">
        <v>2012</v>
      </c>
      <c r="L3706" s="2" t="s">
        <v>21</v>
      </c>
      <c r="M3706" s="3">
        <v>41219</v>
      </c>
    </row>
    <row r="3707" spans="1:13" x14ac:dyDescent="0.2">
      <c r="A3707" s="1" t="s">
        <v>511</v>
      </c>
      <c r="B3707" s="2" t="s">
        <v>1030</v>
      </c>
      <c r="C3707" s="2" t="s">
        <v>24</v>
      </c>
      <c r="D3707" s="4">
        <v>7500000</v>
      </c>
      <c r="E3707" s="2" t="s">
        <v>3438</v>
      </c>
      <c r="F3707" s="2" t="s">
        <v>44</v>
      </c>
      <c r="G3707" s="2">
        <v>67</v>
      </c>
      <c r="H3707" s="2">
        <v>33.1</v>
      </c>
      <c r="I3707" s="2" t="s">
        <v>19</v>
      </c>
      <c r="J3707" s="6">
        <v>0.55000000000000004</v>
      </c>
      <c r="K3707" s="2">
        <v>2012</v>
      </c>
      <c r="L3707" s="2" t="s">
        <v>21</v>
      </c>
      <c r="M3707" s="3">
        <v>41219</v>
      </c>
    </row>
    <row r="3708" spans="1:13" x14ac:dyDescent="0.2">
      <c r="A3708" s="1" t="s">
        <v>22</v>
      </c>
      <c r="B3708" s="2" t="s">
        <v>4174</v>
      </c>
      <c r="C3708" s="2" t="s">
        <v>24</v>
      </c>
      <c r="D3708" s="4">
        <v>150000000</v>
      </c>
      <c r="E3708" s="2" t="s">
        <v>3438</v>
      </c>
      <c r="F3708" s="2" t="s">
        <v>51</v>
      </c>
      <c r="G3708" s="2">
        <v>68.900000000000006</v>
      </c>
      <c r="H3708" s="2">
        <v>31.1</v>
      </c>
      <c r="I3708" s="2" t="s">
        <v>19</v>
      </c>
      <c r="J3708" s="6">
        <v>0.55000000000000004</v>
      </c>
      <c r="K3708" s="2">
        <v>2012</v>
      </c>
      <c r="L3708" s="2" t="s">
        <v>21</v>
      </c>
      <c r="M3708" s="3">
        <v>41219</v>
      </c>
    </row>
    <row r="3709" spans="1:13" x14ac:dyDescent="0.2">
      <c r="A3709" s="1" t="s">
        <v>13</v>
      </c>
      <c r="B3709" s="2" t="s">
        <v>4175</v>
      </c>
      <c r="C3709" s="2" t="s">
        <v>15</v>
      </c>
      <c r="D3709" s="2" t="s">
        <v>4176</v>
      </c>
      <c r="E3709" s="2" t="s">
        <v>3438</v>
      </c>
      <c r="F3709" s="2" t="s">
        <v>4177</v>
      </c>
      <c r="G3709" s="2">
        <v>54.3</v>
      </c>
      <c r="H3709" s="2">
        <v>45.7</v>
      </c>
      <c r="I3709" s="2" t="s">
        <v>26</v>
      </c>
      <c r="J3709" s="2" t="s">
        <v>20</v>
      </c>
      <c r="K3709" s="2">
        <v>2012</v>
      </c>
      <c r="L3709" s="2" t="s">
        <v>21</v>
      </c>
      <c r="M3709" s="3">
        <v>41219</v>
      </c>
    </row>
    <row r="3710" spans="1:13" x14ac:dyDescent="0.2">
      <c r="A3710" s="1" t="s">
        <v>13</v>
      </c>
      <c r="B3710" s="2" t="s">
        <v>4175</v>
      </c>
      <c r="C3710" s="2" t="s">
        <v>24</v>
      </c>
      <c r="D3710" s="4">
        <v>18510000</v>
      </c>
      <c r="E3710" s="2" t="s">
        <v>3438</v>
      </c>
      <c r="F3710" s="2" t="s">
        <v>4178</v>
      </c>
      <c r="G3710" s="2">
        <v>62.5</v>
      </c>
      <c r="H3710" s="2">
        <v>37.5</v>
      </c>
      <c r="I3710" s="2" t="s">
        <v>19</v>
      </c>
      <c r="J3710" s="6">
        <v>0.55000000000000004</v>
      </c>
      <c r="K3710" s="2">
        <v>2012</v>
      </c>
      <c r="L3710" s="2" t="s">
        <v>21</v>
      </c>
      <c r="M3710" s="3">
        <v>41219</v>
      </c>
    </row>
    <row r="3711" spans="1:13" x14ac:dyDescent="0.2">
      <c r="A3711" s="1" t="s">
        <v>205</v>
      </c>
      <c r="B3711" s="2" t="s">
        <v>3707</v>
      </c>
      <c r="C3711" s="2" t="s">
        <v>15</v>
      </c>
      <c r="D3711" s="2" t="s">
        <v>4179</v>
      </c>
      <c r="E3711" s="2" t="s">
        <v>3438</v>
      </c>
      <c r="F3711" s="2" t="s">
        <v>76</v>
      </c>
      <c r="G3711" s="2">
        <v>69</v>
      </c>
      <c r="H3711" s="2">
        <v>31.1</v>
      </c>
      <c r="I3711" s="2" t="s">
        <v>19</v>
      </c>
      <c r="J3711" s="2" t="s">
        <v>20</v>
      </c>
      <c r="K3711" s="2">
        <v>2012</v>
      </c>
      <c r="L3711" s="2" t="s">
        <v>21</v>
      </c>
      <c r="M3711" s="3">
        <v>41219</v>
      </c>
    </row>
    <row r="3712" spans="1:13" x14ac:dyDescent="0.2">
      <c r="A3712" s="1" t="s">
        <v>296</v>
      </c>
      <c r="B3712" s="2" t="s">
        <v>3905</v>
      </c>
      <c r="C3712" s="2" t="s">
        <v>24</v>
      </c>
      <c r="D3712" s="4">
        <v>23500000</v>
      </c>
      <c r="E3712" s="2" t="s">
        <v>3438</v>
      </c>
      <c r="F3712" s="2" t="s">
        <v>35</v>
      </c>
      <c r="G3712" s="2">
        <v>51.2</v>
      </c>
      <c r="H3712" s="2">
        <v>48.8</v>
      </c>
      <c r="I3712" s="2" t="s">
        <v>26</v>
      </c>
      <c r="J3712" s="6">
        <v>0.55000000000000004</v>
      </c>
      <c r="K3712" s="2">
        <v>2012</v>
      </c>
      <c r="L3712" s="2" t="s">
        <v>21</v>
      </c>
      <c r="M3712" s="3">
        <v>41219</v>
      </c>
    </row>
    <row r="3713" spans="1:13" x14ac:dyDescent="0.2">
      <c r="A3713" s="1" t="s">
        <v>91</v>
      </c>
      <c r="B3713" s="2" t="s">
        <v>3568</v>
      </c>
      <c r="C3713" s="2" t="s">
        <v>24</v>
      </c>
      <c r="D3713" s="4">
        <v>56000000</v>
      </c>
      <c r="E3713" s="2" t="s">
        <v>3438</v>
      </c>
      <c r="F3713" s="2" t="s">
        <v>130</v>
      </c>
      <c r="G3713" s="2">
        <v>67.5</v>
      </c>
      <c r="H3713" s="2">
        <v>32.5</v>
      </c>
      <c r="I3713" s="2" t="s">
        <v>19</v>
      </c>
      <c r="J3713" s="6">
        <v>0.55000000000000004</v>
      </c>
      <c r="K3713" s="2">
        <v>2012</v>
      </c>
      <c r="L3713" s="2" t="s">
        <v>21</v>
      </c>
      <c r="M3713" s="3">
        <v>41219</v>
      </c>
    </row>
    <row r="3714" spans="1:13" x14ac:dyDescent="0.2">
      <c r="A3714" s="1" t="s">
        <v>79</v>
      </c>
      <c r="B3714" s="2" t="s">
        <v>4084</v>
      </c>
      <c r="C3714" s="2" t="s">
        <v>24</v>
      </c>
      <c r="D3714" s="4">
        <v>66000000</v>
      </c>
      <c r="E3714" s="2" t="s">
        <v>3438</v>
      </c>
      <c r="F3714" s="2" t="s">
        <v>233</v>
      </c>
      <c r="G3714" s="2">
        <v>50.6</v>
      </c>
      <c r="H3714" s="2">
        <v>49.4</v>
      </c>
      <c r="I3714" s="2" t="s">
        <v>26</v>
      </c>
      <c r="J3714" s="6">
        <v>0.55000000000000004</v>
      </c>
      <c r="K3714" s="2">
        <v>2012</v>
      </c>
      <c r="L3714" s="2" t="s">
        <v>21</v>
      </c>
      <c r="M3714" s="3">
        <v>41219</v>
      </c>
    </row>
    <row r="3715" spans="1:13" x14ac:dyDescent="0.2">
      <c r="A3715" s="1" t="s">
        <v>223</v>
      </c>
      <c r="B3715" s="2" t="s">
        <v>4180</v>
      </c>
      <c r="C3715" s="2" t="s">
        <v>24</v>
      </c>
      <c r="D3715" s="4">
        <v>35000000</v>
      </c>
      <c r="E3715" s="2" t="s">
        <v>3438</v>
      </c>
      <c r="F3715" s="2" t="s">
        <v>4181</v>
      </c>
      <c r="G3715" s="2">
        <v>57.8</v>
      </c>
      <c r="H3715" s="2">
        <v>42.2</v>
      </c>
      <c r="I3715" s="2" t="s">
        <v>19</v>
      </c>
      <c r="J3715" s="6">
        <v>0.55000000000000004</v>
      </c>
      <c r="K3715" s="2">
        <v>2012</v>
      </c>
      <c r="L3715" s="2" t="s">
        <v>21</v>
      </c>
      <c r="M3715" s="3">
        <v>41219</v>
      </c>
    </row>
    <row r="3716" spans="1:13" x14ac:dyDescent="0.2">
      <c r="A3716" s="1" t="s">
        <v>13</v>
      </c>
      <c r="B3716" s="2" t="s">
        <v>4182</v>
      </c>
      <c r="C3716" s="2" t="s">
        <v>24</v>
      </c>
      <c r="D3716" s="4">
        <v>63000000</v>
      </c>
      <c r="E3716" s="2" t="s">
        <v>3438</v>
      </c>
      <c r="F3716" s="2" t="s">
        <v>51</v>
      </c>
      <c r="G3716" s="2">
        <v>70.2</v>
      </c>
      <c r="H3716" s="2">
        <v>29.8</v>
      </c>
      <c r="I3716" s="2" t="s">
        <v>19</v>
      </c>
      <c r="J3716" s="6">
        <v>0.55000000000000004</v>
      </c>
      <c r="K3716" s="2">
        <v>2012</v>
      </c>
      <c r="L3716" s="2" t="s">
        <v>21</v>
      </c>
      <c r="M3716" s="3">
        <v>41219</v>
      </c>
    </row>
    <row r="3717" spans="1:13" x14ac:dyDescent="0.2">
      <c r="A3717" s="1" t="s">
        <v>22</v>
      </c>
      <c r="B3717" s="2" t="s">
        <v>4183</v>
      </c>
      <c r="C3717" s="2" t="s">
        <v>24</v>
      </c>
      <c r="D3717" s="4">
        <v>158800000</v>
      </c>
      <c r="E3717" s="2" t="s">
        <v>3438</v>
      </c>
      <c r="F3717" s="2" t="s">
        <v>233</v>
      </c>
      <c r="G3717" s="2">
        <v>67.5</v>
      </c>
      <c r="H3717" s="2">
        <v>32.5</v>
      </c>
      <c r="I3717" s="2" t="s">
        <v>19</v>
      </c>
      <c r="J3717" s="6">
        <v>0.55000000000000004</v>
      </c>
      <c r="K3717" s="2">
        <v>2012</v>
      </c>
      <c r="L3717" s="2" t="s">
        <v>21</v>
      </c>
      <c r="M3717" s="3">
        <v>41219</v>
      </c>
    </row>
    <row r="3718" spans="1:13" x14ac:dyDescent="0.2">
      <c r="A3718" s="1" t="s">
        <v>69</v>
      </c>
      <c r="B3718" s="2" t="s">
        <v>4184</v>
      </c>
      <c r="C3718" s="2" t="s">
        <v>24</v>
      </c>
      <c r="D3718" s="4">
        <v>250000000</v>
      </c>
      <c r="E3718" s="2" t="s">
        <v>3438</v>
      </c>
      <c r="F3718" s="2" t="s">
        <v>35</v>
      </c>
      <c r="G3718" s="2">
        <v>71.400000000000006</v>
      </c>
      <c r="H3718" s="2">
        <v>28.6</v>
      </c>
      <c r="I3718" s="2" t="s">
        <v>19</v>
      </c>
      <c r="J3718" s="6">
        <v>0.55000000000000004</v>
      </c>
      <c r="K3718" s="2">
        <v>2012</v>
      </c>
      <c r="L3718" s="2" t="s">
        <v>21</v>
      </c>
      <c r="M3718" s="3">
        <v>41219</v>
      </c>
    </row>
    <row r="3719" spans="1:13" x14ac:dyDescent="0.2">
      <c r="A3719" s="1" t="s">
        <v>363</v>
      </c>
      <c r="B3719" s="2" t="s">
        <v>4185</v>
      </c>
      <c r="C3719" s="2" t="s">
        <v>24</v>
      </c>
      <c r="D3719" s="4">
        <v>165000000</v>
      </c>
      <c r="E3719" s="2" t="s">
        <v>3438</v>
      </c>
      <c r="F3719" s="2" t="s">
        <v>314</v>
      </c>
      <c r="G3719" s="2">
        <v>64</v>
      </c>
      <c r="H3719" s="2">
        <v>36</v>
      </c>
      <c r="I3719" s="2" t="s">
        <v>19</v>
      </c>
      <c r="J3719" s="6">
        <v>0.55000000000000004</v>
      </c>
      <c r="K3719" s="2">
        <v>2012</v>
      </c>
      <c r="L3719" s="2" t="s">
        <v>21</v>
      </c>
      <c r="M3719" s="3">
        <v>41219</v>
      </c>
    </row>
    <row r="3720" spans="1:13" x14ac:dyDescent="0.2">
      <c r="A3720" s="1" t="s">
        <v>91</v>
      </c>
      <c r="B3720" s="2" t="s">
        <v>2150</v>
      </c>
      <c r="C3720" s="2" t="s">
        <v>24</v>
      </c>
      <c r="D3720" s="4">
        <v>72000000</v>
      </c>
      <c r="E3720" s="2" t="s">
        <v>3438</v>
      </c>
      <c r="F3720" s="2" t="s">
        <v>65</v>
      </c>
      <c r="G3720" s="2">
        <v>68</v>
      </c>
      <c r="H3720" s="2">
        <v>32</v>
      </c>
      <c r="I3720" s="2" t="s">
        <v>19</v>
      </c>
      <c r="J3720" s="6">
        <v>0.55000000000000004</v>
      </c>
      <c r="K3720" s="2">
        <v>2012</v>
      </c>
      <c r="L3720" s="2" t="s">
        <v>21</v>
      </c>
      <c r="M3720" s="3">
        <v>41219</v>
      </c>
    </row>
    <row r="3721" spans="1:13" x14ac:dyDescent="0.2">
      <c r="A3721" s="1" t="s">
        <v>293</v>
      </c>
      <c r="B3721" s="2" t="s">
        <v>4086</v>
      </c>
      <c r="C3721" s="2" t="s">
        <v>24</v>
      </c>
      <c r="D3721" s="4">
        <v>156000000</v>
      </c>
      <c r="E3721" s="2" t="s">
        <v>3438</v>
      </c>
      <c r="F3721" s="2" t="s">
        <v>59</v>
      </c>
      <c r="G3721" s="2">
        <v>74.5</v>
      </c>
      <c r="H3721" s="2">
        <v>25.5</v>
      </c>
      <c r="I3721" s="2" t="s">
        <v>19</v>
      </c>
      <c r="J3721" s="6">
        <v>0.55000000000000004</v>
      </c>
      <c r="K3721" s="2">
        <v>2012</v>
      </c>
      <c r="L3721" s="2" t="s">
        <v>21</v>
      </c>
      <c r="M3721" s="3">
        <v>41219</v>
      </c>
    </row>
    <row r="3722" spans="1:13" x14ac:dyDescent="0.2">
      <c r="A3722" s="1" t="s">
        <v>13</v>
      </c>
      <c r="B3722" s="2" t="s">
        <v>3785</v>
      </c>
      <c r="C3722" s="2" t="s">
        <v>15</v>
      </c>
      <c r="D3722" s="2" t="s">
        <v>4186</v>
      </c>
      <c r="E3722" s="2" t="s">
        <v>3438</v>
      </c>
      <c r="F3722" s="2" t="s">
        <v>2333</v>
      </c>
      <c r="G3722" s="2">
        <v>75.099999999999994</v>
      </c>
      <c r="H3722" s="2">
        <v>24.9</v>
      </c>
      <c r="I3722" s="2" t="s">
        <v>19</v>
      </c>
      <c r="J3722" s="2" t="s">
        <v>20</v>
      </c>
      <c r="K3722" s="2">
        <v>2012</v>
      </c>
      <c r="L3722" s="2" t="s">
        <v>21</v>
      </c>
      <c r="M3722" s="3">
        <v>41219</v>
      </c>
    </row>
    <row r="3723" spans="1:13" x14ac:dyDescent="0.2">
      <c r="A3723" s="1" t="s">
        <v>13</v>
      </c>
      <c r="B3723" s="2" t="s">
        <v>3785</v>
      </c>
      <c r="C3723" s="2" t="s">
        <v>24</v>
      </c>
      <c r="D3723" s="4">
        <v>18000000</v>
      </c>
      <c r="E3723" s="2" t="s">
        <v>3438</v>
      </c>
      <c r="F3723" s="2" t="s">
        <v>1188</v>
      </c>
      <c r="G3723" s="2">
        <v>76.8</v>
      </c>
      <c r="H3723" s="2">
        <v>23.2</v>
      </c>
      <c r="I3723" s="2" t="s">
        <v>19</v>
      </c>
      <c r="J3723" s="6">
        <v>0.55000000000000004</v>
      </c>
      <c r="K3723" s="2">
        <v>2012</v>
      </c>
      <c r="L3723" s="2" t="s">
        <v>21</v>
      </c>
      <c r="M3723" s="3">
        <v>41219</v>
      </c>
    </row>
    <row r="3724" spans="1:13" x14ac:dyDescent="0.2">
      <c r="A3724" s="1" t="s">
        <v>60</v>
      </c>
      <c r="B3724" s="2" t="s">
        <v>4187</v>
      </c>
      <c r="C3724" s="2" t="s">
        <v>24</v>
      </c>
      <c r="D3724" s="4">
        <v>11200000</v>
      </c>
      <c r="E3724" s="2" t="s">
        <v>3438</v>
      </c>
      <c r="F3724" s="2" t="s">
        <v>159</v>
      </c>
      <c r="G3724" s="2">
        <v>70.599999999999994</v>
      </c>
      <c r="H3724" s="2">
        <v>29.4</v>
      </c>
      <c r="I3724" s="2" t="s">
        <v>19</v>
      </c>
      <c r="J3724" s="6">
        <v>0.55000000000000004</v>
      </c>
      <c r="K3724" s="2">
        <v>2012</v>
      </c>
      <c r="L3724" s="2" t="s">
        <v>21</v>
      </c>
      <c r="M3724" s="3">
        <v>41219</v>
      </c>
    </row>
    <row r="3725" spans="1:13" x14ac:dyDescent="0.2">
      <c r="A3725" s="1" t="s">
        <v>280</v>
      </c>
      <c r="B3725" s="2" t="s">
        <v>4087</v>
      </c>
      <c r="C3725" s="2" t="s">
        <v>24</v>
      </c>
      <c r="D3725" s="4">
        <v>19000000</v>
      </c>
      <c r="E3725" s="2" t="s">
        <v>3438</v>
      </c>
      <c r="F3725" s="2" t="s">
        <v>115</v>
      </c>
      <c r="G3725" s="2">
        <v>73.900000000000006</v>
      </c>
      <c r="H3725" s="2">
        <v>26.1</v>
      </c>
      <c r="I3725" s="2" t="s">
        <v>19</v>
      </c>
      <c r="J3725" s="6">
        <v>0.55000000000000004</v>
      </c>
      <c r="K3725" s="2">
        <v>2012</v>
      </c>
      <c r="L3725" s="2" t="s">
        <v>21</v>
      </c>
      <c r="M3725" s="3">
        <v>41219</v>
      </c>
    </row>
    <row r="3726" spans="1:13" x14ac:dyDescent="0.2">
      <c r="A3726" s="1" t="s">
        <v>79</v>
      </c>
      <c r="B3726" s="2" t="s">
        <v>3580</v>
      </c>
      <c r="C3726" s="2" t="s">
        <v>24</v>
      </c>
      <c r="D3726" s="4">
        <v>90000000</v>
      </c>
      <c r="E3726" s="2" t="s">
        <v>3438</v>
      </c>
      <c r="F3726" s="2" t="s">
        <v>59</v>
      </c>
      <c r="G3726" s="2">
        <v>68.8</v>
      </c>
      <c r="H3726" s="2">
        <v>31.2</v>
      </c>
      <c r="I3726" s="2" t="s">
        <v>19</v>
      </c>
      <c r="J3726" s="6">
        <v>0.55000000000000004</v>
      </c>
      <c r="K3726" s="2">
        <v>2012</v>
      </c>
      <c r="L3726" s="2" t="s">
        <v>21</v>
      </c>
      <c r="M3726" s="3">
        <v>41219</v>
      </c>
    </row>
    <row r="3727" spans="1:13" x14ac:dyDescent="0.2">
      <c r="A3727" s="1" t="s">
        <v>22</v>
      </c>
      <c r="B3727" s="2" t="s">
        <v>4020</v>
      </c>
      <c r="C3727" s="2" t="s">
        <v>24</v>
      </c>
      <c r="D3727" s="4">
        <v>40000000</v>
      </c>
      <c r="E3727" s="2" t="s">
        <v>3438</v>
      </c>
      <c r="F3727" s="2" t="s">
        <v>97</v>
      </c>
      <c r="G3727" s="2">
        <v>62.7</v>
      </c>
      <c r="H3727" s="2">
        <v>37.299999999999997</v>
      </c>
      <c r="I3727" s="2" t="s">
        <v>19</v>
      </c>
      <c r="J3727" s="6">
        <v>0.55000000000000004</v>
      </c>
      <c r="K3727" s="2">
        <v>2012</v>
      </c>
      <c r="L3727" s="2" t="s">
        <v>21</v>
      </c>
      <c r="M3727" s="3">
        <v>41219</v>
      </c>
    </row>
    <row r="3728" spans="1:13" x14ac:dyDescent="0.2">
      <c r="A3728" s="1" t="s">
        <v>45</v>
      </c>
      <c r="B3728" s="2" t="s">
        <v>4090</v>
      </c>
      <c r="C3728" s="2" t="s">
        <v>24</v>
      </c>
      <c r="D3728" s="4">
        <v>22000000</v>
      </c>
      <c r="E3728" s="2" t="s">
        <v>3438</v>
      </c>
      <c r="F3728" s="2" t="s">
        <v>18</v>
      </c>
      <c r="G3728" s="2">
        <v>72.8</v>
      </c>
      <c r="H3728" s="2">
        <v>27.2</v>
      </c>
      <c r="I3728" s="2" t="s">
        <v>19</v>
      </c>
      <c r="J3728" s="6">
        <v>0.55000000000000004</v>
      </c>
      <c r="K3728" s="2">
        <v>2012</v>
      </c>
      <c r="L3728" s="2" t="s">
        <v>21</v>
      </c>
      <c r="M3728" s="3">
        <v>41219</v>
      </c>
    </row>
    <row r="3729" spans="1:13" x14ac:dyDescent="0.2">
      <c r="A3729" s="1" t="s">
        <v>269</v>
      </c>
      <c r="B3729" s="2" t="s">
        <v>3930</v>
      </c>
      <c r="C3729" s="2" t="s">
        <v>24</v>
      </c>
      <c r="D3729" s="4">
        <v>19840000</v>
      </c>
      <c r="E3729" s="2" t="s">
        <v>3438</v>
      </c>
      <c r="F3729" s="2" t="s">
        <v>4188</v>
      </c>
      <c r="G3729" s="2">
        <v>47.5</v>
      </c>
      <c r="H3729" s="2">
        <v>52.5</v>
      </c>
      <c r="I3729" s="2" t="s">
        <v>26</v>
      </c>
      <c r="J3729" s="6">
        <v>0.55000000000000004</v>
      </c>
      <c r="K3729" s="2">
        <v>2012</v>
      </c>
      <c r="L3729" s="2" t="s">
        <v>21</v>
      </c>
      <c r="M3729" s="3">
        <v>41219</v>
      </c>
    </row>
    <row r="3730" spans="1:13" x14ac:dyDescent="0.2">
      <c r="A3730" s="1" t="s">
        <v>52</v>
      </c>
      <c r="B3730" s="2" t="s">
        <v>3588</v>
      </c>
      <c r="C3730" s="2" t="s">
        <v>24</v>
      </c>
      <c r="D3730" s="4">
        <v>198250000</v>
      </c>
      <c r="E3730" s="2" t="s">
        <v>3438</v>
      </c>
      <c r="F3730" s="2" t="s">
        <v>245</v>
      </c>
      <c r="G3730" s="2">
        <v>65.7</v>
      </c>
      <c r="H3730" s="2">
        <v>34.299999999999997</v>
      </c>
      <c r="I3730" s="2" t="s">
        <v>19</v>
      </c>
      <c r="J3730" s="6">
        <v>0.55000000000000004</v>
      </c>
      <c r="K3730" s="2">
        <v>2012</v>
      </c>
      <c r="L3730" s="2" t="s">
        <v>21</v>
      </c>
      <c r="M3730" s="3">
        <v>41219</v>
      </c>
    </row>
    <row r="3731" spans="1:13" x14ac:dyDescent="0.2">
      <c r="A3731" s="1" t="s">
        <v>60</v>
      </c>
      <c r="B3731" s="2" t="s">
        <v>4091</v>
      </c>
      <c r="C3731" s="2" t="s">
        <v>15</v>
      </c>
      <c r="D3731" s="2" t="s">
        <v>4189</v>
      </c>
      <c r="E3731" s="2" t="s">
        <v>3438</v>
      </c>
      <c r="F3731" s="2" t="s">
        <v>35</v>
      </c>
      <c r="G3731" s="2">
        <v>51.8</v>
      </c>
      <c r="H3731" s="2">
        <v>48.2</v>
      </c>
      <c r="I3731" s="2" t="s">
        <v>26</v>
      </c>
      <c r="J3731" s="2" t="s">
        <v>20</v>
      </c>
      <c r="K3731" s="2">
        <v>2012</v>
      </c>
      <c r="L3731" s="2" t="s">
        <v>21</v>
      </c>
      <c r="M3731" s="3">
        <v>41219</v>
      </c>
    </row>
    <row r="3732" spans="1:13" x14ac:dyDescent="0.2">
      <c r="A3732" s="1" t="s">
        <v>108</v>
      </c>
      <c r="B3732" s="2" t="s">
        <v>3589</v>
      </c>
      <c r="C3732" s="2" t="s">
        <v>24</v>
      </c>
      <c r="D3732" s="4">
        <v>7000000</v>
      </c>
      <c r="E3732" s="2" t="s">
        <v>3438</v>
      </c>
      <c r="F3732" s="2" t="s">
        <v>35</v>
      </c>
      <c r="G3732" s="2">
        <v>69</v>
      </c>
      <c r="H3732" s="2">
        <v>31</v>
      </c>
      <c r="I3732" s="2" t="s">
        <v>19</v>
      </c>
      <c r="J3732" s="6">
        <v>0.55000000000000004</v>
      </c>
      <c r="K3732" s="2">
        <v>2012</v>
      </c>
      <c r="L3732" s="2" t="s">
        <v>21</v>
      </c>
      <c r="M3732" s="3">
        <v>41219</v>
      </c>
    </row>
    <row r="3733" spans="1:13" x14ac:dyDescent="0.2">
      <c r="A3733" s="1" t="s">
        <v>60</v>
      </c>
      <c r="B3733" s="2" t="s">
        <v>3718</v>
      </c>
      <c r="C3733" s="2" t="s">
        <v>24</v>
      </c>
      <c r="D3733" s="4">
        <v>147000000</v>
      </c>
      <c r="E3733" s="2" t="s">
        <v>3438</v>
      </c>
      <c r="F3733" s="2" t="s">
        <v>48</v>
      </c>
      <c r="G3733" s="2">
        <v>65</v>
      </c>
      <c r="H3733" s="2">
        <v>35</v>
      </c>
      <c r="I3733" s="2" t="s">
        <v>19</v>
      </c>
      <c r="J3733" s="6">
        <v>0.55000000000000004</v>
      </c>
      <c r="K3733" s="2">
        <v>2012</v>
      </c>
      <c r="L3733" s="2" t="s">
        <v>21</v>
      </c>
      <c r="M3733" s="3">
        <v>41219</v>
      </c>
    </row>
    <row r="3734" spans="1:13" x14ac:dyDescent="0.2">
      <c r="A3734" s="1" t="s">
        <v>52</v>
      </c>
      <c r="B3734" s="2" t="s">
        <v>3436</v>
      </c>
      <c r="C3734" s="2" t="s">
        <v>15</v>
      </c>
      <c r="D3734" s="2" t="s">
        <v>4190</v>
      </c>
      <c r="E3734" s="2" t="s">
        <v>3438</v>
      </c>
      <c r="F3734" s="2" t="s">
        <v>97</v>
      </c>
      <c r="G3734" s="2">
        <v>78.099999999999994</v>
      </c>
      <c r="H3734" s="2">
        <v>21.9</v>
      </c>
      <c r="I3734" s="2" t="s">
        <v>19</v>
      </c>
      <c r="J3734" s="2" t="s">
        <v>20</v>
      </c>
      <c r="K3734" s="2">
        <v>2012</v>
      </c>
      <c r="L3734" s="2" t="s">
        <v>21</v>
      </c>
      <c r="M3734" s="3">
        <v>41219</v>
      </c>
    </row>
    <row r="3735" spans="1:13" x14ac:dyDescent="0.2">
      <c r="A3735" s="1" t="s">
        <v>91</v>
      </c>
      <c r="B3735" s="2" t="s">
        <v>3720</v>
      </c>
      <c r="C3735" s="2" t="s">
        <v>15</v>
      </c>
      <c r="D3735" s="2" t="s">
        <v>4191</v>
      </c>
      <c r="E3735" s="2" t="s">
        <v>3438</v>
      </c>
      <c r="F3735" s="2" t="s">
        <v>245</v>
      </c>
      <c r="G3735" s="2">
        <v>59.2</v>
      </c>
      <c r="H3735" s="2">
        <v>40.799999999999997</v>
      </c>
      <c r="I3735" s="2" t="s">
        <v>26</v>
      </c>
      <c r="J3735" s="2" t="s">
        <v>20</v>
      </c>
      <c r="K3735" s="2">
        <v>2012</v>
      </c>
      <c r="L3735" s="2" t="s">
        <v>21</v>
      </c>
      <c r="M3735" s="3">
        <v>41219</v>
      </c>
    </row>
    <row r="3736" spans="1:13" x14ac:dyDescent="0.2">
      <c r="A3736" s="1" t="s">
        <v>363</v>
      </c>
      <c r="B3736" s="2" t="s">
        <v>4192</v>
      </c>
      <c r="C3736" s="2" t="s">
        <v>24</v>
      </c>
      <c r="D3736" s="4">
        <v>4000000</v>
      </c>
      <c r="E3736" s="2" t="s">
        <v>3438</v>
      </c>
      <c r="F3736" s="2" t="s">
        <v>93</v>
      </c>
      <c r="G3736" s="2">
        <v>65.5</v>
      </c>
      <c r="H3736" s="2">
        <v>34.5</v>
      </c>
      <c r="I3736" s="2" t="s">
        <v>19</v>
      </c>
      <c r="J3736" s="6">
        <v>0.55000000000000004</v>
      </c>
      <c r="K3736" s="2">
        <v>2012</v>
      </c>
      <c r="L3736" s="2" t="s">
        <v>21</v>
      </c>
      <c r="M3736" s="3">
        <v>41219</v>
      </c>
    </row>
    <row r="3737" spans="1:13" x14ac:dyDescent="0.2">
      <c r="A3737" s="1" t="s">
        <v>79</v>
      </c>
      <c r="B3737" s="2" t="s">
        <v>4193</v>
      </c>
      <c r="C3737" s="2" t="s">
        <v>24</v>
      </c>
      <c r="D3737" s="4">
        <v>26000000</v>
      </c>
      <c r="E3737" s="2" t="s">
        <v>3438</v>
      </c>
      <c r="F3737" s="2" t="s">
        <v>314</v>
      </c>
      <c r="G3737" s="2">
        <v>75.900000000000006</v>
      </c>
      <c r="H3737" s="2">
        <v>24.1</v>
      </c>
      <c r="I3737" s="2" t="s">
        <v>19</v>
      </c>
      <c r="J3737" s="6">
        <v>0.55000000000000004</v>
      </c>
      <c r="K3737" s="2">
        <v>2012</v>
      </c>
      <c r="L3737" s="2" t="s">
        <v>21</v>
      </c>
      <c r="M3737" s="3">
        <v>41219</v>
      </c>
    </row>
    <row r="3738" spans="1:13" x14ac:dyDescent="0.2">
      <c r="A3738" s="1" t="s">
        <v>52</v>
      </c>
      <c r="B3738" s="2" t="s">
        <v>3941</v>
      </c>
      <c r="C3738" s="2" t="s">
        <v>24</v>
      </c>
      <c r="D3738" s="4">
        <v>290000000</v>
      </c>
      <c r="E3738" s="2" t="s">
        <v>3438</v>
      </c>
      <c r="F3738" s="2" t="s">
        <v>65</v>
      </c>
      <c r="G3738" s="2">
        <v>71.3</v>
      </c>
      <c r="H3738" s="2">
        <v>28.7</v>
      </c>
      <c r="I3738" s="2" t="s">
        <v>19</v>
      </c>
      <c r="J3738" s="6">
        <v>0.55000000000000004</v>
      </c>
      <c r="K3738" s="2">
        <v>2012</v>
      </c>
      <c r="L3738" s="2" t="s">
        <v>21</v>
      </c>
      <c r="M3738" s="3">
        <v>41219</v>
      </c>
    </row>
    <row r="3739" spans="1:13" x14ac:dyDescent="0.2">
      <c r="A3739" s="1" t="s">
        <v>535</v>
      </c>
      <c r="B3739" s="2" t="s">
        <v>4194</v>
      </c>
      <c r="C3739" s="2" t="s">
        <v>24</v>
      </c>
      <c r="D3739" s="4">
        <v>12300000</v>
      </c>
      <c r="E3739" s="2" t="s">
        <v>3438</v>
      </c>
      <c r="F3739" s="2" t="s">
        <v>76</v>
      </c>
      <c r="G3739" s="2">
        <v>57.1</v>
      </c>
      <c r="H3739" s="2">
        <v>42.9</v>
      </c>
      <c r="I3739" s="2" t="s">
        <v>19</v>
      </c>
      <c r="J3739" s="6">
        <v>0.55000000000000004</v>
      </c>
      <c r="K3739" s="2">
        <v>2012</v>
      </c>
      <c r="L3739" s="2" t="s">
        <v>21</v>
      </c>
      <c r="M3739" s="3">
        <v>41219</v>
      </c>
    </row>
    <row r="3740" spans="1:13" x14ac:dyDescent="0.2">
      <c r="A3740" s="1" t="s">
        <v>108</v>
      </c>
      <c r="B3740" s="2" t="s">
        <v>3291</v>
      </c>
      <c r="C3740" s="2" t="s">
        <v>24</v>
      </c>
      <c r="D3740" s="4">
        <v>6000000</v>
      </c>
      <c r="E3740" s="2" t="s">
        <v>3438</v>
      </c>
      <c r="F3740" s="2" t="s">
        <v>115</v>
      </c>
      <c r="G3740" s="2">
        <v>66</v>
      </c>
      <c r="H3740" s="2">
        <v>34</v>
      </c>
      <c r="I3740" s="2" t="s">
        <v>19</v>
      </c>
      <c r="J3740" s="6">
        <v>0.55000000000000004</v>
      </c>
      <c r="K3740" s="2">
        <v>2012</v>
      </c>
      <c r="L3740" s="2" t="s">
        <v>21</v>
      </c>
      <c r="M3740" s="3">
        <v>41219</v>
      </c>
    </row>
    <row r="3741" spans="1:13" x14ac:dyDescent="0.2">
      <c r="A3741" s="1" t="s">
        <v>13</v>
      </c>
      <c r="B3741" s="2" t="s">
        <v>4195</v>
      </c>
      <c r="C3741" s="2" t="s">
        <v>24</v>
      </c>
      <c r="D3741" s="4">
        <v>51000000</v>
      </c>
      <c r="E3741" s="2" t="s">
        <v>3438</v>
      </c>
      <c r="F3741" s="2" t="s">
        <v>3697</v>
      </c>
      <c r="G3741" s="2">
        <v>64.599999999999994</v>
      </c>
      <c r="H3741" s="2">
        <v>35.4</v>
      </c>
      <c r="I3741" s="2" t="s">
        <v>19</v>
      </c>
      <c r="J3741" s="6">
        <v>0.55000000000000004</v>
      </c>
      <c r="K3741" s="2">
        <v>2012</v>
      </c>
      <c r="L3741" s="2" t="s">
        <v>21</v>
      </c>
      <c r="M3741" s="3">
        <v>41219</v>
      </c>
    </row>
    <row r="3742" spans="1:13" x14ac:dyDescent="0.2">
      <c r="A3742" s="1" t="s">
        <v>22</v>
      </c>
      <c r="B3742" s="2" t="s">
        <v>4196</v>
      </c>
      <c r="C3742" s="2" t="s">
        <v>24</v>
      </c>
      <c r="D3742" s="4">
        <v>98000000</v>
      </c>
      <c r="E3742" s="2" t="s">
        <v>3438</v>
      </c>
      <c r="F3742" s="2" t="s">
        <v>78</v>
      </c>
      <c r="G3742" s="2">
        <v>51</v>
      </c>
      <c r="H3742" s="2">
        <v>49</v>
      </c>
      <c r="I3742" s="2" t="s">
        <v>26</v>
      </c>
      <c r="J3742" s="6">
        <v>0.55000000000000004</v>
      </c>
      <c r="K3742" s="2">
        <v>2012</v>
      </c>
      <c r="L3742" s="2" t="s">
        <v>21</v>
      </c>
      <c r="M3742" s="3">
        <v>41219</v>
      </c>
    </row>
    <row r="3743" spans="1:13" x14ac:dyDescent="0.2">
      <c r="A3743" s="1" t="s">
        <v>79</v>
      </c>
      <c r="B3743" s="2" t="s">
        <v>4197</v>
      </c>
      <c r="C3743" s="2" t="s">
        <v>24</v>
      </c>
      <c r="D3743" s="4">
        <v>449000000</v>
      </c>
      <c r="E3743" s="2" t="s">
        <v>3438</v>
      </c>
      <c r="F3743" s="2" t="s">
        <v>176</v>
      </c>
      <c r="G3743" s="2">
        <v>55.5</v>
      </c>
      <c r="H3743" s="2">
        <v>44.5</v>
      </c>
      <c r="I3743" s="2" t="s">
        <v>19</v>
      </c>
      <c r="J3743" s="6">
        <v>0.55000000000000004</v>
      </c>
      <c r="K3743" s="2">
        <v>2012</v>
      </c>
      <c r="L3743" s="2" t="s">
        <v>21</v>
      </c>
      <c r="M3743" s="3">
        <v>41219</v>
      </c>
    </row>
    <row r="3744" spans="1:13" x14ac:dyDescent="0.2">
      <c r="A3744" s="1" t="s">
        <v>205</v>
      </c>
      <c r="B3744" s="2" t="s">
        <v>1581</v>
      </c>
      <c r="C3744" s="2" t="s">
        <v>24</v>
      </c>
      <c r="D3744" s="4">
        <v>360000000</v>
      </c>
      <c r="E3744" s="2" t="s">
        <v>3438</v>
      </c>
      <c r="F3744" s="2" t="s">
        <v>59</v>
      </c>
      <c r="G3744" s="2">
        <v>64.400000000000006</v>
      </c>
      <c r="H3744" s="2">
        <v>35.6</v>
      </c>
      <c r="I3744" s="2" t="s">
        <v>19</v>
      </c>
      <c r="J3744" s="6">
        <v>0.55000000000000004</v>
      </c>
      <c r="K3744" s="2">
        <v>2012</v>
      </c>
      <c r="L3744" s="2" t="s">
        <v>21</v>
      </c>
      <c r="M3744" s="3">
        <v>41219</v>
      </c>
    </row>
    <row r="3745" spans="1:13" x14ac:dyDescent="0.2">
      <c r="A3745" s="1" t="s">
        <v>205</v>
      </c>
      <c r="B3745" s="2" t="s">
        <v>1581</v>
      </c>
      <c r="C3745" s="2" t="s">
        <v>4198</v>
      </c>
      <c r="D3745" s="2" t="s">
        <v>4199</v>
      </c>
      <c r="E3745" s="2" t="s">
        <v>3438</v>
      </c>
      <c r="F3745" s="2" t="s">
        <v>245</v>
      </c>
      <c r="G3745" s="2">
        <v>75.599999999999994</v>
      </c>
      <c r="H3745" s="2">
        <v>24.4</v>
      </c>
      <c r="I3745" s="2" t="s">
        <v>19</v>
      </c>
      <c r="J3745" s="2" t="s">
        <v>20</v>
      </c>
      <c r="K3745" s="2">
        <v>2012</v>
      </c>
      <c r="L3745" s="2" t="s">
        <v>21</v>
      </c>
      <c r="M3745" s="3">
        <v>41219</v>
      </c>
    </row>
    <row r="3746" spans="1:13" x14ac:dyDescent="0.2">
      <c r="A3746" s="1" t="s">
        <v>374</v>
      </c>
      <c r="B3746" s="2" t="s">
        <v>4200</v>
      </c>
      <c r="C3746" s="2" t="s">
        <v>24</v>
      </c>
      <c r="D3746" s="4">
        <v>7000000</v>
      </c>
      <c r="E3746" s="2" t="s">
        <v>3438</v>
      </c>
      <c r="F3746" s="2" t="s">
        <v>55</v>
      </c>
      <c r="G3746" s="2">
        <v>62.5</v>
      </c>
      <c r="H3746" s="2">
        <v>37.5</v>
      </c>
      <c r="I3746" s="2" t="s">
        <v>19</v>
      </c>
      <c r="J3746" s="6">
        <v>0.55000000000000004</v>
      </c>
      <c r="K3746" s="2">
        <v>2012</v>
      </c>
      <c r="L3746" s="2" t="s">
        <v>21</v>
      </c>
      <c r="M3746" s="3">
        <v>41219</v>
      </c>
    </row>
    <row r="3747" spans="1:13" x14ac:dyDescent="0.2">
      <c r="A3747" s="1" t="s">
        <v>66</v>
      </c>
      <c r="B3747" s="2" t="s">
        <v>3947</v>
      </c>
      <c r="C3747" s="2" t="s">
        <v>15</v>
      </c>
      <c r="D3747" s="2" t="s">
        <v>4201</v>
      </c>
      <c r="E3747" s="2" t="s">
        <v>3438</v>
      </c>
      <c r="F3747" s="2" t="s">
        <v>55</v>
      </c>
      <c r="G3747" s="2">
        <v>71.400000000000006</v>
      </c>
      <c r="H3747" s="2">
        <v>28.6</v>
      </c>
      <c r="I3747" s="2" t="s">
        <v>19</v>
      </c>
      <c r="J3747" s="2" t="s">
        <v>20</v>
      </c>
      <c r="K3747" s="2">
        <v>2012</v>
      </c>
      <c r="L3747" s="2" t="s">
        <v>21</v>
      </c>
      <c r="M3747" s="3">
        <v>41219</v>
      </c>
    </row>
    <row r="3748" spans="1:13" x14ac:dyDescent="0.2">
      <c r="A3748" s="1" t="s">
        <v>290</v>
      </c>
      <c r="B3748" s="2" t="s">
        <v>3950</v>
      </c>
      <c r="C3748" s="2" t="s">
        <v>24</v>
      </c>
      <c r="D3748" s="4">
        <v>8000000</v>
      </c>
      <c r="E3748" s="2" t="s">
        <v>3438</v>
      </c>
      <c r="F3748" s="2" t="s">
        <v>59</v>
      </c>
      <c r="G3748" s="2">
        <v>71.3</v>
      </c>
      <c r="H3748" s="2">
        <v>28.7</v>
      </c>
      <c r="I3748" s="2" t="s">
        <v>19</v>
      </c>
      <c r="J3748" s="6">
        <v>0.55000000000000004</v>
      </c>
      <c r="K3748" s="2">
        <v>2012</v>
      </c>
      <c r="L3748" s="2" t="s">
        <v>21</v>
      </c>
      <c r="M3748" s="3">
        <v>41219</v>
      </c>
    </row>
    <row r="3749" spans="1:13" x14ac:dyDescent="0.2">
      <c r="A3749" s="1" t="s">
        <v>22</v>
      </c>
      <c r="B3749" s="2" t="s">
        <v>3293</v>
      </c>
      <c r="C3749" s="2" t="s">
        <v>15</v>
      </c>
      <c r="D3749" s="2" t="s">
        <v>4202</v>
      </c>
      <c r="E3749" s="2" t="s">
        <v>3438</v>
      </c>
      <c r="F3749" s="2" t="s">
        <v>76</v>
      </c>
      <c r="G3749" s="2">
        <v>73.099999999999994</v>
      </c>
      <c r="H3749" s="2">
        <v>27</v>
      </c>
      <c r="I3749" s="2" t="s">
        <v>19</v>
      </c>
      <c r="J3749" s="2" t="s">
        <v>20</v>
      </c>
      <c r="K3749" s="2">
        <v>2012</v>
      </c>
      <c r="L3749" s="2" t="s">
        <v>21</v>
      </c>
      <c r="M3749" s="3">
        <v>41219</v>
      </c>
    </row>
    <row r="3750" spans="1:13" x14ac:dyDescent="0.2">
      <c r="A3750" s="1" t="s">
        <v>290</v>
      </c>
      <c r="B3750" s="2" t="s">
        <v>4203</v>
      </c>
      <c r="C3750" s="2" t="s">
        <v>24</v>
      </c>
      <c r="D3750" s="4">
        <v>9000000</v>
      </c>
      <c r="E3750" s="2" t="s">
        <v>3438</v>
      </c>
      <c r="F3750" s="2" t="s">
        <v>245</v>
      </c>
      <c r="G3750" s="2">
        <v>56.1</v>
      </c>
      <c r="H3750" s="2">
        <v>43.9</v>
      </c>
      <c r="I3750" s="2" t="s">
        <v>19</v>
      </c>
      <c r="J3750" s="6">
        <v>0.55000000000000004</v>
      </c>
      <c r="K3750" s="2">
        <v>2012</v>
      </c>
      <c r="L3750" s="2" t="s">
        <v>21</v>
      </c>
      <c r="M3750" s="3">
        <v>41219</v>
      </c>
    </row>
    <row r="3751" spans="1:13" x14ac:dyDescent="0.2">
      <c r="A3751" s="1" t="s">
        <v>374</v>
      </c>
      <c r="B3751" s="2" t="s">
        <v>3605</v>
      </c>
      <c r="C3751" s="2" t="s">
        <v>15</v>
      </c>
      <c r="D3751" s="2" t="s">
        <v>4204</v>
      </c>
      <c r="E3751" s="2" t="s">
        <v>3438</v>
      </c>
      <c r="F3751" s="2" t="s">
        <v>107</v>
      </c>
      <c r="G3751" s="2">
        <v>66.400000000000006</v>
      </c>
      <c r="H3751" s="2">
        <v>33.6</v>
      </c>
      <c r="I3751" s="2" t="s">
        <v>26</v>
      </c>
      <c r="J3751" s="2" t="s">
        <v>20</v>
      </c>
      <c r="K3751" s="2">
        <v>2012</v>
      </c>
      <c r="L3751" s="2" t="s">
        <v>21</v>
      </c>
      <c r="M3751" s="3">
        <v>41219</v>
      </c>
    </row>
    <row r="3752" spans="1:13" x14ac:dyDescent="0.2">
      <c r="A3752" s="1" t="s">
        <v>248</v>
      </c>
      <c r="B3752" s="2" t="s">
        <v>4205</v>
      </c>
      <c r="C3752" s="2" t="s">
        <v>24</v>
      </c>
      <c r="D3752" s="4">
        <v>30000000</v>
      </c>
      <c r="E3752" s="2" t="s">
        <v>3438</v>
      </c>
      <c r="F3752" s="2" t="s">
        <v>76</v>
      </c>
      <c r="G3752" s="2">
        <v>59.6</v>
      </c>
      <c r="H3752" s="2">
        <v>40.4</v>
      </c>
      <c r="I3752" s="2" t="s">
        <v>19</v>
      </c>
      <c r="J3752" s="6">
        <v>0.55000000000000004</v>
      </c>
      <c r="K3752" s="2">
        <v>2012</v>
      </c>
      <c r="L3752" s="2" t="s">
        <v>21</v>
      </c>
      <c r="M3752" s="3">
        <v>41219</v>
      </c>
    </row>
    <row r="3753" spans="1:13" x14ac:dyDescent="0.2">
      <c r="A3753" s="1" t="s">
        <v>293</v>
      </c>
      <c r="B3753" s="2" t="s">
        <v>3737</v>
      </c>
      <c r="C3753" s="2" t="s">
        <v>24</v>
      </c>
      <c r="D3753" s="4">
        <v>19500000</v>
      </c>
      <c r="E3753" s="2" t="s">
        <v>3438</v>
      </c>
      <c r="F3753" s="2" t="s">
        <v>55</v>
      </c>
      <c r="G3753" s="2">
        <v>64.099999999999994</v>
      </c>
      <c r="H3753" s="2">
        <v>35.9</v>
      </c>
      <c r="I3753" s="2" t="s">
        <v>19</v>
      </c>
      <c r="J3753" s="6">
        <v>0.55000000000000004</v>
      </c>
      <c r="K3753" s="2">
        <v>2012</v>
      </c>
      <c r="L3753" s="2" t="s">
        <v>21</v>
      </c>
      <c r="M3753" s="3">
        <v>41219</v>
      </c>
    </row>
    <row r="3754" spans="1:13" x14ac:dyDescent="0.2">
      <c r="A3754" s="1" t="s">
        <v>52</v>
      </c>
      <c r="B3754" s="2" t="s">
        <v>3740</v>
      </c>
      <c r="C3754" s="2" t="s">
        <v>24</v>
      </c>
      <c r="D3754" s="4">
        <v>25000000</v>
      </c>
      <c r="E3754" s="2" t="s">
        <v>3438</v>
      </c>
      <c r="F3754" s="2" t="s">
        <v>51</v>
      </c>
      <c r="G3754" s="2">
        <v>75.5</v>
      </c>
      <c r="H3754" s="2">
        <v>24.5</v>
      </c>
      <c r="I3754" s="2" t="s">
        <v>19</v>
      </c>
      <c r="J3754" s="6">
        <v>0.55000000000000004</v>
      </c>
      <c r="K3754" s="2">
        <v>2012</v>
      </c>
      <c r="L3754" s="2" t="s">
        <v>21</v>
      </c>
      <c r="M3754" s="3">
        <v>41219</v>
      </c>
    </row>
    <row r="3755" spans="1:13" x14ac:dyDescent="0.2">
      <c r="A3755" s="1" t="s">
        <v>108</v>
      </c>
      <c r="B3755" s="2" t="s">
        <v>3503</v>
      </c>
      <c r="C3755" s="2" t="s">
        <v>15</v>
      </c>
      <c r="D3755" s="2" t="s">
        <v>4206</v>
      </c>
      <c r="E3755" s="2" t="s">
        <v>3438</v>
      </c>
      <c r="F3755" s="2" t="s">
        <v>78</v>
      </c>
      <c r="G3755" s="2">
        <v>72.3</v>
      </c>
      <c r="H3755" s="2">
        <v>27.7</v>
      </c>
      <c r="I3755" s="2" t="s">
        <v>19</v>
      </c>
      <c r="J3755" s="2" t="s">
        <v>20</v>
      </c>
      <c r="K3755" s="2">
        <v>2012</v>
      </c>
      <c r="L3755" s="2" t="s">
        <v>21</v>
      </c>
      <c r="M3755" s="3">
        <v>41219</v>
      </c>
    </row>
    <row r="3756" spans="1:13" x14ac:dyDescent="0.2">
      <c r="A3756" s="1" t="s">
        <v>108</v>
      </c>
      <c r="B3756" s="2" t="s">
        <v>3832</v>
      </c>
      <c r="C3756" s="2" t="s">
        <v>24</v>
      </c>
      <c r="D3756" s="4">
        <v>4000000</v>
      </c>
      <c r="E3756" s="2" t="s">
        <v>3438</v>
      </c>
      <c r="F3756" s="2" t="s">
        <v>48</v>
      </c>
      <c r="G3756" s="2">
        <v>64</v>
      </c>
      <c r="H3756" s="2">
        <v>36</v>
      </c>
      <c r="I3756" s="2" t="s">
        <v>19</v>
      </c>
      <c r="J3756" s="6">
        <v>0.55000000000000004</v>
      </c>
      <c r="K3756" s="2">
        <v>2012</v>
      </c>
      <c r="L3756" s="2" t="s">
        <v>21</v>
      </c>
      <c r="M3756" s="3">
        <v>41219</v>
      </c>
    </row>
    <row r="3757" spans="1:13" x14ac:dyDescent="0.2">
      <c r="A3757" s="1" t="s">
        <v>308</v>
      </c>
      <c r="B3757" s="2" t="s">
        <v>4207</v>
      </c>
      <c r="C3757" s="2" t="s">
        <v>24</v>
      </c>
      <c r="D3757" s="4">
        <v>16000000</v>
      </c>
      <c r="E3757" s="2" t="s">
        <v>3438</v>
      </c>
      <c r="F3757" s="2" t="s">
        <v>51</v>
      </c>
      <c r="G3757" s="2">
        <v>58.7</v>
      </c>
      <c r="H3757" s="2">
        <v>41.4</v>
      </c>
      <c r="I3757" s="2" t="s">
        <v>19</v>
      </c>
      <c r="J3757" s="6">
        <v>0.55000000000000004</v>
      </c>
      <c r="K3757" s="2">
        <v>2012</v>
      </c>
      <c r="L3757" s="2" t="s">
        <v>21</v>
      </c>
      <c r="M3757" s="3">
        <v>41219</v>
      </c>
    </row>
    <row r="3758" spans="1:13" x14ac:dyDescent="0.2">
      <c r="A3758" s="1" t="s">
        <v>672</v>
      </c>
      <c r="B3758" s="2" t="s">
        <v>4208</v>
      </c>
      <c r="C3758" s="2" t="s">
        <v>24</v>
      </c>
      <c r="D3758" s="4">
        <v>23000000</v>
      </c>
      <c r="E3758" s="2" t="s">
        <v>3438</v>
      </c>
      <c r="F3758" s="2" t="s">
        <v>95</v>
      </c>
      <c r="G3758" s="2">
        <v>56.5</v>
      </c>
      <c r="H3758" s="2">
        <v>43.5</v>
      </c>
      <c r="I3758" s="2" t="s">
        <v>19</v>
      </c>
      <c r="J3758" s="6">
        <v>0.55000000000000004</v>
      </c>
      <c r="K3758" s="2">
        <v>2012</v>
      </c>
      <c r="L3758" s="2" t="s">
        <v>21</v>
      </c>
      <c r="M3758" s="3">
        <v>41219</v>
      </c>
    </row>
    <row r="3759" spans="1:13" x14ac:dyDescent="0.2">
      <c r="A3759" s="1" t="s">
        <v>672</v>
      </c>
      <c r="B3759" s="2" t="s">
        <v>4209</v>
      </c>
      <c r="C3759" s="2" t="s">
        <v>24</v>
      </c>
      <c r="D3759" s="4">
        <v>8000000</v>
      </c>
      <c r="E3759" s="2" t="s">
        <v>3438</v>
      </c>
      <c r="F3759" s="2" t="s">
        <v>65</v>
      </c>
      <c r="G3759" s="2">
        <v>55.1</v>
      </c>
      <c r="H3759" s="2">
        <v>45</v>
      </c>
      <c r="I3759" s="2" t="s">
        <v>19</v>
      </c>
      <c r="J3759" s="6">
        <v>0.55000000000000004</v>
      </c>
      <c r="K3759" s="2">
        <v>2012</v>
      </c>
      <c r="L3759" s="2" t="s">
        <v>21</v>
      </c>
      <c r="M3759" s="3">
        <v>41219</v>
      </c>
    </row>
    <row r="3760" spans="1:13" x14ac:dyDescent="0.2">
      <c r="A3760" s="1" t="s">
        <v>329</v>
      </c>
      <c r="B3760" s="2" t="s">
        <v>3612</v>
      </c>
      <c r="C3760" s="2" t="s">
        <v>24</v>
      </c>
      <c r="D3760" s="4">
        <v>9000000</v>
      </c>
      <c r="E3760" s="2" t="s">
        <v>3438</v>
      </c>
      <c r="F3760" s="2" t="s">
        <v>140</v>
      </c>
      <c r="G3760" s="2">
        <v>61.9</v>
      </c>
      <c r="H3760" s="2">
        <v>38.1</v>
      </c>
      <c r="I3760" s="2" t="s">
        <v>19</v>
      </c>
      <c r="J3760" s="6">
        <v>0.55000000000000004</v>
      </c>
      <c r="K3760" s="2">
        <v>2012</v>
      </c>
      <c r="L3760" s="2" t="s">
        <v>21</v>
      </c>
      <c r="M3760" s="3">
        <v>41219</v>
      </c>
    </row>
    <row r="3761" spans="1:13" x14ac:dyDescent="0.2">
      <c r="A3761" s="1" t="s">
        <v>45</v>
      </c>
      <c r="B3761" s="2" t="s">
        <v>2158</v>
      </c>
      <c r="C3761" s="2" t="s">
        <v>15</v>
      </c>
      <c r="D3761" s="2" t="s">
        <v>4210</v>
      </c>
      <c r="E3761" s="2" t="s">
        <v>3438</v>
      </c>
      <c r="F3761" s="2" t="s">
        <v>59</v>
      </c>
      <c r="G3761" s="2">
        <v>69</v>
      </c>
      <c r="H3761" s="2">
        <v>31</v>
      </c>
      <c r="I3761" s="2" t="s">
        <v>19</v>
      </c>
      <c r="J3761" s="2" t="s">
        <v>20</v>
      </c>
      <c r="K3761" s="2">
        <v>2012</v>
      </c>
      <c r="L3761" s="2" t="s">
        <v>21</v>
      </c>
      <c r="M3761" s="3">
        <v>41219</v>
      </c>
    </row>
    <row r="3762" spans="1:13" x14ac:dyDescent="0.2">
      <c r="A3762" s="1" t="s">
        <v>13</v>
      </c>
      <c r="B3762" s="2" t="s">
        <v>3966</v>
      </c>
      <c r="C3762" s="2" t="s">
        <v>24</v>
      </c>
      <c r="D3762" s="4">
        <v>220000000</v>
      </c>
      <c r="E3762" s="2" t="s">
        <v>3438</v>
      </c>
      <c r="F3762" s="2" t="s">
        <v>149</v>
      </c>
      <c r="G3762" s="2">
        <v>74</v>
      </c>
      <c r="H3762" s="2">
        <v>26</v>
      </c>
      <c r="I3762" s="2" t="s">
        <v>19</v>
      </c>
      <c r="J3762" s="6">
        <v>0.55000000000000004</v>
      </c>
      <c r="K3762" s="2">
        <v>2012</v>
      </c>
      <c r="L3762" s="2" t="s">
        <v>21</v>
      </c>
      <c r="M3762" s="3">
        <v>41219</v>
      </c>
    </row>
    <row r="3763" spans="1:13" x14ac:dyDescent="0.2">
      <c r="A3763" s="1" t="s">
        <v>79</v>
      </c>
      <c r="B3763" s="2" t="s">
        <v>3507</v>
      </c>
      <c r="C3763" s="2" t="s">
        <v>24</v>
      </c>
      <c r="D3763" s="4">
        <v>3000000</v>
      </c>
      <c r="E3763" s="2" t="s">
        <v>3438</v>
      </c>
      <c r="F3763" s="2" t="s">
        <v>130</v>
      </c>
      <c r="G3763" s="2">
        <v>55.9</v>
      </c>
      <c r="H3763" s="2">
        <v>44.1</v>
      </c>
      <c r="I3763" s="2" t="s">
        <v>19</v>
      </c>
      <c r="J3763" s="6">
        <v>0.55000000000000004</v>
      </c>
      <c r="K3763" s="2">
        <v>2012</v>
      </c>
      <c r="L3763" s="2" t="s">
        <v>21</v>
      </c>
      <c r="M3763" s="3">
        <v>41219</v>
      </c>
    </row>
    <row r="3764" spans="1:13" x14ac:dyDescent="0.2">
      <c r="A3764" s="1" t="s">
        <v>79</v>
      </c>
      <c r="B3764" s="2" t="s">
        <v>3744</v>
      </c>
      <c r="C3764" s="2" t="s">
        <v>24</v>
      </c>
      <c r="D3764" s="4">
        <v>30800000</v>
      </c>
      <c r="E3764" s="2" t="s">
        <v>3438</v>
      </c>
      <c r="F3764" s="2" t="s">
        <v>245</v>
      </c>
      <c r="G3764" s="2">
        <v>45.4</v>
      </c>
      <c r="H3764" s="2">
        <v>54.7</v>
      </c>
      <c r="I3764" s="2" t="s">
        <v>26</v>
      </c>
      <c r="J3764" s="6">
        <v>0.55000000000000004</v>
      </c>
      <c r="K3764" s="2">
        <v>2012</v>
      </c>
      <c r="L3764" s="2" t="s">
        <v>21</v>
      </c>
      <c r="M3764" s="3">
        <v>41219</v>
      </c>
    </row>
    <row r="3765" spans="1:13" x14ac:dyDescent="0.2">
      <c r="A3765" s="1" t="s">
        <v>374</v>
      </c>
      <c r="B3765" s="2" t="s">
        <v>2160</v>
      </c>
      <c r="C3765" s="2" t="s">
        <v>24</v>
      </c>
      <c r="D3765" s="4">
        <v>40000000</v>
      </c>
      <c r="E3765" s="2" t="s">
        <v>3438</v>
      </c>
      <c r="F3765" s="2" t="s">
        <v>76</v>
      </c>
      <c r="G3765" s="2">
        <v>74.5</v>
      </c>
      <c r="H3765" s="2">
        <v>25.5</v>
      </c>
      <c r="I3765" s="2" t="s">
        <v>19</v>
      </c>
      <c r="J3765" s="2" t="s">
        <v>20</v>
      </c>
      <c r="K3765" s="2">
        <v>2012</v>
      </c>
      <c r="L3765" s="2" t="s">
        <v>21</v>
      </c>
      <c r="M3765" s="3">
        <v>41219</v>
      </c>
    </row>
    <row r="3766" spans="1:13" x14ac:dyDescent="0.2">
      <c r="A3766" s="1" t="s">
        <v>108</v>
      </c>
      <c r="B3766" s="2" t="s">
        <v>3452</v>
      </c>
      <c r="C3766" s="2" t="s">
        <v>15</v>
      </c>
      <c r="D3766" s="2" t="s">
        <v>4211</v>
      </c>
      <c r="E3766" s="2" t="s">
        <v>3438</v>
      </c>
      <c r="F3766" s="2" t="s">
        <v>97</v>
      </c>
      <c r="G3766" s="2">
        <v>73.599999999999994</v>
      </c>
      <c r="H3766" s="2">
        <v>26.4</v>
      </c>
      <c r="I3766" s="2" t="s">
        <v>19</v>
      </c>
      <c r="J3766" s="2" t="s">
        <v>20</v>
      </c>
      <c r="K3766" s="2">
        <v>2012</v>
      </c>
      <c r="L3766" s="2" t="s">
        <v>21</v>
      </c>
      <c r="M3766" s="3">
        <v>41219</v>
      </c>
    </row>
    <row r="3767" spans="1:13" x14ac:dyDescent="0.2">
      <c r="A3767" s="1" t="s">
        <v>363</v>
      </c>
      <c r="B3767" s="2" t="s">
        <v>4212</v>
      </c>
      <c r="C3767" s="2" t="s">
        <v>24</v>
      </c>
      <c r="D3767" s="4">
        <v>79000000</v>
      </c>
      <c r="E3767" s="2" t="s">
        <v>3438</v>
      </c>
      <c r="F3767" s="2" t="s">
        <v>18</v>
      </c>
      <c r="G3767" s="2">
        <v>63.6</v>
      </c>
      <c r="H3767" s="2">
        <v>36.4</v>
      </c>
      <c r="I3767" s="2" t="s">
        <v>19</v>
      </c>
      <c r="J3767" s="6">
        <v>0.55000000000000004</v>
      </c>
      <c r="K3767" s="2">
        <v>2012</v>
      </c>
      <c r="L3767" s="2" t="s">
        <v>21</v>
      </c>
      <c r="M3767" s="3">
        <v>41219</v>
      </c>
    </row>
    <row r="3768" spans="1:13" x14ac:dyDescent="0.2">
      <c r="A3768" s="1" t="s">
        <v>13</v>
      </c>
      <c r="B3768" s="2" t="s">
        <v>4213</v>
      </c>
      <c r="C3768" s="2" t="s">
        <v>24</v>
      </c>
      <c r="D3768" s="4">
        <v>63000000</v>
      </c>
      <c r="E3768" s="2" t="s">
        <v>3438</v>
      </c>
      <c r="F3768" s="2" t="s">
        <v>159</v>
      </c>
      <c r="G3768" s="2">
        <v>64.3</v>
      </c>
      <c r="H3768" s="2">
        <v>35.700000000000003</v>
      </c>
      <c r="I3768" s="2" t="s">
        <v>19</v>
      </c>
      <c r="J3768" s="6">
        <v>0.55000000000000004</v>
      </c>
      <c r="K3768" s="2">
        <v>2012</v>
      </c>
      <c r="L3768" s="2" t="s">
        <v>21</v>
      </c>
      <c r="M3768" s="3">
        <v>41219</v>
      </c>
    </row>
    <row r="3769" spans="1:13" x14ac:dyDescent="0.2">
      <c r="A3769" s="1" t="s">
        <v>13</v>
      </c>
      <c r="B3769" s="2" t="s">
        <v>4214</v>
      </c>
      <c r="C3769" s="2" t="s">
        <v>24</v>
      </c>
      <c r="D3769" s="4">
        <v>128800000</v>
      </c>
      <c r="E3769" s="2" t="s">
        <v>3438</v>
      </c>
      <c r="F3769" s="2" t="s">
        <v>44</v>
      </c>
      <c r="G3769" s="2">
        <v>64.400000000000006</v>
      </c>
      <c r="H3769" s="2">
        <v>35.700000000000003</v>
      </c>
      <c r="I3769" s="2" t="s">
        <v>19</v>
      </c>
      <c r="J3769" s="6">
        <v>0.55000000000000004</v>
      </c>
      <c r="K3769" s="2">
        <v>2012</v>
      </c>
      <c r="L3769" s="2" t="s">
        <v>21</v>
      </c>
      <c r="M3769" s="3">
        <v>41219</v>
      </c>
    </row>
    <row r="3770" spans="1:13" x14ac:dyDescent="0.2">
      <c r="A3770" s="1" t="s">
        <v>177</v>
      </c>
      <c r="B3770" s="2" t="s">
        <v>3975</v>
      </c>
      <c r="C3770" s="2" t="s">
        <v>15</v>
      </c>
      <c r="D3770" s="2" t="s">
        <v>4215</v>
      </c>
      <c r="E3770" s="2" t="s">
        <v>3438</v>
      </c>
      <c r="F3770" s="2" t="s">
        <v>59</v>
      </c>
      <c r="G3770" s="2">
        <v>78</v>
      </c>
      <c r="H3770" s="2">
        <v>22</v>
      </c>
      <c r="I3770" s="2" t="s">
        <v>19</v>
      </c>
      <c r="J3770" s="2" t="s">
        <v>20</v>
      </c>
      <c r="K3770" s="2">
        <v>2012</v>
      </c>
      <c r="L3770" s="2" t="s">
        <v>21</v>
      </c>
      <c r="M3770" s="3">
        <v>41219</v>
      </c>
    </row>
    <row r="3771" spans="1:13" x14ac:dyDescent="0.2">
      <c r="A3771" s="1" t="s">
        <v>177</v>
      </c>
      <c r="B3771" s="2" t="s">
        <v>3975</v>
      </c>
      <c r="C3771" s="2" t="s">
        <v>24</v>
      </c>
      <c r="D3771" s="4">
        <v>7000000</v>
      </c>
      <c r="E3771" s="2" t="s">
        <v>3438</v>
      </c>
      <c r="F3771" s="2" t="s">
        <v>90</v>
      </c>
      <c r="G3771" s="2">
        <v>75.3</v>
      </c>
      <c r="H3771" s="2">
        <v>24.7</v>
      </c>
      <c r="I3771" s="2" t="s">
        <v>19</v>
      </c>
      <c r="J3771" s="6">
        <v>0.55000000000000004</v>
      </c>
      <c r="K3771" s="2">
        <v>2012</v>
      </c>
      <c r="L3771" s="2" t="s">
        <v>21</v>
      </c>
      <c r="M3771" s="3">
        <v>41219</v>
      </c>
    </row>
    <row r="3772" spans="1:13" x14ac:dyDescent="0.2">
      <c r="A3772" s="1" t="s">
        <v>339</v>
      </c>
      <c r="B3772" s="2" t="s">
        <v>3514</v>
      </c>
      <c r="C3772" s="2" t="s">
        <v>24</v>
      </c>
      <c r="D3772" s="4">
        <v>14700000</v>
      </c>
      <c r="E3772" s="2" t="s">
        <v>3438</v>
      </c>
      <c r="F3772" s="2" t="s">
        <v>48</v>
      </c>
      <c r="G3772" s="2">
        <v>53.8</v>
      </c>
      <c r="H3772" s="2">
        <v>46.2</v>
      </c>
      <c r="I3772" s="2" t="s">
        <v>26</v>
      </c>
      <c r="J3772" s="6">
        <v>0.55000000000000004</v>
      </c>
      <c r="K3772" s="2">
        <v>2012</v>
      </c>
      <c r="L3772" s="2" t="s">
        <v>21</v>
      </c>
      <c r="M3772" s="3">
        <v>41219</v>
      </c>
    </row>
    <row r="3773" spans="1:13" x14ac:dyDescent="0.2">
      <c r="A3773" s="1" t="s">
        <v>79</v>
      </c>
      <c r="B3773" s="2" t="s">
        <v>3749</v>
      </c>
      <c r="C3773" s="2" t="s">
        <v>24</v>
      </c>
      <c r="D3773" s="4">
        <v>76800000</v>
      </c>
      <c r="E3773" s="2" t="s">
        <v>3438</v>
      </c>
      <c r="F3773" s="2" t="s">
        <v>490</v>
      </c>
      <c r="G3773" s="2">
        <v>54.3</v>
      </c>
      <c r="H3773" s="2">
        <v>45.7</v>
      </c>
      <c r="I3773" s="2" t="s">
        <v>26</v>
      </c>
      <c r="J3773" s="6">
        <v>0.55000000000000004</v>
      </c>
      <c r="K3773" s="2">
        <v>2012</v>
      </c>
      <c r="L3773" s="2" t="s">
        <v>21</v>
      </c>
      <c r="M3773" s="3">
        <v>41219</v>
      </c>
    </row>
    <row r="3774" spans="1:13" x14ac:dyDescent="0.2">
      <c r="A3774" s="1" t="s">
        <v>391</v>
      </c>
      <c r="B3774" s="2" t="s">
        <v>4216</v>
      </c>
      <c r="C3774" s="2" t="s">
        <v>24</v>
      </c>
      <c r="D3774" s="4">
        <v>11000000</v>
      </c>
      <c r="E3774" s="2" t="s">
        <v>3438</v>
      </c>
      <c r="F3774" s="2" t="s">
        <v>245</v>
      </c>
      <c r="G3774" s="2">
        <v>38.5</v>
      </c>
      <c r="H3774" s="2">
        <v>61.5</v>
      </c>
      <c r="I3774" s="2" t="s">
        <v>26</v>
      </c>
      <c r="J3774" s="6">
        <v>0.55000000000000004</v>
      </c>
      <c r="K3774" s="2">
        <v>2012</v>
      </c>
      <c r="L3774" s="2" t="s">
        <v>21</v>
      </c>
      <c r="M3774" s="3">
        <v>41219</v>
      </c>
    </row>
    <row r="3775" spans="1:13" x14ac:dyDescent="0.2">
      <c r="A3775" s="1" t="s">
        <v>177</v>
      </c>
      <c r="B3775" s="2" t="s">
        <v>4217</v>
      </c>
      <c r="C3775" s="2" t="s">
        <v>24</v>
      </c>
      <c r="D3775" s="4">
        <v>10000000</v>
      </c>
      <c r="E3775" s="2" t="s">
        <v>3438</v>
      </c>
      <c r="F3775" s="2" t="s">
        <v>130</v>
      </c>
      <c r="G3775" s="2">
        <v>61.3</v>
      </c>
      <c r="H3775" s="2">
        <v>38.700000000000003</v>
      </c>
      <c r="I3775" s="2" t="s">
        <v>19</v>
      </c>
      <c r="J3775" s="6">
        <v>0.55000000000000004</v>
      </c>
      <c r="K3775" s="2">
        <v>2012</v>
      </c>
      <c r="L3775" s="2" t="s">
        <v>21</v>
      </c>
      <c r="M3775" s="3">
        <v>41219</v>
      </c>
    </row>
    <row r="3776" spans="1:13" x14ac:dyDescent="0.2">
      <c r="A3776" s="1" t="s">
        <v>308</v>
      </c>
      <c r="B3776" s="2" t="s">
        <v>4116</v>
      </c>
      <c r="C3776" s="2" t="s">
        <v>24</v>
      </c>
      <c r="D3776" s="4">
        <v>90000000</v>
      </c>
      <c r="E3776" s="2" t="s">
        <v>3438</v>
      </c>
      <c r="F3776" s="2" t="s">
        <v>95</v>
      </c>
      <c r="G3776" s="2">
        <v>51.3</v>
      </c>
      <c r="H3776" s="2">
        <v>48.7</v>
      </c>
      <c r="I3776" s="2" t="s">
        <v>26</v>
      </c>
      <c r="J3776" s="6">
        <v>0.55000000000000004</v>
      </c>
      <c r="K3776" s="2">
        <v>2012</v>
      </c>
      <c r="L3776" s="2" t="s">
        <v>21</v>
      </c>
      <c r="M3776" s="3">
        <v>41219</v>
      </c>
    </row>
    <row r="3777" spans="1:13" x14ac:dyDescent="0.2">
      <c r="A3777" s="1" t="s">
        <v>91</v>
      </c>
      <c r="B3777" s="2" t="s">
        <v>3753</v>
      </c>
      <c r="C3777" s="2" t="s">
        <v>24</v>
      </c>
      <c r="D3777" s="4">
        <v>67500000</v>
      </c>
      <c r="E3777" s="2" t="s">
        <v>3438</v>
      </c>
      <c r="F3777" s="2" t="s">
        <v>136</v>
      </c>
      <c r="G3777" s="2">
        <v>76.900000000000006</v>
      </c>
      <c r="H3777" s="2">
        <v>23.1</v>
      </c>
      <c r="I3777" s="2" t="s">
        <v>19</v>
      </c>
      <c r="J3777" s="6">
        <v>0.55000000000000004</v>
      </c>
      <c r="K3777" s="2">
        <v>2012</v>
      </c>
      <c r="L3777" s="2" t="s">
        <v>21</v>
      </c>
      <c r="M3777" s="3">
        <v>41219</v>
      </c>
    </row>
    <row r="3778" spans="1:13" x14ac:dyDescent="0.2">
      <c r="A3778" s="1" t="s">
        <v>13</v>
      </c>
      <c r="B3778" s="2" t="s">
        <v>4218</v>
      </c>
      <c r="C3778" s="2" t="s">
        <v>24</v>
      </c>
      <c r="D3778" s="4">
        <v>79000000</v>
      </c>
      <c r="E3778" s="2" t="s">
        <v>3438</v>
      </c>
      <c r="F3778" s="2" t="s">
        <v>365</v>
      </c>
      <c r="G3778" s="2">
        <v>72.8</v>
      </c>
      <c r="H3778" s="2">
        <v>27.2</v>
      </c>
      <c r="I3778" s="2" t="s">
        <v>19</v>
      </c>
      <c r="J3778" s="6">
        <v>0.55000000000000004</v>
      </c>
      <c r="K3778" s="2">
        <v>2012</v>
      </c>
      <c r="L3778" s="2" t="s">
        <v>21</v>
      </c>
      <c r="M3778" s="3">
        <v>41219</v>
      </c>
    </row>
    <row r="3779" spans="1:13" x14ac:dyDescent="0.2">
      <c r="A3779" s="1" t="s">
        <v>60</v>
      </c>
      <c r="B3779" s="2" t="s">
        <v>4142</v>
      </c>
      <c r="C3779" s="2" t="s">
        <v>24</v>
      </c>
      <c r="D3779" s="4">
        <v>6200000</v>
      </c>
      <c r="E3779" s="2" t="s">
        <v>3438</v>
      </c>
      <c r="F3779" s="2" t="s">
        <v>78</v>
      </c>
      <c r="G3779" s="2">
        <v>45.8</v>
      </c>
      <c r="H3779" s="2">
        <v>54.2</v>
      </c>
      <c r="I3779" s="2" t="s">
        <v>26</v>
      </c>
      <c r="J3779" s="6">
        <v>0.55000000000000004</v>
      </c>
      <c r="K3779" s="2">
        <v>2012</v>
      </c>
      <c r="L3779" s="2" t="s">
        <v>21</v>
      </c>
      <c r="M3779" s="3">
        <v>41219</v>
      </c>
    </row>
    <row r="3780" spans="1:13" x14ac:dyDescent="0.2">
      <c r="A3780" s="1" t="s">
        <v>269</v>
      </c>
      <c r="B3780" s="2" t="s">
        <v>4119</v>
      </c>
      <c r="C3780" s="2" t="s">
        <v>24</v>
      </c>
      <c r="D3780" s="4">
        <v>12000000</v>
      </c>
      <c r="E3780" s="2" t="s">
        <v>3438</v>
      </c>
      <c r="F3780" s="2" t="s">
        <v>4219</v>
      </c>
      <c r="G3780" s="2">
        <v>45.8</v>
      </c>
      <c r="H3780" s="2">
        <v>54.2</v>
      </c>
      <c r="I3780" s="2" t="s">
        <v>26</v>
      </c>
      <c r="J3780" s="6">
        <v>0.55000000000000004</v>
      </c>
      <c r="K3780" s="2">
        <v>2012</v>
      </c>
      <c r="L3780" s="2" t="s">
        <v>21</v>
      </c>
      <c r="M3780" s="3">
        <v>41219</v>
      </c>
    </row>
    <row r="3781" spans="1:13" x14ac:dyDescent="0.2">
      <c r="A3781" s="1" t="s">
        <v>220</v>
      </c>
      <c r="B3781" s="2" t="s">
        <v>3989</v>
      </c>
      <c r="C3781" s="2" t="s">
        <v>24</v>
      </c>
      <c r="D3781" s="4">
        <v>135000000</v>
      </c>
      <c r="E3781" s="2" t="s">
        <v>3438</v>
      </c>
      <c r="F3781" s="2" t="s">
        <v>44</v>
      </c>
      <c r="G3781" s="2">
        <v>60.1</v>
      </c>
      <c r="H3781" s="2">
        <v>39.9</v>
      </c>
      <c r="I3781" s="2" t="s">
        <v>19</v>
      </c>
      <c r="J3781" s="6">
        <v>0.55000000000000004</v>
      </c>
      <c r="K3781" s="2">
        <v>2012</v>
      </c>
      <c r="L3781" s="2" t="s">
        <v>21</v>
      </c>
      <c r="M3781" s="3">
        <v>41219</v>
      </c>
    </row>
    <row r="3782" spans="1:13" x14ac:dyDescent="0.2">
      <c r="A3782" s="1" t="s">
        <v>13</v>
      </c>
      <c r="B3782" s="2" t="s">
        <v>4220</v>
      </c>
      <c r="C3782" s="2" t="s">
        <v>24</v>
      </c>
      <c r="D3782" s="4">
        <v>55000000</v>
      </c>
      <c r="E3782" s="2" t="s">
        <v>3438</v>
      </c>
      <c r="F3782" s="2" t="s">
        <v>121</v>
      </c>
      <c r="G3782" s="2">
        <v>72.400000000000006</v>
      </c>
      <c r="H3782" s="2">
        <v>27.6</v>
      </c>
      <c r="I3782" s="2" t="s">
        <v>19</v>
      </c>
      <c r="J3782" s="6">
        <v>0.55000000000000004</v>
      </c>
      <c r="K3782" s="2">
        <v>2012</v>
      </c>
      <c r="L3782" s="2" t="s">
        <v>21</v>
      </c>
      <c r="M3782" s="3">
        <v>41219</v>
      </c>
    </row>
    <row r="3783" spans="1:13" x14ac:dyDescent="0.2">
      <c r="A3783" s="1" t="s">
        <v>205</v>
      </c>
      <c r="B3783" s="2" t="s">
        <v>4221</v>
      </c>
      <c r="C3783" s="2" t="s">
        <v>24</v>
      </c>
      <c r="D3783" s="4">
        <v>3000000</v>
      </c>
      <c r="E3783" s="2" t="s">
        <v>3438</v>
      </c>
      <c r="F3783" s="2" t="s">
        <v>65</v>
      </c>
      <c r="G3783" s="2">
        <v>46.9</v>
      </c>
      <c r="H3783" s="2">
        <v>53.1</v>
      </c>
      <c r="I3783" s="2" t="s">
        <v>26</v>
      </c>
      <c r="J3783" s="6">
        <v>0.55000000000000004</v>
      </c>
      <c r="K3783" s="2">
        <v>2012</v>
      </c>
      <c r="L3783" s="2" t="s">
        <v>21</v>
      </c>
      <c r="M3783" s="3">
        <v>41219</v>
      </c>
    </row>
    <row r="3784" spans="1:13" x14ac:dyDescent="0.2">
      <c r="A3784" s="1" t="s">
        <v>111</v>
      </c>
      <c r="B3784" s="2" t="s">
        <v>3815</v>
      </c>
      <c r="C3784" s="2" t="s">
        <v>24</v>
      </c>
      <c r="D3784" s="4">
        <v>19600000</v>
      </c>
      <c r="E3784" s="2" t="s">
        <v>3438</v>
      </c>
      <c r="F3784" s="2" t="s">
        <v>251</v>
      </c>
      <c r="G3784" s="2">
        <v>76.400000000000006</v>
      </c>
      <c r="H3784" s="2">
        <v>23.6</v>
      </c>
      <c r="I3784" s="2" t="s">
        <v>19</v>
      </c>
      <c r="J3784" s="6">
        <v>0.55000000000000004</v>
      </c>
      <c r="K3784" s="2">
        <v>2012</v>
      </c>
      <c r="L3784" s="2" t="s">
        <v>21</v>
      </c>
      <c r="M3784" s="3">
        <v>41219</v>
      </c>
    </row>
    <row r="3785" spans="1:13" x14ac:dyDescent="0.2">
      <c r="A3785" s="1" t="s">
        <v>280</v>
      </c>
      <c r="B3785" s="2" t="s">
        <v>3994</v>
      </c>
      <c r="C3785" s="2" t="s">
        <v>24</v>
      </c>
      <c r="D3785" s="4">
        <v>12000000</v>
      </c>
      <c r="E3785" s="2" t="s">
        <v>3438</v>
      </c>
      <c r="F3785" s="2" t="s">
        <v>76</v>
      </c>
      <c r="G3785" s="2">
        <v>67</v>
      </c>
      <c r="H3785" s="2">
        <v>33.1</v>
      </c>
      <c r="I3785" s="2" t="s">
        <v>19</v>
      </c>
      <c r="J3785" s="6">
        <v>0.55000000000000004</v>
      </c>
      <c r="K3785" s="2">
        <v>2012</v>
      </c>
      <c r="L3785" s="2" t="s">
        <v>21</v>
      </c>
      <c r="M3785" s="3">
        <v>41219</v>
      </c>
    </row>
    <row r="3786" spans="1:13" x14ac:dyDescent="0.2">
      <c r="A3786" s="1" t="s">
        <v>32</v>
      </c>
      <c r="B3786" s="2" t="s">
        <v>4222</v>
      </c>
      <c r="C3786" s="2" t="s">
        <v>24</v>
      </c>
      <c r="D3786" s="4">
        <v>830000</v>
      </c>
      <c r="E3786" s="2" t="s">
        <v>3438</v>
      </c>
      <c r="F3786" s="2" t="s">
        <v>115</v>
      </c>
      <c r="G3786" s="2">
        <v>78.099999999999994</v>
      </c>
      <c r="H3786" s="2">
        <v>21.9</v>
      </c>
      <c r="I3786" s="2" t="s">
        <v>19</v>
      </c>
      <c r="J3786" s="6">
        <v>0.55000000000000004</v>
      </c>
      <c r="K3786" s="2">
        <v>2012</v>
      </c>
      <c r="L3786" s="2" t="s">
        <v>21</v>
      </c>
      <c r="M3786" s="3">
        <v>41219</v>
      </c>
    </row>
    <row r="3787" spans="1:13" x14ac:dyDescent="0.2">
      <c r="A3787" s="1" t="s">
        <v>111</v>
      </c>
      <c r="B3787" s="2" t="s">
        <v>4223</v>
      </c>
      <c r="C3787" s="2" t="s">
        <v>24</v>
      </c>
      <c r="D3787" s="4">
        <v>8000000</v>
      </c>
      <c r="E3787" s="2" t="s">
        <v>3438</v>
      </c>
      <c r="F3787" s="2" t="s">
        <v>4224</v>
      </c>
      <c r="G3787" s="2">
        <v>67.400000000000006</v>
      </c>
      <c r="H3787" s="2">
        <v>32.6</v>
      </c>
      <c r="I3787" s="2" t="s">
        <v>19</v>
      </c>
      <c r="J3787" s="6">
        <v>0.55000000000000004</v>
      </c>
      <c r="K3787" s="2">
        <v>2012</v>
      </c>
      <c r="L3787" s="2" t="s">
        <v>21</v>
      </c>
      <c r="M3787" s="3">
        <v>41219</v>
      </c>
    </row>
    <row r="3788" spans="1:13" x14ac:dyDescent="0.2">
      <c r="A3788" s="1" t="s">
        <v>100</v>
      </c>
      <c r="B3788" s="2" t="s">
        <v>4225</v>
      </c>
      <c r="C3788" s="2" t="s">
        <v>24</v>
      </c>
      <c r="D3788" s="4">
        <v>3500000</v>
      </c>
      <c r="E3788" s="2" t="s">
        <v>3438</v>
      </c>
      <c r="F3788" s="2" t="s">
        <v>233</v>
      </c>
      <c r="G3788" s="2">
        <v>47.3</v>
      </c>
      <c r="H3788" s="2">
        <v>52.7</v>
      </c>
      <c r="I3788" s="2" t="s">
        <v>26</v>
      </c>
      <c r="J3788" s="6">
        <v>0.55000000000000004</v>
      </c>
      <c r="K3788" s="2">
        <v>2012</v>
      </c>
      <c r="L3788" s="2" t="s">
        <v>21</v>
      </c>
      <c r="M3788" s="3">
        <v>41219</v>
      </c>
    </row>
    <row r="3789" spans="1:13" x14ac:dyDescent="0.2">
      <c r="A3789" s="1" t="s">
        <v>108</v>
      </c>
      <c r="B3789" s="2" t="s">
        <v>3523</v>
      </c>
      <c r="C3789" s="2" t="s">
        <v>15</v>
      </c>
      <c r="D3789" s="2" t="s">
        <v>4211</v>
      </c>
      <c r="E3789" s="2" t="s">
        <v>3438</v>
      </c>
      <c r="F3789" s="2" t="s">
        <v>51</v>
      </c>
      <c r="G3789" s="2">
        <v>69.2</v>
      </c>
      <c r="H3789" s="2">
        <v>30.8</v>
      </c>
      <c r="I3789" s="2" t="s">
        <v>19</v>
      </c>
      <c r="J3789" s="2" t="s">
        <v>20</v>
      </c>
      <c r="K3789" s="2">
        <v>2012</v>
      </c>
      <c r="L3789" s="2" t="s">
        <v>21</v>
      </c>
      <c r="M3789" s="3">
        <v>41219</v>
      </c>
    </row>
    <row r="3790" spans="1:13" x14ac:dyDescent="0.2">
      <c r="A3790" s="1" t="s">
        <v>150</v>
      </c>
      <c r="B3790" s="2" t="s">
        <v>4226</v>
      </c>
      <c r="C3790" s="2" t="s">
        <v>15</v>
      </c>
      <c r="D3790" s="2" t="s">
        <v>4227</v>
      </c>
      <c r="E3790" s="2" t="s">
        <v>3438</v>
      </c>
      <c r="F3790" s="2" t="s">
        <v>97</v>
      </c>
      <c r="G3790" s="2">
        <v>38.1</v>
      </c>
      <c r="H3790" s="2">
        <v>61.9</v>
      </c>
      <c r="I3790" s="2" t="s">
        <v>26</v>
      </c>
      <c r="J3790" s="2" t="s">
        <v>20</v>
      </c>
      <c r="K3790" s="2">
        <v>2012</v>
      </c>
      <c r="L3790" s="2" t="s">
        <v>21</v>
      </c>
      <c r="M3790" s="3">
        <v>41219</v>
      </c>
    </row>
    <row r="3791" spans="1:13" x14ac:dyDescent="0.2">
      <c r="A3791" s="1" t="s">
        <v>308</v>
      </c>
      <c r="B3791" s="2" t="s">
        <v>3767</v>
      </c>
      <c r="C3791" s="2" t="s">
        <v>15</v>
      </c>
      <c r="D3791" s="2" t="s">
        <v>4228</v>
      </c>
      <c r="E3791" s="2" t="s">
        <v>3438</v>
      </c>
      <c r="F3791" s="2" t="s">
        <v>136</v>
      </c>
      <c r="G3791" s="2">
        <v>63.8</v>
      </c>
      <c r="H3791" s="2">
        <v>36.200000000000003</v>
      </c>
      <c r="I3791" s="2" t="s">
        <v>26</v>
      </c>
      <c r="J3791" s="2" t="s">
        <v>20</v>
      </c>
      <c r="K3791" s="2">
        <v>2012</v>
      </c>
      <c r="L3791" s="2" t="s">
        <v>21</v>
      </c>
      <c r="M3791" s="3">
        <v>41219</v>
      </c>
    </row>
    <row r="3792" spans="1:13" x14ac:dyDescent="0.2">
      <c r="A3792" s="1" t="s">
        <v>13</v>
      </c>
      <c r="B3792" s="2" t="s">
        <v>4229</v>
      </c>
      <c r="C3792" s="2" t="s">
        <v>15</v>
      </c>
      <c r="D3792" s="2" t="s">
        <v>4230</v>
      </c>
      <c r="E3792" s="2" t="s">
        <v>3438</v>
      </c>
      <c r="F3792" s="2" t="s">
        <v>4231</v>
      </c>
      <c r="G3792" s="2">
        <v>70.400000000000006</v>
      </c>
      <c r="H3792" s="2">
        <v>29.6</v>
      </c>
      <c r="I3792" s="2" t="s">
        <v>19</v>
      </c>
      <c r="J3792" s="2" t="s">
        <v>20</v>
      </c>
      <c r="K3792" s="2">
        <v>2012</v>
      </c>
      <c r="L3792" s="2" t="s">
        <v>21</v>
      </c>
      <c r="M3792" s="3">
        <v>41219</v>
      </c>
    </row>
    <row r="3793" spans="1:13" x14ac:dyDescent="0.2">
      <c r="A3793" s="1" t="s">
        <v>269</v>
      </c>
      <c r="B3793" s="2" t="s">
        <v>4232</v>
      </c>
      <c r="C3793" s="2" t="s">
        <v>15</v>
      </c>
      <c r="D3793" s="2" t="s">
        <v>4233</v>
      </c>
      <c r="E3793" s="2" t="s">
        <v>3438</v>
      </c>
      <c r="F3793" s="2" t="s">
        <v>4234</v>
      </c>
      <c r="G3793" s="2">
        <v>69.900000000000006</v>
      </c>
      <c r="H3793" s="2">
        <v>30.1</v>
      </c>
      <c r="I3793" s="2" t="s">
        <v>19</v>
      </c>
      <c r="J3793" s="2" t="s">
        <v>20</v>
      </c>
      <c r="K3793" s="2">
        <v>2012</v>
      </c>
      <c r="L3793" s="2" t="s">
        <v>21</v>
      </c>
      <c r="M3793" s="3">
        <v>41219</v>
      </c>
    </row>
    <row r="3794" spans="1:13" x14ac:dyDescent="0.2">
      <c r="A3794" s="1" t="s">
        <v>60</v>
      </c>
      <c r="B3794" s="2" t="s">
        <v>4235</v>
      </c>
      <c r="C3794" s="2" t="s">
        <v>24</v>
      </c>
      <c r="D3794" s="4">
        <v>149000000</v>
      </c>
      <c r="E3794" s="2" t="s">
        <v>3438</v>
      </c>
      <c r="F3794" s="2" t="s">
        <v>55</v>
      </c>
      <c r="G3794" s="2">
        <v>55.1</v>
      </c>
      <c r="H3794" s="2">
        <v>44.9</v>
      </c>
      <c r="I3794" s="2" t="s">
        <v>19</v>
      </c>
      <c r="J3794" s="6">
        <v>0.55000000000000004</v>
      </c>
      <c r="K3794" s="2">
        <v>2012</v>
      </c>
      <c r="L3794" s="2" t="s">
        <v>49</v>
      </c>
      <c r="M3794" s="3">
        <v>41065</v>
      </c>
    </row>
    <row r="3795" spans="1:13" x14ac:dyDescent="0.2">
      <c r="A3795" s="1" t="s">
        <v>205</v>
      </c>
      <c r="B3795" s="2" t="s">
        <v>3530</v>
      </c>
      <c r="C3795" s="2" t="s">
        <v>24</v>
      </c>
      <c r="D3795" s="4">
        <v>59500000</v>
      </c>
      <c r="E3795" s="2" t="s">
        <v>3438</v>
      </c>
      <c r="F3795" s="2" t="s">
        <v>95</v>
      </c>
      <c r="G3795" s="2">
        <v>54.5</v>
      </c>
      <c r="H3795" s="2">
        <v>45.5</v>
      </c>
      <c r="I3795" s="2" t="s">
        <v>26</v>
      </c>
      <c r="J3795" s="6">
        <v>0.55000000000000004</v>
      </c>
      <c r="K3795" s="2">
        <v>2012</v>
      </c>
      <c r="L3795" s="2" t="s">
        <v>49</v>
      </c>
      <c r="M3795" s="3">
        <v>41065</v>
      </c>
    </row>
    <row r="3796" spans="1:13" x14ac:dyDescent="0.2">
      <c r="A3796" s="1" t="s">
        <v>296</v>
      </c>
      <c r="B3796" s="2" t="s">
        <v>3533</v>
      </c>
      <c r="C3796" s="2" t="s">
        <v>24</v>
      </c>
      <c r="D3796" s="4">
        <v>54000000</v>
      </c>
      <c r="E3796" s="2" t="s">
        <v>3438</v>
      </c>
      <c r="F3796" s="2" t="s">
        <v>59</v>
      </c>
      <c r="G3796" s="2">
        <v>48.4</v>
      </c>
      <c r="H3796" s="2">
        <v>51.6</v>
      </c>
      <c r="I3796" s="2" t="s">
        <v>26</v>
      </c>
      <c r="J3796" s="6">
        <v>0.55000000000000004</v>
      </c>
      <c r="K3796" s="2">
        <v>2012</v>
      </c>
      <c r="L3796" s="2" t="s">
        <v>49</v>
      </c>
      <c r="M3796" s="3">
        <v>41065</v>
      </c>
    </row>
    <row r="3797" spans="1:13" x14ac:dyDescent="0.2">
      <c r="A3797" s="1" t="s">
        <v>91</v>
      </c>
      <c r="B3797" s="2" t="s">
        <v>3657</v>
      </c>
      <c r="C3797" s="2" t="s">
        <v>24</v>
      </c>
      <c r="D3797" s="4">
        <v>81000000</v>
      </c>
      <c r="E3797" s="2" t="s">
        <v>3438</v>
      </c>
      <c r="F3797" s="2" t="s">
        <v>44</v>
      </c>
      <c r="G3797" s="2">
        <v>56.5</v>
      </c>
      <c r="H3797" s="2">
        <v>43.5</v>
      </c>
      <c r="I3797" s="2" t="s">
        <v>19</v>
      </c>
      <c r="J3797" s="6">
        <v>0.55000000000000004</v>
      </c>
      <c r="K3797" s="2">
        <v>2012</v>
      </c>
      <c r="L3797" s="2" t="s">
        <v>49</v>
      </c>
      <c r="M3797" s="3">
        <v>41065</v>
      </c>
    </row>
    <row r="3798" spans="1:13" x14ac:dyDescent="0.2">
      <c r="A3798" s="1" t="s">
        <v>91</v>
      </c>
      <c r="B3798" s="2" t="s">
        <v>2137</v>
      </c>
      <c r="C3798" s="2" t="s">
        <v>15</v>
      </c>
      <c r="D3798" s="2" t="s">
        <v>4236</v>
      </c>
      <c r="E3798" s="2" t="s">
        <v>3438</v>
      </c>
      <c r="F3798" s="2" t="s">
        <v>314</v>
      </c>
      <c r="G3798" s="2">
        <v>67.3</v>
      </c>
      <c r="H3798" s="2">
        <v>32.700000000000003</v>
      </c>
      <c r="I3798" s="2" t="s">
        <v>19</v>
      </c>
      <c r="J3798" s="2" t="s">
        <v>20</v>
      </c>
      <c r="K3798" s="2">
        <v>2012</v>
      </c>
      <c r="L3798" s="2" t="s">
        <v>49</v>
      </c>
      <c r="M3798" s="3">
        <v>41065</v>
      </c>
    </row>
    <row r="3799" spans="1:13" x14ac:dyDescent="0.2">
      <c r="A3799" s="1" t="s">
        <v>91</v>
      </c>
      <c r="B3799" s="2" t="s">
        <v>3659</v>
      </c>
      <c r="C3799" s="2" t="s">
        <v>15</v>
      </c>
      <c r="D3799" s="2" t="s">
        <v>4237</v>
      </c>
      <c r="E3799" s="2" t="s">
        <v>3438</v>
      </c>
      <c r="F3799" s="2" t="s">
        <v>18</v>
      </c>
      <c r="G3799" s="2">
        <v>69.2</v>
      </c>
      <c r="H3799" s="2">
        <v>30.8</v>
      </c>
      <c r="I3799" s="2" t="s">
        <v>19</v>
      </c>
      <c r="J3799" s="2" t="s">
        <v>20</v>
      </c>
      <c r="K3799" s="2">
        <v>2012</v>
      </c>
      <c r="L3799" s="2" t="s">
        <v>49</v>
      </c>
      <c r="M3799" s="3">
        <v>41065</v>
      </c>
    </row>
    <row r="3800" spans="1:13" x14ac:dyDescent="0.2">
      <c r="A3800" s="1" t="s">
        <v>242</v>
      </c>
      <c r="B3800" s="2" t="s">
        <v>3680</v>
      </c>
      <c r="C3800" s="2" t="s">
        <v>15</v>
      </c>
      <c r="D3800" s="2" t="s">
        <v>4238</v>
      </c>
      <c r="E3800" s="2" t="s">
        <v>3438</v>
      </c>
      <c r="F3800" s="2" t="s">
        <v>245</v>
      </c>
      <c r="G3800" s="2">
        <v>70.8</v>
      </c>
      <c r="H3800" s="2">
        <v>29.2</v>
      </c>
      <c r="I3800" s="2" t="s">
        <v>19</v>
      </c>
      <c r="J3800" s="2" t="s">
        <v>20</v>
      </c>
      <c r="K3800" s="2">
        <v>2012</v>
      </c>
      <c r="L3800" s="2" t="s">
        <v>49</v>
      </c>
      <c r="M3800" s="3">
        <v>41065</v>
      </c>
    </row>
    <row r="3801" spans="1:13" x14ac:dyDescent="0.2">
      <c r="A3801" s="1" t="s">
        <v>269</v>
      </c>
      <c r="B3801" s="2" t="s">
        <v>4167</v>
      </c>
      <c r="C3801" s="2" t="s">
        <v>15</v>
      </c>
      <c r="D3801" s="2" t="s">
        <v>4239</v>
      </c>
      <c r="E3801" s="2" t="s">
        <v>3438</v>
      </c>
      <c r="F3801" s="2" t="s">
        <v>4240</v>
      </c>
      <c r="G3801" s="2">
        <v>66</v>
      </c>
      <c r="H3801" s="2">
        <v>34</v>
      </c>
      <c r="I3801" s="2" t="s">
        <v>26</v>
      </c>
      <c r="J3801" s="2" t="s">
        <v>20</v>
      </c>
      <c r="K3801" s="2">
        <v>2012</v>
      </c>
      <c r="L3801" s="2" t="s">
        <v>49</v>
      </c>
      <c r="M3801" s="3">
        <v>41065</v>
      </c>
    </row>
    <row r="3802" spans="1:13" x14ac:dyDescent="0.2">
      <c r="A3802" s="1" t="s">
        <v>13</v>
      </c>
      <c r="B3802" s="2" t="s">
        <v>4241</v>
      </c>
      <c r="C3802" s="2" t="s">
        <v>24</v>
      </c>
      <c r="D3802" s="4">
        <v>47000000</v>
      </c>
      <c r="E3802" s="2" t="s">
        <v>3438</v>
      </c>
      <c r="F3802" s="2" t="s">
        <v>4242</v>
      </c>
      <c r="G3802" s="2">
        <v>62.7</v>
      </c>
      <c r="H3802" s="2">
        <v>37.299999999999997</v>
      </c>
      <c r="I3802" s="2" t="s">
        <v>19</v>
      </c>
      <c r="J3802" s="6">
        <v>0.55000000000000004</v>
      </c>
      <c r="K3802" s="2">
        <v>2012</v>
      </c>
      <c r="L3802" s="2" t="s">
        <v>49</v>
      </c>
      <c r="M3802" s="3">
        <v>41065</v>
      </c>
    </row>
    <row r="3803" spans="1:13" x14ac:dyDescent="0.2">
      <c r="A3803" s="1" t="s">
        <v>52</v>
      </c>
      <c r="B3803" s="2" t="s">
        <v>3690</v>
      </c>
      <c r="C3803" s="2" t="s">
        <v>24</v>
      </c>
      <c r="D3803" s="4">
        <v>95000000</v>
      </c>
      <c r="E3803" s="2" t="s">
        <v>3438</v>
      </c>
      <c r="F3803" s="2" t="s">
        <v>59</v>
      </c>
      <c r="G3803" s="2">
        <v>64.099999999999994</v>
      </c>
      <c r="H3803" s="2">
        <v>36</v>
      </c>
      <c r="I3803" s="2" t="s">
        <v>19</v>
      </c>
      <c r="J3803" s="6">
        <v>0.55000000000000004</v>
      </c>
      <c r="K3803" s="2">
        <v>2012</v>
      </c>
      <c r="L3803" s="2" t="s">
        <v>49</v>
      </c>
      <c r="M3803" s="3">
        <v>41065</v>
      </c>
    </row>
    <row r="3804" spans="1:13" x14ac:dyDescent="0.2">
      <c r="A3804" s="1" t="s">
        <v>52</v>
      </c>
      <c r="B3804" s="2" t="s">
        <v>2143</v>
      </c>
      <c r="C3804" s="2" t="s">
        <v>24</v>
      </c>
      <c r="D3804" s="4">
        <v>220000000</v>
      </c>
      <c r="E3804" s="2" t="s">
        <v>3438</v>
      </c>
      <c r="F3804" s="2" t="s">
        <v>65</v>
      </c>
      <c r="G3804" s="2">
        <v>66.3</v>
      </c>
      <c r="H3804" s="2">
        <v>33.799999999999997</v>
      </c>
      <c r="I3804" s="2" t="s">
        <v>19</v>
      </c>
      <c r="J3804" s="6">
        <v>0.55000000000000004</v>
      </c>
      <c r="K3804" s="2">
        <v>2012</v>
      </c>
      <c r="L3804" s="2" t="s">
        <v>49</v>
      </c>
      <c r="M3804" s="3">
        <v>41065</v>
      </c>
    </row>
    <row r="3805" spans="1:13" x14ac:dyDescent="0.2">
      <c r="A3805" s="1" t="s">
        <v>108</v>
      </c>
      <c r="B3805" s="2" t="s">
        <v>3894</v>
      </c>
      <c r="C3805" s="2" t="s">
        <v>15</v>
      </c>
      <c r="D3805" s="2" t="s">
        <v>4243</v>
      </c>
      <c r="E3805" s="2" t="s">
        <v>3438</v>
      </c>
      <c r="F3805" s="2" t="s">
        <v>130</v>
      </c>
      <c r="G3805" s="2">
        <v>66.900000000000006</v>
      </c>
      <c r="H3805" s="2">
        <v>33.1</v>
      </c>
      <c r="I3805" s="2" t="s">
        <v>19</v>
      </c>
      <c r="J3805" s="2" t="s">
        <v>20</v>
      </c>
      <c r="K3805" s="2">
        <v>2012</v>
      </c>
      <c r="L3805" s="2" t="s">
        <v>49</v>
      </c>
      <c r="M3805" s="3">
        <v>41065</v>
      </c>
    </row>
    <row r="3806" spans="1:13" x14ac:dyDescent="0.2">
      <c r="A3806" s="1" t="s">
        <v>242</v>
      </c>
      <c r="B3806" s="2" t="s">
        <v>2145</v>
      </c>
      <c r="C3806" s="2" t="s">
        <v>15</v>
      </c>
      <c r="D3806" s="2" t="s">
        <v>4244</v>
      </c>
      <c r="E3806" s="2" t="s">
        <v>3438</v>
      </c>
      <c r="F3806" s="2" t="s">
        <v>65</v>
      </c>
      <c r="G3806" s="2">
        <v>62.9</v>
      </c>
      <c r="H3806" s="2">
        <v>37.1</v>
      </c>
      <c r="I3806" s="2" t="s">
        <v>26</v>
      </c>
      <c r="J3806" s="2" t="s">
        <v>20</v>
      </c>
      <c r="K3806" s="2">
        <v>2012</v>
      </c>
      <c r="L3806" s="2" t="s">
        <v>49</v>
      </c>
      <c r="M3806" s="3">
        <v>41065</v>
      </c>
    </row>
    <row r="3807" spans="1:13" x14ac:dyDescent="0.2">
      <c r="A3807" s="1" t="s">
        <v>280</v>
      </c>
      <c r="B3807" s="2" t="s">
        <v>3476</v>
      </c>
      <c r="C3807" s="2" t="s">
        <v>24</v>
      </c>
      <c r="D3807" s="4">
        <v>298000000</v>
      </c>
      <c r="E3807" s="2" t="s">
        <v>3438</v>
      </c>
      <c r="F3807" s="2" t="s">
        <v>107</v>
      </c>
      <c r="G3807" s="2">
        <v>65.2</v>
      </c>
      <c r="H3807" s="2">
        <v>34.799999999999997</v>
      </c>
      <c r="I3807" s="2" t="s">
        <v>19</v>
      </c>
      <c r="J3807" s="6">
        <v>0.55000000000000004</v>
      </c>
      <c r="K3807" s="2">
        <v>2012</v>
      </c>
      <c r="L3807" s="2" t="s">
        <v>49</v>
      </c>
      <c r="M3807" s="3">
        <v>41065</v>
      </c>
    </row>
    <row r="3808" spans="1:13" x14ac:dyDescent="0.2">
      <c r="A3808" s="1" t="s">
        <v>363</v>
      </c>
      <c r="B3808" s="2" t="s">
        <v>3570</v>
      </c>
      <c r="C3808" s="2" t="s">
        <v>24</v>
      </c>
      <c r="D3808" s="4">
        <v>125000000</v>
      </c>
      <c r="E3808" s="2" t="s">
        <v>3438</v>
      </c>
      <c r="F3808" s="2" t="s">
        <v>115</v>
      </c>
      <c r="G3808" s="2">
        <v>52</v>
      </c>
      <c r="H3808" s="2">
        <v>48</v>
      </c>
      <c r="I3808" s="2" t="s">
        <v>26</v>
      </c>
      <c r="J3808" s="6">
        <v>0.55000000000000004</v>
      </c>
      <c r="K3808" s="2">
        <v>2012</v>
      </c>
      <c r="L3808" s="2" t="s">
        <v>49</v>
      </c>
      <c r="M3808" s="3">
        <v>41065</v>
      </c>
    </row>
    <row r="3809" spans="1:13" x14ac:dyDescent="0.2">
      <c r="A3809" s="1" t="s">
        <v>420</v>
      </c>
      <c r="B3809" s="2" t="s">
        <v>3907</v>
      </c>
      <c r="C3809" s="2" t="s">
        <v>24</v>
      </c>
      <c r="D3809" s="4">
        <v>10800000</v>
      </c>
      <c r="E3809" s="2" t="s">
        <v>3438</v>
      </c>
      <c r="F3809" s="2" t="s">
        <v>107</v>
      </c>
      <c r="G3809" s="2">
        <v>83.4</v>
      </c>
      <c r="H3809" s="2">
        <v>16.600000000000001</v>
      </c>
      <c r="I3809" s="2" t="s">
        <v>19</v>
      </c>
      <c r="J3809" s="6">
        <v>0.55000000000000004</v>
      </c>
      <c r="K3809" s="2">
        <v>2012</v>
      </c>
      <c r="L3809" s="2" t="s">
        <v>49</v>
      </c>
      <c r="M3809" s="3">
        <v>41065</v>
      </c>
    </row>
    <row r="3810" spans="1:13" x14ac:dyDescent="0.2">
      <c r="A3810" s="1" t="s">
        <v>242</v>
      </c>
      <c r="B3810" s="2" t="s">
        <v>3574</v>
      </c>
      <c r="C3810" s="2" t="s">
        <v>24</v>
      </c>
      <c r="D3810" s="4">
        <v>99000000</v>
      </c>
      <c r="E3810" s="2" t="s">
        <v>3438</v>
      </c>
      <c r="F3810" s="2" t="s">
        <v>59</v>
      </c>
      <c r="G3810" s="2">
        <v>62</v>
      </c>
      <c r="H3810" s="2">
        <v>38</v>
      </c>
      <c r="I3810" s="2" t="s">
        <v>19</v>
      </c>
      <c r="J3810" s="6">
        <v>0.55000000000000004</v>
      </c>
      <c r="K3810" s="2">
        <v>2012</v>
      </c>
      <c r="L3810" s="2" t="s">
        <v>49</v>
      </c>
      <c r="M3810" s="3">
        <v>41065</v>
      </c>
    </row>
    <row r="3811" spans="1:13" x14ac:dyDescent="0.2">
      <c r="A3811" s="1" t="s">
        <v>363</v>
      </c>
      <c r="B3811" s="2" t="s">
        <v>3587</v>
      </c>
      <c r="C3811" s="2" t="s">
        <v>24</v>
      </c>
      <c r="D3811" s="4">
        <v>178000000</v>
      </c>
      <c r="E3811" s="2" t="s">
        <v>3438</v>
      </c>
      <c r="F3811" s="2" t="s">
        <v>51</v>
      </c>
      <c r="G3811" s="2">
        <v>61.9</v>
      </c>
      <c r="H3811" s="2">
        <v>38.1</v>
      </c>
      <c r="I3811" s="2" t="s">
        <v>19</v>
      </c>
      <c r="J3811" s="6">
        <v>0.55000000000000004</v>
      </c>
      <c r="K3811" s="2">
        <v>2012</v>
      </c>
      <c r="L3811" s="2" t="s">
        <v>49</v>
      </c>
      <c r="M3811" s="3">
        <v>41065</v>
      </c>
    </row>
    <row r="3812" spans="1:13" x14ac:dyDescent="0.2">
      <c r="A3812" s="1" t="s">
        <v>108</v>
      </c>
      <c r="B3812" s="2" t="s">
        <v>3719</v>
      </c>
      <c r="C3812" s="2" t="s">
        <v>24</v>
      </c>
      <c r="D3812" s="4">
        <v>26000000</v>
      </c>
      <c r="E3812" s="2" t="s">
        <v>3438</v>
      </c>
      <c r="F3812" s="2" t="s">
        <v>245</v>
      </c>
      <c r="G3812" s="2">
        <v>56.8</v>
      </c>
      <c r="H3812" s="2">
        <v>43.2</v>
      </c>
      <c r="I3812" s="2" t="s">
        <v>19</v>
      </c>
      <c r="J3812" s="6">
        <v>0.55000000000000004</v>
      </c>
      <c r="K3812" s="2">
        <v>2012</v>
      </c>
      <c r="L3812" s="2" t="s">
        <v>49</v>
      </c>
      <c r="M3812" s="3">
        <v>41065</v>
      </c>
    </row>
    <row r="3813" spans="1:13" x14ac:dyDescent="0.2">
      <c r="A3813" s="1" t="s">
        <v>269</v>
      </c>
      <c r="B3813" s="2" t="s">
        <v>3724</v>
      </c>
      <c r="C3813" s="2" t="s">
        <v>24</v>
      </c>
      <c r="D3813" s="4">
        <v>3200000</v>
      </c>
      <c r="E3813" s="2" t="s">
        <v>3438</v>
      </c>
      <c r="F3813" s="2" t="s">
        <v>4245</v>
      </c>
      <c r="G3813" s="2">
        <v>56.2</v>
      </c>
      <c r="H3813" s="2">
        <v>43.8</v>
      </c>
      <c r="I3813" s="2" t="s">
        <v>19</v>
      </c>
      <c r="J3813" s="6">
        <v>0.55000000000000004</v>
      </c>
      <c r="K3813" s="2">
        <v>2012</v>
      </c>
      <c r="L3813" s="2" t="s">
        <v>49</v>
      </c>
      <c r="M3813" s="3">
        <v>41065</v>
      </c>
    </row>
    <row r="3814" spans="1:13" x14ac:dyDescent="0.2">
      <c r="A3814" s="1" t="s">
        <v>108</v>
      </c>
      <c r="B3814" s="2" t="s">
        <v>4246</v>
      </c>
      <c r="C3814" s="2" t="s">
        <v>24</v>
      </c>
      <c r="D3814" s="4">
        <v>14000000</v>
      </c>
      <c r="E3814" s="2" t="s">
        <v>3438</v>
      </c>
      <c r="F3814" s="2" t="s">
        <v>136</v>
      </c>
      <c r="G3814" s="2">
        <v>62.2</v>
      </c>
      <c r="H3814" s="2">
        <v>37.799999999999997</v>
      </c>
      <c r="I3814" s="2" t="s">
        <v>19</v>
      </c>
      <c r="J3814" s="6">
        <v>0.55000000000000004</v>
      </c>
      <c r="K3814" s="2">
        <v>2012</v>
      </c>
      <c r="L3814" s="2" t="s">
        <v>49</v>
      </c>
      <c r="M3814" s="3">
        <v>41065</v>
      </c>
    </row>
    <row r="3815" spans="1:13" x14ac:dyDescent="0.2">
      <c r="A3815" s="1" t="s">
        <v>280</v>
      </c>
      <c r="B3815" s="2" t="s">
        <v>4247</v>
      </c>
      <c r="C3815" s="2" t="s">
        <v>24</v>
      </c>
      <c r="D3815" s="2" t="s">
        <v>4248</v>
      </c>
      <c r="E3815" s="2" t="s">
        <v>3438</v>
      </c>
      <c r="F3815" s="2" t="s">
        <v>78</v>
      </c>
      <c r="G3815" s="2">
        <v>50.9</v>
      </c>
      <c r="H3815" s="2">
        <v>49.1</v>
      </c>
      <c r="I3815" s="2" t="s">
        <v>26</v>
      </c>
      <c r="J3815" s="6">
        <v>0.55000000000000004</v>
      </c>
      <c r="K3815" s="2">
        <v>2012</v>
      </c>
      <c r="L3815" s="2" t="s">
        <v>49</v>
      </c>
      <c r="M3815" s="3">
        <v>41065</v>
      </c>
    </row>
    <row r="3816" spans="1:13" x14ac:dyDescent="0.2">
      <c r="A3816" s="1" t="s">
        <v>205</v>
      </c>
      <c r="B3816" s="2" t="s">
        <v>1581</v>
      </c>
      <c r="C3816" s="2" t="s">
        <v>15</v>
      </c>
      <c r="D3816" s="2" t="s">
        <v>4249</v>
      </c>
      <c r="E3816" s="2" t="s">
        <v>3438</v>
      </c>
      <c r="F3816" s="2" t="s">
        <v>97</v>
      </c>
      <c r="G3816" s="2">
        <v>65.5</v>
      </c>
      <c r="H3816" s="2">
        <v>34.5</v>
      </c>
      <c r="I3816" s="2" t="s">
        <v>26</v>
      </c>
      <c r="J3816" s="2" t="s">
        <v>20</v>
      </c>
      <c r="K3816" s="2">
        <v>2012</v>
      </c>
      <c r="L3816" s="2" t="s">
        <v>49</v>
      </c>
      <c r="M3816" s="3">
        <v>41065</v>
      </c>
    </row>
    <row r="3817" spans="1:13" x14ac:dyDescent="0.2">
      <c r="A3817" s="1" t="s">
        <v>108</v>
      </c>
      <c r="B3817" s="2" t="s">
        <v>3953</v>
      </c>
      <c r="C3817" s="2" t="s">
        <v>24</v>
      </c>
      <c r="D3817" s="4">
        <v>6000000</v>
      </c>
      <c r="E3817" s="2" t="s">
        <v>3438</v>
      </c>
      <c r="F3817" s="2" t="s">
        <v>90</v>
      </c>
      <c r="G3817" s="2">
        <v>64.8</v>
      </c>
      <c r="H3817" s="2">
        <v>35.200000000000003</v>
      </c>
      <c r="I3817" s="2" t="s">
        <v>19</v>
      </c>
      <c r="J3817" s="6">
        <v>0.55000000000000004</v>
      </c>
      <c r="K3817" s="2">
        <v>2012</v>
      </c>
      <c r="L3817" s="2" t="s">
        <v>49</v>
      </c>
      <c r="M3817" s="3">
        <v>41065</v>
      </c>
    </row>
    <row r="3818" spans="1:13" x14ac:dyDescent="0.2">
      <c r="A3818" s="1" t="s">
        <v>391</v>
      </c>
      <c r="B3818" s="2" t="s">
        <v>4250</v>
      </c>
      <c r="C3818" s="2" t="s">
        <v>24</v>
      </c>
      <c r="D3818" s="4">
        <v>6000000</v>
      </c>
      <c r="E3818" s="2" t="s">
        <v>3438</v>
      </c>
      <c r="F3818" s="2" t="s">
        <v>55</v>
      </c>
      <c r="G3818" s="2">
        <v>44.4</v>
      </c>
      <c r="H3818" s="2">
        <v>55.6</v>
      </c>
      <c r="I3818" s="2" t="s">
        <v>26</v>
      </c>
      <c r="J3818" s="6">
        <v>0.55000000000000004</v>
      </c>
      <c r="K3818" s="2">
        <v>2012</v>
      </c>
      <c r="L3818" s="2" t="s">
        <v>49</v>
      </c>
      <c r="M3818" s="3">
        <v>41065</v>
      </c>
    </row>
    <row r="3819" spans="1:13" x14ac:dyDescent="0.2">
      <c r="A3819" s="1" t="s">
        <v>293</v>
      </c>
      <c r="B3819" s="2" t="s">
        <v>4251</v>
      </c>
      <c r="C3819" s="2" t="s">
        <v>24</v>
      </c>
      <c r="D3819" s="4">
        <v>48500000</v>
      </c>
      <c r="E3819" s="2" t="s">
        <v>3438</v>
      </c>
      <c r="F3819" s="2" t="s">
        <v>107</v>
      </c>
      <c r="G3819" s="2">
        <v>59.6</v>
      </c>
      <c r="H3819" s="2">
        <v>40.4</v>
      </c>
      <c r="I3819" s="2" t="s">
        <v>19</v>
      </c>
      <c r="J3819" s="6">
        <v>0.55000000000000004</v>
      </c>
      <c r="K3819" s="2">
        <v>2012</v>
      </c>
      <c r="L3819" s="2" t="s">
        <v>49</v>
      </c>
      <c r="M3819" s="3">
        <v>41065</v>
      </c>
    </row>
    <row r="3820" spans="1:13" x14ac:dyDescent="0.2">
      <c r="A3820" s="1" t="s">
        <v>108</v>
      </c>
      <c r="B3820" s="2" t="s">
        <v>3503</v>
      </c>
      <c r="C3820" s="2" t="s">
        <v>24</v>
      </c>
      <c r="D3820" s="4">
        <v>9000000</v>
      </c>
      <c r="E3820" s="2" t="s">
        <v>3438</v>
      </c>
      <c r="F3820" s="2" t="s">
        <v>65</v>
      </c>
      <c r="G3820" s="2">
        <v>70.099999999999994</v>
      </c>
      <c r="H3820" s="2">
        <v>29.9</v>
      </c>
      <c r="I3820" s="2" t="s">
        <v>19</v>
      </c>
      <c r="J3820" s="6">
        <v>0.55000000000000004</v>
      </c>
      <c r="K3820" s="2">
        <v>2012</v>
      </c>
      <c r="L3820" s="2" t="s">
        <v>49</v>
      </c>
      <c r="M3820" s="3">
        <v>41065</v>
      </c>
    </row>
    <row r="3821" spans="1:13" x14ac:dyDescent="0.2">
      <c r="A3821" s="1" t="s">
        <v>22</v>
      </c>
      <c r="B3821" s="2" t="s">
        <v>4252</v>
      </c>
      <c r="C3821" s="2" t="s">
        <v>24</v>
      </c>
      <c r="D3821" s="4">
        <v>9000000</v>
      </c>
      <c r="E3821" s="2" t="s">
        <v>3438</v>
      </c>
      <c r="F3821" s="2" t="s">
        <v>93</v>
      </c>
      <c r="G3821" s="2">
        <v>42.6</v>
      </c>
      <c r="H3821" s="2">
        <v>57.4</v>
      </c>
      <c r="I3821" s="2" t="s">
        <v>26</v>
      </c>
      <c r="J3821" s="6">
        <v>0.55000000000000004</v>
      </c>
      <c r="K3821" s="2">
        <v>2012</v>
      </c>
      <c r="L3821" s="2" t="s">
        <v>49</v>
      </c>
      <c r="M3821" s="3">
        <v>41065</v>
      </c>
    </row>
    <row r="3822" spans="1:13" x14ac:dyDescent="0.2">
      <c r="A3822" s="1" t="s">
        <v>79</v>
      </c>
      <c r="B3822" s="2" t="s">
        <v>4253</v>
      </c>
      <c r="C3822" s="2" t="s">
        <v>24</v>
      </c>
      <c r="D3822" s="4">
        <v>11995000</v>
      </c>
      <c r="E3822" s="2" t="s">
        <v>3438</v>
      </c>
      <c r="F3822" s="2" t="s">
        <v>65</v>
      </c>
      <c r="G3822" s="2">
        <v>42.7</v>
      </c>
      <c r="H3822" s="2">
        <v>57.3</v>
      </c>
      <c r="I3822" s="2" t="s">
        <v>26</v>
      </c>
      <c r="J3822" s="6">
        <v>0.55000000000000004</v>
      </c>
      <c r="K3822" s="2">
        <v>2012</v>
      </c>
      <c r="L3822" s="2" t="s">
        <v>49</v>
      </c>
      <c r="M3822" s="3">
        <v>41065</v>
      </c>
    </row>
    <row r="3823" spans="1:13" x14ac:dyDescent="0.2">
      <c r="A3823" s="1" t="s">
        <v>79</v>
      </c>
      <c r="B3823" s="2" t="s">
        <v>3744</v>
      </c>
      <c r="C3823" s="2" t="s">
        <v>24</v>
      </c>
      <c r="D3823" s="4">
        <v>30800000</v>
      </c>
      <c r="E3823" s="2" t="s">
        <v>3438</v>
      </c>
      <c r="F3823" s="2" t="s">
        <v>245</v>
      </c>
      <c r="G3823" s="2">
        <v>54.3</v>
      </c>
      <c r="H3823" s="2">
        <v>45.7</v>
      </c>
      <c r="I3823" s="2" t="s">
        <v>26</v>
      </c>
      <c r="J3823" s="6">
        <v>0.55000000000000004</v>
      </c>
      <c r="K3823" s="2">
        <v>2012</v>
      </c>
      <c r="L3823" s="2" t="s">
        <v>49</v>
      </c>
      <c r="M3823" s="3">
        <v>41065</v>
      </c>
    </row>
    <row r="3824" spans="1:13" x14ac:dyDescent="0.2">
      <c r="A3824" s="1" t="s">
        <v>108</v>
      </c>
      <c r="B3824" s="2" t="s">
        <v>3972</v>
      </c>
      <c r="C3824" s="2" t="s">
        <v>24</v>
      </c>
      <c r="D3824" s="4">
        <v>35000000</v>
      </c>
      <c r="E3824" s="2" t="s">
        <v>3438</v>
      </c>
      <c r="F3824" s="2" t="s">
        <v>59</v>
      </c>
      <c r="G3824" s="2">
        <v>61.4</v>
      </c>
      <c r="H3824" s="2">
        <v>38.6</v>
      </c>
      <c r="I3824" s="2" t="s">
        <v>19</v>
      </c>
      <c r="J3824" s="6">
        <v>0.55000000000000004</v>
      </c>
      <c r="K3824" s="2">
        <v>2012</v>
      </c>
      <c r="L3824" s="2" t="s">
        <v>49</v>
      </c>
      <c r="M3824" s="3">
        <v>41065</v>
      </c>
    </row>
    <row r="3825" spans="1:13" x14ac:dyDescent="0.2">
      <c r="A3825" s="1" t="s">
        <v>32</v>
      </c>
      <c r="B3825" s="2" t="s">
        <v>3626</v>
      </c>
      <c r="C3825" s="2" t="s">
        <v>15</v>
      </c>
      <c r="D3825" s="2" t="s">
        <v>4254</v>
      </c>
      <c r="E3825" s="2" t="s">
        <v>3438</v>
      </c>
      <c r="F3825" s="2" t="s">
        <v>95</v>
      </c>
      <c r="G3825" s="2">
        <v>81</v>
      </c>
      <c r="H3825" s="2">
        <v>19</v>
      </c>
      <c r="I3825" s="2" t="s">
        <v>19</v>
      </c>
      <c r="J3825" s="2" t="s">
        <v>20</v>
      </c>
      <c r="K3825" s="2">
        <v>2012</v>
      </c>
      <c r="L3825" s="2" t="s">
        <v>49</v>
      </c>
      <c r="M3825" s="3">
        <v>41065</v>
      </c>
    </row>
    <row r="3826" spans="1:13" x14ac:dyDescent="0.2">
      <c r="A3826" s="1" t="s">
        <v>32</v>
      </c>
      <c r="B3826" s="2" t="s">
        <v>3628</v>
      </c>
      <c r="C3826" s="2" t="s">
        <v>15</v>
      </c>
      <c r="D3826" s="2" t="s">
        <v>4255</v>
      </c>
      <c r="E3826" s="2" t="s">
        <v>3438</v>
      </c>
      <c r="F3826" s="2" t="s">
        <v>136</v>
      </c>
      <c r="G3826" s="2">
        <v>79</v>
      </c>
      <c r="H3826" s="2">
        <v>21</v>
      </c>
      <c r="I3826" s="2" t="s">
        <v>19</v>
      </c>
      <c r="J3826" s="2" t="s">
        <v>20</v>
      </c>
      <c r="K3826" s="2">
        <v>2012</v>
      </c>
      <c r="L3826" s="2" t="s">
        <v>49</v>
      </c>
      <c r="M3826" s="3">
        <v>41065</v>
      </c>
    </row>
    <row r="3827" spans="1:13" x14ac:dyDescent="0.2">
      <c r="A3827" s="1" t="s">
        <v>66</v>
      </c>
      <c r="B3827" s="2" t="s">
        <v>3805</v>
      </c>
      <c r="C3827" s="2" t="s">
        <v>15</v>
      </c>
      <c r="D3827" s="2" t="s">
        <v>4256</v>
      </c>
      <c r="E3827" s="2" t="s">
        <v>3438</v>
      </c>
      <c r="F3827" s="2" t="s">
        <v>107</v>
      </c>
      <c r="G3827" s="2">
        <v>73.900000000000006</v>
      </c>
      <c r="H3827" s="2">
        <v>26.1</v>
      </c>
      <c r="I3827" s="2" t="s">
        <v>19</v>
      </c>
      <c r="J3827" s="2" t="s">
        <v>20</v>
      </c>
      <c r="K3827" s="2">
        <v>2012</v>
      </c>
      <c r="L3827" s="2" t="s">
        <v>49</v>
      </c>
      <c r="M3827" s="3">
        <v>41065</v>
      </c>
    </row>
    <row r="3828" spans="1:13" x14ac:dyDescent="0.2">
      <c r="A3828" s="1" t="s">
        <v>177</v>
      </c>
      <c r="B3828" s="2" t="s">
        <v>4257</v>
      </c>
      <c r="C3828" s="2" t="s">
        <v>24</v>
      </c>
      <c r="D3828" s="4">
        <v>2200000</v>
      </c>
      <c r="E3828" s="2" t="s">
        <v>3438</v>
      </c>
      <c r="F3828" s="2" t="s">
        <v>18</v>
      </c>
      <c r="G3828" s="2">
        <v>81.5</v>
      </c>
      <c r="H3828" s="2">
        <v>18.5</v>
      </c>
      <c r="I3828" s="2" t="s">
        <v>19</v>
      </c>
      <c r="J3828" s="6">
        <v>0.55000000000000004</v>
      </c>
      <c r="K3828" s="2">
        <v>2012</v>
      </c>
      <c r="L3828" s="2" t="s">
        <v>49</v>
      </c>
      <c r="M3828" s="3">
        <v>41065</v>
      </c>
    </row>
    <row r="3829" spans="1:13" x14ac:dyDescent="0.2">
      <c r="A3829" s="1" t="s">
        <v>391</v>
      </c>
      <c r="B3829" s="2" t="s">
        <v>4216</v>
      </c>
      <c r="C3829" s="2" t="s">
        <v>24</v>
      </c>
      <c r="D3829" s="4">
        <v>11000000</v>
      </c>
      <c r="E3829" s="2" t="s">
        <v>3438</v>
      </c>
      <c r="F3829" s="2" t="s">
        <v>76</v>
      </c>
      <c r="G3829" s="2">
        <v>52.7</v>
      </c>
      <c r="H3829" s="2">
        <v>47.3</v>
      </c>
      <c r="I3829" s="2" t="s">
        <v>26</v>
      </c>
      <c r="J3829" s="6">
        <v>0.55000000000000004</v>
      </c>
      <c r="K3829" s="2">
        <v>2012</v>
      </c>
      <c r="L3829" s="2" t="s">
        <v>49</v>
      </c>
      <c r="M3829" s="3">
        <v>41065</v>
      </c>
    </row>
    <row r="3830" spans="1:13" x14ac:dyDescent="0.2">
      <c r="A3830" s="1" t="s">
        <v>391</v>
      </c>
      <c r="B3830" s="2" t="s">
        <v>4216</v>
      </c>
      <c r="C3830" s="2" t="s">
        <v>24</v>
      </c>
      <c r="D3830" s="4">
        <v>2500000</v>
      </c>
      <c r="E3830" s="2" t="s">
        <v>3438</v>
      </c>
      <c r="F3830" s="2" t="s">
        <v>130</v>
      </c>
      <c r="G3830" s="2">
        <v>55.4</v>
      </c>
      <c r="H3830" s="2">
        <v>44.6</v>
      </c>
      <c r="I3830" s="2" t="s">
        <v>19</v>
      </c>
      <c r="J3830" s="6">
        <v>0.55000000000000004</v>
      </c>
      <c r="K3830" s="2">
        <v>2012</v>
      </c>
      <c r="L3830" s="2" t="s">
        <v>49</v>
      </c>
      <c r="M3830" s="3">
        <v>41065</v>
      </c>
    </row>
    <row r="3831" spans="1:13" x14ac:dyDescent="0.2">
      <c r="A3831" s="1" t="s">
        <v>52</v>
      </c>
      <c r="B3831" s="2" t="s">
        <v>3637</v>
      </c>
      <c r="C3831" s="2" t="s">
        <v>24</v>
      </c>
      <c r="D3831" s="4">
        <v>198000000</v>
      </c>
      <c r="E3831" s="2" t="s">
        <v>3438</v>
      </c>
      <c r="F3831" s="2" t="s">
        <v>245</v>
      </c>
      <c r="G3831" s="2">
        <v>67.599999999999994</v>
      </c>
      <c r="H3831" s="2">
        <v>32.4</v>
      </c>
      <c r="I3831" s="2" t="s">
        <v>19</v>
      </c>
      <c r="J3831" s="6">
        <v>0.55000000000000004</v>
      </c>
      <c r="K3831" s="2">
        <v>2012</v>
      </c>
      <c r="L3831" s="2" t="s">
        <v>49</v>
      </c>
      <c r="M3831" s="3">
        <v>41065</v>
      </c>
    </row>
    <row r="3832" spans="1:13" x14ac:dyDescent="0.2">
      <c r="A3832" s="1" t="s">
        <v>32</v>
      </c>
      <c r="B3832" s="2" t="s">
        <v>3518</v>
      </c>
      <c r="C3832" s="2" t="s">
        <v>15</v>
      </c>
      <c r="D3832" s="2" t="s">
        <v>4258</v>
      </c>
      <c r="E3832" s="2" t="s">
        <v>3438</v>
      </c>
      <c r="F3832" s="2" t="s">
        <v>97</v>
      </c>
      <c r="G3832" s="2">
        <v>76.099999999999994</v>
      </c>
      <c r="H3832" s="2">
        <v>23.9</v>
      </c>
      <c r="I3832" s="2" t="s">
        <v>19</v>
      </c>
      <c r="J3832" s="2" t="s">
        <v>20</v>
      </c>
      <c r="K3832" s="2">
        <v>2012</v>
      </c>
      <c r="L3832" s="2" t="s">
        <v>49</v>
      </c>
      <c r="M3832" s="3">
        <v>41065</v>
      </c>
    </row>
    <row r="3833" spans="1:13" x14ac:dyDescent="0.2">
      <c r="A3833" s="1" t="s">
        <v>60</v>
      </c>
      <c r="B3833" s="2" t="s">
        <v>4259</v>
      </c>
      <c r="C3833" s="2" t="s">
        <v>24</v>
      </c>
      <c r="D3833" s="4">
        <v>23600000</v>
      </c>
      <c r="E3833" s="2" t="s">
        <v>3438</v>
      </c>
      <c r="F3833" s="2" t="s">
        <v>76</v>
      </c>
      <c r="G3833" s="2">
        <v>55.9</v>
      </c>
      <c r="H3833" s="2">
        <v>44.2</v>
      </c>
      <c r="I3833" s="2" t="s">
        <v>19</v>
      </c>
      <c r="J3833" s="6">
        <v>0.55000000000000004</v>
      </c>
      <c r="K3833" s="2">
        <v>2012</v>
      </c>
      <c r="L3833" s="2" t="s">
        <v>49</v>
      </c>
      <c r="M3833" s="3">
        <v>41065</v>
      </c>
    </row>
    <row r="3834" spans="1:13" x14ac:dyDescent="0.2">
      <c r="A3834" s="1" t="s">
        <v>296</v>
      </c>
      <c r="B3834" s="2" t="s">
        <v>4260</v>
      </c>
      <c r="C3834" s="2" t="s">
        <v>24</v>
      </c>
      <c r="D3834" s="4">
        <v>28750000</v>
      </c>
      <c r="E3834" s="2" t="s">
        <v>3438</v>
      </c>
      <c r="F3834" s="2" t="s">
        <v>245</v>
      </c>
      <c r="G3834" s="2">
        <v>59.4</v>
      </c>
      <c r="H3834" s="2">
        <v>40.6</v>
      </c>
      <c r="I3834" s="2" t="s">
        <v>19</v>
      </c>
      <c r="J3834" s="6">
        <v>0.55000000000000004</v>
      </c>
      <c r="K3834" s="2">
        <v>2012</v>
      </c>
      <c r="L3834" s="2" t="s">
        <v>49</v>
      </c>
      <c r="M3834" s="3">
        <v>41065</v>
      </c>
    </row>
    <row r="3835" spans="1:13" x14ac:dyDescent="0.2">
      <c r="A3835" s="1" t="s">
        <v>22</v>
      </c>
      <c r="B3835" s="2" t="s">
        <v>4261</v>
      </c>
      <c r="C3835" s="2" t="s">
        <v>24</v>
      </c>
      <c r="D3835" s="4">
        <v>72000000</v>
      </c>
      <c r="E3835" s="2" t="s">
        <v>3438</v>
      </c>
      <c r="F3835" s="2" t="s">
        <v>3759</v>
      </c>
      <c r="G3835" s="2">
        <v>58.9</v>
      </c>
      <c r="H3835" s="2">
        <v>41.1</v>
      </c>
      <c r="I3835" s="2" t="s">
        <v>19</v>
      </c>
      <c r="J3835" s="6">
        <v>0.55000000000000004</v>
      </c>
      <c r="K3835" s="2">
        <v>2012</v>
      </c>
      <c r="L3835" s="2" t="s">
        <v>49</v>
      </c>
      <c r="M3835" s="3">
        <v>41065</v>
      </c>
    </row>
    <row r="3836" spans="1:13" x14ac:dyDescent="0.2">
      <c r="A3836" s="1" t="s">
        <v>1224</v>
      </c>
      <c r="B3836" s="2" t="s">
        <v>4262</v>
      </c>
      <c r="C3836" s="2" t="s">
        <v>24</v>
      </c>
      <c r="D3836" s="4">
        <v>2300000</v>
      </c>
      <c r="E3836" s="2" t="s">
        <v>3438</v>
      </c>
      <c r="F3836" s="2" t="s">
        <v>93</v>
      </c>
      <c r="G3836" s="2">
        <v>71.400000000000006</v>
      </c>
      <c r="H3836" s="2">
        <v>28.6</v>
      </c>
      <c r="I3836" s="2" t="s">
        <v>19</v>
      </c>
      <c r="J3836" s="6">
        <v>0.55000000000000004</v>
      </c>
      <c r="K3836" s="2">
        <v>2012</v>
      </c>
      <c r="L3836" s="2" t="s">
        <v>49</v>
      </c>
      <c r="M3836" s="3">
        <v>41065</v>
      </c>
    </row>
    <row r="3837" spans="1:13" x14ac:dyDescent="0.2">
      <c r="A3837" s="1" t="s">
        <v>122</v>
      </c>
      <c r="B3837" s="2" t="s">
        <v>4263</v>
      </c>
      <c r="C3837" s="2" t="s">
        <v>24</v>
      </c>
      <c r="D3837" s="4">
        <v>9000000</v>
      </c>
      <c r="E3837" s="2" t="s">
        <v>3438</v>
      </c>
      <c r="F3837" s="2" t="s">
        <v>97</v>
      </c>
      <c r="G3837" s="2">
        <v>61.8</v>
      </c>
      <c r="H3837" s="2">
        <v>38.299999999999997</v>
      </c>
      <c r="I3837" s="2" t="s">
        <v>19</v>
      </c>
      <c r="J3837" s="6">
        <v>0.55000000000000004</v>
      </c>
      <c r="K3837" s="2">
        <v>2012</v>
      </c>
      <c r="L3837" s="2" t="s">
        <v>49</v>
      </c>
      <c r="M3837" s="3">
        <v>41065</v>
      </c>
    </row>
    <row r="3838" spans="1:13" x14ac:dyDescent="0.2">
      <c r="A3838" s="1" t="s">
        <v>269</v>
      </c>
      <c r="B3838" s="2" t="s">
        <v>4232</v>
      </c>
      <c r="C3838" s="2" t="s">
        <v>15</v>
      </c>
      <c r="D3838" s="2" t="s">
        <v>4239</v>
      </c>
      <c r="E3838" s="2" t="s">
        <v>3438</v>
      </c>
      <c r="F3838" s="2" t="s">
        <v>4264</v>
      </c>
      <c r="G3838" s="2">
        <v>65.2</v>
      </c>
      <c r="H3838" s="2">
        <v>34.799999999999997</v>
      </c>
      <c r="I3838" s="2" t="s">
        <v>26</v>
      </c>
      <c r="J3838" s="2" t="s">
        <v>20</v>
      </c>
      <c r="K3838" s="2">
        <v>2012</v>
      </c>
      <c r="L3838" s="2" t="s">
        <v>49</v>
      </c>
      <c r="M3838" s="3">
        <v>41065</v>
      </c>
    </row>
    <row r="3839" spans="1:13" x14ac:dyDescent="0.2">
      <c r="A3839" s="1" t="s">
        <v>22</v>
      </c>
      <c r="B3839" s="2" t="s">
        <v>3544</v>
      </c>
      <c r="C3839" s="2" t="s">
        <v>15</v>
      </c>
      <c r="D3839" s="2" t="s">
        <v>4265</v>
      </c>
      <c r="E3839" s="2" t="s">
        <v>3438</v>
      </c>
      <c r="F3839" s="2" t="s">
        <v>97</v>
      </c>
      <c r="G3839" s="2">
        <v>56.69</v>
      </c>
      <c r="H3839" s="2">
        <v>43.31</v>
      </c>
      <c r="I3839" s="2" t="s">
        <v>26</v>
      </c>
      <c r="J3839" s="2" t="s">
        <v>20</v>
      </c>
      <c r="K3839" s="2">
        <v>2011</v>
      </c>
      <c r="L3839" s="2" t="s">
        <v>36</v>
      </c>
      <c r="M3839" s="3">
        <v>40855</v>
      </c>
    </row>
    <row r="3840" spans="1:13" x14ac:dyDescent="0.2">
      <c r="A3840" s="1" t="s">
        <v>91</v>
      </c>
      <c r="B3840" s="2" t="s">
        <v>3774</v>
      </c>
      <c r="C3840" s="2" t="s">
        <v>24</v>
      </c>
      <c r="D3840" s="4">
        <v>30000000</v>
      </c>
      <c r="E3840" s="2" t="s">
        <v>3438</v>
      </c>
      <c r="F3840" s="2" t="s">
        <v>35</v>
      </c>
      <c r="G3840" s="2">
        <v>58.5</v>
      </c>
      <c r="H3840" s="2">
        <v>41.5</v>
      </c>
      <c r="I3840" s="2" t="s">
        <v>19</v>
      </c>
      <c r="J3840" s="6">
        <v>0.55000000000000004</v>
      </c>
      <c r="K3840" s="2">
        <v>2011</v>
      </c>
      <c r="L3840" s="2" t="s">
        <v>36</v>
      </c>
      <c r="M3840" s="3">
        <v>40855</v>
      </c>
    </row>
    <row r="3841" spans="1:13" x14ac:dyDescent="0.2">
      <c r="A3841" s="1" t="s">
        <v>242</v>
      </c>
      <c r="B3841" s="2" t="s">
        <v>4266</v>
      </c>
      <c r="C3841" s="2" t="s">
        <v>24</v>
      </c>
      <c r="D3841" s="4">
        <v>63000000</v>
      </c>
      <c r="E3841" s="2" t="s">
        <v>3438</v>
      </c>
      <c r="F3841" s="2" t="s">
        <v>245</v>
      </c>
      <c r="G3841" s="2">
        <v>55.9</v>
      </c>
      <c r="H3841" s="2">
        <v>44.1</v>
      </c>
      <c r="I3841" s="2" t="s">
        <v>19</v>
      </c>
      <c r="J3841" s="6">
        <v>0.55000000000000004</v>
      </c>
      <c r="K3841" s="2">
        <v>2011</v>
      </c>
      <c r="L3841" s="2" t="s">
        <v>36</v>
      </c>
      <c r="M3841" s="3">
        <v>40855</v>
      </c>
    </row>
    <row r="3842" spans="1:13" x14ac:dyDescent="0.2">
      <c r="A3842" s="1" t="s">
        <v>91</v>
      </c>
      <c r="B3842" s="2" t="s">
        <v>4267</v>
      </c>
      <c r="C3842" s="2" t="s">
        <v>24</v>
      </c>
      <c r="D3842" s="4">
        <v>564000000</v>
      </c>
      <c r="E3842" s="2" t="s">
        <v>3438</v>
      </c>
      <c r="F3842" s="2" t="s">
        <v>65</v>
      </c>
      <c r="G3842" s="2">
        <v>53.1</v>
      </c>
      <c r="H3842" s="2">
        <v>46.9</v>
      </c>
      <c r="I3842" s="2" t="s">
        <v>26</v>
      </c>
      <c r="J3842" s="6">
        <v>0.55000000000000004</v>
      </c>
      <c r="K3842" s="2">
        <v>2011</v>
      </c>
      <c r="L3842" s="2" t="s">
        <v>36</v>
      </c>
      <c r="M3842" s="3">
        <v>40855</v>
      </c>
    </row>
    <row r="3843" spans="1:13" x14ac:dyDescent="0.2">
      <c r="A3843" s="1" t="s">
        <v>13</v>
      </c>
      <c r="B3843" s="2" t="s">
        <v>4268</v>
      </c>
      <c r="C3843" s="2" t="s">
        <v>24</v>
      </c>
      <c r="D3843" s="4">
        <v>60000000</v>
      </c>
      <c r="E3843" s="2" t="s">
        <v>3438</v>
      </c>
      <c r="F3843" s="2" t="s">
        <v>4269</v>
      </c>
      <c r="G3843" s="2">
        <v>66.7</v>
      </c>
      <c r="H3843" s="2">
        <v>33.299999999999997</v>
      </c>
      <c r="I3843" s="2" t="s">
        <v>19</v>
      </c>
      <c r="J3843" s="6">
        <v>0.55000000000000004</v>
      </c>
      <c r="K3843" s="2">
        <v>2011</v>
      </c>
      <c r="L3843" s="2" t="s">
        <v>36</v>
      </c>
      <c r="M3843" s="3">
        <v>40855</v>
      </c>
    </row>
    <row r="3844" spans="1:13" x14ac:dyDescent="0.2">
      <c r="A3844" s="1" t="s">
        <v>83</v>
      </c>
      <c r="B3844" s="2" t="s">
        <v>3473</v>
      </c>
      <c r="C3844" s="2" t="s">
        <v>24</v>
      </c>
      <c r="D3844" s="4">
        <v>531000000</v>
      </c>
      <c r="E3844" s="2" t="s">
        <v>3438</v>
      </c>
      <c r="F3844" s="2" t="s">
        <v>85</v>
      </c>
      <c r="G3844" s="2">
        <v>71.099999999999994</v>
      </c>
      <c r="H3844" s="2">
        <v>28.9</v>
      </c>
      <c r="I3844" s="2" t="s">
        <v>19</v>
      </c>
      <c r="J3844" s="6">
        <v>0.55000000000000004</v>
      </c>
      <c r="K3844" s="2">
        <v>2011</v>
      </c>
      <c r="L3844" s="2" t="s">
        <v>36</v>
      </c>
      <c r="M3844" s="3">
        <v>40855</v>
      </c>
    </row>
    <row r="3845" spans="1:13" x14ac:dyDescent="0.2">
      <c r="A3845" s="1" t="s">
        <v>13</v>
      </c>
      <c r="B3845" s="2" t="s">
        <v>3565</v>
      </c>
      <c r="C3845" s="2" t="s">
        <v>15</v>
      </c>
      <c r="D3845" s="2" t="s">
        <v>4270</v>
      </c>
      <c r="E3845" s="2" t="s">
        <v>3438</v>
      </c>
      <c r="F3845" s="2" t="s">
        <v>115</v>
      </c>
      <c r="G3845" s="2">
        <v>68.849999999999994</v>
      </c>
      <c r="H3845" s="2">
        <v>31.15</v>
      </c>
      <c r="I3845" s="2" t="s">
        <v>19</v>
      </c>
      <c r="J3845" s="2" t="s">
        <v>20</v>
      </c>
      <c r="K3845" s="2">
        <v>2011</v>
      </c>
      <c r="L3845" s="2" t="s">
        <v>36</v>
      </c>
      <c r="M3845" s="3">
        <v>40855</v>
      </c>
    </row>
    <row r="3846" spans="1:13" x14ac:dyDescent="0.2">
      <c r="A3846" s="1" t="s">
        <v>91</v>
      </c>
      <c r="B3846" s="2" t="s">
        <v>3568</v>
      </c>
      <c r="C3846" s="2" t="s">
        <v>15</v>
      </c>
      <c r="D3846" s="2" t="s">
        <v>4271</v>
      </c>
      <c r="E3846" s="2" t="s">
        <v>3438</v>
      </c>
      <c r="F3846" s="2" t="s">
        <v>59</v>
      </c>
      <c r="G3846" s="2">
        <v>68.599999999999994</v>
      </c>
      <c r="H3846" s="2">
        <v>31.4</v>
      </c>
      <c r="I3846" s="2" t="s">
        <v>19</v>
      </c>
      <c r="J3846" s="2" t="s">
        <v>20</v>
      </c>
      <c r="K3846" s="2">
        <v>2011</v>
      </c>
      <c r="L3846" s="2" t="s">
        <v>36</v>
      </c>
      <c r="M3846" s="3">
        <v>40855</v>
      </c>
    </row>
    <row r="3847" spans="1:13" x14ac:dyDescent="0.2">
      <c r="A3847" s="1" t="s">
        <v>137</v>
      </c>
      <c r="B3847" s="2" t="s">
        <v>3481</v>
      </c>
      <c r="C3847" s="2" t="s">
        <v>15</v>
      </c>
      <c r="D3847" s="2" t="s">
        <v>4272</v>
      </c>
      <c r="E3847" s="2" t="s">
        <v>3438</v>
      </c>
      <c r="F3847" s="2" t="s">
        <v>44</v>
      </c>
      <c r="G3847" s="2">
        <v>73.760000000000005</v>
      </c>
      <c r="H3847" s="2">
        <v>26.24</v>
      </c>
      <c r="I3847" s="2" t="s">
        <v>19</v>
      </c>
      <c r="J3847" s="2" t="s">
        <v>20</v>
      </c>
      <c r="K3847" s="2">
        <v>2011</v>
      </c>
      <c r="L3847" s="2" t="s">
        <v>36</v>
      </c>
      <c r="M3847" s="3">
        <v>40855</v>
      </c>
    </row>
    <row r="3848" spans="1:13" x14ac:dyDescent="0.2">
      <c r="A3848" s="1" t="s">
        <v>91</v>
      </c>
      <c r="B3848" s="2" t="s">
        <v>3720</v>
      </c>
      <c r="C3848" s="2" t="s">
        <v>24</v>
      </c>
      <c r="D3848" s="4">
        <v>40000000</v>
      </c>
      <c r="E3848" s="2" t="s">
        <v>3438</v>
      </c>
      <c r="F3848" s="2" t="s">
        <v>78</v>
      </c>
      <c r="G3848" s="2">
        <v>50.8</v>
      </c>
      <c r="H3848" s="2">
        <v>49.2</v>
      </c>
      <c r="I3848" s="2" t="s">
        <v>26</v>
      </c>
      <c r="J3848" s="6">
        <v>0.55000000000000004</v>
      </c>
      <c r="K3848" s="2">
        <v>2011</v>
      </c>
      <c r="L3848" s="2" t="s">
        <v>36</v>
      </c>
      <c r="M3848" s="3">
        <v>40855</v>
      </c>
    </row>
    <row r="3849" spans="1:13" x14ac:dyDescent="0.2">
      <c r="A3849" s="1" t="s">
        <v>66</v>
      </c>
      <c r="B3849" s="2" t="s">
        <v>3495</v>
      </c>
      <c r="C3849" s="2" t="s">
        <v>15</v>
      </c>
      <c r="D3849" s="2" t="s">
        <v>4273</v>
      </c>
      <c r="E3849" s="2" t="s">
        <v>3438</v>
      </c>
      <c r="F3849" s="2" t="s">
        <v>55</v>
      </c>
      <c r="G3849" s="2">
        <v>73.37</v>
      </c>
      <c r="H3849" s="2">
        <v>26.63</v>
      </c>
      <c r="I3849" s="2" t="s">
        <v>19</v>
      </c>
      <c r="J3849" s="2" t="s">
        <v>20</v>
      </c>
      <c r="K3849" s="2">
        <v>2011</v>
      </c>
      <c r="L3849" s="2" t="s">
        <v>36</v>
      </c>
      <c r="M3849" s="3">
        <v>40855</v>
      </c>
    </row>
    <row r="3850" spans="1:13" x14ac:dyDescent="0.2">
      <c r="A3850" s="1" t="s">
        <v>374</v>
      </c>
      <c r="B3850" s="2" t="s">
        <v>3605</v>
      </c>
      <c r="C3850" s="2" t="s">
        <v>15</v>
      </c>
      <c r="D3850" s="2" t="s">
        <v>4274</v>
      </c>
      <c r="E3850" s="2" t="s">
        <v>3438</v>
      </c>
      <c r="F3850" s="2" t="s">
        <v>93</v>
      </c>
      <c r="G3850" s="2">
        <v>37.58</v>
      </c>
      <c r="H3850" s="2">
        <v>62.42</v>
      </c>
      <c r="I3850" s="2" t="s">
        <v>26</v>
      </c>
      <c r="J3850" s="2" t="s">
        <v>20</v>
      </c>
      <c r="K3850" s="2">
        <v>2011</v>
      </c>
      <c r="L3850" s="2" t="s">
        <v>36</v>
      </c>
      <c r="M3850" s="3">
        <v>40855</v>
      </c>
    </row>
    <row r="3851" spans="1:13" x14ac:dyDescent="0.2">
      <c r="A3851" s="1" t="s">
        <v>374</v>
      </c>
      <c r="B3851" s="2" t="s">
        <v>4275</v>
      </c>
      <c r="C3851" s="2" t="s">
        <v>24</v>
      </c>
      <c r="D3851" s="4">
        <v>1100000</v>
      </c>
      <c r="E3851" s="2" t="s">
        <v>3438</v>
      </c>
      <c r="F3851" s="2" t="s">
        <v>251</v>
      </c>
      <c r="G3851" s="2">
        <v>61.1</v>
      </c>
      <c r="H3851" s="2">
        <v>38.9</v>
      </c>
      <c r="I3851" s="2" t="s">
        <v>19</v>
      </c>
      <c r="J3851" s="6">
        <v>0.55000000000000004</v>
      </c>
      <c r="K3851" s="2">
        <v>2011</v>
      </c>
      <c r="L3851" s="2" t="s">
        <v>36</v>
      </c>
      <c r="M3851" s="3">
        <v>40855</v>
      </c>
    </row>
    <row r="3852" spans="1:13" x14ac:dyDescent="0.2">
      <c r="A3852" s="1" t="s">
        <v>66</v>
      </c>
      <c r="B3852" s="2" t="s">
        <v>4143</v>
      </c>
      <c r="C3852" s="2" t="s">
        <v>24</v>
      </c>
      <c r="D3852" s="4">
        <v>26000000</v>
      </c>
      <c r="E3852" s="2" t="s">
        <v>3438</v>
      </c>
      <c r="F3852" s="2" t="s">
        <v>107</v>
      </c>
      <c r="G3852" s="2">
        <v>70.900000000000006</v>
      </c>
      <c r="H3852" s="2">
        <v>29.1</v>
      </c>
      <c r="I3852" s="2" t="s">
        <v>19</v>
      </c>
      <c r="J3852" s="6">
        <v>0.55000000000000004</v>
      </c>
      <c r="K3852" s="2">
        <v>2011</v>
      </c>
      <c r="L3852" s="2" t="s">
        <v>36</v>
      </c>
      <c r="M3852" s="3">
        <v>40855</v>
      </c>
    </row>
    <row r="3853" spans="1:13" x14ac:dyDescent="0.2">
      <c r="A3853" s="1" t="s">
        <v>91</v>
      </c>
      <c r="B3853" s="2" t="s">
        <v>2926</v>
      </c>
      <c r="C3853" s="2" t="s">
        <v>15</v>
      </c>
      <c r="D3853" s="2" t="s">
        <v>4276</v>
      </c>
      <c r="E3853" s="2" t="s">
        <v>3438</v>
      </c>
      <c r="F3853" s="2" t="s">
        <v>51</v>
      </c>
      <c r="G3853" s="2">
        <v>69.3</v>
      </c>
      <c r="H3853" s="2">
        <v>30.7</v>
      </c>
      <c r="I3853" s="2" t="s">
        <v>19</v>
      </c>
      <c r="J3853" s="2" t="s">
        <v>20</v>
      </c>
      <c r="K3853" s="2">
        <v>2011</v>
      </c>
      <c r="L3853" s="2" t="s">
        <v>36</v>
      </c>
      <c r="M3853" s="3">
        <v>40855</v>
      </c>
    </row>
    <row r="3854" spans="1:13" x14ac:dyDescent="0.2">
      <c r="A3854" s="1" t="s">
        <v>13</v>
      </c>
      <c r="B3854" s="2" t="s">
        <v>4277</v>
      </c>
      <c r="C3854" s="2" t="s">
        <v>24</v>
      </c>
      <c r="D3854" s="4">
        <v>270000000</v>
      </c>
      <c r="E3854" s="2" t="s">
        <v>3438</v>
      </c>
      <c r="F3854" s="2" t="s">
        <v>44</v>
      </c>
      <c r="G3854" s="2">
        <v>69.900000000000006</v>
      </c>
      <c r="H3854" s="2">
        <v>30.1</v>
      </c>
      <c r="I3854" s="2" t="s">
        <v>19</v>
      </c>
      <c r="J3854" s="6">
        <v>0.55000000000000004</v>
      </c>
      <c r="K3854" s="2">
        <v>2011</v>
      </c>
      <c r="L3854" s="2" t="s">
        <v>36</v>
      </c>
      <c r="M3854" s="3">
        <v>40638</v>
      </c>
    </row>
    <row r="3855" spans="1:13" x14ac:dyDescent="0.2">
      <c r="A3855" s="1" t="s">
        <v>242</v>
      </c>
      <c r="B3855" s="2" t="s">
        <v>1425</v>
      </c>
      <c r="C3855" s="2" t="s">
        <v>15</v>
      </c>
      <c r="D3855" s="2" t="s">
        <v>4278</v>
      </c>
      <c r="E3855" s="2" t="s">
        <v>3438</v>
      </c>
      <c r="F3855" s="2" t="s">
        <v>65</v>
      </c>
      <c r="G3855" s="2">
        <v>80.900000000000006</v>
      </c>
      <c r="H3855" s="2">
        <v>19.100000000000001</v>
      </c>
      <c r="I3855" s="2" t="s">
        <v>19</v>
      </c>
      <c r="J3855" s="2" t="s">
        <v>20</v>
      </c>
      <c r="K3855" s="2">
        <v>2010</v>
      </c>
      <c r="L3855" s="2" t="s">
        <v>21</v>
      </c>
      <c r="M3855" s="3">
        <v>40484</v>
      </c>
    </row>
    <row r="3856" spans="1:13" x14ac:dyDescent="0.2">
      <c r="A3856" s="1" t="s">
        <v>242</v>
      </c>
      <c r="B3856" s="2" t="s">
        <v>1425</v>
      </c>
      <c r="C3856" s="2" t="s">
        <v>24</v>
      </c>
      <c r="D3856" s="4">
        <v>210000000</v>
      </c>
      <c r="E3856" s="2" t="s">
        <v>3438</v>
      </c>
      <c r="F3856" s="2" t="s">
        <v>136</v>
      </c>
      <c r="G3856" s="2">
        <v>77.2</v>
      </c>
      <c r="H3856" s="2">
        <v>22.8</v>
      </c>
      <c r="I3856" s="2" t="s">
        <v>19</v>
      </c>
      <c r="J3856" s="6">
        <v>0.55000000000000004</v>
      </c>
      <c r="K3856" s="2">
        <v>2010</v>
      </c>
      <c r="L3856" s="2" t="s">
        <v>21</v>
      </c>
      <c r="M3856" s="3">
        <v>40484</v>
      </c>
    </row>
    <row r="3857" spans="1:13" x14ac:dyDescent="0.2">
      <c r="A3857" s="1" t="s">
        <v>69</v>
      </c>
      <c r="B3857" s="2" t="s">
        <v>4279</v>
      </c>
      <c r="C3857" s="2" t="s">
        <v>24</v>
      </c>
      <c r="D3857" s="4">
        <v>3200000</v>
      </c>
      <c r="E3857" s="2" t="s">
        <v>3438</v>
      </c>
      <c r="F3857" s="2" t="s">
        <v>130</v>
      </c>
      <c r="G3857" s="2">
        <v>40.200000000000003</v>
      </c>
      <c r="H3857" s="2">
        <v>59.8</v>
      </c>
      <c r="I3857" s="2" t="s">
        <v>26</v>
      </c>
      <c r="J3857" s="6">
        <v>0.55000000000000004</v>
      </c>
      <c r="K3857" s="2">
        <v>2010</v>
      </c>
      <c r="L3857" s="2" t="s">
        <v>21</v>
      </c>
      <c r="M3857" s="3">
        <v>40484</v>
      </c>
    </row>
    <row r="3858" spans="1:13" x14ac:dyDescent="0.2">
      <c r="A3858" s="1" t="s">
        <v>79</v>
      </c>
      <c r="B3858" s="2" t="s">
        <v>4280</v>
      </c>
      <c r="C3858" s="2" t="s">
        <v>24</v>
      </c>
      <c r="D3858" s="4">
        <v>287000000</v>
      </c>
      <c r="E3858" s="2" t="s">
        <v>3438</v>
      </c>
      <c r="F3858" s="2" t="s">
        <v>97</v>
      </c>
      <c r="G3858" s="2">
        <v>63.4</v>
      </c>
      <c r="H3858" s="2">
        <v>36.6</v>
      </c>
      <c r="I3858" s="2" t="s">
        <v>19</v>
      </c>
      <c r="J3858" s="6">
        <v>0.55000000000000004</v>
      </c>
      <c r="K3858" s="2">
        <v>2010</v>
      </c>
      <c r="L3858" s="2" t="s">
        <v>21</v>
      </c>
      <c r="M3858" s="3">
        <v>40484</v>
      </c>
    </row>
    <row r="3859" spans="1:13" x14ac:dyDescent="0.2">
      <c r="A3859" s="1" t="s">
        <v>13</v>
      </c>
      <c r="B3859" s="2" t="s">
        <v>3855</v>
      </c>
      <c r="C3859" s="2" t="s">
        <v>24</v>
      </c>
      <c r="D3859" s="4">
        <v>95000000</v>
      </c>
      <c r="E3859" s="2" t="s">
        <v>3438</v>
      </c>
      <c r="F3859" s="2" t="s">
        <v>4231</v>
      </c>
      <c r="G3859" s="2">
        <v>40.4</v>
      </c>
      <c r="H3859" s="2">
        <v>59.6</v>
      </c>
      <c r="I3859" s="2" t="s">
        <v>26</v>
      </c>
      <c r="J3859" s="6">
        <v>0.55000000000000004</v>
      </c>
      <c r="K3859" s="2">
        <v>2010</v>
      </c>
      <c r="L3859" s="2" t="s">
        <v>21</v>
      </c>
      <c r="M3859" s="3">
        <v>40484</v>
      </c>
    </row>
    <row r="3860" spans="1:13" x14ac:dyDescent="0.2">
      <c r="A3860" s="1" t="s">
        <v>52</v>
      </c>
      <c r="B3860" s="2" t="s">
        <v>3536</v>
      </c>
      <c r="C3860" s="2" t="s">
        <v>15</v>
      </c>
      <c r="D3860" s="2" t="s">
        <v>4281</v>
      </c>
      <c r="E3860" s="2" t="s">
        <v>3438</v>
      </c>
      <c r="F3860" s="2" t="s">
        <v>136</v>
      </c>
      <c r="G3860" s="2">
        <v>57.4</v>
      </c>
      <c r="H3860" s="2">
        <v>42.6</v>
      </c>
      <c r="I3860" s="2" t="s">
        <v>26</v>
      </c>
      <c r="J3860" s="2" t="s">
        <v>20</v>
      </c>
      <c r="K3860" s="2">
        <v>2010</v>
      </c>
      <c r="L3860" s="2" t="s">
        <v>21</v>
      </c>
      <c r="M3860" s="3">
        <v>40484</v>
      </c>
    </row>
    <row r="3861" spans="1:13" x14ac:dyDescent="0.2">
      <c r="A3861" s="1" t="s">
        <v>242</v>
      </c>
      <c r="B3861" s="2" t="s">
        <v>3537</v>
      </c>
      <c r="C3861" s="2" t="s">
        <v>15</v>
      </c>
      <c r="D3861" s="2" t="s">
        <v>4282</v>
      </c>
      <c r="E3861" s="2" t="s">
        <v>3438</v>
      </c>
      <c r="F3861" s="2" t="s">
        <v>97</v>
      </c>
      <c r="G3861" s="2">
        <v>70.099999999999994</v>
      </c>
      <c r="H3861" s="2">
        <v>29.9</v>
      </c>
      <c r="I3861" s="2" t="s">
        <v>19</v>
      </c>
      <c r="J3861" s="2" t="s">
        <v>20</v>
      </c>
      <c r="K3861" s="2">
        <v>2010</v>
      </c>
      <c r="L3861" s="2" t="s">
        <v>21</v>
      </c>
      <c r="M3861" s="3">
        <v>40484</v>
      </c>
    </row>
    <row r="3862" spans="1:13" x14ac:dyDescent="0.2">
      <c r="A3862" s="1" t="s">
        <v>280</v>
      </c>
      <c r="B3862" s="2" t="s">
        <v>3539</v>
      </c>
      <c r="C3862" s="2" t="s">
        <v>24</v>
      </c>
      <c r="D3862" s="4">
        <v>280000000</v>
      </c>
      <c r="E3862" s="2" t="s">
        <v>3438</v>
      </c>
      <c r="F3862" s="2" t="s">
        <v>159</v>
      </c>
      <c r="G3862" s="2">
        <v>75.7</v>
      </c>
      <c r="H3862" s="2">
        <v>24.3</v>
      </c>
      <c r="I3862" s="2" t="s">
        <v>19</v>
      </c>
      <c r="J3862" s="6">
        <v>0.55000000000000004</v>
      </c>
      <c r="K3862" s="2">
        <v>2010</v>
      </c>
      <c r="L3862" s="2" t="s">
        <v>21</v>
      </c>
      <c r="M3862" s="3">
        <v>40484</v>
      </c>
    </row>
    <row r="3863" spans="1:13" x14ac:dyDescent="0.2">
      <c r="A3863" s="1" t="s">
        <v>91</v>
      </c>
      <c r="B3863" s="2" t="s">
        <v>2137</v>
      </c>
      <c r="C3863" s="2" t="s">
        <v>15</v>
      </c>
      <c r="D3863" s="2" t="s">
        <v>4283</v>
      </c>
      <c r="E3863" s="2" t="s">
        <v>3438</v>
      </c>
      <c r="F3863" s="2" t="s">
        <v>48</v>
      </c>
      <c r="G3863" s="2">
        <v>65.8</v>
      </c>
      <c r="H3863" s="2">
        <v>34.200000000000003</v>
      </c>
      <c r="I3863" s="2" t="s">
        <v>26</v>
      </c>
      <c r="J3863" s="2" t="s">
        <v>20</v>
      </c>
      <c r="K3863" s="2">
        <v>2010</v>
      </c>
      <c r="L3863" s="2" t="s">
        <v>21</v>
      </c>
      <c r="M3863" s="3">
        <v>40484</v>
      </c>
    </row>
    <row r="3864" spans="1:13" x14ac:dyDescent="0.2">
      <c r="A3864" s="1" t="s">
        <v>69</v>
      </c>
      <c r="B3864" s="2" t="s">
        <v>4284</v>
      </c>
      <c r="C3864" s="2" t="s">
        <v>24</v>
      </c>
      <c r="D3864" s="4">
        <v>98000000</v>
      </c>
      <c r="E3864" s="2" t="s">
        <v>3438</v>
      </c>
      <c r="F3864" s="2" t="s">
        <v>314</v>
      </c>
      <c r="G3864" s="2">
        <v>69.5</v>
      </c>
      <c r="H3864" s="2">
        <v>30.5</v>
      </c>
      <c r="I3864" s="2" t="s">
        <v>19</v>
      </c>
      <c r="J3864" s="6">
        <v>0.55000000000000004</v>
      </c>
      <c r="K3864" s="2">
        <v>2010</v>
      </c>
      <c r="L3864" s="2" t="s">
        <v>21</v>
      </c>
      <c r="M3864" s="3">
        <v>40484</v>
      </c>
    </row>
    <row r="3865" spans="1:13" x14ac:dyDescent="0.2">
      <c r="A3865" s="1" t="s">
        <v>205</v>
      </c>
      <c r="B3865" s="2" t="s">
        <v>3677</v>
      </c>
      <c r="C3865" s="2" t="s">
        <v>24</v>
      </c>
      <c r="D3865" s="4">
        <v>100000000</v>
      </c>
      <c r="E3865" s="2" t="s">
        <v>3438</v>
      </c>
      <c r="F3865" s="2" t="s">
        <v>51</v>
      </c>
      <c r="G3865" s="2">
        <v>68.5</v>
      </c>
      <c r="H3865" s="2">
        <v>31.5</v>
      </c>
      <c r="I3865" s="2" t="s">
        <v>19</v>
      </c>
      <c r="J3865" s="6">
        <v>0.55000000000000004</v>
      </c>
      <c r="K3865" s="2">
        <v>2010</v>
      </c>
      <c r="L3865" s="2" t="s">
        <v>21</v>
      </c>
      <c r="M3865" s="3">
        <v>40484</v>
      </c>
    </row>
    <row r="3866" spans="1:13" x14ac:dyDescent="0.2">
      <c r="A3866" s="1" t="s">
        <v>79</v>
      </c>
      <c r="B3866" s="2" t="s">
        <v>3679</v>
      </c>
      <c r="C3866" s="2" t="s">
        <v>15</v>
      </c>
      <c r="D3866" s="2" t="s">
        <v>4285</v>
      </c>
      <c r="E3866" s="2" t="s">
        <v>3438</v>
      </c>
      <c r="F3866" s="2" t="s">
        <v>95</v>
      </c>
      <c r="G3866" s="2">
        <v>50.8</v>
      </c>
      <c r="H3866" s="2">
        <v>49.2</v>
      </c>
      <c r="I3866" s="2" t="s">
        <v>26</v>
      </c>
      <c r="J3866" s="2" t="s">
        <v>20</v>
      </c>
      <c r="K3866" s="2">
        <v>2010</v>
      </c>
      <c r="L3866" s="2" t="s">
        <v>21</v>
      </c>
      <c r="M3866" s="3">
        <v>40484</v>
      </c>
    </row>
    <row r="3867" spans="1:13" x14ac:dyDescent="0.2">
      <c r="A3867" s="1" t="s">
        <v>242</v>
      </c>
      <c r="B3867" s="2" t="s">
        <v>3365</v>
      </c>
      <c r="C3867" s="2" t="s">
        <v>24</v>
      </c>
      <c r="D3867" s="4">
        <v>50100000</v>
      </c>
      <c r="E3867" s="2" t="s">
        <v>3438</v>
      </c>
      <c r="F3867" s="2" t="s">
        <v>115</v>
      </c>
      <c r="G3867" s="2">
        <v>63.1</v>
      </c>
      <c r="H3867" s="2">
        <v>36.9</v>
      </c>
      <c r="I3867" s="2" t="s">
        <v>19</v>
      </c>
      <c r="J3867" s="6">
        <v>0.55000000000000004</v>
      </c>
      <c r="K3867" s="2">
        <v>2010</v>
      </c>
      <c r="L3867" s="2" t="s">
        <v>21</v>
      </c>
      <c r="M3867" s="3">
        <v>40484</v>
      </c>
    </row>
    <row r="3868" spans="1:13" x14ac:dyDescent="0.2">
      <c r="A3868" s="1" t="s">
        <v>269</v>
      </c>
      <c r="B3868" s="2" t="s">
        <v>4167</v>
      </c>
      <c r="C3868" s="2" t="s">
        <v>24</v>
      </c>
      <c r="D3868" s="4">
        <v>35000000</v>
      </c>
      <c r="E3868" s="2" t="s">
        <v>3438</v>
      </c>
      <c r="F3868" s="2" t="s">
        <v>4286</v>
      </c>
      <c r="G3868" s="2">
        <v>72</v>
      </c>
      <c r="H3868" s="2">
        <v>28</v>
      </c>
      <c r="I3868" s="2" t="s">
        <v>19</v>
      </c>
      <c r="J3868" s="6">
        <v>0.55000000000000004</v>
      </c>
      <c r="K3868" s="2">
        <v>2010</v>
      </c>
      <c r="L3868" s="2" t="s">
        <v>21</v>
      </c>
      <c r="M3868" s="3">
        <v>40484</v>
      </c>
    </row>
    <row r="3869" spans="1:13" x14ac:dyDescent="0.2">
      <c r="A3869" s="1" t="s">
        <v>13</v>
      </c>
      <c r="B3869" s="2" t="s">
        <v>3467</v>
      </c>
      <c r="C3869" s="2" t="s">
        <v>24</v>
      </c>
      <c r="D3869" s="4">
        <v>62000000</v>
      </c>
      <c r="E3869" s="2" t="s">
        <v>3438</v>
      </c>
      <c r="F3869" s="2" t="s">
        <v>59</v>
      </c>
      <c r="G3869" s="2">
        <v>59.9</v>
      </c>
      <c r="H3869" s="2">
        <v>40.1</v>
      </c>
      <c r="I3869" s="2" t="s">
        <v>19</v>
      </c>
      <c r="J3869" s="6">
        <v>0.55000000000000004</v>
      </c>
      <c r="K3869" s="2">
        <v>2010</v>
      </c>
      <c r="L3869" s="2" t="s">
        <v>21</v>
      </c>
      <c r="M3869" s="3">
        <v>40484</v>
      </c>
    </row>
    <row r="3870" spans="1:13" x14ac:dyDescent="0.2">
      <c r="A3870" s="1" t="s">
        <v>91</v>
      </c>
      <c r="B3870" s="2" t="s">
        <v>4287</v>
      </c>
      <c r="C3870" s="2" t="s">
        <v>24</v>
      </c>
      <c r="D3870" s="4">
        <v>162000000</v>
      </c>
      <c r="E3870" s="2" t="s">
        <v>3438</v>
      </c>
      <c r="F3870" s="2" t="s">
        <v>95</v>
      </c>
      <c r="G3870" s="2">
        <v>77.5</v>
      </c>
      <c r="H3870" s="2">
        <v>22.5</v>
      </c>
      <c r="I3870" s="2" t="s">
        <v>19</v>
      </c>
      <c r="J3870" s="6">
        <v>0.55000000000000004</v>
      </c>
      <c r="K3870" s="2">
        <v>2010</v>
      </c>
      <c r="L3870" s="2" t="s">
        <v>21</v>
      </c>
      <c r="M3870" s="3">
        <v>40484</v>
      </c>
    </row>
    <row r="3871" spans="1:13" x14ac:dyDescent="0.2">
      <c r="A3871" s="1" t="s">
        <v>52</v>
      </c>
      <c r="B3871" s="2" t="s">
        <v>3468</v>
      </c>
      <c r="C3871" s="2" t="s">
        <v>24</v>
      </c>
      <c r="D3871" s="4">
        <v>50000000</v>
      </c>
      <c r="E3871" s="2" t="s">
        <v>3438</v>
      </c>
      <c r="F3871" s="2" t="s">
        <v>95</v>
      </c>
      <c r="G3871" s="2">
        <v>69.900000000000006</v>
      </c>
      <c r="H3871" s="2">
        <v>30.1</v>
      </c>
      <c r="I3871" s="2" t="s">
        <v>19</v>
      </c>
      <c r="J3871" s="6">
        <v>0.55000000000000004</v>
      </c>
      <c r="K3871" s="2">
        <v>2010</v>
      </c>
      <c r="L3871" s="2" t="s">
        <v>21</v>
      </c>
      <c r="M3871" s="3">
        <v>40484</v>
      </c>
    </row>
    <row r="3872" spans="1:13" x14ac:dyDescent="0.2">
      <c r="A3872" s="1" t="s">
        <v>111</v>
      </c>
      <c r="B3872" s="2" t="s">
        <v>2263</v>
      </c>
      <c r="C3872" s="2" t="s">
        <v>15</v>
      </c>
      <c r="D3872" s="2" t="s">
        <v>4288</v>
      </c>
      <c r="E3872" s="2" t="s">
        <v>3438</v>
      </c>
      <c r="F3872" s="2" t="s">
        <v>65</v>
      </c>
      <c r="G3872" s="2">
        <v>59.4</v>
      </c>
      <c r="H3872" s="2">
        <v>40.6</v>
      </c>
      <c r="I3872" s="2" t="s">
        <v>26</v>
      </c>
      <c r="J3872" s="2" t="s">
        <v>20</v>
      </c>
      <c r="K3872" s="2">
        <v>2010</v>
      </c>
      <c r="L3872" s="2" t="s">
        <v>21</v>
      </c>
      <c r="M3872" s="3">
        <v>40484</v>
      </c>
    </row>
    <row r="3873" spans="1:13" x14ac:dyDescent="0.2">
      <c r="A3873" s="1" t="s">
        <v>242</v>
      </c>
      <c r="B3873" s="2" t="s">
        <v>1461</v>
      </c>
      <c r="C3873" s="2" t="s">
        <v>15</v>
      </c>
      <c r="D3873" s="2" t="s">
        <v>4289</v>
      </c>
      <c r="E3873" s="2" t="s">
        <v>3438</v>
      </c>
      <c r="F3873" s="2" t="s">
        <v>51</v>
      </c>
      <c r="G3873" s="2">
        <v>66</v>
      </c>
      <c r="H3873" s="2">
        <v>34.1</v>
      </c>
      <c r="I3873" s="2" t="s">
        <v>26</v>
      </c>
      <c r="J3873" s="2" t="s">
        <v>20</v>
      </c>
      <c r="K3873" s="2">
        <v>2010</v>
      </c>
      <c r="L3873" s="2" t="s">
        <v>21</v>
      </c>
      <c r="M3873" s="3">
        <v>40484</v>
      </c>
    </row>
    <row r="3874" spans="1:13" x14ac:dyDescent="0.2">
      <c r="A3874" s="1" t="s">
        <v>13</v>
      </c>
      <c r="B3874" s="2" t="s">
        <v>3892</v>
      </c>
      <c r="C3874" s="2" t="s">
        <v>24</v>
      </c>
      <c r="D3874" s="4">
        <v>45000000</v>
      </c>
      <c r="E3874" s="2" t="s">
        <v>3438</v>
      </c>
      <c r="F3874" s="2" t="s">
        <v>51</v>
      </c>
      <c r="G3874" s="2">
        <v>53.8</v>
      </c>
      <c r="H3874" s="2">
        <v>46.2</v>
      </c>
      <c r="I3874" s="2" t="s">
        <v>26</v>
      </c>
      <c r="J3874" s="6">
        <v>0.55000000000000004</v>
      </c>
      <c r="K3874" s="2">
        <v>2010</v>
      </c>
      <c r="L3874" s="2" t="s">
        <v>21</v>
      </c>
      <c r="M3874" s="3">
        <v>40484</v>
      </c>
    </row>
    <row r="3875" spans="1:13" x14ac:dyDescent="0.2">
      <c r="A3875" s="1" t="s">
        <v>52</v>
      </c>
      <c r="B3875" s="2" t="s">
        <v>2916</v>
      </c>
      <c r="C3875" s="2" t="s">
        <v>24</v>
      </c>
      <c r="D3875" s="4">
        <v>55000000</v>
      </c>
      <c r="E3875" s="2" t="s">
        <v>3438</v>
      </c>
      <c r="F3875" s="2" t="s">
        <v>97</v>
      </c>
      <c r="G3875" s="2">
        <v>69.099999999999994</v>
      </c>
      <c r="H3875" s="2">
        <v>30.9</v>
      </c>
      <c r="I3875" s="2" t="s">
        <v>19</v>
      </c>
      <c r="J3875" s="6">
        <v>0.55000000000000004</v>
      </c>
      <c r="K3875" s="2">
        <v>2010</v>
      </c>
      <c r="L3875" s="2" t="s">
        <v>21</v>
      </c>
      <c r="M3875" s="3">
        <v>40484</v>
      </c>
    </row>
    <row r="3876" spans="1:13" x14ac:dyDescent="0.2">
      <c r="A3876" s="1" t="s">
        <v>108</v>
      </c>
      <c r="B3876" s="2" t="s">
        <v>3896</v>
      </c>
      <c r="C3876" s="2" t="s">
        <v>24</v>
      </c>
      <c r="D3876" s="4">
        <v>40000000</v>
      </c>
      <c r="E3876" s="2" t="s">
        <v>3438</v>
      </c>
      <c r="F3876" s="2" t="s">
        <v>65</v>
      </c>
      <c r="G3876" s="2">
        <v>67.599999999999994</v>
      </c>
      <c r="H3876" s="2">
        <v>32.4</v>
      </c>
      <c r="I3876" s="2" t="s">
        <v>19</v>
      </c>
      <c r="J3876" s="6">
        <v>0.55000000000000004</v>
      </c>
      <c r="K3876" s="2">
        <v>2010</v>
      </c>
      <c r="L3876" s="2" t="s">
        <v>21</v>
      </c>
      <c r="M3876" s="3">
        <v>40484</v>
      </c>
    </row>
    <row r="3877" spans="1:13" x14ac:dyDescent="0.2">
      <c r="A3877" s="1" t="s">
        <v>374</v>
      </c>
      <c r="B3877" s="2" t="s">
        <v>3779</v>
      </c>
      <c r="C3877" s="2" t="s">
        <v>24</v>
      </c>
      <c r="D3877" s="4">
        <v>110000000</v>
      </c>
      <c r="E3877" s="2" t="s">
        <v>3438</v>
      </c>
      <c r="F3877" s="2" t="s">
        <v>48</v>
      </c>
      <c r="G3877" s="2">
        <v>71.5</v>
      </c>
      <c r="H3877" s="2">
        <v>28.5</v>
      </c>
      <c r="I3877" s="2" t="s">
        <v>19</v>
      </c>
      <c r="J3877" s="6">
        <v>0.55000000000000004</v>
      </c>
      <c r="K3877" s="2">
        <v>2010</v>
      </c>
      <c r="L3877" s="2" t="s">
        <v>21</v>
      </c>
      <c r="M3877" s="3">
        <v>40484</v>
      </c>
    </row>
    <row r="3878" spans="1:13" x14ac:dyDescent="0.2">
      <c r="A3878" s="1" t="s">
        <v>13</v>
      </c>
      <c r="B3878" s="2" t="s">
        <v>3897</v>
      </c>
      <c r="C3878" s="2" t="s">
        <v>15</v>
      </c>
      <c r="D3878" s="2" t="s">
        <v>4290</v>
      </c>
      <c r="E3878" s="2" t="s">
        <v>3438</v>
      </c>
      <c r="F3878" s="2" t="s">
        <v>2366</v>
      </c>
      <c r="G3878" s="2">
        <v>54.6</v>
      </c>
      <c r="H3878" s="2">
        <v>45.4</v>
      </c>
      <c r="I3878" s="2" t="s">
        <v>26</v>
      </c>
      <c r="J3878" s="2" t="s">
        <v>20</v>
      </c>
      <c r="K3878" s="2">
        <v>2010</v>
      </c>
      <c r="L3878" s="2" t="s">
        <v>21</v>
      </c>
      <c r="M3878" s="3">
        <v>40484</v>
      </c>
    </row>
    <row r="3879" spans="1:13" x14ac:dyDescent="0.2">
      <c r="A3879" s="1" t="s">
        <v>205</v>
      </c>
      <c r="B3879" s="2" t="s">
        <v>3707</v>
      </c>
      <c r="C3879" s="2" t="s">
        <v>24</v>
      </c>
      <c r="D3879" s="4">
        <v>45000000</v>
      </c>
      <c r="E3879" s="2" t="s">
        <v>3438</v>
      </c>
      <c r="F3879" s="2" t="s">
        <v>97</v>
      </c>
      <c r="G3879" s="2">
        <v>65.5</v>
      </c>
      <c r="H3879" s="2">
        <v>34.5</v>
      </c>
      <c r="I3879" s="2" t="s">
        <v>19</v>
      </c>
      <c r="J3879" s="6">
        <v>0.55000000000000004</v>
      </c>
      <c r="K3879" s="2">
        <v>2010</v>
      </c>
      <c r="L3879" s="2" t="s">
        <v>21</v>
      </c>
      <c r="M3879" s="3">
        <v>40484</v>
      </c>
    </row>
    <row r="3880" spans="1:13" x14ac:dyDescent="0.2">
      <c r="A3880" s="1" t="s">
        <v>116</v>
      </c>
      <c r="B3880" s="2" t="s">
        <v>3572</v>
      </c>
      <c r="C3880" s="2" t="s">
        <v>24</v>
      </c>
      <c r="D3880" s="4">
        <v>163000000</v>
      </c>
      <c r="E3880" s="2" t="s">
        <v>3438</v>
      </c>
      <c r="F3880" s="2" t="s">
        <v>95</v>
      </c>
      <c r="G3880" s="2">
        <v>44.6</v>
      </c>
      <c r="H3880" s="2">
        <v>55.4</v>
      </c>
      <c r="I3880" s="2" t="s">
        <v>26</v>
      </c>
      <c r="J3880" s="6">
        <v>0.55000000000000004</v>
      </c>
      <c r="K3880" s="2">
        <v>2010</v>
      </c>
      <c r="L3880" s="2" t="s">
        <v>21</v>
      </c>
      <c r="M3880" s="3">
        <v>40484</v>
      </c>
    </row>
    <row r="3881" spans="1:13" x14ac:dyDescent="0.2">
      <c r="A3881" s="1" t="s">
        <v>52</v>
      </c>
      <c r="B3881" s="2" t="s">
        <v>2164</v>
      </c>
      <c r="C3881" s="2" t="s">
        <v>24</v>
      </c>
      <c r="D3881" s="4">
        <v>81100000</v>
      </c>
      <c r="E3881" s="2" t="s">
        <v>3438</v>
      </c>
      <c r="F3881" s="2" t="s">
        <v>65</v>
      </c>
      <c r="G3881" s="2">
        <v>64.400000000000006</v>
      </c>
      <c r="H3881" s="2">
        <v>35.6</v>
      </c>
      <c r="I3881" s="2" t="s">
        <v>19</v>
      </c>
      <c r="J3881" s="6">
        <v>0.55000000000000004</v>
      </c>
      <c r="K3881" s="2">
        <v>2010</v>
      </c>
      <c r="L3881" s="2" t="s">
        <v>21</v>
      </c>
      <c r="M3881" s="3">
        <v>40484</v>
      </c>
    </row>
    <row r="3882" spans="1:13" x14ac:dyDescent="0.2">
      <c r="A3882" s="1" t="s">
        <v>296</v>
      </c>
      <c r="B3882" s="2" t="s">
        <v>3912</v>
      </c>
      <c r="C3882" s="2" t="s">
        <v>24</v>
      </c>
      <c r="D3882" s="4">
        <v>169300000</v>
      </c>
      <c r="E3882" s="2" t="s">
        <v>3438</v>
      </c>
      <c r="F3882" s="2" t="s">
        <v>245</v>
      </c>
      <c r="G3882" s="2">
        <v>63.9</v>
      </c>
      <c r="H3882" s="2">
        <v>36.1</v>
      </c>
      <c r="I3882" s="2" t="s">
        <v>19</v>
      </c>
      <c r="J3882" s="6">
        <v>0.55000000000000004</v>
      </c>
      <c r="K3882" s="2">
        <v>2010</v>
      </c>
      <c r="L3882" s="2" t="s">
        <v>21</v>
      </c>
      <c r="M3882" s="3">
        <v>40484</v>
      </c>
    </row>
    <row r="3883" spans="1:13" x14ac:dyDescent="0.2">
      <c r="A3883" s="1" t="s">
        <v>91</v>
      </c>
      <c r="B3883" s="2" t="s">
        <v>3575</v>
      </c>
      <c r="C3883" s="2" t="s">
        <v>24</v>
      </c>
      <c r="D3883" s="4">
        <v>186000000</v>
      </c>
      <c r="E3883" s="2" t="s">
        <v>3438</v>
      </c>
      <c r="F3883" s="2" t="s">
        <v>78</v>
      </c>
      <c r="G3883" s="2">
        <v>61.9</v>
      </c>
      <c r="H3883" s="2">
        <v>38.1</v>
      </c>
      <c r="I3883" s="2" t="s">
        <v>19</v>
      </c>
      <c r="J3883" s="6">
        <v>0.55000000000000004</v>
      </c>
      <c r="K3883" s="2">
        <v>2010</v>
      </c>
      <c r="L3883" s="2" t="s">
        <v>21</v>
      </c>
      <c r="M3883" s="3">
        <v>40484</v>
      </c>
    </row>
    <row r="3884" spans="1:13" x14ac:dyDescent="0.2">
      <c r="A3884" s="1" t="s">
        <v>79</v>
      </c>
      <c r="B3884" s="2" t="s">
        <v>4291</v>
      </c>
      <c r="C3884" s="2" t="s">
        <v>24</v>
      </c>
      <c r="D3884" s="4">
        <v>44200000</v>
      </c>
      <c r="E3884" s="2" t="s">
        <v>3438</v>
      </c>
      <c r="F3884" s="2" t="s">
        <v>48</v>
      </c>
      <c r="G3884" s="2">
        <v>61.6</v>
      </c>
      <c r="H3884" s="2">
        <v>38.4</v>
      </c>
      <c r="I3884" s="2" t="s">
        <v>19</v>
      </c>
      <c r="J3884" s="6">
        <v>0.55000000000000004</v>
      </c>
      <c r="K3884" s="2">
        <v>2010</v>
      </c>
      <c r="L3884" s="2" t="s">
        <v>21</v>
      </c>
      <c r="M3884" s="3">
        <v>40484</v>
      </c>
    </row>
    <row r="3885" spans="1:13" x14ac:dyDescent="0.2">
      <c r="A3885" s="1" t="s">
        <v>223</v>
      </c>
      <c r="B3885" s="2" t="s">
        <v>3487</v>
      </c>
      <c r="C3885" s="2" t="s">
        <v>24</v>
      </c>
      <c r="D3885" s="4">
        <v>117000000</v>
      </c>
      <c r="E3885" s="2" t="s">
        <v>3438</v>
      </c>
      <c r="F3885" s="2" t="s">
        <v>136</v>
      </c>
      <c r="G3885" s="2">
        <v>65.3</v>
      </c>
      <c r="H3885" s="2">
        <v>34.700000000000003</v>
      </c>
      <c r="I3885" s="2" t="s">
        <v>19</v>
      </c>
      <c r="J3885" s="6">
        <v>0.55000000000000004</v>
      </c>
      <c r="K3885" s="2">
        <v>2010</v>
      </c>
      <c r="L3885" s="2" t="s">
        <v>21</v>
      </c>
      <c r="M3885" s="3">
        <v>40484</v>
      </c>
    </row>
    <row r="3886" spans="1:13" x14ac:dyDescent="0.2">
      <c r="A3886" s="1" t="s">
        <v>22</v>
      </c>
      <c r="B3886" s="2" t="s">
        <v>3926</v>
      </c>
      <c r="C3886" s="2" t="s">
        <v>24</v>
      </c>
      <c r="D3886" s="4">
        <v>16100000</v>
      </c>
      <c r="E3886" s="2" t="s">
        <v>3438</v>
      </c>
      <c r="F3886" s="2" t="s">
        <v>59</v>
      </c>
      <c r="G3886" s="2">
        <v>63.8</v>
      </c>
      <c r="H3886" s="2">
        <v>36.200000000000003</v>
      </c>
      <c r="I3886" s="2" t="s">
        <v>19</v>
      </c>
      <c r="J3886" s="6">
        <v>0.55000000000000004</v>
      </c>
      <c r="K3886" s="2">
        <v>2010</v>
      </c>
      <c r="L3886" s="2" t="s">
        <v>21</v>
      </c>
      <c r="M3886" s="3">
        <v>40484</v>
      </c>
    </row>
    <row r="3887" spans="1:13" x14ac:dyDescent="0.2">
      <c r="A3887" s="1" t="s">
        <v>116</v>
      </c>
      <c r="B3887" s="2" t="s">
        <v>4292</v>
      </c>
      <c r="C3887" s="2" t="s">
        <v>15</v>
      </c>
      <c r="D3887" s="2" t="s">
        <v>4293</v>
      </c>
      <c r="E3887" s="2" t="s">
        <v>3438</v>
      </c>
      <c r="F3887" s="2" t="s">
        <v>51</v>
      </c>
      <c r="G3887" s="2">
        <v>54.8</v>
      </c>
      <c r="H3887" s="2">
        <v>45.2</v>
      </c>
      <c r="I3887" s="2" t="s">
        <v>26</v>
      </c>
      <c r="J3887" s="2" t="s">
        <v>20</v>
      </c>
      <c r="K3887" s="2">
        <v>2010</v>
      </c>
      <c r="L3887" s="2" t="s">
        <v>21</v>
      </c>
      <c r="M3887" s="3">
        <v>40484</v>
      </c>
    </row>
    <row r="3888" spans="1:13" x14ac:dyDescent="0.2">
      <c r="A3888" s="1" t="s">
        <v>180</v>
      </c>
      <c r="B3888" s="2" t="s">
        <v>4294</v>
      </c>
      <c r="C3888" s="2" t="s">
        <v>15</v>
      </c>
      <c r="D3888" s="2" t="s">
        <v>4295</v>
      </c>
      <c r="E3888" s="2" t="s">
        <v>3438</v>
      </c>
      <c r="F3888" s="2" t="s">
        <v>55</v>
      </c>
      <c r="G3888" s="2">
        <v>43.3</v>
      </c>
      <c r="H3888" s="2">
        <v>56.7</v>
      </c>
      <c r="I3888" s="2" t="s">
        <v>26</v>
      </c>
      <c r="J3888" s="2" t="s">
        <v>20</v>
      </c>
      <c r="K3888" s="2">
        <v>2010</v>
      </c>
      <c r="L3888" s="2" t="s">
        <v>21</v>
      </c>
      <c r="M3888" s="3">
        <v>40484</v>
      </c>
    </row>
    <row r="3889" spans="1:13" x14ac:dyDescent="0.2">
      <c r="A3889" s="1" t="s">
        <v>180</v>
      </c>
      <c r="B3889" s="2" t="s">
        <v>3927</v>
      </c>
      <c r="C3889" s="2" t="s">
        <v>15</v>
      </c>
      <c r="D3889" s="2" t="s">
        <v>4296</v>
      </c>
      <c r="E3889" s="2" t="s">
        <v>3438</v>
      </c>
      <c r="F3889" s="2" t="s">
        <v>76</v>
      </c>
      <c r="G3889" s="2">
        <v>63.4</v>
      </c>
      <c r="H3889" s="2">
        <v>36.6</v>
      </c>
      <c r="I3889" s="2" t="s">
        <v>26</v>
      </c>
      <c r="J3889" s="2" t="s">
        <v>20</v>
      </c>
      <c r="K3889" s="2">
        <v>2010</v>
      </c>
      <c r="L3889" s="2" t="s">
        <v>21</v>
      </c>
      <c r="M3889" s="3">
        <v>40484</v>
      </c>
    </row>
    <row r="3890" spans="1:13" x14ac:dyDescent="0.2">
      <c r="A3890" s="1" t="s">
        <v>180</v>
      </c>
      <c r="B3890" s="2" t="s">
        <v>3927</v>
      </c>
      <c r="C3890" s="2" t="s">
        <v>24</v>
      </c>
      <c r="D3890" s="4">
        <v>32000000</v>
      </c>
      <c r="E3890" s="2" t="s">
        <v>3438</v>
      </c>
      <c r="F3890" s="2" t="s">
        <v>130</v>
      </c>
      <c r="G3890" s="2">
        <v>47</v>
      </c>
      <c r="H3890" s="2">
        <v>53</v>
      </c>
      <c r="I3890" s="2" t="s">
        <v>26</v>
      </c>
      <c r="J3890" s="6">
        <v>0.55000000000000004</v>
      </c>
      <c r="K3890" s="2">
        <v>2010</v>
      </c>
      <c r="L3890" s="2" t="s">
        <v>21</v>
      </c>
      <c r="M3890" s="3">
        <v>40484</v>
      </c>
    </row>
    <row r="3891" spans="1:13" x14ac:dyDescent="0.2">
      <c r="A3891" s="1" t="s">
        <v>13</v>
      </c>
      <c r="B3891" s="2" t="s">
        <v>3936</v>
      </c>
      <c r="C3891" s="2" t="s">
        <v>24</v>
      </c>
      <c r="D3891" s="4">
        <v>52000000</v>
      </c>
      <c r="E3891" s="2" t="s">
        <v>3438</v>
      </c>
      <c r="F3891" s="2" t="s">
        <v>1188</v>
      </c>
      <c r="G3891" s="2">
        <v>74</v>
      </c>
      <c r="H3891" s="2">
        <v>26</v>
      </c>
      <c r="I3891" s="2" t="s">
        <v>19</v>
      </c>
      <c r="J3891" s="6">
        <v>0.55000000000000004</v>
      </c>
      <c r="K3891" s="2">
        <v>2010</v>
      </c>
      <c r="L3891" s="2" t="s">
        <v>21</v>
      </c>
      <c r="M3891" s="3">
        <v>40484</v>
      </c>
    </row>
    <row r="3892" spans="1:13" x14ac:dyDescent="0.2">
      <c r="A3892" s="1" t="s">
        <v>280</v>
      </c>
      <c r="B3892" s="2" t="s">
        <v>4247</v>
      </c>
      <c r="C3892" s="2" t="s">
        <v>24</v>
      </c>
      <c r="D3892" s="4">
        <v>9600000</v>
      </c>
      <c r="E3892" s="2" t="s">
        <v>3438</v>
      </c>
      <c r="F3892" s="2" t="s">
        <v>44</v>
      </c>
      <c r="G3892" s="2">
        <v>49.4</v>
      </c>
      <c r="H3892" s="2">
        <v>50.6</v>
      </c>
      <c r="I3892" s="2" t="s">
        <v>26</v>
      </c>
      <c r="J3892" s="6">
        <v>0.55000000000000004</v>
      </c>
      <c r="K3892" s="2">
        <v>2010</v>
      </c>
      <c r="L3892" s="2" t="s">
        <v>21</v>
      </c>
      <c r="M3892" s="3">
        <v>40484</v>
      </c>
    </row>
    <row r="3893" spans="1:13" x14ac:dyDescent="0.2">
      <c r="A3893" s="1" t="s">
        <v>205</v>
      </c>
      <c r="B3893" s="2" t="s">
        <v>1581</v>
      </c>
      <c r="C3893" s="2" t="s">
        <v>15</v>
      </c>
      <c r="D3893" s="2" t="s">
        <v>4297</v>
      </c>
      <c r="E3893" s="2" t="s">
        <v>3438</v>
      </c>
      <c r="F3893" s="2" t="s">
        <v>115</v>
      </c>
      <c r="G3893" s="2">
        <v>59.4</v>
      </c>
      <c r="H3893" s="2">
        <v>40.6</v>
      </c>
      <c r="I3893" s="2" t="s">
        <v>26</v>
      </c>
      <c r="J3893" s="2" t="s">
        <v>20</v>
      </c>
      <c r="K3893" s="2">
        <v>2010</v>
      </c>
      <c r="L3893" s="2" t="s">
        <v>21</v>
      </c>
      <c r="M3893" s="3">
        <v>40484</v>
      </c>
    </row>
    <row r="3894" spans="1:13" x14ac:dyDescent="0.2">
      <c r="A3894" s="1" t="s">
        <v>205</v>
      </c>
      <c r="B3894" s="2" t="s">
        <v>2152</v>
      </c>
      <c r="C3894" s="2" t="s">
        <v>15</v>
      </c>
      <c r="D3894" s="2" t="s">
        <v>4298</v>
      </c>
      <c r="E3894" s="2" t="s">
        <v>3438</v>
      </c>
      <c r="F3894" s="2" t="s">
        <v>95</v>
      </c>
      <c r="G3894" s="2">
        <v>54.3</v>
      </c>
      <c r="H3894" s="2">
        <v>45.7</v>
      </c>
      <c r="I3894" s="2" t="s">
        <v>26</v>
      </c>
      <c r="J3894" s="2" t="s">
        <v>20</v>
      </c>
      <c r="K3894" s="2">
        <v>2010</v>
      </c>
      <c r="L3894" s="2" t="s">
        <v>21</v>
      </c>
      <c r="M3894" s="3">
        <v>40484</v>
      </c>
    </row>
    <row r="3895" spans="1:13" x14ac:dyDescent="0.2">
      <c r="A3895" s="1" t="s">
        <v>13</v>
      </c>
      <c r="B3895" s="2" t="s">
        <v>3794</v>
      </c>
      <c r="C3895" s="2" t="s">
        <v>24</v>
      </c>
      <c r="D3895" s="4">
        <v>87000000</v>
      </c>
      <c r="E3895" s="2" t="s">
        <v>3438</v>
      </c>
      <c r="F3895" s="2" t="s">
        <v>176</v>
      </c>
      <c r="G3895" s="2">
        <v>75.7</v>
      </c>
      <c r="H3895" s="2">
        <v>24.3</v>
      </c>
      <c r="I3895" s="2" t="s">
        <v>19</v>
      </c>
      <c r="J3895" s="6">
        <v>0.55000000000000004</v>
      </c>
      <c r="K3895" s="2">
        <v>2010</v>
      </c>
      <c r="L3895" s="2" t="s">
        <v>21</v>
      </c>
      <c r="M3895" s="3">
        <v>40484</v>
      </c>
    </row>
    <row r="3896" spans="1:13" x14ac:dyDescent="0.2">
      <c r="A3896" s="1" t="s">
        <v>22</v>
      </c>
      <c r="B3896" s="2" t="s">
        <v>4299</v>
      </c>
      <c r="C3896" s="2" t="s">
        <v>24</v>
      </c>
      <c r="D3896" s="4">
        <v>42000000</v>
      </c>
      <c r="E3896" s="2" t="s">
        <v>3438</v>
      </c>
      <c r="F3896" s="2" t="s">
        <v>107</v>
      </c>
      <c r="G3896" s="2">
        <v>65.2</v>
      </c>
      <c r="H3896" s="2">
        <v>34.799999999999997</v>
      </c>
      <c r="I3896" s="2" t="s">
        <v>19</v>
      </c>
      <c r="J3896" s="6">
        <v>0.55000000000000004</v>
      </c>
      <c r="K3896" s="2">
        <v>2010</v>
      </c>
      <c r="L3896" s="2" t="s">
        <v>21</v>
      </c>
      <c r="M3896" s="3">
        <v>40484</v>
      </c>
    </row>
    <row r="3897" spans="1:13" x14ac:dyDescent="0.2">
      <c r="A3897" s="1" t="s">
        <v>248</v>
      </c>
      <c r="B3897" s="2" t="s">
        <v>4205</v>
      </c>
      <c r="C3897" s="2" t="s">
        <v>24</v>
      </c>
      <c r="D3897" s="4">
        <v>30000000</v>
      </c>
      <c r="E3897" s="2" t="s">
        <v>3438</v>
      </c>
      <c r="F3897" s="2" t="s">
        <v>55</v>
      </c>
      <c r="G3897" s="2">
        <v>60.8</v>
      </c>
      <c r="H3897" s="2">
        <v>39.200000000000003</v>
      </c>
      <c r="I3897" s="2" t="s">
        <v>19</v>
      </c>
      <c r="J3897" s="6">
        <v>0.55000000000000004</v>
      </c>
      <c r="K3897" s="2">
        <v>2010</v>
      </c>
      <c r="L3897" s="2" t="s">
        <v>21</v>
      </c>
      <c r="M3897" s="3">
        <v>40484</v>
      </c>
    </row>
    <row r="3898" spans="1:13" x14ac:dyDescent="0.2">
      <c r="A3898" s="1" t="s">
        <v>293</v>
      </c>
      <c r="B3898" s="2" t="s">
        <v>4300</v>
      </c>
      <c r="C3898" s="2" t="s">
        <v>24</v>
      </c>
      <c r="D3898" s="4">
        <v>35400000</v>
      </c>
      <c r="E3898" s="2" t="s">
        <v>3438</v>
      </c>
      <c r="F3898" s="2" t="s">
        <v>95</v>
      </c>
      <c r="G3898" s="2">
        <v>67.3</v>
      </c>
      <c r="H3898" s="2">
        <v>32.700000000000003</v>
      </c>
      <c r="I3898" s="2" t="s">
        <v>19</v>
      </c>
      <c r="J3898" s="6">
        <v>0.55000000000000004</v>
      </c>
      <c r="K3898" s="2">
        <v>2010</v>
      </c>
      <c r="L3898" s="2" t="s">
        <v>21</v>
      </c>
      <c r="M3898" s="3">
        <v>40484</v>
      </c>
    </row>
    <row r="3899" spans="1:13" x14ac:dyDescent="0.2">
      <c r="A3899" s="1" t="s">
        <v>108</v>
      </c>
      <c r="B3899" s="2" t="s">
        <v>3741</v>
      </c>
      <c r="C3899" s="2" t="s">
        <v>24</v>
      </c>
      <c r="D3899" s="4">
        <v>17000000</v>
      </c>
      <c r="E3899" s="2" t="s">
        <v>3438</v>
      </c>
      <c r="F3899" s="2" t="s">
        <v>245</v>
      </c>
      <c r="G3899" s="2">
        <v>55.6</v>
      </c>
      <c r="H3899" s="2">
        <v>44.4</v>
      </c>
      <c r="I3899" s="2" t="s">
        <v>19</v>
      </c>
      <c r="J3899" s="6">
        <v>0.55000000000000004</v>
      </c>
      <c r="K3899" s="2">
        <v>2010</v>
      </c>
      <c r="L3899" s="2" t="s">
        <v>21</v>
      </c>
      <c r="M3899" s="3">
        <v>40484</v>
      </c>
    </row>
    <row r="3900" spans="1:13" x14ac:dyDescent="0.2">
      <c r="A3900" s="1" t="s">
        <v>672</v>
      </c>
      <c r="B3900" s="2" t="s">
        <v>4301</v>
      </c>
      <c r="C3900" s="2" t="s">
        <v>24</v>
      </c>
      <c r="D3900" s="4">
        <v>7800000</v>
      </c>
      <c r="E3900" s="2" t="s">
        <v>3438</v>
      </c>
      <c r="F3900" s="2" t="s">
        <v>65</v>
      </c>
      <c r="G3900" s="2">
        <v>55.2</v>
      </c>
      <c r="H3900" s="2">
        <v>44.8</v>
      </c>
      <c r="I3900" s="2" t="s">
        <v>19</v>
      </c>
      <c r="J3900" s="6">
        <v>0.55000000000000004</v>
      </c>
      <c r="K3900" s="2">
        <v>2010</v>
      </c>
      <c r="L3900" s="2" t="s">
        <v>21</v>
      </c>
      <c r="M3900" s="3">
        <v>40484</v>
      </c>
    </row>
    <row r="3901" spans="1:13" x14ac:dyDescent="0.2">
      <c r="A3901" s="1" t="s">
        <v>672</v>
      </c>
      <c r="B3901" s="2" t="s">
        <v>4209</v>
      </c>
      <c r="C3901" s="2" t="s">
        <v>24</v>
      </c>
      <c r="D3901" s="4">
        <v>8000000</v>
      </c>
      <c r="E3901" s="2" t="s">
        <v>3438</v>
      </c>
      <c r="F3901" s="2" t="s">
        <v>245</v>
      </c>
      <c r="G3901" s="2">
        <v>54.1</v>
      </c>
      <c r="H3901" s="2">
        <v>45.9</v>
      </c>
      <c r="I3901" s="2" t="s">
        <v>26</v>
      </c>
      <c r="J3901" s="6">
        <v>0.55000000000000004</v>
      </c>
      <c r="K3901" s="2">
        <v>2010</v>
      </c>
      <c r="L3901" s="2" t="s">
        <v>21</v>
      </c>
      <c r="M3901" s="3">
        <v>40484</v>
      </c>
    </row>
    <row r="3902" spans="1:13" x14ac:dyDescent="0.2">
      <c r="A3902" s="1" t="s">
        <v>22</v>
      </c>
      <c r="B3902" s="2" t="s">
        <v>3506</v>
      </c>
      <c r="C3902" s="2" t="s">
        <v>24</v>
      </c>
      <c r="D3902" s="4">
        <v>9700000</v>
      </c>
      <c r="E3902" s="2" t="s">
        <v>3438</v>
      </c>
      <c r="F3902" s="2" t="s">
        <v>121</v>
      </c>
      <c r="G3902" s="2">
        <v>58.5</v>
      </c>
      <c r="H3902" s="2">
        <v>41.5</v>
      </c>
      <c r="I3902" s="2" t="s">
        <v>19</v>
      </c>
      <c r="J3902" s="6">
        <v>0.55000000000000004</v>
      </c>
      <c r="K3902" s="2">
        <v>2010</v>
      </c>
      <c r="L3902" s="2" t="s">
        <v>21</v>
      </c>
      <c r="M3902" s="3">
        <v>40484</v>
      </c>
    </row>
    <row r="3903" spans="1:13" x14ac:dyDescent="0.2">
      <c r="A3903" s="1" t="s">
        <v>79</v>
      </c>
      <c r="B3903" s="2" t="s">
        <v>4302</v>
      </c>
      <c r="C3903" s="2" t="s">
        <v>24</v>
      </c>
      <c r="D3903" s="4">
        <v>2100000</v>
      </c>
      <c r="E3903" s="2" t="s">
        <v>3438</v>
      </c>
      <c r="F3903" s="2" t="s">
        <v>51</v>
      </c>
      <c r="G3903" s="2">
        <v>60.4</v>
      </c>
      <c r="H3903" s="2">
        <v>39.6</v>
      </c>
      <c r="I3903" s="2" t="s">
        <v>19</v>
      </c>
      <c r="J3903" s="6">
        <v>0.55000000000000004</v>
      </c>
      <c r="K3903" s="2">
        <v>2010</v>
      </c>
      <c r="L3903" s="2" t="s">
        <v>21</v>
      </c>
      <c r="M3903" s="3">
        <v>40484</v>
      </c>
    </row>
    <row r="3904" spans="1:13" x14ac:dyDescent="0.2">
      <c r="A3904" s="1" t="s">
        <v>242</v>
      </c>
      <c r="B3904" s="2" t="s">
        <v>3618</v>
      </c>
      <c r="C3904" s="2" t="s">
        <v>24</v>
      </c>
      <c r="D3904" s="4">
        <v>95000000</v>
      </c>
      <c r="E3904" s="2" t="s">
        <v>3438</v>
      </c>
      <c r="F3904" s="2" t="s">
        <v>95</v>
      </c>
      <c r="G3904" s="2">
        <v>73.900000000000006</v>
      </c>
      <c r="H3904" s="2">
        <v>26.1</v>
      </c>
      <c r="I3904" s="2" t="s">
        <v>19</v>
      </c>
      <c r="J3904" s="6">
        <v>0.55000000000000004</v>
      </c>
      <c r="K3904" s="2">
        <v>2010</v>
      </c>
      <c r="L3904" s="2" t="s">
        <v>21</v>
      </c>
      <c r="M3904" s="3">
        <v>40484</v>
      </c>
    </row>
    <row r="3905" spans="1:13" x14ac:dyDescent="0.2">
      <c r="A3905" s="1" t="s">
        <v>79</v>
      </c>
      <c r="B3905" s="2" t="s">
        <v>3507</v>
      </c>
      <c r="C3905" s="2" t="s">
        <v>24</v>
      </c>
      <c r="D3905" s="4">
        <v>5500000</v>
      </c>
      <c r="E3905" s="2" t="s">
        <v>3438</v>
      </c>
      <c r="F3905" s="2" t="s">
        <v>115</v>
      </c>
      <c r="G3905" s="2">
        <v>58.4</v>
      </c>
      <c r="H3905" s="2">
        <v>41.6</v>
      </c>
      <c r="I3905" s="2" t="s">
        <v>19</v>
      </c>
      <c r="J3905" s="6">
        <v>0.55000000000000004</v>
      </c>
      <c r="K3905" s="2">
        <v>2010</v>
      </c>
      <c r="L3905" s="2" t="s">
        <v>21</v>
      </c>
      <c r="M3905" s="3">
        <v>40484</v>
      </c>
    </row>
    <row r="3906" spans="1:13" x14ac:dyDescent="0.2">
      <c r="A3906" s="1" t="s">
        <v>108</v>
      </c>
      <c r="B3906" s="2" t="s">
        <v>3452</v>
      </c>
      <c r="C3906" s="2" t="s">
        <v>24</v>
      </c>
      <c r="D3906" s="4">
        <v>23800000</v>
      </c>
      <c r="E3906" s="2" t="s">
        <v>3438</v>
      </c>
      <c r="F3906" s="2" t="s">
        <v>136</v>
      </c>
      <c r="G3906" s="2">
        <v>67.400000000000006</v>
      </c>
      <c r="H3906" s="2">
        <v>32.6</v>
      </c>
      <c r="I3906" s="2" t="s">
        <v>19</v>
      </c>
      <c r="J3906" s="6">
        <v>0.55000000000000004</v>
      </c>
      <c r="K3906" s="2">
        <v>2010</v>
      </c>
      <c r="L3906" s="2" t="s">
        <v>21</v>
      </c>
      <c r="M3906" s="3">
        <v>40484</v>
      </c>
    </row>
    <row r="3907" spans="1:13" x14ac:dyDescent="0.2">
      <c r="A3907" s="1" t="s">
        <v>91</v>
      </c>
      <c r="B3907" s="2" t="s">
        <v>3802</v>
      </c>
      <c r="C3907" s="2" t="s">
        <v>24</v>
      </c>
      <c r="D3907" s="4">
        <v>25000000</v>
      </c>
      <c r="E3907" s="2" t="s">
        <v>3438</v>
      </c>
      <c r="F3907" s="2" t="s">
        <v>136</v>
      </c>
      <c r="G3907" s="2">
        <v>65.900000000000006</v>
      </c>
      <c r="H3907" s="2">
        <v>34.1</v>
      </c>
      <c r="I3907" s="2" t="s">
        <v>19</v>
      </c>
      <c r="J3907" s="6">
        <v>0.55000000000000004</v>
      </c>
      <c r="K3907" s="2">
        <v>2010</v>
      </c>
      <c r="L3907" s="2" t="s">
        <v>21</v>
      </c>
      <c r="M3907" s="3">
        <v>40484</v>
      </c>
    </row>
    <row r="3908" spans="1:13" x14ac:dyDescent="0.2">
      <c r="A3908" s="1" t="s">
        <v>91</v>
      </c>
      <c r="B3908" s="2" t="s">
        <v>3802</v>
      </c>
      <c r="C3908" s="2" t="s">
        <v>24</v>
      </c>
      <c r="D3908" s="4">
        <v>35000000</v>
      </c>
      <c r="E3908" s="2" t="s">
        <v>3438</v>
      </c>
      <c r="F3908" s="2" t="s">
        <v>35</v>
      </c>
      <c r="G3908" s="2">
        <v>64</v>
      </c>
      <c r="H3908" s="2">
        <v>36</v>
      </c>
      <c r="I3908" s="2" t="s">
        <v>19</v>
      </c>
      <c r="J3908" s="6">
        <v>0.55000000000000004</v>
      </c>
      <c r="K3908" s="2">
        <v>2010</v>
      </c>
      <c r="L3908" s="2" t="s">
        <v>21</v>
      </c>
      <c r="M3908" s="3">
        <v>40484</v>
      </c>
    </row>
    <row r="3909" spans="1:13" x14ac:dyDescent="0.2">
      <c r="A3909" s="1" t="s">
        <v>220</v>
      </c>
      <c r="B3909" s="2" t="s">
        <v>3511</v>
      </c>
      <c r="C3909" s="2" t="s">
        <v>24</v>
      </c>
      <c r="D3909" s="4">
        <v>11000000</v>
      </c>
      <c r="E3909" s="2" t="s">
        <v>3438</v>
      </c>
      <c r="F3909" s="2" t="s">
        <v>136</v>
      </c>
      <c r="G3909" s="2">
        <v>38.799999999999997</v>
      </c>
      <c r="H3909" s="2">
        <v>61.2</v>
      </c>
      <c r="I3909" s="2" t="s">
        <v>26</v>
      </c>
      <c r="J3909" s="6">
        <v>0.55000000000000004</v>
      </c>
      <c r="K3909" s="2">
        <v>2010</v>
      </c>
      <c r="L3909" s="2" t="s">
        <v>21</v>
      </c>
      <c r="M3909" s="3">
        <v>40484</v>
      </c>
    </row>
    <row r="3910" spans="1:13" x14ac:dyDescent="0.2">
      <c r="A3910" s="1" t="s">
        <v>177</v>
      </c>
      <c r="B3910" s="2" t="s">
        <v>3748</v>
      </c>
      <c r="C3910" s="2" t="s">
        <v>24</v>
      </c>
      <c r="D3910" s="4">
        <v>25800000</v>
      </c>
      <c r="E3910" s="2" t="s">
        <v>3438</v>
      </c>
      <c r="F3910" s="2" t="s">
        <v>159</v>
      </c>
      <c r="G3910" s="2">
        <v>59.5</v>
      </c>
      <c r="H3910" s="2">
        <v>40.5</v>
      </c>
      <c r="I3910" s="2" t="s">
        <v>19</v>
      </c>
      <c r="J3910" s="6">
        <v>0.55000000000000004</v>
      </c>
      <c r="K3910" s="2">
        <v>2010</v>
      </c>
      <c r="L3910" s="2" t="s">
        <v>21</v>
      </c>
      <c r="M3910" s="3">
        <v>40484</v>
      </c>
    </row>
    <row r="3911" spans="1:13" x14ac:dyDescent="0.2">
      <c r="A3911" s="1" t="s">
        <v>66</v>
      </c>
      <c r="B3911" s="2" t="s">
        <v>3805</v>
      </c>
      <c r="C3911" s="2" t="s">
        <v>24</v>
      </c>
      <c r="D3911" s="4">
        <v>41000000</v>
      </c>
      <c r="E3911" s="2" t="s">
        <v>3438</v>
      </c>
      <c r="F3911" s="2" t="s">
        <v>107</v>
      </c>
      <c r="G3911" s="2">
        <v>71.099999999999994</v>
      </c>
      <c r="H3911" s="2">
        <v>28.9</v>
      </c>
      <c r="I3911" s="2" t="s">
        <v>19</v>
      </c>
      <c r="J3911" s="6">
        <v>0.55000000000000004</v>
      </c>
      <c r="K3911" s="2">
        <v>2010</v>
      </c>
      <c r="L3911" s="2" t="s">
        <v>21</v>
      </c>
      <c r="M3911" s="3">
        <v>40484</v>
      </c>
    </row>
    <row r="3912" spans="1:13" x14ac:dyDescent="0.2">
      <c r="A3912" s="1" t="s">
        <v>177</v>
      </c>
      <c r="B3912" s="2" t="s">
        <v>3513</v>
      </c>
      <c r="C3912" s="2" t="s">
        <v>15</v>
      </c>
      <c r="D3912" s="2" t="s">
        <v>4303</v>
      </c>
      <c r="E3912" s="2" t="s">
        <v>3438</v>
      </c>
      <c r="F3912" s="2" t="s">
        <v>78</v>
      </c>
      <c r="G3912" s="2">
        <v>59.7</v>
      </c>
      <c r="H3912" s="2">
        <v>40.299999999999997</v>
      </c>
      <c r="I3912" s="2" t="s">
        <v>26</v>
      </c>
      <c r="J3912" s="2" t="s">
        <v>20</v>
      </c>
      <c r="K3912" s="2">
        <v>2010</v>
      </c>
      <c r="L3912" s="2" t="s">
        <v>21</v>
      </c>
      <c r="M3912" s="3">
        <v>40484</v>
      </c>
    </row>
    <row r="3913" spans="1:13" x14ac:dyDescent="0.2">
      <c r="A3913" s="1" t="s">
        <v>13</v>
      </c>
      <c r="B3913" s="2" t="s">
        <v>4304</v>
      </c>
      <c r="C3913" s="2" t="s">
        <v>24</v>
      </c>
      <c r="D3913" s="4">
        <v>98000000</v>
      </c>
      <c r="E3913" s="2" t="s">
        <v>3438</v>
      </c>
      <c r="F3913" s="2" t="s">
        <v>4305</v>
      </c>
      <c r="G3913" s="2">
        <v>64.900000000000006</v>
      </c>
      <c r="H3913" s="2">
        <v>35.1</v>
      </c>
      <c r="I3913" s="2" t="s">
        <v>19</v>
      </c>
      <c r="J3913" s="6">
        <v>0.55000000000000004</v>
      </c>
      <c r="K3913" s="2">
        <v>2010</v>
      </c>
      <c r="L3913" s="2" t="s">
        <v>21</v>
      </c>
      <c r="M3913" s="3">
        <v>40484</v>
      </c>
    </row>
    <row r="3914" spans="1:13" x14ac:dyDescent="0.2">
      <c r="A3914" s="1" t="s">
        <v>60</v>
      </c>
      <c r="B3914" s="2" t="s">
        <v>4030</v>
      </c>
      <c r="C3914" s="2" t="s">
        <v>24</v>
      </c>
      <c r="D3914" s="4">
        <v>24800000</v>
      </c>
      <c r="E3914" s="2" t="s">
        <v>3438</v>
      </c>
      <c r="F3914" s="2" t="s">
        <v>76</v>
      </c>
      <c r="G3914" s="2">
        <v>74.099999999999994</v>
      </c>
      <c r="H3914" s="2">
        <v>25.9</v>
      </c>
      <c r="I3914" s="2" t="s">
        <v>19</v>
      </c>
      <c r="J3914" s="6">
        <v>0.55000000000000004</v>
      </c>
      <c r="K3914" s="2">
        <v>2010</v>
      </c>
      <c r="L3914" s="2" t="s">
        <v>21</v>
      </c>
      <c r="M3914" s="3">
        <v>40484</v>
      </c>
    </row>
    <row r="3915" spans="1:13" x14ac:dyDescent="0.2">
      <c r="A3915" s="1" t="s">
        <v>296</v>
      </c>
      <c r="B3915" s="2" t="s">
        <v>4306</v>
      </c>
      <c r="C3915" s="2" t="s">
        <v>24</v>
      </c>
      <c r="D3915" s="4">
        <v>16300000</v>
      </c>
      <c r="E3915" s="2" t="s">
        <v>3438</v>
      </c>
      <c r="F3915" s="2" t="s">
        <v>136</v>
      </c>
      <c r="G3915" s="2">
        <v>65.7</v>
      </c>
      <c r="H3915" s="2">
        <v>34.299999999999997</v>
      </c>
      <c r="I3915" s="2" t="s">
        <v>19</v>
      </c>
      <c r="J3915" s="6">
        <v>0.55000000000000004</v>
      </c>
      <c r="K3915" s="2">
        <v>2010</v>
      </c>
      <c r="L3915" s="2" t="s">
        <v>21</v>
      </c>
      <c r="M3915" s="3">
        <v>40484</v>
      </c>
    </row>
    <row r="3916" spans="1:13" x14ac:dyDescent="0.2">
      <c r="A3916" s="1" t="s">
        <v>32</v>
      </c>
      <c r="B3916" s="2" t="s">
        <v>3518</v>
      </c>
      <c r="C3916" s="2" t="s">
        <v>24</v>
      </c>
      <c r="D3916" s="4">
        <v>5900000</v>
      </c>
      <c r="E3916" s="2" t="s">
        <v>3438</v>
      </c>
      <c r="F3916" s="2" t="s">
        <v>59</v>
      </c>
      <c r="G3916" s="2">
        <v>33.4</v>
      </c>
      <c r="H3916" s="2">
        <v>66.599999999999994</v>
      </c>
      <c r="I3916" s="2" t="s">
        <v>26</v>
      </c>
      <c r="J3916" s="6">
        <v>0.55000000000000004</v>
      </c>
      <c r="K3916" s="2">
        <v>2010</v>
      </c>
      <c r="L3916" s="2" t="s">
        <v>21</v>
      </c>
      <c r="M3916" s="3">
        <v>40484</v>
      </c>
    </row>
    <row r="3917" spans="1:13" x14ac:dyDescent="0.2">
      <c r="A3917" s="1" t="s">
        <v>52</v>
      </c>
      <c r="B3917" s="2" t="s">
        <v>3810</v>
      </c>
      <c r="C3917" s="2" t="s">
        <v>15</v>
      </c>
      <c r="D3917" s="2" t="s">
        <v>4307</v>
      </c>
      <c r="E3917" s="2" t="s">
        <v>3438</v>
      </c>
      <c r="F3917" s="2" t="s">
        <v>51</v>
      </c>
      <c r="G3917" s="2">
        <v>58.4</v>
      </c>
      <c r="H3917" s="2">
        <v>41.6</v>
      </c>
      <c r="I3917" s="2" t="s">
        <v>26</v>
      </c>
      <c r="J3917" s="2" t="s">
        <v>20</v>
      </c>
      <c r="K3917" s="2">
        <v>2010</v>
      </c>
      <c r="L3917" s="2" t="s">
        <v>21</v>
      </c>
      <c r="M3917" s="3">
        <v>40484</v>
      </c>
    </row>
    <row r="3918" spans="1:13" x14ac:dyDescent="0.2">
      <c r="A3918" s="1" t="s">
        <v>108</v>
      </c>
      <c r="B3918" s="2" t="s">
        <v>4308</v>
      </c>
      <c r="C3918" s="2" t="s">
        <v>24</v>
      </c>
      <c r="D3918" s="4">
        <v>5100000</v>
      </c>
      <c r="E3918" s="2" t="s">
        <v>3438</v>
      </c>
      <c r="F3918" s="2" t="s">
        <v>97</v>
      </c>
      <c r="G3918" s="2">
        <v>66.099999999999994</v>
      </c>
      <c r="H3918" s="2">
        <v>33.9</v>
      </c>
      <c r="I3918" s="2" t="s">
        <v>19</v>
      </c>
      <c r="J3918" s="6">
        <v>0.55000000000000004</v>
      </c>
      <c r="K3918" s="2">
        <v>2010</v>
      </c>
      <c r="L3918" s="2" t="s">
        <v>21</v>
      </c>
      <c r="M3918" s="3">
        <v>40484</v>
      </c>
    </row>
    <row r="3919" spans="1:13" x14ac:dyDescent="0.2">
      <c r="A3919" s="1" t="s">
        <v>22</v>
      </c>
      <c r="B3919" s="2" t="s">
        <v>1476</v>
      </c>
      <c r="C3919" s="2" t="s">
        <v>15</v>
      </c>
      <c r="D3919" s="2" t="s">
        <v>4309</v>
      </c>
      <c r="E3919" s="2" t="s">
        <v>3438</v>
      </c>
      <c r="F3919" s="2" t="s">
        <v>140</v>
      </c>
      <c r="G3919" s="2">
        <v>40.6</v>
      </c>
      <c r="H3919" s="2">
        <v>59.4</v>
      </c>
      <c r="I3919" s="2" t="s">
        <v>26</v>
      </c>
      <c r="J3919" s="2" t="s">
        <v>20</v>
      </c>
      <c r="K3919" s="2">
        <v>2010</v>
      </c>
      <c r="L3919" s="2" t="s">
        <v>21</v>
      </c>
      <c r="M3919" s="3">
        <v>40484</v>
      </c>
    </row>
    <row r="3920" spans="1:13" x14ac:dyDescent="0.2">
      <c r="A3920" s="1" t="s">
        <v>22</v>
      </c>
      <c r="B3920" s="2" t="s">
        <v>1476</v>
      </c>
      <c r="C3920" s="2" t="s">
        <v>24</v>
      </c>
      <c r="D3920" s="4">
        <v>15000000</v>
      </c>
      <c r="E3920" s="2" t="s">
        <v>3438</v>
      </c>
      <c r="F3920" s="2" t="s">
        <v>251</v>
      </c>
      <c r="G3920" s="2">
        <v>49.6</v>
      </c>
      <c r="H3920" s="2">
        <v>50.4</v>
      </c>
      <c r="I3920" s="2" t="s">
        <v>26</v>
      </c>
      <c r="J3920" s="6">
        <v>0.55000000000000004</v>
      </c>
      <c r="K3920" s="2">
        <v>2010</v>
      </c>
      <c r="L3920" s="2" t="s">
        <v>21</v>
      </c>
      <c r="M3920" s="3">
        <v>40484</v>
      </c>
    </row>
    <row r="3921" spans="1:13" x14ac:dyDescent="0.2">
      <c r="A3921" s="1" t="s">
        <v>220</v>
      </c>
      <c r="B3921" s="2" t="s">
        <v>3987</v>
      </c>
      <c r="C3921" s="2" t="s">
        <v>24</v>
      </c>
      <c r="D3921" s="4">
        <v>21000000</v>
      </c>
      <c r="E3921" s="2" t="s">
        <v>3438</v>
      </c>
      <c r="F3921" s="2" t="s">
        <v>65</v>
      </c>
      <c r="G3921" s="2">
        <v>40.799999999999997</v>
      </c>
      <c r="H3921" s="2">
        <v>59.2</v>
      </c>
      <c r="I3921" s="2" t="s">
        <v>26</v>
      </c>
      <c r="J3921" s="6">
        <v>0.55000000000000004</v>
      </c>
      <c r="K3921" s="2">
        <v>2010</v>
      </c>
      <c r="L3921" s="2" t="s">
        <v>21</v>
      </c>
      <c r="M3921" s="3">
        <v>40484</v>
      </c>
    </row>
    <row r="3922" spans="1:13" x14ac:dyDescent="0.2">
      <c r="A3922" s="1" t="s">
        <v>205</v>
      </c>
      <c r="B3922" s="2" t="s">
        <v>4221</v>
      </c>
      <c r="C3922" s="2" t="s">
        <v>24</v>
      </c>
      <c r="D3922" s="4">
        <v>5000000</v>
      </c>
      <c r="E3922" s="2" t="s">
        <v>3438</v>
      </c>
      <c r="F3922" s="2" t="s">
        <v>35</v>
      </c>
      <c r="G3922" s="2">
        <v>54.8</v>
      </c>
      <c r="H3922" s="2">
        <v>45.2</v>
      </c>
      <c r="I3922" s="2" t="s">
        <v>26</v>
      </c>
      <c r="J3922" s="6">
        <v>0.55000000000000004</v>
      </c>
      <c r="K3922" s="2">
        <v>2010</v>
      </c>
      <c r="L3922" s="2" t="s">
        <v>21</v>
      </c>
      <c r="M3922" s="3">
        <v>40484</v>
      </c>
    </row>
    <row r="3923" spans="1:13" x14ac:dyDescent="0.2">
      <c r="A3923" s="1" t="s">
        <v>108</v>
      </c>
      <c r="B3923" s="2" t="s">
        <v>4310</v>
      </c>
      <c r="C3923" s="2" t="s">
        <v>24</v>
      </c>
      <c r="D3923" s="4">
        <v>11000000</v>
      </c>
      <c r="E3923" s="2" t="s">
        <v>3438</v>
      </c>
      <c r="F3923" s="2" t="s">
        <v>115</v>
      </c>
      <c r="G3923" s="2">
        <v>64.8</v>
      </c>
      <c r="H3923" s="2">
        <v>35.200000000000003</v>
      </c>
      <c r="I3923" s="2" t="s">
        <v>19</v>
      </c>
      <c r="J3923" s="6">
        <v>0.55000000000000004</v>
      </c>
      <c r="K3923" s="2">
        <v>2010</v>
      </c>
      <c r="L3923" s="2" t="s">
        <v>21</v>
      </c>
      <c r="M3923" s="3">
        <v>40484</v>
      </c>
    </row>
    <row r="3924" spans="1:13" x14ac:dyDescent="0.2">
      <c r="A3924" s="1" t="s">
        <v>108</v>
      </c>
      <c r="B3924" s="2" t="s">
        <v>4311</v>
      </c>
      <c r="C3924" s="2" t="s">
        <v>24</v>
      </c>
      <c r="D3924" s="4">
        <v>20000000</v>
      </c>
      <c r="E3924" s="2" t="s">
        <v>3438</v>
      </c>
      <c r="F3924" s="2" t="s">
        <v>51</v>
      </c>
      <c r="G3924" s="2">
        <v>55.4</v>
      </c>
      <c r="H3924" s="2">
        <v>44.6</v>
      </c>
      <c r="I3924" s="2" t="s">
        <v>19</v>
      </c>
      <c r="J3924" s="6">
        <v>0.55000000000000004</v>
      </c>
      <c r="K3924" s="2">
        <v>2010</v>
      </c>
      <c r="L3924" s="2" t="s">
        <v>21</v>
      </c>
      <c r="M3924" s="3">
        <v>40484</v>
      </c>
    </row>
    <row r="3925" spans="1:13" x14ac:dyDescent="0.2">
      <c r="A3925" s="1" t="s">
        <v>385</v>
      </c>
      <c r="B3925" s="2" t="s">
        <v>3762</v>
      </c>
      <c r="C3925" s="2" t="s">
        <v>24</v>
      </c>
      <c r="D3925" s="4">
        <v>5400000</v>
      </c>
      <c r="E3925" s="2" t="s">
        <v>3438</v>
      </c>
      <c r="F3925" s="2" t="s">
        <v>78</v>
      </c>
      <c r="G3925" s="2">
        <v>52.8</v>
      </c>
      <c r="H3925" s="2">
        <v>47.2</v>
      </c>
      <c r="I3925" s="2" t="s">
        <v>26</v>
      </c>
      <c r="J3925" s="6">
        <v>0.55000000000000004</v>
      </c>
      <c r="K3925" s="2">
        <v>2010</v>
      </c>
      <c r="L3925" s="2" t="s">
        <v>21</v>
      </c>
      <c r="M3925" s="3">
        <v>40484</v>
      </c>
    </row>
    <row r="3926" spans="1:13" x14ac:dyDescent="0.2">
      <c r="A3926" s="1" t="s">
        <v>108</v>
      </c>
      <c r="B3926" s="2" t="s">
        <v>4312</v>
      </c>
      <c r="C3926" s="2" t="s">
        <v>24</v>
      </c>
      <c r="D3926" s="4">
        <v>10600000</v>
      </c>
      <c r="E3926" s="2" t="s">
        <v>3438</v>
      </c>
      <c r="F3926" s="2" t="s">
        <v>95</v>
      </c>
      <c r="G3926" s="2">
        <v>62.9</v>
      </c>
      <c r="H3926" s="2">
        <v>37.1</v>
      </c>
      <c r="I3926" s="2" t="s">
        <v>19</v>
      </c>
      <c r="J3926" s="6">
        <v>0.55000000000000004</v>
      </c>
      <c r="K3926" s="2">
        <v>2010</v>
      </c>
      <c r="L3926" s="2" t="s">
        <v>21</v>
      </c>
      <c r="M3926" s="3">
        <v>40484</v>
      </c>
    </row>
    <row r="3927" spans="1:13" x14ac:dyDescent="0.2">
      <c r="A3927" s="1" t="s">
        <v>22</v>
      </c>
      <c r="B3927" s="2" t="s">
        <v>4313</v>
      </c>
      <c r="C3927" s="2" t="s">
        <v>24</v>
      </c>
      <c r="D3927" s="4">
        <v>5000000</v>
      </c>
      <c r="E3927" s="2" t="s">
        <v>3438</v>
      </c>
      <c r="F3927" s="2" t="s">
        <v>76</v>
      </c>
      <c r="G3927" s="2">
        <v>37.6</v>
      </c>
      <c r="H3927" s="2">
        <v>62.4</v>
      </c>
      <c r="I3927" s="2" t="s">
        <v>26</v>
      </c>
      <c r="J3927" s="6">
        <v>0.55000000000000004</v>
      </c>
      <c r="K3927" s="2">
        <v>2010</v>
      </c>
      <c r="L3927" s="2" t="s">
        <v>21</v>
      </c>
      <c r="M3927" s="3">
        <v>40484</v>
      </c>
    </row>
    <row r="3928" spans="1:13" x14ac:dyDescent="0.2">
      <c r="A3928" s="1" t="s">
        <v>308</v>
      </c>
      <c r="B3928" s="2" t="s">
        <v>3767</v>
      </c>
      <c r="C3928" s="2" t="s">
        <v>15</v>
      </c>
      <c r="D3928" s="2" t="s">
        <v>4314</v>
      </c>
      <c r="E3928" s="2" t="s">
        <v>3438</v>
      </c>
      <c r="F3928" s="2" t="s">
        <v>93</v>
      </c>
      <c r="G3928" s="2">
        <v>56.7</v>
      </c>
      <c r="H3928" s="2">
        <v>43.3</v>
      </c>
      <c r="I3928" s="2" t="s">
        <v>26</v>
      </c>
      <c r="J3928" s="2" t="s">
        <v>20</v>
      </c>
      <c r="K3928" s="2">
        <v>2010</v>
      </c>
      <c r="L3928" s="2" t="s">
        <v>21</v>
      </c>
      <c r="M3928" s="3">
        <v>40484</v>
      </c>
    </row>
    <row r="3929" spans="1:13" x14ac:dyDescent="0.2">
      <c r="A3929" s="1" t="s">
        <v>535</v>
      </c>
      <c r="B3929" s="2" t="s">
        <v>4038</v>
      </c>
      <c r="C3929" s="2" t="s">
        <v>24</v>
      </c>
      <c r="D3929" s="4">
        <v>3100000</v>
      </c>
      <c r="E3929" s="2" t="s">
        <v>3438</v>
      </c>
      <c r="F3929" s="2" t="s">
        <v>76</v>
      </c>
      <c r="G3929" s="2">
        <v>54.9</v>
      </c>
      <c r="H3929" s="2">
        <v>45.1</v>
      </c>
      <c r="I3929" s="2" t="s">
        <v>26</v>
      </c>
      <c r="J3929" s="6">
        <v>0.55000000000000004</v>
      </c>
      <c r="K3929" s="2">
        <v>2010</v>
      </c>
      <c r="L3929" s="2" t="s">
        <v>21</v>
      </c>
      <c r="M3929" s="3">
        <v>40484</v>
      </c>
    </row>
    <row r="3930" spans="1:13" x14ac:dyDescent="0.2">
      <c r="A3930" s="1" t="s">
        <v>269</v>
      </c>
      <c r="B3930" s="2" t="s">
        <v>4232</v>
      </c>
      <c r="C3930" s="2" t="s">
        <v>24</v>
      </c>
      <c r="D3930" s="4">
        <v>75000000</v>
      </c>
      <c r="E3930" s="2" t="s">
        <v>3438</v>
      </c>
      <c r="F3930" s="2" t="s">
        <v>4315</v>
      </c>
      <c r="G3930" s="2">
        <v>70</v>
      </c>
      <c r="H3930" s="2">
        <v>30</v>
      </c>
      <c r="I3930" s="2" t="s">
        <v>19</v>
      </c>
      <c r="J3930" s="6">
        <v>0.55000000000000004</v>
      </c>
      <c r="K3930" s="2">
        <v>2010</v>
      </c>
      <c r="L3930" s="2" t="s">
        <v>21</v>
      </c>
      <c r="M3930" s="3">
        <v>40484</v>
      </c>
    </row>
    <row r="3931" spans="1:13" x14ac:dyDescent="0.2">
      <c r="A3931" s="1" t="s">
        <v>91</v>
      </c>
      <c r="B3931" s="2" t="s">
        <v>3657</v>
      </c>
      <c r="C3931" s="2" t="s">
        <v>15</v>
      </c>
      <c r="D3931" s="2" t="s">
        <v>4316</v>
      </c>
      <c r="E3931" s="2" t="s">
        <v>3438</v>
      </c>
      <c r="F3931" s="2" t="s">
        <v>59</v>
      </c>
      <c r="G3931" s="2">
        <v>71.3</v>
      </c>
      <c r="H3931" s="2">
        <v>28.7</v>
      </c>
      <c r="I3931" s="2" t="s">
        <v>19</v>
      </c>
      <c r="J3931" s="2" t="s">
        <v>20</v>
      </c>
      <c r="K3931" s="2">
        <v>2010</v>
      </c>
      <c r="L3931" s="2" t="s">
        <v>49</v>
      </c>
      <c r="M3931" s="3">
        <v>40337</v>
      </c>
    </row>
    <row r="3932" spans="1:13" x14ac:dyDescent="0.2">
      <c r="A3932" s="1" t="s">
        <v>13</v>
      </c>
      <c r="B3932" s="2" t="s">
        <v>3460</v>
      </c>
      <c r="C3932" s="2" t="s">
        <v>15</v>
      </c>
      <c r="D3932" s="2" t="s">
        <v>4317</v>
      </c>
      <c r="E3932" s="2" t="s">
        <v>3438</v>
      </c>
      <c r="F3932" s="2" t="s">
        <v>59</v>
      </c>
      <c r="G3932" s="2">
        <v>53</v>
      </c>
      <c r="H3932" s="2">
        <v>47.1</v>
      </c>
      <c r="I3932" s="2" t="s">
        <v>26</v>
      </c>
      <c r="J3932" s="2" t="s">
        <v>20</v>
      </c>
      <c r="K3932" s="2">
        <v>2010</v>
      </c>
      <c r="L3932" s="2" t="s">
        <v>49</v>
      </c>
      <c r="M3932" s="3">
        <v>40337</v>
      </c>
    </row>
    <row r="3933" spans="1:13" x14ac:dyDescent="0.2">
      <c r="A3933" s="1" t="s">
        <v>52</v>
      </c>
      <c r="B3933" s="2" t="s">
        <v>3546</v>
      </c>
      <c r="C3933" s="2" t="s">
        <v>15</v>
      </c>
      <c r="D3933" s="2" t="s">
        <v>4318</v>
      </c>
      <c r="E3933" s="2" t="s">
        <v>3438</v>
      </c>
      <c r="F3933" s="2" t="s">
        <v>76</v>
      </c>
      <c r="G3933" s="2">
        <v>73.099999999999994</v>
      </c>
      <c r="H3933" s="2">
        <v>26.9</v>
      </c>
      <c r="I3933" s="2" t="s">
        <v>19</v>
      </c>
      <c r="J3933" s="2" t="s">
        <v>20</v>
      </c>
      <c r="K3933" s="2">
        <v>2010</v>
      </c>
      <c r="L3933" s="2" t="s">
        <v>49</v>
      </c>
      <c r="M3933" s="3">
        <v>40337</v>
      </c>
    </row>
    <row r="3934" spans="1:13" x14ac:dyDescent="0.2">
      <c r="A3934" s="1" t="s">
        <v>83</v>
      </c>
      <c r="B3934" s="2" t="s">
        <v>84</v>
      </c>
      <c r="C3934" s="2" t="s">
        <v>15</v>
      </c>
      <c r="D3934" s="2" t="s">
        <v>4319</v>
      </c>
      <c r="E3934" s="2" t="s">
        <v>3438</v>
      </c>
      <c r="F3934" s="2" t="s">
        <v>85</v>
      </c>
      <c r="G3934" s="2">
        <v>70</v>
      </c>
      <c r="H3934" s="2">
        <v>30</v>
      </c>
      <c r="I3934" s="2" t="s">
        <v>19</v>
      </c>
      <c r="J3934" s="2" t="s">
        <v>20</v>
      </c>
      <c r="K3934" s="2">
        <v>2010</v>
      </c>
      <c r="L3934" s="2" t="s">
        <v>49</v>
      </c>
      <c r="M3934" s="3">
        <v>40337</v>
      </c>
    </row>
    <row r="3935" spans="1:13" x14ac:dyDescent="0.2">
      <c r="A3935" s="1" t="s">
        <v>52</v>
      </c>
      <c r="B3935" s="2" t="s">
        <v>4015</v>
      </c>
      <c r="C3935" s="2" t="s">
        <v>15</v>
      </c>
      <c r="D3935" s="2" t="s">
        <v>4320</v>
      </c>
      <c r="E3935" s="2" t="s">
        <v>3438</v>
      </c>
      <c r="F3935" s="2" t="s">
        <v>136</v>
      </c>
      <c r="G3935" s="2">
        <v>74.400000000000006</v>
      </c>
      <c r="H3935" s="2">
        <v>25.6</v>
      </c>
      <c r="I3935" s="2" t="s">
        <v>19</v>
      </c>
      <c r="J3935" s="2" t="s">
        <v>20</v>
      </c>
      <c r="K3935" s="2">
        <v>2010</v>
      </c>
      <c r="L3935" s="2" t="s">
        <v>49</v>
      </c>
      <c r="M3935" s="3">
        <v>40337</v>
      </c>
    </row>
    <row r="3936" spans="1:13" x14ac:dyDescent="0.2">
      <c r="A3936" s="1" t="s">
        <v>13</v>
      </c>
      <c r="B3936" s="2" t="s">
        <v>3892</v>
      </c>
      <c r="C3936" s="2" t="s">
        <v>24</v>
      </c>
      <c r="D3936" s="4">
        <v>37400000</v>
      </c>
      <c r="E3936" s="2" t="s">
        <v>3438</v>
      </c>
      <c r="F3936" s="2" t="s">
        <v>176</v>
      </c>
      <c r="G3936" s="2">
        <v>50.7</v>
      </c>
      <c r="H3936" s="2">
        <v>49.3</v>
      </c>
      <c r="I3936" s="2" t="s">
        <v>26</v>
      </c>
      <c r="J3936" s="6">
        <v>0.55000000000000004</v>
      </c>
      <c r="K3936" s="2">
        <v>2010</v>
      </c>
      <c r="L3936" s="2" t="s">
        <v>49</v>
      </c>
      <c r="M3936" s="3">
        <v>40337</v>
      </c>
    </row>
    <row r="3937" spans="1:13" x14ac:dyDescent="0.2">
      <c r="A3937" s="1" t="s">
        <v>52</v>
      </c>
      <c r="B3937" s="2" t="s">
        <v>3690</v>
      </c>
      <c r="C3937" s="2" t="s">
        <v>15</v>
      </c>
      <c r="D3937" s="2" t="s">
        <v>4321</v>
      </c>
      <c r="E3937" s="2" t="s">
        <v>3438</v>
      </c>
      <c r="F3937" s="2" t="s">
        <v>55</v>
      </c>
      <c r="G3937" s="2">
        <v>70.8</v>
      </c>
      <c r="H3937" s="2">
        <v>29.2</v>
      </c>
      <c r="I3937" s="2" t="s">
        <v>19</v>
      </c>
      <c r="J3937" s="2" t="s">
        <v>20</v>
      </c>
      <c r="K3937" s="2">
        <v>2010</v>
      </c>
      <c r="L3937" s="2" t="s">
        <v>49</v>
      </c>
      <c r="M3937" s="3">
        <v>40337</v>
      </c>
    </row>
    <row r="3938" spans="1:13" x14ac:dyDescent="0.2">
      <c r="A3938" s="1" t="s">
        <v>205</v>
      </c>
      <c r="B3938" s="2" t="s">
        <v>3694</v>
      </c>
      <c r="C3938" s="2" t="s">
        <v>24</v>
      </c>
      <c r="D3938" s="4">
        <v>348000000</v>
      </c>
      <c r="E3938" s="2" t="s">
        <v>3438</v>
      </c>
      <c r="F3938" s="2" t="s">
        <v>76</v>
      </c>
      <c r="G3938" s="2">
        <v>60.9</v>
      </c>
      <c r="H3938" s="2">
        <v>39.1</v>
      </c>
      <c r="I3938" s="2" t="s">
        <v>19</v>
      </c>
      <c r="J3938" s="6">
        <v>0.55000000000000004</v>
      </c>
      <c r="K3938" s="2">
        <v>2010</v>
      </c>
      <c r="L3938" s="2" t="s">
        <v>49</v>
      </c>
      <c r="M3938" s="3">
        <v>40337</v>
      </c>
    </row>
    <row r="3939" spans="1:13" x14ac:dyDescent="0.2">
      <c r="A3939" s="1" t="s">
        <v>52</v>
      </c>
      <c r="B3939" s="2" t="s">
        <v>3780</v>
      </c>
      <c r="C3939" s="2" t="s">
        <v>24</v>
      </c>
      <c r="D3939" s="4">
        <v>41300000</v>
      </c>
      <c r="E3939" s="2" t="s">
        <v>3438</v>
      </c>
      <c r="F3939" s="2" t="s">
        <v>107</v>
      </c>
      <c r="G3939" s="2">
        <v>77.7</v>
      </c>
      <c r="H3939" s="2">
        <v>22.3</v>
      </c>
      <c r="I3939" s="2" t="s">
        <v>19</v>
      </c>
      <c r="J3939" s="6">
        <v>0.55000000000000004</v>
      </c>
      <c r="K3939" s="2">
        <v>2010</v>
      </c>
      <c r="L3939" s="2" t="s">
        <v>49</v>
      </c>
      <c r="M3939" s="3">
        <v>40337</v>
      </c>
    </row>
    <row r="3940" spans="1:13" x14ac:dyDescent="0.2">
      <c r="A3940" s="1" t="s">
        <v>69</v>
      </c>
      <c r="B3940" s="2" t="s">
        <v>4322</v>
      </c>
      <c r="C3940" s="2" t="s">
        <v>24</v>
      </c>
      <c r="D3940" s="4">
        <v>7950000</v>
      </c>
      <c r="E3940" s="2" t="s">
        <v>3438</v>
      </c>
      <c r="F3940" s="2" t="s">
        <v>44</v>
      </c>
      <c r="G3940" s="2">
        <v>33.9</v>
      </c>
      <c r="H3940" s="2">
        <v>66.099999999999994</v>
      </c>
      <c r="I3940" s="2" t="s">
        <v>26</v>
      </c>
      <c r="J3940" s="6">
        <v>0.55000000000000004</v>
      </c>
      <c r="K3940" s="2">
        <v>2010</v>
      </c>
      <c r="L3940" s="2" t="s">
        <v>49</v>
      </c>
      <c r="M3940" s="3">
        <v>40337</v>
      </c>
    </row>
    <row r="3941" spans="1:13" x14ac:dyDescent="0.2">
      <c r="A3941" s="1" t="s">
        <v>108</v>
      </c>
      <c r="B3941" s="2" t="s">
        <v>4323</v>
      </c>
      <c r="C3941" s="2" t="s">
        <v>24</v>
      </c>
      <c r="D3941" s="4">
        <v>14000000</v>
      </c>
      <c r="E3941" s="2" t="s">
        <v>3438</v>
      </c>
      <c r="F3941" s="2" t="s">
        <v>76</v>
      </c>
      <c r="G3941" s="2">
        <v>58.9</v>
      </c>
      <c r="H3941" s="2">
        <v>41.1</v>
      </c>
      <c r="I3941" s="2" t="s">
        <v>19</v>
      </c>
      <c r="J3941" s="6">
        <v>0.55000000000000004</v>
      </c>
      <c r="K3941" s="2">
        <v>2010</v>
      </c>
      <c r="L3941" s="2" t="s">
        <v>49</v>
      </c>
      <c r="M3941" s="3">
        <v>40337</v>
      </c>
    </row>
    <row r="3942" spans="1:13" x14ac:dyDescent="0.2">
      <c r="A3942" s="1" t="s">
        <v>511</v>
      </c>
      <c r="B3942" s="2" t="s">
        <v>4151</v>
      </c>
      <c r="C3942" s="2" t="s">
        <v>24</v>
      </c>
      <c r="D3942" s="4">
        <v>25000000</v>
      </c>
      <c r="E3942" s="2" t="s">
        <v>3438</v>
      </c>
      <c r="F3942" s="2" t="s">
        <v>136</v>
      </c>
      <c r="G3942" s="2">
        <v>48.4</v>
      </c>
      <c r="H3942" s="2">
        <v>51.6</v>
      </c>
      <c r="I3942" s="2" t="s">
        <v>26</v>
      </c>
      <c r="J3942" s="6">
        <v>0.55000000000000004</v>
      </c>
      <c r="K3942" s="2">
        <v>2010</v>
      </c>
      <c r="L3942" s="2" t="s">
        <v>49</v>
      </c>
      <c r="M3942" s="3">
        <v>40337</v>
      </c>
    </row>
    <row r="3943" spans="1:13" x14ac:dyDescent="0.2">
      <c r="A3943" s="1" t="s">
        <v>205</v>
      </c>
      <c r="B3943" s="2" t="s">
        <v>1581</v>
      </c>
      <c r="C3943" s="2" t="s">
        <v>24</v>
      </c>
      <c r="D3943" s="4">
        <v>380000000</v>
      </c>
      <c r="E3943" s="2" t="s">
        <v>3438</v>
      </c>
      <c r="F3943" s="2" t="s">
        <v>130</v>
      </c>
      <c r="G3943" s="2">
        <v>62.5</v>
      </c>
      <c r="H3943" s="2">
        <v>37.5</v>
      </c>
      <c r="I3943" s="2" t="s">
        <v>19</v>
      </c>
      <c r="J3943" s="6">
        <v>0.55000000000000004</v>
      </c>
      <c r="K3943" s="2">
        <v>2010</v>
      </c>
      <c r="L3943" s="2" t="s">
        <v>49</v>
      </c>
      <c r="M3943" s="3">
        <v>40337</v>
      </c>
    </row>
    <row r="3944" spans="1:13" x14ac:dyDescent="0.2">
      <c r="A3944" s="1" t="s">
        <v>52</v>
      </c>
      <c r="B3944" s="2" t="s">
        <v>3595</v>
      </c>
      <c r="C3944" s="2" t="s">
        <v>24</v>
      </c>
      <c r="D3944" s="4">
        <v>150000000</v>
      </c>
      <c r="E3944" s="2" t="s">
        <v>3438</v>
      </c>
      <c r="F3944" s="2" t="s">
        <v>245</v>
      </c>
      <c r="G3944" s="2">
        <v>74</v>
      </c>
      <c r="H3944" s="2">
        <v>26</v>
      </c>
      <c r="I3944" s="2" t="s">
        <v>19</v>
      </c>
      <c r="J3944" s="6">
        <v>0.55000000000000004</v>
      </c>
      <c r="K3944" s="2">
        <v>2010</v>
      </c>
      <c r="L3944" s="2" t="s">
        <v>49</v>
      </c>
      <c r="M3944" s="3">
        <v>40337</v>
      </c>
    </row>
    <row r="3945" spans="1:13" x14ac:dyDescent="0.2">
      <c r="A3945" s="1" t="s">
        <v>296</v>
      </c>
      <c r="B3945" s="2" t="s">
        <v>3952</v>
      </c>
      <c r="C3945" s="2" t="s">
        <v>24</v>
      </c>
      <c r="D3945" s="4">
        <v>250000000</v>
      </c>
      <c r="E3945" s="2" t="s">
        <v>3438</v>
      </c>
      <c r="F3945" s="2" t="s">
        <v>107</v>
      </c>
      <c r="G3945" s="2">
        <v>63.8</v>
      </c>
      <c r="H3945" s="2">
        <v>36.200000000000003</v>
      </c>
      <c r="I3945" s="2" t="s">
        <v>19</v>
      </c>
      <c r="J3945" s="6">
        <v>0.55000000000000004</v>
      </c>
      <c r="K3945" s="2">
        <v>2010</v>
      </c>
      <c r="L3945" s="2" t="s">
        <v>49</v>
      </c>
      <c r="M3945" s="3">
        <v>40337</v>
      </c>
    </row>
    <row r="3946" spans="1:13" x14ac:dyDescent="0.2">
      <c r="A3946" s="1" t="s">
        <v>978</v>
      </c>
      <c r="B3946" s="2" t="s">
        <v>4324</v>
      </c>
      <c r="C3946" s="2" t="s">
        <v>24</v>
      </c>
      <c r="D3946" s="4">
        <v>4100000</v>
      </c>
      <c r="E3946" s="2" t="s">
        <v>3438</v>
      </c>
      <c r="F3946" s="2" t="s">
        <v>107</v>
      </c>
      <c r="G3946" s="2">
        <v>62</v>
      </c>
      <c r="H3946" s="2">
        <v>38</v>
      </c>
      <c r="I3946" s="2" t="s">
        <v>19</v>
      </c>
      <c r="J3946" s="6">
        <v>0.55000000000000004</v>
      </c>
      <c r="K3946" s="2">
        <v>2010</v>
      </c>
      <c r="L3946" s="2" t="s">
        <v>49</v>
      </c>
      <c r="M3946" s="3">
        <v>40337</v>
      </c>
    </row>
    <row r="3947" spans="1:13" x14ac:dyDescent="0.2">
      <c r="A3947" s="1" t="s">
        <v>52</v>
      </c>
      <c r="B3947" s="2" t="s">
        <v>3439</v>
      </c>
      <c r="C3947" s="2" t="s">
        <v>24</v>
      </c>
      <c r="D3947" s="4">
        <v>30900000</v>
      </c>
      <c r="E3947" s="2" t="s">
        <v>3438</v>
      </c>
      <c r="F3947" s="2" t="s">
        <v>59</v>
      </c>
      <c r="G3947" s="2">
        <v>71.5</v>
      </c>
      <c r="H3947" s="2">
        <v>28.5</v>
      </c>
      <c r="I3947" s="2" t="s">
        <v>19</v>
      </c>
      <c r="J3947" s="6">
        <v>0.55000000000000004</v>
      </c>
      <c r="K3947" s="2">
        <v>2010</v>
      </c>
      <c r="L3947" s="2" t="s">
        <v>49</v>
      </c>
      <c r="M3947" s="3">
        <v>40337</v>
      </c>
    </row>
    <row r="3948" spans="1:13" x14ac:dyDescent="0.2">
      <c r="A3948" s="1" t="s">
        <v>52</v>
      </c>
      <c r="B3948" s="2" t="s">
        <v>3740</v>
      </c>
      <c r="C3948" s="2" t="s">
        <v>15</v>
      </c>
      <c r="D3948" s="2" t="s">
        <v>4325</v>
      </c>
      <c r="E3948" s="2" t="s">
        <v>3438</v>
      </c>
      <c r="F3948" s="2" t="s">
        <v>65</v>
      </c>
      <c r="G3948" s="2">
        <v>71.400000000000006</v>
      </c>
      <c r="H3948" s="2">
        <v>28.6</v>
      </c>
      <c r="I3948" s="2" t="s">
        <v>19</v>
      </c>
      <c r="J3948" s="2" t="s">
        <v>20</v>
      </c>
      <c r="K3948" s="2">
        <v>2010</v>
      </c>
      <c r="L3948" s="2" t="s">
        <v>49</v>
      </c>
      <c r="M3948" s="3">
        <v>40337</v>
      </c>
    </row>
    <row r="3949" spans="1:13" x14ac:dyDescent="0.2">
      <c r="A3949" s="1" t="s">
        <v>269</v>
      </c>
      <c r="B3949" s="2" t="s">
        <v>3614</v>
      </c>
      <c r="C3949" s="2" t="s">
        <v>24</v>
      </c>
      <c r="D3949" s="4">
        <v>8000000</v>
      </c>
      <c r="E3949" s="2" t="s">
        <v>3438</v>
      </c>
      <c r="F3949" s="2" t="s">
        <v>4326</v>
      </c>
      <c r="G3949" s="2">
        <v>69.099999999999994</v>
      </c>
      <c r="H3949" s="2">
        <v>30.9</v>
      </c>
      <c r="I3949" s="2" t="s">
        <v>19</v>
      </c>
      <c r="J3949" s="6">
        <v>0.55000000000000004</v>
      </c>
      <c r="K3949" s="2">
        <v>2010</v>
      </c>
      <c r="L3949" s="2" t="s">
        <v>49</v>
      </c>
      <c r="M3949" s="3">
        <v>40337</v>
      </c>
    </row>
    <row r="3950" spans="1:13" x14ac:dyDescent="0.2">
      <c r="A3950" s="1" t="s">
        <v>22</v>
      </c>
      <c r="B3950" s="2" t="s">
        <v>4252</v>
      </c>
      <c r="C3950" s="2" t="s">
        <v>24</v>
      </c>
      <c r="D3950" s="4">
        <v>24700000</v>
      </c>
      <c r="E3950" s="2" t="s">
        <v>3438</v>
      </c>
      <c r="F3950" s="2" t="s">
        <v>159</v>
      </c>
      <c r="G3950" s="2">
        <v>51.4</v>
      </c>
      <c r="H3950" s="2">
        <v>48.6</v>
      </c>
      <c r="I3950" s="2" t="s">
        <v>26</v>
      </c>
      <c r="J3950" s="6">
        <v>0.55000000000000004</v>
      </c>
      <c r="K3950" s="2">
        <v>2010</v>
      </c>
      <c r="L3950" s="2" t="s">
        <v>49</v>
      </c>
      <c r="M3950" s="3">
        <v>40337</v>
      </c>
    </row>
    <row r="3951" spans="1:13" x14ac:dyDescent="0.2">
      <c r="A3951" s="1" t="s">
        <v>296</v>
      </c>
      <c r="B3951" s="2" t="s">
        <v>4141</v>
      </c>
      <c r="C3951" s="2" t="s">
        <v>15</v>
      </c>
      <c r="D3951" s="2" t="s">
        <v>4327</v>
      </c>
      <c r="E3951" s="2" t="s">
        <v>3438</v>
      </c>
      <c r="F3951" s="2" t="s">
        <v>55</v>
      </c>
      <c r="G3951" s="2">
        <v>51.7</v>
      </c>
      <c r="H3951" s="2">
        <v>48.3</v>
      </c>
      <c r="I3951" s="2" t="s">
        <v>26</v>
      </c>
      <c r="J3951" s="2" t="s">
        <v>20</v>
      </c>
      <c r="K3951" s="2">
        <v>2010</v>
      </c>
      <c r="L3951" s="2" t="s">
        <v>49</v>
      </c>
      <c r="M3951" s="3">
        <v>40337</v>
      </c>
    </row>
    <row r="3952" spans="1:13" x14ac:dyDescent="0.2">
      <c r="A3952" s="1" t="s">
        <v>339</v>
      </c>
      <c r="B3952" s="2" t="s">
        <v>3514</v>
      </c>
      <c r="C3952" s="2" t="s">
        <v>24</v>
      </c>
      <c r="D3952" s="4">
        <v>43000000</v>
      </c>
      <c r="E3952" s="2" t="s">
        <v>3438</v>
      </c>
      <c r="F3952" s="2" t="s">
        <v>55</v>
      </c>
      <c r="G3952" s="2">
        <v>61.6</v>
      </c>
      <c r="H3952" s="2">
        <v>38.4</v>
      </c>
      <c r="I3952" s="2" t="s">
        <v>19</v>
      </c>
      <c r="J3952" s="6">
        <v>0.55000000000000004</v>
      </c>
      <c r="K3952" s="2">
        <v>2010</v>
      </c>
      <c r="L3952" s="2" t="s">
        <v>49</v>
      </c>
      <c r="M3952" s="3">
        <v>40337</v>
      </c>
    </row>
    <row r="3953" spans="1:13" x14ac:dyDescent="0.2">
      <c r="A3953" s="1" t="s">
        <v>374</v>
      </c>
      <c r="B3953" s="2" t="s">
        <v>3978</v>
      </c>
      <c r="C3953" s="2" t="s">
        <v>24</v>
      </c>
      <c r="D3953" s="4">
        <v>8300000</v>
      </c>
      <c r="E3953" s="2" t="s">
        <v>3438</v>
      </c>
      <c r="F3953" s="2" t="s">
        <v>51</v>
      </c>
      <c r="G3953" s="2">
        <v>59.6</v>
      </c>
      <c r="H3953" s="2">
        <v>40.4</v>
      </c>
      <c r="I3953" s="2" t="s">
        <v>19</v>
      </c>
      <c r="J3953" s="6">
        <v>0.55000000000000004</v>
      </c>
      <c r="K3953" s="2">
        <v>2010</v>
      </c>
      <c r="L3953" s="2" t="s">
        <v>49</v>
      </c>
      <c r="M3953" s="3">
        <v>40337</v>
      </c>
    </row>
    <row r="3954" spans="1:13" x14ac:dyDescent="0.2">
      <c r="A3954" s="1" t="s">
        <v>217</v>
      </c>
      <c r="B3954" s="2" t="s">
        <v>4328</v>
      </c>
      <c r="C3954" s="2" t="s">
        <v>24</v>
      </c>
      <c r="D3954" s="4">
        <v>3900000</v>
      </c>
      <c r="E3954" s="2" t="s">
        <v>3438</v>
      </c>
      <c r="F3954" s="2" t="s">
        <v>107</v>
      </c>
      <c r="G3954" s="2">
        <v>29</v>
      </c>
      <c r="H3954" s="2">
        <v>71</v>
      </c>
      <c r="I3954" s="2" t="s">
        <v>26</v>
      </c>
      <c r="J3954" s="6">
        <v>0.55000000000000004</v>
      </c>
      <c r="K3954" s="2">
        <v>2010</v>
      </c>
      <c r="L3954" s="2" t="s">
        <v>49</v>
      </c>
      <c r="M3954" s="3">
        <v>40337</v>
      </c>
    </row>
    <row r="3955" spans="1:13" x14ac:dyDescent="0.2">
      <c r="A3955" s="1" t="s">
        <v>339</v>
      </c>
      <c r="B3955" s="2" t="s">
        <v>4329</v>
      </c>
      <c r="C3955" s="2" t="s">
        <v>24</v>
      </c>
      <c r="D3955" s="4">
        <v>15250000</v>
      </c>
      <c r="E3955" s="2" t="s">
        <v>3438</v>
      </c>
      <c r="F3955" s="2" t="s">
        <v>107</v>
      </c>
      <c r="G3955" s="2">
        <v>62.3</v>
      </c>
      <c r="H3955" s="2">
        <v>37.700000000000003</v>
      </c>
      <c r="I3955" s="2" t="s">
        <v>19</v>
      </c>
      <c r="J3955" s="6">
        <v>0.55000000000000004</v>
      </c>
      <c r="K3955" s="2">
        <v>2010</v>
      </c>
      <c r="L3955" s="2" t="s">
        <v>49</v>
      </c>
      <c r="M3955" s="3">
        <v>40337</v>
      </c>
    </row>
    <row r="3956" spans="1:13" x14ac:dyDescent="0.2">
      <c r="A3956" s="1" t="s">
        <v>177</v>
      </c>
      <c r="B3956" s="2" t="s">
        <v>4330</v>
      </c>
      <c r="C3956" s="2" t="s">
        <v>24</v>
      </c>
      <c r="D3956" s="4">
        <v>2000000</v>
      </c>
      <c r="E3956" s="2" t="s">
        <v>3438</v>
      </c>
      <c r="F3956" s="2" t="s">
        <v>97</v>
      </c>
      <c r="G3956" s="2">
        <v>65.2</v>
      </c>
      <c r="H3956" s="2">
        <v>34.799999999999997</v>
      </c>
      <c r="I3956" s="2" t="s">
        <v>19</v>
      </c>
      <c r="J3956" s="6">
        <v>0.55000000000000004</v>
      </c>
      <c r="K3956" s="2">
        <v>2010</v>
      </c>
      <c r="L3956" s="2" t="s">
        <v>49</v>
      </c>
      <c r="M3956" s="3">
        <v>40337</v>
      </c>
    </row>
    <row r="3957" spans="1:13" x14ac:dyDescent="0.2">
      <c r="A3957" s="1" t="s">
        <v>22</v>
      </c>
      <c r="B3957" s="2" t="s">
        <v>4122</v>
      </c>
      <c r="C3957" s="2" t="s">
        <v>24</v>
      </c>
      <c r="D3957" s="4">
        <v>25200000</v>
      </c>
      <c r="E3957" s="2" t="s">
        <v>3438</v>
      </c>
      <c r="F3957" s="2" t="s">
        <v>51</v>
      </c>
      <c r="G3957" s="2">
        <v>64.099999999999994</v>
      </c>
      <c r="H3957" s="2">
        <v>35.9</v>
      </c>
      <c r="I3957" s="2" t="s">
        <v>19</v>
      </c>
      <c r="J3957" s="6">
        <v>0.55000000000000004</v>
      </c>
      <c r="K3957" s="2">
        <v>2010</v>
      </c>
      <c r="L3957" s="2" t="s">
        <v>49</v>
      </c>
      <c r="M3957" s="3">
        <v>40337</v>
      </c>
    </row>
    <row r="3958" spans="1:13" x14ac:dyDescent="0.2">
      <c r="A3958" s="1" t="s">
        <v>177</v>
      </c>
      <c r="B3958" s="2" t="s">
        <v>4331</v>
      </c>
      <c r="C3958" s="2" t="s">
        <v>24</v>
      </c>
      <c r="D3958" s="4">
        <v>5000000</v>
      </c>
      <c r="E3958" s="2" t="s">
        <v>3438</v>
      </c>
      <c r="F3958" s="2" t="s">
        <v>115</v>
      </c>
      <c r="G3958" s="2">
        <v>59.2</v>
      </c>
      <c r="H3958" s="2">
        <v>40.799999999999997</v>
      </c>
      <c r="I3958" s="2" t="s">
        <v>19</v>
      </c>
      <c r="J3958" s="6">
        <v>0.55000000000000004</v>
      </c>
      <c r="K3958" s="2">
        <v>2010</v>
      </c>
      <c r="L3958" s="2" t="s">
        <v>49</v>
      </c>
      <c r="M3958" s="3">
        <v>40337</v>
      </c>
    </row>
    <row r="3959" spans="1:13" x14ac:dyDescent="0.2">
      <c r="A3959" s="1" t="s">
        <v>13</v>
      </c>
      <c r="B3959" s="2" t="s">
        <v>3862</v>
      </c>
      <c r="C3959" s="2" t="s">
        <v>15</v>
      </c>
      <c r="D3959" s="2" t="s">
        <v>4332</v>
      </c>
      <c r="E3959" s="2" t="s">
        <v>3438</v>
      </c>
      <c r="F3959" s="2" t="s">
        <v>251</v>
      </c>
      <c r="G3959" s="2">
        <v>43.87</v>
      </c>
      <c r="H3959" s="2">
        <v>56.13</v>
      </c>
      <c r="I3959" s="2" t="s">
        <v>26</v>
      </c>
      <c r="J3959" s="2" t="s">
        <v>20</v>
      </c>
      <c r="K3959" s="2">
        <v>2009</v>
      </c>
      <c r="L3959" s="2" t="s">
        <v>36</v>
      </c>
      <c r="M3959" s="3">
        <v>40120</v>
      </c>
    </row>
    <row r="3960" spans="1:13" x14ac:dyDescent="0.2">
      <c r="A3960" s="1" t="s">
        <v>52</v>
      </c>
      <c r="B3960" s="2" t="s">
        <v>3462</v>
      </c>
      <c r="C3960" s="2" t="s">
        <v>15</v>
      </c>
      <c r="D3960" s="2" t="s">
        <v>4333</v>
      </c>
      <c r="E3960" s="2" t="s">
        <v>3438</v>
      </c>
      <c r="F3960" s="2" t="s">
        <v>245</v>
      </c>
      <c r="G3960" s="2">
        <v>59.66</v>
      </c>
      <c r="H3960" s="2">
        <v>40.35</v>
      </c>
      <c r="I3960" s="2" t="s">
        <v>26</v>
      </c>
      <c r="J3960" s="2" t="s">
        <v>20</v>
      </c>
      <c r="K3960" s="2">
        <v>2009</v>
      </c>
      <c r="L3960" s="2" t="s">
        <v>36</v>
      </c>
      <c r="M3960" s="3">
        <v>40120</v>
      </c>
    </row>
    <row r="3961" spans="1:13" x14ac:dyDescent="0.2">
      <c r="A3961" s="1" t="s">
        <v>111</v>
      </c>
      <c r="B3961" s="2" t="s">
        <v>3871</v>
      </c>
      <c r="C3961" s="2" t="s">
        <v>15</v>
      </c>
      <c r="D3961" s="2" t="s">
        <v>4334</v>
      </c>
      <c r="E3961" s="2" t="s">
        <v>3438</v>
      </c>
      <c r="F3961" s="2" t="s">
        <v>59</v>
      </c>
      <c r="G3961" s="2">
        <v>47.21</v>
      </c>
      <c r="H3961" s="2">
        <v>52.79</v>
      </c>
      <c r="I3961" s="2" t="s">
        <v>26</v>
      </c>
      <c r="J3961" s="2" t="s">
        <v>20</v>
      </c>
      <c r="K3961" s="2">
        <v>2009</v>
      </c>
      <c r="L3961" s="2" t="s">
        <v>36</v>
      </c>
      <c r="M3961" s="3">
        <v>40120</v>
      </c>
    </row>
    <row r="3962" spans="1:13" x14ac:dyDescent="0.2">
      <c r="A3962" s="1" t="s">
        <v>13</v>
      </c>
      <c r="B3962" s="2" t="s">
        <v>3700</v>
      </c>
      <c r="C3962" s="2" t="s">
        <v>15</v>
      </c>
      <c r="D3962" s="2" t="s">
        <v>4335</v>
      </c>
      <c r="E3962" s="2" t="s">
        <v>3438</v>
      </c>
      <c r="F3962" s="2" t="s">
        <v>1188</v>
      </c>
      <c r="G3962" s="2">
        <v>74.92</v>
      </c>
      <c r="H3962" s="2">
        <v>25.08</v>
      </c>
      <c r="I3962" s="2" t="s">
        <v>19</v>
      </c>
      <c r="J3962" s="2" t="s">
        <v>20</v>
      </c>
      <c r="K3962" s="2">
        <v>2009</v>
      </c>
      <c r="L3962" s="2" t="s">
        <v>36</v>
      </c>
      <c r="M3962" s="3">
        <v>40120</v>
      </c>
    </row>
    <row r="3963" spans="1:13" x14ac:dyDescent="0.2">
      <c r="A3963" s="1" t="s">
        <v>205</v>
      </c>
      <c r="B3963" s="2" t="s">
        <v>4336</v>
      </c>
      <c r="C3963" s="2" t="s">
        <v>15</v>
      </c>
      <c r="D3963" s="2" t="s">
        <v>4337</v>
      </c>
      <c r="E3963" s="2" t="s">
        <v>3438</v>
      </c>
      <c r="F3963" s="2" t="s">
        <v>245</v>
      </c>
      <c r="G3963" s="2">
        <v>74.5</v>
      </c>
      <c r="H3963" s="2">
        <v>25.5</v>
      </c>
      <c r="I3963" s="2" t="s">
        <v>19</v>
      </c>
      <c r="J3963" s="2" t="s">
        <v>20</v>
      </c>
      <c r="K3963" s="2">
        <v>2009</v>
      </c>
      <c r="L3963" s="2" t="s">
        <v>36</v>
      </c>
      <c r="M3963" s="3">
        <v>40120</v>
      </c>
    </row>
    <row r="3964" spans="1:13" x14ac:dyDescent="0.2">
      <c r="A3964" s="1" t="s">
        <v>52</v>
      </c>
      <c r="B3964" s="2" t="s">
        <v>2164</v>
      </c>
      <c r="C3964" s="2" t="s">
        <v>15</v>
      </c>
      <c r="D3964" s="2" t="s">
        <v>4338</v>
      </c>
      <c r="E3964" s="2" t="s">
        <v>3438</v>
      </c>
      <c r="F3964" s="2" t="s">
        <v>76</v>
      </c>
      <c r="G3964" s="2">
        <v>62.96</v>
      </c>
      <c r="H3964" s="2">
        <v>37.04</v>
      </c>
      <c r="I3964" s="2" t="s">
        <v>26</v>
      </c>
      <c r="J3964" s="2" t="s">
        <v>20</v>
      </c>
      <c r="K3964" s="2">
        <v>2009</v>
      </c>
      <c r="L3964" s="2" t="s">
        <v>36</v>
      </c>
      <c r="M3964" s="3">
        <v>40120</v>
      </c>
    </row>
    <row r="3965" spans="1:13" x14ac:dyDescent="0.2">
      <c r="A3965" s="1" t="s">
        <v>242</v>
      </c>
      <c r="B3965" s="2" t="s">
        <v>3366</v>
      </c>
      <c r="C3965" s="2" t="s">
        <v>15</v>
      </c>
      <c r="D3965" s="2" t="s">
        <v>4339</v>
      </c>
      <c r="E3965" s="2" t="s">
        <v>3438</v>
      </c>
      <c r="F3965" s="2" t="s">
        <v>95</v>
      </c>
      <c r="G3965" s="2">
        <v>77.34</v>
      </c>
      <c r="H3965" s="2">
        <v>22.66</v>
      </c>
      <c r="I3965" s="2" t="s">
        <v>19</v>
      </c>
      <c r="J3965" s="2" t="s">
        <v>27</v>
      </c>
      <c r="K3965" s="2">
        <v>2009</v>
      </c>
      <c r="L3965" s="2" t="s">
        <v>36</v>
      </c>
      <c r="M3965" s="3">
        <v>40120</v>
      </c>
    </row>
    <row r="3966" spans="1:13" x14ac:dyDescent="0.2">
      <c r="A3966" s="1" t="s">
        <v>242</v>
      </c>
      <c r="B3966" s="2" t="s">
        <v>3366</v>
      </c>
      <c r="C3966" s="2" t="s">
        <v>15</v>
      </c>
      <c r="D3966" s="2" t="s">
        <v>4340</v>
      </c>
      <c r="E3966" s="2" t="s">
        <v>3438</v>
      </c>
      <c r="F3966" s="2" t="s">
        <v>136</v>
      </c>
      <c r="G3966" s="2">
        <v>76.319999999999993</v>
      </c>
      <c r="H3966" s="2">
        <v>23.68</v>
      </c>
      <c r="I3966" s="2" t="s">
        <v>19</v>
      </c>
      <c r="J3966" s="2" t="s">
        <v>20</v>
      </c>
      <c r="K3966" s="2">
        <v>2009</v>
      </c>
      <c r="L3966" s="2" t="s">
        <v>36</v>
      </c>
      <c r="M3966" s="3">
        <v>40120</v>
      </c>
    </row>
    <row r="3967" spans="1:13" x14ac:dyDescent="0.2">
      <c r="A3967" s="1" t="s">
        <v>13</v>
      </c>
      <c r="B3967" s="2" t="s">
        <v>524</v>
      </c>
      <c r="C3967" s="2" t="s">
        <v>15</v>
      </c>
      <c r="D3967" s="2" t="s">
        <v>4341</v>
      </c>
      <c r="E3967" s="2" t="s">
        <v>3438</v>
      </c>
      <c r="F3967" s="2" t="s">
        <v>314</v>
      </c>
      <c r="G3967" s="2">
        <v>49.49</v>
      </c>
      <c r="H3967" s="2">
        <v>50.51</v>
      </c>
      <c r="I3967" s="2" t="s">
        <v>26</v>
      </c>
      <c r="J3967" s="2" t="s">
        <v>27</v>
      </c>
      <c r="K3967" s="2">
        <v>2009</v>
      </c>
      <c r="L3967" s="2" t="s">
        <v>36</v>
      </c>
      <c r="M3967" s="3">
        <v>40120</v>
      </c>
    </row>
    <row r="3968" spans="1:13" x14ac:dyDescent="0.2">
      <c r="A3968" s="1" t="s">
        <v>308</v>
      </c>
      <c r="B3968" s="2" t="s">
        <v>4342</v>
      </c>
      <c r="C3968" s="2" t="s">
        <v>15</v>
      </c>
      <c r="D3968" s="2" t="s">
        <v>4343</v>
      </c>
      <c r="E3968" s="2" t="s">
        <v>3438</v>
      </c>
      <c r="F3968" s="2" t="s">
        <v>115</v>
      </c>
      <c r="G3968" s="2">
        <v>64.59</v>
      </c>
      <c r="H3968" s="2">
        <v>35.409999999999997</v>
      </c>
      <c r="I3968" s="2" t="s">
        <v>19</v>
      </c>
      <c r="J3968" s="2" t="s">
        <v>27</v>
      </c>
      <c r="K3968" s="2">
        <v>2009</v>
      </c>
      <c r="L3968" s="2" t="s">
        <v>36</v>
      </c>
      <c r="M3968" s="3">
        <v>40120</v>
      </c>
    </row>
    <row r="3969" spans="1:13" x14ac:dyDescent="0.2">
      <c r="A3969" s="1" t="s">
        <v>66</v>
      </c>
      <c r="B3969" s="2" t="s">
        <v>3947</v>
      </c>
      <c r="C3969" s="2" t="s">
        <v>24</v>
      </c>
      <c r="D3969" s="4">
        <v>59800000</v>
      </c>
      <c r="E3969" s="2" t="s">
        <v>3438</v>
      </c>
      <c r="F3969" s="2" t="s">
        <v>76</v>
      </c>
      <c r="G3969" s="2">
        <v>66.900000000000006</v>
      </c>
      <c r="H3969" s="2">
        <v>33.1</v>
      </c>
      <c r="I3969" s="2" t="s">
        <v>19</v>
      </c>
      <c r="J3969" s="6">
        <v>0.55000000000000004</v>
      </c>
      <c r="K3969" s="2">
        <v>2009</v>
      </c>
      <c r="L3969" s="2" t="s">
        <v>36</v>
      </c>
      <c r="M3969" s="3">
        <v>40120</v>
      </c>
    </row>
    <row r="3970" spans="1:13" x14ac:dyDescent="0.2">
      <c r="A3970" s="1" t="s">
        <v>205</v>
      </c>
      <c r="B3970" s="2" t="s">
        <v>4024</v>
      </c>
      <c r="C3970" s="2" t="s">
        <v>15</v>
      </c>
      <c r="D3970" s="2" t="s">
        <v>4344</v>
      </c>
      <c r="E3970" s="2" t="s">
        <v>3438</v>
      </c>
      <c r="F3970" s="2" t="s">
        <v>65</v>
      </c>
      <c r="G3970" s="2">
        <v>75.73</v>
      </c>
      <c r="H3970" s="2">
        <v>24.27</v>
      </c>
      <c r="I3970" s="2" t="s">
        <v>19</v>
      </c>
      <c r="J3970" s="2" t="s">
        <v>20</v>
      </c>
      <c r="K3970" s="2">
        <v>2009</v>
      </c>
      <c r="L3970" s="2" t="s">
        <v>36</v>
      </c>
      <c r="M3970" s="3">
        <v>40120</v>
      </c>
    </row>
    <row r="3971" spans="1:13" x14ac:dyDescent="0.2">
      <c r="A3971" s="1" t="s">
        <v>22</v>
      </c>
      <c r="B3971" s="2" t="s">
        <v>3293</v>
      </c>
      <c r="C3971" s="2" t="s">
        <v>24</v>
      </c>
      <c r="D3971" s="4">
        <v>9290000</v>
      </c>
      <c r="E3971" s="2" t="s">
        <v>3438</v>
      </c>
      <c r="F3971" s="2" t="s">
        <v>130</v>
      </c>
      <c r="G3971" s="2">
        <v>71.599999999999994</v>
      </c>
      <c r="H3971" s="2">
        <v>28.4</v>
      </c>
      <c r="I3971" s="2" t="s">
        <v>19</v>
      </c>
      <c r="J3971" s="6">
        <v>0.55000000000000004</v>
      </c>
      <c r="K3971" s="2">
        <v>2009</v>
      </c>
      <c r="L3971" s="2" t="s">
        <v>36</v>
      </c>
      <c r="M3971" s="3">
        <v>40120</v>
      </c>
    </row>
    <row r="3972" spans="1:13" x14ac:dyDescent="0.2">
      <c r="A3972" s="1" t="s">
        <v>66</v>
      </c>
      <c r="B3972" s="2" t="s">
        <v>4345</v>
      </c>
      <c r="C3972" s="2" t="s">
        <v>15</v>
      </c>
      <c r="D3972" s="2" t="s">
        <v>4346</v>
      </c>
      <c r="E3972" s="2" t="s">
        <v>3438</v>
      </c>
      <c r="F3972" s="2" t="s">
        <v>55</v>
      </c>
      <c r="G3972" s="2">
        <v>70.8</v>
      </c>
      <c r="H3972" s="2">
        <v>29.2</v>
      </c>
      <c r="I3972" s="2" t="s">
        <v>19</v>
      </c>
      <c r="J3972" s="2" t="s">
        <v>20</v>
      </c>
      <c r="K3972" s="2">
        <v>2009</v>
      </c>
      <c r="L3972" s="2" t="s">
        <v>36</v>
      </c>
      <c r="M3972" s="3">
        <v>40120</v>
      </c>
    </row>
    <row r="3973" spans="1:13" x14ac:dyDescent="0.2">
      <c r="A3973" s="1" t="s">
        <v>308</v>
      </c>
      <c r="B3973" s="2" t="s">
        <v>4145</v>
      </c>
      <c r="C3973" s="2" t="s">
        <v>24</v>
      </c>
      <c r="D3973" s="4">
        <v>6735000</v>
      </c>
      <c r="E3973" s="2" t="s">
        <v>3438</v>
      </c>
      <c r="F3973" s="2" t="s">
        <v>78</v>
      </c>
      <c r="G3973" s="2">
        <v>33.96</v>
      </c>
      <c r="H3973" s="2">
        <v>66.040000000000006</v>
      </c>
      <c r="I3973" s="2" t="s">
        <v>26</v>
      </c>
      <c r="J3973" s="2" t="s">
        <v>20</v>
      </c>
      <c r="K3973" s="2">
        <v>2009</v>
      </c>
      <c r="L3973" s="2" t="s">
        <v>36</v>
      </c>
      <c r="M3973" s="3">
        <v>40120</v>
      </c>
    </row>
    <row r="3974" spans="1:13" x14ac:dyDescent="0.2">
      <c r="A3974" s="1" t="s">
        <v>13</v>
      </c>
      <c r="B3974" s="2" t="s">
        <v>3542</v>
      </c>
      <c r="C3974" s="2" t="s">
        <v>15</v>
      </c>
      <c r="D3974" s="2" t="s">
        <v>4347</v>
      </c>
      <c r="E3974" s="2" t="s">
        <v>3438</v>
      </c>
      <c r="F3974" s="2" t="s">
        <v>2215</v>
      </c>
      <c r="G3974" s="2">
        <v>74.73</v>
      </c>
      <c r="H3974" s="2">
        <v>25.27</v>
      </c>
      <c r="I3974" s="2" t="s">
        <v>19</v>
      </c>
      <c r="J3974" s="2" t="s">
        <v>20</v>
      </c>
      <c r="K3974" s="2">
        <v>2009</v>
      </c>
      <c r="L3974" s="2" t="s">
        <v>36</v>
      </c>
      <c r="M3974" s="3">
        <v>39994</v>
      </c>
    </row>
    <row r="3975" spans="1:13" x14ac:dyDescent="0.2">
      <c r="A3975" s="1" t="s">
        <v>22</v>
      </c>
      <c r="B3975" s="2" t="s">
        <v>4183</v>
      </c>
      <c r="C3975" s="2" t="s">
        <v>15</v>
      </c>
      <c r="D3975" s="2" t="s">
        <v>4348</v>
      </c>
      <c r="E3975" s="2" t="s">
        <v>3438</v>
      </c>
      <c r="F3975" s="2" t="s">
        <v>59</v>
      </c>
      <c r="G3975" s="2">
        <v>52.27</v>
      </c>
      <c r="H3975" s="2">
        <v>47.73</v>
      </c>
      <c r="I3975" s="2" t="s">
        <v>26</v>
      </c>
      <c r="J3975" s="2" t="s">
        <v>20</v>
      </c>
      <c r="K3975" s="2">
        <v>2009</v>
      </c>
      <c r="L3975" s="2" t="s">
        <v>36</v>
      </c>
      <c r="M3975" s="3">
        <v>39994</v>
      </c>
    </row>
    <row r="3976" spans="1:13" x14ac:dyDescent="0.2">
      <c r="A3976" s="1" t="s">
        <v>13</v>
      </c>
      <c r="B3976" s="2" t="s">
        <v>3565</v>
      </c>
      <c r="C3976" s="2" t="s">
        <v>15</v>
      </c>
      <c r="D3976" s="2" t="s">
        <v>4349</v>
      </c>
      <c r="E3976" s="2" t="s">
        <v>3438</v>
      </c>
      <c r="F3976" s="2" t="s">
        <v>93</v>
      </c>
      <c r="G3976" s="2">
        <v>68.89</v>
      </c>
      <c r="H3976" s="2">
        <v>31.11</v>
      </c>
      <c r="I3976" s="2" t="s">
        <v>19</v>
      </c>
      <c r="J3976" s="2" t="s">
        <v>20</v>
      </c>
      <c r="K3976" s="2">
        <v>2009</v>
      </c>
      <c r="L3976" s="2" t="s">
        <v>36</v>
      </c>
      <c r="M3976" s="3">
        <v>39987</v>
      </c>
    </row>
    <row r="3977" spans="1:13" x14ac:dyDescent="0.2">
      <c r="A3977" s="1" t="s">
        <v>13</v>
      </c>
      <c r="B3977" s="2" t="s">
        <v>3827</v>
      </c>
      <c r="C3977" s="2" t="s">
        <v>15</v>
      </c>
      <c r="D3977" s="2" t="s">
        <v>4350</v>
      </c>
      <c r="E3977" s="2" t="s">
        <v>3438</v>
      </c>
      <c r="F3977" s="2" t="s">
        <v>44</v>
      </c>
      <c r="G3977" s="2">
        <v>67.599999999999994</v>
      </c>
      <c r="H3977" s="2">
        <v>32.4</v>
      </c>
      <c r="I3977" s="2" t="s">
        <v>19</v>
      </c>
      <c r="J3977" s="2" t="s">
        <v>20</v>
      </c>
      <c r="K3977" s="2">
        <v>2009</v>
      </c>
      <c r="L3977" s="2" t="s">
        <v>36</v>
      </c>
      <c r="M3977" s="3">
        <v>39980</v>
      </c>
    </row>
    <row r="3978" spans="1:13" x14ac:dyDescent="0.2">
      <c r="A3978" s="1" t="s">
        <v>242</v>
      </c>
      <c r="B3978" s="2" t="s">
        <v>2141</v>
      </c>
      <c r="C3978" s="2" t="s">
        <v>15</v>
      </c>
      <c r="D3978" s="2" t="s">
        <v>4351</v>
      </c>
      <c r="E3978" s="2" t="s">
        <v>3438</v>
      </c>
      <c r="F3978" s="2" t="s">
        <v>245</v>
      </c>
      <c r="G3978" s="2">
        <v>37.299999999999997</v>
      </c>
      <c r="H3978" s="2">
        <v>62.7</v>
      </c>
      <c r="I3978" s="2" t="s">
        <v>26</v>
      </c>
      <c r="J3978" s="2" t="s">
        <v>20</v>
      </c>
      <c r="K3978" s="2">
        <v>2009</v>
      </c>
      <c r="L3978" s="2" t="s">
        <v>36</v>
      </c>
      <c r="M3978" s="3">
        <v>39966</v>
      </c>
    </row>
    <row r="3979" spans="1:13" x14ac:dyDescent="0.2">
      <c r="A3979" s="1" t="s">
        <v>91</v>
      </c>
      <c r="B3979" s="2" t="s">
        <v>2521</v>
      </c>
      <c r="C3979" s="2" t="s">
        <v>15</v>
      </c>
      <c r="D3979" s="2" t="s">
        <v>4352</v>
      </c>
      <c r="E3979" s="2" t="s">
        <v>3438</v>
      </c>
      <c r="F3979" s="2" t="s">
        <v>59</v>
      </c>
      <c r="G3979" s="2">
        <v>63.6</v>
      </c>
      <c r="H3979" s="2">
        <v>36.4</v>
      </c>
      <c r="I3979" s="2" t="s">
        <v>26</v>
      </c>
      <c r="J3979" s="2" t="s">
        <v>20</v>
      </c>
      <c r="K3979" s="2">
        <v>2009</v>
      </c>
      <c r="L3979" s="2" t="s">
        <v>36</v>
      </c>
      <c r="M3979" s="3">
        <v>39966</v>
      </c>
    </row>
    <row r="3980" spans="1:13" x14ac:dyDescent="0.2">
      <c r="A3980" s="1" t="s">
        <v>242</v>
      </c>
      <c r="B3980" s="2" t="s">
        <v>3661</v>
      </c>
      <c r="C3980" s="2" t="s">
        <v>15</v>
      </c>
      <c r="D3980" s="2" t="s">
        <v>4353</v>
      </c>
      <c r="E3980" s="2" t="s">
        <v>3438</v>
      </c>
      <c r="F3980" s="2" t="s">
        <v>55</v>
      </c>
      <c r="G3980" s="2">
        <v>78.37</v>
      </c>
      <c r="H3980" s="2">
        <v>21.63</v>
      </c>
      <c r="I3980" s="2" t="s">
        <v>19</v>
      </c>
      <c r="J3980" s="2" t="s">
        <v>20</v>
      </c>
      <c r="K3980" s="2">
        <v>2009</v>
      </c>
      <c r="L3980" s="2" t="s">
        <v>36</v>
      </c>
      <c r="M3980" s="3">
        <v>39966</v>
      </c>
    </row>
    <row r="3981" spans="1:13" x14ac:dyDescent="0.2">
      <c r="A3981" s="1" t="s">
        <v>66</v>
      </c>
      <c r="B3981" s="2" t="s">
        <v>3582</v>
      </c>
      <c r="C3981" s="2" t="s">
        <v>15</v>
      </c>
      <c r="D3981" s="2" t="s">
        <v>4354</v>
      </c>
      <c r="E3981" s="2" t="s">
        <v>3438</v>
      </c>
      <c r="F3981" s="2" t="s">
        <v>107</v>
      </c>
      <c r="G3981" s="2">
        <v>68.72</v>
      </c>
      <c r="H3981" s="2">
        <v>31.28</v>
      </c>
      <c r="I3981" s="2" t="s">
        <v>19</v>
      </c>
      <c r="J3981" s="2" t="s">
        <v>20</v>
      </c>
      <c r="K3981" s="2">
        <v>2009</v>
      </c>
      <c r="L3981" s="2" t="s">
        <v>36</v>
      </c>
      <c r="M3981" s="3">
        <v>39966</v>
      </c>
    </row>
    <row r="3982" spans="1:13" x14ac:dyDescent="0.2">
      <c r="A3982" s="1" t="s">
        <v>205</v>
      </c>
      <c r="B3982" s="2" t="s">
        <v>3694</v>
      </c>
      <c r="C3982" s="2" t="s">
        <v>15</v>
      </c>
      <c r="D3982" s="2" t="s">
        <v>4355</v>
      </c>
      <c r="E3982" s="2" t="s">
        <v>3438</v>
      </c>
      <c r="F3982" s="2" t="s">
        <v>130</v>
      </c>
      <c r="G3982" s="2">
        <v>58.6</v>
      </c>
      <c r="H3982" s="2">
        <v>41.4</v>
      </c>
      <c r="I3982" s="2" t="s">
        <v>26</v>
      </c>
      <c r="J3982" s="2" t="s">
        <v>20</v>
      </c>
      <c r="K3982" s="2">
        <v>2009</v>
      </c>
      <c r="L3982" s="2" t="s">
        <v>36</v>
      </c>
      <c r="M3982" s="3">
        <v>39952</v>
      </c>
    </row>
    <row r="3983" spans="1:13" x14ac:dyDescent="0.2">
      <c r="A3983" s="1" t="s">
        <v>91</v>
      </c>
      <c r="B3983" s="2" t="s">
        <v>3842</v>
      </c>
      <c r="C3983" s="2" t="s">
        <v>15</v>
      </c>
      <c r="D3983" s="2" t="s">
        <v>4356</v>
      </c>
      <c r="E3983" s="2" t="s">
        <v>3438</v>
      </c>
      <c r="F3983" s="2" t="s">
        <v>76</v>
      </c>
      <c r="G3983" s="2">
        <v>75.75</v>
      </c>
      <c r="H3983" s="2">
        <v>24.25</v>
      </c>
      <c r="I3983" s="2" t="s">
        <v>19</v>
      </c>
      <c r="J3983" s="2" t="s">
        <v>20</v>
      </c>
      <c r="K3983" s="2">
        <v>2009</v>
      </c>
      <c r="L3983" s="2" t="s">
        <v>36</v>
      </c>
      <c r="M3983" s="3">
        <v>39952</v>
      </c>
    </row>
    <row r="3984" spans="1:13" x14ac:dyDescent="0.2">
      <c r="A3984" s="1" t="s">
        <v>308</v>
      </c>
      <c r="B3984" s="2" t="s">
        <v>4145</v>
      </c>
      <c r="C3984" s="2" t="s">
        <v>24</v>
      </c>
      <c r="D3984" s="4">
        <v>11500000</v>
      </c>
      <c r="E3984" s="2" t="s">
        <v>3438</v>
      </c>
      <c r="F3984" s="2" t="s">
        <v>51</v>
      </c>
      <c r="G3984" s="2">
        <v>42.99</v>
      </c>
      <c r="H3984" s="2">
        <v>57.01</v>
      </c>
      <c r="I3984" s="2" t="s">
        <v>26</v>
      </c>
      <c r="J3984" s="6">
        <v>0.55000000000000004</v>
      </c>
      <c r="K3984" s="2">
        <v>2009</v>
      </c>
      <c r="L3984" s="2" t="s">
        <v>36</v>
      </c>
      <c r="M3984" s="3">
        <v>39952</v>
      </c>
    </row>
    <row r="3985" spans="1:13" x14ac:dyDescent="0.2">
      <c r="A3985" s="1" t="s">
        <v>205</v>
      </c>
      <c r="B3985" s="2" t="s">
        <v>4052</v>
      </c>
      <c r="C3985" s="2" t="s">
        <v>15</v>
      </c>
      <c r="D3985" s="2" t="s">
        <v>4357</v>
      </c>
      <c r="E3985" s="2" t="s">
        <v>3438</v>
      </c>
      <c r="F3985" s="2" t="s">
        <v>76</v>
      </c>
      <c r="G3985" s="2">
        <v>72.239999999999995</v>
      </c>
      <c r="H3985" s="2">
        <v>27.76</v>
      </c>
      <c r="I3985" s="2" t="s">
        <v>19</v>
      </c>
      <c r="J3985" s="2" t="s">
        <v>20</v>
      </c>
      <c r="K3985" s="2">
        <v>2009</v>
      </c>
      <c r="L3985" s="2" t="s">
        <v>36</v>
      </c>
      <c r="M3985" s="3">
        <v>39938</v>
      </c>
    </row>
    <row r="3986" spans="1:13" x14ac:dyDescent="0.2">
      <c r="A3986" s="1" t="s">
        <v>52</v>
      </c>
      <c r="B3986" s="2" t="s">
        <v>2143</v>
      </c>
      <c r="C3986" s="2" t="s">
        <v>15</v>
      </c>
      <c r="D3986" s="2" t="s">
        <v>4358</v>
      </c>
      <c r="E3986" s="2" t="s">
        <v>3438</v>
      </c>
      <c r="F3986" s="2" t="s">
        <v>55</v>
      </c>
      <c r="G3986" s="2">
        <v>70.010000000000005</v>
      </c>
      <c r="H3986" s="2">
        <v>29.99</v>
      </c>
      <c r="I3986" s="2" t="s">
        <v>19</v>
      </c>
      <c r="J3986" s="2" t="s">
        <v>20</v>
      </c>
      <c r="K3986" s="2">
        <v>2009</v>
      </c>
      <c r="L3986" s="2" t="s">
        <v>36</v>
      </c>
      <c r="M3986" s="3">
        <v>39938</v>
      </c>
    </row>
    <row r="3987" spans="1:13" x14ac:dyDescent="0.2">
      <c r="A3987" s="1" t="s">
        <v>52</v>
      </c>
      <c r="B3987" s="2" t="s">
        <v>2916</v>
      </c>
      <c r="C3987" s="2" t="s">
        <v>15</v>
      </c>
      <c r="D3987" s="2" t="s">
        <v>4359</v>
      </c>
      <c r="E3987" s="2" t="s">
        <v>3438</v>
      </c>
      <c r="F3987" s="2" t="s">
        <v>107</v>
      </c>
      <c r="G3987" s="2">
        <v>69.069999999999993</v>
      </c>
      <c r="H3987" s="2">
        <v>39.03</v>
      </c>
      <c r="I3987" s="2" t="s">
        <v>19</v>
      </c>
      <c r="J3987" s="2" t="s">
        <v>20</v>
      </c>
      <c r="K3987" s="2">
        <v>2009</v>
      </c>
      <c r="L3987" s="2" t="s">
        <v>36</v>
      </c>
      <c r="M3987" s="3">
        <v>39938</v>
      </c>
    </row>
    <row r="3988" spans="1:13" x14ac:dyDescent="0.2">
      <c r="A3988" s="1" t="s">
        <v>91</v>
      </c>
      <c r="B3988" s="2" t="s">
        <v>2150</v>
      </c>
      <c r="C3988" s="2" t="s">
        <v>15</v>
      </c>
      <c r="D3988" s="2" t="s">
        <v>4360</v>
      </c>
      <c r="E3988" s="2" t="s">
        <v>3438</v>
      </c>
      <c r="F3988" s="2" t="s">
        <v>55</v>
      </c>
      <c r="G3988" s="2">
        <v>71.67</v>
      </c>
      <c r="H3988" s="2">
        <v>28.33</v>
      </c>
      <c r="I3988" s="2" t="s">
        <v>19</v>
      </c>
      <c r="J3988" s="2" t="s">
        <v>20</v>
      </c>
      <c r="K3988" s="2">
        <v>2009</v>
      </c>
      <c r="L3988" s="2" t="s">
        <v>36</v>
      </c>
      <c r="M3988" s="3">
        <v>39938</v>
      </c>
    </row>
    <row r="3989" spans="1:13" x14ac:dyDescent="0.2">
      <c r="A3989" s="1" t="s">
        <v>13</v>
      </c>
      <c r="B3989" s="2" t="s">
        <v>2121</v>
      </c>
      <c r="C3989" s="2" t="s">
        <v>15</v>
      </c>
      <c r="D3989" s="2" t="s">
        <v>4361</v>
      </c>
      <c r="E3989" s="2" t="s">
        <v>3438</v>
      </c>
      <c r="F3989" s="2" t="s">
        <v>59</v>
      </c>
      <c r="G3989" s="2">
        <v>71.2</v>
      </c>
      <c r="H3989" s="2">
        <v>28.8</v>
      </c>
      <c r="I3989" s="2" t="s">
        <v>19</v>
      </c>
      <c r="J3989" s="2" t="s">
        <v>20</v>
      </c>
      <c r="K3989" s="2">
        <v>2009</v>
      </c>
      <c r="L3989" s="2" t="s">
        <v>36</v>
      </c>
      <c r="M3989" s="3">
        <v>39938</v>
      </c>
    </row>
    <row r="3990" spans="1:13" x14ac:dyDescent="0.2">
      <c r="A3990" s="1" t="s">
        <v>91</v>
      </c>
      <c r="B3990" s="2" t="s">
        <v>3753</v>
      </c>
      <c r="C3990" s="2" t="s">
        <v>15</v>
      </c>
      <c r="D3990" s="2" t="s">
        <v>4362</v>
      </c>
      <c r="E3990" s="2" t="s">
        <v>3438</v>
      </c>
      <c r="F3990" s="2" t="s">
        <v>107</v>
      </c>
      <c r="G3990" s="2">
        <v>57.94</v>
      </c>
      <c r="H3990" s="2">
        <v>42.06</v>
      </c>
      <c r="I3990" s="2" t="s">
        <v>26</v>
      </c>
      <c r="J3990" s="2" t="s">
        <v>20</v>
      </c>
      <c r="K3990" s="2">
        <v>2009</v>
      </c>
      <c r="L3990" s="2" t="s">
        <v>36</v>
      </c>
      <c r="M3990" s="3">
        <v>39938</v>
      </c>
    </row>
    <row r="3991" spans="1:13" x14ac:dyDescent="0.2">
      <c r="A3991" s="1" t="s">
        <v>205</v>
      </c>
      <c r="B3991" s="2" t="s">
        <v>3734</v>
      </c>
      <c r="C3991" s="2" t="s">
        <v>15</v>
      </c>
      <c r="D3991" s="2" t="s">
        <v>4363</v>
      </c>
      <c r="E3991" s="2" t="s">
        <v>3438</v>
      </c>
      <c r="F3991" s="2" t="s">
        <v>55</v>
      </c>
      <c r="G3991" s="2">
        <v>70.7</v>
      </c>
      <c r="H3991" s="2">
        <v>29.3</v>
      </c>
      <c r="I3991" s="2" t="s">
        <v>19</v>
      </c>
      <c r="J3991" s="2" t="s">
        <v>20</v>
      </c>
      <c r="K3991" s="2">
        <v>2009</v>
      </c>
      <c r="L3991" s="2" t="s">
        <v>36</v>
      </c>
      <c r="M3991" s="3">
        <v>39875</v>
      </c>
    </row>
    <row r="3992" spans="1:13" x14ac:dyDescent="0.2">
      <c r="A3992" s="1" t="s">
        <v>66</v>
      </c>
      <c r="B3992" s="2" t="s">
        <v>3666</v>
      </c>
      <c r="C3992" s="2" t="s">
        <v>15</v>
      </c>
      <c r="D3992" s="2" t="s">
        <v>4364</v>
      </c>
      <c r="E3992" s="2" t="s">
        <v>3438</v>
      </c>
      <c r="F3992" s="2" t="s">
        <v>107</v>
      </c>
      <c r="G3992" s="2">
        <v>75.17</v>
      </c>
      <c r="H3992" s="2">
        <v>24.83</v>
      </c>
      <c r="I3992" s="2" t="s">
        <v>19</v>
      </c>
      <c r="J3992" s="2" t="s">
        <v>20</v>
      </c>
      <c r="K3992" s="2">
        <v>2009</v>
      </c>
      <c r="L3992" s="2" t="s">
        <v>36</v>
      </c>
      <c r="M3992" s="3">
        <v>39875</v>
      </c>
    </row>
    <row r="3993" spans="1:13" x14ac:dyDescent="0.2">
      <c r="A3993" s="1" t="s">
        <v>108</v>
      </c>
      <c r="B3993" s="2" t="s">
        <v>4365</v>
      </c>
      <c r="C3993" s="2" t="s">
        <v>15</v>
      </c>
      <c r="D3993" s="2" t="s">
        <v>4366</v>
      </c>
      <c r="E3993" s="2" t="s">
        <v>3438</v>
      </c>
      <c r="F3993" s="2" t="s">
        <v>107</v>
      </c>
      <c r="G3993" s="2">
        <v>61.8</v>
      </c>
      <c r="H3993" s="2">
        <v>38.200000000000003</v>
      </c>
      <c r="I3993" s="2" t="s">
        <v>26</v>
      </c>
      <c r="J3993" s="2" t="s">
        <v>20</v>
      </c>
      <c r="K3993" s="2">
        <v>2009</v>
      </c>
      <c r="L3993" s="2" t="s">
        <v>36</v>
      </c>
      <c r="M3993" s="3">
        <v>39875</v>
      </c>
    </row>
    <row r="3994" spans="1:13" x14ac:dyDescent="0.2">
      <c r="A3994" s="1" t="s">
        <v>220</v>
      </c>
      <c r="B3994" s="2" t="s">
        <v>3454</v>
      </c>
      <c r="C3994" s="2" t="s">
        <v>24</v>
      </c>
      <c r="D3994" s="4">
        <v>39800000</v>
      </c>
      <c r="E3994" s="2" t="s">
        <v>3438</v>
      </c>
      <c r="F3994" s="2" t="s">
        <v>251</v>
      </c>
      <c r="G3994" s="2">
        <v>70.599999999999994</v>
      </c>
      <c r="H3994" s="2">
        <v>29.4</v>
      </c>
      <c r="I3994" s="2" t="s">
        <v>19</v>
      </c>
      <c r="J3994" s="6">
        <v>0.55000000000000004</v>
      </c>
      <c r="K3994" s="2">
        <v>2008</v>
      </c>
      <c r="L3994" s="2" t="s">
        <v>21</v>
      </c>
      <c r="M3994" s="3">
        <v>39756</v>
      </c>
    </row>
    <row r="3995" spans="1:13" x14ac:dyDescent="0.2">
      <c r="A3995" s="1" t="s">
        <v>13</v>
      </c>
      <c r="B3995" s="2" t="s">
        <v>4367</v>
      </c>
      <c r="C3995" s="2" t="s">
        <v>24</v>
      </c>
      <c r="D3995" s="4">
        <v>83560000</v>
      </c>
      <c r="E3995" s="2" t="s">
        <v>3438</v>
      </c>
      <c r="F3995" s="2" t="s">
        <v>4368</v>
      </c>
      <c r="G3995" s="2">
        <v>60.8</v>
      </c>
      <c r="H3995" s="2">
        <v>39.200000000000003</v>
      </c>
      <c r="I3995" s="2" t="s">
        <v>19</v>
      </c>
      <c r="J3995" s="6">
        <v>0.55000000000000004</v>
      </c>
      <c r="K3995" s="2">
        <v>2008</v>
      </c>
      <c r="L3995" s="2" t="s">
        <v>21</v>
      </c>
      <c r="M3995" s="3">
        <v>39756</v>
      </c>
    </row>
    <row r="3996" spans="1:13" x14ac:dyDescent="0.2">
      <c r="A3996" s="1" t="s">
        <v>69</v>
      </c>
      <c r="B3996" s="2" t="s">
        <v>4062</v>
      </c>
      <c r="C3996" s="2" t="s">
        <v>24</v>
      </c>
      <c r="D3996" s="4">
        <v>31000000</v>
      </c>
      <c r="E3996" s="2" t="s">
        <v>3438</v>
      </c>
      <c r="F3996" s="2" t="s">
        <v>107</v>
      </c>
      <c r="G3996" s="2">
        <v>71.099999999999994</v>
      </c>
      <c r="H3996" s="2">
        <v>28.9</v>
      </c>
      <c r="I3996" s="2" t="s">
        <v>19</v>
      </c>
      <c r="J3996" s="6">
        <v>0.55000000000000004</v>
      </c>
      <c r="K3996" s="2">
        <v>2008</v>
      </c>
      <c r="L3996" s="2" t="s">
        <v>21</v>
      </c>
      <c r="M3996" s="3">
        <v>39756</v>
      </c>
    </row>
    <row r="3997" spans="1:13" x14ac:dyDescent="0.2">
      <c r="A3997" s="1" t="s">
        <v>79</v>
      </c>
      <c r="B3997" s="2" t="s">
        <v>3859</v>
      </c>
      <c r="C3997" s="2" t="s">
        <v>24</v>
      </c>
      <c r="D3997" s="4">
        <v>417000000</v>
      </c>
      <c r="E3997" s="2" t="s">
        <v>3438</v>
      </c>
      <c r="F3997" s="2" t="s">
        <v>140</v>
      </c>
      <c r="G3997" s="2">
        <v>56.7</v>
      </c>
      <c r="H3997" s="2">
        <v>43.4</v>
      </c>
      <c r="I3997" s="2" t="s">
        <v>19</v>
      </c>
      <c r="J3997" s="6">
        <v>0.55000000000000004</v>
      </c>
      <c r="K3997" s="2">
        <v>2008</v>
      </c>
      <c r="L3997" s="2" t="s">
        <v>21</v>
      </c>
      <c r="M3997" s="3">
        <v>39756</v>
      </c>
    </row>
    <row r="3998" spans="1:13" x14ac:dyDescent="0.2">
      <c r="A3998" s="1" t="s">
        <v>242</v>
      </c>
      <c r="B3998" s="2" t="s">
        <v>4013</v>
      </c>
      <c r="C3998" s="2" t="s">
        <v>15</v>
      </c>
      <c r="D3998" s="2" t="s">
        <v>4369</v>
      </c>
      <c r="E3998" s="2" t="s">
        <v>3438</v>
      </c>
      <c r="F3998" s="2" t="s">
        <v>115</v>
      </c>
      <c r="G3998" s="2">
        <v>76.5</v>
      </c>
      <c r="H3998" s="2">
        <v>23.5</v>
      </c>
      <c r="I3998" s="2" t="s">
        <v>19</v>
      </c>
      <c r="J3998" s="2" t="s">
        <v>20</v>
      </c>
      <c r="K3998" s="2">
        <v>2008</v>
      </c>
      <c r="L3998" s="2" t="s">
        <v>21</v>
      </c>
      <c r="M3998" s="3">
        <v>39756</v>
      </c>
    </row>
    <row r="3999" spans="1:13" x14ac:dyDescent="0.2">
      <c r="A3999" s="1" t="s">
        <v>13</v>
      </c>
      <c r="B3999" s="2" t="s">
        <v>3862</v>
      </c>
      <c r="C3999" s="2" t="s">
        <v>24</v>
      </c>
      <c r="D3999" s="4">
        <v>1200000000</v>
      </c>
      <c r="E3999" s="2" t="s">
        <v>3438</v>
      </c>
      <c r="F3999" s="2" t="s">
        <v>97</v>
      </c>
      <c r="G3999" s="2">
        <v>72.099999999999994</v>
      </c>
      <c r="H3999" s="2">
        <v>27.9</v>
      </c>
      <c r="I3999" s="2" t="s">
        <v>19</v>
      </c>
      <c r="J3999" s="6">
        <v>0.55000000000000004</v>
      </c>
      <c r="K3999" s="2">
        <v>2008</v>
      </c>
      <c r="L3999" s="2" t="s">
        <v>21</v>
      </c>
      <c r="M3999" s="3">
        <v>39756</v>
      </c>
    </row>
    <row r="4000" spans="1:13" x14ac:dyDescent="0.2">
      <c r="A4000" s="1" t="s">
        <v>13</v>
      </c>
      <c r="B4000" s="2" t="s">
        <v>3460</v>
      </c>
      <c r="C4000" s="2" t="s">
        <v>24</v>
      </c>
      <c r="D4000" s="4">
        <v>7000000000</v>
      </c>
      <c r="E4000" s="2" t="s">
        <v>3438</v>
      </c>
      <c r="F4000" s="2" t="s">
        <v>159</v>
      </c>
      <c r="G4000" s="2">
        <v>69.099999999999994</v>
      </c>
      <c r="H4000" s="2">
        <v>30.9</v>
      </c>
      <c r="I4000" s="2" t="s">
        <v>19</v>
      </c>
      <c r="J4000" s="6">
        <v>0.55000000000000004</v>
      </c>
      <c r="K4000" s="2">
        <v>2008</v>
      </c>
      <c r="L4000" s="2" t="s">
        <v>21</v>
      </c>
      <c r="M4000" s="3">
        <v>39756</v>
      </c>
    </row>
    <row r="4001" spans="1:13" x14ac:dyDescent="0.2">
      <c r="A4001" s="1" t="s">
        <v>91</v>
      </c>
      <c r="B4001" s="2" t="s">
        <v>3774</v>
      </c>
      <c r="C4001" s="2" t="s">
        <v>24</v>
      </c>
      <c r="D4001" s="4">
        <v>30000000</v>
      </c>
      <c r="E4001" s="2" t="s">
        <v>3438</v>
      </c>
      <c r="F4001" s="2" t="s">
        <v>257</v>
      </c>
      <c r="G4001" s="2">
        <v>69.5</v>
      </c>
      <c r="H4001" s="2">
        <v>30.5</v>
      </c>
      <c r="I4001" s="2" t="s">
        <v>19</v>
      </c>
      <c r="J4001" s="6">
        <v>0.55000000000000004</v>
      </c>
      <c r="K4001" s="2">
        <v>2008</v>
      </c>
      <c r="L4001" s="2" t="s">
        <v>21</v>
      </c>
      <c r="M4001" s="3">
        <v>39756</v>
      </c>
    </row>
    <row r="4002" spans="1:13" x14ac:dyDescent="0.2">
      <c r="A4002" s="1" t="s">
        <v>52</v>
      </c>
      <c r="B4002" s="2" t="s">
        <v>3546</v>
      </c>
      <c r="C4002" s="2" t="s">
        <v>24</v>
      </c>
      <c r="D4002" s="4">
        <v>125000000</v>
      </c>
      <c r="E4002" s="2" t="s">
        <v>3438</v>
      </c>
      <c r="F4002" s="2" t="s">
        <v>44</v>
      </c>
      <c r="G4002" s="2">
        <v>75</v>
      </c>
      <c r="H4002" s="2">
        <v>25</v>
      </c>
      <c r="I4002" s="2" t="s">
        <v>19</v>
      </c>
      <c r="J4002" s="6">
        <v>0.55000000000000004</v>
      </c>
      <c r="K4002" s="2">
        <v>2008</v>
      </c>
      <c r="L4002" s="2" t="s">
        <v>21</v>
      </c>
      <c r="M4002" s="3">
        <v>39756</v>
      </c>
    </row>
    <row r="4003" spans="1:13" x14ac:dyDescent="0.2">
      <c r="A4003" s="1" t="s">
        <v>111</v>
      </c>
      <c r="B4003" s="2" t="s">
        <v>3548</v>
      </c>
      <c r="C4003" s="2" t="s">
        <v>24</v>
      </c>
      <c r="D4003" s="4">
        <v>39500000</v>
      </c>
      <c r="E4003" s="2" t="s">
        <v>3438</v>
      </c>
      <c r="F4003" s="2" t="s">
        <v>44</v>
      </c>
      <c r="G4003" s="2">
        <v>65.400000000000006</v>
      </c>
      <c r="H4003" s="2">
        <v>34.6</v>
      </c>
      <c r="I4003" s="2" t="s">
        <v>19</v>
      </c>
      <c r="J4003" s="6">
        <v>0.55000000000000004</v>
      </c>
      <c r="K4003" s="2">
        <v>2008</v>
      </c>
      <c r="L4003" s="2" t="s">
        <v>21</v>
      </c>
      <c r="M4003" s="3">
        <v>39756</v>
      </c>
    </row>
    <row r="4004" spans="1:13" x14ac:dyDescent="0.2">
      <c r="A4004" s="1" t="s">
        <v>111</v>
      </c>
      <c r="B4004" s="2" t="s">
        <v>3837</v>
      </c>
      <c r="C4004" s="2" t="s">
        <v>24</v>
      </c>
      <c r="D4004" s="4">
        <v>29445000</v>
      </c>
      <c r="E4004" s="2" t="s">
        <v>3438</v>
      </c>
      <c r="F4004" s="2" t="s">
        <v>233</v>
      </c>
      <c r="G4004" s="2">
        <v>57</v>
      </c>
      <c r="H4004" s="2">
        <v>43</v>
      </c>
      <c r="I4004" s="2" t="s">
        <v>19</v>
      </c>
      <c r="J4004" s="6">
        <v>0.55000000000000004</v>
      </c>
      <c r="K4004" s="2">
        <v>2008</v>
      </c>
      <c r="L4004" s="2" t="s">
        <v>21</v>
      </c>
      <c r="M4004" s="3">
        <v>39756</v>
      </c>
    </row>
    <row r="4005" spans="1:13" x14ac:dyDescent="0.2">
      <c r="A4005" s="1" t="s">
        <v>111</v>
      </c>
      <c r="B4005" s="2" t="s">
        <v>3464</v>
      </c>
      <c r="C4005" s="2" t="s">
        <v>15</v>
      </c>
      <c r="D4005" s="2" t="s">
        <v>4370</v>
      </c>
      <c r="E4005" s="2" t="s">
        <v>3438</v>
      </c>
      <c r="F4005" s="2" t="s">
        <v>48</v>
      </c>
      <c r="G4005" s="2">
        <v>66</v>
      </c>
      <c r="H4005" s="2">
        <v>34.1</v>
      </c>
      <c r="I4005" s="2" t="s">
        <v>26</v>
      </c>
      <c r="J4005" s="2" t="s">
        <v>20</v>
      </c>
      <c r="K4005" s="2">
        <v>2008</v>
      </c>
      <c r="L4005" s="2" t="s">
        <v>21</v>
      </c>
      <c r="M4005" s="3">
        <v>39756</v>
      </c>
    </row>
    <row r="4006" spans="1:13" x14ac:dyDescent="0.2">
      <c r="A4006" s="1" t="s">
        <v>13</v>
      </c>
      <c r="B4006" s="2" t="s">
        <v>3465</v>
      </c>
      <c r="C4006" s="2" t="s">
        <v>24</v>
      </c>
      <c r="D4006" s="4">
        <v>350000000</v>
      </c>
      <c r="E4006" s="2" t="s">
        <v>3438</v>
      </c>
      <c r="F4006" s="2" t="s">
        <v>2333</v>
      </c>
      <c r="G4006" s="2">
        <v>74.5</v>
      </c>
      <c r="H4006" s="2">
        <v>25.5</v>
      </c>
      <c r="I4006" s="2" t="s">
        <v>19</v>
      </c>
      <c r="J4006" s="6">
        <v>0.55000000000000004</v>
      </c>
      <c r="K4006" s="2">
        <v>2008</v>
      </c>
      <c r="L4006" s="2" t="s">
        <v>21</v>
      </c>
      <c r="M4006" s="3">
        <v>39756</v>
      </c>
    </row>
    <row r="4007" spans="1:13" x14ac:dyDescent="0.2">
      <c r="A4007" s="1" t="s">
        <v>205</v>
      </c>
      <c r="B4007" s="2" t="s">
        <v>3677</v>
      </c>
      <c r="C4007" s="2" t="s">
        <v>15</v>
      </c>
      <c r="D4007" s="2" t="s">
        <v>4371</v>
      </c>
      <c r="E4007" s="2" t="s">
        <v>3438</v>
      </c>
      <c r="F4007" s="2" t="s">
        <v>76</v>
      </c>
      <c r="G4007" s="2">
        <v>72.3</v>
      </c>
      <c r="H4007" s="2">
        <v>27.7</v>
      </c>
      <c r="I4007" s="2" t="s">
        <v>19</v>
      </c>
      <c r="J4007" s="2" t="s">
        <v>20</v>
      </c>
      <c r="K4007" s="2">
        <v>2008</v>
      </c>
      <c r="L4007" s="2" t="s">
        <v>21</v>
      </c>
      <c r="M4007" s="3">
        <v>39756</v>
      </c>
    </row>
    <row r="4008" spans="1:13" x14ac:dyDescent="0.2">
      <c r="A4008" s="1" t="s">
        <v>79</v>
      </c>
      <c r="B4008" s="2" t="s">
        <v>3679</v>
      </c>
      <c r="C4008" s="2" t="s">
        <v>24</v>
      </c>
      <c r="D4008" s="4">
        <v>2100000000</v>
      </c>
      <c r="E4008" s="2" t="s">
        <v>3438</v>
      </c>
      <c r="F4008" s="2" t="s">
        <v>4372</v>
      </c>
      <c r="G4008" s="2">
        <v>68.7</v>
      </c>
      <c r="H4008" s="2">
        <v>31.3</v>
      </c>
      <c r="I4008" s="2" t="s">
        <v>19</v>
      </c>
      <c r="J4008" s="6">
        <v>0.55000000000000004</v>
      </c>
      <c r="K4008" s="2">
        <v>2008</v>
      </c>
      <c r="L4008" s="2" t="s">
        <v>21</v>
      </c>
      <c r="M4008" s="3">
        <v>39756</v>
      </c>
    </row>
    <row r="4009" spans="1:13" x14ac:dyDescent="0.2">
      <c r="A4009" s="1" t="s">
        <v>242</v>
      </c>
      <c r="B4009" s="2" t="s">
        <v>3682</v>
      </c>
      <c r="C4009" s="2" t="s">
        <v>24</v>
      </c>
      <c r="D4009" s="4">
        <v>83000000</v>
      </c>
      <c r="E4009" s="2" t="s">
        <v>3438</v>
      </c>
      <c r="F4009" s="2" t="s">
        <v>78</v>
      </c>
      <c r="G4009" s="2">
        <v>74.5</v>
      </c>
      <c r="H4009" s="2">
        <v>25.6</v>
      </c>
      <c r="I4009" s="2" t="s">
        <v>19</v>
      </c>
      <c r="J4009" s="6">
        <v>0.55000000000000004</v>
      </c>
      <c r="K4009" s="2">
        <v>2008</v>
      </c>
      <c r="L4009" s="2" t="s">
        <v>21</v>
      </c>
      <c r="M4009" s="3">
        <v>39756</v>
      </c>
    </row>
    <row r="4010" spans="1:13" x14ac:dyDescent="0.2">
      <c r="A4010" s="1" t="s">
        <v>22</v>
      </c>
      <c r="B4010" s="2" t="s">
        <v>2162</v>
      </c>
      <c r="C4010" s="2" t="s">
        <v>24</v>
      </c>
      <c r="D4010" s="4">
        <v>93530000</v>
      </c>
      <c r="E4010" s="2" t="s">
        <v>3438</v>
      </c>
      <c r="F4010" s="2" t="s">
        <v>140</v>
      </c>
      <c r="G4010" s="2">
        <v>50.6</v>
      </c>
      <c r="H4010" s="2">
        <v>49.4</v>
      </c>
      <c r="I4010" s="2" t="s">
        <v>26</v>
      </c>
      <c r="J4010" s="6">
        <v>0.55000000000000004</v>
      </c>
      <c r="K4010" s="2">
        <v>2008</v>
      </c>
      <c r="L4010" s="2" t="s">
        <v>21</v>
      </c>
      <c r="M4010" s="3">
        <v>39756</v>
      </c>
    </row>
    <row r="4011" spans="1:13" x14ac:dyDescent="0.2">
      <c r="A4011" s="1" t="s">
        <v>269</v>
      </c>
      <c r="B4011" s="2" t="s">
        <v>4167</v>
      </c>
      <c r="C4011" s="2" t="s">
        <v>15</v>
      </c>
      <c r="D4011" s="2" t="s">
        <v>4373</v>
      </c>
      <c r="E4011" s="2" t="s">
        <v>3438</v>
      </c>
      <c r="F4011" s="2" t="s">
        <v>4374</v>
      </c>
      <c r="G4011" s="2">
        <v>72.2</v>
      </c>
      <c r="H4011" s="2">
        <v>27.9</v>
      </c>
      <c r="I4011" s="2" t="s">
        <v>19</v>
      </c>
      <c r="J4011" s="2" t="s">
        <v>20</v>
      </c>
      <c r="K4011" s="2">
        <v>2008</v>
      </c>
      <c r="L4011" s="2" t="s">
        <v>21</v>
      </c>
      <c r="M4011" s="3">
        <v>39756</v>
      </c>
    </row>
    <row r="4012" spans="1:13" x14ac:dyDescent="0.2">
      <c r="A4012" s="1" t="s">
        <v>13</v>
      </c>
      <c r="B4012" s="2" t="s">
        <v>4375</v>
      </c>
      <c r="C4012" s="2" t="s">
        <v>24</v>
      </c>
      <c r="D4012" s="4">
        <v>300000000</v>
      </c>
      <c r="E4012" s="2" t="s">
        <v>3438</v>
      </c>
      <c r="F4012" s="2" t="s">
        <v>4376</v>
      </c>
      <c r="G4012" s="2">
        <v>60.6</v>
      </c>
      <c r="H4012" s="2">
        <v>39.4</v>
      </c>
      <c r="I4012" s="2" t="s">
        <v>19</v>
      </c>
      <c r="J4012" s="6">
        <v>0.55000000000000004</v>
      </c>
      <c r="K4012" s="2">
        <v>2008</v>
      </c>
      <c r="L4012" s="2" t="s">
        <v>21</v>
      </c>
      <c r="M4012" s="3">
        <v>39756</v>
      </c>
    </row>
    <row r="4013" spans="1:13" x14ac:dyDescent="0.2">
      <c r="A4013" s="1" t="s">
        <v>13</v>
      </c>
      <c r="B4013" s="2" t="s">
        <v>4070</v>
      </c>
      <c r="C4013" s="2" t="s">
        <v>24</v>
      </c>
      <c r="D4013" s="4">
        <v>90000000</v>
      </c>
      <c r="E4013" s="2" t="s">
        <v>3438</v>
      </c>
      <c r="F4013" s="2" t="s">
        <v>121</v>
      </c>
      <c r="G4013" s="2">
        <v>71.5</v>
      </c>
      <c r="H4013" s="2">
        <v>28.5</v>
      </c>
      <c r="I4013" s="2" t="s">
        <v>19</v>
      </c>
      <c r="J4013" s="6">
        <v>0.55000000000000004</v>
      </c>
      <c r="K4013" s="2">
        <v>2008</v>
      </c>
      <c r="L4013" s="2" t="s">
        <v>21</v>
      </c>
      <c r="M4013" s="3">
        <v>39756</v>
      </c>
    </row>
    <row r="4014" spans="1:13" x14ac:dyDescent="0.2">
      <c r="A4014" s="1" t="s">
        <v>13</v>
      </c>
      <c r="B4014" s="2" t="s">
        <v>4070</v>
      </c>
      <c r="C4014" s="2" t="s">
        <v>24</v>
      </c>
      <c r="D4014" s="4">
        <v>265000000</v>
      </c>
      <c r="E4014" s="2" t="s">
        <v>3438</v>
      </c>
      <c r="F4014" s="2" t="s">
        <v>314</v>
      </c>
      <c r="G4014" s="2">
        <v>74.400000000000006</v>
      </c>
      <c r="H4014" s="2">
        <v>25.6</v>
      </c>
      <c r="I4014" s="2" t="s">
        <v>19</v>
      </c>
      <c r="J4014" s="6">
        <v>0.55000000000000004</v>
      </c>
      <c r="K4014" s="2">
        <v>2008</v>
      </c>
      <c r="L4014" s="2" t="s">
        <v>21</v>
      </c>
      <c r="M4014" s="3">
        <v>39756</v>
      </c>
    </row>
    <row r="4015" spans="1:13" x14ac:dyDescent="0.2">
      <c r="A4015" s="1" t="s">
        <v>52</v>
      </c>
      <c r="B4015" s="2" t="s">
        <v>3468</v>
      </c>
      <c r="C4015" s="2" t="s">
        <v>15</v>
      </c>
      <c r="D4015" s="2" t="s">
        <v>4377</v>
      </c>
      <c r="E4015" s="2" t="s">
        <v>3438</v>
      </c>
      <c r="F4015" s="2" t="s">
        <v>140</v>
      </c>
      <c r="G4015" s="2">
        <v>73.599999999999994</v>
      </c>
      <c r="H4015" s="2">
        <v>26.4</v>
      </c>
      <c r="I4015" s="2" t="s">
        <v>19</v>
      </c>
      <c r="J4015" s="2" t="s">
        <v>20</v>
      </c>
      <c r="K4015" s="2">
        <v>2008</v>
      </c>
      <c r="L4015" s="2" t="s">
        <v>21</v>
      </c>
      <c r="M4015" s="3">
        <v>39756</v>
      </c>
    </row>
    <row r="4016" spans="1:13" x14ac:dyDescent="0.2">
      <c r="A4016" s="1" t="s">
        <v>296</v>
      </c>
      <c r="B4016" s="2" t="s">
        <v>3555</v>
      </c>
      <c r="C4016" s="2" t="s">
        <v>24</v>
      </c>
      <c r="D4016" s="4">
        <v>95000000</v>
      </c>
      <c r="E4016" s="2" t="s">
        <v>3438</v>
      </c>
      <c r="F4016" s="2" t="s">
        <v>51</v>
      </c>
      <c r="G4016" s="2">
        <v>58.5</v>
      </c>
      <c r="H4016" s="2">
        <v>41.5</v>
      </c>
      <c r="I4016" s="2" t="s">
        <v>19</v>
      </c>
      <c r="J4016" s="6">
        <v>0.55000000000000004</v>
      </c>
      <c r="K4016" s="2">
        <v>2008</v>
      </c>
      <c r="L4016" s="2" t="s">
        <v>21</v>
      </c>
      <c r="M4016" s="3">
        <v>39756</v>
      </c>
    </row>
    <row r="4017" spans="1:13" x14ac:dyDescent="0.2">
      <c r="A4017" s="1" t="s">
        <v>13</v>
      </c>
      <c r="B4017" s="2" t="s">
        <v>4071</v>
      </c>
      <c r="C4017" s="2" t="s">
        <v>24</v>
      </c>
      <c r="D4017" s="4">
        <v>30000000</v>
      </c>
      <c r="E4017" s="2" t="s">
        <v>3438</v>
      </c>
      <c r="F4017" s="2" t="s">
        <v>78</v>
      </c>
      <c r="G4017" s="2">
        <v>73.400000000000006</v>
      </c>
      <c r="H4017" s="2">
        <v>26.6</v>
      </c>
      <c r="I4017" s="2" t="s">
        <v>19</v>
      </c>
      <c r="J4017" s="6">
        <v>0.55000000000000004</v>
      </c>
      <c r="K4017" s="2">
        <v>2008</v>
      </c>
      <c r="L4017" s="2" t="s">
        <v>21</v>
      </c>
      <c r="M4017" s="3">
        <v>39756</v>
      </c>
    </row>
    <row r="4018" spans="1:13" x14ac:dyDescent="0.2">
      <c r="A4018" s="1" t="s">
        <v>111</v>
      </c>
      <c r="B4018" s="2" t="s">
        <v>4378</v>
      </c>
      <c r="C4018" s="2" t="s">
        <v>24</v>
      </c>
      <c r="D4018" s="4">
        <v>39000000</v>
      </c>
      <c r="E4018" s="2" t="s">
        <v>3438</v>
      </c>
      <c r="F4018" s="2" t="s">
        <v>159</v>
      </c>
      <c r="G4018" s="2">
        <v>70.400000000000006</v>
      </c>
      <c r="H4018" s="2">
        <v>29.6</v>
      </c>
      <c r="I4018" s="2" t="s">
        <v>19</v>
      </c>
      <c r="J4018" s="6">
        <v>0.55000000000000004</v>
      </c>
      <c r="K4018" s="2">
        <v>2008</v>
      </c>
      <c r="L4018" s="2" t="s">
        <v>21</v>
      </c>
      <c r="M4018" s="3">
        <v>39756</v>
      </c>
    </row>
    <row r="4019" spans="1:13" x14ac:dyDescent="0.2">
      <c r="A4019" s="1" t="s">
        <v>296</v>
      </c>
      <c r="B4019" s="2" t="s">
        <v>3886</v>
      </c>
      <c r="C4019" s="2" t="s">
        <v>24</v>
      </c>
      <c r="D4019" s="4">
        <v>130000000</v>
      </c>
      <c r="E4019" s="2" t="s">
        <v>3438</v>
      </c>
      <c r="F4019" s="2" t="s">
        <v>78</v>
      </c>
      <c r="G4019" s="2">
        <v>63</v>
      </c>
      <c r="H4019" s="2">
        <v>37</v>
      </c>
      <c r="I4019" s="2" t="s">
        <v>19</v>
      </c>
      <c r="J4019" s="6">
        <v>0.55000000000000004</v>
      </c>
      <c r="K4019" s="2">
        <v>2008</v>
      </c>
      <c r="L4019" s="2" t="s">
        <v>21</v>
      </c>
      <c r="M4019" s="3">
        <v>39756</v>
      </c>
    </row>
    <row r="4020" spans="1:13" x14ac:dyDescent="0.2">
      <c r="A4020" s="1" t="s">
        <v>242</v>
      </c>
      <c r="B4020" s="2" t="s">
        <v>1461</v>
      </c>
      <c r="C4020" s="2" t="s">
        <v>15</v>
      </c>
      <c r="D4020" s="2" t="s">
        <v>4379</v>
      </c>
      <c r="E4020" s="2" t="s">
        <v>3438</v>
      </c>
      <c r="F4020" s="2" t="s">
        <v>35</v>
      </c>
      <c r="G4020" s="2">
        <v>61.5</v>
      </c>
      <c r="H4020" s="2">
        <v>38.6</v>
      </c>
      <c r="I4020" s="2" t="s">
        <v>26</v>
      </c>
      <c r="J4020" s="2" t="s">
        <v>20</v>
      </c>
      <c r="K4020" s="2">
        <v>2008</v>
      </c>
      <c r="L4020" s="2" t="s">
        <v>21</v>
      </c>
      <c r="M4020" s="3">
        <v>39756</v>
      </c>
    </row>
    <row r="4021" spans="1:13" x14ac:dyDescent="0.2">
      <c r="A4021" s="1" t="s">
        <v>87</v>
      </c>
      <c r="B4021" s="2" t="s">
        <v>4380</v>
      </c>
      <c r="C4021" s="2" t="s">
        <v>24</v>
      </c>
      <c r="D4021" s="4">
        <v>9000000</v>
      </c>
      <c r="E4021" s="2" t="s">
        <v>3438</v>
      </c>
      <c r="F4021" s="2" t="s">
        <v>44</v>
      </c>
      <c r="G4021" s="2">
        <v>66.5</v>
      </c>
      <c r="H4021" s="2">
        <v>33.6</v>
      </c>
      <c r="I4021" s="2" t="s">
        <v>19</v>
      </c>
      <c r="J4021" s="6">
        <v>0.55000000000000004</v>
      </c>
      <c r="K4021" s="2">
        <v>2008</v>
      </c>
      <c r="L4021" s="2" t="s">
        <v>21</v>
      </c>
      <c r="M4021" s="3">
        <v>39756</v>
      </c>
    </row>
    <row r="4022" spans="1:13" x14ac:dyDescent="0.2">
      <c r="A4022" s="1" t="s">
        <v>13</v>
      </c>
      <c r="B4022" s="2" t="s">
        <v>4076</v>
      </c>
      <c r="C4022" s="2" t="s">
        <v>24</v>
      </c>
      <c r="D4022" s="4">
        <v>75000000</v>
      </c>
      <c r="E4022" s="2" t="s">
        <v>3438</v>
      </c>
      <c r="F4022" s="2" t="s">
        <v>4381</v>
      </c>
      <c r="G4022" s="2">
        <v>72.5</v>
      </c>
      <c r="H4022" s="2">
        <v>27.5</v>
      </c>
      <c r="I4022" s="2" t="s">
        <v>19</v>
      </c>
      <c r="J4022" s="6">
        <v>0.55000000000000004</v>
      </c>
      <c r="K4022" s="2">
        <v>2008</v>
      </c>
      <c r="L4022" s="2" t="s">
        <v>21</v>
      </c>
      <c r="M4022" s="3">
        <v>39756</v>
      </c>
    </row>
    <row r="4023" spans="1:13" x14ac:dyDescent="0.2">
      <c r="A4023" s="1" t="s">
        <v>13</v>
      </c>
      <c r="B4023" s="2" t="s">
        <v>3897</v>
      </c>
      <c r="C4023" s="2" t="s">
        <v>24</v>
      </c>
      <c r="D4023" s="4">
        <v>235000000</v>
      </c>
      <c r="E4023" s="2" t="s">
        <v>3438</v>
      </c>
      <c r="F4023" s="2" t="s">
        <v>1693</v>
      </c>
      <c r="G4023" s="2">
        <v>74.7</v>
      </c>
      <c r="H4023" s="2">
        <v>25.3</v>
      </c>
      <c r="I4023" s="2" t="s">
        <v>19</v>
      </c>
      <c r="J4023" s="6">
        <v>0.55000000000000004</v>
      </c>
      <c r="K4023" s="2">
        <v>2008</v>
      </c>
      <c r="L4023" s="2" t="s">
        <v>21</v>
      </c>
      <c r="M4023" s="3">
        <v>39756</v>
      </c>
    </row>
    <row r="4024" spans="1:13" x14ac:dyDescent="0.2">
      <c r="A4024" s="1" t="s">
        <v>22</v>
      </c>
      <c r="B4024" s="2" t="s">
        <v>3698</v>
      </c>
      <c r="C4024" s="2" t="s">
        <v>24</v>
      </c>
      <c r="D4024" s="4">
        <v>47000000</v>
      </c>
      <c r="E4024" s="2" t="s">
        <v>3438</v>
      </c>
      <c r="F4024" s="2" t="s">
        <v>48</v>
      </c>
      <c r="G4024" s="2">
        <v>62.4</v>
      </c>
      <c r="H4024" s="2">
        <v>37.6</v>
      </c>
      <c r="I4024" s="2" t="s">
        <v>19</v>
      </c>
      <c r="J4024" s="6">
        <v>0.55000000000000004</v>
      </c>
      <c r="K4024" s="2">
        <v>2008</v>
      </c>
      <c r="L4024" s="2" t="s">
        <v>21</v>
      </c>
      <c r="M4024" s="3">
        <v>39756</v>
      </c>
    </row>
    <row r="4025" spans="1:13" x14ac:dyDescent="0.2">
      <c r="A4025" s="1" t="s">
        <v>69</v>
      </c>
      <c r="B4025" s="2" t="s">
        <v>3564</v>
      </c>
      <c r="C4025" s="2" t="s">
        <v>24</v>
      </c>
      <c r="D4025" s="4">
        <v>150000000</v>
      </c>
      <c r="E4025" s="2" t="s">
        <v>3438</v>
      </c>
      <c r="F4025" s="2" t="s">
        <v>59</v>
      </c>
      <c r="G4025" s="2">
        <v>67.3</v>
      </c>
      <c r="H4025" s="2">
        <v>32.700000000000003</v>
      </c>
      <c r="I4025" s="2" t="s">
        <v>19</v>
      </c>
      <c r="J4025" s="6">
        <v>0.55000000000000004</v>
      </c>
      <c r="K4025" s="2">
        <v>2008</v>
      </c>
      <c r="L4025" s="2" t="s">
        <v>21</v>
      </c>
      <c r="M4025" s="3">
        <v>39756</v>
      </c>
    </row>
    <row r="4026" spans="1:13" x14ac:dyDescent="0.2">
      <c r="A4026" s="1" t="s">
        <v>943</v>
      </c>
      <c r="B4026" s="2" t="s">
        <v>4382</v>
      </c>
      <c r="C4026" s="2" t="s">
        <v>24</v>
      </c>
      <c r="D4026" s="4">
        <v>24987000</v>
      </c>
      <c r="E4026" s="2" t="s">
        <v>3438</v>
      </c>
      <c r="F4026" s="2" t="s">
        <v>107</v>
      </c>
      <c r="G4026" s="2">
        <v>57.6</v>
      </c>
      <c r="H4026" s="2">
        <v>42.4</v>
      </c>
      <c r="I4026" s="2" t="s">
        <v>19</v>
      </c>
      <c r="J4026" s="6">
        <v>0.55000000000000004</v>
      </c>
      <c r="K4026" s="2">
        <v>2008</v>
      </c>
      <c r="L4026" s="2" t="s">
        <v>21</v>
      </c>
      <c r="M4026" s="3">
        <v>39756</v>
      </c>
    </row>
    <row r="4027" spans="1:13" x14ac:dyDescent="0.2">
      <c r="A4027" s="1" t="s">
        <v>13</v>
      </c>
      <c r="B4027" s="2" t="s">
        <v>4175</v>
      </c>
      <c r="C4027" s="2" t="s">
        <v>24</v>
      </c>
      <c r="D4027" s="4">
        <v>63500000</v>
      </c>
      <c r="E4027" s="2" t="s">
        <v>3438</v>
      </c>
      <c r="F4027" s="2" t="s">
        <v>4383</v>
      </c>
      <c r="G4027" s="2">
        <v>62.9</v>
      </c>
      <c r="H4027" s="2">
        <v>37.200000000000003</v>
      </c>
      <c r="I4027" s="2" t="s">
        <v>19</v>
      </c>
      <c r="J4027" s="6">
        <v>0.55000000000000004</v>
      </c>
      <c r="K4027" s="2">
        <v>2008</v>
      </c>
      <c r="L4027" s="2" t="s">
        <v>21</v>
      </c>
      <c r="M4027" s="3">
        <v>39756</v>
      </c>
    </row>
    <row r="4028" spans="1:13" x14ac:dyDescent="0.2">
      <c r="A4028" s="1" t="s">
        <v>79</v>
      </c>
      <c r="B4028" s="2" t="s">
        <v>4384</v>
      </c>
      <c r="C4028" s="2" t="s">
        <v>24</v>
      </c>
      <c r="D4028" s="4">
        <v>98000000</v>
      </c>
      <c r="E4028" s="2" t="s">
        <v>3438</v>
      </c>
      <c r="F4028" s="2" t="s">
        <v>251</v>
      </c>
      <c r="G4028" s="2">
        <v>59</v>
      </c>
      <c r="H4028" s="2">
        <v>41</v>
      </c>
      <c r="I4028" s="2" t="s">
        <v>19</v>
      </c>
      <c r="J4028" s="6">
        <v>0.55000000000000004</v>
      </c>
      <c r="K4028" s="2">
        <v>2008</v>
      </c>
      <c r="L4028" s="2" t="s">
        <v>21</v>
      </c>
      <c r="M4028" s="3">
        <v>39756</v>
      </c>
    </row>
    <row r="4029" spans="1:13" x14ac:dyDescent="0.2">
      <c r="A4029" s="1" t="s">
        <v>205</v>
      </c>
      <c r="B4029" s="2" t="s">
        <v>3707</v>
      </c>
      <c r="C4029" s="2" t="s">
        <v>15</v>
      </c>
      <c r="D4029" s="2" t="s">
        <v>4385</v>
      </c>
      <c r="E4029" s="2" t="s">
        <v>3438</v>
      </c>
      <c r="F4029" s="2" t="s">
        <v>55</v>
      </c>
      <c r="G4029" s="2">
        <v>69.599999999999994</v>
      </c>
      <c r="H4029" s="2">
        <v>30.4</v>
      </c>
      <c r="I4029" s="2" t="s">
        <v>19</v>
      </c>
      <c r="J4029" s="2" t="s">
        <v>20</v>
      </c>
      <c r="K4029" s="2">
        <v>2008</v>
      </c>
      <c r="L4029" s="2" t="s">
        <v>21</v>
      </c>
      <c r="M4029" s="3">
        <v>39756</v>
      </c>
    </row>
    <row r="4030" spans="1:13" x14ac:dyDescent="0.2">
      <c r="A4030" s="1" t="s">
        <v>205</v>
      </c>
      <c r="B4030" s="2" t="s">
        <v>4336</v>
      </c>
      <c r="C4030" s="2" t="s">
        <v>24</v>
      </c>
      <c r="D4030" s="4">
        <v>93000000</v>
      </c>
      <c r="E4030" s="2" t="s">
        <v>3438</v>
      </c>
      <c r="F4030" s="2" t="s">
        <v>59</v>
      </c>
      <c r="G4030" s="2">
        <v>64.3</v>
      </c>
      <c r="H4030" s="2">
        <v>35.700000000000003</v>
      </c>
      <c r="I4030" s="2" t="s">
        <v>19</v>
      </c>
      <c r="J4030" s="6">
        <v>0.55000000000000004</v>
      </c>
      <c r="K4030" s="2">
        <v>2008</v>
      </c>
      <c r="L4030" s="2" t="s">
        <v>21</v>
      </c>
      <c r="M4030" s="3">
        <v>39756</v>
      </c>
    </row>
    <row r="4031" spans="1:13" x14ac:dyDescent="0.2">
      <c r="A4031" s="1" t="s">
        <v>22</v>
      </c>
      <c r="B4031" s="2" t="s">
        <v>4386</v>
      </c>
      <c r="C4031" s="2" t="s">
        <v>24</v>
      </c>
      <c r="D4031" s="4">
        <v>225000000</v>
      </c>
      <c r="E4031" s="2" t="s">
        <v>3438</v>
      </c>
      <c r="F4031" s="2" t="s">
        <v>245</v>
      </c>
      <c r="G4031" s="2">
        <v>73.5</v>
      </c>
      <c r="H4031" s="2">
        <v>26.5</v>
      </c>
      <c r="I4031" s="2" t="s">
        <v>19</v>
      </c>
      <c r="J4031" s="6">
        <v>0.55000000000000004</v>
      </c>
      <c r="K4031" s="2">
        <v>2008</v>
      </c>
      <c r="L4031" s="2" t="s">
        <v>21</v>
      </c>
      <c r="M4031" s="3">
        <v>39756</v>
      </c>
    </row>
    <row r="4032" spans="1:13" x14ac:dyDescent="0.2">
      <c r="A4032" s="1" t="s">
        <v>13</v>
      </c>
      <c r="B4032" s="2" t="s">
        <v>3479</v>
      </c>
      <c r="C4032" s="2" t="s">
        <v>24</v>
      </c>
      <c r="D4032" s="4">
        <v>75000000</v>
      </c>
      <c r="E4032" s="2" t="s">
        <v>3438</v>
      </c>
      <c r="F4032" s="2" t="s">
        <v>18</v>
      </c>
      <c r="G4032" s="2">
        <v>72.099999999999994</v>
      </c>
      <c r="H4032" s="2">
        <v>27.9</v>
      </c>
      <c r="I4032" s="2" t="s">
        <v>19</v>
      </c>
      <c r="J4032" s="6">
        <v>0.55000000000000004</v>
      </c>
      <c r="K4032" s="2">
        <v>2008</v>
      </c>
      <c r="L4032" s="2" t="s">
        <v>21</v>
      </c>
      <c r="M4032" s="3">
        <v>39756</v>
      </c>
    </row>
    <row r="4033" spans="1:13" x14ac:dyDescent="0.2">
      <c r="A4033" s="1" t="s">
        <v>137</v>
      </c>
      <c r="B4033" s="2" t="s">
        <v>3481</v>
      </c>
      <c r="C4033" s="2" t="s">
        <v>24</v>
      </c>
      <c r="D4033" s="4">
        <v>65000000</v>
      </c>
      <c r="E4033" s="2" t="s">
        <v>3438</v>
      </c>
      <c r="F4033" s="2" t="s">
        <v>97</v>
      </c>
      <c r="G4033" s="2">
        <v>47.7</v>
      </c>
      <c r="H4033" s="2">
        <v>52.3</v>
      </c>
      <c r="I4033" s="2" t="s">
        <v>26</v>
      </c>
      <c r="J4033" s="6">
        <v>0.55000000000000004</v>
      </c>
      <c r="K4033" s="2">
        <v>2008</v>
      </c>
      <c r="L4033" s="2" t="s">
        <v>21</v>
      </c>
      <c r="M4033" s="3">
        <v>39756</v>
      </c>
    </row>
    <row r="4034" spans="1:13" x14ac:dyDescent="0.2">
      <c r="A4034" s="1" t="s">
        <v>52</v>
      </c>
      <c r="B4034" s="2" t="s">
        <v>3592</v>
      </c>
      <c r="C4034" s="2" t="s">
        <v>15</v>
      </c>
      <c r="D4034" s="2" t="s">
        <v>4387</v>
      </c>
      <c r="E4034" s="2" t="s">
        <v>3438</v>
      </c>
      <c r="F4034" s="2" t="s">
        <v>251</v>
      </c>
      <c r="G4034" s="2">
        <v>73.900000000000006</v>
      </c>
      <c r="H4034" s="2">
        <v>26.2</v>
      </c>
      <c r="I4034" s="2" t="s">
        <v>19</v>
      </c>
      <c r="J4034" s="2" t="s">
        <v>20</v>
      </c>
      <c r="K4034" s="2">
        <v>2008</v>
      </c>
      <c r="L4034" s="2" t="s">
        <v>21</v>
      </c>
      <c r="M4034" s="3">
        <v>39756</v>
      </c>
    </row>
    <row r="4035" spans="1:13" x14ac:dyDescent="0.2">
      <c r="A4035" s="1" t="s">
        <v>329</v>
      </c>
      <c r="B4035" s="2" t="s">
        <v>4388</v>
      </c>
      <c r="C4035" s="2" t="s">
        <v>24</v>
      </c>
      <c r="D4035" s="4">
        <v>5700000</v>
      </c>
      <c r="E4035" s="2" t="s">
        <v>3438</v>
      </c>
      <c r="F4035" s="2" t="s">
        <v>233</v>
      </c>
      <c r="G4035" s="2">
        <v>65.3</v>
      </c>
      <c r="H4035" s="2">
        <v>34.700000000000003</v>
      </c>
      <c r="I4035" s="2" t="s">
        <v>19</v>
      </c>
      <c r="J4035" s="6">
        <v>0.55000000000000004</v>
      </c>
      <c r="K4035" s="2">
        <v>2008</v>
      </c>
      <c r="L4035" s="2" t="s">
        <v>21</v>
      </c>
      <c r="M4035" s="3">
        <v>39756</v>
      </c>
    </row>
    <row r="4036" spans="1:13" x14ac:dyDescent="0.2">
      <c r="A4036" s="1" t="s">
        <v>242</v>
      </c>
      <c r="B4036" s="2" t="s">
        <v>3574</v>
      </c>
      <c r="C4036" s="2" t="s">
        <v>15</v>
      </c>
      <c r="D4036" s="2" t="s">
        <v>4389</v>
      </c>
      <c r="E4036" s="2" t="s">
        <v>3438</v>
      </c>
      <c r="F4036" s="2" t="s">
        <v>51</v>
      </c>
      <c r="G4036" s="2">
        <v>72.599999999999994</v>
      </c>
      <c r="H4036" s="2">
        <v>27.4</v>
      </c>
      <c r="I4036" s="2" t="s">
        <v>19</v>
      </c>
      <c r="J4036" s="2" t="s">
        <v>20</v>
      </c>
      <c r="K4036" s="2">
        <v>2008</v>
      </c>
      <c r="L4036" s="2" t="s">
        <v>21</v>
      </c>
      <c r="M4036" s="3">
        <v>39756</v>
      </c>
    </row>
    <row r="4037" spans="1:13" x14ac:dyDescent="0.2">
      <c r="A4037" s="1" t="s">
        <v>91</v>
      </c>
      <c r="B4037" s="2" t="s">
        <v>2150</v>
      </c>
      <c r="C4037" s="2" t="s">
        <v>15</v>
      </c>
      <c r="D4037" s="2" t="s">
        <v>4390</v>
      </c>
      <c r="E4037" s="2" t="s">
        <v>3438</v>
      </c>
      <c r="F4037" s="2" t="s">
        <v>44</v>
      </c>
      <c r="G4037" s="2">
        <v>65.599999999999994</v>
      </c>
      <c r="H4037" s="2">
        <v>34.4</v>
      </c>
      <c r="I4037" s="2" t="s">
        <v>26</v>
      </c>
      <c r="J4037" s="2" t="s">
        <v>20</v>
      </c>
      <c r="K4037" s="2">
        <v>2008</v>
      </c>
      <c r="L4037" s="2" t="s">
        <v>21</v>
      </c>
      <c r="M4037" s="3">
        <v>39756</v>
      </c>
    </row>
    <row r="4038" spans="1:13" x14ac:dyDescent="0.2">
      <c r="A4038" s="1" t="s">
        <v>22</v>
      </c>
      <c r="B4038" s="2" t="s">
        <v>3578</v>
      </c>
      <c r="C4038" s="2" t="s">
        <v>24</v>
      </c>
      <c r="D4038" s="4">
        <v>125000000</v>
      </c>
      <c r="E4038" s="2" t="s">
        <v>3438</v>
      </c>
      <c r="F4038" s="2" t="s">
        <v>121</v>
      </c>
      <c r="G4038" s="2">
        <v>62</v>
      </c>
      <c r="H4038" s="2">
        <v>38</v>
      </c>
      <c r="I4038" s="2" t="s">
        <v>19</v>
      </c>
      <c r="J4038" s="6">
        <v>0.55000000000000004</v>
      </c>
      <c r="K4038" s="2">
        <v>2008</v>
      </c>
      <c r="L4038" s="2" t="s">
        <v>21</v>
      </c>
      <c r="M4038" s="3">
        <v>39756</v>
      </c>
    </row>
    <row r="4039" spans="1:13" x14ac:dyDescent="0.2">
      <c r="A4039" s="1" t="s">
        <v>69</v>
      </c>
      <c r="B4039" s="2" t="s">
        <v>4391</v>
      </c>
      <c r="C4039" s="2" t="s">
        <v>24</v>
      </c>
      <c r="D4039" s="4">
        <v>500000000</v>
      </c>
      <c r="E4039" s="2" t="s">
        <v>3438</v>
      </c>
      <c r="F4039" s="2" t="s">
        <v>93</v>
      </c>
      <c r="G4039" s="2">
        <v>67.900000000000006</v>
      </c>
      <c r="H4039" s="2">
        <v>32.1</v>
      </c>
      <c r="I4039" s="2" t="s">
        <v>19</v>
      </c>
      <c r="J4039" s="6">
        <v>0.55000000000000004</v>
      </c>
      <c r="K4039" s="2">
        <v>2008</v>
      </c>
      <c r="L4039" s="2" t="s">
        <v>21</v>
      </c>
      <c r="M4039" s="3">
        <v>39756</v>
      </c>
    </row>
    <row r="4040" spans="1:13" x14ac:dyDescent="0.2">
      <c r="A4040" s="1" t="s">
        <v>69</v>
      </c>
      <c r="B4040" s="2" t="s">
        <v>3579</v>
      </c>
      <c r="C4040" s="2" t="s">
        <v>24</v>
      </c>
      <c r="D4040" s="4">
        <v>23340000</v>
      </c>
      <c r="E4040" s="2" t="s">
        <v>3438</v>
      </c>
      <c r="F4040" s="2" t="s">
        <v>18</v>
      </c>
      <c r="G4040" s="2">
        <v>61.6</v>
      </c>
      <c r="H4040" s="2">
        <v>38.4</v>
      </c>
      <c r="I4040" s="2" t="s">
        <v>19</v>
      </c>
      <c r="J4040" s="6">
        <v>0.55000000000000004</v>
      </c>
      <c r="K4040" s="2">
        <v>2008</v>
      </c>
      <c r="L4040" s="2" t="s">
        <v>21</v>
      </c>
      <c r="M4040" s="3">
        <v>39756</v>
      </c>
    </row>
    <row r="4041" spans="1:13" x14ac:dyDescent="0.2">
      <c r="A4041" s="1" t="s">
        <v>308</v>
      </c>
      <c r="B4041" s="2" t="s">
        <v>3586</v>
      </c>
      <c r="C4041" s="2" t="s">
        <v>24</v>
      </c>
      <c r="D4041" s="4">
        <v>3300000</v>
      </c>
      <c r="E4041" s="2" t="s">
        <v>3438</v>
      </c>
      <c r="F4041" s="2" t="s">
        <v>97</v>
      </c>
      <c r="G4041" s="2">
        <v>67.3</v>
      </c>
      <c r="H4041" s="2">
        <v>32.700000000000003</v>
      </c>
      <c r="I4041" s="2" t="s">
        <v>19</v>
      </c>
      <c r="J4041" s="6">
        <v>0.55000000000000004</v>
      </c>
      <c r="K4041" s="2">
        <v>2008</v>
      </c>
      <c r="L4041" s="2" t="s">
        <v>21</v>
      </c>
      <c r="M4041" s="3">
        <v>39756</v>
      </c>
    </row>
    <row r="4042" spans="1:13" x14ac:dyDescent="0.2">
      <c r="A4042" s="1" t="s">
        <v>122</v>
      </c>
      <c r="B4042" s="2" t="s">
        <v>4392</v>
      </c>
      <c r="C4042" s="2" t="s">
        <v>24</v>
      </c>
      <c r="D4042" s="4">
        <v>64500000</v>
      </c>
      <c r="E4042" s="2" t="s">
        <v>3438</v>
      </c>
      <c r="F4042" s="2" t="s">
        <v>245</v>
      </c>
      <c r="G4042" s="2">
        <v>58.5</v>
      </c>
      <c r="H4042" s="2">
        <v>41.5</v>
      </c>
      <c r="I4042" s="2" t="s">
        <v>19</v>
      </c>
      <c r="J4042" s="6">
        <v>0.55000000000000004</v>
      </c>
      <c r="K4042" s="2">
        <v>2008</v>
      </c>
      <c r="L4042" s="2" t="s">
        <v>21</v>
      </c>
      <c r="M4042" s="3">
        <v>39756</v>
      </c>
    </row>
    <row r="4043" spans="1:13" x14ac:dyDescent="0.2">
      <c r="A4043" s="1" t="s">
        <v>296</v>
      </c>
      <c r="B4043" s="2" t="s">
        <v>3716</v>
      </c>
      <c r="C4043" s="2" t="s">
        <v>24</v>
      </c>
      <c r="D4043" s="4">
        <v>126000000</v>
      </c>
      <c r="E4043" s="2" t="s">
        <v>3438</v>
      </c>
      <c r="F4043" s="2" t="s">
        <v>97</v>
      </c>
      <c r="G4043" s="2">
        <v>65.400000000000006</v>
      </c>
      <c r="H4043" s="2">
        <v>34.6</v>
      </c>
      <c r="I4043" s="2" t="s">
        <v>19</v>
      </c>
      <c r="J4043" s="6">
        <v>0.55000000000000004</v>
      </c>
      <c r="K4043" s="2">
        <v>2008</v>
      </c>
      <c r="L4043" s="2" t="s">
        <v>21</v>
      </c>
      <c r="M4043" s="3">
        <v>39756</v>
      </c>
    </row>
    <row r="4044" spans="1:13" x14ac:dyDescent="0.2">
      <c r="A4044" s="1" t="s">
        <v>296</v>
      </c>
      <c r="B4044" s="2" t="s">
        <v>4393</v>
      </c>
      <c r="C4044" s="2" t="s">
        <v>24</v>
      </c>
      <c r="D4044" s="4">
        <v>53600000</v>
      </c>
      <c r="E4044" s="2" t="s">
        <v>3438</v>
      </c>
      <c r="F4044" s="2" t="s">
        <v>115</v>
      </c>
      <c r="G4044" s="2">
        <v>69.2</v>
      </c>
      <c r="H4044" s="2">
        <v>30.8</v>
      </c>
      <c r="I4044" s="2" t="s">
        <v>19</v>
      </c>
      <c r="J4044" s="6">
        <v>0.55000000000000004</v>
      </c>
      <c r="K4044" s="2">
        <v>2008</v>
      </c>
      <c r="L4044" s="2" t="s">
        <v>21</v>
      </c>
      <c r="M4044" s="3">
        <v>39756</v>
      </c>
    </row>
    <row r="4045" spans="1:13" x14ac:dyDescent="0.2">
      <c r="A4045" s="1" t="s">
        <v>60</v>
      </c>
      <c r="B4045" s="2" t="s">
        <v>4091</v>
      </c>
      <c r="C4045" s="2" t="s">
        <v>24</v>
      </c>
      <c r="D4045" s="4">
        <v>14000000</v>
      </c>
      <c r="E4045" s="2" t="s">
        <v>3438</v>
      </c>
      <c r="F4045" s="2" t="s">
        <v>245</v>
      </c>
      <c r="G4045" s="2">
        <v>70.2</v>
      </c>
      <c r="H4045" s="2">
        <v>29.8</v>
      </c>
      <c r="I4045" s="2" t="s">
        <v>19</v>
      </c>
      <c r="J4045" s="6">
        <v>0.55000000000000004</v>
      </c>
      <c r="K4045" s="2">
        <v>2008</v>
      </c>
      <c r="L4045" s="2" t="s">
        <v>21</v>
      </c>
      <c r="M4045" s="3">
        <v>39756</v>
      </c>
    </row>
    <row r="4046" spans="1:13" x14ac:dyDescent="0.2">
      <c r="A4046" s="1" t="s">
        <v>52</v>
      </c>
      <c r="B4046" s="2" t="s">
        <v>3436</v>
      </c>
      <c r="C4046" s="2" t="s">
        <v>15</v>
      </c>
      <c r="D4046" s="2" t="s">
        <v>4394</v>
      </c>
      <c r="E4046" s="2" t="s">
        <v>3438</v>
      </c>
      <c r="F4046" s="2" t="s">
        <v>18</v>
      </c>
      <c r="G4046" s="2">
        <v>72.5</v>
      </c>
      <c r="H4046" s="2">
        <v>27.5</v>
      </c>
      <c r="I4046" s="2" t="s">
        <v>19</v>
      </c>
      <c r="J4046" s="2" t="s">
        <v>20</v>
      </c>
      <c r="K4046" s="2">
        <v>2008</v>
      </c>
      <c r="L4046" s="2" t="s">
        <v>21</v>
      </c>
      <c r="M4046" s="3">
        <v>39756</v>
      </c>
    </row>
    <row r="4047" spans="1:13" x14ac:dyDescent="0.2">
      <c r="A4047" s="1" t="s">
        <v>217</v>
      </c>
      <c r="B4047" s="2" t="s">
        <v>4395</v>
      </c>
      <c r="C4047" s="2" t="s">
        <v>24</v>
      </c>
      <c r="D4047" s="4">
        <v>500000000</v>
      </c>
      <c r="E4047" s="2" t="s">
        <v>3438</v>
      </c>
      <c r="F4047" s="2" t="s">
        <v>35</v>
      </c>
      <c r="G4047" s="2">
        <v>61.4</v>
      </c>
      <c r="H4047" s="2">
        <v>38.6</v>
      </c>
      <c r="I4047" s="2" t="s">
        <v>19</v>
      </c>
      <c r="J4047" s="6">
        <v>0.55000000000000004</v>
      </c>
      <c r="K4047" s="2">
        <v>2008</v>
      </c>
      <c r="L4047" s="2" t="s">
        <v>21</v>
      </c>
      <c r="M4047" s="3">
        <v>39756</v>
      </c>
    </row>
    <row r="4048" spans="1:13" x14ac:dyDescent="0.2">
      <c r="A4048" s="1" t="s">
        <v>290</v>
      </c>
      <c r="B4048" s="2" t="s">
        <v>4396</v>
      </c>
      <c r="C4048" s="2" t="s">
        <v>24</v>
      </c>
      <c r="D4048" s="4">
        <v>149450000</v>
      </c>
      <c r="E4048" s="2" t="s">
        <v>3438</v>
      </c>
      <c r="F4048" s="2" t="s">
        <v>115</v>
      </c>
      <c r="G4048" s="2">
        <v>62.6</v>
      </c>
      <c r="H4048" s="2">
        <v>37.4</v>
      </c>
      <c r="I4048" s="2" t="s">
        <v>19</v>
      </c>
      <c r="J4048" s="6">
        <v>0.55000000000000004</v>
      </c>
      <c r="K4048" s="2">
        <v>2008</v>
      </c>
      <c r="L4048" s="2" t="s">
        <v>21</v>
      </c>
      <c r="M4048" s="3">
        <v>39756</v>
      </c>
    </row>
    <row r="4049" spans="1:13" x14ac:dyDescent="0.2">
      <c r="A4049" s="1" t="s">
        <v>32</v>
      </c>
      <c r="B4049" s="2" t="s">
        <v>2922</v>
      </c>
      <c r="C4049" s="2" t="s">
        <v>15</v>
      </c>
      <c r="D4049" s="2" t="s">
        <v>4397</v>
      </c>
      <c r="E4049" s="2" t="s">
        <v>3438</v>
      </c>
      <c r="F4049" s="2" t="s">
        <v>107</v>
      </c>
      <c r="G4049" s="2">
        <v>77.099999999999994</v>
      </c>
      <c r="H4049" s="2">
        <v>22.9</v>
      </c>
      <c r="I4049" s="2" t="s">
        <v>19</v>
      </c>
      <c r="J4049" s="2" t="s">
        <v>20</v>
      </c>
      <c r="K4049" s="2">
        <v>2008</v>
      </c>
      <c r="L4049" s="2" t="s">
        <v>21</v>
      </c>
      <c r="M4049" s="3">
        <v>39756</v>
      </c>
    </row>
    <row r="4050" spans="1:13" x14ac:dyDescent="0.2">
      <c r="A4050" s="1" t="s">
        <v>280</v>
      </c>
      <c r="B4050" s="2" t="s">
        <v>3491</v>
      </c>
      <c r="C4050" s="2" t="s">
        <v>24</v>
      </c>
      <c r="D4050" s="4">
        <v>152000000</v>
      </c>
      <c r="E4050" s="2" t="s">
        <v>3438</v>
      </c>
      <c r="F4050" s="2" t="s">
        <v>55</v>
      </c>
      <c r="G4050" s="2">
        <v>63.4</v>
      </c>
      <c r="H4050" s="2">
        <v>36.6</v>
      </c>
      <c r="I4050" s="2" t="s">
        <v>19</v>
      </c>
      <c r="J4050" s="6">
        <v>0.55000000000000004</v>
      </c>
      <c r="K4050" s="2">
        <v>2008</v>
      </c>
      <c r="L4050" s="2" t="s">
        <v>21</v>
      </c>
      <c r="M4050" s="3">
        <v>39756</v>
      </c>
    </row>
    <row r="4051" spans="1:13" x14ac:dyDescent="0.2">
      <c r="A4051" s="1" t="s">
        <v>978</v>
      </c>
      <c r="B4051" s="2" t="s">
        <v>4398</v>
      </c>
      <c r="C4051" s="2" t="s">
        <v>24</v>
      </c>
      <c r="D4051" s="4">
        <v>3000000</v>
      </c>
      <c r="E4051" s="2" t="s">
        <v>3438</v>
      </c>
      <c r="F4051" s="2" t="s">
        <v>107</v>
      </c>
      <c r="G4051" s="2">
        <v>69.599999999999994</v>
      </c>
      <c r="H4051" s="2">
        <v>30.4</v>
      </c>
      <c r="I4051" s="2" t="s">
        <v>19</v>
      </c>
      <c r="J4051" s="6">
        <v>0.55000000000000004</v>
      </c>
      <c r="K4051" s="2">
        <v>2008</v>
      </c>
      <c r="L4051" s="2" t="s">
        <v>21</v>
      </c>
      <c r="M4051" s="3">
        <v>39756</v>
      </c>
    </row>
    <row r="4052" spans="1:13" x14ac:dyDescent="0.2">
      <c r="A4052" s="1" t="s">
        <v>79</v>
      </c>
      <c r="B4052" s="2" t="s">
        <v>4193</v>
      </c>
      <c r="C4052" s="2" t="s">
        <v>24</v>
      </c>
      <c r="D4052" s="4">
        <v>59400000</v>
      </c>
      <c r="E4052" s="2" t="s">
        <v>3438</v>
      </c>
      <c r="F4052" s="2" t="s">
        <v>257</v>
      </c>
      <c r="G4052" s="2">
        <v>76.400000000000006</v>
      </c>
      <c r="H4052" s="2">
        <v>23.6</v>
      </c>
      <c r="I4052" s="2" t="s">
        <v>19</v>
      </c>
      <c r="J4052" s="6">
        <v>0.55000000000000004</v>
      </c>
      <c r="K4052" s="2">
        <v>2008</v>
      </c>
      <c r="L4052" s="2" t="s">
        <v>21</v>
      </c>
      <c r="M4052" s="3">
        <v>39756</v>
      </c>
    </row>
    <row r="4053" spans="1:13" x14ac:dyDescent="0.2">
      <c r="A4053" s="1" t="s">
        <v>60</v>
      </c>
      <c r="B4053" s="2" t="s">
        <v>1587</v>
      </c>
      <c r="C4053" s="2" t="s">
        <v>24</v>
      </c>
      <c r="D4053" s="4">
        <v>24000000</v>
      </c>
      <c r="E4053" s="2" t="s">
        <v>3438</v>
      </c>
      <c r="F4053" s="2" t="s">
        <v>65</v>
      </c>
      <c r="G4053" s="2">
        <v>68.099999999999994</v>
      </c>
      <c r="H4053" s="2">
        <v>31.9</v>
      </c>
      <c r="I4053" s="2" t="s">
        <v>19</v>
      </c>
      <c r="J4053" s="6">
        <v>0.55000000000000004</v>
      </c>
      <c r="K4053" s="2">
        <v>2008</v>
      </c>
      <c r="L4053" s="2" t="s">
        <v>21</v>
      </c>
      <c r="M4053" s="3">
        <v>39756</v>
      </c>
    </row>
    <row r="4054" spans="1:13" x14ac:dyDescent="0.2">
      <c r="A4054" s="1" t="s">
        <v>290</v>
      </c>
      <c r="B4054" s="2" t="s">
        <v>4134</v>
      </c>
      <c r="C4054" s="2" t="s">
        <v>24</v>
      </c>
      <c r="D4054" s="4">
        <v>2900000</v>
      </c>
      <c r="E4054" s="2" t="s">
        <v>3438</v>
      </c>
      <c r="F4054" s="2" t="s">
        <v>78</v>
      </c>
      <c r="G4054" s="2">
        <v>69.099999999999994</v>
      </c>
      <c r="H4054" s="2">
        <v>30.9</v>
      </c>
      <c r="I4054" s="2" t="s">
        <v>19</v>
      </c>
      <c r="J4054" s="6">
        <v>0.55000000000000004</v>
      </c>
      <c r="K4054" s="2">
        <v>2008</v>
      </c>
      <c r="L4054" s="2" t="s">
        <v>21</v>
      </c>
      <c r="M4054" s="3">
        <v>39756</v>
      </c>
    </row>
    <row r="4055" spans="1:13" x14ac:dyDescent="0.2">
      <c r="A4055" s="1" t="s">
        <v>280</v>
      </c>
      <c r="B4055" s="2" t="s">
        <v>4247</v>
      </c>
      <c r="C4055" s="2" t="s">
        <v>24</v>
      </c>
      <c r="D4055" s="4">
        <v>12000000</v>
      </c>
      <c r="E4055" s="2" t="s">
        <v>3438</v>
      </c>
      <c r="F4055" s="2" t="s">
        <v>93</v>
      </c>
      <c r="G4055" s="2">
        <v>48.6</v>
      </c>
      <c r="H4055" s="2">
        <v>51.4</v>
      </c>
      <c r="I4055" s="2" t="s">
        <v>26</v>
      </c>
      <c r="J4055" s="6">
        <v>0.55000000000000004</v>
      </c>
      <c r="K4055" s="2">
        <v>2008</v>
      </c>
      <c r="L4055" s="2" t="s">
        <v>21</v>
      </c>
      <c r="M4055" s="3">
        <v>39756</v>
      </c>
    </row>
    <row r="4056" spans="1:13" x14ac:dyDescent="0.2">
      <c r="A4056" s="1" t="s">
        <v>280</v>
      </c>
      <c r="B4056" s="2" t="s">
        <v>4247</v>
      </c>
      <c r="C4056" s="2" t="s">
        <v>24</v>
      </c>
      <c r="D4056" s="4">
        <v>10000000</v>
      </c>
      <c r="E4056" s="2" t="s">
        <v>3438</v>
      </c>
      <c r="F4056" s="2" t="s">
        <v>18</v>
      </c>
      <c r="G4056" s="2">
        <v>51</v>
      </c>
      <c r="H4056" s="2">
        <v>49</v>
      </c>
      <c r="I4056" s="2" t="s">
        <v>26</v>
      </c>
      <c r="J4056" s="6">
        <v>0.55000000000000004</v>
      </c>
      <c r="K4056" s="2">
        <v>2008</v>
      </c>
      <c r="L4056" s="2" t="s">
        <v>21</v>
      </c>
      <c r="M4056" s="3">
        <v>39756</v>
      </c>
    </row>
    <row r="4057" spans="1:13" x14ac:dyDescent="0.2">
      <c r="A4057" s="1" t="s">
        <v>79</v>
      </c>
      <c r="B4057" s="2" t="s">
        <v>4094</v>
      </c>
      <c r="C4057" s="2" t="s">
        <v>24</v>
      </c>
      <c r="D4057" s="4">
        <v>79550000</v>
      </c>
      <c r="E4057" s="2" t="s">
        <v>3438</v>
      </c>
      <c r="F4057" s="2" t="s">
        <v>93</v>
      </c>
      <c r="G4057" s="2">
        <v>64.599999999999994</v>
      </c>
      <c r="H4057" s="2">
        <v>35.4</v>
      </c>
      <c r="I4057" s="2" t="s">
        <v>19</v>
      </c>
      <c r="J4057" s="6">
        <v>0.55000000000000004</v>
      </c>
      <c r="K4057" s="2">
        <v>2008</v>
      </c>
      <c r="L4057" s="2" t="s">
        <v>21</v>
      </c>
      <c r="M4057" s="3">
        <v>39756</v>
      </c>
    </row>
    <row r="4058" spans="1:13" x14ac:dyDescent="0.2">
      <c r="A4058" s="1" t="s">
        <v>52</v>
      </c>
      <c r="B4058" s="2" t="s">
        <v>4022</v>
      </c>
      <c r="C4058" s="2" t="s">
        <v>24</v>
      </c>
      <c r="D4058" s="4">
        <v>150000000</v>
      </c>
      <c r="E4058" s="2" t="s">
        <v>3438</v>
      </c>
      <c r="F4058" s="2" t="s">
        <v>48</v>
      </c>
      <c r="G4058" s="2">
        <v>67.599999999999994</v>
      </c>
      <c r="H4058" s="2">
        <v>32.4</v>
      </c>
      <c r="I4058" s="2" t="s">
        <v>19</v>
      </c>
      <c r="J4058" s="6">
        <v>0.55000000000000004</v>
      </c>
      <c r="K4058" s="2">
        <v>2008</v>
      </c>
      <c r="L4058" s="2" t="s">
        <v>21</v>
      </c>
      <c r="M4058" s="3">
        <v>39756</v>
      </c>
    </row>
    <row r="4059" spans="1:13" x14ac:dyDescent="0.2">
      <c r="A4059" s="1" t="s">
        <v>205</v>
      </c>
      <c r="B4059" s="2" t="s">
        <v>1581</v>
      </c>
      <c r="C4059" s="2" t="s">
        <v>15</v>
      </c>
      <c r="D4059" s="2" t="s">
        <v>4399</v>
      </c>
      <c r="E4059" s="2" t="s">
        <v>3438</v>
      </c>
      <c r="F4059" s="2" t="s">
        <v>130</v>
      </c>
      <c r="G4059" s="2">
        <v>79.599999999999994</v>
      </c>
      <c r="H4059" s="2">
        <v>20.399999999999999</v>
      </c>
      <c r="I4059" s="2" t="s">
        <v>19</v>
      </c>
      <c r="J4059" s="2" t="s">
        <v>20</v>
      </c>
      <c r="K4059" s="2">
        <v>2008</v>
      </c>
      <c r="L4059" s="2" t="s">
        <v>21</v>
      </c>
      <c r="M4059" s="3">
        <v>39756</v>
      </c>
    </row>
    <row r="4060" spans="1:13" x14ac:dyDescent="0.2">
      <c r="A4060" s="1" t="s">
        <v>13</v>
      </c>
      <c r="B4060" s="2" t="s">
        <v>3790</v>
      </c>
      <c r="C4060" s="2" t="s">
        <v>24</v>
      </c>
      <c r="D4060" s="4">
        <v>334000000</v>
      </c>
      <c r="E4060" s="2" t="s">
        <v>3438</v>
      </c>
      <c r="F4060" s="2" t="s">
        <v>59</v>
      </c>
      <c r="G4060" s="2">
        <v>64.900000000000006</v>
      </c>
      <c r="H4060" s="2">
        <v>35.1</v>
      </c>
      <c r="I4060" s="2" t="s">
        <v>19</v>
      </c>
      <c r="J4060" s="6">
        <v>0.55000000000000004</v>
      </c>
      <c r="K4060" s="2">
        <v>2008</v>
      </c>
      <c r="L4060" s="2" t="s">
        <v>21</v>
      </c>
      <c r="M4060" s="3">
        <v>39756</v>
      </c>
    </row>
    <row r="4061" spans="1:13" x14ac:dyDescent="0.2">
      <c r="A4061" s="1" t="s">
        <v>66</v>
      </c>
      <c r="B4061" s="2" t="s">
        <v>3947</v>
      </c>
      <c r="C4061" s="2" t="s">
        <v>15</v>
      </c>
      <c r="D4061" s="2" t="s">
        <v>4400</v>
      </c>
      <c r="E4061" s="2" t="s">
        <v>3438</v>
      </c>
      <c r="F4061" s="2" t="s">
        <v>107</v>
      </c>
      <c r="G4061" s="2">
        <v>74.400000000000006</v>
      </c>
      <c r="H4061" s="2">
        <v>25.6</v>
      </c>
      <c r="I4061" s="2" t="s">
        <v>19</v>
      </c>
      <c r="J4061" s="2" t="s">
        <v>20</v>
      </c>
      <c r="K4061" s="2">
        <v>2008</v>
      </c>
      <c r="L4061" s="2" t="s">
        <v>21</v>
      </c>
      <c r="M4061" s="3">
        <v>39756</v>
      </c>
    </row>
    <row r="4062" spans="1:13" x14ac:dyDescent="0.2">
      <c r="A4062" s="1" t="s">
        <v>296</v>
      </c>
      <c r="B4062" s="2" t="s">
        <v>4401</v>
      </c>
      <c r="C4062" s="2" t="s">
        <v>24</v>
      </c>
      <c r="D4062" s="4">
        <v>24935000</v>
      </c>
      <c r="E4062" s="2" t="s">
        <v>3438</v>
      </c>
      <c r="F4062" s="2" t="s">
        <v>35</v>
      </c>
      <c r="G4062" s="2">
        <v>72.5</v>
      </c>
      <c r="H4062" s="2">
        <v>27.5</v>
      </c>
      <c r="I4062" s="2" t="s">
        <v>19</v>
      </c>
      <c r="J4062" s="6">
        <v>0.55000000000000004</v>
      </c>
      <c r="K4062" s="2">
        <v>2008</v>
      </c>
      <c r="L4062" s="2" t="s">
        <v>21</v>
      </c>
      <c r="M4062" s="3">
        <v>39756</v>
      </c>
    </row>
    <row r="4063" spans="1:13" x14ac:dyDescent="0.2">
      <c r="A4063" s="1" t="s">
        <v>391</v>
      </c>
      <c r="B4063" s="2" t="s">
        <v>4250</v>
      </c>
      <c r="C4063" s="2" t="s">
        <v>24</v>
      </c>
      <c r="D4063" s="4">
        <v>6900000</v>
      </c>
      <c r="E4063" s="2" t="s">
        <v>3438</v>
      </c>
      <c r="F4063" s="2" t="s">
        <v>59</v>
      </c>
      <c r="G4063" s="2">
        <v>44.4</v>
      </c>
      <c r="H4063" s="2">
        <v>55.6</v>
      </c>
      <c r="I4063" s="2" t="s">
        <v>26</v>
      </c>
      <c r="J4063" s="6">
        <v>0.55000000000000004</v>
      </c>
      <c r="K4063" s="2">
        <v>2008</v>
      </c>
      <c r="L4063" s="2" t="s">
        <v>21</v>
      </c>
      <c r="M4063" s="3">
        <v>39756</v>
      </c>
    </row>
    <row r="4064" spans="1:13" x14ac:dyDescent="0.2">
      <c r="A4064" s="1" t="s">
        <v>141</v>
      </c>
      <c r="B4064" s="2" t="s">
        <v>4402</v>
      </c>
      <c r="C4064" s="2" t="s">
        <v>24</v>
      </c>
      <c r="D4064" s="4">
        <v>18000000</v>
      </c>
      <c r="E4064" s="2" t="s">
        <v>3438</v>
      </c>
      <c r="F4064" s="2" t="s">
        <v>97</v>
      </c>
      <c r="G4064" s="2">
        <v>59.9</v>
      </c>
      <c r="H4064" s="2">
        <v>40.1</v>
      </c>
      <c r="I4064" s="2" t="s">
        <v>19</v>
      </c>
      <c r="J4064" s="6">
        <v>0.55000000000000004</v>
      </c>
      <c r="K4064" s="2">
        <v>2008</v>
      </c>
      <c r="L4064" s="2" t="s">
        <v>21</v>
      </c>
      <c r="M4064" s="3">
        <v>39756</v>
      </c>
    </row>
    <row r="4065" spans="1:13" x14ac:dyDescent="0.2">
      <c r="A4065" s="1" t="s">
        <v>205</v>
      </c>
      <c r="B4065" s="2" t="s">
        <v>2152</v>
      </c>
      <c r="C4065" s="2" t="s">
        <v>24</v>
      </c>
      <c r="D4065" s="4">
        <v>20000000</v>
      </c>
      <c r="E4065" s="2" t="s">
        <v>3438</v>
      </c>
      <c r="F4065" s="2" t="s">
        <v>107</v>
      </c>
      <c r="G4065" s="2">
        <v>73.8</v>
      </c>
      <c r="H4065" s="2">
        <v>26.2</v>
      </c>
      <c r="I4065" s="2" t="s">
        <v>19</v>
      </c>
      <c r="J4065" s="6">
        <v>0.55000000000000004</v>
      </c>
      <c r="K4065" s="2">
        <v>2008</v>
      </c>
      <c r="L4065" s="2" t="s">
        <v>21</v>
      </c>
      <c r="M4065" s="3">
        <v>39756</v>
      </c>
    </row>
    <row r="4066" spans="1:13" x14ac:dyDescent="0.2">
      <c r="A4066" s="1" t="s">
        <v>122</v>
      </c>
      <c r="B4066" s="2" t="s">
        <v>4403</v>
      </c>
      <c r="C4066" s="2" t="s">
        <v>24</v>
      </c>
      <c r="D4066" s="4">
        <v>8950000</v>
      </c>
      <c r="E4066" s="2" t="s">
        <v>3438</v>
      </c>
      <c r="F4066" s="2" t="s">
        <v>59</v>
      </c>
      <c r="G4066" s="2">
        <v>56.1</v>
      </c>
      <c r="H4066" s="2">
        <v>43.9</v>
      </c>
      <c r="I4066" s="2" t="s">
        <v>19</v>
      </c>
      <c r="J4066" s="6">
        <v>0.55000000000000004</v>
      </c>
      <c r="K4066" s="2">
        <v>2008</v>
      </c>
      <c r="L4066" s="2" t="s">
        <v>21</v>
      </c>
      <c r="M4066" s="3">
        <v>39756</v>
      </c>
    </row>
    <row r="4067" spans="1:13" x14ac:dyDescent="0.2">
      <c r="A4067" s="1" t="s">
        <v>374</v>
      </c>
      <c r="B4067" s="2" t="s">
        <v>3605</v>
      </c>
      <c r="C4067" s="2" t="s">
        <v>15</v>
      </c>
      <c r="D4067" s="2" t="s">
        <v>4404</v>
      </c>
      <c r="E4067" s="2" t="s">
        <v>3438</v>
      </c>
      <c r="F4067" s="2" t="s">
        <v>257</v>
      </c>
      <c r="G4067" s="2">
        <v>76.7</v>
      </c>
      <c r="H4067" s="2">
        <v>23.4</v>
      </c>
      <c r="I4067" s="2" t="s">
        <v>19</v>
      </c>
      <c r="J4067" s="2" t="s">
        <v>20</v>
      </c>
      <c r="K4067" s="2">
        <v>2008</v>
      </c>
      <c r="L4067" s="2" t="s">
        <v>21</v>
      </c>
      <c r="M4067" s="3">
        <v>39756</v>
      </c>
    </row>
    <row r="4068" spans="1:13" x14ac:dyDescent="0.2">
      <c r="A4068" s="1" t="s">
        <v>91</v>
      </c>
      <c r="B4068" s="2" t="s">
        <v>3960</v>
      </c>
      <c r="C4068" s="2" t="s">
        <v>15</v>
      </c>
      <c r="D4068" s="2" t="s">
        <v>4405</v>
      </c>
      <c r="E4068" s="2" t="s">
        <v>3438</v>
      </c>
      <c r="F4068" s="2" t="s">
        <v>314</v>
      </c>
      <c r="G4068" s="2">
        <v>72.2</v>
      </c>
      <c r="H4068" s="2">
        <v>27.8</v>
      </c>
      <c r="I4068" s="2" t="s">
        <v>19</v>
      </c>
      <c r="J4068" s="2" t="s">
        <v>20</v>
      </c>
      <c r="K4068" s="2">
        <v>2008</v>
      </c>
      <c r="L4068" s="2" t="s">
        <v>21</v>
      </c>
      <c r="M4068" s="3">
        <v>39756</v>
      </c>
    </row>
    <row r="4069" spans="1:13" x14ac:dyDescent="0.2">
      <c r="A4069" s="1" t="s">
        <v>269</v>
      </c>
      <c r="B4069" s="2" t="s">
        <v>3499</v>
      </c>
      <c r="C4069" s="2" t="s">
        <v>24</v>
      </c>
      <c r="D4069" s="4">
        <v>2440000</v>
      </c>
      <c r="E4069" s="2" t="s">
        <v>3438</v>
      </c>
      <c r="F4069" s="2" t="s">
        <v>4406</v>
      </c>
      <c r="G4069" s="2">
        <v>59.7</v>
      </c>
      <c r="H4069" s="2">
        <v>40.299999999999997</v>
      </c>
      <c r="I4069" s="2" t="s">
        <v>19</v>
      </c>
      <c r="J4069" s="6">
        <v>0.55000000000000004</v>
      </c>
      <c r="K4069" s="2">
        <v>2008</v>
      </c>
      <c r="L4069" s="2" t="s">
        <v>21</v>
      </c>
      <c r="M4069" s="3">
        <v>39756</v>
      </c>
    </row>
    <row r="4070" spans="1:13" x14ac:dyDescent="0.2">
      <c r="A4070" s="1" t="s">
        <v>52</v>
      </c>
      <c r="B4070" s="2" t="s">
        <v>2127</v>
      </c>
      <c r="C4070" s="2" t="s">
        <v>15</v>
      </c>
      <c r="D4070" s="2" t="s">
        <v>4407</v>
      </c>
      <c r="E4070" s="2" t="s">
        <v>3438</v>
      </c>
      <c r="F4070" s="2" t="s">
        <v>233</v>
      </c>
      <c r="G4070" s="2">
        <v>79.400000000000006</v>
      </c>
      <c r="H4070" s="2">
        <v>20.6</v>
      </c>
      <c r="I4070" s="2" t="s">
        <v>19</v>
      </c>
      <c r="J4070" s="2" t="s">
        <v>20</v>
      </c>
      <c r="K4070" s="2">
        <v>2008</v>
      </c>
      <c r="L4070" s="2" t="s">
        <v>21</v>
      </c>
      <c r="M4070" s="3">
        <v>39756</v>
      </c>
    </row>
    <row r="4071" spans="1:13" x14ac:dyDescent="0.2">
      <c r="A4071" s="1" t="s">
        <v>220</v>
      </c>
      <c r="B4071" s="2" t="s">
        <v>3502</v>
      </c>
      <c r="C4071" s="2" t="s">
        <v>24</v>
      </c>
      <c r="D4071" s="4">
        <v>25000000</v>
      </c>
      <c r="E4071" s="2" t="s">
        <v>3438</v>
      </c>
      <c r="F4071" s="2" t="s">
        <v>233</v>
      </c>
      <c r="G4071" s="2">
        <v>64.2</v>
      </c>
      <c r="H4071" s="2">
        <v>35.799999999999997</v>
      </c>
      <c r="I4071" s="2" t="s">
        <v>19</v>
      </c>
      <c r="J4071" s="6">
        <v>0.55000000000000004</v>
      </c>
      <c r="K4071" s="2">
        <v>2008</v>
      </c>
      <c r="L4071" s="2" t="s">
        <v>21</v>
      </c>
      <c r="M4071" s="3">
        <v>39756</v>
      </c>
    </row>
    <row r="4072" spans="1:13" x14ac:dyDescent="0.2">
      <c r="A4072" s="1" t="s">
        <v>22</v>
      </c>
      <c r="B4072" s="2" t="s">
        <v>3610</v>
      </c>
      <c r="C4072" s="2" t="s">
        <v>24</v>
      </c>
      <c r="D4072" s="4">
        <v>50000000</v>
      </c>
      <c r="E4072" s="2" t="s">
        <v>3438</v>
      </c>
      <c r="F4072" s="2" t="s">
        <v>93</v>
      </c>
      <c r="G4072" s="2">
        <v>66.400000000000006</v>
      </c>
      <c r="H4072" s="2">
        <v>33.6</v>
      </c>
      <c r="I4072" s="2" t="s">
        <v>19</v>
      </c>
      <c r="J4072" s="6">
        <v>0.55000000000000004</v>
      </c>
      <c r="K4072" s="2">
        <v>2008</v>
      </c>
      <c r="L4072" s="2" t="s">
        <v>21</v>
      </c>
      <c r="M4072" s="3">
        <v>39756</v>
      </c>
    </row>
    <row r="4073" spans="1:13" x14ac:dyDescent="0.2">
      <c r="A4073" s="1" t="s">
        <v>45</v>
      </c>
      <c r="B4073" s="2" t="s">
        <v>2158</v>
      </c>
      <c r="C4073" s="2" t="s">
        <v>15</v>
      </c>
      <c r="D4073" s="2" t="s">
        <v>4408</v>
      </c>
      <c r="E4073" s="2" t="s">
        <v>3438</v>
      </c>
      <c r="F4073" s="2" t="s">
        <v>18</v>
      </c>
      <c r="G4073" s="2">
        <v>75.7</v>
      </c>
      <c r="H4073" s="2">
        <v>24.3</v>
      </c>
      <c r="I4073" s="2" t="s">
        <v>19</v>
      </c>
      <c r="J4073" s="2" t="s">
        <v>20</v>
      </c>
      <c r="K4073" s="2">
        <v>2008</v>
      </c>
      <c r="L4073" s="2" t="s">
        <v>21</v>
      </c>
      <c r="M4073" s="3">
        <v>39756</v>
      </c>
    </row>
    <row r="4074" spans="1:13" x14ac:dyDescent="0.2">
      <c r="A4074" s="1" t="s">
        <v>13</v>
      </c>
      <c r="B4074" s="2" t="s">
        <v>3742</v>
      </c>
      <c r="C4074" s="2" t="s">
        <v>24</v>
      </c>
      <c r="D4074" s="4">
        <v>148000000</v>
      </c>
      <c r="E4074" s="2" t="s">
        <v>3438</v>
      </c>
      <c r="F4074" s="2" t="s">
        <v>130</v>
      </c>
      <c r="G4074" s="2">
        <v>74.2</v>
      </c>
      <c r="H4074" s="2">
        <v>25.8</v>
      </c>
      <c r="I4074" s="2" t="s">
        <v>19</v>
      </c>
      <c r="J4074" s="6">
        <v>0.55000000000000004</v>
      </c>
      <c r="K4074" s="2">
        <v>2008</v>
      </c>
      <c r="L4074" s="2" t="s">
        <v>21</v>
      </c>
      <c r="M4074" s="3">
        <v>39756</v>
      </c>
    </row>
    <row r="4075" spans="1:13" x14ac:dyDescent="0.2">
      <c r="A4075" s="1" t="s">
        <v>13</v>
      </c>
      <c r="B4075" s="2" t="s">
        <v>3799</v>
      </c>
      <c r="C4075" s="2" t="s">
        <v>24</v>
      </c>
      <c r="D4075" s="4">
        <v>67480000</v>
      </c>
      <c r="E4075" s="2" t="s">
        <v>3438</v>
      </c>
      <c r="F4075" s="2" t="s">
        <v>365</v>
      </c>
      <c r="G4075" s="2">
        <v>61.6</v>
      </c>
      <c r="H4075" s="2">
        <v>38.4</v>
      </c>
      <c r="I4075" s="2" t="s">
        <v>19</v>
      </c>
      <c r="J4075" s="6">
        <v>0.55000000000000004</v>
      </c>
      <c r="K4075" s="2">
        <v>2008</v>
      </c>
      <c r="L4075" s="2" t="s">
        <v>21</v>
      </c>
      <c r="M4075" s="3">
        <v>39756</v>
      </c>
    </row>
    <row r="4076" spans="1:13" x14ac:dyDescent="0.2">
      <c r="A4076" s="1" t="s">
        <v>535</v>
      </c>
      <c r="B4076" s="2" t="s">
        <v>4104</v>
      </c>
      <c r="C4076" s="2" t="s">
        <v>24</v>
      </c>
      <c r="D4076" s="4">
        <v>9500000</v>
      </c>
      <c r="E4076" s="2" t="s">
        <v>3438</v>
      </c>
      <c r="F4076" s="2" t="s">
        <v>130</v>
      </c>
      <c r="G4076" s="2">
        <v>54.1</v>
      </c>
      <c r="H4076" s="2">
        <v>45.9</v>
      </c>
      <c r="I4076" s="2" t="s">
        <v>26</v>
      </c>
      <c r="J4076" s="6">
        <v>0.55000000000000004</v>
      </c>
      <c r="K4076" s="2">
        <v>2008</v>
      </c>
      <c r="L4076" s="2" t="s">
        <v>21</v>
      </c>
      <c r="M4076" s="3">
        <v>39756</v>
      </c>
    </row>
    <row r="4077" spans="1:13" x14ac:dyDescent="0.2">
      <c r="A4077" s="1" t="s">
        <v>79</v>
      </c>
      <c r="B4077" s="2" t="s">
        <v>3620</v>
      </c>
      <c r="C4077" s="2" t="s">
        <v>24</v>
      </c>
      <c r="D4077" s="4">
        <v>22500000</v>
      </c>
      <c r="E4077" s="2" t="s">
        <v>3438</v>
      </c>
      <c r="F4077" s="2" t="s">
        <v>136</v>
      </c>
      <c r="G4077" s="2">
        <v>76.900000000000006</v>
      </c>
      <c r="H4077" s="2">
        <v>23.1</v>
      </c>
      <c r="I4077" s="2" t="s">
        <v>19</v>
      </c>
      <c r="J4077" s="6">
        <v>0.55000000000000004</v>
      </c>
      <c r="K4077" s="2">
        <v>2008</v>
      </c>
      <c r="L4077" s="2" t="s">
        <v>21</v>
      </c>
      <c r="M4077" s="3">
        <v>39756</v>
      </c>
    </row>
    <row r="4078" spans="1:13" x14ac:dyDescent="0.2">
      <c r="A4078" s="1" t="s">
        <v>79</v>
      </c>
      <c r="B4078" s="2" t="s">
        <v>4105</v>
      </c>
      <c r="C4078" s="2" t="s">
        <v>24</v>
      </c>
      <c r="D4078" s="4">
        <v>28000000</v>
      </c>
      <c r="E4078" s="2" t="s">
        <v>3438</v>
      </c>
      <c r="F4078" s="2" t="s">
        <v>18</v>
      </c>
      <c r="G4078" s="2">
        <v>72.900000000000006</v>
      </c>
      <c r="H4078" s="2">
        <v>27.2</v>
      </c>
      <c r="I4078" s="2" t="s">
        <v>19</v>
      </c>
      <c r="J4078" s="6">
        <v>0.55000000000000004</v>
      </c>
      <c r="K4078" s="2">
        <v>2008</v>
      </c>
      <c r="L4078" s="2" t="s">
        <v>21</v>
      </c>
      <c r="M4078" s="3">
        <v>39756</v>
      </c>
    </row>
    <row r="4079" spans="1:13" x14ac:dyDescent="0.2">
      <c r="A4079" s="1" t="s">
        <v>91</v>
      </c>
      <c r="B4079" s="2" t="s">
        <v>3802</v>
      </c>
      <c r="C4079" s="2" t="s">
        <v>15</v>
      </c>
      <c r="D4079" s="2" t="s">
        <v>4409</v>
      </c>
      <c r="E4079" s="2" t="s">
        <v>3438</v>
      </c>
      <c r="F4079" s="2" t="s">
        <v>140</v>
      </c>
      <c r="G4079" s="2">
        <v>71.8</v>
      </c>
      <c r="H4079" s="2">
        <v>28.2</v>
      </c>
      <c r="I4079" s="2" t="s">
        <v>19</v>
      </c>
      <c r="J4079" s="2" t="s">
        <v>20</v>
      </c>
      <c r="K4079" s="2">
        <v>2008</v>
      </c>
      <c r="L4079" s="2" t="s">
        <v>21</v>
      </c>
      <c r="M4079" s="3">
        <v>39756</v>
      </c>
    </row>
    <row r="4080" spans="1:13" x14ac:dyDescent="0.2">
      <c r="A4080" s="1" t="s">
        <v>13</v>
      </c>
      <c r="B4080" s="2" t="s">
        <v>3746</v>
      </c>
      <c r="C4080" s="2" t="s">
        <v>24</v>
      </c>
      <c r="D4080" s="4">
        <v>14000000</v>
      </c>
      <c r="E4080" s="2" t="s">
        <v>3438</v>
      </c>
      <c r="F4080" s="2" t="s">
        <v>115</v>
      </c>
      <c r="G4080" s="2">
        <v>67.3</v>
      </c>
      <c r="H4080" s="2">
        <v>32.700000000000003</v>
      </c>
      <c r="I4080" s="2" t="s">
        <v>19</v>
      </c>
      <c r="J4080" s="6">
        <v>0.55000000000000004</v>
      </c>
      <c r="K4080" s="2">
        <v>2008</v>
      </c>
      <c r="L4080" s="2" t="s">
        <v>21</v>
      </c>
      <c r="M4080" s="3">
        <v>39756</v>
      </c>
    </row>
    <row r="4081" spans="1:13" x14ac:dyDescent="0.2">
      <c r="A4081" s="1" t="s">
        <v>339</v>
      </c>
      <c r="B4081" s="2" t="s">
        <v>3514</v>
      </c>
      <c r="C4081" s="2" t="s">
        <v>24</v>
      </c>
      <c r="D4081" s="4">
        <v>20700000</v>
      </c>
      <c r="E4081" s="2" t="s">
        <v>3438</v>
      </c>
      <c r="F4081" s="2" t="s">
        <v>35</v>
      </c>
      <c r="G4081" s="2">
        <v>49.5</v>
      </c>
      <c r="H4081" s="2">
        <v>50.5</v>
      </c>
      <c r="I4081" s="2" t="s">
        <v>26</v>
      </c>
      <c r="J4081" s="6">
        <v>0.55000000000000004</v>
      </c>
      <c r="K4081" s="2">
        <v>2008</v>
      </c>
      <c r="L4081" s="2" t="s">
        <v>21</v>
      </c>
      <c r="M4081" s="3">
        <v>39756</v>
      </c>
    </row>
    <row r="4082" spans="1:13" x14ac:dyDescent="0.2">
      <c r="A4082" s="1" t="s">
        <v>13</v>
      </c>
      <c r="B4082" s="2" t="s">
        <v>4304</v>
      </c>
      <c r="C4082" s="2" t="s">
        <v>24</v>
      </c>
      <c r="D4082" s="4">
        <v>98000000</v>
      </c>
      <c r="E4082" s="2" t="s">
        <v>3438</v>
      </c>
      <c r="F4082" s="2" t="s">
        <v>4305</v>
      </c>
      <c r="G4082" s="2">
        <v>70.8</v>
      </c>
      <c r="H4082" s="2">
        <v>29.2</v>
      </c>
      <c r="I4082" s="2" t="s">
        <v>19</v>
      </c>
      <c r="J4082" s="6">
        <v>0.55000000000000004</v>
      </c>
      <c r="K4082" s="2">
        <v>2008</v>
      </c>
      <c r="L4082" s="2" t="s">
        <v>21</v>
      </c>
      <c r="M4082" s="3">
        <v>39756</v>
      </c>
    </row>
    <row r="4083" spans="1:13" x14ac:dyDescent="0.2">
      <c r="A4083" s="1" t="s">
        <v>177</v>
      </c>
      <c r="B4083" s="2" t="s">
        <v>4029</v>
      </c>
      <c r="C4083" s="2" t="s">
        <v>24</v>
      </c>
      <c r="D4083" s="4">
        <v>5950000</v>
      </c>
      <c r="E4083" s="2" t="s">
        <v>3438</v>
      </c>
      <c r="F4083" s="2" t="s">
        <v>65</v>
      </c>
      <c r="G4083" s="2">
        <v>71.400000000000006</v>
      </c>
      <c r="H4083" s="2">
        <v>28.6</v>
      </c>
      <c r="I4083" s="2" t="s">
        <v>19</v>
      </c>
      <c r="J4083" s="6">
        <v>0.55000000000000004</v>
      </c>
      <c r="K4083" s="2">
        <v>2008</v>
      </c>
      <c r="L4083" s="2" t="s">
        <v>21</v>
      </c>
      <c r="M4083" s="3">
        <v>39756</v>
      </c>
    </row>
    <row r="4084" spans="1:13" x14ac:dyDescent="0.2">
      <c r="A4084" s="1" t="s">
        <v>220</v>
      </c>
      <c r="B4084" s="2" t="s">
        <v>4410</v>
      </c>
      <c r="C4084" s="2" t="s">
        <v>24</v>
      </c>
      <c r="D4084" s="4">
        <v>60000000</v>
      </c>
      <c r="E4084" s="2" t="s">
        <v>3438</v>
      </c>
      <c r="F4084" s="2" t="s">
        <v>140</v>
      </c>
      <c r="G4084" s="2">
        <v>72.599999999999994</v>
      </c>
      <c r="H4084" s="2">
        <v>27.4</v>
      </c>
      <c r="I4084" s="2" t="s">
        <v>19</v>
      </c>
      <c r="J4084" s="6">
        <v>0.55000000000000004</v>
      </c>
      <c r="K4084" s="2">
        <v>2008</v>
      </c>
      <c r="L4084" s="2" t="s">
        <v>21</v>
      </c>
      <c r="M4084" s="3">
        <v>39756</v>
      </c>
    </row>
    <row r="4085" spans="1:13" x14ac:dyDescent="0.2">
      <c r="A4085" s="1" t="s">
        <v>535</v>
      </c>
      <c r="B4085" s="2" t="s">
        <v>4411</v>
      </c>
      <c r="C4085" s="2" t="s">
        <v>24</v>
      </c>
      <c r="D4085" s="4">
        <v>19000000</v>
      </c>
      <c r="E4085" s="2" t="s">
        <v>3438</v>
      </c>
      <c r="F4085" s="2" t="s">
        <v>245</v>
      </c>
      <c r="G4085" s="2">
        <v>57.7</v>
      </c>
      <c r="H4085" s="2">
        <v>42.3</v>
      </c>
      <c r="I4085" s="2" t="s">
        <v>19</v>
      </c>
      <c r="J4085" s="6">
        <v>0.55000000000000004</v>
      </c>
      <c r="K4085" s="2">
        <v>2008</v>
      </c>
      <c r="L4085" s="2" t="s">
        <v>21</v>
      </c>
      <c r="M4085" s="3">
        <v>39756</v>
      </c>
    </row>
    <row r="4086" spans="1:13" x14ac:dyDescent="0.2">
      <c r="A4086" s="1" t="s">
        <v>60</v>
      </c>
      <c r="B4086" s="2" t="s">
        <v>4412</v>
      </c>
      <c r="C4086" s="2" t="s">
        <v>24</v>
      </c>
      <c r="D4086" s="4">
        <v>23000000</v>
      </c>
      <c r="E4086" s="2" t="s">
        <v>3438</v>
      </c>
      <c r="F4086" s="2" t="s">
        <v>95</v>
      </c>
      <c r="G4086" s="2">
        <v>71.3</v>
      </c>
      <c r="H4086" s="2">
        <v>28.7</v>
      </c>
      <c r="I4086" s="2" t="s">
        <v>19</v>
      </c>
      <c r="J4086" s="6">
        <v>0.55000000000000004</v>
      </c>
      <c r="K4086" s="2">
        <v>2008</v>
      </c>
      <c r="L4086" s="2" t="s">
        <v>21</v>
      </c>
      <c r="M4086" s="3">
        <v>39756</v>
      </c>
    </row>
    <row r="4087" spans="1:13" x14ac:dyDescent="0.2">
      <c r="A4087" s="1" t="s">
        <v>13</v>
      </c>
      <c r="B4087" s="2" t="s">
        <v>3988</v>
      </c>
      <c r="C4087" s="2" t="s">
        <v>24</v>
      </c>
      <c r="D4087" s="4">
        <v>50000000</v>
      </c>
      <c r="E4087" s="2" t="s">
        <v>3438</v>
      </c>
      <c r="F4087" s="2" t="s">
        <v>831</v>
      </c>
      <c r="G4087" s="2">
        <v>74.900000000000006</v>
      </c>
      <c r="H4087" s="2">
        <v>25.1</v>
      </c>
      <c r="I4087" s="2" t="s">
        <v>19</v>
      </c>
      <c r="J4087" s="6">
        <v>0.55000000000000004</v>
      </c>
      <c r="K4087" s="2">
        <v>2008</v>
      </c>
      <c r="L4087" s="2" t="s">
        <v>21</v>
      </c>
      <c r="M4087" s="3">
        <v>39756</v>
      </c>
    </row>
    <row r="4088" spans="1:13" x14ac:dyDescent="0.2">
      <c r="A4088" s="1" t="s">
        <v>13</v>
      </c>
      <c r="B4088" s="2" t="s">
        <v>3758</v>
      </c>
      <c r="C4088" s="2" t="s">
        <v>24</v>
      </c>
      <c r="D4088" s="4">
        <v>13000000</v>
      </c>
      <c r="E4088" s="2" t="s">
        <v>3438</v>
      </c>
      <c r="F4088" s="2" t="s">
        <v>4413</v>
      </c>
      <c r="G4088" s="2">
        <v>55.8</v>
      </c>
      <c r="H4088" s="2">
        <v>44.2</v>
      </c>
      <c r="I4088" s="2" t="s">
        <v>19</v>
      </c>
      <c r="J4088" s="6">
        <v>0.55000000000000004</v>
      </c>
      <c r="K4088" s="2">
        <v>2008</v>
      </c>
      <c r="L4088" s="2" t="s">
        <v>21</v>
      </c>
      <c r="M4088" s="3">
        <v>39756</v>
      </c>
    </row>
    <row r="4089" spans="1:13" x14ac:dyDescent="0.2">
      <c r="A4089" s="1" t="s">
        <v>329</v>
      </c>
      <c r="B4089" s="2" t="s">
        <v>3641</v>
      </c>
      <c r="C4089" s="2" t="s">
        <v>24</v>
      </c>
      <c r="D4089" s="4">
        <v>20000000</v>
      </c>
      <c r="E4089" s="2" t="s">
        <v>3438</v>
      </c>
      <c r="F4089" s="2" t="s">
        <v>159</v>
      </c>
      <c r="G4089" s="2">
        <v>54</v>
      </c>
      <c r="H4089" s="2">
        <v>46</v>
      </c>
      <c r="I4089" s="2" t="s">
        <v>26</v>
      </c>
      <c r="J4089" s="2" t="s">
        <v>20</v>
      </c>
      <c r="K4089" s="2">
        <v>2008</v>
      </c>
      <c r="L4089" s="2" t="s">
        <v>21</v>
      </c>
      <c r="M4089" s="3">
        <v>39756</v>
      </c>
    </row>
    <row r="4090" spans="1:13" x14ac:dyDescent="0.2">
      <c r="A4090" s="1" t="s">
        <v>535</v>
      </c>
      <c r="B4090" s="2" t="s">
        <v>4414</v>
      </c>
      <c r="C4090" s="2" t="s">
        <v>24</v>
      </c>
      <c r="D4090" s="4">
        <v>11000000</v>
      </c>
      <c r="E4090" s="2" t="s">
        <v>3438</v>
      </c>
      <c r="F4090" s="2" t="s">
        <v>55</v>
      </c>
      <c r="G4090" s="2">
        <v>55.7</v>
      </c>
      <c r="H4090" s="2">
        <v>44.3</v>
      </c>
      <c r="I4090" s="2" t="s">
        <v>19</v>
      </c>
      <c r="J4090" s="6">
        <v>0.55000000000000004</v>
      </c>
      <c r="K4090" s="2">
        <v>2008</v>
      </c>
      <c r="L4090" s="2" t="s">
        <v>21</v>
      </c>
      <c r="M4090" s="3">
        <v>39756</v>
      </c>
    </row>
    <row r="4091" spans="1:13" x14ac:dyDescent="0.2">
      <c r="A4091" s="1" t="s">
        <v>535</v>
      </c>
      <c r="B4091" s="2" t="s">
        <v>3992</v>
      </c>
      <c r="C4091" s="2" t="s">
        <v>24</v>
      </c>
      <c r="D4091" s="4">
        <v>12400000</v>
      </c>
      <c r="E4091" s="2" t="s">
        <v>3438</v>
      </c>
      <c r="F4091" s="2" t="s">
        <v>76</v>
      </c>
      <c r="G4091" s="2">
        <v>66.900000000000006</v>
      </c>
      <c r="H4091" s="2">
        <v>33.1</v>
      </c>
      <c r="I4091" s="2" t="s">
        <v>19</v>
      </c>
      <c r="J4091" s="6">
        <v>0.55000000000000004</v>
      </c>
      <c r="K4091" s="2">
        <v>2008</v>
      </c>
      <c r="L4091" s="2" t="s">
        <v>21</v>
      </c>
      <c r="M4091" s="3">
        <v>39756</v>
      </c>
    </row>
    <row r="4092" spans="1:13" x14ac:dyDescent="0.2">
      <c r="A4092" s="1" t="s">
        <v>535</v>
      </c>
      <c r="B4092" s="2" t="s">
        <v>3813</v>
      </c>
      <c r="C4092" s="2" t="s">
        <v>24</v>
      </c>
      <c r="D4092" s="4">
        <v>3800000</v>
      </c>
      <c r="E4092" s="2" t="s">
        <v>3438</v>
      </c>
      <c r="F4092" s="2" t="s">
        <v>59</v>
      </c>
      <c r="G4092" s="2">
        <v>62.5</v>
      </c>
      <c r="H4092" s="2">
        <v>37.5</v>
      </c>
      <c r="I4092" s="2" t="s">
        <v>19</v>
      </c>
      <c r="J4092" s="6">
        <v>0.55000000000000004</v>
      </c>
      <c r="K4092" s="2">
        <v>2008</v>
      </c>
      <c r="L4092" s="2" t="s">
        <v>21</v>
      </c>
      <c r="M4092" s="3">
        <v>39756</v>
      </c>
    </row>
    <row r="4093" spans="1:13" x14ac:dyDescent="0.2">
      <c r="A4093" s="1" t="s">
        <v>100</v>
      </c>
      <c r="B4093" s="2" t="s">
        <v>3521</v>
      </c>
      <c r="C4093" s="2" t="s">
        <v>24</v>
      </c>
      <c r="D4093" s="4">
        <v>12500000</v>
      </c>
      <c r="E4093" s="2" t="s">
        <v>3438</v>
      </c>
      <c r="F4093" s="2" t="s">
        <v>159</v>
      </c>
      <c r="G4093" s="2">
        <v>57.7</v>
      </c>
      <c r="H4093" s="2">
        <v>42.3</v>
      </c>
      <c r="I4093" s="2" t="s">
        <v>19</v>
      </c>
      <c r="J4093" s="6">
        <v>0.55000000000000004</v>
      </c>
      <c r="K4093" s="2">
        <v>2008</v>
      </c>
      <c r="L4093" s="2" t="s">
        <v>21</v>
      </c>
      <c r="M4093" s="3">
        <v>39756</v>
      </c>
    </row>
    <row r="4094" spans="1:13" x14ac:dyDescent="0.2">
      <c r="A4094" s="1" t="s">
        <v>69</v>
      </c>
      <c r="B4094" s="2" t="s">
        <v>4415</v>
      </c>
      <c r="C4094" s="2" t="s">
        <v>24</v>
      </c>
      <c r="D4094" s="4">
        <v>20000000</v>
      </c>
      <c r="E4094" s="2" t="s">
        <v>3438</v>
      </c>
      <c r="F4094" s="2" t="s">
        <v>257</v>
      </c>
      <c r="G4094" s="2">
        <v>68.099999999999994</v>
      </c>
      <c r="H4094" s="2">
        <v>31.9</v>
      </c>
      <c r="I4094" s="2" t="s">
        <v>19</v>
      </c>
      <c r="J4094" s="6">
        <v>0.55000000000000004</v>
      </c>
      <c r="K4094" s="2">
        <v>2008</v>
      </c>
      <c r="L4094" s="2" t="s">
        <v>21</v>
      </c>
      <c r="M4094" s="3">
        <v>39756</v>
      </c>
    </row>
    <row r="4095" spans="1:13" x14ac:dyDescent="0.2">
      <c r="A4095" s="1" t="s">
        <v>108</v>
      </c>
      <c r="B4095" s="2" t="s">
        <v>3645</v>
      </c>
      <c r="C4095" s="2" t="s">
        <v>24</v>
      </c>
      <c r="D4095" s="4">
        <v>19000000</v>
      </c>
      <c r="E4095" s="2" t="s">
        <v>3438</v>
      </c>
      <c r="F4095" s="2" t="s">
        <v>95</v>
      </c>
      <c r="G4095" s="2">
        <v>68.7</v>
      </c>
      <c r="H4095" s="2">
        <v>31.3</v>
      </c>
      <c r="I4095" s="2" t="s">
        <v>19</v>
      </c>
      <c r="J4095" s="6">
        <v>0.55000000000000004</v>
      </c>
      <c r="K4095" s="2">
        <v>2008</v>
      </c>
      <c r="L4095" s="2" t="s">
        <v>21</v>
      </c>
      <c r="M4095" s="3">
        <v>39756</v>
      </c>
    </row>
    <row r="4096" spans="1:13" x14ac:dyDescent="0.2">
      <c r="A4096" s="1" t="s">
        <v>116</v>
      </c>
      <c r="B4096" s="2" t="s">
        <v>4416</v>
      </c>
      <c r="C4096" s="2" t="s">
        <v>15</v>
      </c>
      <c r="D4096" s="2" t="s">
        <v>4417</v>
      </c>
      <c r="E4096" s="2" t="s">
        <v>3438</v>
      </c>
      <c r="F4096" s="2" t="s">
        <v>251</v>
      </c>
      <c r="G4096" s="2">
        <v>54.1</v>
      </c>
      <c r="H4096" s="2">
        <v>46</v>
      </c>
      <c r="I4096" s="2" t="s">
        <v>26</v>
      </c>
      <c r="J4096" s="2" t="s">
        <v>20</v>
      </c>
      <c r="K4096" s="2">
        <v>2008</v>
      </c>
      <c r="L4096" s="2" t="s">
        <v>21</v>
      </c>
      <c r="M4096" s="3">
        <v>39756</v>
      </c>
    </row>
    <row r="4097" spans="1:13" x14ac:dyDescent="0.2">
      <c r="A4097" s="1" t="s">
        <v>116</v>
      </c>
      <c r="B4097" s="2" t="s">
        <v>3646</v>
      </c>
      <c r="C4097" s="2" t="s">
        <v>24</v>
      </c>
      <c r="D4097" s="4">
        <v>2500000</v>
      </c>
      <c r="E4097" s="2" t="s">
        <v>3438</v>
      </c>
      <c r="F4097" s="2" t="s">
        <v>159</v>
      </c>
      <c r="G4097" s="2">
        <v>53.6</v>
      </c>
      <c r="H4097" s="2">
        <v>46.4</v>
      </c>
      <c r="I4097" s="2" t="s">
        <v>26</v>
      </c>
      <c r="J4097" s="6">
        <v>0.55000000000000004</v>
      </c>
      <c r="K4097" s="2">
        <v>2008</v>
      </c>
      <c r="L4097" s="2" t="s">
        <v>21</v>
      </c>
      <c r="M4097" s="3">
        <v>39756</v>
      </c>
    </row>
    <row r="4098" spans="1:13" x14ac:dyDescent="0.2">
      <c r="A4098" s="1" t="s">
        <v>293</v>
      </c>
      <c r="B4098" s="2" t="s">
        <v>4147</v>
      </c>
      <c r="C4098" s="2" t="s">
        <v>24</v>
      </c>
      <c r="D4098" s="4">
        <v>43100000</v>
      </c>
      <c r="E4098" s="2" t="s">
        <v>3438</v>
      </c>
      <c r="F4098" s="2" t="s">
        <v>44</v>
      </c>
      <c r="G4098" s="2">
        <v>70.5</v>
      </c>
      <c r="H4098" s="2">
        <v>29.5</v>
      </c>
      <c r="I4098" s="2" t="s">
        <v>19</v>
      </c>
      <c r="J4098" s="6">
        <v>0.55000000000000004</v>
      </c>
      <c r="K4098" s="2">
        <v>2008</v>
      </c>
      <c r="L4098" s="2" t="s">
        <v>21</v>
      </c>
      <c r="M4098" s="3">
        <v>39756</v>
      </c>
    </row>
    <row r="4099" spans="1:13" x14ac:dyDescent="0.2">
      <c r="A4099" s="1" t="s">
        <v>269</v>
      </c>
      <c r="B4099" s="2" t="s">
        <v>4232</v>
      </c>
      <c r="C4099" s="2" t="s">
        <v>15</v>
      </c>
      <c r="D4099" s="2" t="s">
        <v>4418</v>
      </c>
      <c r="E4099" s="2" t="s">
        <v>3438</v>
      </c>
      <c r="F4099" s="2" t="s">
        <v>4419</v>
      </c>
      <c r="G4099" s="2">
        <v>71.3</v>
      </c>
      <c r="H4099" s="2">
        <v>28.8</v>
      </c>
      <c r="I4099" s="2" t="s">
        <v>19</v>
      </c>
      <c r="J4099" s="2" t="s">
        <v>20</v>
      </c>
      <c r="K4099" s="2">
        <v>2008</v>
      </c>
      <c r="L4099" s="2" t="s">
        <v>21</v>
      </c>
      <c r="M4099" s="3">
        <v>39756</v>
      </c>
    </row>
    <row r="4100" spans="1:13" x14ac:dyDescent="0.2">
      <c r="A4100" s="1" t="s">
        <v>205</v>
      </c>
      <c r="B4100" s="2" t="s">
        <v>3530</v>
      </c>
      <c r="C4100" s="2" t="s">
        <v>24</v>
      </c>
      <c r="D4100" s="4">
        <v>61600000</v>
      </c>
      <c r="E4100" s="2" t="s">
        <v>3438</v>
      </c>
      <c r="F4100" s="2" t="s">
        <v>76</v>
      </c>
      <c r="G4100" s="2">
        <v>62.5</v>
      </c>
      <c r="H4100" s="2">
        <v>37.5</v>
      </c>
      <c r="I4100" s="2" t="s">
        <v>19</v>
      </c>
      <c r="J4100" s="6">
        <v>0.55000000000000004</v>
      </c>
      <c r="K4100" s="2">
        <v>2008</v>
      </c>
      <c r="L4100" s="2" t="s">
        <v>49</v>
      </c>
      <c r="M4100" s="3">
        <v>39602</v>
      </c>
    </row>
    <row r="4101" spans="1:13" x14ac:dyDescent="0.2">
      <c r="A4101" s="1" t="s">
        <v>91</v>
      </c>
      <c r="B4101" s="2" t="s">
        <v>3774</v>
      </c>
      <c r="C4101" s="2" t="s">
        <v>15</v>
      </c>
      <c r="D4101" s="2" t="s">
        <v>4420</v>
      </c>
      <c r="E4101" s="2" t="s">
        <v>3438</v>
      </c>
      <c r="F4101" s="2" t="s">
        <v>48</v>
      </c>
      <c r="G4101" s="2">
        <v>66.3</v>
      </c>
      <c r="H4101" s="2">
        <v>33.700000000000003</v>
      </c>
      <c r="I4101" s="2" t="s">
        <v>26</v>
      </c>
      <c r="J4101" s="2" t="s">
        <v>20</v>
      </c>
      <c r="K4101" s="2">
        <v>2008</v>
      </c>
      <c r="L4101" s="2" t="s">
        <v>49</v>
      </c>
      <c r="M4101" s="3">
        <v>39602</v>
      </c>
    </row>
    <row r="4102" spans="1:13" x14ac:dyDescent="0.2">
      <c r="A4102" s="1" t="s">
        <v>52</v>
      </c>
      <c r="B4102" s="2" t="s">
        <v>3462</v>
      </c>
      <c r="C4102" s="2" t="s">
        <v>24</v>
      </c>
      <c r="D4102" s="4">
        <v>198000000</v>
      </c>
      <c r="E4102" s="2" t="s">
        <v>3438</v>
      </c>
      <c r="F4102" s="2" t="s">
        <v>55</v>
      </c>
      <c r="G4102" s="2">
        <v>67.099999999999994</v>
      </c>
      <c r="H4102" s="2">
        <v>32.9</v>
      </c>
      <c r="I4102" s="2" t="s">
        <v>19</v>
      </c>
      <c r="J4102" s="6">
        <v>0.55000000000000004</v>
      </c>
      <c r="K4102" s="2">
        <v>2008</v>
      </c>
      <c r="L4102" s="2" t="s">
        <v>49</v>
      </c>
      <c r="M4102" s="3">
        <v>39602</v>
      </c>
    </row>
    <row r="4103" spans="1:13" x14ac:dyDescent="0.2">
      <c r="A4103" s="1" t="s">
        <v>111</v>
      </c>
      <c r="B4103" s="2" t="s">
        <v>3837</v>
      </c>
      <c r="C4103" s="2" t="s">
        <v>15</v>
      </c>
      <c r="D4103" s="2" t="s">
        <v>4421</v>
      </c>
      <c r="E4103" s="2" t="s">
        <v>3438</v>
      </c>
      <c r="F4103" s="2" t="s">
        <v>76</v>
      </c>
      <c r="G4103" s="2">
        <v>82.8</v>
      </c>
      <c r="H4103" s="2">
        <v>17.2</v>
      </c>
      <c r="I4103" s="2" t="s">
        <v>19</v>
      </c>
      <c r="J4103" s="2" t="s">
        <v>20</v>
      </c>
      <c r="K4103" s="2">
        <v>2008</v>
      </c>
      <c r="L4103" s="2" t="s">
        <v>49</v>
      </c>
      <c r="M4103" s="3">
        <v>39602</v>
      </c>
    </row>
    <row r="4104" spans="1:13" x14ac:dyDescent="0.2">
      <c r="A4104" s="1" t="s">
        <v>83</v>
      </c>
      <c r="B4104" s="2" t="s">
        <v>84</v>
      </c>
      <c r="C4104" s="2" t="s">
        <v>15</v>
      </c>
      <c r="D4104" s="2" t="s">
        <v>4422</v>
      </c>
      <c r="E4104" s="2" t="s">
        <v>3438</v>
      </c>
      <c r="F4104" s="2" t="s">
        <v>85</v>
      </c>
      <c r="G4104" s="2">
        <v>69</v>
      </c>
      <c r="H4104" s="2">
        <v>31</v>
      </c>
      <c r="I4104" s="2" t="s">
        <v>19</v>
      </c>
      <c r="J4104" s="2" t="s">
        <v>20</v>
      </c>
      <c r="K4104" s="2">
        <v>2008</v>
      </c>
      <c r="L4104" s="2" t="s">
        <v>49</v>
      </c>
      <c r="M4104" s="3">
        <v>39602</v>
      </c>
    </row>
    <row r="4105" spans="1:13" x14ac:dyDescent="0.2">
      <c r="A4105" s="1" t="s">
        <v>242</v>
      </c>
      <c r="B4105" s="2" t="s">
        <v>3680</v>
      </c>
      <c r="C4105" s="2" t="s">
        <v>24</v>
      </c>
      <c r="D4105" s="4">
        <v>205000000</v>
      </c>
      <c r="E4105" s="2" t="s">
        <v>3438</v>
      </c>
      <c r="F4105" s="2" t="s">
        <v>136</v>
      </c>
      <c r="G4105" s="2">
        <v>72.2</v>
      </c>
      <c r="H4105" s="2">
        <v>27.8</v>
      </c>
      <c r="I4105" s="2" t="s">
        <v>19</v>
      </c>
      <c r="J4105" s="6">
        <v>0.55000000000000004</v>
      </c>
      <c r="K4105" s="2">
        <v>2008</v>
      </c>
      <c r="L4105" s="2" t="s">
        <v>49</v>
      </c>
      <c r="M4105" s="3">
        <v>39602</v>
      </c>
    </row>
    <row r="4106" spans="1:13" x14ac:dyDescent="0.2">
      <c r="A4106" s="1" t="s">
        <v>22</v>
      </c>
      <c r="B4106" s="2" t="s">
        <v>2162</v>
      </c>
      <c r="C4106" s="2" t="s">
        <v>24</v>
      </c>
      <c r="D4106" s="4">
        <v>93530000</v>
      </c>
      <c r="E4106" s="2" t="s">
        <v>3438</v>
      </c>
      <c r="F4106" s="2" t="s">
        <v>51</v>
      </c>
      <c r="G4106" s="2">
        <v>52.2</v>
      </c>
      <c r="H4106" s="2">
        <v>47.8</v>
      </c>
      <c r="I4106" s="2" t="s">
        <v>26</v>
      </c>
      <c r="J4106" s="6">
        <v>0.55000000000000004</v>
      </c>
      <c r="K4106" s="2">
        <v>2008</v>
      </c>
      <c r="L4106" s="2" t="s">
        <v>49</v>
      </c>
      <c r="M4106" s="3">
        <v>39602</v>
      </c>
    </row>
    <row r="4107" spans="1:13" x14ac:dyDescent="0.2">
      <c r="A4107" s="1" t="s">
        <v>205</v>
      </c>
      <c r="B4107" s="2" t="s">
        <v>4052</v>
      </c>
      <c r="C4107" s="2" t="s">
        <v>15</v>
      </c>
      <c r="D4107" s="2" t="s">
        <v>4423</v>
      </c>
      <c r="E4107" s="2" t="s">
        <v>3438</v>
      </c>
      <c r="F4107" s="2" t="s">
        <v>130</v>
      </c>
      <c r="G4107" s="2">
        <v>63.5</v>
      </c>
      <c r="H4107" s="2">
        <v>36.5</v>
      </c>
      <c r="I4107" s="2" t="s">
        <v>26</v>
      </c>
      <c r="J4107" s="2" t="s">
        <v>20</v>
      </c>
      <c r="K4107" s="2">
        <v>2008</v>
      </c>
      <c r="L4107" s="2" t="s">
        <v>49</v>
      </c>
      <c r="M4107" s="3">
        <v>39602</v>
      </c>
    </row>
    <row r="4108" spans="1:13" x14ac:dyDescent="0.2">
      <c r="A4108" s="1" t="s">
        <v>52</v>
      </c>
      <c r="B4108" s="2" t="s">
        <v>4015</v>
      </c>
      <c r="C4108" s="2" t="s">
        <v>24</v>
      </c>
      <c r="D4108" s="4">
        <v>179000000</v>
      </c>
      <c r="E4108" s="2" t="s">
        <v>3438</v>
      </c>
      <c r="F4108" s="2" t="s">
        <v>245</v>
      </c>
      <c r="G4108" s="2">
        <v>79.099999999999994</v>
      </c>
      <c r="H4108" s="2">
        <v>20.9</v>
      </c>
      <c r="I4108" s="2" t="s">
        <v>19</v>
      </c>
      <c r="J4108" s="6">
        <v>0.55000000000000004</v>
      </c>
      <c r="K4108" s="2">
        <v>2008</v>
      </c>
      <c r="L4108" s="2" t="s">
        <v>49</v>
      </c>
      <c r="M4108" s="3">
        <v>39602</v>
      </c>
    </row>
    <row r="4109" spans="1:13" x14ac:dyDescent="0.2">
      <c r="A4109" s="1" t="s">
        <v>52</v>
      </c>
      <c r="B4109" s="2" t="s">
        <v>3471</v>
      </c>
      <c r="C4109" s="2" t="s">
        <v>24</v>
      </c>
      <c r="D4109" s="4">
        <v>378000000</v>
      </c>
      <c r="E4109" s="2" t="s">
        <v>3438</v>
      </c>
      <c r="F4109" s="2" t="s">
        <v>107</v>
      </c>
      <c r="G4109" s="2">
        <v>77.599999999999994</v>
      </c>
      <c r="H4109" s="2">
        <v>22.4</v>
      </c>
      <c r="I4109" s="2" t="s">
        <v>19</v>
      </c>
      <c r="J4109" s="6">
        <v>0.55000000000000004</v>
      </c>
      <c r="K4109" s="2">
        <v>2008</v>
      </c>
      <c r="L4109" s="2" t="s">
        <v>49</v>
      </c>
      <c r="M4109" s="3">
        <v>39602</v>
      </c>
    </row>
    <row r="4110" spans="1:13" x14ac:dyDescent="0.2">
      <c r="A4110" s="1" t="s">
        <v>296</v>
      </c>
      <c r="B4110" s="2" t="s">
        <v>3699</v>
      </c>
      <c r="C4110" s="2" t="s">
        <v>24</v>
      </c>
      <c r="D4110" s="4">
        <v>200000000</v>
      </c>
      <c r="E4110" s="2" t="s">
        <v>3438</v>
      </c>
      <c r="F4110" s="2" t="s">
        <v>245</v>
      </c>
      <c r="G4110" s="2">
        <v>68.8</v>
      </c>
      <c r="H4110" s="2">
        <v>31.2</v>
      </c>
      <c r="I4110" s="2" t="s">
        <v>19</v>
      </c>
      <c r="J4110" s="2" t="s">
        <v>20</v>
      </c>
      <c r="K4110" s="2">
        <v>2008</v>
      </c>
      <c r="L4110" s="2" t="s">
        <v>49</v>
      </c>
      <c r="M4110" s="3">
        <v>39602</v>
      </c>
    </row>
    <row r="4111" spans="1:13" x14ac:dyDescent="0.2">
      <c r="A4111" s="1" t="s">
        <v>13</v>
      </c>
      <c r="B4111" s="2" t="s">
        <v>3781</v>
      </c>
      <c r="C4111" s="2" t="s">
        <v>24</v>
      </c>
      <c r="D4111" s="4">
        <v>20000000</v>
      </c>
      <c r="E4111" s="2" t="s">
        <v>3438</v>
      </c>
      <c r="F4111" s="2" t="s">
        <v>65</v>
      </c>
      <c r="G4111" s="2">
        <v>61.9</v>
      </c>
      <c r="H4111" s="2">
        <v>38.1</v>
      </c>
      <c r="I4111" s="2" t="s">
        <v>19</v>
      </c>
      <c r="J4111" s="6">
        <v>0.55000000000000004</v>
      </c>
      <c r="K4111" s="2">
        <v>2008</v>
      </c>
      <c r="L4111" s="2" t="s">
        <v>49</v>
      </c>
      <c r="M4111" s="3">
        <v>39602</v>
      </c>
    </row>
    <row r="4112" spans="1:13" x14ac:dyDescent="0.2">
      <c r="A4112" s="1" t="s">
        <v>122</v>
      </c>
      <c r="B4112" s="2" t="s">
        <v>4392</v>
      </c>
      <c r="C4112" s="2" t="s">
        <v>24</v>
      </c>
      <c r="D4112" s="4">
        <v>87000000</v>
      </c>
      <c r="E4112" s="2" t="s">
        <v>3438</v>
      </c>
      <c r="F4112" s="2" t="s">
        <v>107</v>
      </c>
      <c r="G4112" s="2">
        <v>51.5</v>
      </c>
      <c r="H4112" s="2">
        <v>48.5</v>
      </c>
      <c r="I4112" s="2" t="s">
        <v>26</v>
      </c>
      <c r="J4112" s="6">
        <v>0.55000000000000004</v>
      </c>
      <c r="K4112" s="2">
        <v>2008</v>
      </c>
      <c r="L4112" s="2" t="s">
        <v>49</v>
      </c>
      <c r="M4112" s="3">
        <v>39602</v>
      </c>
    </row>
    <row r="4113" spans="1:13" x14ac:dyDescent="0.2">
      <c r="A4113" s="1" t="s">
        <v>363</v>
      </c>
      <c r="B4113" s="2" t="s">
        <v>3587</v>
      </c>
      <c r="C4113" s="2" t="s">
        <v>24</v>
      </c>
      <c r="D4113" s="4">
        <v>43440000</v>
      </c>
      <c r="E4113" s="2" t="s">
        <v>3438</v>
      </c>
      <c r="F4113" s="2" t="s">
        <v>95</v>
      </c>
      <c r="G4113" s="2">
        <v>69.099999999999994</v>
      </c>
      <c r="H4113" s="2">
        <v>30.9</v>
      </c>
      <c r="I4113" s="2" t="s">
        <v>19</v>
      </c>
      <c r="J4113" s="6">
        <v>0.55000000000000004</v>
      </c>
      <c r="K4113" s="2">
        <v>2008</v>
      </c>
      <c r="L4113" s="2" t="s">
        <v>49</v>
      </c>
      <c r="M4113" s="3">
        <v>39602</v>
      </c>
    </row>
    <row r="4114" spans="1:13" x14ac:dyDescent="0.2">
      <c r="A4114" s="1" t="s">
        <v>122</v>
      </c>
      <c r="B4114" s="2" t="s">
        <v>3590</v>
      </c>
      <c r="C4114" s="2" t="s">
        <v>24</v>
      </c>
      <c r="D4114" s="4">
        <v>66300000</v>
      </c>
      <c r="E4114" s="2" t="s">
        <v>3438</v>
      </c>
      <c r="F4114" s="2" t="s">
        <v>159</v>
      </c>
      <c r="G4114" s="2">
        <v>56.1</v>
      </c>
      <c r="H4114" s="2">
        <v>43.9</v>
      </c>
      <c r="I4114" s="2" t="s">
        <v>19</v>
      </c>
      <c r="J4114" s="6">
        <v>0.55000000000000004</v>
      </c>
      <c r="K4114" s="2">
        <v>2008</v>
      </c>
      <c r="L4114" s="2" t="s">
        <v>49</v>
      </c>
      <c r="M4114" s="3">
        <v>39602</v>
      </c>
    </row>
    <row r="4115" spans="1:13" x14ac:dyDescent="0.2">
      <c r="A4115" s="1" t="s">
        <v>280</v>
      </c>
      <c r="B4115" s="2" t="s">
        <v>3491</v>
      </c>
      <c r="C4115" s="2" t="s">
        <v>24</v>
      </c>
      <c r="D4115" s="4">
        <v>152000000</v>
      </c>
      <c r="E4115" s="2" t="s">
        <v>3438</v>
      </c>
      <c r="F4115" s="2" t="s">
        <v>59</v>
      </c>
      <c r="G4115" s="2">
        <v>54.8</v>
      </c>
      <c r="H4115" s="2">
        <v>45.2</v>
      </c>
      <c r="I4115" s="2" t="s">
        <v>26</v>
      </c>
      <c r="J4115" s="6">
        <v>0.55000000000000004</v>
      </c>
      <c r="K4115" s="2">
        <v>2008</v>
      </c>
      <c r="L4115" s="2" t="s">
        <v>49</v>
      </c>
      <c r="M4115" s="3">
        <v>39602</v>
      </c>
    </row>
    <row r="4116" spans="1:13" x14ac:dyDescent="0.2">
      <c r="A4116" s="1" t="s">
        <v>108</v>
      </c>
      <c r="B4116" s="2" t="s">
        <v>3291</v>
      </c>
      <c r="C4116" s="2" t="s">
        <v>15</v>
      </c>
      <c r="D4116" s="2" t="s">
        <v>4424</v>
      </c>
      <c r="E4116" s="2" t="s">
        <v>3438</v>
      </c>
      <c r="F4116" s="2" t="s">
        <v>136</v>
      </c>
      <c r="G4116" s="2">
        <v>63.7</v>
      </c>
      <c r="H4116" s="2">
        <v>36.299999999999997</v>
      </c>
      <c r="I4116" s="2" t="s">
        <v>26</v>
      </c>
      <c r="J4116" s="2" t="s">
        <v>20</v>
      </c>
      <c r="K4116" s="2">
        <v>2008</v>
      </c>
      <c r="L4116" s="2" t="s">
        <v>49</v>
      </c>
      <c r="M4116" s="3">
        <v>39602</v>
      </c>
    </row>
    <row r="4117" spans="1:13" x14ac:dyDescent="0.2">
      <c r="A4117" s="1" t="s">
        <v>280</v>
      </c>
      <c r="B4117" s="2" t="s">
        <v>3955</v>
      </c>
      <c r="C4117" s="2" t="s">
        <v>24</v>
      </c>
      <c r="D4117" s="4">
        <v>24900000</v>
      </c>
      <c r="E4117" s="2" t="s">
        <v>3438</v>
      </c>
      <c r="F4117" s="2" t="s">
        <v>97</v>
      </c>
      <c r="G4117" s="2">
        <v>64.3</v>
      </c>
      <c r="H4117" s="2">
        <v>35.700000000000003</v>
      </c>
      <c r="I4117" s="2" t="s">
        <v>19</v>
      </c>
      <c r="J4117" s="6">
        <v>0.55000000000000004</v>
      </c>
      <c r="K4117" s="2">
        <v>2008</v>
      </c>
      <c r="L4117" s="2" t="s">
        <v>49</v>
      </c>
      <c r="M4117" s="3">
        <v>39602</v>
      </c>
    </row>
    <row r="4118" spans="1:13" x14ac:dyDescent="0.2">
      <c r="A4118" s="1" t="s">
        <v>13</v>
      </c>
      <c r="B4118" s="2" t="s">
        <v>4099</v>
      </c>
      <c r="C4118" s="2" t="s">
        <v>24</v>
      </c>
      <c r="D4118" s="4">
        <v>31140000</v>
      </c>
      <c r="E4118" s="2" t="s">
        <v>3438</v>
      </c>
      <c r="F4118" s="2" t="s">
        <v>115</v>
      </c>
      <c r="G4118" s="2">
        <v>71.7</v>
      </c>
      <c r="H4118" s="2">
        <v>28.3</v>
      </c>
      <c r="I4118" s="2" t="s">
        <v>19</v>
      </c>
      <c r="J4118" s="6">
        <v>0.55000000000000004</v>
      </c>
      <c r="K4118" s="2">
        <v>2008</v>
      </c>
      <c r="L4118" s="2" t="s">
        <v>49</v>
      </c>
      <c r="M4118" s="3">
        <v>39602</v>
      </c>
    </row>
    <row r="4119" spans="1:13" x14ac:dyDescent="0.2">
      <c r="A4119" s="1" t="s">
        <v>374</v>
      </c>
      <c r="B4119" s="2" t="s">
        <v>4425</v>
      </c>
      <c r="C4119" s="2" t="s">
        <v>24</v>
      </c>
      <c r="D4119" s="4">
        <v>80000000</v>
      </c>
      <c r="E4119" s="2" t="s">
        <v>3438</v>
      </c>
      <c r="F4119" s="2" t="s">
        <v>251</v>
      </c>
      <c r="G4119" s="2">
        <v>63.9</v>
      </c>
      <c r="H4119" s="2">
        <v>36.1</v>
      </c>
      <c r="I4119" s="2" t="s">
        <v>19</v>
      </c>
      <c r="J4119" s="6">
        <v>0.55000000000000004</v>
      </c>
      <c r="K4119" s="2">
        <v>2008</v>
      </c>
      <c r="L4119" s="2" t="s">
        <v>49</v>
      </c>
      <c r="M4119" s="3">
        <v>39602</v>
      </c>
    </row>
    <row r="4120" spans="1:13" x14ac:dyDescent="0.2">
      <c r="A4120" s="1" t="s">
        <v>52</v>
      </c>
      <c r="B4120" s="2" t="s">
        <v>3439</v>
      </c>
      <c r="C4120" s="2" t="s">
        <v>15</v>
      </c>
      <c r="D4120" s="2" t="s">
        <v>4426</v>
      </c>
      <c r="E4120" s="2" t="s">
        <v>3438</v>
      </c>
      <c r="F4120" s="2" t="s">
        <v>59</v>
      </c>
      <c r="G4120" s="2">
        <v>84</v>
      </c>
      <c r="H4120" s="2">
        <v>16</v>
      </c>
      <c r="I4120" s="2" t="s">
        <v>19</v>
      </c>
      <c r="J4120" s="2" t="s">
        <v>20</v>
      </c>
      <c r="K4120" s="2">
        <v>2008</v>
      </c>
      <c r="L4120" s="2" t="s">
        <v>49</v>
      </c>
      <c r="M4120" s="3">
        <v>39602</v>
      </c>
    </row>
    <row r="4121" spans="1:13" x14ac:dyDescent="0.2">
      <c r="A4121" s="1" t="s">
        <v>22</v>
      </c>
      <c r="B4121" s="2" t="s">
        <v>3506</v>
      </c>
      <c r="C4121" s="2" t="s">
        <v>24</v>
      </c>
      <c r="D4121" s="4">
        <v>18800000</v>
      </c>
      <c r="E4121" s="2" t="s">
        <v>3438</v>
      </c>
      <c r="F4121" s="2" t="s">
        <v>93</v>
      </c>
      <c r="G4121" s="2">
        <v>47.3</v>
      </c>
      <c r="H4121" s="2">
        <v>52.7</v>
      </c>
      <c r="I4121" s="2" t="s">
        <v>26</v>
      </c>
      <c r="J4121" s="6">
        <v>0.55000000000000004</v>
      </c>
      <c r="K4121" s="2">
        <v>2008</v>
      </c>
      <c r="L4121" s="2" t="s">
        <v>49</v>
      </c>
      <c r="M4121" s="3">
        <v>39602</v>
      </c>
    </row>
    <row r="4122" spans="1:13" x14ac:dyDescent="0.2">
      <c r="A4122" s="1" t="s">
        <v>79</v>
      </c>
      <c r="B4122" s="2" t="s">
        <v>3508</v>
      </c>
      <c r="C4122" s="2" t="s">
        <v>24</v>
      </c>
      <c r="D4122" s="4">
        <v>195000000</v>
      </c>
      <c r="E4122" s="2" t="s">
        <v>3438</v>
      </c>
      <c r="F4122" s="2" t="s">
        <v>65</v>
      </c>
      <c r="G4122" s="2">
        <v>71.3</v>
      </c>
      <c r="H4122" s="2">
        <v>28.7</v>
      </c>
      <c r="I4122" s="2" t="s">
        <v>19</v>
      </c>
      <c r="J4122" s="6">
        <v>0.55000000000000004</v>
      </c>
      <c r="K4122" s="2">
        <v>2008</v>
      </c>
      <c r="L4122" s="2" t="s">
        <v>49</v>
      </c>
      <c r="M4122" s="3">
        <v>39602</v>
      </c>
    </row>
    <row r="4123" spans="1:13" x14ac:dyDescent="0.2">
      <c r="A4123" s="1" t="s">
        <v>108</v>
      </c>
      <c r="B4123" s="2" t="s">
        <v>3972</v>
      </c>
      <c r="C4123" s="2" t="s">
        <v>15</v>
      </c>
      <c r="D4123" s="2" t="s">
        <v>4427</v>
      </c>
      <c r="E4123" s="2" t="s">
        <v>3438</v>
      </c>
      <c r="F4123" s="2" t="s">
        <v>65</v>
      </c>
      <c r="G4123" s="2">
        <v>62.6</v>
      </c>
      <c r="H4123" s="2">
        <v>37.4</v>
      </c>
      <c r="I4123" s="2" t="s">
        <v>26</v>
      </c>
      <c r="J4123" s="2" t="s">
        <v>20</v>
      </c>
      <c r="K4123" s="2">
        <v>2008</v>
      </c>
      <c r="L4123" s="2" t="s">
        <v>49</v>
      </c>
      <c r="M4123" s="3">
        <v>39602</v>
      </c>
    </row>
    <row r="4124" spans="1:13" x14ac:dyDescent="0.2">
      <c r="A4124" s="1" t="s">
        <v>60</v>
      </c>
      <c r="B4124" s="2" t="s">
        <v>3625</v>
      </c>
      <c r="C4124" s="2" t="s">
        <v>24</v>
      </c>
      <c r="D4124" s="4">
        <v>33500000</v>
      </c>
      <c r="E4124" s="2" t="s">
        <v>3438</v>
      </c>
      <c r="F4124" s="2" t="s">
        <v>76</v>
      </c>
      <c r="G4124" s="2">
        <v>65.2</v>
      </c>
      <c r="H4124" s="2">
        <v>34.799999999999997</v>
      </c>
      <c r="I4124" s="2" t="s">
        <v>19</v>
      </c>
      <c r="J4124" s="6">
        <v>0.55000000000000004</v>
      </c>
      <c r="K4124" s="2">
        <v>2008</v>
      </c>
      <c r="L4124" s="2" t="s">
        <v>49</v>
      </c>
      <c r="M4124" s="3">
        <v>39602</v>
      </c>
    </row>
    <row r="4125" spans="1:13" x14ac:dyDescent="0.2">
      <c r="A4125" s="1" t="s">
        <v>1272</v>
      </c>
      <c r="B4125" s="2" t="s">
        <v>4428</v>
      </c>
      <c r="C4125" s="2" t="s">
        <v>24</v>
      </c>
      <c r="D4125" s="4">
        <v>12600000</v>
      </c>
      <c r="E4125" s="2" t="s">
        <v>3438</v>
      </c>
      <c r="F4125" s="2" t="s">
        <v>251</v>
      </c>
      <c r="G4125" s="2">
        <v>66</v>
      </c>
      <c r="H4125" s="2">
        <v>34</v>
      </c>
      <c r="I4125" s="2" t="s">
        <v>19</v>
      </c>
      <c r="J4125" s="6">
        <v>0.55000000000000004</v>
      </c>
      <c r="K4125" s="2">
        <v>2008</v>
      </c>
      <c r="L4125" s="2" t="s">
        <v>49</v>
      </c>
      <c r="M4125" s="3">
        <v>39602</v>
      </c>
    </row>
    <row r="4126" spans="1:13" x14ac:dyDescent="0.2">
      <c r="A4126" s="1" t="s">
        <v>69</v>
      </c>
      <c r="B4126" s="2" t="s">
        <v>4429</v>
      </c>
      <c r="C4126" s="2" t="s">
        <v>24</v>
      </c>
      <c r="D4126" s="4">
        <v>10900000</v>
      </c>
      <c r="E4126" s="2" t="s">
        <v>3438</v>
      </c>
      <c r="F4126" s="2" t="s">
        <v>35</v>
      </c>
      <c r="G4126" s="2">
        <v>59.4</v>
      </c>
      <c r="H4126" s="2">
        <v>40.6</v>
      </c>
      <c r="I4126" s="2" t="s">
        <v>19</v>
      </c>
      <c r="J4126" s="6">
        <v>0.55000000000000004</v>
      </c>
      <c r="K4126" s="2">
        <v>2008</v>
      </c>
      <c r="L4126" s="2" t="s">
        <v>49</v>
      </c>
      <c r="M4126" s="3">
        <v>39602</v>
      </c>
    </row>
    <row r="4127" spans="1:13" x14ac:dyDescent="0.2">
      <c r="A4127" s="1" t="s">
        <v>339</v>
      </c>
      <c r="B4127" s="2" t="s">
        <v>3514</v>
      </c>
      <c r="C4127" s="2" t="s">
        <v>24</v>
      </c>
      <c r="D4127" s="4">
        <v>20700000</v>
      </c>
      <c r="E4127" s="2" t="s">
        <v>3438</v>
      </c>
      <c r="F4127" s="2" t="s">
        <v>51</v>
      </c>
      <c r="G4127" s="2">
        <v>49.3</v>
      </c>
      <c r="H4127" s="2">
        <v>50.7</v>
      </c>
      <c r="I4127" s="2" t="s">
        <v>26</v>
      </c>
      <c r="J4127" s="6">
        <v>0.55000000000000004</v>
      </c>
      <c r="K4127" s="2">
        <v>2008</v>
      </c>
      <c r="L4127" s="2" t="s">
        <v>49</v>
      </c>
      <c r="M4127" s="3">
        <v>39602</v>
      </c>
    </row>
    <row r="4128" spans="1:13" x14ac:dyDescent="0.2">
      <c r="A4128" s="1" t="s">
        <v>66</v>
      </c>
      <c r="B4128" s="2" t="s">
        <v>4057</v>
      </c>
      <c r="C4128" s="2" t="s">
        <v>15</v>
      </c>
      <c r="D4128" s="2" t="s">
        <v>4430</v>
      </c>
      <c r="E4128" s="2" t="s">
        <v>3438</v>
      </c>
      <c r="F4128" s="2" t="s">
        <v>55</v>
      </c>
      <c r="G4128" s="2">
        <v>71.900000000000006</v>
      </c>
      <c r="H4128" s="2">
        <v>28.1</v>
      </c>
      <c r="I4128" s="2" t="s">
        <v>19</v>
      </c>
      <c r="J4128" s="2" t="s">
        <v>20</v>
      </c>
      <c r="K4128" s="2">
        <v>2008</v>
      </c>
      <c r="L4128" s="2" t="s">
        <v>49</v>
      </c>
      <c r="M4128" s="3">
        <v>39602</v>
      </c>
    </row>
    <row r="4129" spans="1:13" x14ac:dyDescent="0.2">
      <c r="A4129" s="1" t="s">
        <v>13</v>
      </c>
      <c r="B4129" s="2" t="s">
        <v>4304</v>
      </c>
      <c r="C4129" s="2" t="s">
        <v>15</v>
      </c>
      <c r="D4129" s="2" t="s">
        <v>4431</v>
      </c>
      <c r="E4129" s="2" t="s">
        <v>3438</v>
      </c>
      <c r="F4129" s="2" t="s">
        <v>107</v>
      </c>
      <c r="G4129" s="2">
        <v>56.4</v>
      </c>
      <c r="H4129" s="2">
        <v>43.6</v>
      </c>
      <c r="I4129" s="2" t="s">
        <v>26</v>
      </c>
      <c r="J4129" s="2" t="s">
        <v>20</v>
      </c>
      <c r="K4129" s="2">
        <v>2008</v>
      </c>
      <c r="L4129" s="2" t="s">
        <v>49</v>
      </c>
      <c r="M4129" s="3">
        <v>39602</v>
      </c>
    </row>
    <row r="4130" spans="1:13" x14ac:dyDescent="0.2">
      <c r="A4130" s="1" t="s">
        <v>339</v>
      </c>
      <c r="B4130" s="2" t="s">
        <v>3635</v>
      </c>
      <c r="C4130" s="2" t="s">
        <v>24</v>
      </c>
      <c r="D4130" s="4">
        <v>16000000</v>
      </c>
      <c r="E4130" s="2" t="s">
        <v>3438</v>
      </c>
      <c r="F4130" s="2" t="s">
        <v>76</v>
      </c>
      <c r="G4130" s="2">
        <v>69.2</v>
      </c>
      <c r="H4130" s="2">
        <v>30.8</v>
      </c>
      <c r="I4130" s="2" t="s">
        <v>19</v>
      </c>
      <c r="J4130" s="6">
        <v>0.55000000000000004</v>
      </c>
      <c r="K4130" s="2">
        <v>2008</v>
      </c>
      <c r="L4130" s="2" t="s">
        <v>49</v>
      </c>
      <c r="M4130" s="3">
        <v>39602</v>
      </c>
    </row>
    <row r="4131" spans="1:13" x14ac:dyDescent="0.2">
      <c r="A4131" s="1" t="s">
        <v>242</v>
      </c>
      <c r="B4131" s="2" t="s">
        <v>2168</v>
      </c>
      <c r="C4131" s="2" t="s">
        <v>15</v>
      </c>
      <c r="D4131" s="2" t="s">
        <v>4432</v>
      </c>
      <c r="E4131" s="2" t="s">
        <v>3438</v>
      </c>
      <c r="F4131" s="2" t="s">
        <v>65</v>
      </c>
      <c r="G4131" s="2">
        <v>66.900000000000006</v>
      </c>
      <c r="H4131" s="2">
        <v>33.1</v>
      </c>
      <c r="I4131" s="2" t="s">
        <v>19</v>
      </c>
      <c r="J4131" s="2" t="s">
        <v>20</v>
      </c>
      <c r="K4131" s="2">
        <v>2008</v>
      </c>
      <c r="L4131" s="2" t="s">
        <v>49</v>
      </c>
      <c r="M4131" s="3">
        <v>39602</v>
      </c>
    </row>
    <row r="4132" spans="1:13" x14ac:dyDescent="0.2">
      <c r="A4132" s="1" t="s">
        <v>52</v>
      </c>
      <c r="B4132" s="2" t="s">
        <v>3637</v>
      </c>
      <c r="C4132" s="2" t="s">
        <v>15</v>
      </c>
      <c r="D4132" s="2" t="s">
        <v>4433</v>
      </c>
      <c r="E4132" s="2" t="s">
        <v>3438</v>
      </c>
      <c r="F4132" s="2" t="s">
        <v>76</v>
      </c>
      <c r="G4132" s="2">
        <v>80.5</v>
      </c>
      <c r="H4132" s="2">
        <v>19.5</v>
      </c>
      <c r="I4132" s="2" t="s">
        <v>19</v>
      </c>
      <c r="J4132" s="2" t="s">
        <v>20</v>
      </c>
      <c r="K4132" s="2">
        <v>2008</v>
      </c>
      <c r="L4132" s="2" t="s">
        <v>49</v>
      </c>
      <c r="M4132" s="3">
        <v>39602</v>
      </c>
    </row>
    <row r="4133" spans="1:13" x14ac:dyDescent="0.2">
      <c r="A4133" s="1" t="s">
        <v>32</v>
      </c>
      <c r="B4133" s="2" t="s">
        <v>3518</v>
      </c>
      <c r="C4133" s="2" t="s">
        <v>24</v>
      </c>
      <c r="D4133" s="4">
        <v>55000000</v>
      </c>
      <c r="E4133" s="2" t="s">
        <v>3438</v>
      </c>
      <c r="F4133" s="2" t="s">
        <v>159</v>
      </c>
      <c r="G4133" s="2">
        <v>53.6</v>
      </c>
      <c r="H4133" s="2">
        <v>46.4</v>
      </c>
      <c r="I4133" s="2" t="s">
        <v>26</v>
      </c>
      <c r="J4133" s="6">
        <v>0.55000000000000004</v>
      </c>
      <c r="K4133" s="2">
        <v>2008</v>
      </c>
      <c r="L4133" s="2" t="s">
        <v>49</v>
      </c>
      <c r="M4133" s="3">
        <v>39602</v>
      </c>
    </row>
    <row r="4134" spans="1:13" x14ac:dyDescent="0.2">
      <c r="A4134" s="1" t="s">
        <v>13</v>
      </c>
      <c r="B4134" s="2" t="s">
        <v>4031</v>
      </c>
      <c r="C4134" s="2" t="s">
        <v>15</v>
      </c>
      <c r="D4134" s="2" t="s">
        <v>4434</v>
      </c>
      <c r="E4134" s="2" t="s">
        <v>3438</v>
      </c>
      <c r="F4134" s="2" t="s">
        <v>59</v>
      </c>
      <c r="G4134" s="2">
        <v>47</v>
      </c>
      <c r="H4134" s="2">
        <v>53</v>
      </c>
      <c r="I4134" s="2" t="s">
        <v>26</v>
      </c>
      <c r="J4134" s="2" t="s">
        <v>20</v>
      </c>
      <c r="K4134" s="2">
        <v>2008</v>
      </c>
      <c r="L4134" s="2" t="s">
        <v>49</v>
      </c>
      <c r="M4134" s="3">
        <v>39602</v>
      </c>
    </row>
    <row r="4135" spans="1:13" x14ac:dyDescent="0.2">
      <c r="A4135" s="1" t="s">
        <v>111</v>
      </c>
      <c r="B4135" s="2" t="s">
        <v>3755</v>
      </c>
      <c r="C4135" s="2" t="s">
        <v>24</v>
      </c>
      <c r="D4135" s="4">
        <v>4000000</v>
      </c>
      <c r="E4135" s="2" t="s">
        <v>3438</v>
      </c>
      <c r="F4135" s="2" t="s">
        <v>107</v>
      </c>
      <c r="G4135" s="2">
        <v>61.2</v>
      </c>
      <c r="H4135" s="2">
        <v>38.799999999999997</v>
      </c>
      <c r="I4135" s="2" t="s">
        <v>19</v>
      </c>
      <c r="J4135" s="6">
        <v>0.55000000000000004</v>
      </c>
      <c r="K4135" s="2">
        <v>2008</v>
      </c>
      <c r="L4135" s="2" t="s">
        <v>49</v>
      </c>
      <c r="M4135" s="3">
        <v>39602</v>
      </c>
    </row>
    <row r="4136" spans="1:13" x14ac:dyDescent="0.2">
      <c r="A4136" s="1" t="s">
        <v>60</v>
      </c>
      <c r="B4136" s="2" t="s">
        <v>4435</v>
      </c>
      <c r="C4136" s="2" t="s">
        <v>24</v>
      </c>
      <c r="D4136" s="4">
        <v>6000000</v>
      </c>
      <c r="E4136" s="2" t="s">
        <v>3438</v>
      </c>
      <c r="F4136" s="2" t="s">
        <v>130</v>
      </c>
      <c r="G4136" s="2">
        <v>58.1</v>
      </c>
      <c r="H4136" s="2">
        <v>41.9</v>
      </c>
      <c r="I4136" s="2" t="s">
        <v>19</v>
      </c>
      <c r="J4136" s="6">
        <v>0.55000000000000004</v>
      </c>
      <c r="K4136" s="2">
        <v>2008</v>
      </c>
      <c r="L4136" s="2" t="s">
        <v>49</v>
      </c>
      <c r="M4136" s="3">
        <v>39602</v>
      </c>
    </row>
    <row r="4137" spans="1:13" x14ac:dyDescent="0.2">
      <c r="A4137" s="1" t="s">
        <v>91</v>
      </c>
      <c r="B4137" s="2" t="s">
        <v>4436</v>
      </c>
      <c r="C4137" s="2" t="s">
        <v>15</v>
      </c>
      <c r="D4137" s="2" t="s">
        <v>4437</v>
      </c>
      <c r="E4137" s="2" t="s">
        <v>3438</v>
      </c>
      <c r="F4137" s="2" t="s">
        <v>35</v>
      </c>
      <c r="G4137" s="2">
        <v>66.7</v>
      </c>
      <c r="H4137" s="2">
        <v>33.299999999999997</v>
      </c>
      <c r="I4137" s="2" t="s">
        <v>19</v>
      </c>
      <c r="J4137" s="2" t="s">
        <v>20</v>
      </c>
      <c r="K4137" s="2">
        <v>2008</v>
      </c>
      <c r="L4137" s="2" t="s">
        <v>49</v>
      </c>
      <c r="M4137" s="3">
        <v>39602</v>
      </c>
    </row>
    <row r="4138" spans="1:13" x14ac:dyDescent="0.2">
      <c r="A4138" s="1" t="s">
        <v>66</v>
      </c>
      <c r="B4138" s="2" t="s">
        <v>4120</v>
      </c>
      <c r="C4138" s="2" t="s">
        <v>24</v>
      </c>
      <c r="D4138" s="4">
        <v>6750000</v>
      </c>
      <c r="E4138" s="2" t="s">
        <v>3438</v>
      </c>
      <c r="F4138" s="2" t="s">
        <v>107</v>
      </c>
      <c r="G4138" s="2">
        <v>75.599999999999994</v>
      </c>
      <c r="H4138" s="2">
        <v>24.4</v>
      </c>
      <c r="I4138" s="2" t="s">
        <v>19</v>
      </c>
      <c r="J4138" s="6">
        <v>0.55000000000000004</v>
      </c>
      <c r="K4138" s="2">
        <v>2008</v>
      </c>
      <c r="L4138" s="2" t="s">
        <v>49</v>
      </c>
      <c r="M4138" s="3">
        <v>39602</v>
      </c>
    </row>
    <row r="4139" spans="1:13" x14ac:dyDescent="0.2">
      <c r="A4139" s="1" t="s">
        <v>308</v>
      </c>
      <c r="B4139" s="2" t="s">
        <v>3761</v>
      </c>
      <c r="C4139" s="2" t="s">
        <v>24</v>
      </c>
      <c r="D4139" s="4">
        <v>715000</v>
      </c>
      <c r="E4139" s="2" t="s">
        <v>3438</v>
      </c>
      <c r="F4139" s="2" t="s">
        <v>90</v>
      </c>
      <c r="G4139" s="2">
        <v>64.8</v>
      </c>
      <c r="H4139" s="2">
        <v>35.200000000000003</v>
      </c>
      <c r="I4139" s="2" t="s">
        <v>19</v>
      </c>
      <c r="J4139" s="6">
        <v>0.55000000000000004</v>
      </c>
      <c r="K4139" s="2">
        <v>2008</v>
      </c>
      <c r="L4139" s="2" t="s">
        <v>49</v>
      </c>
      <c r="M4139" s="3">
        <v>39602</v>
      </c>
    </row>
    <row r="4140" spans="1:13" x14ac:dyDescent="0.2">
      <c r="A4140" s="1" t="s">
        <v>177</v>
      </c>
      <c r="B4140" s="2" t="s">
        <v>4438</v>
      </c>
      <c r="C4140" s="2" t="s">
        <v>24</v>
      </c>
      <c r="D4140" s="4">
        <v>14000000</v>
      </c>
      <c r="E4140" s="2" t="s">
        <v>3438</v>
      </c>
      <c r="F4140" s="2" t="s">
        <v>76</v>
      </c>
      <c r="G4140" s="2">
        <v>55.4</v>
      </c>
      <c r="H4140" s="2">
        <v>44.6</v>
      </c>
      <c r="I4140" s="2" t="s">
        <v>19</v>
      </c>
      <c r="J4140" s="6">
        <v>0.55000000000000004</v>
      </c>
      <c r="K4140" s="2">
        <v>2008</v>
      </c>
      <c r="L4140" s="2" t="s">
        <v>49</v>
      </c>
      <c r="M4140" s="3">
        <v>39602</v>
      </c>
    </row>
    <row r="4141" spans="1:13" x14ac:dyDescent="0.2">
      <c r="A4141" s="1" t="s">
        <v>293</v>
      </c>
      <c r="B4141" s="2" t="s">
        <v>4439</v>
      </c>
      <c r="C4141" s="2" t="s">
        <v>24</v>
      </c>
      <c r="D4141" s="4">
        <v>3700000</v>
      </c>
      <c r="E4141" s="2" t="s">
        <v>3438</v>
      </c>
      <c r="F4141" s="2" t="s">
        <v>233</v>
      </c>
      <c r="G4141" s="2">
        <v>66.900000000000006</v>
      </c>
      <c r="H4141" s="2">
        <v>33.1</v>
      </c>
      <c r="I4141" s="2" t="s">
        <v>19</v>
      </c>
      <c r="J4141" s="6">
        <v>0.55000000000000004</v>
      </c>
      <c r="K4141" s="2">
        <v>2008</v>
      </c>
      <c r="L4141" s="2" t="s">
        <v>49</v>
      </c>
      <c r="M4141" s="3">
        <v>39602</v>
      </c>
    </row>
    <row r="4142" spans="1:13" x14ac:dyDescent="0.2">
      <c r="A4142" s="1" t="s">
        <v>511</v>
      </c>
      <c r="B4142" s="2" t="s">
        <v>4124</v>
      </c>
      <c r="C4142" s="2" t="s">
        <v>24</v>
      </c>
      <c r="D4142" s="4">
        <v>7000000</v>
      </c>
      <c r="E4142" s="2" t="s">
        <v>3438</v>
      </c>
      <c r="F4142" s="2" t="s">
        <v>55</v>
      </c>
      <c r="G4142" s="2">
        <v>50.9</v>
      </c>
      <c r="H4142" s="2">
        <v>49.1</v>
      </c>
      <c r="I4142" s="2" t="s">
        <v>26</v>
      </c>
      <c r="J4142" s="6">
        <v>0.55000000000000004</v>
      </c>
      <c r="K4142" s="2">
        <v>2008</v>
      </c>
      <c r="L4142" s="2" t="s">
        <v>49</v>
      </c>
      <c r="M4142" s="3">
        <v>39602</v>
      </c>
    </row>
    <row r="4143" spans="1:13" x14ac:dyDescent="0.2">
      <c r="A4143" s="1" t="s">
        <v>22</v>
      </c>
      <c r="B4143" s="2" t="s">
        <v>4440</v>
      </c>
      <c r="C4143" s="2" t="s">
        <v>24</v>
      </c>
      <c r="D4143" s="4">
        <v>1750000</v>
      </c>
      <c r="E4143" s="2" t="s">
        <v>3438</v>
      </c>
      <c r="F4143" s="2" t="s">
        <v>130</v>
      </c>
      <c r="G4143" s="2">
        <v>58.1</v>
      </c>
      <c r="H4143" s="2">
        <v>41.9</v>
      </c>
      <c r="I4143" s="2" t="s">
        <v>26</v>
      </c>
      <c r="J4143" s="2" t="s">
        <v>20</v>
      </c>
      <c r="K4143" s="2">
        <v>2008</v>
      </c>
      <c r="L4143" s="2" t="s">
        <v>49</v>
      </c>
      <c r="M4143" s="3">
        <v>39602</v>
      </c>
    </row>
    <row r="4144" spans="1:13" x14ac:dyDescent="0.2">
      <c r="A4144" s="1" t="s">
        <v>242</v>
      </c>
      <c r="B4144" s="2" t="s">
        <v>3661</v>
      </c>
      <c r="C4144" s="2" t="s">
        <v>15</v>
      </c>
      <c r="D4144" s="2" t="s">
        <v>4441</v>
      </c>
      <c r="E4144" s="2" t="s">
        <v>3438</v>
      </c>
      <c r="F4144" s="2" t="s">
        <v>59</v>
      </c>
      <c r="G4144" s="2">
        <v>73.2</v>
      </c>
      <c r="H4144" s="2">
        <v>26.8</v>
      </c>
      <c r="I4144" s="2" t="s">
        <v>19</v>
      </c>
      <c r="J4144" s="2" t="s">
        <v>20</v>
      </c>
      <c r="K4144" s="2">
        <v>2008</v>
      </c>
      <c r="L4144" s="2" t="s">
        <v>36</v>
      </c>
      <c r="M4144" s="3">
        <v>39601</v>
      </c>
    </row>
    <row r="4145" spans="1:13" x14ac:dyDescent="0.2">
      <c r="A4145" s="1" t="s">
        <v>363</v>
      </c>
      <c r="B4145" s="2" t="s">
        <v>3853</v>
      </c>
      <c r="C4145" s="2" t="s">
        <v>24</v>
      </c>
      <c r="D4145" s="4">
        <v>31460000</v>
      </c>
      <c r="E4145" s="2" t="s">
        <v>3438</v>
      </c>
      <c r="F4145" s="2" t="s">
        <v>55</v>
      </c>
      <c r="G4145" s="2">
        <v>56.7</v>
      </c>
      <c r="H4145" s="2">
        <v>43.3</v>
      </c>
      <c r="I4145" s="2" t="s">
        <v>19</v>
      </c>
      <c r="J4145" s="6">
        <v>0.55000000000000004</v>
      </c>
      <c r="K4145" s="2">
        <v>2008</v>
      </c>
      <c r="L4145" s="2" t="s">
        <v>49</v>
      </c>
      <c r="M4145" s="3">
        <v>39486</v>
      </c>
    </row>
    <row r="4146" spans="1:13" x14ac:dyDescent="0.2">
      <c r="A4146" s="1" t="s">
        <v>52</v>
      </c>
      <c r="B4146" s="2" t="s">
        <v>3536</v>
      </c>
      <c r="C4146" s="2" t="s">
        <v>24</v>
      </c>
      <c r="D4146" s="4">
        <v>349000000</v>
      </c>
      <c r="E4146" s="2" t="s">
        <v>3438</v>
      </c>
      <c r="F4146" s="2" t="s">
        <v>59</v>
      </c>
      <c r="G4146" s="2">
        <v>71.400000000000006</v>
      </c>
      <c r="H4146" s="2">
        <v>28.6</v>
      </c>
      <c r="I4146" s="2" t="s">
        <v>19</v>
      </c>
      <c r="J4146" s="6">
        <v>0.55000000000000004</v>
      </c>
      <c r="K4146" s="2">
        <v>2008</v>
      </c>
      <c r="L4146" s="2" t="s">
        <v>49</v>
      </c>
      <c r="M4146" s="3">
        <v>39486</v>
      </c>
    </row>
    <row r="4147" spans="1:13" x14ac:dyDescent="0.2">
      <c r="A4147" s="1" t="s">
        <v>79</v>
      </c>
      <c r="B4147" s="2" t="s">
        <v>3461</v>
      </c>
      <c r="C4147" s="2" t="s">
        <v>24</v>
      </c>
      <c r="D4147" s="4">
        <v>156500000</v>
      </c>
      <c r="E4147" s="2" t="s">
        <v>3438</v>
      </c>
      <c r="F4147" s="2" t="s">
        <v>130</v>
      </c>
      <c r="G4147" s="2">
        <v>64.099999999999994</v>
      </c>
      <c r="H4147" s="2">
        <v>35.9</v>
      </c>
      <c r="I4147" s="2" t="s">
        <v>19</v>
      </c>
      <c r="J4147" s="6">
        <v>0.55000000000000004</v>
      </c>
      <c r="K4147" s="2">
        <v>2008</v>
      </c>
      <c r="L4147" s="2" t="s">
        <v>49</v>
      </c>
      <c r="M4147" s="3">
        <v>39486</v>
      </c>
    </row>
    <row r="4148" spans="1:13" x14ac:dyDescent="0.2">
      <c r="A4148" s="1" t="s">
        <v>363</v>
      </c>
      <c r="B4148" s="2" t="s">
        <v>3872</v>
      </c>
      <c r="C4148" s="2" t="s">
        <v>24</v>
      </c>
      <c r="D4148" s="4">
        <v>516000000</v>
      </c>
      <c r="E4148" s="2" t="s">
        <v>3438</v>
      </c>
      <c r="F4148" s="2" t="s">
        <v>59</v>
      </c>
      <c r="G4148" s="2">
        <v>62.2</v>
      </c>
      <c r="H4148" s="2">
        <v>37.799999999999997</v>
      </c>
      <c r="I4148" s="2" t="s">
        <v>19</v>
      </c>
      <c r="J4148" s="6">
        <v>0.55000000000000004</v>
      </c>
      <c r="K4148" s="2">
        <v>2008</v>
      </c>
      <c r="L4148" s="2" t="s">
        <v>49</v>
      </c>
      <c r="M4148" s="3">
        <v>39486</v>
      </c>
    </row>
    <row r="4149" spans="1:13" x14ac:dyDescent="0.2">
      <c r="A4149" s="1" t="s">
        <v>91</v>
      </c>
      <c r="B4149" s="2" t="s">
        <v>4127</v>
      </c>
      <c r="C4149" s="2" t="s">
        <v>24</v>
      </c>
      <c r="D4149" s="4">
        <v>165000000</v>
      </c>
      <c r="E4149" s="2" t="s">
        <v>3438</v>
      </c>
      <c r="F4149" s="2" t="s">
        <v>95</v>
      </c>
      <c r="G4149" s="2">
        <v>65.900000000000006</v>
      </c>
      <c r="H4149" s="2">
        <v>34.1</v>
      </c>
      <c r="I4149" s="2" t="s">
        <v>19</v>
      </c>
      <c r="J4149" s="6">
        <v>0.55000000000000004</v>
      </c>
      <c r="K4149" s="2">
        <v>2008</v>
      </c>
      <c r="L4149" s="2" t="s">
        <v>49</v>
      </c>
      <c r="M4149" s="3">
        <v>39486</v>
      </c>
    </row>
    <row r="4150" spans="1:13" x14ac:dyDescent="0.2">
      <c r="A4150" s="1" t="s">
        <v>79</v>
      </c>
      <c r="B4150" s="2" t="s">
        <v>4442</v>
      </c>
      <c r="C4150" s="2" t="s">
        <v>24</v>
      </c>
      <c r="D4150" s="4">
        <v>34000000</v>
      </c>
      <c r="E4150" s="2" t="s">
        <v>3438</v>
      </c>
      <c r="F4150" s="2" t="s">
        <v>59</v>
      </c>
      <c r="G4150" s="2">
        <v>70.900000000000006</v>
      </c>
      <c r="H4150" s="2">
        <v>29.1</v>
      </c>
      <c r="I4150" s="2" t="s">
        <v>19</v>
      </c>
      <c r="J4150" s="6">
        <v>0.55000000000000004</v>
      </c>
      <c r="K4150" s="2">
        <v>2008</v>
      </c>
      <c r="L4150" s="2" t="s">
        <v>49</v>
      </c>
      <c r="M4150" s="3">
        <v>39486</v>
      </c>
    </row>
    <row r="4151" spans="1:13" x14ac:dyDescent="0.2">
      <c r="A4151" s="1" t="s">
        <v>242</v>
      </c>
      <c r="B4151" s="2" t="s">
        <v>1461</v>
      </c>
      <c r="C4151" s="2" t="s">
        <v>15</v>
      </c>
      <c r="D4151" s="2" t="s">
        <v>4443</v>
      </c>
      <c r="E4151" s="2" t="s">
        <v>3438</v>
      </c>
      <c r="F4151" s="2" t="s">
        <v>245</v>
      </c>
      <c r="G4151" s="2">
        <v>79.400000000000006</v>
      </c>
      <c r="H4151" s="2">
        <v>20.6</v>
      </c>
      <c r="I4151" s="2" t="s">
        <v>19</v>
      </c>
      <c r="J4151" s="2" t="s">
        <v>20</v>
      </c>
      <c r="K4151" s="2">
        <v>2008</v>
      </c>
      <c r="L4151" s="2" t="s">
        <v>49</v>
      </c>
      <c r="M4151" s="3">
        <v>39486</v>
      </c>
    </row>
    <row r="4152" spans="1:13" x14ac:dyDescent="0.2">
      <c r="A4152" s="1" t="s">
        <v>69</v>
      </c>
      <c r="B4152" s="2" t="s">
        <v>4444</v>
      </c>
      <c r="C4152" s="2" t="s">
        <v>24</v>
      </c>
      <c r="D4152" s="4">
        <v>65500000</v>
      </c>
      <c r="E4152" s="2" t="s">
        <v>3438</v>
      </c>
      <c r="F4152" s="2" t="s">
        <v>95</v>
      </c>
      <c r="G4152" s="2">
        <v>66.400000000000006</v>
      </c>
      <c r="H4152" s="2">
        <v>33.6</v>
      </c>
      <c r="I4152" s="2" t="s">
        <v>19</v>
      </c>
      <c r="J4152" s="6">
        <v>0.55000000000000004</v>
      </c>
      <c r="K4152" s="2">
        <v>2008</v>
      </c>
      <c r="L4152" s="2" t="s">
        <v>49</v>
      </c>
      <c r="M4152" s="3">
        <v>39486</v>
      </c>
    </row>
    <row r="4153" spans="1:13" x14ac:dyDescent="0.2">
      <c r="A4153" s="1" t="s">
        <v>13</v>
      </c>
      <c r="B4153" s="2" t="s">
        <v>3269</v>
      </c>
      <c r="C4153" s="2" t="s">
        <v>15</v>
      </c>
      <c r="D4153" s="2" t="s">
        <v>4445</v>
      </c>
      <c r="E4153" s="2" t="s">
        <v>3438</v>
      </c>
      <c r="F4153" s="2" t="s">
        <v>233</v>
      </c>
      <c r="G4153" s="2">
        <v>73</v>
      </c>
      <c r="H4153" s="2">
        <v>27</v>
      </c>
      <c r="I4153" s="2" t="s">
        <v>19</v>
      </c>
      <c r="J4153" s="2" t="s">
        <v>20</v>
      </c>
      <c r="K4153" s="2">
        <v>2008</v>
      </c>
      <c r="L4153" s="2" t="s">
        <v>49</v>
      </c>
      <c r="M4153" s="3">
        <v>39486</v>
      </c>
    </row>
    <row r="4154" spans="1:13" x14ac:dyDescent="0.2">
      <c r="A4154" s="1" t="s">
        <v>22</v>
      </c>
      <c r="B4154" s="2" t="s">
        <v>3477</v>
      </c>
      <c r="C4154" s="2" t="s">
        <v>15</v>
      </c>
      <c r="D4154" s="2" t="s">
        <v>4446</v>
      </c>
      <c r="E4154" s="2" t="s">
        <v>3438</v>
      </c>
      <c r="F4154" s="2" t="s">
        <v>245</v>
      </c>
      <c r="G4154" s="2">
        <v>74.099999999999994</v>
      </c>
      <c r="H4154" s="2">
        <v>26</v>
      </c>
      <c r="I4154" s="2" t="s">
        <v>19</v>
      </c>
      <c r="J4154" s="2" t="s">
        <v>27</v>
      </c>
      <c r="K4154" s="2">
        <v>2008</v>
      </c>
      <c r="L4154" s="2" t="s">
        <v>49</v>
      </c>
      <c r="M4154" s="3">
        <v>39486</v>
      </c>
    </row>
    <row r="4155" spans="1:13" x14ac:dyDescent="0.2">
      <c r="A4155" s="1" t="s">
        <v>91</v>
      </c>
      <c r="B4155" s="2" t="s">
        <v>2148</v>
      </c>
      <c r="C4155" s="2" t="s">
        <v>15</v>
      </c>
      <c r="D4155" s="2" t="s">
        <v>4447</v>
      </c>
      <c r="E4155" s="2" t="s">
        <v>3438</v>
      </c>
      <c r="F4155" s="2" t="s">
        <v>115</v>
      </c>
      <c r="G4155" s="2">
        <v>78.2</v>
      </c>
      <c r="H4155" s="2">
        <v>21.8</v>
      </c>
      <c r="I4155" s="2" t="s">
        <v>19</v>
      </c>
      <c r="J4155" s="2" t="s">
        <v>20</v>
      </c>
      <c r="K4155" s="2">
        <v>2008</v>
      </c>
      <c r="L4155" s="2" t="s">
        <v>49</v>
      </c>
      <c r="M4155" s="3">
        <v>39486</v>
      </c>
    </row>
    <row r="4156" spans="1:13" x14ac:dyDescent="0.2">
      <c r="A4156" s="1" t="s">
        <v>242</v>
      </c>
      <c r="B4156" s="2" t="s">
        <v>3366</v>
      </c>
      <c r="C4156" s="2" t="s">
        <v>24</v>
      </c>
      <c r="D4156" s="4">
        <v>10000000</v>
      </c>
      <c r="E4156" s="2" t="s">
        <v>3438</v>
      </c>
      <c r="F4156" s="2" t="s">
        <v>59</v>
      </c>
      <c r="G4156" s="2">
        <v>72.2</v>
      </c>
      <c r="H4156" s="2">
        <v>27.8</v>
      </c>
      <c r="I4156" s="2" t="s">
        <v>19</v>
      </c>
      <c r="J4156" s="6">
        <v>0.55000000000000004</v>
      </c>
      <c r="K4156" s="2">
        <v>2008</v>
      </c>
      <c r="L4156" s="2" t="s">
        <v>49</v>
      </c>
      <c r="M4156" s="3">
        <v>39486</v>
      </c>
    </row>
    <row r="4157" spans="1:13" x14ac:dyDescent="0.2">
      <c r="A4157" s="1" t="s">
        <v>293</v>
      </c>
      <c r="B4157" s="2" t="s">
        <v>4086</v>
      </c>
      <c r="C4157" s="2" t="s">
        <v>24</v>
      </c>
      <c r="D4157" s="4">
        <v>464500000</v>
      </c>
      <c r="E4157" s="2" t="s">
        <v>3438</v>
      </c>
      <c r="F4157" s="2" t="s">
        <v>159</v>
      </c>
      <c r="G4157" s="2">
        <v>68.900000000000006</v>
      </c>
      <c r="H4157" s="2">
        <v>31.1</v>
      </c>
      <c r="I4157" s="2" t="s">
        <v>19</v>
      </c>
      <c r="J4157" s="6">
        <v>0.55000000000000004</v>
      </c>
      <c r="K4157" s="2">
        <v>2008</v>
      </c>
      <c r="L4157" s="2" t="s">
        <v>49</v>
      </c>
      <c r="M4157" s="3">
        <v>39486</v>
      </c>
    </row>
    <row r="4158" spans="1:13" x14ac:dyDescent="0.2">
      <c r="A4158" s="1" t="s">
        <v>60</v>
      </c>
      <c r="B4158" s="2" t="s">
        <v>4091</v>
      </c>
      <c r="C4158" s="2" t="s">
        <v>24</v>
      </c>
      <c r="D4158" s="4">
        <v>24000000</v>
      </c>
      <c r="E4158" s="2" t="s">
        <v>3438</v>
      </c>
      <c r="F4158" s="2" t="s">
        <v>107</v>
      </c>
      <c r="G4158" s="2">
        <v>62.5</v>
      </c>
      <c r="H4158" s="2">
        <v>37.5</v>
      </c>
      <c r="I4158" s="2" t="s">
        <v>19</v>
      </c>
      <c r="J4158" s="6">
        <v>0.55000000000000004</v>
      </c>
      <c r="K4158" s="2">
        <v>2008</v>
      </c>
      <c r="L4158" s="2" t="s">
        <v>49</v>
      </c>
      <c r="M4158" s="3">
        <v>39486</v>
      </c>
    </row>
    <row r="4159" spans="1:13" x14ac:dyDescent="0.2">
      <c r="A4159" s="1" t="s">
        <v>532</v>
      </c>
      <c r="B4159" s="2" t="s">
        <v>4448</v>
      </c>
      <c r="C4159" s="2" t="s">
        <v>24</v>
      </c>
      <c r="D4159" s="4">
        <v>6400000</v>
      </c>
      <c r="E4159" s="2" t="s">
        <v>3438</v>
      </c>
      <c r="F4159" s="2" t="s">
        <v>130</v>
      </c>
      <c r="G4159" s="2">
        <v>68.2</v>
      </c>
      <c r="H4159" s="2">
        <v>31.8</v>
      </c>
      <c r="I4159" s="2" t="s">
        <v>19</v>
      </c>
      <c r="J4159" s="6">
        <v>0.55000000000000004</v>
      </c>
      <c r="K4159" s="2">
        <v>2008</v>
      </c>
      <c r="L4159" s="2" t="s">
        <v>49</v>
      </c>
      <c r="M4159" s="3">
        <v>39486</v>
      </c>
    </row>
    <row r="4160" spans="1:13" x14ac:dyDescent="0.2">
      <c r="A4160" s="1" t="s">
        <v>91</v>
      </c>
      <c r="B4160" s="2" t="s">
        <v>3492</v>
      </c>
      <c r="C4160" s="2" t="s">
        <v>24</v>
      </c>
      <c r="D4160" s="4">
        <v>175000000</v>
      </c>
      <c r="E4160" s="2" t="s">
        <v>3438</v>
      </c>
      <c r="F4160" s="2" t="s">
        <v>51</v>
      </c>
      <c r="G4160" s="2">
        <v>75.7</v>
      </c>
      <c r="H4160" s="2">
        <v>24.4</v>
      </c>
      <c r="I4160" s="2" t="s">
        <v>19</v>
      </c>
      <c r="J4160" s="6">
        <v>0.55000000000000004</v>
      </c>
      <c r="K4160" s="2">
        <v>2008</v>
      </c>
      <c r="L4160" s="2" t="s">
        <v>49</v>
      </c>
      <c r="M4160" s="3">
        <v>39486</v>
      </c>
    </row>
    <row r="4161" spans="1:13" x14ac:dyDescent="0.2">
      <c r="A4161" s="1" t="s">
        <v>296</v>
      </c>
      <c r="B4161" s="2" t="s">
        <v>4449</v>
      </c>
      <c r="C4161" s="2" t="s">
        <v>24</v>
      </c>
      <c r="D4161" s="4">
        <v>200000000</v>
      </c>
      <c r="E4161" s="2" t="s">
        <v>3438</v>
      </c>
      <c r="F4161" s="2" t="s">
        <v>107</v>
      </c>
      <c r="G4161" s="2">
        <v>56.9</v>
      </c>
      <c r="H4161" s="2">
        <v>43.1</v>
      </c>
      <c r="I4161" s="2" t="s">
        <v>19</v>
      </c>
      <c r="J4161" s="6">
        <v>0.55000000000000004</v>
      </c>
      <c r="K4161" s="2">
        <v>2008</v>
      </c>
      <c r="L4161" s="2" t="s">
        <v>49</v>
      </c>
      <c r="M4161" s="3">
        <v>39486</v>
      </c>
    </row>
    <row r="4162" spans="1:13" x14ac:dyDescent="0.2">
      <c r="A4162" s="1" t="s">
        <v>69</v>
      </c>
      <c r="B4162" s="2" t="s">
        <v>4450</v>
      </c>
      <c r="C4162" s="2" t="s">
        <v>24</v>
      </c>
      <c r="D4162" s="4">
        <v>103000000</v>
      </c>
      <c r="E4162" s="2" t="s">
        <v>3438</v>
      </c>
      <c r="F4162" s="2" t="s">
        <v>97</v>
      </c>
      <c r="G4162" s="2">
        <v>60.3</v>
      </c>
      <c r="H4162" s="2">
        <v>39.700000000000003</v>
      </c>
      <c r="I4162" s="2" t="s">
        <v>19</v>
      </c>
      <c r="J4162" s="6">
        <v>0.55000000000000004</v>
      </c>
      <c r="K4162" s="2">
        <v>2008</v>
      </c>
      <c r="L4162" s="2" t="s">
        <v>49</v>
      </c>
      <c r="M4162" s="3">
        <v>39486</v>
      </c>
    </row>
    <row r="4163" spans="1:13" x14ac:dyDescent="0.2">
      <c r="A4163" s="1" t="s">
        <v>60</v>
      </c>
      <c r="B4163" s="2" t="s">
        <v>4451</v>
      </c>
      <c r="C4163" s="2" t="s">
        <v>24</v>
      </c>
      <c r="D4163" s="4">
        <v>10900000</v>
      </c>
      <c r="E4163" s="2" t="s">
        <v>3438</v>
      </c>
      <c r="F4163" s="2" t="s">
        <v>55</v>
      </c>
      <c r="G4163" s="2">
        <v>69.7</v>
      </c>
      <c r="H4163" s="2">
        <v>30.3</v>
      </c>
      <c r="I4163" s="2" t="s">
        <v>19</v>
      </c>
      <c r="J4163" s="6">
        <v>0.55000000000000004</v>
      </c>
      <c r="K4163" s="2">
        <v>2008</v>
      </c>
      <c r="L4163" s="2" t="s">
        <v>49</v>
      </c>
      <c r="M4163" s="3">
        <v>39486</v>
      </c>
    </row>
    <row r="4164" spans="1:13" x14ac:dyDescent="0.2">
      <c r="A4164" s="1" t="s">
        <v>13</v>
      </c>
      <c r="B4164" s="2" t="s">
        <v>4452</v>
      </c>
      <c r="C4164" s="2" t="s">
        <v>24</v>
      </c>
      <c r="D4164" s="4">
        <v>65000000</v>
      </c>
      <c r="E4164" s="2" t="s">
        <v>3438</v>
      </c>
      <c r="F4164" s="2" t="s">
        <v>107</v>
      </c>
      <c r="G4164" s="2">
        <v>70.099999999999994</v>
      </c>
      <c r="H4164" s="2">
        <v>29.9</v>
      </c>
      <c r="I4164" s="2" t="s">
        <v>19</v>
      </c>
      <c r="J4164" s="6">
        <v>0.55000000000000004</v>
      </c>
      <c r="K4164" s="2">
        <v>2008</v>
      </c>
      <c r="L4164" s="2" t="s">
        <v>49</v>
      </c>
      <c r="M4164" s="3">
        <v>39486</v>
      </c>
    </row>
    <row r="4165" spans="1:13" x14ac:dyDescent="0.2">
      <c r="A4165" s="1" t="s">
        <v>391</v>
      </c>
      <c r="B4165" s="2" t="s">
        <v>4250</v>
      </c>
      <c r="C4165" s="2" t="s">
        <v>24</v>
      </c>
      <c r="D4165" s="4">
        <v>4275000</v>
      </c>
      <c r="E4165" s="2" t="s">
        <v>3438</v>
      </c>
      <c r="F4165" s="2" t="s">
        <v>107</v>
      </c>
      <c r="G4165" s="2">
        <v>48.9</v>
      </c>
      <c r="H4165" s="2">
        <v>51.2</v>
      </c>
      <c r="I4165" s="2" t="s">
        <v>26</v>
      </c>
      <c r="J4165" s="6">
        <v>0.55000000000000004</v>
      </c>
      <c r="K4165" s="2">
        <v>2008</v>
      </c>
      <c r="L4165" s="2" t="s">
        <v>49</v>
      </c>
      <c r="M4165" s="3">
        <v>39486</v>
      </c>
    </row>
    <row r="4166" spans="1:13" x14ac:dyDescent="0.2">
      <c r="A4166" s="1" t="s">
        <v>66</v>
      </c>
      <c r="B4166" s="2" t="s">
        <v>3825</v>
      </c>
      <c r="C4166" s="2" t="s">
        <v>15</v>
      </c>
      <c r="D4166" s="2" t="s">
        <v>4453</v>
      </c>
      <c r="E4166" s="2" t="s">
        <v>3438</v>
      </c>
      <c r="F4166" s="2" t="s">
        <v>107</v>
      </c>
      <c r="G4166" s="2">
        <v>71.7</v>
      </c>
      <c r="H4166" s="2">
        <v>28.3</v>
      </c>
      <c r="I4166" s="2" t="s">
        <v>19</v>
      </c>
      <c r="J4166" s="2" t="s">
        <v>20</v>
      </c>
      <c r="K4166" s="2">
        <v>2008</v>
      </c>
      <c r="L4166" s="2" t="s">
        <v>49</v>
      </c>
      <c r="M4166" s="3">
        <v>39486</v>
      </c>
    </row>
    <row r="4167" spans="1:13" x14ac:dyDescent="0.2">
      <c r="A4167" s="1" t="s">
        <v>290</v>
      </c>
      <c r="B4167" s="2" t="s">
        <v>3796</v>
      </c>
      <c r="C4167" s="2" t="s">
        <v>24</v>
      </c>
      <c r="D4167" s="4">
        <v>44000000</v>
      </c>
      <c r="E4167" s="2" t="s">
        <v>3438</v>
      </c>
      <c r="F4167" s="2" t="s">
        <v>97</v>
      </c>
      <c r="G4167" s="2">
        <v>65.3</v>
      </c>
      <c r="H4167" s="2">
        <v>34.700000000000003</v>
      </c>
      <c r="I4167" s="2" t="s">
        <v>19</v>
      </c>
      <c r="J4167" s="6">
        <v>0.55000000000000004</v>
      </c>
      <c r="K4167" s="2">
        <v>2008</v>
      </c>
      <c r="L4167" s="2" t="s">
        <v>49</v>
      </c>
      <c r="M4167" s="3">
        <v>39486</v>
      </c>
    </row>
    <row r="4168" spans="1:13" x14ac:dyDescent="0.2">
      <c r="A4168" s="1" t="s">
        <v>269</v>
      </c>
      <c r="B4168" s="2" t="s">
        <v>3499</v>
      </c>
      <c r="C4168" s="2" t="s">
        <v>24</v>
      </c>
      <c r="D4168" s="4">
        <v>8500000</v>
      </c>
      <c r="E4168" s="2" t="s">
        <v>3438</v>
      </c>
      <c r="F4168" s="2" t="s">
        <v>4454</v>
      </c>
      <c r="G4168" s="2">
        <v>50.2</v>
      </c>
      <c r="H4168" s="2">
        <v>49.9</v>
      </c>
      <c r="I4168" s="2" t="s">
        <v>26</v>
      </c>
      <c r="J4168" s="6">
        <v>0.55000000000000004</v>
      </c>
      <c r="K4168" s="2">
        <v>2008</v>
      </c>
      <c r="L4168" s="2" t="s">
        <v>49</v>
      </c>
      <c r="M4168" s="3">
        <v>39486</v>
      </c>
    </row>
    <row r="4169" spans="1:13" x14ac:dyDescent="0.2">
      <c r="A4169" s="1" t="s">
        <v>108</v>
      </c>
      <c r="B4169" s="2" t="s">
        <v>3611</v>
      </c>
      <c r="C4169" s="2" t="s">
        <v>24</v>
      </c>
      <c r="D4169" s="4">
        <v>3250000</v>
      </c>
      <c r="E4169" s="2" t="s">
        <v>3438</v>
      </c>
      <c r="F4169" s="2" t="s">
        <v>107</v>
      </c>
      <c r="G4169" s="2">
        <v>69</v>
      </c>
      <c r="H4169" s="2">
        <v>31</v>
      </c>
      <c r="I4169" s="2" t="s">
        <v>19</v>
      </c>
      <c r="J4169" s="6">
        <v>0.55000000000000004</v>
      </c>
      <c r="K4169" s="2">
        <v>2008</v>
      </c>
      <c r="L4169" s="2" t="s">
        <v>49</v>
      </c>
      <c r="M4169" s="3">
        <v>39486</v>
      </c>
    </row>
    <row r="4170" spans="1:13" x14ac:dyDescent="0.2">
      <c r="A4170" s="1" t="s">
        <v>308</v>
      </c>
      <c r="B4170" s="2" t="s">
        <v>4207</v>
      </c>
      <c r="C4170" s="2" t="s">
        <v>24</v>
      </c>
      <c r="D4170" s="4">
        <v>20700000</v>
      </c>
      <c r="E4170" s="2" t="s">
        <v>3438</v>
      </c>
      <c r="F4170" s="2" t="s">
        <v>55</v>
      </c>
      <c r="G4170" s="2">
        <v>70.400000000000006</v>
      </c>
      <c r="H4170" s="2">
        <v>29.6</v>
      </c>
      <c r="I4170" s="2" t="s">
        <v>19</v>
      </c>
      <c r="J4170" s="6">
        <v>0.55000000000000004</v>
      </c>
      <c r="K4170" s="2">
        <v>2008</v>
      </c>
      <c r="L4170" s="2" t="s">
        <v>49</v>
      </c>
      <c r="M4170" s="3">
        <v>39486</v>
      </c>
    </row>
    <row r="4171" spans="1:13" x14ac:dyDescent="0.2">
      <c r="A4171" s="1" t="s">
        <v>308</v>
      </c>
      <c r="B4171" s="2" t="s">
        <v>4455</v>
      </c>
      <c r="C4171" s="2" t="s">
        <v>24</v>
      </c>
      <c r="D4171" s="4">
        <v>4500000</v>
      </c>
      <c r="E4171" s="2" t="s">
        <v>3438</v>
      </c>
      <c r="F4171" s="2" t="s">
        <v>76</v>
      </c>
      <c r="G4171" s="2">
        <v>61.8</v>
      </c>
      <c r="H4171" s="2">
        <v>38.200000000000003</v>
      </c>
      <c r="I4171" s="2" t="s">
        <v>19</v>
      </c>
      <c r="J4171" s="6">
        <v>0.55000000000000004</v>
      </c>
      <c r="K4171" s="2">
        <v>2008</v>
      </c>
      <c r="L4171" s="2" t="s">
        <v>49</v>
      </c>
      <c r="M4171" s="3">
        <v>39486</v>
      </c>
    </row>
    <row r="4172" spans="1:13" x14ac:dyDescent="0.2">
      <c r="A4172" s="1" t="s">
        <v>108</v>
      </c>
      <c r="B4172" s="2" t="s">
        <v>3965</v>
      </c>
      <c r="C4172" s="2" t="s">
        <v>24</v>
      </c>
      <c r="D4172" s="4">
        <v>50000000</v>
      </c>
      <c r="E4172" s="2" t="s">
        <v>3438</v>
      </c>
      <c r="F4172" s="2" t="s">
        <v>55</v>
      </c>
      <c r="G4172" s="2">
        <v>62.8</v>
      </c>
      <c r="H4172" s="2">
        <v>37.200000000000003</v>
      </c>
      <c r="I4172" s="2" t="s">
        <v>19</v>
      </c>
      <c r="J4172" s="6">
        <v>0.55000000000000004</v>
      </c>
      <c r="K4172" s="2">
        <v>2008</v>
      </c>
      <c r="L4172" s="2" t="s">
        <v>49</v>
      </c>
      <c r="M4172" s="3">
        <v>39486</v>
      </c>
    </row>
    <row r="4173" spans="1:13" x14ac:dyDescent="0.2">
      <c r="A4173" s="1" t="s">
        <v>22</v>
      </c>
      <c r="B4173" s="2" t="s">
        <v>4456</v>
      </c>
      <c r="C4173" s="2" t="s">
        <v>24</v>
      </c>
      <c r="D4173" s="4">
        <v>67300000</v>
      </c>
      <c r="E4173" s="2" t="s">
        <v>3438</v>
      </c>
      <c r="F4173" s="2" t="s">
        <v>59</v>
      </c>
      <c r="G4173" s="2">
        <v>55.2</v>
      </c>
      <c r="H4173" s="2">
        <v>44.8</v>
      </c>
      <c r="I4173" s="2" t="s">
        <v>19</v>
      </c>
      <c r="J4173" s="6">
        <v>0.55000000000000004</v>
      </c>
      <c r="K4173" s="2">
        <v>2008</v>
      </c>
      <c r="L4173" s="2" t="s">
        <v>49</v>
      </c>
      <c r="M4173" s="3">
        <v>39486</v>
      </c>
    </row>
    <row r="4174" spans="1:13" x14ac:dyDescent="0.2">
      <c r="A4174" s="1" t="s">
        <v>32</v>
      </c>
      <c r="B4174" s="2" t="s">
        <v>1583</v>
      </c>
      <c r="C4174" s="2" t="s">
        <v>24</v>
      </c>
      <c r="D4174" s="4">
        <v>18900000</v>
      </c>
      <c r="E4174" s="2" t="s">
        <v>3438</v>
      </c>
      <c r="F4174" s="2" t="s">
        <v>78</v>
      </c>
      <c r="G4174" s="2">
        <v>60.3</v>
      </c>
      <c r="H4174" s="2">
        <v>39.700000000000003</v>
      </c>
      <c r="I4174" s="2" t="s">
        <v>19</v>
      </c>
      <c r="J4174" s="6">
        <v>0.55000000000000004</v>
      </c>
      <c r="K4174" s="2">
        <v>2008</v>
      </c>
      <c r="L4174" s="2" t="s">
        <v>49</v>
      </c>
      <c r="M4174" s="3">
        <v>39486</v>
      </c>
    </row>
    <row r="4175" spans="1:13" x14ac:dyDescent="0.2">
      <c r="A4175" s="1" t="s">
        <v>13</v>
      </c>
      <c r="B4175" s="2" t="s">
        <v>4213</v>
      </c>
      <c r="C4175" s="2" t="s">
        <v>24</v>
      </c>
      <c r="D4175" s="4">
        <v>145000000</v>
      </c>
      <c r="E4175" s="2" t="s">
        <v>3438</v>
      </c>
      <c r="F4175" s="2" t="s">
        <v>76</v>
      </c>
      <c r="G4175" s="2">
        <v>65.900000000000006</v>
      </c>
      <c r="H4175" s="2">
        <v>34.1</v>
      </c>
      <c r="I4175" s="2" t="s">
        <v>19</v>
      </c>
      <c r="J4175" s="6">
        <v>0.55000000000000004</v>
      </c>
      <c r="K4175" s="2">
        <v>2008</v>
      </c>
      <c r="L4175" s="2" t="s">
        <v>49</v>
      </c>
      <c r="M4175" s="3">
        <v>39486</v>
      </c>
    </row>
    <row r="4176" spans="1:13" x14ac:dyDescent="0.2">
      <c r="A4176" s="1" t="s">
        <v>32</v>
      </c>
      <c r="B4176" s="2" t="s">
        <v>3626</v>
      </c>
      <c r="C4176" s="2" t="s">
        <v>15</v>
      </c>
      <c r="D4176" s="2" t="s">
        <v>4457</v>
      </c>
      <c r="E4176" s="2" t="s">
        <v>3438</v>
      </c>
      <c r="F4176" s="2" t="s">
        <v>48</v>
      </c>
      <c r="G4176" s="2">
        <v>80.099999999999994</v>
      </c>
      <c r="H4176" s="2">
        <v>19.899999999999999</v>
      </c>
      <c r="I4176" s="2" t="s">
        <v>19</v>
      </c>
      <c r="J4176" s="2" t="s">
        <v>20</v>
      </c>
      <c r="K4176" s="2">
        <v>2008</v>
      </c>
      <c r="L4176" s="2" t="s">
        <v>49</v>
      </c>
      <c r="M4176" s="3">
        <v>39486</v>
      </c>
    </row>
    <row r="4177" spans="1:13" x14ac:dyDescent="0.2">
      <c r="A4177" s="1" t="s">
        <v>280</v>
      </c>
      <c r="B4177" s="2" t="s">
        <v>4458</v>
      </c>
      <c r="C4177" s="2" t="s">
        <v>24</v>
      </c>
      <c r="D4177" s="4">
        <v>2800000</v>
      </c>
      <c r="E4177" s="2" t="s">
        <v>3438</v>
      </c>
      <c r="F4177" s="2" t="s">
        <v>55</v>
      </c>
      <c r="G4177" s="2">
        <v>45.4</v>
      </c>
      <c r="H4177" s="2">
        <v>54.7</v>
      </c>
      <c r="I4177" s="2" t="s">
        <v>26</v>
      </c>
      <c r="J4177" s="6">
        <v>0.55000000000000004</v>
      </c>
      <c r="K4177" s="2">
        <v>2008</v>
      </c>
      <c r="L4177" s="2" t="s">
        <v>49</v>
      </c>
      <c r="M4177" s="3">
        <v>39486</v>
      </c>
    </row>
    <row r="4178" spans="1:13" x14ac:dyDescent="0.2">
      <c r="A4178" s="1" t="s">
        <v>280</v>
      </c>
      <c r="B4178" s="2" t="s">
        <v>4458</v>
      </c>
      <c r="C4178" s="2" t="s">
        <v>24</v>
      </c>
      <c r="D4178" s="4">
        <v>11300000</v>
      </c>
      <c r="E4178" s="2" t="s">
        <v>3438</v>
      </c>
      <c r="F4178" s="2" t="s">
        <v>107</v>
      </c>
      <c r="G4178" s="2">
        <v>46.3</v>
      </c>
      <c r="H4178" s="2">
        <v>53.7</v>
      </c>
      <c r="I4178" s="2" t="s">
        <v>26</v>
      </c>
      <c r="J4178" s="6">
        <v>0.55000000000000004</v>
      </c>
      <c r="K4178" s="2">
        <v>2008</v>
      </c>
      <c r="L4178" s="2" t="s">
        <v>49</v>
      </c>
      <c r="M4178" s="3">
        <v>39486</v>
      </c>
    </row>
    <row r="4179" spans="1:13" x14ac:dyDescent="0.2">
      <c r="A4179" s="1" t="s">
        <v>13</v>
      </c>
      <c r="B4179" s="2" t="s">
        <v>3758</v>
      </c>
      <c r="C4179" s="2" t="s">
        <v>24</v>
      </c>
      <c r="D4179" s="4">
        <v>46200000</v>
      </c>
      <c r="E4179" s="2" t="s">
        <v>3438</v>
      </c>
      <c r="F4179" s="2" t="s">
        <v>93</v>
      </c>
      <c r="G4179" s="2">
        <v>51.1</v>
      </c>
      <c r="H4179" s="2">
        <v>48.9</v>
      </c>
      <c r="I4179" s="2" t="s">
        <v>26</v>
      </c>
      <c r="J4179" s="6">
        <v>0.55000000000000004</v>
      </c>
      <c r="K4179" s="2">
        <v>2008</v>
      </c>
      <c r="L4179" s="2" t="s">
        <v>49</v>
      </c>
      <c r="M4179" s="3">
        <v>39486</v>
      </c>
    </row>
    <row r="4180" spans="1:13" x14ac:dyDescent="0.2">
      <c r="A4180" s="1" t="s">
        <v>385</v>
      </c>
      <c r="B4180" s="2" t="s">
        <v>4459</v>
      </c>
      <c r="C4180" s="2" t="s">
        <v>24</v>
      </c>
      <c r="D4180" s="4">
        <v>21900000</v>
      </c>
      <c r="E4180" s="2" t="s">
        <v>3438</v>
      </c>
      <c r="F4180" s="2" t="s">
        <v>97</v>
      </c>
      <c r="G4180" s="2">
        <v>56.4</v>
      </c>
      <c r="H4180" s="2">
        <v>43.6</v>
      </c>
      <c r="I4180" s="2" t="s">
        <v>19</v>
      </c>
      <c r="J4180" s="6">
        <v>0.55000000000000004</v>
      </c>
      <c r="K4180" s="2">
        <v>2008</v>
      </c>
      <c r="L4180" s="2" t="s">
        <v>49</v>
      </c>
      <c r="M4180" s="3">
        <v>39486</v>
      </c>
    </row>
    <row r="4181" spans="1:13" x14ac:dyDescent="0.2">
      <c r="A4181" s="1" t="s">
        <v>308</v>
      </c>
      <c r="B4181" s="2" t="s">
        <v>4123</v>
      </c>
      <c r="C4181" s="2" t="s">
        <v>24</v>
      </c>
      <c r="D4181" s="4">
        <v>3100000</v>
      </c>
      <c r="E4181" s="2" t="s">
        <v>3438</v>
      </c>
      <c r="F4181" s="2" t="s">
        <v>59</v>
      </c>
      <c r="G4181" s="2">
        <v>50.9</v>
      </c>
      <c r="H4181" s="2">
        <v>49.1</v>
      </c>
      <c r="I4181" s="2" t="s">
        <v>26</v>
      </c>
      <c r="J4181" s="6">
        <v>0.55000000000000004</v>
      </c>
      <c r="K4181" s="2">
        <v>2008</v>
      </c>
      <c r="L4181" s="2" t="s">
        <v>49</v>
      </c>
      <c r="M4181" s="3">
        <v>39486</v>
      </c>
    </row>
    <row r="4182" spans="1:13" x14ac:dyDescent="0.2">
      <c r="A4182" s="1" t="s">
        <v>511</v>
      </c>
      <c r="B4182" s="2" t="s">
        <v>4124</v>
      </c>
      <c r="C4182" s="2" t="s">
        <v>24</v>
      </c>
      <c r="D4182" s="4">
        <v>7000000</v>
      </c>
      <c r="E4182" s="2" t="s">
        <v>3438</v>
      </c>
      <c r="F4182" s="2" t="s">
        <v>107</v>
      </c>
      <c r="G4182" s="2">
        <v>52.5</v>
      </c>
      <c r="H4182" s="2">
        <v>47.5</v>
      </c>
      <c r="I4182" s="2" t="s">
        <v>26</v>
      </c>
      <c r="J4182" s="6">
        <v>0.55000000000000004</v>
      </c>
      <c r="K4182" s="2">
        <v>2008</v>
      </c>
      <c r="L4182" s="2" t="s">
        <v>49</v>
      </c>
      <c r="M4182" s="3">
        <v>39486</v>
      </c>
    </row>
    <row r="4183" spans="1:13" x14ac:dyDescent="0.2">
      <c r="A4183" s="1" t="s">
        <v>116</v>
      </c>
      <c r="B4183" s="2" t="s">
        <v>4460</v>
      </c>
      <c r="C4183" s="2" t="s">
        <v>24</v>
      </c>
      <c r="D4183" s="4">
        <v>17700000</v>
      </c>
      <c r="E4183" s="2" t="s">
        <v>3438</v>
      </c>
      <c r="F4183" s="2" t="s">
        <v>245</v>
      </c>
      <c r="G4183" s="2">
        <v>52.6</v>
      </c>
      <c r="H4183" s="2">
        <v>47.4</v>
      </c>
      <c r="I4183" s="2" t="s">
        <v>26</v>
      </c>
      <c r="J4183" s="6">
        <v>0.55000000000000004</v>
      </c>
      <c r="K4183" s="2">
        <v>2008</v>
      </c>
      <c r="L4183" s="2" t="s">
        <v>49</v>
      </c>
      <c r="M4183" s="3">
        <v>39486</v>
      </c>
    </row>
    <row r="4184" spans="1:13" x14ac:dyDescent="0.2">
      <c r="A4184" s="1" t="s">
        <v>79</v>
      </c>
      <c r="B4184" s="2" t="s">
        <v>4461</v>
      </c>
      <c r="C4184" s="2" t="s">
        <v>24</v>
      </c>
      <c r="D4184" s="4">
        <v>179000000</v>
      </c>
      <c r="E4184" s="2" t="s">
        <v>3438</v>
      </c>
      <c r="F4184" s="2" t="s">
        <v>76</v>
      </c>
      <c r="G4184" s="2">
        <v>63.9</v>
      </c>
      <c r="H4184" s="2">
        <v>36.1</v>
      </c>
      <c r="I4184" s="2" t="s">
        <v>19</v>
      </c>
      <c r="J4184" s="6">
        <v>0.55000000000000004</v>
      </c>
      <c r="K4184" s="2">
        <v>2008</v>
      </c>
      <c r="L4184" s="2" t="s">
        <v>49</v>
      </c>
      <c r="M4184" s="3">
        <v>39486</v>
      </c>
    </row>
    <row r="4185" spans="1:13" x14ac:dyDescent="0.2">
      <c r="A4185" s="1" t="s">
        <v>535</v>
      </c>
      <c r="B4185" s="2" t="s">
        <v>3712</v>
      </c>
      <c r="C4185" s="2" t="s">
        <v>24</v>
      </c>
      <c r="D4185" s="4">
        <v>34000000</v>
      </c>
      <c r="E4185" s="2" t="s">
        <v>3438</v>
      </c>
      <c r="F4185" s="2" t="s">
        <v>107</v>
      </c>
      <c r="G4185" s="2">
        <v>57.3</v>
      </c>
      <c r="H4185" s="2">
        <v>42.7</v>
      </c>
      <c r="I4185" s="2" t="s">
        <v>19</v>
      </c>
      <c r="J4185" s="6">
        <v>0.55000000000000004</v>
      </c>
      <c r="K4185" s="2">
        <v>2008</v>
      </c>
      <c r="L4185" s="2" t="s">
        <v>49</v>
      </c>
      <c r="M4185" s="3">
        <v>39483</v>
      </c>
    </row>
    <row r="4186" spans="1:13" x14ac:dyDescent="0.2">
      <c r="A4186" s="1" t="s">
        <v>22</v>
      </c>
      <c r="B4186" s="2" t="s">
        <v>3544</v>
      </c>
      <c r="C4186" s="2" t="s">
        <v>15</v>
      </c>
      <c r="D4186" s="2" t="s">
        <v>4462</v>
      </c>
      <c r="E4186" s="2" t="s">
        <v>3438</v>
      </c>
      <c r="F4186" s="2" t="s">
        <v>59</v>
      </c>
      <c r="G4186" s="2">
        <v>76.7</v>
      </c>
      <c r="H4186" s="2">
        <v>23.3</v>
      </c>
      <c r="I4186" s="2" t="s">
        <v>19</v>
      </c>
      <c r="J4186" s="2" t="s">
        <v>20</v>
      </c>
      <c r="K4186" s="2">
        <v>2007</v>
      </c>
      <c r="L4186" s="2" t="s">
        <v>36</v>
      </c>
      <c r="M4186" s="3">
        <v>39392</v>
      </c>
    </row>
    <row r="4187" spans="1:13" x14ac:dyDescent="0.2">
      <c r="A4187" s="1" t="s">
        <v>13</v>
      </c>
      <c r="B4187" s="2" t="s">
        <v>3883</v>
      </c>
      <c r="C4187" s="2" t="s">
        <v>24</v>
      </c>
      <c r="D4187" s="4">
        <v>15200000</v>
      </c>
      <c r="E4187" s="2" t="s">
        <v>3438</v>
      </c>
      <c r="F4187" s="2" t="s">
        <v>314</v>
      </c>
      <c r="G4187" s="2">
        <v>56.9</v>
      </c>
      <c r="H4187" s="2">
        <v>43.1</v>
      </c>
      <c r="I4187" s="2" t="s">
        <v>19</v>
      </c>
      <c r="J4187" s="6">
        <v>0.55000000000000004</v>
      </c>
      <c r="K4187" s="2">
        <v>2007</v>
      </c>
      <c r="L4187" s="2" t="s">
        <v>36</v>
      </c>
      <c r="M4187" s="3">
        <v>39392</v>
      </c>
    </row>
    <row r="4188" spans="1:13" x14ac:dyDescent="0.2">
      <c r="A4188" s="1" t="s">
        <v>13</v>
      </c>
      <c r="B4188" s="2" t="s">
        <v>3883</v>
      </c>
      <c r="C4188" s="2" t="s">
        <v>24</v>
      </c>
      <c r="D4188" s="4">
        <v>64600000</v>
      </c>
      <c r="E4188" s="2" t="s">
        <v>3438</v>
      </c>
      <c r="F4188" s="2" t="s">
        <v>44</v>
      </c>
      <c r="G4188" s="2">
        <v>61.2</v>
      </c>
      <c r="H4188" s="2">
        <v>38.799999999999997</v>
      </c>
      <c r="I4188" s="2" t="s">
        <v>19</v>
      </c>
      <c r="J4188" s="6">
        <v>0.55000000000000004</v>
      </c>
      <c r="K4188" s="2">
        <v>2007</v>
      </c>
      <c r="L4188" s="2" t="s">
        <v>36</v>
      </c>
      <c r="M4188" s="3">
        <v>39392</v>
      </c>
    </row>
    <row r="4189" spans="1:13" x14ac:dyDescent="0.2">
      <c r="A4189" s="1" t="s">
        <v>108</v>
      </c>
      <c r="B4189" s="2" t="s">
        <v>3896</v>
      </c>
      <c r="C4189" s="2" t="s">
        <v>15</v>
      </c>
      <c r="D4189" s="2" t="s">
        <v>4463</v>
      </c>
      <c r="E4189" s="2" t="s">
        <v>3438</v>
      </c>
      <c r="F4189" s="2" t="s">
        <v>59</v>
      </c>
      <c r="G4189" s="2">
        <v>57.3</v>
      </c>
      <c r="H4189" s="2">
        <v>42.7</v>
      </c>
      <c r="I4189" s="2" t="s">
        <v>26</v>
      </c>
      <c r="J4189" s="2" t="s">
        <v>20</v>
      </c>
      <c r="K4189" s="2">
        <v>2007</v>
      </c>
      <c r="L4189" s="2" t="s">
        <v>36</v>
      </c>
      <c r="M4189" s="3">
        <v>39392</v>
      </c>
    </row>
    <row r="4190" spans="1:13" x14ac:dyDescent="0.2">
      <c r="A4190" s="1" t="s">
        <v>91</v>
      </c>
      <c r="B4190" s="2" t="s">
        <v>3568</v>
      </c>
      <c r="C4190" s="2" t="s">
        <v>24</v>
      </c>
      <c r="D4190" s="4">
        <v>48300000</v>
      </c>
      <c r="E4190" s="2" t="s">
        <v>3438</v>
      </c>
      <c r="F4190" s="2" t="s">
        <v>107</v>
      </c>
      <c r="G4190" s="2">
        <v>63.9</v>
      </c>
      <c r="H4190" s="2">
        <v>36.1</v>
      </c>
      <c r="I4190" s="2" t="s">
        <v>19</v>
      </c>
      <c r="J4190" s="6">
        <v>0.55000000000000004</v>
      </c>
      <c r="K4190" s="2">
        <v>2007</v>
      </c>
      <c r="L4190" s="2" t="s">
        <v>36</v>
      </c>
      <c r="M4190" s="3">
        <v>39392</v>
      </c>
    </row>
    <row r="4191" spans="1:13" x14ac:dyDescent="0.2">
      <c r="A4191" s="1" t="s">
        <v>137</v>
      </c>
      <c r="B4191" s="2" t="s">
        <v>3481</v>
      </c>
      <c r="C4191" s="2" t="s">
        <v>15</v>
      </c>
      <c r="D4191" s="2" t="s">
        <v>4464</v>
      </c>
      <c r="E4191" s="2" t="s">
        <v>3438</v>
      </c>
      <c r="F4191" s="2" t="s">
        <v>44</v>
      </c>
      <c r="G4191" s="2">
        <v>68.400000000000006</v>
      </c>
      <c r="H4191" s="2">
        <v>31.6</v>
      </c>
      <c r="I4191" s="2" t="s">
        <v>19</v>
      </c>
      <c r="J4191" s="2" t="s">
        <v>20</v>
      </c>
      <c r="K4191" s="2">
        <v>2007</v>
      </c>
      <c r="L4191" s="2" t="s">
        <v>36</v>
      </c>
      <c r="M4191" s="3">
        <v>39392</v>
      </c>
    </row>
    <row r="4192" spans="1:13" x14ac:dyDescent="0.2">
      <c r="A4192" s="1" t="s">
        <v>45</v>
      </c>
      <c r="B4192" s="2" t="s">
        <v>4090</v>
      </c>
      <c r="C4192" s="2" t="s">
        <v>24</v>
      </c>
      <c r="D4192" s="4">
        <v>59000000</v>
      </c>
      <c r="E4192" s="2" t="s">
        <v>3438</v>
      </c>
      <c r="F4192" s="2" t="s">
        <v>44</v>
      </c>
      <c r="G4192" s="2">
        <v>50.4</v>
      </c>
      <c r="H4192" s="2">
        <v>49.6</v>
      </c>
      <c r="I4192" s="2" t="s">
        <v>26</v>
      </c>
      <c r="J4192" s="6">
        <v>0.55000000000000004</v>
      </c>
      <c r="K4192" s="2">
        <v>2007</v>
      </c>
      <c r="L4192" s="2" t="s">
        <v>36</v>
      </c>
      <c r="M4192" s="3">
        <v>39392</v>
      </c>
    </row>
    <row r="4193" spans="1:13" x14ac:dyDescent="0.2">
      <c r="A4193" s="1" t="s">
        <v>60</v>
      </c>
      <c r="B4193" s="2" t="s">
        <v>3935</v>
      </c>
      <c r="C4193" s="2" t="s">
        <v>24</v>
      </c>
      <c r="D4193" s="4">
        <v>14800000</v>
      </c>
      <c r="E4193" s="2" t="s">
        <v>3438</v>
      </c>
      <c r="F4193" s="2" t="s">
        <v>65</v>
      </c>
      <c r="G4193" s="2">
        <v>54.11</v>
      </c>
      <c r="H4193" s="2">
        <v>45.89</v>
      </c>
      <c r="I4193" s="2" t="s">
        <v>26</v>
      </c>
      <c r="J4193" s="2" t="s">
        <v>20</v>
      </c>
      <c r="K4193" s="2">
        <v>2007</v>
      </c>
      <c r="L4193" s="2" t="s">
        <v>36</v>
      </c>
      <c r="M4193" s="3">
        <v>39392</v>
      </c>
    </row>
    <row r="4194" spans="1:13" x14ac:dyDescent="0.2">
      <c r="A4194" s="1" t="s">
        <v>13</v>
      </c>
      <c r="B4194" s="2" t="s">
        <v>4465</v>
      </c>
      <c r="C4194" s="2" t="s">
        <v>24</v>
      </c>
      <c r="D4194" s="4">
        <v>10700000</v>
      </c>
      <c r="E4194" s="2" t="s">
        <v>3438</v>
      </c>
      <c r="F4194" s="2" t="s">
        <v>51</v>
      </c>
      <c r="G4194" s="2">
        <v>77.400000000000006</v>
      </c>
      <c r="H4194" s="2">
        <v>22.6</v>
      </c>
      <c r="I4194" s="2" t="s">
        <v>19</v>
      </c>
      <c r="J4194" s="6">
        <v>0.55000000000000004</v>
      </c>
      <c r="K4194" s="2">
        <v>2007</v>
      </c>
      <c r="L4194" s="2" t="s">
        <v>36</v>
      </c>
      <c r="M4194" s="3">
        <v>39392</v>
      </c>
    </row>
    <row r="4195" spans="1:13" x14ac:dyDescent="0.2">
      <c r="A4195" s="1" t="s">
        <v>66</v>
      </c>
      <c r="B4195" s="2" t="s">
        <v>3664</v>
      </c>
      <c r="C4195" s="2" t="s">
        <v>15</v>
      </c>
      <c r="D4195" s="2" t="s">
        <v>4466</v>
      </c>
      <c r="E4195" s="2" t="s">
        <v>3438</v>
      </c>
      <c r="F4195" s="2" t="s">
        <v>107</v>
      </c>
      <c r="G4195" s="2">
        <v>68.650000000000006</v>
      </c>
      <c r="H4195" s="2">
        <v>31.35</v>
      </c>
      <c r="I4195" s="2" t="s">
        <v>19</v>
      </c>
      <c r="J4195" s="2" t="s">
        <v>20</v>
      </c>
      <c r="K4195" s="2">
        <v>2007</v>
      </c>
      <c r="L4195" s="2" t="s">
        <v>36</v>
      </c>
      <c r="M4195" s="3">
        <v>39392</v>
      </c>
    </row>
    <row r="4196" spans="1:13" x14ac:dyDescent="0.2">
      <c r="A4196" s="1" t="s">
        <v>220</v>
      </c>
      <c r="B4196" s="2" t="s">
        <v>4467</v>
      </c>
      <c r="C4196" s="2" t="s">
        <v>24</v>
      </c>
      <c r="D4196" s="4">
        <v>13000000</v>
      </c>
      <c r="E4196" s="2" t="s">
        <v>3438</v>
      </c>
      <c r="F4196" s="7"/>
      <c r="G4196" s="2">
        <v>63</v>
      </c>
      <c r="H4196" s="2">
        <v>37.1</v>
      </c>
      <c r="I4196" s="2" t="s">
        <v>19</v>
      </c>
      <c r="J4196" s="6">
        <v>0.55000000000000004</v>
      </c>
      <c r="K4196" s="2">
        <v>2007</v>
      </c>
      <c r="L4196" s="2" t="s">
        <v>36</v>
      </c>
      <c r="M4196" s="3">
        <v>39392</v>
      </c>
    </row>
    <row r="4197" spans="1:13" x14ac:dyDescent="0.2">
      <c r="A4197" s="1" t="s">
        <v>220</v>
      </c>
      <c r="B4197" s="2" t="s">
        <v>4468</v>
      </c>
      <c r="C4197" s="2" t="s">
        <v>24</v>
      </c>
      <c r="D4197" s="4">
        <v>3900000</v>
      </c>
      <c r="E4197" s="2" t="s">
        <v>3438</v>
      </c>
      <c r="F4197" s="2" t="s">
        <v>245</v>
      </c>
      <c r="G4197" s="2">
        <v>60.4</v>
      </c>
      <c r="H4197" s="2">
        <v>39.6</v>
      </c>
      <c r="I4197" s="2" t="s">
        <v>19</v>
      </c>
      <c r="J4197" s="6">
        <v>0.55000000000000004</v>
      </c>
      <c r="K4197" s="2">
        <v>2007</v>
      </c>
      <c r="L4197" s="2" t="s">
        <v>36</v>
      </c>
      <c r="M4197" s="3">
        <v>39392</v>
      </c>
    </row>
    <row r="4198" spans="1:13" x14ac:dyDescent="0.2">
      <c r="A4198" s="1" t="s">
        <v>45</v>
      </c>
      <c r="B4198" s="2" t="s">
        <v>2158</v>
      </c>
      <c r="C4198" s="2" t="s">
        <v>15</v>
      </c>
      <c r="D4198" s="2" t="s">
        <v>4469</v>
      </c>
      <c r="E4198" s="2" t="s">
        <v>3438</v>
      </c>
      <c r="F4198" s="2" t="s">
        <v>159</v>
      </c>
      <c r="G4198" s="2">
        <v>73.2</v>
      </c>
      <c r="H4198" s="2">
        <v>26.8</v>
      </c>
      <c r="I4198" s="2" t="s">
        <v>19</v>
      </c>
      <c r="J4198" s="2" t="s">
        <v>20</v>
      </c>
      <c r="K4198" s="2">
        <v>2007</v>
      </c>
      <c r="L4198" s="2" t="s">
        <v>36</v>
      </c>
      <c r="M4198" s="3">
        <v>39392</v>
      </c>
    </row>
    <row r="4199" spans="1:13" x14ac:dyDescent="0.2">
      <c r="A4199" s="1" t="s">
        <v>205</v>
      </c>
      <c r="B4199" s="2" t="s">
        <v>3622</v>
      </c>
      <c r="C4199" s="2" t="s">
        <v>15</v>
      </c>
      <c r="D4199" s="2" t="s">
        <v>4470</v>
      </c>
      <c r="E4199" s="2" t="s">
        <v>3438</v>
      </c>
      <c r="F4199" s="2" t="s">
        <v>95</v>
      </c>
      <c r="G4199" s="2">
        <v>73.13</v>
      </c>
      <c r="H4199" s="2">
        <v>26.87</v>
      </c>
      <c r="I4199" s="2" t="s">
        <v>19</v>
      </c>
      <c r="J4199" s="2" t="s">
        <v>20</v>
      </c>
      <c r="K4199" s="2">
        <v>2007</v>
      </c>
      <c r="L4199" s="2" t="s">
        <v>36</v>
      </c>
      <c r="M4199" s="3">
        <v>39392</v>
      </c>
    </row>
    <row r="4200" spans="1:13" x14ac:dyDescent="0.2">
      <c r="A4200" s="1" t="s">
        <v>363</v>
      </c>
      <c r="B4200" s="2" t="s">
        <v>4212</v>
      </c>
      <c r="C4200" s="2" t="s">
        <v>24</v>
      </c>
      <c r="D4200" s="4">
        <v>196000000</v>
      </c>
      <c r="E4200" s="2" t="s">
        <v>3438</v>
      </c>
      <c r="F4200" s="2" t="s">
        <v>1326</v>
      </c>
      <c r="G4200" s="2">
        <v>62</v>
      </c>
      <c r="H4200" s="2">
        <v>38</v>
      </c>
      <c r="I4200" s="2" t="s">
        <v>19</v>
      </c>
      <c r="J4200" s="6">
        <v>0.55000000000000004</v>
      </c>
      <c r="K4200" s="2">
        <v>2007</v>
      </c>
      <c r="L4200" s="2" t="s">
        <v>36</v>
      </c>
      <c r="M4200" s="3">
        <v>39392</v>
      </c>
    </row>
    <row r="4201" spans="1:13" x14ac:dyDescent="0.2">
      <c r="A4201" s="1" t="s">
        <v>60</v>
      </c>
      <c r="B4201" s="2" t="s">
        <v>3625</v>
      </c>
      <c r="C4201" s="2" t="s">
        <v>24</v>
      </c>
      <c r="D4201" s="4">
        <v>45000000</v>
      </c>
      <c r="E4201" s="2" t="s">
        <v>3438</v>
      </c>
      <c r="F4201" s="2" t="s">
        <v>245</v>
      </c>
      <c r="G4201" s="2">
        <v>61.41</v>
      </c>
      <c r="H4201" s="2">
        <v>38.590000000000003</v>
      </c>
      <c r="I4201" s="2" t="s">
        <v>26</v>
      </c>
      <c r="J4201" s="2" t="s">
        <v>20</v>
      </c>
      <c r="K4201" s="2">
        <v>2007</v>
      </c>
      <c r="L4201" s="2" t="s">
        <v>36</v>
      </c>
      <c r="M4201" s="3">
        <v>39392</v>
      </c>
    </row>
    <row r="4202" spans="1:13" x14ac:dyDescent="0.2">
      <c r="A4202" s="1" t="s">
        <v>22</v>
      </c>
      <c r="B4202" s="2" t="s">
        <v>4471</v>
      </c>
      <c r="C4202" s="2" t="s">
        <v>24</v>
      </c>
      <c r="D4202" s="4">
        <v>240000000</v>
      </c>
      <c r="E4202" s="2" t="s">
        <v>3438</v>
      </c>
      <c r="F4202" s="2" t="s">
        <v>18</v>
      </c>
      <c r="G4202" s="2">
        <v>50.76</v>
      </c>
      <c r="H4202" s="2">
        <v>49.24</v>
      </c>
      <c r="I4202" s="2" t="s">
        <v>26</v>
      </c>
      <c r="J4202" s="6">
        <v>0.55000000000000004</v>
      </c>
      <c r="K4202" s="2">
        <v>2007</v>
      </c>
      <c r="L4202" s="2" t="s">
        <v>36</v>
      </c>
      <c r="M4202" s="3">
        <v>39392</v>
      </c>
    </row>
    <row r="4203" spans="1:13" x14ac:dyDescent="0.2">
      <c r="A4203" s="1" t="s">
        <v>13</v>
      </c>
      <c r="B4203" s="2" t="s">
        <v>3794</v>
      </c>
      <c r="C4203" s="2" t="s">
        <v>24</v>
      </c>
      <c r="D4203" s="4">
        <v>32600000</v>
      </c>
      <c r="E4203" s="2" t="s">
        <v>3438</v>
      </c>
      <c r="F4203" s="2" t="s">
        <v>107</v>
      </c>
      <c r="G4203" s="2">
        <v>83.1</v>
      </c>
      <c r="H4203" s="2">
        <v>16.899999999999999</v>
      </c>
      <c r="I4203" s="2" t="s">
        <v>19</v>
      </c>
      <c r="J4203" s="2" t="s">
        <v>20</v>
      </c>
      <c r="K4203" s="2">
        <v>2007</v>
      </c>
      <c r="L4203" s="2" t="s">
        <v>36</v>
      </c>
      <c r="M4203" s="3">
        <v>39245</v>
      </c>
    </row>
    <row r="4204" spans="1:13" x14ac:dyDescent="0.2">
      <c r="A4204" s="1" t="s">
        <v>242</v>
      </c>
      <c r="B4204" s="2" t="s">
        <v>3618</v>
      </c>
      <c r="C4204" s="2" t="s">
        <v>15</v>
      </c>
      <c r="D4204" s="2" t="s">
        <v>4472</v>
      </c>
      <c r="E4204" s="2" t="s">
        <v>3438</v>
      </c>
      <c r="F4204" s="2" t="s">
        <v>107</v>
      </c>
      <c r="G4204" s="2">
        <v>86.9</v>
      </c>
      <c r="H4204" s="2">
        <v>13.1</v>
      </c>
      <c r="I4204" s="2" t="s">
        <v>19</v>
      </c>
      <c r="J4204" s="2" t="s">
        <v>20</v>
      </c>
      <c r="K4204" s="2">
        <v>2007</v>
      </c>
      <c r="L4204" s="2" t="s">
        <v>36</v>
      </c>
      <c r="M4204" s="3">
        <v>39238</v>
      </c>
    </row>
    <row r="4205" spans="1:13" x14ac:dyDescent="0.2">
      <c r="A4205" s="1" t="s">
        <v>60</v>
      </c>
      <c r="B4205" s="2" t="s">
        <v>4473</v>
      </c>
      <c r="C4205" s="2" t="s">
        <v>24</v>
      </c>
      <c r="D4205" s="4">
        <v>4000000</v>
      </c>
      <c r="E4205" s="2" t="s">
        <v>3438</v>
      </c>
      <c r="F4205" s="2" t="s">
        <v>4474</v>
      </c>
      <c r="G4205" s="2">
        <v>0</v>
      </c>
      <c r="H4205" s="2">
        <v>0</v>
      </c>
      <c r="I4205" s="2" t="s">
        <v>19</v>
      </c>
      <c r="J4205" s="2" t="s">
        <v>72</v>
      </c>
      <c r="K4205" s="2">
        <v>2007</v>
      </c>
      <c r="L4205" s="2" t="s">
        <v>36</v>
      </c>
      <c r="M4205" s="3">
        <v>39229</v>
      </c>
    </row>
    <row r="4206" spans="1:13" x14ac:dyDescent="0.2">
      <c r="A4206" s="1" t="s">
        <v>91</v>
      </c>
      <c r="B4206" s="2" t="s">
        <v>3774</v>
      </c>
      <c r="C4206" s="2" t="s">
        <v>15</v>
      </c>
      <c r="D4206" s="2" t="s">
        <v>4475</v>
      </c>
      <c r="E4206" s="2" t="s">
        <v>3438</v>
      </c>
      <c r="F4206" s="2" t="s">
        <v>233</v>
      </c>
      <c r="G4206" s="2">
        <v>64.44</v>
      </c>
      <c r="H4206" s="2">
        <v>35.56</v>
      </c>
      <c r="I4206" s="2" t="s">
        <v>26</v>
      </c>
      <c r="J4206" s="2" t="s">
        <v>20</v>
      </c>
      <c r="K4206" s="2">
        <v>2007</v>
      </c>
      <c r="L4206" s="2" t="s">
        <v>36</v>
      </c>
      <c r="M4206" s="3">
        <v>39210</v>
      </c>
    </row>
    <row r="4207" spans="1:13" x14ac:dyDescent="0.2">
      <c r="A4207" s="1" t="s">
        <v>108</v>
      </c>
      <c r="B4207" s="2" t="s">
        <v>4132</v>
      </c>
      <c r="C4207" s="2" t="s">
        <v>15</v>
      </c>
      <c r="D4207" s="2" t="s">
        <v>4476</v>
      </c>
      <c r="E4207" s="2" t="s">
        <v>3438</v>
      </c>
      <c r="F4207" s="2" t="s">
        <v>130</v>
      </c>
      <c r="G4207" s="2">
        <v>75.5</v>
      </c>
      <c r="H4207" s="2">
        <v>24.5</v>
      </c>
      <c r="I4207" s="2" t="s">
        <v>19</v>
      </c>
      <c r="J4207" s="2" t="s">
        <v>20</v>
      </c>
      <c r="K4207" s="2">
        <v>2007</v>
      </c>
      <c r="L4207" s="2" t="s">
        <v>36</v>
      </c>
      <c r="M4207" s="3">
        <v>39210</v>
      </c>
    </row>
    <row r="4208" spans="1:13" x14ac:dyDescent="0.2">
      <c r="A4208" s="1" t="s">
        <v>22</v>
      </c>
      <c r="B4208" s="2" t="s">
        <v>4133</v>
      </c>
      <c r="C4208" s="2" t="s">
        <v>15</v>
      </c>
      <c r="D4208" s="2" t="s">
        <v>4477</v>
      </c>
      <c r="E4208" s="2" t="s">
        <v>3438</v>
      </c>
      <c r="F4208" s="2" t="s">
        <v>76</v>
      </c>
      <c r="G4208" s="2">
        <v>76.099999999999994</v>
      </c>
      <c r="H4208" s="2">
        <v>23.9</v>
      </c>
      <c r="I4208" s="2" t="s">
        <v>19</v>
      </c>
      <c r="J4208" s="2" t="s">
        <v>20</v>
      </c>
      <c r="K4208" s="2">
        <v>2007</v>
      </c>
      <c r="L4208" s="2" t="s">
        <v>36</v>
      </c>
      <c r="M4208" s="3">
        <v>39210</v>
      </c>
    </row>
    <row r="4209" spans="1:13" x14ac:dyDescent="0.2">
      <c r="A4209" s="1" t="s">
        <v>91</v>
      </c>
      <c r="B4209" s="2" t="s">
        <v>2926</v>
      </c>
      <c r="C4209" s="2" t="s">
        <v>15</v>
      </c>
      <c r="D4209" s="2" t="s">
        <v>4478</v>
      </c>
      <c r="E4209" s="2" t="s">
        <v>3438</v>
      </c>
      <c r="F4209" s="2" t="s">
        <v>159</v>
      </c>
      <c r="G4209" s="2">
        <v>58.48</v>
      </c>
      <c r="H4209" s="2">
        <v>41.52</v>
      </c>
      <c r="I4209" s="2" t="s">
        <v>26</v>
      </c>
      <c r="J4209" s="2" t="s">
        <v>20</v>
      </c>
      <c r="K4209" s="2">
        <v>2007</v>
      </c>
      <c r="L4209" s="2" t="s">
        <v>36</v>
      </c>
      <c r="M4209" s="3">
        <v>39210</v>
      </c>
    </row>
    <row r="4210" spans="1:13" x14ac:dyDescent="0.2">
      <c r="A4210" s="1" t="s">
        <v>22</v>
      </c>
      <c r="B4210" s="2" t="s">
        <v>3925</v>
      </c>
      <c r="C4210" s="2" t="s">
        <v>24</v>
      </c>
      <c r="D4210" s="4">
        <v>115000000</v>
      </c>
      <c r="E4210" s="2" t="s">
        <v>3438</v>
      </c>
      <c r="F4210" s="2" t="s">
        <v>107</v>
      </c>
      <c r="G4210" s="2">
        <v>91.7</v>
      </c>
      <c r="H4210" s="2">
        <v>8.3000000000000007</v>
      </c>
      <c r="I4210" s="2" t="s">
        <v>19</v>
      </c>
      <c r="J4210" s="6">
        <v>0.55000000000000004</v>
      </c>
      <c r="K4210" s="2">
        <v>2007</v>
      </c>
      <c r="L4210" s="2" t="s">
        <v>36</v>
      </c>
      <c r="M4210" s="3">
        <v>39196</v>
      </c>
    </row>
    <row r="4211" spans="1:13" x14ac:dyDescent="0.2">
      <c r="A4211" s="1" t="s">
        <v>217</v>
      </c>
      <c r="B4211" s="2" t="s">
        <v>4066</v>
      </c>
      <c r="C4211" s="2" t="s">
        <v>24</v>
      </c>
      <c r="D4211" s="4">
        <v>750000000</v>
      </c>
      <c r="E4211" s="2" t="s">
        <v>3438</v>
      </c>
      <c r="F4211" s="2" t="s">
        <v>115</v>
      </c>
      <c r="G4211" s="2">
        <v>81.099999999999994</v>
      </c>
      <c r="H4211" s="2">
        <v>18.899999999999999</v>
      </c>
      <c r="I4211" s="2" t="s">
        <v>19</v>
      </c>
      <c r="J4211" s="2" t="s">
        <v>20</v>
      </c>
      <c r="K4211" s="2">
        <v>2007</v>
      </c>
      <c r="L4211" s="2" t="s">
        <v>36</v>
      </c>
      <c r="M4211" s="3">
        <v>39168</v>
      </c>
    </row>
    <row r="4212" spans="1:13" x14ac:dyDescent="0.2">
      <c r="A4212" s="1" t="s">
        <v>13</v>
      </c>
      <c r="B4212" s="2" t="s">
        <v>2121</v>
      </c>
      <c r="C4212" s="2" t="s">
        <v>15</v>
      </c>
      <c r="D4212" s="2" t="s">
        <v>4479</v>
      </c>
      <c r="E4212" s="2" t="s">
        <v>3438</v>
      </c>
      <c r="F4212" s="2" t="s">
        <v>233</v>
      </c>
      <c r="G4212" s="2">
        <v>71.5</v>
      </c>
      <c r="H4212" s="2">
        <v>28.5</v>
      </c>
      <c r="I4212" s="2" t="s">
        <v>19</v>
      </c>
      <c r="J4212" s="2" t="s">
        <v>20</v>
      </c>
      <c r="K4212" s="2">
        <v>2007</v>
      </c>
      <c r="L4212" s="2" t="s">
        <v>36</v>
      </c>
      <c r="M4212" s="3">
        <v>39147</v>
      </c>
    </row>
    <row r="4213" spans="1:13" x14ac:dyDescent="0.2">
      <c r="A4213" s="1" t="s">
        <v>91</v>
      </c>
      <c r="B4213" s="2" t="s">
        <v>3798</v>
      </c>
      <c r="C4213" s="2" t="s">
        <v>15</v>
      </c>
      <c r="D4213" s="2" t="s">
        <v>4480</v>
      </c>
      <c r="E4213" s="2" t="s">
        <v>3438</v>
      </c>
      <c r="F4213" s="2" t="s">
        <v>48</v>
      </c>
      <c r="G4213" s="2">
        <v>74.900000000000006</v>
      </c>
      <c r="H4213" s="2">
        <v>25.1</v>
      </c>
      <c r="I4213" s="2" t="s">
        <v>19</v>
      </c>
      <c r="J4213" s="2" t="s">
        <v>20</v>
      </c>
      <c r="K4213" s="2">
        <v>2007</v>
      </c>
      <c r="L4213" s="2" t="s">
        <v>36</v>
      </c>
      <c r="M4213" s="3">
        <v>39147</v>
      </c>
    </row>
    <row r="4214" spans="1:13" x14ac:dyDescent="0.2">
      <c r="A4214" s="1" t="s">
        <v>66</v>
      </c>
      <c r="B4214" s="2" t="s">
        <v>4120</v>
      </c>
      <c r="C4214" s="2" t="s">
        <v>15</v>
      </c>
      <c r="D4214" s="2" t="s">
        <v>4481</v>
      </c>
      <c r="E4214" s="2" t="s">
        <v>3438</v>
      </c>
      <c r="F4214" s="2" t="s">
        <v>107</v>
      </c>
      <c r="G4214" s="2">
        <v>80.25</v>
      </c>
      <c r="H4214" s="2">
        <v>19.75</v>
      </c>
      <c r="I4214" s="2" t="s">
        <v>19</v>
      </c>
      <c r="J4214" s="2" t="s">
        <v>20</v>
      </c>
      <c r="K4214" s="2">
        <v>2007</v>
      </c>
      <c r="L4214" s="2" t="s">
        <v>36</v>
      </c>
      <c r="M4214" s="3">
        <v>39147</v>
      </c>
    </row>
    <row r="4215" spans="1:13" x14ac:dyDescent="0.2">
      <c r="A4215" s="1" t="s">
        <v>220</v>
      </c>
      <c r="B4215" s="2" t="s">
        <v>4482</v>
      </c>
      <c r="C4215" s="2" t="s">
        <v>24</v>
      </c>
      <c r="D4215" s="4">
        <v>40000000</v>
      </c>
      <c r="E4215" s="2" t="s">
        <v>3438</v>
      </c>
      <c r="F4215" s="2" t="s">
        <v>107</v>
      </c>
      <c r="G4215" s="2">
        <v>56.9</v>
      </c>
      <c r="H4215" s="2">
        <v>43.1</v>
      </c>
      <c r="I4215" s="2" t="s">
        <v>19</v>
      </c>
      <c r="J4215" s="6">
        <v>0.55000000000000004</v>
      </c>
      <c r="K4215" s="2">
        <v>2006</v>
      </c>
      <c r="L4215" s="2" t="s">
        <v>21</v>
      </c>
      <c r="M4215" s="3">
        <v>39028</v>
      </c>
    </row>
    <row r="4216" spans="1:13" x14ac:dyDescent="0.2">
      <c r="A4216" s="1" t="s">
        <v>242</v>
      </c>
      <c r="B4216" s="2" t="s">
        <v>1425</v>
      </c>
      <c r="C4216" s="2" t="s">
        <v>15</v>
      </c>
      <c r="D4216" s="2" t="s">
        <v>4483</v>
      </c>
      <c r="E4216" s="2" t="s">
        <v>3438</v>
      </c>
      <c r="F4216" s="2" t="s">
        <v>107</v>
      </c>
      <c r="G4216" s="2">
        <v>79.7</v>
      </c>
      <c r="H4216" s="2">
        <v>20.3</v>
      </c>
      <c r="I4216" s="2" t="s">
        <v>19</v>
      </c>
      <c r="J4216" s="2" t="s">
        <v>20</v>
      </c>
      <c r="K4216" s="2">
        <v>2006</v>
      </c>
      <c r="L4216" s="2" t="s">
        <v>21</v>
      </c>
      <c r="M4216" s="3">
        <v>39028</v>
      </c>
    </row>
    <row r="4217" spans="1:13" x14ac:dyDescent="0.2">
      <c r="A4217" s="1" t="s">
        <v>141</v>
      </c>
      <c r="B4217" s="2" t="s">
        <v>3455</v>
      </c>
      <c r="C4217" s="2" t="s">
        <v>24</v>
      </c>
      <c r="D4217" s="4">
        <v>13500000</v>
      </c>
      <c r="E4217" s="2" t="s">
        <v>3438</v>
      </c>
      <c r="F4217" s="2" t="s">
        <v>107</v>
      </c>
      <c r="G4217" s="2">
        <v>55.8</v>
      </c>
      <c r="H4217" s="2">
        <v>44.2</v>
      </c>
      <c r="I4217" s="2" t="s">
        <v>19</v>
      </c>
      <c r="J4217" s="6">
        <v>0.55000000000000004</v>
      </c>
      <c r="K4217" s="2">
        <v>2006</v>
      </c>
      <c r="L4217" s="2" t="s">
        <v>21</v>
      </c>
      <c r="M4217" s="3">
        <v>39028</v>
      </c>
    </row>
    <row r="4218" spans="1:13" x14ac:dyDescent="0.2">
      <c r="A4218" s="1" t="s">
        <v>69</v>
      </c>
      <c r="B4218" s="2" t="s">
        <v>4062</v>
      </c>
      <c r="C4218" s="2" t="s">
        <v>24</v>
      </c>
      <c r="D4218" s="4">
        <v>49000000</v>
      </c>
      <c r="E4218" s="2" t="s">
        <v>3438</v>
      </c>
      <c r="F4218" s="2" t="s">
        <v>51</v>
      </c>
      <c r="G4218" s="2">
        <v>64.599999999999994</v>
      </c>
      <c r="H4218" s="2">
        <v>35.4</v>
      </c>
      <c r="I4218" s="2" t="s">
        <v>26</v>
      </c>
      <c r="J4218" s="2" t="s">
        <v>20</v>
      </c>
      <c r="K4218" s="2">
        <v>2006</v>
      </c>
      <c r="L4218" s="2" t="s">
        <v>21</v>
      </c>
      <c r="M4218" s="3">
        <v>39028</v>
      </c>
    </row>
    <row r="4219" spans="1:13" x14ac:dyDescent="0.2">
      <c r="A4219" s="1" t="s">
        <v>363</v>
      </c>
      <c r="B4219" s="2" t="s">
        <v>4064</v>
      </c>
      <c r="C4219" s="2" t="s">
        <v>24</v>
      </c>
      <c r="D4219" s="4">
        <v>250000000</v>
      </c>
      <c r="E4219" s="2" t="s">
        <v>3438</v>
      </c>
      <c r="F4219" s="2" t="s">
        <v>140</v>
      </c>
      <c r="G4219" s="2">
        <v>61.7</v>
      </c>
      <c r="H4219" s="2">
        <v>38.299999999999997</v>
      </c>
      <c r="I4219" s="2" t="s">
        <v>19</v>
      </c>
      <c r="J4219" s="6">
        <v>0.55000000000000004</v>
      </c>
      <c r="K4219" s="2">
        <v>2006</v>
      </c>
      <c r="L4219" s="2" t="s">
        <v>21</v>
      </c>
      <c r="M4219" s="3">
        <v>39028</v>
      </c>
    </row>
    <row r="4220" spans="1:13" x14ac:dyDescent="0.2">
      <c r="A4220" s="1" t="s">
        <v>308</v>
      </c>
      <c r="B4220" s="2" t="s">
        <v>4484</v>
      </c>
      <c r="C4220" s="2" t="s">
        <v>24</v>
      </c>
      <c r="D4220" s="4">
        <v>5100000</v>
      </c>
      <c r="E4220" s="2" t="s">
        <v>3438</v>
      </c>
      <c r="F4220" s="2" t="s">
        <v>140</v>
      </c>
      <c r="G4220" s="2">
        <v>63.2</v>
      </c>
      <c r="H4220" s="2">
        <v>36.799999999999997</v>
      </c>
      <c r="I4220" s="2" t="s">
        <v>19</v>
      </c>
      <c r="J4220" s="6">
        <v>0.55000000000000004</v>
      </c>
      <c r="K4220" s="2">
        <v>2006</v>
      </c>
      <c r="L4220" s="2" t="s">
        <v>21</v>
      </c>
      <c r="M4220" s="3">
        <v>39028</v>
      </c>
    </row>
    <row r="4221" spans="1:13" x14ac:dyDescent="0.2">
      <c r="A4221" s="1" t="s">
        <v>217</v>
      </c>
      <c r="B4221" s="2" t="s">
        <v>4066</v>
      </c>
      <c r="C4221" s="2" t="s">
        <v>24</v>
      </c>
      <c r="D4221" s="4">
        <v>125000000</v>
      </c>
      <c r="E4221" s="2" t="s">
        <v>3438</v>
      </c>
      <c r="F4221" s="2" t="s">
        <v>35</v>
      </c>
      <c r="G4221" s="2">
        <v>69.2</v>
      </c>
      <c r="H4221" s="2">
        <v>30.8</v>
      </c>
      <c r="I4221" s="2" t="s">
        <v>19</v>
      </c>
      <c r="J4221" s="6">
        <v>0.55000000000000004</v>
      </c>
      <c r="K4221" s="2">
        <v>2006</v>
      </c>
      <c r="L4221" s="2" t="s">
        <v>21</v>
      </c>
      <c r="M4221" s="3">
        <v>39028</v>
      </c>
    </row>
    <row r="4222" spans="1:13" x14ac:dyDescent="0.2">
      <c r="A4222" s="1" t="s">
        <v>217</v>
      </c>
      <c r="B4222" s="2" t="s">
        <v>4066</v>
      </c>
      <c r="C4222" s="2" t="s">
        <v>24</v>
      </c>
      <c r="D4222" s="4">
        <v>750000000</v>
      </c>
      <c r="E4222" s="2" t="s">
        <v>3438</v>
      </c>
      <c r="F4222" s="2" t="s">
        <v>115</v>
      </c>
      <c r="G4222" s="2">
        <v>62.4</v>
      </c>
      <c r="H4222" s="2">
        <v>37.6</v>
      </c>
      <c r="I4222" s="2" t="s">
        <v>26</v>
      </c>
      <c r="J4222" s="2" t="s">
        <v>20</v>
      </c>
      <c r="K4222" s="2">
        <v>2006</v>
      </c>
      <c r="L4222" s="2" t="s">
        <v>21</v>
      </c>
      <c r="M4222" s="3">
        <v>39028</v>
      </c>
    </row>
    <row r="4223" spans="1:13" x14ac:dyDescent="0.2">
      <c r="A4223" s="1" t="s">
        <v>363</v>
      </c>
      <c r="B4223" s="2" t="s">
        <v>3672</v>
      </c>
      <c r="C4223" s="2" t="s">
        <v>24</v>
      </c>
      <c r="D4223" s="4">
        <v>149000000</v>
      </c>
      <c r="E4223" s="2" t="s">
        <v>3438</v>
      </c>
      <c r="F4223" s="2" t="s">
        <v>251</v>
      </c>
      <c r="G4223" s="2">
        <v>58.2</v>
      </c>
      <c r="H4223" s="2">
        <v>41.8</v>
      </c>
      <c r="I4223" s="2" t="s">
        <v>19</v>
      </c>
      <c r="J4223" s="6">
        <v>0.55000000000000004</v>
      </c>
      <c r="K4223" s="2">
        <v>2006</v>
      </c>
      <c r="L4223" s="2" t="s">
        <v>21</v>
      </c>
      <c r="M4223" s="3">
        <v>39028</v>
      </c>
    </row>
    <row r="4224" spans="1:13" x14ac:dyDescent="0.2">
      <c r="A4224" s="1" t="s">
        <v>91</v>
      </c>
      <c r="B4224" s="2" t="s">
        <v>2137</v>
      </c>
      <c r="C4224" s="2" t="s">
        <v>24</v>
      </c>
      <c r="D4224" s="4">
        <v>136900000</v>
      </c>
      <c r="E4224" s="2" t="s">
        <v>3438</v>
      </c>
      <c r="F4224" s="2" t="s">
        <v>35</v>
      </c>
      <c r="G4224" s="2">
        <v>70.2</v>
      </c>
      <c r="H4224" s="2">
        <v>29.8</v>
      </c>
      <c r="I4224" s="2" t="s">
        <v>19</v>
      </c>
      <c r="J4224" s="6">
        <v>0.55000000000000004</v>
      </c>
      <c r="K4224" s="2">
        <v>2006</v>
      </c>
      <c r="L4224" s="2" t="s">
        <v>21</v>
      </c>
      <c r="M4224" s="3">
        <v>39028</v>
      </c>
    </row>
    <row r="4225" spans="1:13" x14ac:dyDescent="0.2">
      <c r="A4225" s="1" t="s">
        <v>111</v>
      </c>
      <c r="B4225" s="2" t="s">
        <v>3837</v>
      </c>
      <c r="C4225" s="2" t="s">
        <v>24</v>
      </c>
      <c r="D4225" s="4">
        <v>71100000</v>
      </c>
      <c r="E4225" s="2" t="s">
        <v>3438</v>
      </c>
      <c r="F4225" s="2" t="s">
        <v>4485</v>
      </c>
      <c r="G4225" s="2">
        <v>55.1</v>
      </c>
      <c r="H4225" s="2">
        <v>44.9</v>
      </c>
      <c r="I4225" s="2" t="s">
        <v>26</v>
      </c>
      <c r="J4225" s="2" t="s">
        <v>20</v>
      </c>
      <c r="K4225" s="2">
        <v>2006</v>
      </c>
      <c r="L4225" s="2" t="s">
        <v>21</v>
      </c>
      <c r="M4225" s="3">
        <v>39028</v>
      </c>
    </row>
    <row r="4226" spans="1:13" x14ac:dyDescent="0.2">
      <c r="A4226" s="1" t="s">
        <v>111</v>
      </c>
      <c r="B4226" s="2" t="s">
        <v>3871</v>
      </c>
      <c r="C4226" s="2" t="s">
        <v>24</v>
      </c>
      <c r="D4226" s="4">
        <v>64000000</v>
      </c>
      <c r="E4226" s="2" t="s">
        <v>3438</v>
      </c>
      <c r="F4226" s="2" t="s">
        <v>4486</v>
      </c>
      <c r="G4226" s="2">
        <v>64.5</v>
      </c>
      <c r="H4226" s="2">
        <v>35.5</v>
      </c>
      <c r="I4226" s="2" t="s">
        <v>19</v>
      </c>
      <c r="J4226" s="6">
        <v>0.55000000000000004</v>
      </c>
      <c r="K4226" s="2">
        <v>2006</v>
      </c>
      <c r="L4226" s="2" t="s">
        <v>21</v>
      </c>
      <c r="M4226" s="3">
        <v>39028</v>
      </c>
    </row>
    <row r="4227" spans="1:13" x14ac:dyDescent="0.2">
      <c r="A4227" s="1" t="s">
        <v>205</v>
      </c>
      <c r="B4227" s="2" t="s">
        <v>3677</v>
      </c>
      <c r="C4227" s="2" t="s">
        <v>24</v>
      </c>
      <c r="D4227" s="4">
        <v>85000000</v>
      </c>
      <c r="E4227" s="2" t="s">
        <v>3438</v>
      </c>
      <c r="F4227" s="2" t="s">
        <v>95</v>
      </c>
      <c r="G4227" s="2">
        <v>74.099999999999994</v>
      </c>
      <c r="H4227" s="2">
        <v>25.9</v>
      </c>
      <c r="I4227" s="2" t="s">
        <v>19</v>
      </c>
      <c r="J4227" s="6">
        <v>0.55000000000000004</v>
      </c>
      <c r="K4227" s="2">
        <v>2006</v>
      </c>
      <c r="L4227" s="2" t="s">
        <v>21</v>
      </c>
      <c r="M4227" s="3">
        <v>39028</v>
      </c>
    </row>
    <row r="4228" spans="1:13" x14ac:dyDescent="0.2">
      <c r="A4228" s="1" t="s">
        <v>205</v>
      </c>
      <c r="B4228" s="2" t="s">
        <v>3874</v>
      </c>
      <c r="C4228" s="2" t="s">
        <v>24</v>
      </c>
      <c r="D4228" s="4">
        <v>85000000</v>
      </c>
      <c r="E4228" s="2" t="s">
        <v>3438</v>
      </c>
      <c r="F4228" s="2" t="s">
        <v>97</v>
      </c>
      <c r="G4228" s="2">
        <v>53.2</v>
      </c>
      <c r="H4228" s="2">
        <v>46.8</v>
      </c>
      <c r="I4228" s="2" t="s">
        <v>26</v>
      </c>
      <c r="J4228" s="6">
        <v>0.55000000000000004</v>
      </c>
      <c r="K4228" s="2">
        <v>2006</v>
      </c>
      <c r="L4228" s="2" t="s">
        <v>21</v>
      </c>
      <c r="M4228" s="3">
        <v>39028</v>
      </c>
    </row>
    <row r="4229" spans="1:13" x14ac:dyDescent="0.2">
      <c r="A4229" s="1" t="s">
        <v>242</v>
      </c>
      <c r="B4229" s="2" t="s">
        <v>3365</v>
      </c>
      <c r="C4229" s="2" t="s">
        <v>24</v>
      </c>
      <c r="D4229" s="4">
        <v>109000000</v>
      </c>
      <c r="E4229" s="2" t="s">
        <v>3438</v>
      </c>
      <c r="F4229" s="2" t="s">
        <v>55</v>
      </c>
      <c r="G4229" s="2">
        <v>68.7</v>
      </c>
      <c r="H4229" s="2">
        <v>31.3</v>
      </c>
      <c r="I4229" s="2" t="s">
        <v>19</v>
      </c>
      <c r="J4229" s="6">
        <v>0.55000000000000004</v>
      </c>
      <c r="K4229" s="2">
        <v>2006</v>
      </c>
      <c r="L4229" s="2" t="s">
        <v>21</v>
      </c>
      <c r="M4229" s="3">
        <v>39028</v>
      </c>
    </row>
    <row r="4230" spans="1:13" x14ac:dyDescent="0.2">
      <c r="A4230" s="1" t="s">
        <v>79</v>
      </c>
      <c r="B4230" s="2" t="s">
        <v>3686</v>
      </c>
      <c r="C4230" s="2" t="s">
        <v>24</v>
      </c>
      <c r="D4230" s="4">
        <v>644000000</v>
      </c>
      <c r="E4230" s="2" t="s">
        <v>3438</v>
      </c>
      <c r="F4230" s="2" t="s">
        <v>4487</v>
      </c>
      <c r="G4230" s="2">
        <v>67.5</v>
      </c>
      <c r="H4230" s="2">
        <v>32.5</v>
      </c>
      <c r="I4230" s="2" t="s">
        <v>19</v>
      </c>
      <c r="J4230" s="6">
        <v>0.55000000000000004</v>
      </c>
      <c r="K4230" s="2">
        <v>2006</v>
      </c>
      <c r="L4230" s="2" t="s">
        <v>21</v>
      </c>
      <c r="M4230" s="3">
        <v>39028</v>
      </c>
    </row>
    <row r="4231" spans="1:13" x14ac:dyDescent="0.2">
      <c r="A4231" s="1" t="s">
        <v>23</v>
      </c>
      <c r="B4231" s="2" t="s">
        <v>23</v>
      </c>
      <c r="C4231" s="2" t="s">
        <v>1454</v>
      </c>
      <c r="D4231" s="2" t="s">
        <v>4488</v>
      </c>
      <c r="E4231" s="2" t="s">
        <v>3438</v>
      </c>
      <c r="F4231" s="2" t="s">
        <v>4489</v>
      </c>
      <c r="G4231" s="2">
        <v>23.3</v>
      </c>
      <c r="H4231" s="2">
        <v>76.7</v>
      </c>
      <c r="I4231" s="2" t="s">
        <v>26</v>
      </c>
      <c r="J4231" s="2" t="s">
        <v>27</v>
      </c>
      <c r="K4231" s="2">
        <v>2006</v>
      </c>
      <c r="L4231" s="2" t="s">
        <v>21</v>
      </c>
      <c r="M4231" s="3">
        <v>39028</v>
      </c>
    </row>
    <row r="4232" spans="1:13" x14ac:dyDescent="0.2">
      <c r="A4232" s="1" t="s">
        <v>60</v>
      </c>
      <c r="B4232" s="2" t="s">
        <v>3891</v>
      </c>
      <c r="C4232" s="2" t="s">
        <v>24</v>
      </c>
      <c r="D4232" s="4">
        <v>100000000</v>
      </c>
      <c r="E4232" s="2" t="s">
        <v>3438</v>
      </c>
      <c r="F4232" s="2" t="s">
        <v>245</v>
      </c>
      <c r="G4232" s="2">
        <v>63.8</v>
      </c>
      <c r="H4232" s="2">
        <v>36.200000000000003</v>
      </c>
      <c r="I4232" s="2" t="s">
        <v>19</v>
      </c>
      <c r="J4232" s="6">
        <v>0.55000000000000004</v>
      </c>
      <c r="K4232" s="2">
        <v>2006</v>
      </c>
      <c r="L4232" s="2" t="s">
        <v>21</v>
      </c>
      <c r="M4232" s="3">
        <v>39028</v>
      </c>
    </row>
    <row r="4233" spans="1:13" x14ac:dyDescent="0.2">
      <c r="A4233" s="1" t="s">
        <v>79</v>
      </c>
      <c r="B4233" s="2" t="s">
        <v>3688</v>
      </c>
      <c r="C4233" s="2" t="s">
        <v>24</v>
      </c>
      <c r="D4233" s="4">
        <v>198000000</v>
      </c>
      <c r="E4233" s="2" t="s">
        <v>3438</v>
      </c>
      <c r="F4233" s="2" t="s">
        <v>48</v>
      </c>
      <c r="G4233" s="2">
        <v>69.099999999999994</v>
      </c>
      <c r="H4233" s="2">
        <v>30.9</v>
      </c>
      <c r="I4233" s="2" t="s">
        <v>19</v>
      </c>
      <c r="J4233" s="6">
        <v>0.55000000000000004</v>
      </c>
      <c r="K4233" s="2">
        <v>2006</v>
      </c>
      <c r="L4233" s="2" t="s">
        <v>21</v>
      </c>
      <c r="M4233" s="3">
        <v>39028</v>
      </c>
    </row>
    <row r="4234" spans="1:13" x14ac:dyDescent="0.2">
      <c r="A4234" s="1" t="s">
        <v>87</v>
      </c>
      <c r="B4234" s="2" t="s">
        <v>4380</v>
      </c>
      <c r="C4234" s="2" t="s">
        <v>24</v>
      </c>
      <c r="D4234" s="4">
        <v>6250000</v>
      </c>
      <c r="E4234" s="2" t="s">
        <v>3438</v>
      </c>
      <c r="F4234" s="2" t="s">
        <v>48</v>
      </c>
      <c r="G4234" s="2">
        <v>52.1</v>
      </c>
      <c r="H4234" s="2">
        <v>47.9</v>
      </c>
      <c r="I4234" s="2" t="s">
        <v>26</v>
      </c>
      <c r="J4234" s="6">
        <v>0.55000000000000004</v>
      </c>
      <c r="K4234" s="2">
        <v>2006</v>
      </c>
      <c r="L4234" s="2" t="s">
        <v>21</v>
      </c>
      <c r="M4234" s="3">
        <v>39028</v>
      </c>
    </row>
    <row r="4235" spans="1:13" x14ac:dyDescent="0.2">
      <c r="A4235" s="1" t="s">
        <v>79</v>
      </c>
      <c r="B4235" s="2" t="s">
        <v>3692</v>
      </c>
      <c r="C4235" s="2" t="s">
        <v>24</v>
      </c>
      <c r="D4235" s="4">
        <v>60000000</v>
      </c>
      <c r="E4235" s="2" t="s">
        <v>3438</v>
      </c>
      <c r="F4235" s="2" t="s">
        <v>233</v>
      </c>
      <c r="G4235" s="2">
        <v>58.5</v>
      </c>
      <c r="H4235" s="2">
        <v>41.5</v>
      </c>
      <c r="I4235" s="2" t="s">
        <v>19</v>
      </c>
      <c r="J4235" s="6">
        <v>0.55000000000000004</v>
      </c>
      <c r="K4235" s="2">
        <v>2006</v>
      </c>
      <c r="L4235" s="2" t="s">
        <v>21</v>
      </c>
      <c r="M4235" s="3">
        <v>39028</v>
      </c>
    </row>
    <row r="4236" spans="1:13" x14ac:dyDescent="0.2">
      <c r="A4236" s="1" t="s">
        <v>177</v>
      </c>
      <c r="B4236" s="2" t="s">
        <v>3893</v>
      </c>
      <c r="C4236" s="2" t="s">
        <v>24</v>
      </c>
      <c r="D4236" s="4">
        <v>2500000</v>
      </c>
      <c r="E4236" s="2" t="s">
        <v>3438</v>
      </c>
      <c r="F4236" s="2" t="s">
        <v>314</v>
      </c>
      <c r="G4236" s="2">
        <v>46.3</v>
      </c>
      <c r="H4236" s="2">
        <v>53.7</v>
      </c>
      <c r="I4236" s="2" t="s">
        <v>26</v>
      </c>
      <c r="J4236" s="6">
        <v>0.55000000000000004</v>
      </c>
      <c r="K4236" s="2">
        <v>2006</v>
      </c>
      <c r="L4236" s="2" t="s">
        <v>21</v>
      </c>
      <c r="M4236" s="3">
        <v>39028</v>
      </c>
    </row>
    <row r="4237" spans="1:13" x14ac:dyDescent="0.2">
      <c r="A4237" s="1" t="s">
        <v>13</v>
      </c>
      <c r="B4237" s="2" t="s">
        <v>3269</v>
      </c>
      <c r="C4237" s="2" t="s">
        <v>24</v>
      </c>
      <c r="D4237" s="4">
        <v>268000000</v>
      </c>
      <c r="E4237" s="2" t="s">
        <v>3438</v>
      </c>
      <c r="F4237" s="2" t="s">
        <v>365</v>
      </c>
      <c r="G4237" s="2">
        <v>67.5</v>
      </c>
      <c r="H4237" s="2">
        <v>32.5</v>
      </c>
      <c r="I4237" s="2" t="s">
        <v>19</v>
      </c>
      <c r="J4237" s="6">
        <v>0.55000000000000004</v>
      </c>
      <c r="K4237" s="2">
        <v>2006</v>
      </c>
      <c r="L4237" s="2" t="s">
        <v>21</v>
      </c>
      <c r="M4237" s="3">
        <v>39028</v>
      </c>
    </row>
    <row r="4238" spans="1:13" x14ac:dyDescent="0.2">
      <c r="A4238" s="1" t="s">
        <v>83</v>
      </c>
      <c r="B4238" s="2" t="s">
        <v>3473</v>
      </c>
      <c r="C4238" s="2" t="s">
        <v>24</v>
      </c>
      <c r="D4238" s="4">
        <v>450000000</v>
      </c>
      <c r="E4238" s="2" t="s">
        <v>3438</v>
      </c>
      <c r="F4238" s="2" t="s">
        <v>107</v>
      </c>
      <c r="G4238" s="2">
        <v>73.900000000000006</v>
      </c>
      <c r="H4238" s="2">
        <v>26.2</v>
      </c>
      <c r="I4238" s="2" t="s">
        <v>19</v>
      </c>
      <c r="J4238" s="6">
        <v>0.55000000000000004</v>
      </c>
      <c r="K4238" s="2">
        <v>2006</v>
      </c>
      <c r="L4238" s="2" t="s">
        <v>21</v>
      </c>
      <c r="M4238" s="3">
        <v>39028</v>
      </c>
    </row>
    <row r="4239" spans="1:13" x14ac:dyDescent="0.2">
      <c r="A4239" s="1" t="s">
        <v>13</v>
      </c>
      <c r="B4239" s="2" t="s">
        <v>3475</v>
      </c>
      <c r="C4239" s="2" t="s">
        <v>24</v>
      </c>
      <c r="D4239" s="4">
        <v>20000000</v>
      </c>
      <c r="E4239" s="2" t="s">
        <v>3438</v>
      </c>
      <c r="F4239" s="2" t="s">
        <v>59</v>
      </c>
      <c r="G4239" s="2">
        <v>73.400000000000006</v>
      </c>
      <c r="H4239" s="2">
        <v>26.6</v>
      </c>
      <c r="I4239" s="2" t="s">
        <v>19</v>
      </c>
      <c r="J4239" s="6">
        <v>0.55000000000000004</v>
      </c>
      <c r="K4239" s="2">
        <v>2006</v>
      </c>
      <c r="L4239" s="2" t="s">
        <v>21</v>
      </c>
      <c r="M4239" s="3">
        <v>39028</v>
      </c>
    </row>
    <row r="4240" spans="1:13" x14ac:dyDescent="0.2">
      <c r="A4240" s="1" t="s">
        <v>116</v>
      </c>
      <c r="B4240" s="2" t="s">
        <v>4490</v>
      </c>
      <c r="C4240" s="2" t="s">
        <v>24</v>
      </c>
      <c r="D4240" s="4">
        <v>19500000</v>
      </c>
      <c r="E4240" s="2" t="s">
        <v>3438</v>
      </c>
      <c r="F4240" s="2" t="s">
        <v>115</v>
      </c>
      <c r="G4240" s="2">
        <v>53</v>
      </c>
      <c r="H4240" s="2">
        <v>47</v>
      </c>
      <c r="I4240" s="2" t="s">
        <v>26</v>
      </c>
      <c r="J4240" s="6">
        <v>0.55000000000000004</v>
      </c>
      <c r="K4240" s="2">
        <v>2006</v>
      </c>
      <c r="L4240" s="2" t="s">
        <v>21</v>
      </c>
      <c r="M4240" s="3">
        <v>39028</v>
      </c>
    </row>
    <row r="4241" spans="1:13" x14ac:dyDescent="0.2">
      <c r="A4241" s="1" t="s">
        <v>13</v>
      </c>
      <c r="B4241" s="2" t="s">
        <v>3706</v>
      </c>
      <c r="C4241" s="2" t="s">
        <v>24</v>
      </c>
      <c r="D4241" s="4">
        <v>75500000</v>
      </c>
      <c r="E4241" s="2" t="s">
        <v>3438</v>
      </c>
      <c r="F4241" s="2" t="s">
        <v>97</v>
      </c>
      <c r="G4241" s="2">
        <v>72.099999999999994</v>
      </c>
      <c r="H4241" s="2">
        <v>27.9</v>
      </c>
      <c r="I4241" s="2" t="s">
        <v>19</v>
      </c>
      <c r="J4241" s="6">
        <v>0.55000000000000004</v>
      </c>
      <c r="K4241" s="2">
        <v>2006</v>
      </c>
      <c r="L4241" s="2" t="s">
        <v>21</v>
      </c>
      <c r="M4241" s="3">
        <v>39028</v>
      </c>
    </row>
    <row r="4242" spans="1:13" x14ac:dyDescent="0.2">
      <c r="A4242" s="1" t="s">
        <v>69</v>
      </c>
      <c r="B4242" s="2" t="s">
        <v>2133</v>
      </c>
      <c r="C4242" s="2" t="s">
        <v>24</v>
      </c>
      <c r="D4242" s="4">
        <v>3900000</v>
      </c>
      <c r="E4242" s="2" t="s">
        <v>3438</v>
      </c>
      <c r="F4242" s="2" t="s">
        <v>257</v>
      </c>
      <c r="G4242" s="2">
        <v>73.900000000000006</v>
      </c>
      <c r="H4242" s="2">
        <v>26.2</v>
      </c>
      <c r="I4242" s="2" t="s">
        <v>19</v>
      </c>
      <c r="J4242" s="6">
        <v>0.55000000000000004</v>
      </c>
      <c r="K4242" s="2">
        <v>2006</v>
      </c>
      <c r="L4242" s="2" t="s">
        <v>21</v>
      </c>
      <c r="M4242" s="3">
        <v>39028</v>
      </c>
    </row>
    <row r="4243" spans="1:13" x14ac:dyDescent="0.2">
      <c r="A4243" s="1" t="s">
        <v>248</v>
      </c>
      <c r="B4243" s="2" t="s">
        <v>4016</v>
      </c>
      <c r="C4243" s="2" t="s">
        <v>24</v>
      </c>
      <c r="D4243" s="4">
        <v>183000000</v>
      </c>
      <c r="E4243" s="2" t="s">
        <v>3438</v>
      </c>
      <c r="F4243" s="2" t="s">
        <v>245</v>
      </c>
      <c r="G4243" s="2">
        <v>60.7</v>
      </c>
      <c r="H4243" s="2">
        <v>39.299999999999997</v>
      </c>
      <c r="I4243" s="2" t="s">
        <v>19</v>
      </c>
      <c r="J4243" s="6">
        <v>0.55000000000000004</v>
      </c>
      <c r="K4243" s="2">
        <v>2006</v>
      </c>
      <c r="L4243" s="2" t="s">
        <v>21</v>
      </c>
      <c r="M4243" s="3">
        <v>39028</v>
      </c>
    </row>
    <row r="4244" spans="1:13" x14ac:dyDescent="0.2">
      <c r="A4244" s="1" t="s">
        <v>52</v>
      </c>
      <c r="B4244" s="2" t="s">
        <v>3592</v>
      </c>
      <c r="C4244" s="2" t="s">
        <v>24</v>
      </c>
      <c r="D4244" s="4">
        <v>150000000</v>
      </c>
      <c r="E4244" s="2" t="s">
        <v>3438</v>
      </c>
      <c r="F4244" s="2" t="s">
        <v>136</v>
      </c>
      <c r="G4244" s="2">
        <v>72.8</v>
      </c>
      <c r="H4244" s="2">
        <v>27.2</v>
      </c>
      <c r="I4244" s="2" t="s">
        <v>19</v>
      </c>
      <c r="J4244" s="6">
        <v>0.55000000000000004</v>
      </c>
      <c r="K4244" s="2">
        <v>2006</v>
      </c>
      <c r="L4244" s="2" t="s">
        <v>21</v>
      </c>
      <c r="M4244" s="3">
        <v>39028</v>
      </c>
    </row>
    <row r="4245" spans="1:13" x14ac:dyDescent="0.2">
      <c r="A4245" s="1" t="s">
        <v>293</v>
      </c>
      <c r="B4245" s="2" t="s">
        <v>3910</v>
      </c>
      <c r="C4245" s="2" t="s">
        <v>24</v>
      </c>
      <c r="D4245" s="4">
        <v>114000000</v>
      </c>
      <c r="E4245" s="2" t="s">
        <v>3438</v>
      </c>
      <c r="F4245" s="2" t="s">
        <v>51</v>
      </c>
      <c r="G4245" s="2">
        <v>60.8</v>
      </c>
      <c r="H4245" s="2">
        <v>39.200000000000003</v>
      </c>
      <c r="I4245" s="2" t="s">
        <v>19</v>
      </c>
      <c r="J4245" s="6">
        <v>0.55000000000000004</v>
      </c>
      <c r="K4245" s="2">
        <v>2006</v>
      </c>
      <c r="L4245" s="2" t="s">
        <v>21</v>
      </c>
      <c r="M4245" s="3">
        <v>39028</v>
      </c>
    </row>
    <row r="4246" spans="1:13" x14ac:dyDescent="0.2">
      <c r="A4246" s="1" t="s">
        <v>374</v>
      </c>
      <c r="B4246" s="2" t="s">
        <v>3913</v>
      </c>
      <c r="C4246" s="2" t="s">
        <v>24</v>
      </c>
      <c r="D4246" s="4">
        <v>90000000</v>
      </c>
      <c r="E4246" s="2" t="s">
        <v>3438</v>
      </c>
      <c r="F4246" s="2" t="s">
        <v>107</v>
      </c>
      <c r="G4246" s="2">
        <v>64.8</v>
      </c>
      <c r="H4246" s="2">
        <v>35.200000000000003</v>
      </c>
      <c r="I4246" s="2" t="s">
        <v>19</v>
      </c>
      <c r="J4246" s="6">
        <v>0.55000000000000004</v>
      </c>
      <c r="K4246" s="2">
        <v>2006</v>
      </c>
      <c r="L4246" s="2" t="s">
        <v>21</v>
      </c>
      <c r="M4246" s="3">
        <v>39028</v>
      </c>
    </row>
    <row r="4247" spans="1:13" x14ac:dyDescent="0.2">
      <c r="A4247" s="1" t="s">
        <v>91</v>
      </c>
      <c r="B4247" s="2" t="s">
        <v>3575</v>
      </c>
      <c r="C4247" s="2" t="s">
        <v>24</v>
      </c>
      <c r="D4247" s="4">
        <v>298000000</v>
      </c>
      <c r="E4247" s="2" t="s">
        <v>3438</v>
      </c>
      <c r="F4247" s="2" t="s">
        <v>115</v>
      </c>
      <c r="G4247" s="2">
        <v>66.5</v>
      </c>
      <c r="H4247" s="2">
        <v>33.5</v>
      </c>
      <c r="I4247" s="2" t="s">
        <v>19</v>
      </c>
      <c r="J4247" s="6">
        <v>0.55000000000000004</v>
      </c>
      <c r="K4247" s="2">
        <v>2006</v>
      </c>
      <c r="L4247" s="2" t="s">
        <v>21</v>
      </c>
      <c r="M4247" s="3">
        <v>39028</v>
      </c>
    </row>
    <row r="4248" spans="1:13" x14ac:dyDescent="0.2">
      <c r="A4248" s="1" t="s">
        <v>287</v>
      </c>
      <c r="B4248" s="2" t="s">
        <v>3713</v>
      </c>
      <c r="C4248" s="2" t="s">
        <v>24</v>
      </c>
      <c r="D4248" s="4">
        <v>32500000</v>
      </c>
      <c r="E4248" s="2" t="s">
        <v>3438</v>
      </c>
      <c r="F4248" s="2" t="s">
        <v>140</v>
      </c>
      <c r="G4248" s="2">
        <v>60.6</v>
      </c>
      <c r="H4248" s="2">
        <v>39.4</v>
      </c>
      <c r="I4248" s="2" t="s">
        <v>19</v>
      </c>
      <c r="J4248" s="6">
        <v>0.55000000000000004</v>
      </c>
      <c r="K4248" s="2">
        <v>2006</v>
      </c>
      <c r="L4248" s="2" t="s">
        <v>21</v>
      </c>
      <c r="M4248" s="3">
        <v>39028</v>
      </c>
    </row>
    <row r="4249" spans="1:13" x14ac:dyDescent="0.2">
      <c r="A4249" s="1" t="s">
        <v>363</v>
      </c>
      <c r="B4249" s="2" t="s">
        <v>4131</v>
      </c>
      <c r="C4249" s="2" t="s">
        <v>24</v>
      </c>
      <c r="D4249" s="4">
        <v>25000000</v>
      </c>
      <c r="E4249" s="2" t="s">
        <v>3438</v>
      </c>
      <c r="F4249" s="2" t="s">
        <v>44</v>
      </c>
      <c r="G4249" s="2">
        <v>68.7</v>
      </c>
      <c r="H4249" s="2">
        <v>31.3</v>
      </c>
      <c r="I4249" s="2" t="s">
        <v>19</v>
      </c>
      <c r="J4249" s="6">
        <v>0.55000000000000004</v>
      </c>
      <c r="K4249" s="2">
        <v>2006</v>
      </c>
      <c r="L4249" s="2" t="s">
        <v>21</v>
      </c>
      <c r="M4249" s="3">
        <v>39028</v>
      </c>
    </row>
    <row r="4250" spans="1:13" x14ac:dyDescent="0.2">
      <c r="A4250" s="1" t="s">
        <v>363</v>
      </c>
      <c r="B4250" s="2" t="s">
        <v>3918</v>
      </c>
      <c r="C4250" s="2" t="s">
        <v>24</v>
      </c>
      <c r="D4250" s="4">
        <v>150000000</v>
      </c>
      <c r="E4250" s="2" t="s">
        <v>3438</v>
      </c>
      <c r="F4250" s="2" t="s">
        <v>93</v>
      </c>
      <c r="G4250" s="2">
        <v>67</v>
      </c>
      <c r="H4250" s="2">
        <v>33</v>
      </c>
      <c r="I4250" s="2" t="s">
        <v>19</v>
      </c>
      <c r="J4250" s="6">
        <v>0.55000000000000004</v>
      </c>
      <c r="K4250" s="2">
        <v>2006</v>
      </c>
      <c r="L4250" s="2" t="s">
        <v>21</v>
      </c>
      <c r="M4250" s="3">
        <v>39028</v>
      </c>
    </row>
    <row r="4251" spans="1:13" x14ac:dyDescent="0.2">
      <c r="A4251" s="1" t="s">
        <v>280</v>
      </c>
      <c r="B4251" s="2" t="s">
        <v>3920</v>
      </c>
      <c r="C4251" s="2" t="s">
        <v>24</v>
      </c>
      <c r="D4251" s="4">
        <v>23800000</v>
      </c>
      <c r="E4251" s="2" t="s">
        <v>3438</v>
      </c>
      <c r="F4251" s="2" t="s">
        <v>107</v>
      </c>
      <c r="G4251" s="2">
        <v>70.099999999999994</v>
      </c>
      <c r="H4251" s="2">
        <v>29.9</v>
      </c>
      <c r="I4251" s="2" t="s">
        <v>19</v>
      </c>
      <c r="J4251" s="6">
        <v>0.55000000000000004</v>
      </c>
      <c r="K4251" s="2">
        <v>2006</v>
      </c>
      <c r="L4251" s="2" t="s">
        <v>21</v>
      </c>
      <c r="M4251" s="3">
        <v>39028</v>
      </c>
    </row>
    <row r="4252" spans="1:13" x14ac:dyDescent="0.2">
      <c r="A4252" s="1" t="s">
        <v>122</v>
      </c>
      <c r="B4252" s="2" t="s">
        <v>4491</v>
      </c>
      <c r="C4252" s="2" t="s">
        <v>24</v>
      </c>
      <c r="D4252" s="4">
        <v>28300000</v>
      </c>
      <c r="E4252" s="2" t="s">
        <v>3438</v>
      </c>
      <c r="F4252" s="2" t="s">
        <v>97</v>
      </c>
      <c r="G4252" s="2">
        <v>62.4</v>
      </c>
      <c r="H4252" s="2">
        <v>37.6</v>
      </c>
      <c r="I4252" s="2" t="s">
        <v>19</v>
      </c>
      <c r="J4252" s="6">
        <v>0.55000000000000004</v>
      </c>
      <c r="K4252" s="2">
        <v>2006</v>
      </c>
      <c r="L4252" s="2" t="s">
        <v>21</v>
      </c>
      <c r="M4252" s="3">
        <v>39028</v>
      </c>
    </row>
    <row r="4253" spans="1:13" x14ac:dyDescent="0.2">
      <c r="A4253" s="1" t="s">
        <v>217</v>
      </c>
      <c r="B4253" s="2" t="s">
        <v>4492</v>
      </c>
      <c r="C4253" s="2" t="s">
        <v>24</v>
      </c>
      <c r="D4253" s="4">
        <v>38000000</v>
      </c>
      <c r="E4253" s="2" t="s">
        <v>3438</v>
      </c>
      <c r="F4253" s="2" t="s">
        <v>48</v>
      </c>
      <c r="G4253" s="2">
        <v>62.1</v>
      </c>
      <c r="H4253" s="2">
        <v>37.9</v>
      </c>
      <c r="I4253" s="2" t="s">
        <v>19</v>
      </c>
      <c r="J4253" s="6">
        <v>0.55000000000000004</v>
      </c>
      <c r="K4253" s="2">
        <v>2006</v>
      </c>
      <c r="L4253" s="2" t="s">
        <v>21</v>
      </c>
      <c r="M4253" s="3">
        <v>39028</v>
      </c>
    </row>
    <row r="4254" spans="1:13" x14ac:dyDescent="0.2">
      <c r="A4254" s="1" t="s">
        <v>45</v>
      </c>
      <c r="B4254" s="2" t="s">
        <v>4090</v>
      </c>
      <c r="C4254" s="2" t="s">
        <v>24</v>
      </c>
      <c r="D4254" s="4">
        <v>17540000</v>
      </c>
      <c r="E4254" s="2" t="s">
        <v>3438</v>
      </c>
      <c r="F4254" s="2" t="s">
        <v>115</v>
      </c>
      <c r="G4254" s="2">
        <v>76.900000000000006</v>
      </c>
      <c r="H4254" s="2">
        <v>23.1</v>
      </c>
      <c r="I4254" s="2" t="s">
        <v>19</v>
      </c>
      <c r="J4254" s="6">
        <v>0.55000000000000004</v>
      </c>
      <c r="K4254" s="2">
        <v>2006</v>
      </c>
      <c r="L4254" s="2" t="s">
        <v>21</v>
      </c>
      <c r="M4254" s="3">
        <v>39028</v>
      </c>
    </row>
    <row r="4255" spans="1:13" x14ac:dyDescent="0.2">
      <c r="A4255" s="1" t="s">
        <v>290</v>
      </c>
      <c r="B4255" s="2" t="s">
        <v>4396</v>
      </c>
      <c r="C4255" s="2" t="s">
        <v>24</v>
      </c>
      <c r="D4255" s="4">
        <v>104000000</v>
      </c>
      <c r="E4255" s="2" t="s">
        <v>3438</v>
      </c>
      <c r="F4255" s="2" t="s">
        <v>59</v>
      </c>
      <c r="G4255" s="2">
        <v>53.3</v>
      </c>
      <c r="H4255" s="2">
        <v>46.7</v>
      </c>
      <c r="I4255" s="2" t="s">
        <v>26</v>
      </c>
      <c r="J4255" s="6">
        <v>0.55000000000000004</v>
      </c>
      <c r="K4255" s="2">
        <v>2006</v>
      </c>
      <c r="L4255" s="2" t="s">
        <v>21</v>
      </c>
      <c r="M4255" s="3">
        <v>39028</v>
      </c>
    </row>
    <row r="4256" spans="1:13" x14ac:dyDescent="0.2">
      <c r="A4256" s="1" t="s">
        <v>13</v>
      </c>
      <c r="B4256" s="2" t="s">
        <v>3845</v>
      </c>
      <c r="C4256" s="2" t="s">
        <v>24</v>
      </c>
      <c r="D4256" s="4">
        <v>218000000</v>
      </c>
      <c r="E4256" s="2" t="s">
        <v>3438</v>
      </c>
      <c r="F4256" s="2" t="s">
        <v>136</v>
      </c>
      <c r="G4256" s="2">
        <v>66.900000000000006</v>
      </c>
      <c r="H4256" s="2">
        <v>33.1</v>
      </c>
      <c r="I4256" s="2" t="s">
        <v>19</v>
      </c>
      <c r="J4256" s="6">
        <v>0.55000000000000004</v>
      </c>
      <c r="K4256" s="2">
        <v>2006</v>
      </c>
      <c r="L4256" s="2" t="s">
        <v>21</v>
      </c>
      <c r="M4256" s="3">
        <v>39028</v>
      </c>
    </row>
    <row r="4257" spans="1:13" x14ac:dyDescent="0.2">
      <c r="A4257" s="1" t="s">
        <v>13</v>
      </c>
      <c r="B4257" s="2" t="s">
        <v>3949</v>
      </c>
      <c r="C4257" s="2" t="s">
        <v>24</v>
      </c>
      <c r="D4257" s="4">
        <v>100000000</v>
      </c>
      <c r="E4257" s="2" t="s">
        <v>3438</v>
      </c>
      <c r="F4257" s="2" t="s">
        <v>176</v>
      </c>
      <c r="G4257" s="2">
        <v>74.099999999999994</v>
      </c>
      <c r="H4257" s="2">
        <v>25.9</v>
      </c>
      <c r="I4257" s="2" t="s">
        <v>19</v>
      </c>
      <c r="J4257" s="6">
        <v>0.55000000000000004</v>
      </c>
      <c r="K4257" s="2">
        <v>2006</v>
      </c>
      <c r="L4257" s="2" t="s">
        <v>21</v>
      </c>
      <c r="M4257" s="3">
        <v>39028</v>
      </c>
    </row>
    <row r="4258" spans="1:13" x14ac:dyDescent="0.2">
      <c r="A4258" s="1" t="s">
        <v>40</v>
      </c>
      <c r="B4258" s="2" t="s">
        <v>3956</v>
      </c>
      <c r="C4258" s="2" t="s">
        <v>24</v>
      </c>
      <c r="D4258" s="4">
        <v>32000000</v>
      </c>
      <c r="E4258" s="2" t="s">
        <v>3438</v>
      </c>
      <c r="F4258" s="2" t="s">
        <v>97</v>
      </c>
      <c r="G4258" s="2">
        <v>59.9</v>
      </c>
      <c r="H4258" s="2">
        <v>40.1</v>
      </c>
      <c r="I4258" s="2" t="s">
        <v>19</v>
      </c>
      <c r="J4258" s="6">
        <v>0.55000000000000004</v>
      </c>
      <c r="K4258" s="2">
        <v>2006</v>
      </c>
      <c r="L4258" s="2" t="s">
        <v>21</v>
      </c>
      <c r="M4258" s="3">
        <v>39028</v>
      </c>
    </row>
    <row r="4259" spans="1:13" x14ac:dyDescent="0.2">
      <c r="A4259" s="1" t="s">
        <v>22</v>
      </c>
      <c r="B4259" s="2" t="s">
        <v>3293</v>
      </c>
      <c r="C4259" s="2" t="s">
        <v>15</v>
      </c>
      <c r="D4259" s="2" t="s">
        <v>4493</v>
      </c>
      <c r="E4259" s="2" t="s">
        <v>3438</v>
      </c>
      <c r="F4259" s="2" t="s">
        <v>107</v>
      </c>
      <c r="G4259" s="2">
        <v>74.2</v>
      </c>
      <c r="H4259" s="2">
        <v>25.8</v>
      </c>
      <c r="I4259" s="2" t="s">
        <v>19</v>
      </c>
      <c r="J4259" s="2" t="s">
        <v>20</v>
      </c>
      <c r="K4259" s="2">
        <v>2006</v>
      </c>
      <c r="L4259" s="2" t="s">
        <v>21</v>
      </c>
      <c r="M4259" s="3">
        <v>39028</v>
      </c>
    </row>
    <row r="4260" spans="1:13" x14ac:dyDescent="0.2">
      <c r="A4260" s="1" t="s">
        <v>374</v>
      </c>
      <c r="B4260" s="2" t="s">
        <v>4494</v>
      </c>
      <c r="C4260" s="2" t="s">
        <v>24</v>
      </c>
      <c r="D4260" s="4">
        <v>14600000</v>
      </c>
      <c r="E4260" s="2" t="s">
        <v>3438</v>
      </c>
      <c r="F4260" s="2" t="s">
        <v>76</v>
      </c>
      <c r="G4260" s="2">
        <v>57.8</v>
      </c>
      <c r="H4260" s="2">
        <v>42.2</v>
      </c>
      <c r="I4260" s="2" t="s">
        <v>19</v>
      </c>
      <c r="J4260" s="6">
        <v>0.55000000000000004</v>
      </c>
      <c r="K4260" s="2">
        <v>2006</v>
      </c>
      <c r="L4260" s="2" t="s">
        <v>21</v>
      </c>
      <c r="M4260" s="3">
        <v>39028</v>
      </c>
    </row>
    <row r="4261" spans="1:13" x14ac:dyDescent="0.2">
      <c r="A4261" s="1" t="s">
        <v>91</v>
      </c>
      <c r="B4261" s="2" t="s">
        <v>2171</v>
      </c>
      <c r="C4261" s="2" t="s">
        <v>24</v>
      </c>
      <c r="D4261" s="4">
        <v>15000000</v>
      </c>
      <c r="E4261" s="2" t="s">
        <v>3438</v>
      </c>
      <c r="F4261" s="2" t="s">
        <v>136</v>
      </c>
      <c r="G4261" s="2">
        <v>70.099999999999994</v>
      </c>
      <c r="H4261" s="2">
        <v>29.9</v>
      </c>
      <c r="I4261" s="2" t="s">
        <v>19</v>
      </c>
      <c r="J4261" s="6">
        <v>0.55000000000000004</v>
      </c>
      <c r="K4261" s="2">
        <v>2006</v>
      </c>
      <c r="L4261" s="2" t="s">
        <v>21</v>
      </c>
      <c r="M4261" s="3">
        <v>39028</v>
      </c>
    </row>
    <row r="4262" spans="1:13" x14ac:dyDescent="0.2">
      <c r="A4262" s="1" t="s">
        <v>269</v>
      </c>
      <c r="B4262" s="2" t="s">
        <v>3499</v>
      </c>
      <c r="C4262" s="2" t="s">
        <v>24</v>
      </c>
      <c r="D4262" s="4">
        <v>14500000</v>
      </c>
      <c r="E4262" s="2" t="s">
        <v>3438</v>
      </c>
      <c r="F4262" s="2" t="s">
        <v>4495</v>
      </c>
      <c r="G4262" s="2">
        <v>50.9</v>
      </c>
      <c r="H4262" s="2">
        <v>49.1</v>
      </c>
      <c r="I4262" s="2" t="s">
        <v>26</v>
      </c>
      <c r="J4262" s="6">
        <v>0.55000000000000004</v>
      </c>
      <c r="K4262" s="2">
        <v>2006</v>
      </c>
      <c r="L4262" s="2" t="s">
        <v>21</v>
      </c>
      <c r="M4262" s="3">
        <v>39028</v>
      </c>
    </row>
    <row r="4263" spans="1:13" x14ac:dyDescent="0.2">
      <c r="A4263" s="1" t="s">
        <v>52</v>
      </c>
      <c r="B4263" s="2" t="s">
        <v>2127</v>
      </c>
      <c r="C4263" s="2" t="s">
        <v>24</v>
      </c>
      <c r="D4263" s="4">
        <v>90000000</v>
      </c>
      <c r="E4263" s="2" t="s">
        <v>3438</v>
      </c>
      <c r="F4263" s="2" t="s">
        <v>245</v>
      </c>
      <c r="G4263" s="2">
        <v>58.2</v>
      </c>
      <c r="H4263" s="2">
        <v>41.8</v>
      </c>
      <c r="I4263" s="2" t="s">
        <v>19</v>
      </c>
      <c r="J4263" s="6">
        <v>0.55000000000000004</v>
      </c>
      <c r="K4263" s="2">
        <v>2006</v>
      </c>
      <c r="L4263" s="2" t="s">
        <v>21</v>
      </c>
      <c r="M4263" s="3">
        <v>39028</v>
      </c>
    </row>
    <row r="4264" spans="1:13" x14ac:dyDescent="0.2">
      <c r="A4264" s="1" t="s">
        <v>220</v>
      </c>
      <c r="B4264" s="2" t="s">
        <v>3609</v>
      </c>
      <c r="C4264" s="2" t="s">
        <v>24</v>
      </c>
      <c r="D4264" s="4">
        <v>5000000</v>
      </c>
      <c r="E4264" s="2" t="s">
        <v>3438</v>
      </c>
      <c r="F4264" s="2" t="s">
        <v>140</v>
      </c>
      <c r="G4264" s="2">
        <v>61.3</v>
      </c>
      <c r="H4264" s="2">
        <v>38.700000000000003</v>
      </c>
      <c r="I4264" s="2" t="s">
        <v>19</v>
      </c>
      <c r="J4264" s="6">
        <v>0.55000000000000004</v>
      </c>
      <c r="K4264" s="2">
        <v>2006</v>
      </c>
      <c r="L4264" s="2" t="s">
        <v>21</v>
      </c>
      <c r="M4264" s="3">
        <v>39028</v>
      </c>
    </row>
    <row r="4265" spans="1:13" x14ac:dyDescent="0.2">
      <c r="A4265" s="1" t="s">
        <v>363</v>
      </c>
      <c r="B4265" s="2" t="s">
        <v>3971</v>
      </c>
      <c r="C4265" s="2" t="s">
        <v>24</v>
      </c>
      <c r="D4265" s="4">
        <v>63000000</v>
      </c>
      <c r="E4265" s="2" t="s">
        <v>3438</v>
      </c>
      <c r="F4265" s="2" t="s">
        <v>233</v>
      </c>
      <c r="G4265" s="2">
        <v>58</v>
      </c>
      <c r="H4265" s="2">
        <v>42</v>
      </c>
      <c r="I4265" s="2" t="s">
        <v>19</v>
      </c>
      <c r="J4265" s="6">
        <v>0.55000000000000004</v>
      </c>
      <c r="K4265" s="2">
        <v>2006</v>
      </c>
      <c r="L4265" s="2" t="s">
        <v>21</v>
      </c>
      <c r="M4265" s="3">
        <v>39028</v>
      </c>
    </row>
    <row r="4266" spans="1:13" x14ac:dyDescent="0.2">
      <c r="A4266" s="1" t="s">
        <v>269</v>
      </c>
      <c r="B4266" s="2" t="s">
        <v>4496</v>
      </c>
      <c r="C4266" s="2" t="s">
        <v>24</v>
      </c>
      <c r="D4266" s="4">
        <v>4650000</v>
      </c>
      <c r="E4266" s="2" t="s">
        <v>3438</v>
      </c>
      <c r="F4266" s="2" t="s">
        <v>4497</v>
      </c>
      <c r="G4266" s="2">
        <v>61.5</v>
      </c>
      <c r="H4266" s="2">
        <v>38.5</v>
      </c>
      <c r="I4266" s="2" t="s">
        <v>19</v>
      </c>
      <c r="J4266" s="6">
        <v>0.55000000000000004</v>
      </c>
      <c r="K4266" s="2">
        <v>2006</v>
      </c>
      <c r="L4266" s="2" t="s">
        <v>21</v>
      </c>
      <c r="M4266" s="3">
        <v>39028</v>
      </c>
    </row>
    <row r="4267" spans="1:13" x14ac:dyDescent="0.2">
      <c r="A4267" s="1" t="s">
        <v>13</v>
      </c>
      <c r="B4267" s="2" t="s">
        <v>3746</v>
      </c>
      <c r="C4267" s="2" t="s">
        <v>24</v>
      </c>
      <c r="D4267" s="4">
        <v>19000000</v>
      </c>
      <c r="E4267" s="2" t="s">
        <v>3438</v>
      </c>
      <c r="F4267" s="2" t="s">
        <v>159</v>
      </c>
      <c r="G4267" s="2">
        <v>50</v>
      </c>
      <c r="H4267" s="2">
        <v>50</v>
      </c>
      <c r="I4267" s="2" t="s">
        <v>26</v>
      </c>
      <c r="J4267" s="6">
        <v>0.55000000000000004</v>
      </c>
      <c r="K4267" s="2">
        <v>2006</v>
      </c>
      <c r="L4267" s="2" t="s">
        <v>21</v>
      </c>
      <c r="M4267" s="3">
        <v>39028</v>
      </c>
    </row>
    <row r="4268" spans="1:13" x14ac:dyDescent="0.2">
      <c r="A4268" s="1" t="s">
        <v>339</v>
      </c>
      <c r="B4268" s="2" t="s">
        <v>3631</v>
      </c>
      <c r="C4268" s="2" t="s">
        <v>24</v>
      </c>
      <c r="D4268" s="4">
        <v>15500000</v>
      </c>
      <c r="E4268" s="2" t="s">
        <v>3438</v>
      </c>
      <c r="F4268" s="2" t="s">
        <v>176</v>
      </c>
      <c r="G4268" s="2">
        <v>70.900000000000006</v>
      </c>
      <c r="H4268" s="2">
        <v>29.1</v>
      </c>
      <c r="I4268" s="2" t="s">
        <v>19</v>
      </c>
      <c r="J4268" s="6">
        <v>0.55000000000000004</v>
      </c>
      <c r="K4268" s="2">
        <v>2006</v>
      </c>
      <c r="L4268" s="2" t="s">
        <v>21</v>
      </c>
      <c r="M4268" s="3">
        <v>39028</v>
      </c>
    </row>
    <row r="4269" spans="1:13" x14ac:dyDescent="0.2">
      <c r="A4269" s="1" t="s">
        <v>374</v>
      </c>
      <c r="B4269" s="2" t="s">
        <v>3978</v>
      </c>
      <c r="C4269" s="2" t="s">
        <v>24</v>
      </c>
      <c r="D4269" s="4">
        <v>40000000</v>
      </c>
      <c r="E4269" s="2" t="s">
        <v>3438</v>
      </c>
      <c r="F4269" s="2" t="s">
        <v>65</v>
      </c>
      <c r="G4269" s="2">
        <v>69.900000000000006</v>
      </c>
      <c r="H4269" s="2">
        <v>30.1</v>
      </c>
      <c r="I4269" s="2" t="s">
        <v>19</v>
      </c>
      <c r="J4269" s="6">
        <v>0.55000000000000004</v>
      </c>
      <c r="K4269" s="2">
        <v>2006</v>
      </c>
      <c r="L4269" s="2" t="s">
        <v>21</v>
      </c>
      <c r="M4269" s="3">
        <v>39028</v>
      </c>
    </row>
    <row r="4270" spans="1:13" x14ac:dyDescent="0.2">
      <c r="A4270" s="1" t="s">
        <v>296</v>
      </c>
      <c r="B4270" s="2" t="s">
        <v>4498</v>
      </c>
      <c r="C4270" s="2" t="s">
        <v>24</v>
      </c>
      <c r="D4270" s="4">
        <v>13200000</v>
      </c>
      <c r="E4270" s="2" t="s">
        <v>3438</v>
      </c>
      <c r="F4270" s="2" t="s">
        <v>4499</v>
      </c>
      <c r="G4270" s="2">
        <v>72.099999999999994</v>
      </c>
      <c r="H4270" s="2">
        <v>27.9</v>
      </c>
      <c r="I4270" s="2" t="s">
        <v>19</v>
      </c>
      <c r="J4270" s="6">
        <v>0.55000000000000004</v>
      </c>
      <c r="K4270" s="2">
        <v>2006</v>
      </c>
      <c r="L4270" s="2" t="s">
        <v>21</v>
      </c>
      <c r="M4270" s="3">
        <v>39028</v>
      </c>
    </row>
    <row r="4271" spans="1:13" x14ac:dyDescent="0.2">
      <c r="A4271" s="1" t="s">
        <v>22</v>
      </c>
      <c r="B4271" s="2" t="s">
        <v>3980</v>
      </c>
      <c r="C4271" s="2" t="s">
        <v>24</v>
      </c>
      <c r="D4271" s="4">
        <v>20000000</v>
      </c>
      <c r="E4271" s="2" t="s">
        <v>3438</v>
      </c>
      <c r="F4271" s="2" t="s">
        <v>251</v>
      </c>
      <c r="G4271" s="2">
        <v>58.5</v>
      </c>
      <c r="H4271" s="2">
        <v>41.5</v>
      </c>
      <c r="I4271" s="2" t="s">
        <v>19</v>
      </c>
      <c r="J4271" s="6">
        <v>0.55000000000000004</v>
      </c>
      <c r="K4271" s="2">
        <v>2006</v>
      </c>
      <c r="L4271" s="2" t="s">
        <v>21</v>
      </c>
      <c r="M4271" s="3">
        <v>39028</v>
      </c>
    </row>
    <row r="4272" spans="1:13" x14ac:dyDescent="0.2">
      <c r="A4272" s="1" t="s">
        <v>22</v>
      </c>
      <c r="B4272" s="2" t="s">
        <v>4500</v>
      </c>
      <c r="C4272" s="2" t="s">
        <v>24</v>
      </c>
      <c r="D4272" s="4">
        <v>37000000</v>
      </c>
      <c r="E4272" s="2" t="s">
        <v>3438</v>
      </c>
      <c r="F4272" s="2" t="s">
        <v>251</v>
      </c>
      <c r="G4272" s="2">
        <v>66.7</v>
      </c>
      <c r="H4272" s="2">
        <v>33.299999999999997</v>
      </c>
      <c r="I4272" s="2" t="s">
        <v>19</v>
      </c>
      <c r="J4272" s="6">
        <v>0.55000000000000004</v>
      </c>
      <c r="K4272" s="2">
        <v>2006</v>
      </c>
      <c r="L4272" s="2" t="s">
        <v>21</v>
      </c>
      <c r="M4272" s="3">
        <v>39028</v>
      </c>
    </row>
    <row r="4273" spans="1:13" x14ac:dyDescent="0.2">
      <c r="A4273" s="1" t="s">
        <v>22</v>
      </c>
      <c r="B4273" s="2" t="s">
        <v>4501</v>
      </c>
      <c r="C4273" s="2" t="s">
        <v>24</v>
      </c>
      <c r="D4273" s="4">
        <v>37500000</v>
      </c>
      <c r="E4273" s="2" t="s">
        <v>3438</v>
      </c>
      <c r="F4273" s="2" t="s">
        <v>76</v>
      </c>
      <c r="G4273" s="2">
        <v>45.1</v>
      </c>
      <c r="H4273" s="2">
        <v>54.9</v>
      </c>
      <c r="I4273" s="2" t="s">
        <v>26</v>
      </c>
      <c r="J4273" s="6">
        <v>0.55000000000000004</v>
      </c>
      <c r="K4273" s="2">
        <v>2006</v>
      </c>
      <c r="L4273" s="2" t="s">
        <v>21</v>
      </c>
      <c r="M4273" s="3">
        <v>39028</v>
      </c>
    </row>
    <row r="4274" spans="1:13" x14ac:dyDescent="0.2">
      <c r="A4274" s="1" t="s">
        <v>22</v>
      </c>
      <c r="B4274" s="2" t="s">
        <v>1476</v>
      </c>
      <c r="C4274" s="2" t="s">
        <v>15</v>
      </c>
      <c r="D4274" s="2" t="s">
        <v>4502</v>
      </c>
      <c r="E4274" s="2" t="s">
        <v>3438</v>
      </c>
      <c r="F4274" s="2" t="s">
        <v>44</v>
      </c>
      <c r="G4274" s="2">
        <v>60.4</v>
      </c>
      <c r="H4274" s="2">
        <v>39.6</v>
      </c>
      <c r="I4274" s="2" t="s">
        <v>26</v>
      </c>
      <c r="J4274" s="2" t="s">
        <v>20</v>
      </c>
      <c r="K4274" s="2">
        <v>2006</v>
      </c>
      <c r="L4274" s="2" t="s">
        <v>21</v>
      </c>
      <c r="M4274" s="3">
        <v>39028</v>
      </c>
    </row>
    <row r="4275" spans="1:13" x14ac:dyDescent="0.2">
      <c r="A4275" s="1" t="s">
        <v>223</v>
      </c>
      <c r="B4275" s="2" t="s">
        <v>4503</v>
      </c>
      <c r="C4275" s="2" t="s">
        <v>24</v>
      </c>
      <c r="D4275" s="4">
        <v>2900000</v>
      </c>
      <c r="E4275" s="2" t="s">
        <v>3438</v>
      </c>
      <c r="F4275" s="2" t="s">
        <v>4504</v>
      </c>
      <c r="G4275" s="2">
        <v>64.7</v>
      </c>
      <c r="H4275" s="2">
        <v>35.299999999999997</v>
      </c>
      <c r="I4275" s="2" t="s">
        <v>19</v>
      </c>
      <c r="J4275" s="6">
        <v>0.55000000000000004</v>
      </c>
      <c r="K4275" s="2">
        <v>2006</v>
      </c>
      <c r="L4275" s="2" t="s">
        <v>21</v>
      </c>
      <c r="M4275" s="3">
        <v>39028</v>
      </c>
    </row>
    <row r="4276" spans="1:13" x14ac:dyDescent="0.2">
      <c r="A4276" s="1" t="s">
        <v>220</v>
      </c>
      <c r="B4276" s="2" t="s">
        <v>3989</v>
      </c>
      <c r="C4276" s="2" t="s">
        <v>24</v>
      </c>
      <c r="D4276" s="4">
        <v>9900000</v>
      </c>
      <c r="E4276" s="2" t="s">
        <v>3438</v>
      </c>
      <c r="F4276" s="2" t="s">
        <v>121</v>
      </c>
      <c r="G4276" s="2">
        <v>59.5</v>
      </c>
      <c r="H4276" s="2">
        <v>40.5</v>
      </c>
      <c r="I4276" s="2" t="s">
        <v>19</v>
      </c>
      <c r="J4276" s="6">
        <v>0.55000000000000004</v>
      </c>
      <c r="K4276" s="2">
        <v>2006</v>
      </c>
      <c r="L4276" s="2" t="s">
        <v>21</v>
      </c>
      <c r="M4276" s="3">
        <v>39028</v>
      </c>
    </row>
    <row r="4277" spans="1:13" x14ac:dyDescent="0.2">
      <c r="A4277" s="1" t="s">
        <v>220</v>
      </c>
      <c r="B4277" s="2" t="s">
        <v>3989</v>
      </c>
      <c r="C4277" s="2" t="s">
        <v>24</v>
      </c>
      <c r="D4277" s="4">
        <v>7725000</v>
      </c>
      <c r="E4277" s="2" t="s">
        <v>3438</v>
      </c>
      <c r="F4277" s="2" t="s">
        <v>314</v>
      </c>
      <c r="G4277" s="2">
        <v>55.4</v>
      </c>
      <c r="H4277" s="2">
        <v>44.6</v>
      </c>
      <c r="I4277" s="2" t="s">
        <v>19</v>
      </c>
      <c r="J4277" s="6">
        <v>0.55000000000000004</v>
      </c>
      <c r="K4277" s="2">
        <v>2006</v>
      </c>
      <c r="L4277" s="2" t="s">
        <v>21</v>
      </c>
      <c r="M4277" s="3">
        <v>39028</v>
      </c>
    </row>
    <row r="4278" spans="1:13" x14ac:dyDescent="0.2">
      <c r="A4278" s="1" t="s">
        <v>40</v>
      </c>
      <c r="B4278" s="2" t="s">
        <v>3760</v>
      </c>
      <c r="C4278" s="2" t="s">
        <v>24</v>
      </c>
      <c r="D4278" s="4">
        <v>15300000</v>
      </c>
      <c r="E4278" s="2" t="s">
        <v>3438</v>
      </c>
      <c r="F4278" s="2" t="s">
        <v>257</v>
      </c>
      <c r="G4278" s="2">
        <v>66.900000000000006</v>
      </c>
      <c r="H4278" s="2">
        <v>33.1</v>
      </c>
      <c r="I4278" s="2" t="s">
        <v>19</v>
      </c>
      <c r="J4278" s="6">
        <v>0.55000000000000004</v>
      </c>
      <c r="K4278" s="2">
        <v>2006</v>
      </c>
      <c r="L4278" s="2" t="s">
        <v>21</v>
      </c>
      <c r="M4278" s="3">
        <v>39028</v>
      </c>
    </row>
    <row r="4279" spans="1:13" x14ac:dyDescent="0.2">
      <c r="A4279" s="1" t="s">
        <v>122</v>
      </c>
      <c r="B4279" s="2" t="s">
        <v>3642</v>
      </c>
      <c r="C4279" s="2" t="s">
        <v>24</v>
      </c>
      <c r="D4279" s="4">
        <v>6900000</v>
      </c>
      <c r="E4279" s="2" t="s">
        <v>3438</v>
      </c>
      <c r="F4279" s="2" t="s">
        <v>245</v>
      </c>
      <c r="G4279" s="2">
        <v>62.5</v>
      </c>
      <c r="H4279" s="2">
        <v>37.5</v>
      </c>
      <c r="I4279" s="2" t="s">
        <v>19</v>
      </c>
      <c r="J4279" s="6">
        <v>0.55000000000000004</v>
      </c>
      <c r="K4279" s="2">
        <v>2006</v>
      </c>
      <c r="L4279" s="2" t="s">
        <v>21</v>
      </c>
      <c r="M4279" s="3">
        <v>39028</v>
      </c>
    </row>
    <row r="4280" spans="1:13" x14ac:dyDescent="0.2">
      <c r="A4280" s="1" t="s">
        <v>308</v>
      </c>
      <c r="B4280" s="2" t="s">
        <v>4123</v>
      </c>
      <c r="C4280" s="2" t="s">
        <v>24</v>
      </c>
      <c r="D4280" s="4">
        <v>2800000</v>
      </c>
      <c r="E4280" s="2" t="s">
        <v>3438</v>
      </c>
      <c r="F4280" s="2" t="s">
        <v>93</v>
      </c>
      <c r="G4280" s="2">
        <v>47.7</v>
      </c>
      <c r="H4280" s="2">
        <v>52.3</v>
      </c>
      <c r="I4280" s="2" t="s">
        <v>26</v>
      </c>
      <c r="J4280" s="6">
        <v>0.55000000000000004</v>
      </c>
      <c r="K4280" s="2">
        <v>2006</v>
      </c>
      <c r="L4280" s="2" t="s">
        <v>21</v>
      </c>
      <c r="M4280" s="3">
        <v>39028</v>
      </c>
    </row>
    <row r="4281" spans="1:13" x14ac:dyDescent="0.2">
      <c r="A4281" s="1" t="s">
        <v>116</v>
      </c>
      <c r="B4281" s="2" t="s">
        <v>4416</v>
      </c>
      <c r="C4281" s="2" t="s">
        <v>15</v>
      </c>
      <c r="D4281" s="2" t="s">
        <v>4505</v>
      </c>
      <c r="E4281" s="2" t="s">
        <v>3438</v>
      </c>
      <c r="F4281" s="2" t="s">
        <v>97</v>
      </c>
      <c r="G4281" s="2">
        <v>58.9</v>
      </c>
      <c r="H4281" s="2">
        <v>41.1</v>
      </c>
      <c r="I4281" s="2" t="s">
        <v>26</v>
      </c>
      <c r="J4281" s="2" t="s">
        <v>20</v>
      </c>
      <c r="K4281" s="2">
        <v>2006</v>
      </c>
      <c r="L4281" s="2" t="s">
        <v>21</v>
      </c>
      <c r="M4281" s="3">
        <v>39028</v>
      </c>
    </row>
    <row r="4282" spans="1:13" x14ac:dyDescent="0.2">
      <c r="A4282" s="1" t="s">
        <v>52</v>
      </c>
      <c r="B4282" s="2" t="s">
        <v>3739</v>
      </c>
      <c r="C4282" s="2" t="s">
        <v>24</v>
      </c>
      <c r="D4282" s="4">
        <v>9500000</v>
      </c>
      <c r="E4282" s="2" t="s">
        <v>3438</v>
      </c>
      <c r="F4282" s="2" t="s">
        <v>4506</v>
      </c>
      <c r="G4282" s="2">
        <v>77.5</v>
      </c>
      <c r="H4282" s="2">
        <v>22.5</v>
      </c>
      <c r="I4282" s="2" t="s">
        <v>19</v>
      </c>
      <c r="J4282" s="2" t="s">
        <v>20</v>
      </c>
      <c r="K4282" s="2">
        <v>2006</v>
      </c>
      <c r="L4282" s="2" t="s">
        <v>36</v>
      </c>
      <c r="M4282" s="3">
        <v>38979</v>
      </c>
    </row>
    <row r="4283" spans="1:13" x14ac:dyDescent="0.2">
      <c r="A4283" s="1" t="s">
        <v>91</v>
      </c>
      <c r="B4283" s="2" t="s">
        <v>3657</v>
      </c>
      <c r="C4283" s="2" t="s">
        <v>15</v>
      </c>
      <c r="D4283" s="2" t="s">
        <v>4507</v>
      </c>
      <c r="E4283" s="2" t="s">
        <v>3438</v>
      </c>
      <c r="F4283" s="2" t="s">
        <v>44</v>
      </c>
      <c r="G4283" s="2">
        <v>62.6</v>
      </c>
      <c r="H4283" s="2">
        <v>37.4</v>
      </c>
      <c r="I4283" s="2" t="s">
        <v>26</v>
      </c>
      <c r="J4283" s="2" t="s">
        <v>20</v>
      </c>
      <c r="K4283" s="2">
        <v>2006</v>
      </c>
      <c r="L4283" s="2" t="s">
        <v>49</v>
      </c>
      <c r="M4283" s="3">
        <v>38874</v>
      </c>
    </row>
    <row r="4284" spans="1:13" x14ac:dyDescent="0.2">
      <c r="A4284" s="1" t="s">
        <v>13</v>
      </c>
      <c r="B4284" s="2" t="s">
        <v>4508</v>
      </c>
      <c r="C4284" s="2" t="s">
        <v>24</v>
      </c>
      <c r="D4284" s="4">
        <v>177500000</v>
      </c>
      <c r="E4284" s="2" t="s">
        <v>3438</v>
      </c>
      <c r="F4284" s="2" t="s">
        <v>4509</v>
      </c>
      <c r="G4284" s="2">
        <v>52.4</v>
      </c>
      <c r="H4284" s="2">
        <v>47.6</v>
      </c>
      <c r="I4284" s="2" t="s">
        <v>26</v>
      </c>
      <c r="J4284" s="6">
        <v>0.55000000000000004</v>
      </c>
      <c r="K4284" s="2">
        <v>2006</v>
      </c>
      <c r="L4284" s="2" t="s">
        <v>49</v>
      </c>
      <c r="M4284" s="3">
        <v>38874</v>
      </c>
    </row>
    <row r="4285" spans="1:13" x14ac:dyDescent="0.2">
      <c r="A4285" s="1" t="s">
        <v>13</v>
      </c>
      <c r="B4285" s="2" t="s">
        <v>4163</v>
      </c>
      <c r="C4285" s="2" t="s">
        <v>24</v>
      </c>
      <c r="D4285" s="4">
        <v>66000000</v>
      </c>
      <c r="E4285" s="2" t="s">
        <v>3438</v>
      </c>
      <c r="F4285" s="2" t="s">
        <v>76</v>
      </c>
      <c r="G4285" s="2">
        <v>69</v>
      </c>
      <c r="H4285" s="2">
        <v>31</v>
      </c>
      <c r="I4285" s="2" t="s">
        <v>19</v>
      </c>
      <c r="J4285" s="6">
        <v>0.55000000000000004</v>
      </c>
      <c r="K4285" s="2">
        <v>2006</v>
      </c>
      <c r="L4285" s="2" t="s">
        <v>49</v>
      </c>
      <c r="M4285" s="3">
        <v>38874</v>
      </c>
    </row>
    <row r="4286" spans="1:13" x14ac:dyDescent="0.2">
      <c r="A4286" s="1" t="s">
        <v>363</v>
      </c>
      <c r="B4286" s="2" t="s">
        <v>3672</v>
      </c>
      <c r="C4286" s="2" t="s">
        <v>24</v>
      </c>
      <c r="D4286" s="4">
        <v>149000000</v>
      </c>
      <c r="E4286" s="2" t="s">
        <v>3438</v>
      </c>
      <c r="F4286" s="2" t="s">
        <v>76</v>
      </c>
      <c r="G4286" s="2">
        <v>53.1</v>
      </c>
      <c r="H4286" s="2">
        <v>46.9</v>
      </c>
      <c r="I4286" s="2" t="s">
        <v>26</v>
      </c>
      <c r="J4286" s="6">
        <v>0.55000000000000004</v>
      </c>
      <c r="K4286" s="2">
        <v>2006</v>
      </c>
      <c r="L4286" s="2" t="s">
        <v>49</v>
      </c>
      <c r="M4286" s="3">
        <v>38874</v>
      </c>
    </row>
    <row r="4287" spans="1:13" x14ac:dyDescent="0.2">
      <c r="A4287" s="1" t="s">
        <v>22</v>
      </c>
      <c r="B4287" s="2" t="s">
        <v>3544</v>
      </c>
      <c r="C4287" s="2" t="s">
        <v>24</v>
      </c>
      <c r="D4287" s="4">
        <v>128000000</v>
      </c>
      <c r="E4287" s="2" t="s">
        <v>3438</v>
      </c>
      <c r="F4287" s="2" t="s">
        <v>4510</v>
      </c>
      <c r="G4287" s="2">
        <v>61</v>
      </c>
      <c r="H4287" s="2">
        <v>39</v>
      </c>
      <c r="I4287" s="2" t="s">
        <v>19</v>
      </c>
      <c r="J4287" s="6">
        <v>0.55000000000000004</v>
      </c>
      <c r="K4287" s="2">
        <v>2006</v>
      </c>
      <c r="L4287" s="2" t="s">
        <v>49</v>
      </c>
      <c r="M4287" s="3">
        <v>38874</v>
      </c>
    </row>
    <row r="4288" spans="1:13" x14ac:dyDescent="0.2">
      <c r="A4288" s="1" t="s">
        <v>111</v>
      </c>
      <c r="B4288" s="2" t="s">
        <v>3837</v>
      </c>
      <c r="C4288" s="2" t="s">
        <v>24</v>
      </c>
      <c r="D4288" s="4">
        <v>89000000</v>
      </c>
      <c r="E4288" s="2" t="s">
        <v>3438</v>
      </c>
      <c r="F4288" s="2" t="s">
        <v>4511</v>
      </c>
      <c r="G4288" s="2">
        <v>60</v>
      </c>
      <c r="H4288" s="2">
        <v>40</v>
      </c>
      <c r="I4288" s="2" t="s">
        <v>26</v>
      </c>
      <c r="J4288" s="2" t="s">
        <v>20</v>
      </c>
      <c r="K4288" s="2">
        <v>2006</v>
      </c>
      <c r="L4288" s="2" t="s">
        <v>49</v>
      </c>
      <c r="M4288" s="3">
        <v>38874</v>
      </c>
    </row>
    <row r="4289" spans="1:13" x14ac:dyDescent="0.2">
      <c r="A4289" s="1" t="s">
        <v>111</v>
      </c>
      <c r="B4289" s="2" t="s">
        <v>3837</v>
      </c>
      <c r="C4289" s="2" t="s">
        <v>24</v>
      </c>
      <c r="D4289" s="4">
        <v>17500000</v>
      </c>
      <c r="E4289" s="2" t="s">
        <v>3438</v>
      </c>
      <c r="F4289" s="2" t="s">
        <v>4512</v>
      </c>
      <c r="G4289" s="2">
        <v>60.1</v>
      </c>
      <c r="H4289" s="2">
        <v>39.9</v>
      </c>
      <c r="I4289" s="2" t="s">
        <v>19</v>
      </c>
      <c r="J4289" s="6">
        <v>0.55000000000000004</v>
      </c>
      <c r="K4289" s="2">
        <v>2006</v>
      </c>
      <c r="L4289" s="2" t="s">
        <v>49</v>
      </c>
      <c r="M4289" s="3">
        <v>38874</v>
      </c>
    </row>
    <row r="4290" spans="1:13" x14ac:dyDescent="0.2">
      <c r="A4290" s="1" t="s">
        <v>13</v>
      </c>
      <c r="B4290" s="2" t="s">
        <v>4070</v>
      </c>
      <c r="C4290" s="2" t="s">
        <v>24</v>
      </c>
      <c r="D4290" s="4">
        <v>280000000</v>
      </c>
      <c r="E4290" s="2" t="s">
        <v>3438</v>
      </c>
      <c r="F4290" s="2" t="s">
        <v>251</v>
      </c>
      <c r="G4290" s="2">
        <v>53.6</v>
      </c>
      <c r="H4290" s="2">
        <v>46.4</v>
      </c>
      <c r="I4290" s="2" t="s">
        <v>26</v>
      </c>
      <c r="J4290" s="6">
        <v>0.55000000000000004</v>
      </c>
      <c r="K4290" s="2">
        <v>2006</v>
      </c>
      <c r="L4290" s="2" t="s">
        <v>49</v>
      </c>
      <c r="M4290" s="3">
        <v>38874</v>
      </c>
    </row>
    <row r="4291" spans="1:13" x14ac:dyDescent="0.2">
      <c r="A4291" s="1" t="s">
        <v>79</v>
      </c>
      <c r="B4291" s="2" t="s">
        <v>4442</v>
      </c>
      <c r="C4291" s="2" t="s">
        <v>24</v>
      </c>
      <c r="D4291" s="4">
        <v>44500000</v>
      </c>
      <c r="E4291" s="2" t="s">
        <v>3438</v>
      </c>
      <c r="F4291" s="2" t="s">
        <v>65</v>
      </c>
      <c r="G4291" s="2">
        <v>51.5</v>
      </c>
      <c r="H4291" s="2">
        <v>48.5</v>
      </c>
      <c r="I4291" s="2" t="s">
        <v>26</v>
      </c>
      <c r="J4291" s="6">
        <v>0.55000000000000004</v>
      </c>
      <c r="K4291" s="2">
        <v>2006</v>
      </c>
      <c r="L4291" s="2" t="s">
        <v>49</v>
      </c>
      <c r="M4291" s="3">
        <v>38874</v>
      </c>
    </row>
    <row r="4292" spans="1:13" x14ac:dyDescent="0.2">
      <c r="A4292" s="1" t="s">
        <v>60</v>
      </c>
      <c r="B4292" s="2" t="s">
        <v>4014</v>
      </c>
      <c r="C4292" s="2" t="s">
        <v>24</v>
      </c>
      <c r="D4292" s="4">
        <v>10300000</v>
      </c>
      <c r="E4292" s="2" t="s">
        <v>3438</v>
      </c>
      <c r="F4292" s="2" t="s">
        <v>55</v>
      </c>
      <c r="G4292" s="2">
        <v>60.6</v>
      </c>
      <c r="H4292" s="2">
        <v>39.4</v>
      </c>
      <c r="I4292" s="2" t="s">
        <v>19</v>
      </c>
      <c r="J4292" s="6">
        <v>0.55000000000000004</v>
      </c>
      <c r="K4292" s="2">
        <v>2006</v>
      </c>
      <c r="L4292" s="2" t="s">
        <v>49</v>
      </c>
      <c r="M4292" s="3">
        <v>38874</v>
      </c>
    </row>
    <row r="4293" spans="1:13" x14ac:dyDescent="0.2">
      <c r="A4293" s="1" t="s">
        <v>242</v>
      </c>
      <c r="B4293" s="2" t="s">
        <v>1461</v>
      </c>
      <c r="C4293" s="2" t="s">
        <v>24</v>
      </c>
      <c r="D4293" s="4">
        <v>435000000</v>
      </c>
      <c r="E4293" s="2" t="s">
        <v>3438</v>
      </c>
      <c r="F4293" s="2" t="s">
        <v>55</v>
      </c>
      <c r="G4293" s="2">
        <v>78</v>
      </c>
      <c r="H4293" s="2">
        <v>22</v>
      </c>
      <c r="I4293" s="2" t="s">
        <v>19</v>
      </c>
      <c r="J4293" s="6">
        <v>0.55000000000000004</v>
      </c>
      <c r="K4293" s="2">
        <v>2006</v>
      </c>
      <c r="L4293" s="2" t="s">
        <v>49</v>
      </c>
      <c r="M4293" s="3">
        <v>38874</v>
      </c>
    </row>
    <row r="4294" spans="1:13" x14ac:dyDescent="0.2">
      <c r="A4294" s="1" t="s">
        <v>23</v>
      </c>
      <c r="B4294" s="2" t="s">
        <v>23</v>
      </c>
      <c r="C4294" s="2" t="s">
        <v>15</v>
      </c>
      <c r="D4294" s="2" t="s">
        <v>4513</v>
      </c>
      <c r="E4294" s="2" t="s">
        <v>3438</v>
      </c>
      <c r="F4294" s="2" t="s">
        <v>4514</v>
      </c>
      <c r="G4294" s="2">
        <v>39.1</v>
      </c>
      <c r="H4294" s="2">
        <v>60.9</v>
      </c>
      <c r="I4294" s="2" t="s">
        <v>26</v>
      </c>
      <c r="J4294" s="2" t="s">
        <v>27</v>
      </c>
      <c r="K4294" s="2">
        <v>2006</v>
      </c>
      <c r="L4294" s="2" t="s">
        <v>49</v>
      </c>
      <c r="M4294" s="3">
        <v>38874</v>
      </c>
    </row>
    <row r="4295" spans="1:13" x14ac:dyDescent="0.2">
      <c r="A4295" s="1" t="s">
        <v>180</v>
      </c>
      <c r="B4295" s="2" t="s">
        <v>4128</v>
      </c>
      <c r="C4295" s="2" t="s">
        <v>15</v>
      </c>
      <c r="D4295" s="2" t="s">
        <v>4515</v>
      </c>
      <c r="E4295" s="2" t="s">
        <v>3438</v>
      </c>
      <c r="F4295" s="2" t="s">
        <v>136</v>
      </c>
      <c r="G4295" s="2">
        <v>54.3</v>
      </c>
      <c r="H4295" s="2">
        <v>45.7</v>
      </c>
      <c r="I4295" s="2" t="s">
        <v>26</v>
      </c>
      <c r="J4295" s="2" t="s">
        <v>20</v>
      </c>
      <c r="K4295" s="2">
        <v>2006</v>
      </c>
      <c r="L4295" s="2" t="s">
        <v>49</v>
      </c>
      <c r="M4295" s="3">
        <v>38874</v>
      </c>
    </row>
    <row r="4296" spans="1:13" x14ac:dyDescent="0.2">
      <c r="A4296" s="1" t="s">
        <v>308</v>
      </c>
      <c r="B4296" s="2" t="s">
        <v>3691</v>
      </c>
      <c r="C4296" s="2" t="s">
        <v>24</v>
      </c>
      <c r="D4296" s="4">
        <v>41000000</v>
      </c>
      <c r="E4296" s="2" t="s">
        <v>3438</v>
      </c>
      <c r="F4296" s="2" t="s">
        <v>115</v>
      </c>
      <c r="G4296" s="2">
        <v>51.6</v>
      </c>
      <c r="H4296" s="2">
        <v>48.4</v>
      </c>
      <c r="I4296" s="2" t="s">
        <v>26</v>
      </c>
      <c r="J4296" s="6">
        <v>0.55000000000000004</v>
      </c>
      <c r="K4296" s="2">
        <v>2006</v>
      </c>
      <c r="L4296" s="2" t="s">
        <v>49</v>
      </c>
      <c r="M4296" s="3">
        <v>38874</v>
      </c>
    </row>
    <row r="4297" spans="1:13" x14ac:dyDescent="0.2">
      <c r="A4297" s="1" t="s">
        <v>22</v>
      </c>
      <c r="B4297" s="2" t="s">
        <v>4516</v>
      </c>
      <c r="C4297" s="2" t="s">
        <v>24</v>
      </c>
      <c r="D4297" s="4">
        <v>50500000</v>
      </c>
      <c r="E4297" s="2" t="s">
        <v>3438</v>
      </c>
      <c r="F4297" s="2" t="s">
        <v>107</v>
      </c>
      <c r="G4297" s="2">
        <v>61.8</v>
      </c>
      <c r="H4297" s="2">
        <v>38.200000000000003</v>
      </c>
      <c r="I4297" s="2" t="s">
        <v>19</v>
      </c>
      <c r="J4297" s="6">
        <v>0.55000000000000004</v>
      </c>
      <c r="K4297" s="2">
        <v>2006</v>
      </c>
      <c r="L4297" s="2" t="s">
        <v>49</v>
      </c>
      <c r="M4297" s="3">
        <v>38874</v>
      </c>
    </row>
    <row r="4298" spans="1:13" x14ac:dyDescent="0.2">
      <c r="A4298" s="1" t="s">
        <v>280</v>
      </c>
      <c r="B4298" s="2" t="s">
        <v>3470</v>
      </c>
      <c r="C4298" s="2" t="s">
        <v>24</v>
      </c>
      <c r="D4298" s="4">
        <v>30800000</v>
      </c>
      <c r="E4298" s="2" t="s">
        <v>3438</v>
      </c>
      <c r="F4298" s="2" t="s">
        <v>44</v>
      </c>
      <c r="G4298" s="2">
        <v>64.7</v>
      </c>
      <c r="H4298" s="2">
        <v>35.299999999999997</v>
      </c>
      <c r="I4298" s="2" t="s">
        <v>19</v>
      </c>
      <c r="J4298" s="6">
        <v>0.55000000000000004</v>
      </c>
      <c r="K4298" s="2">
        <v>2006</v>
      </c>
      <c r="L4298" s="2" t="s">
        <v>49</v>
      </c>
      <c r="M4298" s="3">
        <v>38874</v>
      </c>
    </row>
    <row r="4299" spans="1:13" x14ac:dyDescent="0.2">
      <c r="A4299" s="1" t="s">
        <v>22</v>
      </c>
      <c r="B4299" s="2" t="s">
        <v>3698</v>
      </c>
      <c r="C4299" s="2" t="s">
        <v>24</v>
      </c>
      <c r="D4299" s="4">
        <v>37000000</v>
      </c>
      <c r="E4299" s="2" t="s">
        <v>3438</v>
      </c>
      <c r="F4299" s="2" t="s">
        <v>65</v>
      </c>
      <c r="G4299" s="2">
        <v>57.3</v>
      </c>
      <c r="H4299" s="2">
        <v>42.7</v>
      </c>
      <c r="I4299" s="2" t="s">
        <v>19</v>
      </c>
      <c r="J4299" s="6">
        <v>0.55000000000000004</v>
      </c>
      <c r="K4299" s="2">
        <v>2006</v>
      </c>
      <c r="L4299" s="2" t="s">
        <v>49</v>
      </c>
      <c r="M4299" s="3">
        <v>38874</v>
      </c>
    </row>
    <row r="4300" spans="1:13" x14ac:dyDescent="0.2">
      <c r="A4300" s="1" t="s">
        <v>22</v>
      </c>
      <c r="B4300" s="2" t="s">
        <v>4517</v>
      </c>
      <c r="C4300" s="2" t="s">
        <v>24</v>
      </c>
      <c r="D4300" s="4">
        <v>230000000</v>
      </c>
      <c r="E4300" s="2" t="s">
        <v>3438</v>
      </c>
      <c r="F4300" s="2" t="s">
        <v>245</v>
      </c>
      <c r="G4300" s="2">
        <v>62.7</v>
      </c>
      <c r="H4300" s="2">
        <v>37.4</v>
      </c>
      <c r="I4300" s="2" t="s">
        <v>19</v>
      </c>
      <c r="J4300" s="6">
        <v>0.55000000000000004</v>
      </c>
      <c r="K4300" s="2">
        <v>2006</v>
      </c>
      <c r="L4300" s="2" t="s">
        <v>49</v>
      </c>
      <c r="M4300" s="3">
        <v>38874</v>
      </c>
    </row>
    <row r="4301" spans="1:13" x14ac:dyDescent="0.2">
      <c r="A4301" s="1" t="s">
        <v>13</v>
      </c>
      <c r="B4301" s="2" t="s">
        <v>4175</v>
      </c>
      <c r="C4301" s="2" t="s">
        <v>24</v>
      </c>
      <c r="D4301" s="4">
        <v>67500000</v>
      </c>
      <c r="E4301" s="2" t="s">
        <v>3438</v>
      </c>
      <c r="F4301" s="2" t="s">
        <v>97</v>
      </c>
      <c r="G4301" s="2">
        <v>52.5</v>
      </c>
      <c r="H4301" s="2">
        <v>47.5</v>
      </c>
      <c r="I4301" s="2" t="s">
        <v>26</v>
      </c>
      <c r="J4301" s="6">
        <v>0.55000000000000004</v>
      </c>
      <c r="K4301" s="2">
        <v>2006</v>
      </c>
      <c r="L4301" s="2" t="s">
        <v>49</v>
      </c>
      <c r="M4301" s="3">
        <v>38874</v>
      </c>
    </row>
    <row r="4302" spans="1:13" x14ac:dyDescent="0.2">
      <c r="A4302" s="1" t="s">
        <v>22</v>
      </c>
      <c r="B4302" s="2" t="s">
        <v>4183</v>
      </c>
      <c r="C4302" s="2" t="s">
        <v>24</v>
      </c>
      <c r="D4302" s="4">
        <v>118000000</v>
      </c>
      <c r="E4302" s="2" t="s">
        <v>3438</v>
      </c>
      <c r="F4302" s="2" t="s">
        <v>233</v>
      </c>
      <c r="G4302" s="2">
        <v>70.400000000000006</v>
      </c>
      <c r="H4302" s="2">
        <v>29.6</v>
      </c>
      <c r="I4302" s="2" t="s">
        <v>19</v>
      </c>
      <c r="J4302" s="6">
        <v>0.55000000000000004</v>
      </c>
      <c r="K4302" s="2">
        <v>2006</v>
      </c>
      <c r="L4302" s="2" t="s">
        <v>49</v>
      </c>
      <c r="M4302" s="3">
        <v>38874</v>
      </c>
    </row>
    <row r="4303" spans="1:13" x14ac:dyDescent="0.2">
      <c r="A4303" s="1" t="s">
        <v>69</v>
      </c>
      <c r="B4303" s="2" t="s">
        <v>2133</v>
      </c>
      <c r="C4303" s="2" t="s">
        <v>24</v>
      </c>
      <c r="D4303" s="4">
        <v>275000000</v>
      </c>
      <c r="E4303" s="2" t="s">
        <v>3438</v>
      </c>
      <c r="F4303" s="2" t="s">
        <v>76</v>
      </c>
      <c r="G4303" s="2">
        <v>65.5</v>
      </c>
      <c r="H4303" s="2">
        <v>34.5</v>
      </c>
      <c r="I4303" s="2" t="s">
        <v>19</v>
      </c>
      <c r="J4303" s="6">
        <v>0.55000000000000004</v>
      </c>
      <c r="K4303" s="2">
        <v>2006</v>
      </c>
      <c r="L4303" s="2" t="s">
        <v>49</v>
      </c>
      <c r="M4303" s="3">
        <v>38874</v>
      </c>
    </row>
    <row r="4304" spans="1:13" x14ac:dyDescent="0.2">
      <c r="A4304" s="1" t="s">
        <v>22</v>
      </c>
      <c r="B4304" s="2" t="s">
        <v>4518</v>
      </c>
      <c r="C4304" s="2" t="s">
        <v>24</v>
      </c>
      <c r="D4304" s="4">
        <v>3350000</v>
      </c>
      <c r="E4304" s="2" t="s">
        <v>3438</v>
      </c>
      <c r="F4304" s="2" t="s">
        <v>115</v>
      </c>
      <c r="G4304" s="2">
        <v>57</v>
      </c>
      <c r="H4304" s="2">
        <v>43</v>
      </c>
      <c r="I4304" s="2" t="s">
        <v>19</v>
      </c>
      <c r="J4304" s="6">
        <v>0.55000000000000004</v>
      </c>
      <c r="K4304" s="2">
        <v>2006</v>
      </c>
      <c r="L4304" s="2" t="s">
        <v>49</v>
      </c>
      <c r="M4304" s="3">
        <v>38874</v>
      </c>
    </row>
    <row r="4305" spans="1:13" x14ac:dyDescent="0.2">
      <c r="A4305" s="1" t="s">
        <v>13</v>
      </c>
      <c r="B4305" s="2" t="s">
        <v>4519</v>
      </c>
      <c r="C4305" s="2" t="s">
        <v>24</v>
      </c>
      <c r="D4305" s="4">
        <v>45000000</v>
      </c>
      <c r="E4305" s="2" t="s">
        <v>3438</v>
      </c>
      <c r="F4305" s="2" t="s">
        <v>115</v>
      </c>
      <c r="G4305" s="2">
        <v>67.099999999999994</v>
      </c>
      <c r="H4305" s="2">
        <v>32.9</v>
      </c>
      <c r="I4305" s="2" t="s">
        <v>19</v>
      </c>
      <c r="J4305" s="6">
        <v>0.55000000000000004</v>
      </c>
      <c r="K4305" s="2">
        <v>2006</v>
      </c>
      <c r="L4305" s="2" t="s">
        <v>49</v>
      </c>
      <c r="M4305" s="3">
        <v>38874</v>
      </c>
    </row>
    <row r="4306" spans="1:13" x14ac:dyDescent="0.2">
      <c r="A4306" s="1" t="s">
        <v>60</v>
      </c>
      <c r="B4306" s="2" t="s">
        <v>3916</v>
      </c>
      <c r="C4306" s="2" t="s">
        <v>24</v>
      </c>
      <c r="D4306" s="4">
        <v>29800000</v>
      </c>
      <c r="E4306" s="2" t="s">
        <v>3438</v>
      </c>
      <c r="F4306" s="2" t="s">
        <v>76</v>
      </c>
      <c r="G4306" s="2">
        <v>56.3</v>
      </c>
      <c r="H4306" s="2">
        <v>43.7</v>
      </c>
      <c r="I4306" s="2" t="s">
        <v>19</v>
      </c>
      <c r="J4306" s="6">
        <v>0.55000000000000004</v>
      </c>
      <c r="K4306" s="2">
        <v>2006</v>
      </c>
      <c r="L4306" s="2" t="s">
        <v>49</v>
      </c>
      <c r="M4306" s="3">
        <v>38874</v>
      </c>
    </row>
    <row r="4307" spans="1:13" x14ac:dyDescent="0.2">
      <c r="A4307" s="1" t="s">
        <v>217</v>
      </c>
      <c r="B4307" s="2" t="s">
        <v>4520</v>
      </c>
      <c r="C4307" s="2" t="s">
        <v>24</v>
      </c>
      <c r="D4307" s="4">
        <v>17500000</v>
      </c>
      <c r="E4307" s="2" t="s">
        <v>3438</v>
      </c>
      <c r="F4307" s="2" t="s">
        <v>76</v>
      </c>
      <c r="G4307" s="2">
        <v>69.3</v>
      </c>
      <c r="H4307" s="2">
        <v>30.7</v>
      </c>
      <c r="I4307" s="2" t="s">
        <v>19</v>
      </c>
      <c r="J4307" s="6">
        <v>0.55000000000000004</v>
      </c>
      <c r="K4307" s="2">
        <v>2006</v>
      </c>
      <c r="L4307" s="2" t="s">
        <v>49</v>
      </c>
      <c r="M4307" s="3">
        <v>38874</v>
      </c>
    </row>
    <row r="4308" spans="1:13" x14ac:dyDescent="0.2">
      <c r="A4308" s="1" t="s">
        <v>60</v>
      </c>
      <c r="B4308" s="2" t="s">
        <v>4187</v>
      </c>
      <c r="C4308" s="2" t="s">
        <v>24</v>
      </c>
      <c r="D4308" s="4">
        <v>28000000</v>
      </c>
      <c r="E4308" s="2" t="s">
        <v>3438</v>
      </c>
      <c r="F4308" s="2" t="s">
        <v>130</v>
      </c>
      <c r="G4308" s="2">
        <v>64.8</v>
      </c>
      <c r="H4308" s="2">
        <v>35.200000000000003</v>
      </c>
      <c r="I4308" s="2" t="s">
        <v>19</v>
      </c>
      <c r="J4308" s="6">
        <v>0.55000000000000004</v>
      </c>
      <c r="K4308" s="2">
        <v>2006</v>
      </c>
      <c r="L4308" s="2" t="s">
        <v>49</v>
      </c>
      <c r="M4308" s="3">
        <v>38874</v>
      </c>
    </row>
    <row r="4309" spans="1:13" x14ac:dyDescent="0.2">
      <c r="A4309" s="1" t="s">
        <v>22</v>
      </c>
      <c r="B4309" s="2" t="s">
        <v>4020</v>
      </c>
      <c r="C4309" s="2" t="s">
        <v>24</v>
      </c>
      <c r="D4309" s="4">
        <v>32000000</v>
      </c>
      <c r="E4309" s="2" t="s">
        <v>3438</v>
      </c>
      <c r="F4309" s="2" t="s">
        <v>76</v>
      </c>
      <c r="G4309" s="2">
        <v>54.1</v>
      </c>
      <c r="H4309" s="2">
        <v>45.9</v>
      </c>
      <c r="I4309" s="2" t="s">
        <v>26</v>
      </c>
      <c r="J4309" s="6">
        <v>0.55000000000000004</v>
      </c>
      <c r="K4309" s="2">
        <v>2006</v>
      </c>
      <c r="L4309" s="2" t="s">
        <v>49</v>
      </c>
      <c r="M4309" s="3">
        <v>38874</v>
      </c>
    </row>
    <row r="4310" spans="1:13" x14ac:dyDescent="0.2">
      <c r="A4310" s="1" t="s">
        <v>32</v>
      </c>
      <c r="B4310" s="2" t="s">
        <v>4521</v>
      </c>
      <c r="C4310" s="2" t="s">
        <v>24</v>
      </c>
      <c r="D4310" s="4">
        <v>8000000</v>
      </c>
      <c r="E4310" s="2" t="s">
        <v>3438</v>
      </c>
      <c r="F4310" s="2" t="s">
        <v>90</v>
      </c>
      <c r="G4310" s="2">
        <v>65.2</v>
      </c>
      <c r="H4310" s="2">
        <v>34.799999999999997</v>
      </c>
      <c r="I4310" s="2" t="s">
        <v>26</v>
      </c>
      <c r="J4310" s="2" t="s">
        <v>20</v>
      </c>
      <c r="K4310" s="2">
        <v>2006</v>
      </c>
      <c r="L4310" s="2" t="s">
        <v>49</v>
      </c>
      <c r="M4310" s="3">
        <v>38874</v>
      </c>
    </row>
    <row r="4311" spans="1:13" x14ac:dyDescent="0.2">
      <c r="A4311" s="1" t="s">
        <v>52</v>
      </c>
      <c r="B4311" s="2" t="s">
        <v>3588</v>
      </c>
      <c r="C4311" s="2" t="s">
        <v>15</v>
      </c>
      <c r="D4311" s="2" t="s">
        <v>4522</v>
      </c>
      <c r="E4311" s="2" t="s">
        <v>3438</v>
      </c>
      <c r="F4311" s="2" t="s">
        <v>59</v>
      </c>
      <c r="G4311" s="2">
        <v>55.5</v>
      </c>
      <c r="H4311" s="2">
        <v>44.5</v>
      </c>
      <c r="I4311" s="2" t="s">
        <v>26</v>
      </c>
      <c r="J4311" s="2" t="s">
        <v>20</v>
      </c>
      <c r="K4311" s="2">
        <v>2006</v>
      </c>
      <c r="L4311" s="2" t="s">
        <v>49</v>
      </c>
      <c r="M4311" s="3">
        <v>38874</v>
      </c>
    </row>
    <row r="4312" spans="1:13" x14ac:dyDescent="0.2">
      <c r="A4312" s="1" t="s">
        <v>22</v>
      </c>
      <c r="B4312" s="2" t="s">
        <v>4093</v>
      </c>
      <c r="C4312" s="2" t="s">
        <v>24</v>
      </c>
      <c r="D4312" s="4">
        <v>108000000</v>
      </c>
      <c r="E4312" s="2" t="s">
        <v>3438</v>
      </c>
      <c r="F4312" s="2" t="s">
        <v>136</v>
      </c>
      <c r="G4312" s="2">
        <v>53.7</v>
      </c>
      <c r="H4312" s="2">
        <v>46.3</v>
      </c>
      <c r="I4312" s="2" t="s">
        <v>26</v>
      </c>
      <c r="J4312" s="6">
        <v>0.55000000000000004</v>
      </c>
      <c r="K4312" s="2">
        <v>2006</v>
      </c>
      <c r="L4312" s="2" t="s">
        <v>49</v>
      </c>
      <c r="M4312" s="3">
        <v>38874</v>
      </c>
    </row>
    <row r="4313" spans="1:13" x14ac:dyDescent="0.2">
      <c r="A4313" s="1" t="s">
        <v>363</v>
      </c>
      <c r="B4313" s="2" t="s">
        <v>4192</v>
      </c>
      <c r="C4313" s="2" t="s">
        <v>24</v>
      </c>
      <c r="D4313" s="4">
        <v>39600000</v>
      </c>
      <c r="E4313" s="2" t="s">
        <v>3438</v>
      </c>
      <c r="F4313" s="2" t="s">
        <v>130</v>
      </c>
      <c r="G4313" s="2">
        <v>56.4</v>
      </c>
      <c r="H4313" s="2">
        <v>43.6</v>
      </c>
      <c r="I4313" s="2" t="s">
        <v>19</v>
      </c>
      <c r="J4313" s="6">
        <v>0.55000000000000004</v>
      </c>
      <c r="K4313" s="2">
        <v>2006</v>
      </c>
      <c r="L4313" s="2" t="s">
        <v>49</v>
      </c>
      <c r="M4313" s="3">
        <v>38874</v>
      </c>
    </row>
    <row r="4314" spans="1:13" x14ac:dyDescent="0.2">
      <c r="A4314" s="1" t="s">
        <v>521</v>
      </c>
      <c r="B4314" s="2" t="s">
        <v>3943</v>
      </c>
      <c r="C4314" s="2" t="s">
        <v>24</v>
      </c>
      <c r="D4314" s="4">
        <v>16000000</v>
      </c>
      <c r="E4314" s="2" t="s">
        <v>3438</v>
      </c>
      <c r="F4314" s="2" t="s">
        <v>136</v>
      </c>
      <c r="G4314" s="2">
        <v>49.3</v>
      </c>
      <c r="H4314" s="2">
        <v>50.7</v>
      </c>
      <c r="I4314" s="2" t="s">
        <v>26</v>
      </c>
      <c r="J4314" s="6">
        <v>0.55000000000000004</v>
      </c>
      <c r="K4314" s="2">
        <v>2006</v>
      </c>
      <c r="L4314" s="2" t="s">
        <v>49</v>
      </c>
      <c r="M4314" s="3">
        <v>38874</v>
      </c>
    </row>
    <row r="4315" spans="1:13" x14ac:dyDescent="0.2">
      <c r="A4315" s="1" t="s">
        <v>535</v>
      </c>
      <c r="B4315" s="2" t="s">
        <v>4194</v>
      </c>
      <c r="C4315" s="2" t="s">
        <v>24</v>
      </c>
      <c r="D4315" s="4">
        <v>25000000</v>
      </c>
      <c r="E4315" s="2" t="s">
        <v>3438</v>
      </c>
      <c r="F4315" s="2" t="s">
        <v>107</v>
      </c>
      <c r="G4315" s="2">
        <v>46</v>
      </c>
      <c r="H4315" s="2">
        <v>54.1</v>
      </c>
      <c r="I4315" s="2" t="s">
        <v>26</v>
      </c>
      <c r="J4315" s="6">
        <v>0.55000000000000004</v>
      </c>
      <c r="K4315" s="2">
        <v>2006</v>
      </c>
      <c r="L4315" s="2" t="s">
        <v>49</v>
      </c>
      <c r="M4315" s="3">
        <v>38874</v>
      </c>
    </row>
    <row r="4316" spans="1:13" x14ac:dyDescent="0.2">
      <c r="A4316" s="1" t="s">
        <v>217</v>
      </c>
      <c r="B4316" s="2" t="s">
        <v>3732</v>
      </c>
      <c r="C4316" s="2" t="s">
        <v>24</v>
      </c>
      <c r="D4316" s="4">
        <v>145500000</v>
      </c>
      <c r="E4316" s="2" t="s">
        <v>3438</v>
      </c>
      <c r="F4316" s="2" t="s">
        <v>130</v>
      </c>
      <c r="G4316" s="2">
        <v>62</v>
      </c>
      <c r="H4316" s="2">
        <v>38</v>
      </c>
      <c r="I4316" s="2" t="s">
        <v>19</v>
      </c>
      <c r="J4316" s="6">
        <v>0.55000000000000004</v>
      </c>
      <c r="K4316" s="2">
        <v>2006</v>
      </c>
      <c r="L4316" s="2" t="s">
        <v>49</v>
      </c>
      <c r="M4316" s="3">
        <v>38874</v>
      </c>
    </row>
    <row r="4317" spans="1:13" x14ac:dyDescent="0.2">
      <c r="A4317" s="1" t="s">
        <v>217</v>
      </c>
      <c r="B4317" s="2" t="s">
        <v>3732</v>
      </c>
      <c r="C4317" s="2" t="s">
        <v>15</v>
      </c>
      <c r="D4317" s="2" t="s">
        <v>4523</v>
      </c>
      <c r="E4317" s="2" t="s">
        <v>3438</v>
      </c>
      <c r="F4317" s="2" t="s">
        <v>59</v>
      </c>
      <c r="G4317" s="2">
        <v>57</v>
      </c>
      <c r="H4317" s="2">
        <v>43</v>
      </c>
      <c r="I4317" s="2" t="s">
        <v>26</v>
      </c>
      <c r="J4317" s="2" t="s">
        <v>20</v>
      </c>
      <c r="K4317" s="2">
        <v>2006</v>
      </c>
      <c r="L4317" s="2" t="s">
        <v>49</v>
      </c>
      <c r="M4317" s="3">
        <v>38874</v>
      </c>
    </row>
    <row r="4318" spans="1:13" x14ac:dyDescent="0.2">
      <c r="A4318" s="1" t="s">
        <v>205</v>
      </c>
      <c r="B4318" s="2" t="s">
        <v>4524</v>
      </c>
      <c r="C4318" s="2" t="s">
        <v>24</v>
      </c>
      <c r="D4318" s="4">
        <v>19700000</v>
      </c>
      <c r="E4318" s="2" t="s">
        <v>3438</v>
      </c>
      <c r="F4318" s="2" t="s">
        <v>76</v>
      </c>
      <c r="G4318" s="2">
        <v>58.4</v>
      </c>
      <c r="H4318" s="2">
        <v>41.6</v>
      </c>
      <c r="I4318" s="2" t="s">
        <v>19</v>
      </c>
      <c r="J4318" s="6">
        <v>0.55000000000000004</v>
      </c>
      <c r="K4318" s="2">
        <v>2006</v>
      </c>
      <c r="L4318" s="2" t="s">
        <v>49</v>
      </c>
      <c r="M4318" s="3">
        <v>38874</v>
      </c>
    </row>
    <row r="4319" spans="1:13" x14ac:dyDescent="0.2">
      <c r="A4319" s="1" t="s">
        <v>205</v>
      </c>
      <c r="B4319" s="2" t="s">
        <v>2152</v>
      </c>
      <c r="C4319" s="2" t="s">
        <v>15</v>
      </c>
      <c r="D4319" s="2" t="s">
        <v>4525</v>
      </c>
      <c r="E4319" s="2" t="s">
        <v>3438</v>
      </c>
      <c r="F4319" s="2" t="s">
        <v>55</v>
      </c>
      <c r="G4319" s="2">
        <v>64.5</v>
      </c>
      <c r="H4319" s="2">
        <v>35.5</v>
      </c>
      <c r="I4319" s="2" t="s">
        <v>26</v>
      </c>
      <c r="J4319" s="2" t="s">
        <v>20</v>
      </c>
      <c r="K4319" s="2">
        <v>2006</v>
      </c>
      <c r="L4319" s="2" t="s">
        <v>49</v>
      </c>
      <c r="M4319" s="3">
        <v>38874</v>
      </c>
    </row>
    <row r="4320" spans="1:13" x14ac:dyDescent="0.2">
      <c r="A4320" s="1" t="s">
        <v>122</v>
      </c>
      <c r="B4320" s="2" t="s">
        <v>4023</v>
      </c>
      <c r="C4320" s="2" t="s">
        <v>24</v>
      </c>
      <c r="D4320" s="4">
        <v>11400000</v>
      </c>
      <c r="E4320" s="2" t="s">
        <v>3438</v>
      </c>
      <c r="F4320" s="2" t="s">
        <v>107</v>
      </c>
      <c r="G4320" s="2">
        <v>53.3</v>
      </c>
      <c r="H4320" s="2">
        <v>46.7</v>
      </c>
      <c r="I4320" s="2" t="s">
        <v>26</v>
      </c>
      <c r="J4320" s="6">
        <v>0.55000000000000004</v>
      </c>
      <c r="K4320" s="2">
        <v>2006</v>
      </c>
      <c r="L4320" s="2" t="s">
        <v>49</v>
      </c>
      <c r="M4320" s="3">
        <v>38874</v>
      </c>
    </row>
    <row r="4321" spans="1:13" x14ac:dyDescent="0.2">
      <c r="A4321" s="1" t="s">
        <v>66</v>
      </c>
      <c r="B4321" s="2" t="s">
        <v>3495</v>
      </c>
      <c r="C4321" s="2" t="s">
        <v>24</v>
      </c>
      <c r="D4321" s="4">
        <v>79920000</v>
      </c>
      <c r="E4321" s="2" t="s">
        <v>3438</v>
      </c>
      <c r="F4321" s="2" t="s">
        <v>107</v>
      </c>
      <c r="G4321" s="2">
        <v>66.900000000000006</v>
      </c>
      <c r="H4321" s="2">
        <v>33.1</v>
      </c>
      <c r="I4321" s="2" t="s">
        <v>19</v>
      </c>
      <c r="J4321" s="6">
        <v>0.55000000000000004</v>
      </c>
      <c r="K4321" s="2">
        <v>2006</v>
      </c>
      <c r="L4321" s="2" t="s">
        <v>49</v>
      </c>
      <c r="M4321" s="3">
        <v>38874</v>
      </c>
    </row>
    <row r="4322" spans="1:13" x14ac:dyDescent="0.2">
      <c r="A4322" s="1" t="s">
        <v>374</v>
      </c>
      <c r="B4322" s="2" t="s">
        <v>3605</v>
      </c>
      <c r="C4322" s="2" t="s">
        <v>24</v>
      </c>
      <c r="D4322" s="4">
        <v>42000000</v>
      </c>
      <c r="E4322" s="2" t="s">
        <v>3438</v>
      </c>
      <c r="F4322" s="2" t="s">
        <v>130</v>
      </c>
      <c r="G4322" s="2">
        <v>65.599999999999994</v>
      </c>
      <c r="H4322" s="2">
        <v>34.4</v>
      </c>
      <c r="I4322" s="2" t="s">
        <v>19</v>
      </c>
      <c r="J4322" s="6">
        <v>0.55000000000000004</v>
      </c>
      <c r="K4322" s="2">
        <v>2006</v>
      </c>
      <c r="L4322" s="2" t="s">
        <v>49</v>
      </c>
      <c r="M4322" s="3">
        <v>38874</v>
      </c>
    </row>
    <row r="4323" spans="1:13" x14ac:dyDescent="0.2">
      <c r="A4323" s="1" t="s">
        <v>91</v>
      </c>
      <c r="B4323" s="2" t="s">
        <v>2126</v>
      </c>
      <c r="C4323" s="2" t="s">
        <v>24</v>
      </c>
      <c r="D4323" s="4">
        <v>91100000</v>
      </c>
      <c r="E4323" s="2" t="s">
        <v>3438</v>
      </c>
      <c r="F4323" s="2" t="s">
        <v>140</v>
      </c>
      <c r="G4323" s="2">
        <v>70.599999999999994</v>
      </c>
      <c r="H4323" s="2">
        <v>29.4</v>
      </c>
      <c r="I4323" s="2" t="s">
        <v>19</v>
      </c>
      <c r="J4323" s="6">
        <v>0.55000000000000004</v>
      </c>
      <c r="K4323" s="2">
        <v>2006</v>
      </c>
      <c r="L4323" s="2" t="s">
        <v>49</v>
      </c>
      <c r="M4323" s="3">
        <v>38874</v>
      </c>
    </row>
    <row r="4324" spans="1:13" x14ac:dyDescent="0.2">
      <c r="A4324" s="1" t="s">
        <v>22</v>
      </c>
      <c r="B4324" s="2" t="s">
        <v>3506</v>
      </c>
      <c r="C4324" s="2" t="s">
        <v>24</v>
      </c>
      <c r="D4324" s="4">
        <v>23500000</v>
      </c>
      <c r="E4324" s="2" t="s">
        <v>3438</v>
      </c>
      <c r="F4324" s="2" t="s">
        <v>35</v>
      </c>
      <c r="G4324" s="2">
        <v>49.9</v>
      </c>
      <c r="H4324" s="2">
        <v>50.1</v>
      </c>
      <c r="I4324" s="2" t="s">
        <v>26</v>
      </c>
      <c r="J4324" s="6">
        <v>0.55000000000000004</v>
      </c>
      <c r="K4324" s="2">
        <v>2006</v>
      </c>
      <c r="L4324" s="2" t="s">
        <v>49</v>
      </c>
      <c r="M4324" s="3">
        <v>38874</v>
      </c>
    </row>
    <row r="4325" spans="1:13" x14ac:dyDescent="0.2">
      <c r="A4325" s="1" t="s">
        <v>363</v>
      </c>
      <c r="B4325" s="2" t="s">
        <v>3971</v>
      </c>
      <c r="C4325" s="2" t="s">
        <v>24</v>
      </c>
      <c r="D4325" s="4">
        <v>63000000</v>
      </c>
      <c r="E4325" s="2" t="s">
        <v>3438</v>
      </c>
      <c r="F4325" s="2" t="s">
        <v>65</v>
      </c>
      <c r="G4325" s="2">
        <v>53</v>
      </c>
      <c r="H4325" s="2">
        <v>47</v>
      </c>
      <c r="I4325" s="2" t="s">
        <v>26</v>
      </c>
      <c r="J4325" s="6">
        <v>0.55000000000000004</v>
      </c>
      <c r="K4325" s="2">
        <v>2006</v>
      </c>
      <c r="L4325" s="2" t="s">
        <v>49</v>
      </c>
      <c r="M4325" s="3">
        <v>38874</v>
      </c>
    </row>
    <row r="4326" spans="1:13" x14ac:dyDescent="0.2">
      <c r="A4326" s="1" t="s">
        <v>22</v>
      </c>
      <c r="B4326" s="2" t="s">
        <v>3630</v>
      </c>
      <c r="C4326" s="2" t="s">
        <v>24</v>
      </c>
      <c r="D4326" s="4">
        <v>9900000</v>
      </c>
      <c r="E4326" s="2" t="s">
        <v>3438</v>
      </c>
      <c r="F4326" s="2" t="s">
        <v>97</v>
      </c>
      <c r="G4326" s="2">
        <v>58.3</v>
      </c>
      <c r="H4326" s="2">
        <v>41.7</v>
      </c>
      <c r="I4326" s="2" t="s">
        <v>19</v>
      </c>
      <c r="J4326" s="6">
        <v>0.55000000000000004</v>
      </c>
      <c r="K4326" s="2">
        <v>2006</v>
      </c>
      <c r="L4326" s="2" t="s">
        <v>49</v>
      </c>
      <c r="M4326" s="3">
        <v>38874</v>
      </c>
    </row>
    <row r="4327" spans="1:13" x14ac:dyDescent="0.2">
      <c r="A4327" s="1" t="s">
        <v>69</v>
      </c>
      <c r="B4327" s="2" t="s">
        <v>4429</v>
      </c>
      <c r="C4327" s="2" t="s">
        <v>24</v>
      </c>
      <c r="D4327" s="4">
        <v>7500000</v>
      </c>
      <c r="E4327" s="2" t="s">
        <v>3438</v>
      </c>
      <c r="F4327" s="2" t="s">
        <v>95</v>
      </c>
      <c r="G4327" s="2">
        <v>53.5</v>
      </c>
      <c r="H4327" s="2">
        <v>46.5</v>
      </c>
      <c r="I4327" s="2" t="s">
        <v>26</v>
      </c>
      <c r="J4327" s="6">
        <v>0.55000000000000004</v>
      </c>
      <c r="K4327" s="2">
        <v>2006</v>
      </c>
      <c r="L4327" s="2" t="s">
        <v>49</v>
      </c>
      <c r="M4327" s="3">
        <v>38874</v>
      </c>
    </row>
    <row r="4328" spans="1:13" x14ac:dyDescent="0.2">
      <c r="A4328" s="1" t="s">
        <v>287</v>
      </c>
      <c r="B4328" s="2" t="s">
        <v>4526</v>
      </c>
      <c r="C4328" s="2" t="s">
        <v>24</v>
      </c>
      <c r="D4328" s="4">
        <v>70000000</v>
      </c>
      <c r="E4328" s="2" t="s">
        <v>3438</v>
      </c>
      <c r="F4328" s="2" t="s">
        <v>44</v>
      </c>
      <c r="G4328" s="2">
        <v>58.2</v>
      </c>
      <c r="H4328" s="2">
        <v>41.8</v>
      </c>
      <c r="I4328" s="2" t="s">
        <v>19</v>
      </c>
      <c r="J4328" s="6">
        <v>0.55000000000000004</v>
      </c>
      <c r="K4328" s="2">
        <v>2006</v>
      </c>
      <c r="L4328" s="2" t="s">
        <v>49</v>
      </c>
      <c r="M4328" s="3">
        <v>38874</v>
      </c>
    </row>
    <row r="4329" spans="1:13" x14ac:dyDescent="0.2">
      <c r="A4329" s="1" t="s">
        <v>269</v>
      </c>
      <c r="B4329" s="2" t="s">
        <v>4527</v>
      </c>
      <c r="C4329" s="2" t="s">
        <v>24</v>
      </c>
      <c r="D4329" s="4">
        <v>11650000</v>
      </c>
      <c r="E4329" s="2" t="s">
        <v>3438</v>
      </c>
      <c r="F4329" s="2" t="s">
        <v>4528</v>
      </c>
      <c r="G4329" s="2">
        <v>61.6</v>
      </c>
      <c r="H4329" s="2">
        <v>38.4</v>
      </c>
      <c r="I4329" s="2" t="s">
        <v>19</v>
      </c>
      <c r="J4329" s="6">
        <v>0.55000000000000004</v>
      </c>
      <c r="K4329" s="2">
        <v>2006</v>
      </c>
      <c r="L4329" s="2" t="s">
        <v>49</v>
      </c>
      <c r="M4329" s="3">
        <v>38874</v>
      </c>
    </row>
    <row r="4330" spans="1:13" x14ac:dyDescent="0.2">
      <c r="A4330" s="1" t="s">
        <v>22</v>
      </c>
      <c r="B4330" s="2" t="s">
        <v>3980</v>
      </c>
      <c r="C4330" s="2" t="s">
        <v>24</v>
      </c>
      <c r="D4330" s="4">
        <v>20000000</v>
      </c>
      <c r="E4330" s="2" t="s">
        <v>3438</v>
      </c>
      <c r="F4330" s="2" t="s">
        <v>65</v>
      </c>
      <c r="G4330" s="2">
        <v>60</v>
      </c>
      <c r="H4330" s="2">
        <v>40</v>
      </c>
      <c r="I4330" s="2" t="s">
        <v>19</v>
      </c>
      <c r="J4330" s="6">
        <v>0.55000000000000004</v>
      </c>
      <c r="K4330" s="2">
        <v>2006</v>
      </c>
      <c r="L4330" s="2" t="s">
        <v>49</v>
      </c>
      <c r="M4330" s="3">
        <v>38874</v>
      </c>
    </row>
    <row r="4331" spans="1:13" x14ac:dyDescent="0.2">
      <c r="A4331" s="1" t="s">
        <v>22</v>
      </c>
      <c r="B4331" s="2" t="s">
        <v>4529</v>
      </c>
      <c r="C4331" s="2" t="s">
        <v>24</v>
      </c>
      <c r="D4331" s="4">
        <v>15000000</v>
      </c>
      <c r="E4331" s="2" t="s">
        <v>3438</v>
      </c>
      <c r="F4331" s="2" t="s">
        <v>233</v>
      </c>
      <c r="G4331" s="2">
        <v>62.4</v>
      </c>
      <c r="H4331" s="2">
        <v>37.6</v>
      </c>
      <c r="I4331" s="2" t="s">
        <v>19</v>
      </c>
      <c r="J4331" s="6">
        <v>0.55000000000000004</v>
      </c>
      <c r="K4331" s="2">
        <v>2006</v>
      </c>
      <c r="L4331" s="2" t="s">
        <v>49</v>
      </c>
      <c r="M4331" s="3">
        <v>38874</v>
      </c>
    </row>
    <row r="4332" spans="1:13" x14ac:dyDescent="0.2">
      <c r="A4332" s="1" t="s">
        <v>535</v>
      </c>
      <c r="B4332" s="2" t="s">
        <v>4411</v>
      </c>
      <c r="C4332" s="2" t="s">
        <v>24</v>
      </c>
      <c r="D4332" s="4">
        <v>14500000</v>
      </c>
      <c r="E4332" s="2" t="s">
        <v>3438</v>
      </c>
      <c r="F4332" s="2" t="s">
        <v>55</v>
      </c>
      <c r="G4332" s="2">
        <v>51.8</v>
      </c>
      <c r="H4332" s="2">
        <v>48.2</v>
      </c>
      <c r="I4332" s="2" t="s">
        <v>26</v>
      </c>
      <c r="J4332" s="6">
        <v>0.55000000000000004</v>
      </c>
      <c r="K4332" s="2">
        <v>2006</v>
      </c>
      <c r="L4332" s="2" t="s">
        <v>49</v>
      </c>
      <c r="M4332" s="3">
        <v>38874</v>
      </c>
    </row>
    <row r="4333" spans="1:13" x14ac:dyDescent="0.2">
      <c r="A4333" s="1" t="s">
        <v>22</v>
      </c>
      <c r="B4333" s="2" t="s">
        <v>4501</v>
      </c>
      <c r="C4333" s="2" t="s">
        <v>24</v>
      </c>
      <c r="D4333" s="4">
        <v>37000000</v>
      </c>
      <c r="E4333" s="2" t="s">
        <v>3438</v>
      </c>
      <c r="F4333" s="2" t="s">
        <v>233</v>
      </c>
      <c r="G4333" s="2">
        <v>45.6</v>
      </c>
      <c r="H4333" s="2">
        <v>54.4</v>
      </c>
      <c r="I4333" s="2" t="s">
        <v>26</v>
      </c>
      <c r="J4333" s="6">
        <v>0.55000000000000004</v>
      </c>
      <c r="K4333" s="2">
        <v>2006</v>
      </c>
      <c r="L4333" s="2" t="s">
        <v>49</v>
      </c>
      <c r="M4333" s="3">
        <v>38874</v>
      </c>
    </row>
    <row r="4334" spans="1:13" x14ac:dyDescent="0.2">
      <c r="A4334" s="1" t="s">
        <v>13</v>
      </c>
      <c r="B4334" s="2" t="s">
        <v>4031</v>
      </c>
      <c r="C4334" s="2" t="s">
        <v>24</v>
      </c>
      <c r="D4334" s="4">
        <v>13100000</v>
      </c>
      <c r="E4334" s="2" t="s">
        <v>3438</v>
      </c>
      <c r="F4334" s="2" t="s">
        <v>107</v>
      </c>
      <c r="G4334" s="2">
        <v>50.4</v>
      </c>
      <c r="H4334" s="2">
        <v>49.6</v>
      </c>
      <c r="I4334" s="2" t="s">
        <v>26</v>
      </c>
      <c r="J4334" s="6">
        <v>0.55000000000000004</v>
      </c>
      <c r="K4334" s="2">
        <v>2006</v>
      </c>
      <c r="L4334" s="2" t="s">
        <v>49</v>
      </c>
      <c r="M4334" s="3">
        <v>38874</v>
      </c>
    </row>
    <row r="4335" spans="1:13" x14ac:dyDescent="0.2">
      <c r="A4335" s="1" t="s">
        <v>391</v>
      </c>
      <c r="B4335" s="2" t="s">
        <v>4530</v>
      </c>
      <c r="C4335" s="2" t="s">
        <v>24</v>
      </c>
      <c r="D4335" s="4">
        <v>10000000</v>
      </c>
      <c r="E4335" s="2" t="s">
        <v>3438</v>
      </c>
      <c r="F4335" s="2" t="s">
        <v>107</v>
      </c>
      <c r="G4335" s="2">
        <v>45.5</v>
      </c>
      <c r="H4335" s="2">
        <v>54.5</v>
      </c>
      <c r="I4335" s="2" t="s">
        <v>26</v>
      </c>
      <c r="J4335" s="6">
        <v>0.55000000000000004</v>
      </c>
      <c r="K4335" s="2">
        <v>2006</v>
      </c>
      <c r="L4335" s="2" t="s">
        <v>49</v>
      </c>
      <c r="M4335" s="3">
        <v>38874</v>
      </c>
    </row>
    <row r="4336" spans="1:13" x14ac:dyDescent="0.2">
      <c r="A4336" s="1" t="s">
        <v>293</v>
      </c>
      <c r="B4336" s="2" t="s">
        <v>4531</v>
      </c>
      <c r="C4336" s="2" t="s">
        <v>24</v>
      </c>
      <c r="D4336" s="4">
        <v>51000000</v>
      </c>
      <c r="E4336" s="2" t="s">
        <v>3438</v>
      </c>
      <c r="F4336" s="2" t="s">
        <v>59</v>
      </c>
      <c r="G4336" s="2">
        <v>67.900000000000006</v>
      </c>
      <c r="H4336" s="2">
        <v>32.1</v>
      </c>
      <c r="I4336" s="2" t="s">
        <v>19</v>
      </c>
      <c r="J4336" s="6">
        <v>0.55000000000000004</v>
      </c>
      <c r="K4336" s="2">
        <v>2006</v>
      </c>
      <c r="L4336" s="2" t="s">
        <v>49</v>
      </c>
      <c r="M4336" s="3">
        <v>38874</v>
      </c>
    </row>
    <row r="4337" spans="1:13" x14ac:dyDescent="0.2">
      <c r="A4337" s="1" t="s">
        <v>66</v>
      </c>
      <c r="B4337" s="2" t="s">
        <v>4120</v>
      </c>
      <c r="C4337" s="2" t="s">
        <v>24</v>
      </c>
      <c r="D4337" s="4">
        <v>15000000</v>
      </c>
      <c r="E4337" s="2" t="s">
        <v>3438</v>
      </c>
      <c r="F4337" s="2" t="s">
        <v>55</v>
      </c>
      <c r="G4337" s="2">
        <v>78.900000000000006</v>
      </c>
      <c r="H4337" s="2">
        <v>21.1</v>
      </c>
      <c r="I4337" s="2" t="s">
        <v>19</v>
      </c>
      <c r="J4337" s="2" t="s">
        <v>20</v>
      </c>
      <c r="K4337" s="2">
        <v>2006</v>
      </c>
      <c r="L4337" s="2" t="s">
        <v>49</v>
      </c>
      <c r="M4337" s="3">
        <v>38874</v>
      </c>
    </row>
    <row r="4338" spans="1:13" x14ac:dyDescent="0.2">
      <c r="A4338" s="1" t="s">
        <v>1272</v>
      </c>
      <c r="B4338" s="2" t="s">
        <v>4532</v>
      </c>
      <c r="C4338" s="2" t="s">
        <v>24</v>
      </c>
      <c r="D4338" s="4">
        <v>2000000</v>
      </c>
      <c r="E4338" s="2" t="s">
        <v>3438</v>
      </c>
      <c r="F4338" s="2" t="s">
        <v>48</v>
      </c>
      <c r="G4338" s="2">
        <v>62.4</v>
      </c>
      <c r="H4338" s="2">
        <v>37.6</v>
      </c>
      <c r="I4338" s="2" t="s">
        <v>19</v>
      </c>
      <c r="J4338" s="6">
        <v>0.55000000000000004</v>
      </c>
      <c r="K4338" s="2">
        <v>2006</v>
      </c>
      <c r="L4338" s="2" t="s">
        <v>49</v>
      </c>
      <c r="M4338" s="3">
        <v>38874</v>
      </c>
    </row>
    <row r="4339" spans="1:13" x14ac:dyDescent="0.2">
      <c r="A4339" s="1" t="s">
        <v>308</v>
      </c>
      <c r="B4339" s="2" t="s">
        <v>4533</v>
      </c>
      <c r="C4339" s="2" t="s">
        <v>24</v>
      </c>
      <c r="D4339" s="4">
        <v>850000</v>
      </c>
      <c r="E4339" s="2" t="s">
        <v>3438</v>
      </c>
      <c r="F4339" s="2" t="s">
        <v>35</v>
      </c>
      <c r="G4339" s="2">
        <v>56.4</v>
      </c>
      <c r="H4339" s="2">
        <v>43.6</v>
      </c>
      <c r="I4339" s="2" t="s">
        <v>19</v>
      </c>
      <c r="J4339" s="6">
        <v>0.55000000000000004</v>
      </c>
      <c r="K4339" s="2">
        <v>2006</v>
      </c>
      <c r="L4339" s="2" t="s">
        <v>49</v>
      </c>
      <c r="M4339" s="3">
        <v>38874</v>
      </c>
    </row>
    <row r="4340" spans="1:13" x14ac:dyDescent="0.2">
      <c r="A4340" s="1" t="s">
        <v>116</v>
      </c>
      <c r="B4340" s="2" t="s">
        <v>4416</v>
      </c>
      <c r="C4340" s="2" t="s">
        <v>15</v>
      </c>
      <c r="D4340" s="2" t="s">
        <v>4534</v>
      </c>
      <c r="E4340" s="2" t="s">
        <v>3438</v>
      </c>
      <c r="F4340" s="2" t="s">
        <v>59</v>
      </c>
      <c r="G4340" s="2">
        <v>63.3</v>
      </c>
      <c r="H4340" s="2">
        <v>36.700000000000003</v>
      </c>
      <c r="I4340" s="2" t="s">
        <v>26</v>
      </c>
      <c r="J4340" s="2" t="s">
        <v>20</v>
      </c>
      <c r="K4340" s="2">
        <v>2006</v>
      </c>
      <c r="L4340" s="2" t="s">
        <v>49</v>
      </c>
      <c r="M4340" s="3">
        <v>38874</v>
      </c>
    </row>
    <row r="4341" spans="1:13" x14ac:dyDescent="0.2">
      <c r="A4341" s="1" t="s">
        <v>290</v>
      </c>
      <c r="B4341" s="2" t="s">
        <v>4535</v>
      </c>
      <c r="C4341" s="2" t="s">
        <v>24</v>
      </c>
      <c r="D4341" s="4">
        <v>9800000</v>
      </c>
      <c r="E4341" s="2" t="s">
        <v>3438</v>
      </c>
      <c r="F4341" s="2" t="s">
        <v>55</v>
      </c>
      <c r="G4341" s="2">
        <v>62.7</v>
      </c>
      <c r="H4341" s="2">
        <v>37.299999999999997</v>
      </c>
      <c r="I4341" s="2" t="s">
        <v>19</v>
      </c>
      <c r="J4341" s="6">
        <v>0.55000000000000004</v>
      </c>
      <c r="K4341" s="2">
        <v>2006</v>
      </c>
      <c r="L4341" s="2" t="s">
        <v>49</v>
      </c>
      <c r="M4341" s="3">
        <v>38874</v>
      </c>
    </row>
    <row r="4342" spans="1:13" x14ac:dyDescent="0.2">
      <c r="A4342" s="1" t="s">
        <v>242</v>
      </c>
      <c r="B4342" s="2" t="s">
        <v>3661</v>
      </c>
      <c r="C4342" s="2" t="s">
        <v>24</v>
      </c>
      <c r="D4342" s="4">
        <v>56000000</v>
      </c>
      <c r="E4342" s="2" t="s">
        <v>3438</v>
      </c>
      <c r="F4342" s="2" t="s">
        <v>59</v>
      </c>
      <c r="G4342" s="2">
        <v>58.2</v>
      </c>
      <c r="H4342" s="2">
        <v>41.8</v>
      </c>
      <c r="I4342" s="2" t="s">
        <v>19</v>
      </c>
      <c r="J4342" s="6">
        <v>0.55000000000000004</v>
      </c>
      <c r="K4342" s="2">
        <v>2006</v>
      </c>
      <c r="L4342" s="2" t="s">
        <v>36</v>
      </c>
      <c r="M4342" s="3">
        <v>38783</v>
      </c>
    </row>
    <row r="4343" spans="1:13" x14ac:dyDescent="0.2">
      <c r="A4343" s="1" t="s">
        <v>374</v>
      </c>
      <c r="B4343" s="2" t="s">
        <v>4536</v>
      </c>
      <c r="C4343" s="2" t="s">
        <v>24</v>
      </c>
      <c r="D4343" s="4">
        <v>21500000</v>
      </c>
      <c r="E4343" s="2" t="s">
        <v>3438</v>
      </c>
      <c r="F4343" s="2" t="s">
        <v>107</v>
      </c>
      <c r="G4343" s="2">
        <v>76.7</v>
      </c>
      <c r="H4343" s="2">
        <v>23.3</v>
      </c>
      <c r="I4343" s="2" t="s">
        <v>19</v>
      </c>
      <c r="J4343" s="6">
        <v>0.55000000000000004</v>
      </c>
      <c r="K4343" s="2">
        <v>2005</v>
      </c>
      <c r="L4343" s="2" t="s">
        <v>77</v>
      </c>
      <c r="M4343" s="3">
        <v>38664</v>
      </c>
    </row>
    <row r="4344" spans="1:13" x14ac:dyDescent="0.2">
      <c r="A4344" s="1" t="s">
        <v>13</v>
      </c>
      <c r="B4344" s="2" t="s">
        <v>3460</v>
      </c>
      <c r="C4344" s="2" t="s">
        <v>24</v>
      </c>
      <c r="D4344" s="4">
        <v>3985000000</v>
      </c>
      <c r="E4344" s="2" t="s">
        <v>3438</v>
      </c>
      <c r="F4344" s="2" t="s">
        <v>314</v>
      </c>
      <c r="G4344" s="2">
        <v>66.099999999999994</v>
      </c>
      <c r="H4344" s="2">
        <v>33.9</v>
      </c>
      <c r="I4344" s="2" t="s">
        <v>19</v>
      </c>
      <c r="J4344" s="6">
        <v>0.55000000000000004</v>
      </c>
      <c r="K4344" s="2">
        <v>2005</v>
      </c>
      <c r="L4344" s="2" t="s">
        <v>77</v>
      </c>
      <c r="M4344" s="3">
        <v>38664</v>
      </c>
    </row>
    <row r="4345" spans="1:13" x14ac:dyDescent="0.2">
      <c r="A4345" s="1" t="s">
        <v>296</v>
      </c>
      <c r="B4345" s="2" t="s">
        <v>4537</v>
      </c>
      <c r="C4345" s="2" t="s">
        <v>24</v>
      </c>
      <c r="D4345" s="4">
        <v>282000000</v>
      </c>
      <c r="E4345" s="2" t="s">
        <v>3438</v>
      </c>
      <c r="F4345" s="2" t="s">
        <v>90</v>
      </c>
      <c r="G4345" s="2">
        <v>56.1</v>
      </c>
      <c r="H4345" s="2">
        <v>43.9</v>
      </c>
      <c r="I4345" s="2" t="s">
        <v>19</v>
      </c>
      <c r="J4345" s="6">
        <v>0.55000000000000004</v>
      </c>
      <c r="K4345" s="2">
        <v>2005</v>
      </c>
      <c r="L4345" s="2" t="s">
        <v>77</v>
      </c>
      <c r="M4345" s="3">
        <v>38664</v>
      </c>
    </row>
    <row r="4346" spans="1:13" x14ac:dyDescent="0.2">
      <c r="A4346" s="1" t="s">
        <v>339</v>
      </c>
      <c r="B4346" s="2" t="s">
        <v>3556</v>
      </c>
      <c r="C4346" s="2" t="s">
        <v>24</v>
      </c>
      <c r="D4346" s="4">
        <v>43000000</v>
      </c>
      <c r="E4346" s="2" t="s">
        <v>3438</v>
      </c>
      <c r="F4346" s="2" t="s">
        <v>140</v>
      </c>
      <c r="G4346" s="2">
        <v>68</v>
      </c>
      <c r="H4346" s="2">
        <v>32</v>
      </c>
      <c r="I4346" s="2" t="s">
        <v>19</v>
      </c>
      <c r="J4346" s="6">
        <v>0.55000000000000004</v>
      </c>
      <c r="K4346" s="2">
        <v>2005</v>
      </c>
      <c r="L4346" s="2" t="s">
        <v>77</v>
      </c>
      <c r="M4346" s="3">
        <v>38664</v>
      </c>
    </row>
    <row r="4347" spans="1:13" x14ac:dyDescent="0.2">
      <c r="A4347" s="1" t="s">
        <v>60</v>
      </c>
      <c r="B4347" s="2" t="s">
        <v>4014</v>
      </c>
      <c r="C4347" s="2" t="s">
        <v>24</v>
      </c>
      <c r="D4347" s="4">
        <v>8000000</v>
      </c>
      <c r="E4347" s="2" t="s">
        <v>3438</v>
      </c>
      <c r="F4347" s="2" t="s">
        <v>130</v>
      </c>
      <c r="G4347" s="2">
        <v>63.5</v>
      </c>
      <c r="H4347" s="2">
        <v>36.5</v>
      </c>
      <c r="I4347" s="2" t="s">
        <v>26</v>
      </c>
      <c r="J4347" s="2" t="s">
        <v>20</v>
      </c>
      <c r="K4347" s="2">
        <v>2005</v>
      </c>
      <c r="L4347" s="2" t="s">
        <v>77</v>
      </c>
      <c r="M4347" s="3">
        <v>38664</v>
      </c>
    </row>
    <row r="4348" spans="1:13" x14ac:dyDescent="0.2">
      <c r="A4348" s="1" t="s">
        <v>22</v>
      </c>
      <c r="B4348" s="2" t="s">
        <v>3778</v>
      </c>
      <c r="C4348" s="2" t="s">
        <v>24</v>
      </c>
      <c r="D4348" s="4">
        <v>7120000</v>
      </c>
      <c r="E4348" s="2" t="s">
        <v>3438</v>
      </c>
      <c r="F4348" s="2" t="s">
        <v>59</v>
      </c>
      <c r="G4348" s="2">
        <v>56</v>
      </c>
      <c r="H4348" s="2">
        <v>44</v>
      </c>
      <c r="I4348" s="2" t="s">
        <v>19</v>
      </c>
      <c r="J4348" s="6">
        <v>0.55000000000000004</v>
      </c>
      <c r="K4348" s="2">
        <v>2005</v>
      </c>
      <c r="L4348" s="2" t="s">
        <v>77</v>
      </c>
      <c r="M4348" s="3">
        <v>38664</v>
      </c>
    </row>
    <row r="4349" spans="1:13" x14ac:dyDescent="0.2">
      <c r="A4349" s="1" t="s">
        <v>242</v>
      </c>
      <c r="B4349" s="2" t="s">
        <v>3559</v>
      </c>
      <c r="C4349" s="2" t="s">
        <v>24</v>
      </c>
      <c r="D4349" s="4">
        <v>44000000</v>
      </c>
      <c r="E4349" s="2" t="s">
        <v>3438</v>
      </c>
      <c r="F4349" s="2" t="s">
        <v>55</v>
      </c>
      <c r="G4349" s="2">
        <v>63.6</v>
      </c>
      <c r="H4349" s="2">
        <v>36.4</v>
      </c>
      <c r="I4349" s="2" t="s">
        <v>19</v>
      </c>
      <c r="J4349" s="6">
        <v>0.55000000000000004</v>
      </c>
      <c r="K4349" s="2">
        <v>2005</v>
      </c>
      <c r="L4349" s="2" t="s">
        <v>77</v>
      </c>
      <c r="M4349" s="3">
        <v>38664</v>
      </c>
    </row>
    <row r="4350" spans="1:13" x14ac:dyDescent="0.2">
      <c r="A4350" s="1" t="s">
        <v>22</v>
      </c>
      <c r="B4350" s="2" t="s">
        <v>3900</v>
      </c>
      <c r="C4350" s="2" t="s">
        <v>24</v>
      </c>
      <c r="D4350" s="4">
        <v>29200000</v>
      </c>
      <c r="E4350" s="2" t="s">
        <v>3438</v>
      </c>
      <c r="F4350" s="2" t="s">
        <v>55</v>
      </c>
      <c r="G4350" s="2">
        <v>71</v>
      </c>
      <c r="H4350" s="2">
        <v>29</v>
      </c>
      <c r="I4350" s="2" t="s">
        <v>19</v>
      </c>
      <c r="J4350" s="2" t="s">
        <v>20</v>
      </c>
      <c r="K4350" s="2">
        <v>2005</v>
      </c>
      <c r="L4350" s="2" t="s">
        <v>77</v>
      </c>
      <c r="M4350" s="3">
        <v>38664</v>
      </c>
    </row>
    <row r="4351" spans="1:13" x14ac:dyDescent="0.2">
      <c r="A4351" s="1" t="s">
        <v>22</v>
      </c>
      <c r="B4351" s="2" t="s">
        <v>3900</v>
      </c>
      <c r="C4351" s="2" t="s">
        <v>24</v>
      </c>
      <c r="D4351" s="4">
        <v>29200000</v>
      </c>
      <c r="E4351" s="2" t="s">
        <v>3438</v>
      </c>
      <c r="F4351" s="2" t="s">
        <v>55</v>
      </c>
      <c r="G4351" s="2">
        <v>58.3</v>
      </c>
      <c r="H4351" s="2">
        <v>41.7</v>
      </c>
      <c r="I4351" s="2" t="s">
        <v>26</v>
      </c>
      <c r="J4351" s="2" t="s">
        <v>20</v>
      </c>
      <c r="K4351" s="2">
        <v>2005</v>
      </c>
      <c r="L4351" s="2" t="s">
        <v>77</v>
      </c>
      <c r="M4351" s="3">
        <v>38664</v>
      </c>
    </row>
    <row r="4352" spans="1:13" x14ac:dyDescent="0.2">
      <c r="A4352" s="1" t="s">
        <v>13</v>
      </c>
      <c r="B4352" s="2" t="s">
        <v>3565</v>
      </c>
      <c r="C4352" s="2" t="s">
        <v>24</v>
      </c>
      <c r="D4352" s="4">
        <v>30000000</v>
      </c>
      <c r="E4352" s="2" t="s">
        <v>3438</v>
      </c>
      <c r="F4352" s="2" t="s">
        <v>233</v>
      </c>
      <c r="G4352" s="2">
        <v>70.8</v>
      </c>
      <c r="H4352" s="2">
        <v>29.2</v>
      </c>
      <c r="I4352" s="2" t="s">
        <v>19</v>
      </c>
      <c r="J4352" s="6">
        <v>0.55000000000000004</v>
      </c>
      <c r="K4352" s="2">
        <v>2005</v>
      </c>
      <c r="L4352" s="2" t="s">
        <v>77</v>
      </c>
      <c r="M4352" s="3">
        <v>38664</v>
      </c>
    </row>
    <row r="4353" spans="1:13" x14ac:dyDescent="0.2">
      <c r="A4353" s="1" t="s">
        <v>13</v>
      </c>
      <c r="B4353" s="2" t="s">
        <v>3565</v>
      </c>
      <c r="C4353" s="2" t="s">
        <v>24</v>
      </c>
      <c r="D4353" s="4">
        <v>10000000</v>
      </c>
      <c r="E4353" s="2" t="s">
        <v>3438</v>
      </c>
      <c r="F4353" s="2" t="s">
        <v>44</v>
      </c>
      <c r="G4353" s="2">
        <v>67</v>
      </c>
      <c r="H4353" s="2">
        <v>33</v>
      </c>
      <c r="I4353" s="2" t="s">
        <v>19</v>
      </c>
      <c r="J4353" s="6">
        <v>0.55000000000000004</v>
      </c>
      <c r="K4353" s="2">
        <v>2005</v>
      </c>
      <c r="L4353" s="2" t="s">
        <v>77</v>
      </c>
      <c r="M4353" s="3">
        <v>38664</v>
      </c>
    </row>
    <row r="4354" spans="1:13" x14ac:dyDescent="0.2">
      <c r="A4354" s="1" t="s">
        <v>22</v>
      </c>
      <c r="B4354" s="2" t="s">
        <v>4538</v>
      </c>
      <c r="C4354" s="2" t="s">
        <v>24</v>
      </c>
      <c r="D4354" s="4">
        <v>55000000</v>
      </c>
      <c r="E4354" s="2" t="s">
        <v>3438</v>
      </c>
      <c r="F4354" s="2" t="s">
        <v>76</v>
      </c>
      <c r="G4354" s="2">
        <v>73</v>
      </c>
      <c r="H4354" s="2">
        <v>27</v>
      </c>
      <c r="I4354" s="2" t="s">
        <v>19</v>
      </c>
      <c r="J4354" s="2" t="s">
        <v>20</v>
      </c>
      <c r="K4354" s="2">
        <v>2005</v>
      </c>
      <c r="L4354" s="2" t="s">
        <v>77</v>
      </c>
      <c r="M4354" s="3">
        <v>38664</v>
      </c>
    </row>
    <row r="4355" spans="1:13" x14ac:dyDescent="0.2">
      <c r="A4355" s="1" t="s">
        <v>420</v>
      </c>
      <c r="B4355" s="2" t="s">
        <v>3911</v>
      </c>
      <c r="C4355" s="2" t="s">
        <v>24</v>
      </c>
      <c r="D4355" s="4">
        <v>7500000</v>
      </c>
      <c r="E4355" s="2" t="s">
        <v>3438</v>
      </c>
      <c r="F4355" s="2" t="s">
        <v>48</v>
      </c>
      <c r="G4355" s="2">
        <v>65.2</v>
      </c>
      <c r="H4355" s="2">
        <v>34.799999999999997</v>
      </c>
      <c r="I4355" s="2" t="s">
        <v>19</v>
      </c>
      <c r="J4355" s="6">
        <v>0.55000000000000004</v>
      </c>
      <c r="K4355" s="2">
        <v>2005</v>
      </c>
      <c r="L4355" s="2" t="s">
        <v>77</v>
      </c>
      <c r="M4355" s="3">
        <v>38664</v>
      </c>
    </row>
    <row r="4356" spans="1:13" x14ac:dyDescent="0.2">
      <c r="A4356" s="1" t="s">
        <v>91</v>
      </c>
      <c r="B4356" s="2" t="s">
        <v>2150</v>
      </c>
      <c r="C4356" s="2" t="s">
        <v>24</v>
      </c>
      <c r="D4356" s="4">
        <v>38000000</v>
      </c>
      <c r="E4356" s="2" t="s">
        <v>3438</v>
      </c>
      <c r="F4356" s="2" t="s">
        <v>59</v>
      </c>
      <c r="G4356" s="2">
        <v>62.9</v>
      </c>
      <c r="H4356" s="2">
        <v>37.1</v>
      </c>
      <c r="I4356" s="2" t="s">
        <v>19</v>
      </c>
      <c r="J4356" s="6">
        <v>0.55000000000000004</v>
      </c>
      <c r="K4356" s="2">
        <v>2005</v>
      </c>
      <c r="L4356" s="2" t="s">
        <v>77</v>
      </c>
      <c r="M4356" s="3">
        <v>38664</v>
      </c>
    </row>
    <row r="4357" spans="1:13" x14ac:dyDescent="0.2">
      <c r="A4357" s="1" t="s">
        <v>242</v>
      </c>
      <c r="B4357" s="2" t="s">
        <v>3366</v>
      </c>
      <c r="C4357" s="2" t="s">
        <v>15</v>
      </c>
      <c r="D4357" s="2" t="s">
        <v>4539</v>
      </c>
      <c r="E4357" s="2" t="s">
        <v>3438</v>
      </c>
      <c r="F4357" s="2" t="s">
        <v>107</v>
      </c>
      <c r="G4357" s="2">
        <v>68.5</v>
      </c>
      <c r="H4357" s="2">
        <v>31.5</v>
      </c>
      <c r="I4357" s="2" t="s">
        <v>19</v>
      </c>
      <c r="J4357" s="2" t="s">
        <v>20</v>
      </c>
      <c r="K4357" s="2">
        <v>2005</v>
      </c>
      <c r="L4357" s="2" t="s">
        <v>77</v>
      </c>
      <c r="M4357" s="3">
        <v>38664</v>
      </c>
    </row>
    <row r="4358" spans="1:13" x14ac:dyDescent="0.2">
      <c r="A4358" s="1" t="s">
        <v>293</v>
      </c>
      <c r="B4358" s="2" t="s">
        <v>4086</v>
      </c>
      <c r="C4358" s="2" t="s">
        <v>24</v>
      </c>
      <c r="D4358" s="4">
        <v>120000000</v>
      </c>
      <c r="E4358" s="2" t="s">
        <v>3438</v>
      </c>
      <c r="F4358" s="2" t="s">
        <v>76</v>
      </c>
      <c r="G4358" s="2">
        <v>69.400000000000006</v>
      </c>
      <c r="H4358" s="2">
        <v>30.6</v>
      </c>
      <c r="I4358" s="2" t="s">
        <v>19</v>
      </c>
      <c r="J4358" s="6">
        <v>0.55000000000000004</v>
      </c>
      <c r="K4358" s="2">
        <v>2005</v>
      </c>
      <c r="L4358" s="2" t="s">
        <v>77</v>
      </c>
      <c r="M4358" s="3">
        <v>38664</v>
      </c>
    </row>
    <row r="4359" spans="1:13" x14ac:dyDescent="0.2">
      <c r="A4359" s="1" t="s">
        <v>91</v>
      </c>
      <c r="B4359" s="2" t="s">
        <v>3842</v>
      </c>
      <c r="C4359" s="2" t="s">
        <v>24</v>
      </c>
      <c r="D4359" s="4">
        <v>12000000</v>
      </c>
      <c r="E4359" s="2" t="s">
        <v>3438</v>
      </c>
      <c r="F4359" s="2" t="s">
        <v>130</v>
      </c>
      <c r="G4359" s="2">
        <v>68.5</v>
      </c>
      <c r="H4359" s="2">
        <v>31.5</v>
      </c>
      <c r="I4359" s="2" t="s">
        <v>19</v>
      </c>
      <c r="J4359" s="6">
        <v>0.55000000000000004</v>
      </c>
      <c r="K4359" s="2">
        <v>2005</v>
      </c>
      <c r="L4359" s="2" t="s">
        <v>77</v>
      </c>
      <c r="M4359" s="3">
        <v>38664</v>
      </c>
    </row>
    <row r="4360" spans="1:13" x14ac:dyDescent="0.2">
      <c r="A4360" s="1" t="s">
        <v>60</v>
      </c>
      <c r="B4360" s="2" t="s">
        <v>3928</v>
      </c>
      <c r="C4360" s="2" t="s">
        <v>24</v>
      </c>
      <c r="D4360" s="4">
        <v>6200000</v>
      </c>
      <c r="E4360" s="2" t="s">
        <v>3438</v>
      </c>
      <c r="F4360" s="2" t="s">
        <v>245</v>
      </c>
      <c r="G4360" s="2">
        <v>60.3</v>
      </c>
      <c r="H4360" s="2">
        <v>39.700000000000003</v>
      </c>
      <c r="I4360" s="2" t="s">
        <v>19</v>
      </c>
      <c r="J4360" s="6">
        <v>0.55000000000000004</v>
      </c>
      <c r="K4360" s="2">
        <v>2005</v>
      </c>
      <c r="L4360" s="2" t="s">
        <v>77</v>
      </c>
      <c r="M4360" s="3">
        <v>38664</v>
      </c>
    </row>
    <row r="4361" spans="1:13" x14ac:dyDescent="0.2">
      <c r="A4361" s="1" t="s">
        <v>205</v>
      </c>
      <c r="B4361" s="2" t="s">
        <v>1581</v>
      </c>
      <c r="C4361" s="2" t="s">
        <v>24</v>
      </c>
      <c r="D4361" s="4">
        <v>400000000</v>
      </c>
      <c r="E4361" s="2" t="s">
        <v>3438</v>
      </c>
      <c r="F4361" s="2" t="s">
        <v>95</v>
      </c>
      <c r="G4361" s="2">
        <v>56.9</v>
      </c>
      <c r="H4361" s="2">
        <v>43.2</v>
      </c>
      <c r="I4361" s="2" t="s">
        <v>19</v>
      </c>
      <c r="J4361" s="6">
        <v>0.55000000000000004</v>
      </c>
      <c r="K4361" s="2">
        <v>2005</v>
      </c>
      <c r="L4361" s="2" t="s">
        <v>77</v>
      </c>
      <c r="M4361" s="3">
        <v>38664</v>
      </c>
    </row>
    <row r="4362" spans="1:13" x14ac:dyDescent="0.2">
      <c r="A4362" s="1" t="s">
        <v>978</v>
      </c>
      <c r="B4362" s="2" t="s">
        <v>3793</v>
      </c>
      <c r="C4362" s="2" t="s">
        <v>24</v>
      </c>
      <c r="D4362" s="4">
        <v>2600000</v>
      </c>
      <c r="E4362" s="2" t="s">
        <v>3438</v>
      </c>
      <c r="F4362" s="2" t="s">
        <v>55</v>
      </c>
      <c r="G4362" s="2">
        <v>56.3</v>
      </c>
      <c r="H4362" s="2">
        <v>43.7</v>
      </c>
      <c r="I4362" s="2" t="s">
        <v>19</v>
      </c>
      <c r="J4362" s="2" t="s">
        <v>27</v>
      </c>
      <c r="K4362" s="2">
        <v>2005</v>
      </c>
      <c r="L4362" s="2" t="s">
        <v>77</v>
      </c>
      <c r="M4362" s="3">
        <v>38664</v>
      </c>
    </row>
    <row r="4363" spans="1:13" x14ac:dyDescent="0.2">
      <c r="A4363" s="1" t="s">
        <v>66</v>
      </c>
      <c r="B4363" s="2" t="s">
        <v>3664</v>
      </c>
      <c r="C4363" s="2" t="s">
        <v>24</v>
      </c>
      <c r="D4363" s="4">
        <v>13000000</v>
      </c>
      <c r="E4363" s="2" t="s">
        <v>3438</v>
      </c>
      <c r="F4363" s="2" t="s">
        <v>107</v>
      </c>
      <c r="G4363" s="2">
        <v>70.2</v>
      </c>
      <c r="H4363" s="2">
        <v>29.8</v>
      </c>
      <c r="I4363" s="2" t="s">
        <v>19</v>
      </c>
      <c r="J4363" s="6">
        <v>0.55000000000000004</v>
      </c>
      <c r="K4363" s="2">
        <v>2005</v>
      </c>
      <c r="L4363" s="2" t="s">
        <v>77</v>
      </c>
      <c r="M4363" s="3">
        <v>38664</v>
      </c>
    </row>
    <row r="4364" spans="1:13" x14ac:dyDescent="0.2">
      <c r="A4364" s="1" t="s">
        <v>220</v>
      </c>
      <c r="B4364" s="2" t="s">
        <v>3502</v>
      </c>
      <c r="C4364" s="2" t="s">
        <v>24</v>
      </c>
      <c r="D4364" s="4">
        <v>11500000</v>
      </c>
      <c r="E4364" s="2" t="s">
        <v>3438</v>
      </c>
      <c r="F4364" s="2" t="s">
        <v>78</v>
      </c>
      <c r="G4364" s="2">
        <v>49.4</v>
      </c>
      <c r="H4364" s="2">
        <v>50.6</v>
      </c>
      <c r="I4364" s="2" t="s">
        <v>26</v>
      </c>
      <c r="J4364" s="6">
        <v>0.55000000000000004</v>
      </c>
      <c r="K4364" s="2">
        <v>2005</v>
      </c>
      <c r="L4364" s="2" t="s">
        <v>77</v>
      </c>
      <c r="M4364" s="3">
        <v>38664</v>
      </c>
    </row>
    <row r="4365" spans="1:13" x14ac:dyDescent="0.2">
      <c r="A4365" s="1" t="s">
        <v>79</v>
      </c>
      <c r="B4365" s="2" t="s">
        <v>4540</v>
      </c>
      <c r="C4365" s="2" t="s">
        <v>24</v>
      </c>
      <c r="D4365" s="4">
        <v>17000000</v>
      </c>
      <c r="E4365" s="2" t="s">
        <v>3438</v>
      </c>
      <c r="F4365" s="2" t="s">
        <v>76</v>
      </c>
      <c r="G4365" s="2">
        <v>65.599999999999994</v>
      </c>
      <c r="H4365" s="2">
        <v>34.4</v>
      </c>
      <c r="I4365" s="2" t="s">
        <v>19</v>
      </c>
      <c r="J4365" s="6">
        <v>0.55000000000000004</v>
      </c>
      <c r="K4365" s="2">
        <v>2005</v>
      </c>
      <c r="L4365" s="2" t="s">
        <v>77</v>
      </c>
      <c r="M4365" s="3">
        <v>38664</v>
      </c>
    </row>
    <row r="4366" spans="1:13" x14ac:dyDescent="0.2">
      <c r="A4366" s="1" t="s">
        <v>32</v>
      </c>
      <c r="B4366" s="2" t="s">
        <v>3626</v>
      </c>
      <c r="C4366" s="2" t="s">
        <v>1230</v>
      </c>
      <c r="D4366" s="2" t="s">
        <v>4541</v>
      </c>
      <c r="E4366" s="2" t="s">
        <v>3438</v>
      </c>
      <c r="F4366" s="2" t="s">
        <v>55</v>
      </c>
      <c r="G4366" s="2">
        <v>80.099999999999994</v>
      </c>
      <c r="H4366" s="2">
        <v>19.899999999999999</v>
      </c>
      <c r="I4366" s="2" t="s">
        <v>19</v>
      </c>
      <c r="J4366" s="2" t="s">
        <v>20</v>
      </c>
      <c r="K4366" s="2">
        <v>2005</v>
      </c>
      <c r="L4366" s="2" t="s">
        <v>77</v>
      </c>
      <c r="M4366" s="3">
        <v>38664</v>
      </c>
    </row>
    <row r="4367" spans="1:13" x14ac:dyDescent="0.2">
      <c r="A4367" s="1" t="s">
        <v>32</v>
      </c>
      <c r="B4367" s="2" t="s">
        <v>3628</v>
      </c>
      <c r="C4367" s="2" t="s">
        <v>15</v>
      </c>
      <c r="D4367" s="2" t="s">
        <v>4542</v>
      </c>
      <c r="E4367" s="2" t="s">
        <v>3438</v>
      </c>
      <c r="F4367" s="2" t="s">
        <v>107</v>
      </c>
      <c r="G4367" s="2">
        <v>76.900000000000006</v>
      </c>
      <c r="H4367" s="2">
        <v>23.1</v>
      </c>
      <c r="I4367" s="2" t="s">
        <v>19</v>
      </c>
      <c r="J4367" s="2" t="s">
        <v>20</v>
      </c>
      <c r="K4367" s="2">
        <v>2005</v>
      </c>
      <c r="L4367" s="2" t="s">
        <v>77</v>
      </c>
      <c r="M4367" s="3">
        <v>38664</v>
      </c>
    </row>
    <row r="4368" spans="1:13" x14ac:dyDescent="0.2">
      <c r="A4368" s="1" t="s">
        <v>22</v>
      </c>
      <c r="B4368" s="2" t="s">
        <v>3630</v>
      </c>
      <c r="C4368" s="2" t="s">
        <v>24</v>
      </c>
      <c r="D4368" s="4">
        <v>7000000</v>
      </c>
      <c r="E4368" s="2" t="s">
        <v>3438</v>
      </c>
      <c r="F4368" s="2" t="s">
        <v>97</v>
      </c>
      <c r="G4368" s="2">
        <v>66</v>
      </c>
      <c r="H4368" s="2">
        <v>34</v>
      </c>
      <c r="I4368" s="2" t="s">
        <v>26</v>
      </c>
      <c r="J4368" s="2" t="s">
        <v>20</v>
      </c>
      <c r="K4368" s="2">
        <v>2005</v>
      </c>
      <c r="L4368" s="2" t="s">
        <v>77</v>
      </c>
      <c r="M4368" s="3">
        <v>38664</v>
      </c>
    </row>
    <row r="4369" spans="1:13" x14ac:dyDescent="0.2">
      <c r="A4369" s="1" t="s">
        <v>290</v>
      </c>
      <c r="B4369" s="2" t="s">
        <v>4543</v>
      </c>
      <c r="C4369" s="2" t="s">
        <v>24</v>
      </c>
      <c r="D4369" s="4">
        <v>10000000</v>
      </c>
      <c r="E4369" s="2" t="s">
        <v>3438</v>
      </c>
      <c r="F4369" s="2" t="s">
        <v>55</v>
      </c>
      <c r="G4369" s="2">
        <v>67.400000000000006</v>
      </c>
      <c r="H4369" s="2">
        <v>32.6</v>
      </c>
      <c r="I4369" s="2" t="s">
        <v>19</v>
      </c>
      <c r="J4369" s="6">
        <v>0.55000000000000004</v>
      </c>
      <c r="K4369" s="2">
        <v>2005</v>
      </c>
      <c r="L4369" s="2" t="s">
        <v>77</v>
      </c>
      <c r="M4369" s="3">
        <v>38664</v>
      </c>
    </row>
    <row r="4370" spans="1:13" x14ac:dyDescent="0.2">
      <c r="A4370" s="1" t="s">
        <v>13</v>
      </c>
      <c r="B4370" s="2" t="s">
        <v>3834</v>
      </c>
      <c r="C4370" s="2" t="s">
        <v>24</v>
      </c>
      <c r="D4370" s="4">
        <v>41300000</v>
      </c>
      <c r="E4370" s="2" t="s">
        <v>3438</v>
      </c>
      <c r="F4370" s="2" t="s">
        <v>245</v>
      </c>
      <c r="G4370" s="2">
        <v>63.1</v>
      </c>
      <c r="H4370" s="2">
        <v>36.9</v>
      </c>
      <c r="I4370" s="2" t="s">
        <v>19</v>
      </c>
      <c r="J4370" s="6">
        <v>0.55000000000000004</v>
      </c>
      <c r="K4370" s="2">
        <v>2005</v>
      </c>
      <c r="L4370" s="2" t="s">
        <v>77</v>
      </c>
      <c r="M4370" s="3">
        <v>38664</v>
      </c>
    </row>
    <row r="4371" spans="1:13" x14ac:dyDescent="0.2">
      <c r="A4371" s="1" t="s">
        <v>220</v>
      </c>
      <c r="B4371" s="2" t="s">
        <v>3757</v>
      </c>
      <c r="C4371" s="2" t="s">
        <v>24</v>
      </c>
      <c r="D4371" s="4">
        <v>15200000</v>
      </c>
      <c r="E4371" s="2" t="s">
        <v>3438</v>
      </c>
      <c r="F4371" s="2" t="s">
        <v>48</v>
      </c>
      <c r="G4371" s="2">
        <v>65.3</v>
      </c>
      <c r="H4371" s="2">
        <v>34.700000000000003</v>
      </c>
      <c r="I4371" s="2" t="s">
        <v>19</v>
      </c>
      <c r="J4371" s="6">
        <v>0.55000000000000004</v>
      </c>
      <c r="K4371" s="2">
        <v>2005</v>
      </c>
      <c r="L4371" s="2" t="s">
        <v>77</v>
      </c>
      <c r="M4371" s="3">
        <v>38664</v>
      </c>
    </row>
    <row r="4372" spans="1:13" x14ac:dyDescent="0.2">
      <c r="A4372" s="1" t="s">
        <v>672</v>
      </c>
      <c r="B4372" s="2" t="s">
        <v>4544</v>
      </c>
      <c r="C4372" s="2" t="s">
        <v>24</v>
      </c>
      <c r="D4372" s="4">
        <v>9300000</v>
      </c>
      <c r="E4372" s="2" t="s">
        <v>3438</v>
      </c>
      <c r="F4372" s="2" t="s">
        <v>115</v>
      </c>
      <c r="G4372" s="2">
        <v>68.400000000000006</v>
      </c>
      <c r="H4372" s="2">
        <v>31.6</v>
      </c>
      <c r="I4372" s="2" t="s">
        <v>19</v>
      </c>
      <c r="J4372" s="6">
        <v>0.55000000000000004</v>
      </c>
      <c r="K4372" s="2">
        <v>2005</v>
      </c>
      <c r="L4372" s="2" t="s">
        <v>77</v>
      </c>
      <c r="M4372" s="3">
        <v>38664</v>
      </c>
    </row>
    <row r="4373" spans="1:13" x14ac:dyDescent="0.2">
      <c r="A4373" s="1" t="s">
        <v>672</v>
      </c>
      <c r="B4373" s="2" t="s">
        <v>4544</v>
      </c>
      <c r="C4373" s="2" t="s">
        <v>24</v>
      </c>
      <c r="D4373" s="4">
        <v>9300000</v>
      </c>
      <c r="E4373" s="2" t="s">
        <v>3438</v>
      </c>
      <c r="F4373" s="2" t="s">
        <v>115</v>
      </c>
      <c r="G4373" s="2">
        <v>67.7</v>
      </c>
      <c r="H4373" s="2">
        <v>32.299999999999997</v>
      </c>
      <c r="I4373" s="2" t="s">
        <v>19</v>
      </c>
      <c r="J4373" s="6">
        <v>0.55000000000000004</v>
      </c>
      <c r="K4373" s="2">
        <v>2005</v>
      </c>
      <c r="L4373" s="2" t="s">
        <v>36</v>
      </c>
      <c r="M4373" s="3">
        <v>38664</v>
      </c>
    </row>
    <row r="4374" spans="1:13" x14ac:dyDescent="0.2">
      <c r="A4374" s="1" t="s">
        <v>248</v>
      </c>
      <c r="B4374" s="2" t="s">
        <v>4545</v>
      </c>
      <c r="C4374" s="2" t="s">
        <v>24</v>
      </c>
      <c r="D4374" s="4">
        <v>2900000</v>
      </c>
      <c r="E4374" s="2" t="s">
        <v>3438</v>
      </c>
      <c r="F4374" s="2" t="s">
        <v>76</v>
      </c>
      <c r="G4374" s="2">
        <v>70.599999999999994</v>
      </c>
      <c r="H4374" s="2">
        <v>29.4</v>
      </c>
      <c r="I4374" s="2" t="s">
        <v>19</v>
      </c>
      <c r="J4374" s="6">
        <v>0.55000000000000004</v>
      </c>
      <c r="K4374" s="2">
        <v>2005</v>
      </c>
      <c r="L4374" s="2" t="s">
        <v>77</v>
      </c>
      <c r="M4374" s="3">
        <v>38664</v>
      </c>
    </row>
    <row r="4375" spans="1:13" x14ac:dyDescent="0.2">
      <c r="A4375" s="1" t="s">
        <v>287</v>
      </c>
      <c r="B4375" s="2" t="s">
        <v>4546</v>
      </c>
      <c r="C4375" s="2" t="s">
        <v>24</v>
      </c>
      <c r="D4375" s="4">
        <v>9000000</v>
      </c>
      <c r="E4375" s="2" t="s">
        <v>3438</v>
      </c>
      <c r="F4375" s="2" t="s">
        <v>159</v>
      </c>
      <c r="G4375" s="2">
        <v>57</v>
      </c>
      <c r="H4375" s="2">
        <v>43</v>
      </c>
      <c r="I4375" s="2" t="s">
        <v>19</v>
      </c>
      <c r="J4375" s="6">
        <v>0.55000000000000004</v>
      </c>
      <c r="K4375" s="2">
        <v>2005</v>
      </c>
      <c r="L4375" s="2" t="s">
        <v>77</v>
      </c>
      <c r="M4375" s="3">
        <v>38664</v>
      </c>
    </row>
    <row r="4376" spans="1:13" x14ac:dyDescent="0.2">
      <c r="A4376" s="1" t="s">
        <v>69</v>
      </c>
      <c r="B4376" s="2" t="s">
        <v>3640</v>
      </c>
      <c r="C4376" s="2" t="s">
        <v>24</v>
      </c>
      <c r="D4376" s="4">
        <v>48150000</v>
      </c>
      <c r="E4376" s="2" t="s">
        <v>3438</v>
      </c>
      <c r="F4376" s="2" t="s">
        <v>78</v>
      </c>
      <c r="G4376" s="2">
        <v>56.9</v>
      </c>
      <c r="H4376" s="2">
        <v>43.1</v>
      </c>
      <c r="I4376" s="2" t="s">
        <v>19</v>
      </c>
      <c r="J4376" s="6">
        <v>0.55000000000000004</v>
      </c>
      <c r="K4376" s="2">
        <v>2005</v>
      </c>
      <c r="L4376" s="2" t="s">
        <v>77</v>
      </c>
      <c r="M4376" s="3">
        <v>38664</v>
      </c>
    </row>
    <row r="4377" spans="1:13" x14ac:dyDescent="0.2">
      <c r="A4377" s="1" t="s">
        <v>308</v>
      </c>
      <c r="B4377" s="2" t="s">
        <v>4533</v>
      </c>
      <c r="C4377" s="2" t="s">
        <v>24</v>
      </c>
      <c r="D4377" s="4">
        <v>850000</v>
      </c>
      <c r="E4377" s="2" t="s">
        <v>3438</v>
      </c>
      <c r="F4377" s="2" t="s">
        <v>59</v>
      </c>
      <c r="G4377" s="2">
        <v>65.7</v>
      </c>
      <c r="H4377" s="2">
        <v>34.4</v>
      </c>
      <c r="I4377" s="2" t="s">
        <v>19</v>
      </c>
      <c r="J4377" s="6">
        <v>0.55000000000000004</v>
      </c>
      <c r="K4377" s="2">
        <v>2005</v>
      </c>
      <c r="L4377" s="2" t="s">
        <v>77</v>
      </c>
      <c r="M4377" s="3">
        <v>38664</v>
      </c>
    </row>
    <row r="4378" spans="1:13" x14ac:dyDescent="0.2">
      <c r="A4378" s="1" t="s">
        <v>122</v>
      </c>
      <c r="B4378" s="2" t="s">
        <v>4547</v>
      </c>
      <c r="C4378" s="2" t="s">
        <v>24</v>
      </c>
      <c r="D4378" s="4">
        <v>4300000</v>
      </c>
      <c r="E4378" s="2" t="s">
        <v>3438</v>
      </c>
      <c r="F4378" s="2" t="s">
        <v>140</v>
      </c>
      <c r="G4378" s="2">
        <v>53.2</v>
      </c>
      <c r="H4378" s="2">
        <v>46.8</v>
      </c>
      <c r="I4378" s="2" t="s">
        <v>26</v>
      </c>
      <c r="J4378" s="6">
        <v>0.55000000000000004</v>
      </c>
      <c r="K4378" s="2">
        <v>2005</v>
      </c>
      <c r="L4378" s="2" t="s">
        <v>77</v>
      </c>
      <c r="M4378" s="3">
        <v>38664</v>
      </c>
    </row>
    <row r="4379" spans="1:13" x14ac:dyDescent="0.2">
      <c r="A4379" s="1" t="s">
        <v>91</v>
      </c>
      <c r="B4379" s="2" t="s">
        <v>4548</v>
      </c>
      <c r="C4379" s="2" t="s">
        <v>24</v>
      </c>
      <c r="D4379" s="4">
        <v>25000000</v>
      </c>
      <c r="E4379" s="2" t="s">
        <v>3438</v>
      </c>
      <c r="F4379" s="2" t="s">
        <v>76</v>
      </c>
      <c r="G4379" s="2">
        <v>68</v>
      </c>
      <c r="H4379" s="2">
        <v>32</v>
      </c>
      <c r="I4379" s="2" t="s">
        <v>19</v>
      </c>
      <c r="J4379" s="6">
        <v>0.55000000000000004</v>
      </c>
      <c r="K4379" s="2">
        <v>2005</v>
      </c>
      <c r="L4379" s="2" t="s">
        <v>77</v>
      </c>
      <c r="M4379" s="3">
        <v>38664</v>
      </c>
    </row>
    <row r="4380" spans="1:13" x14ac:dyDescent="0.2">
      <c r="A4380" s="1" t="s">
        <v>22</v>
      </c>
      <c r="B4380" s="2" t="s">
        <v>3535</v>
      </c>
      <c r="C4380" s="2" t="s">
        <v>24</v>
      </c>
      <c r="D4380" s="4">
        <v>250000000</v>
      </c>
      <c r="E4380" s="2" t="s">
        <v>3438</v>
      </c>
      <c r="F4380" s="2" t="s">
        <v>130</v>
      </c>
      <c r="G4380" s="2">
        <v>77.599999999999994</v>
      </c>
      <c r="H4380" s="2">
        <v>22.4</v>
      </c>
      <c r="I4380" s="2" t="s">
        <v>19</v>
      </c>
      <c r="J4380" s="6">
        <v>0.55000000000000004</v>
      </c>
      <c r="K4380" s="2">
        <v>2005</v>
      </c>
      <c r="L4380" s="2" t="s">
        <v>36</v>
      </c>
      <c r="M4380" s="3">
        <v>38510</v>
      </c>
    </row>
    <row r="4381" spans="1:13" x14ac:dyDescent="0.2">
      <c r="A4381" s="1" t="s">
        <v>242</v>
      </c>
      <c r="B4381" s="2" t="s">
        <v>3661</v>
      </c>
      <c r="C4381" s="2" t="s">
        <v>15</v>
      </c>
      <c r="D4381" s="2" t="s">
        <v>4549</v>
      </c>
      <c r="E4381" s="2" t="s">
        <v>3438</v>
      </c>
      <c r="F4381" s="2" t="s">
        <v>55</v>
      </c>
      <c r="G4381" s="2">
        <v>88.1</v>
      </c>
      <c r="H4381" s="2">
        <v>11.9</v>
      </c>
      <c r="I4381" s="2" t="s">
        <v>19</v>
      </c>
      <c r="J4381" s="2" t="s">
        <v>20</v>
      </c>
      <c r="K4381" s="2">
        <v>2005</v>
      </c>
      <c r="L4381" s="2" t="s">
        <v>36</v>
      </c>
      <c r="M4381" s="3">
        <v>38510</v>
      </c>
    </row>
    <row r="4382" spans="1:13" x14ac:dyDescent="0.2">
      <c r="A4382" s="1" t="s">
        <v>242</v>
      </c>
      <c r="B4382" s="2" t="s">
        <v>3661</v>
      </c>
      <c r="C4382" s="2" t="s">
        <v>15</v>
      </c>
      <c r="D4382" s="2" t="s">
        <v>4550</v>
      </c>
      <c r="E4382" s="2" t="s">
        <v>3438</v>
      </c>
      <c r="F4382" s="2" t="s">
        <v>76</v>
      </c>
      <c r="G4382" s="2">
        <v>93.1</v>
      </c>
      <c r="H4382" s="2">
        <v>16.899999999999999</v>
      </c>
      <c r="I4382" s="2" t="s">
        <v>19</v>
      </c>
      <c r="J4382" s="2" t="s">
        <v>20</v>
      </c>
      <c r="K4382" s="2">
        <v>2005</v>
      </c>
      <c r="L4382" s="2" t="s">
        <v>36</v>
      </c>
      <c r="M4382" s="3">
        <v>38510</v>
      </c>
    </row>
    <row r="4383" spans="1:13" x14ac:dyDescent="0.2">
      <c r="A4383" s="1" t="s">
        <v>108</v>
      </c>
      <c r="B4383" s="2" t="s">
        <v>3452</v>
      </c>
      <c r="C4383" s="2" t="s">
        <v>15</v>
      </c>
      <c r="D4383" s="2" t="s">
        <v>4551</v>
      </c>
      <c r="E4383" s="2" t="s">
        <v>3438</v>
      </c>
      <c r="F4383" s="2" t="s">
        <v>97</v>
      </c>
      <c r="G4383" s="2">
        <v>67.2</v>
      </c>
      <c r="H4383" s="2">
        <v>32.799999999999997</v>
      </c>
      <c r="I4383" s="2" t="s">
        <v>19</v>
      </c>
      <c r="J4383" s="2" t="s">
        <v>20</v>
      </c>
      <c r="K4383" s="2">
        <v>2005</v>
      </c>
      <c r="L4383" s="2" t="s">
        <v>36</v>
      </c>
      <c r="M4383" s="3">
        <v>38510</v>
      </c>
    </row>
    <row r="4384" spans="1:13" x14ac:dyDescent="0.2">
      <c r="A4384" s="1" t="s">
        <v>242</v>
      </c>
      <c r="B4384" s="2" t="s">
        <v>2168</v>
      </c>
      <c r="C4384" s="2" t="s">
        <v>15</v>
      </c>
      <c r="D4384" s="2" t="s">
        <v>4552</v>
      </c>
      <c r="E4384" s="2" t="s">
        <v>3438</v>
      </c>
      <c r="F4384" s="2" t="s">
        <v>107</v>
      </c>
      <c r="G4384" s="2">
        <v>67.2</v>
      </c>
      <c r="H4384" s="2">
        <v>32.799999999999997</v>
      </c>
      <c r="I4384" s="2" t="s">
        <v>19</v>
      </c>
      <c r="J4384" s="2" t="s">
        <v>20</v>
      </c>
      <c r="K4384" s="2">
        <v>2005</v>
      </c>
      <c r="L4384" s="2" t="s">
        <v>36</v>
      </c>
      <c r="M4384" s="3">
        <v>38510</v>
      </c>
    </row>
    <row r="4385" spans="1:13" x14ac:dyDescent="0.2">
      <c r="A4385" s="1" t="s">
        <v>108</v>
      </c>
      <c r="B4385" s="2" t="s">
        <v>3816</v>
      </c>
      <c r="C4385" s="2" t="s">
        <v>15</v>
      </c>
      <c r="D4385" s="2" t="s">
        <v>4553</v>
      </c>
      <c r="E4385" s="2" t="s">
        <v>3438</v>
      </c>
      <c r="F4385" s="2" t="s">
        <v>51</v>
      </c>
      <c r="G4385" s="2">
        <v>68.7</v>
      </c>
      <c r="H4385" s="2">
        <v>31.3</v>
      </c>
      <c r="I4385" s="2" t="s">
        <v>19</v>
      </c>
      <c r="J4385" s="2" t="s">
        <v>20</v>
      </c>
      <c r="K4385" s="2">
        <v>2005</v>
      </c>
      <c r="L4385" s="2" t="s">
        <v>36</v>
      </c>
      <c r="M4385" s="3">
        <v>38510</v>
      </c>
    </row>
    <row r="4386" spans="1:13" x14ac:dyDescent="0.2">
      <c r="A4386" s="1" t="s">
        <v>66</v>
      </c>
      <c r="B4386" s="2" t="s">
        <v>4057</v>
      </c>
      <c r="C4386" s="2" t="s">
        <v>15</v>
      </c>
      <c r="D4386" s="2" t="s">
        <v>4554</v>
      </c>
      <c r="E4386" s="2" t="s">
        <v>3438</v>
      </c>
      <c r="F4386" s="2" t="s">
        <v>107</v>
      </c>
      <c r="G4386" s="2">
        <v>67.3</v>
      </c>
      <c r="H4386" s="2">
        <v>32.700000000000003</v>
      </c>
      <c r="I4386" s="2" t="s">
        <v>19</v>
      </c>
      <c r="J4386" s="2" t="s">
        <v>20</v>
      </c>
      <c r="K4386" s="2">
        <v>2005</v>
      </c>
      <c r="L4386" s="2" t="s">
        <v>36</v>
      </c>
      <c r="M4386" s="3">
        <v>38508</v>
      </c>
    </row>
    <row r="4387" spans="1:13" x14ac:dyDescent="0.2">
      <c r="A4387" s="1" t="s">
        <v>91</v>
      </c>
      <c r="B4387" s="2" t="s">
        <v>3659</v>
      </c>
      <c r="C4387" s="2" t="s">
        <v>15</v>
      </c>
      <c r="D4387" s="2" t="s">
        <v>4555</v>
      </c>
      <c r="E4387" s="2" t="s">
        <v>3438</v>
      </c>
      <c r="F4387" s="2" t="s">
        <v>93</v>
      </c>
      <c r="G4387" s="2">
        <v>61.7</v>
      </c>
      <c r="H4387" s="2">
        <v>38.299999999999997</v>
      </c>
      <c r="I4387" s="2" t="s">
        <v>26</v>
      </c>
      <c r="J4387" s="2" t="s">
        <v>20</v>
      </c>
      <c r="K4387" s="2">
        <v>2005</v>
      </c>
      <c r="L4387" s="2" t="s">
        <v>36</v>
      </c>
      <c r="M4387" s="3">
        <v>38506</v>
      </c>
    </row>
    <row r="4388" spans="1:13" x14ac:dyDescent="0.2">
      <c r="A4388" s="1" t="s">
        <v>22</v>
      </c>
      <c r="B4388" s="2" t="s">
        <v>2162</v>
      </c>
      <c r="C4388" s="2" t="s">
        <v>15</v>
      </c>
      <c r="D4388" s="2" t="s">
        <v>4556</v>
      </c>
      <c r="E4388" s="2" t="s">
        <v>3438</v>
      </c>
      <c r="F4388" s="2" t="s">
        <v>107</v>
      </c>
      <c r="G4388" s="2">
        <v>69.2</v>
      </c>
      <c r="H4388" s="2">
        <v>30.9</v>
      </c>
      <c r="I4388" s="2" t="s">
        <v>19</v>
      </c>
      <c r="J4388" s="2" t="s">
        <v>20</v>
      </c>
      <c r="K4388" s="2">
        <v>2005</v>
      </c>
      <c r="L4388" s="2" t="s">
        <v>36</v>
      </c>
      <c r="M4388" s="3">
        <v>38419</v>
      </c>
    </row>
    <row r="4389" spans="1:13" x14ac:dyDescent="0.2">
      <c r="A4389" s="1" t="s">
        <v>108</v>
      </c>
      <c r="B4389" s="2" t="s">
        <v>3894</v>
      </c>
      <c r="C4389" s="2" t="s">
        <v>15</v>
      </c>
      <c r="D4389" s="2" t="s">
        <v>4557</v>
      </c>
      <c r="E4389" s="2" t="s">
        <v>3438</v>
      </c>
      <c r="F4389" s="2" t="s">
        <v>107</v>
      </c>
      <c r="G4389" s="2">
        <v>66.400000000000006</v>
      </c>
      <c r="H4389" s="2">
        <v>33.6</v>
      </c>
      <c r="I4389" s="2" t="s">
        <v>26</v>
      </c>
      <c r="J4389" s="2" t="s">
        <v>20</v>
      </c>
      <c r="K4389" s="2">
        <v>2005</v>
      </c>
      <c r="L4389" s="2" t="s">
        <v>36</v>
      </c>
      <c r="M4389" s="3">
        <v>38419</v>
      </c>
    </row>
    <row r="4390" spans="1:13" x14ac:dyDescent="0.2">
      <c r="A4390" s="1" t="s">
        <v>205</v>
      </c>
      <c r="B4390" s="2" t="s">
        <v>4336</v>
      </c>
      <c r="C4390" s="2" t="s">
        <v>15</v>
      </c>
      <c r="D4390" s="2" t="s">
        <v>4558</v>
      </c>
      <c r="E4390" s="2" t="s">
        <v>3438</v>
      </c>
      <c r="F4390" s="2" t="s">
        <v>107</v>
      </c>
      <c r="G4390" s="2">
        <v>75.02</v>
      </c>
      <c r="H4390" s="2">
        <v>24.98</v>
      </c>
      <c r="I4390" s="2" t="s">
        <v>19</v>
      </c>
      <c r="J4390" s="2" t="s">
        <v>20</v>
      </c>
      <c r="K4390" s="2">
        <v>2005</v>
      </c>
      <c r="L4390" s="2" t="s">
        <v>36</v>
      </c>
      <c r="M4390" s="3">
        <v>38419</v>
      </c>
    </row>
    <row r="4391" spans="1:13" x14ac:dyDescent="0.2">
      <c r="A4391" s="1" t="s">
        <v>108</v>
      </c>
      <c r="B4391" s="2" t="s">
        <v>4089</v>
      </c>
      <c r="C4391" s="2" t="s">
        <v>15</v>
      </c>
      <c r="D4391" s="2" t="s">
        <v>4559</v>
      </c>
      <c r="E4391" s="2" t="s">
        <v>3438</v>
      </c>
      <c r="F4391" s="2" t="s">
        <v>90</v>
      </c>
      <c r="G4391" s="2">
        <v>61.4</v>
      </c>
      <c r="H4391" s="2">
        <v>38.6</v>
      </c>
      <c r="I4391" s="2" t="s">
        <v>26</v>
      </c>
      <c r="J4391" s="2" t="s">
        <v>20</v>
      </c>
      <c r="K4391" s="2">
        <v>2005</v>
      </c>
      <c r="L4391" s="2" t="s">
        <v>36</v>
      </c>
      <c r="M4391" s="3">
        <v>38419</v>
      </c>
    </row>
    <row r="4392" spans="1:13" x14ac:dyDescent="0.2">
      <c r="A4392" s="1" t="s">
        <v>108</v>
      </c>
      <c r="B4392" s="2" t="s">
        <v>3719</v>
      </c>
      <c r="C4392" s="2" t="s">
        <v>15</v>
      </c>
      <c r="D4392" s="2" t="s">
        <v>4560</v>
      </c>
      <c r="E4392" s="2" t="s">
        <v>3438</v>
      </c>
      <c r="F4392" s="2" t="s">
        <v>245</v>
      </c>
      <c r="G4392" s="2">
        <v>65.7</v>
      </c>
      <c r="H4392" s="2">
        <v>34.299999999999997</v>
      </c>
      <c r="I4392" s="2" t="s">
        <v>26</v>
      </c>
      <c r="J4392" s="2" t="s">
        <v>20</v>
      </c>
      <c r="K4392" s="2">
        <v>2005</v>
      </c>
      <c r="L4392" s="2" t="s">
        <v>36</v>
      </c>
      <c r="M4392" s="3">
        <v>38419</v>
      </c>
    </row>
    <row r="4393" spans="1:13" x14ac:dyDescent="0.2">
      <c r="A4393" s="1" t="s">
        <v>205</v>
      </c>
      <c r="B4393" s="2" t="s">
        <v>4024</v>
      </c>
      <c r="C4393" s="2" t="s">
        <v>15</v>
      </c>
      <c r="D4393" s="2" t="s">
        <v>4561</v>
      </c>
      <c r="E4393" s="2" t="s">
        <v>3438</v>
      </c>
      <c r="F4393" s="2" t="s">
        <v>55</v>
      </c>
      <c r="G4393" s="2">
        <v>71.16</v>
      </c>
      <c r="H4393" s="2">
        <v>28.84</v>
      </c>
      <c r="I4393" s="2" t="s">
        <v>19</v>
      </c>
      <c r="J4393" s="2" t="s">
        <v>20</v>
      </c>
      <c r="K4393" s="2">
        <v>2005</v>
      </c>
      <c r="L4393" s="2" t="s">
        <v>36</v>
      </c>
      <c r="M4393" s="3">
        <v>38419</v>
      </c>
    </row>
    <row r="4394" spans="1:13" x14ac:dyDescent="0.2">
      <c r="A4394" s="1" t="s">
        <v>978</v>
      </c>
      <c r="B4394" s="2" t="s">
        <v>4324</v>
      </c>
      <c r="C4394" s="2" t="s">
        <v>24</v>
      </c>
      <c r="D4394" s="4">
        <v>2200000</v>
      </c>
      <c r="E4394" s="2" t="s">
        <v>3438</v>
      </c>
      <c r="F4394" s="2" t="s">
        <v>4474</v>
      </c>
      <c r="G4394" s="2">
        <v>0</v>
      </c>
      <c r="H4394" s="2">
        <v>0</v>
      </c>
      <c r="I4394" s="2" t="s">
        <v>19</v>
      </c>
      <c r="J4394" s="6">
        <v>0.55000000000000004</v>
      </c>
      <c r="K4394" s="2">
        <v>2005</v>
      </c>
      <c r="L4394" s="2" t="s">
        <v>36</v>
      </c>
      <c r="M4394" s="3">
        <v>38419</v>
      </c>
    </row>
    <row r="4395" spans="1:13" x14ac:dyDescent="0.2">
      <c r="A4395" s="1" t="s">
        <v>91</v>
      </c>
      <c r="B4395" s="2" t="s">
        <v>2166</v>
      </c>
      <c r="C4395" s="2" t="s">
        <v>15</v>
      </c>
      <c r="D4395" s="2" t="s">
        <v>4562</v>
      </c>
      <c r="E4395" s="2" t="s">
        <v>3438</v>
      </c>
      <c r="F4395" s="2" t="s">
        <v>140</v>
      </c>
      <c r="G4395" s="2">
        <v>69.8</v>
      </c>
      <c r="H4395" s="2">
        <v>30.2</v>
      </c>
      <c r="I4395" s="2" t="s">
        <v>19</v>
      </c>
      <c r="J4395" s="2" t="s">
        <v>20</v>
      </c>
      <c r="K4395" s="2">
        <v>2005</v>
      </c>
      <c r="L4395" s="2" t="s">
        <v>36</v>
      </c>
      <c r="M4395" s="3">
        <v>38419</v>
      </c>
    </row>
    <row r="4396" spans="1:13" x14ac:dyDescent="0.2">
      <c r="A4396" s="1" t="s">
        <v>220</v>
      </c>
      <c r="B4396" s="2" t="s">
        <v>4563</v>
      </c>
      <c r="C4396" s="2" t="s">
        <v>24</v>
      </c>
      <c r="D4396" s="4">
        <v>5000000</v>
      </c>
      <c r="E4396" s="2" t="s">
        <v>3438</v>
      </c>
      <c r="F4396" s="2" t="s">
        <v>51</v>
      </c>
      <c r="G4396" s="2">
        <v>73.7</v>
      </c>
      <c r="H4396" s="2">
        <v>26.3</v>
      </c>
      <c r="I4396" s="2" t="s">
        <v>19</v>
      </c>
      <c r="J4396" s="2" t="s">
        <v>20</v>
      </c>
      <c r="K4396" s="2">
        <v>2005</v>
      </c>
      <c r="L4396" s="2" t="s">
        <v>36</v>
      </c>
      <c r="M4396" s="3">
        <v>38419</v>
      </c>
    </row>
    <row r="4397" spans="1:13" x14ac:dyDescent="0.2">
      <c r="A4397" s="1" t="s">
        <v>108</v>
      </c>
      <c r="B4397" s="2" t="s">
        <v>3503</v>
      </c>
      <c r="C4397" s="2" t="s">
        <v>15</v>
      </c>
      <c r="D4397" s="2" t="s">
        <v>4564</v>
      </c>
      <c r="E4397" s="2" t="s">
        <v>3438</v>
      </c>
      <c r="F4397" s="2" t="s">
        <v>136</v>
      </c>
      <c r="G4397" s="2">
        <v>69.099999999999994</v>
      </c>
      <c r="H4397" s="2">
        <v>30.9</v>
      </c>
      <c r="I4397" s="2" t="s">
        <v>19</v>
      </c>
      <c r="J4397" s="2" t="s">
        <v>20</v>
      </c>
      <c r="K4397" s="2">
        <v>2005</v>
      </c>
      <c r="L4397" s="2" t="s">
        <v>36</v>
      </c>
      <c r="M4397" s="3">
        <v>38419</v>
      </c>
    </row>
    <row r="4398" spans="1:13" x14ac:dyDescent="0.2">
      <c r="A4398" s="1" t="s">
        <v>108</v>
      </c>
      <c r="B4398" s="2" t="s">
        <v>3452</v>
      </c>
      <c r="C4398" s="2" t="s">
        <v>15</v>
      </c>
      <c r="D4398" s="2" t="s">
        <v>4565</v>
      </c>
      <c r="E4398" s="2" t="s">
        <v>3438</v>
      </c>
      <c r="F4398" s="2" t="s">
        <v>55</v>
      </c>
      <c r="G4398" s="2">
        <v>65.599999999999994</v>
      </c>
      <c r="H4398" s="2">
        <v>34.4</v>
      </c>
      <c r="I4398" s="2" t="s">
        <v>26</v>
      </c>
      <c r="J4398" s="2" t="s">
        <v>20</v>
      </c>
      <c r="K4398" s="2">
        <v>2005</v>
      </c>
      <c r="L4398" s="2" t="s">
        <v>36</v>
      </c>
      <c r="M4398" s="3">
        <v>38419</v>
      </c>
    </row>
    <row r="4399" spans="1:13" x14ac:dyDescent="0.2">
      <c r="A4399" s="1" t="s">
        <v>108</v>
      </c>
      <c r="B4399" s="2" t="s">
        <v>4308</v>
      </c>
      <c r="C4399" s="2" t="s">
        <v>15</v>
      </c>
      <c r="D4399" s="2" t="s">
        <v>4566</v>
      </c>
      <c r="E4399" s="2" t="s">
        <v>3438</v>
      </c>
      <c r="F4399" s="2" t="s">
        <v>76</v>
      </c>
      <c r="G4399" s="2">
        <v>63</v>
      </c>
      <c r="H4399" s="2">
        <v>37</v>
      </c>
      <c r="I4399" s="2" t="s">
        <v>26</v>
      </c>
      <c r="J4399" s="2" t="s">
        <v>20</v>
      </c>
      <c r="K4399" s="2">
        <v>2005</v>
      </c>
      <c r="L4399" s="2" t="s">
        <v>36</v>
      </c>
      <c r="M4399" s="3">
        <v>38419</v>
      </c>
    </row>
    <row r="4400" spans="1:13" x14ac:dyDescent="0.2">
      <c r="A4400" s="1" t="s">
        <v>108</v>
      </c>
      <c r="B4400" s="2" t="s">
        <v>4310</v>
      </c>
      <c r="C4400" s="2" t="s">
        <v>15</v>
      </c>
      <c r="D4400" s="2" t="s">
        <v>4559</v>
      </c>
      <c r="E4400" s="2" t="s">
        <v>3438</v>
      </c>
      <c r="F4400" s="2" t="s">
        <v>95</v>
      </c>
      <c r="G4400" s="2">
        <v>64.7</v>
      </c>
      <c r="H4400" s="2">
        <v>35.299999999999997</v>
      </c>
      <c r="I4400" s="2" t="s">
        <v>26</v>
      </c>
      <c r="J4400" s="2" t="s">
        <v>20</v>
      </c>
      <c r="K4400" s="2">
        <v>2005</v>
      </c>
      <c r="L4400" s="2" t="s">
        <v>36</v>
      </c>
      <c r="M4400" s="3">
        <v>38419</v>
      </c>
    </row>
    <row r="4401" spans="1:13" x14ac:dyDescent="0.2">
      <c r="A4401" s="1" t="s">
        <v>108</v>
      </c>
      <c r="B4401" s="2" t="s">
        <v>4311</v>
      </c>
      <c r="C4401" s="2" t="s">
        <v>15</v>
      </c>
      <c r="D4401" s="2" t="s">
        <v>4567</v>
      </c>
      <c r="E4401" s="2" t="s">
        <v>3438</v>
      </c>
      <c r="F4401" s="2" t="s">
        <v>65</v>
      </c>
      <c r="G4401" s="2">
        <v>57</v>
      </c>
      <c r="H4401" s="2">
        <v>43</v>
      </c>
      <c r="I4401" s="2" t="s">
        <v>26</v>
      </c>
      <c r="J4401" s="2" t="s">
        <v>20</v>
      </c>
      <c r="K4401" s="2">
        <v>2005</v>
      </c>
      <c r="L4401" s="2" t="s">
        <v>36</v>
      </c>
      <c r="M4401" s="3">
        <v>38419</v>
      </c>
    </row>
    <row r="4402" spans="1:13" x14ac:dyDescent="0.2">
      <c r="A4402" s="1" t="s">
        <v>108</v>
      </c>
      <c r="B4402" s="2" t="s">
        <v>3816</v>
      </c>
      <c r="C4402" s="2" t="s">
        <v>15</v>
      </c>
      <c r="D4402" s="2" t="s">
        <v>4568</v>
      </c>
      <c r="E4402" s="2" t="s">
        <v>3438</v>
      </c>
      <c r="F4402" s="2" t="s">
        <v>59</v>
      </c>
      <c r="G4402" s="2">
        <v>38.1</v>
      </c>
      <c r="H4402" s="2">
        <v>61.9</v>
      </c>
      <c r="I4402" s="2" t="s">
        <v>26</v>
      </c>
      <c r="J4402" s="2" t="s">
        <v>20</v>
      </c>
      <c r="K4402" s="2">
        <v>2005</v>
      </c>
      <c r="L4402" s="2" t="s">
        <v>36</v>
      </c>
      <c r="M4402" s="3">
        <v>38419</v>
      </c>
    </row>
    <row r="4403" spans="1:13" x14ac:dyDescent="0.2">
      <c r="A4403" s="1" t="s">
        <v>108</v>
      </c>
      <c r="B4403" s="2" t="s">
        <v>4365</v>
      </c>
      <c r="C4403" s="2" t="s">
        <v>15</v>
      </c>
      <c r="D4403" s="2" t="s">
        <v>4569</v>
      </c>
      <c r="E4403" s="2" t="s">
        <v>3438</v>
      </c>
      <c r="F4403" s="2" t="s">
        <v>130</v>
      </c>
      <c r="G4403" s="2">
        <v>59</v>
      </c>
      <c r="H4403" s="2">
        <v>41</v>
      </c>
      <c r="I4403" s="2" t="s">
        <v>26</v>
      </c>
      <c r="J4403" s="2" t="s">
        <v>20</v>
      </c>
      <c r="K4403" s="2">
        <v>2005</v>
      </c>
      <c r="L4403" s="2" t="s">
        <v>36</v>
      </c>
      <c r="M4403" s="3">
        <v>38419</v>
      </c>
    </row>
    <row r="4404" spans="1:13" x14ac:dyDescent="0.2">
      <c r="A4404" s="1" t="s">
        <v>242</v>
      </c>
      <c r="B4404" s="2" t="s">
        <v>1425</v>
      </c>
      <c r="C4404" s="2" t="s">
        <v>15</v>
      </c>
      <c r="D4404" s="2" t="s">
        <v>4570</v>
      </c>
      <c r="E4404" s="2" t="s">
        <v>3438</v>
      </c>
      <c r="F4404" s="2" t="s">
        <v>55</v>
      </c>
      <c r="G4404" s="2">
        <v>72.2</v>
      </c>
      <c r="H4404" s="2">
        <v>27.8</v>
      </c>
      <c r="I4404" s="2" t="s">
        <v>19</v>
      </c>
      <c r="J4404" s="2" t="s">
        <v>20</v>
      </c>
      <c r="K4404" s="2">
        <v>2004</v>
      </c>
      <c r="L4404" s="2" t="s">
        <v>21</v>
      </c>
      <c r="M4404" s="3">
        <v>38293</v>
      </c>
    </row>
    <row r="4405" spans="1:13" x14ac:dyDescent="0.2">
      <c r="A4405" s="1" t="s">
        <v>52</v>
      </c>
      <c r="B4405" s="2" t="s">
        <v>3536</v>
      </c>
      <c r="C4405" s="2" t="s">
        <v>15</v>
      </c>
      <c r="D4405" s="2" t="s">
        <v>4571</v>
      </c>
      <c r="E4405" s="2" t="s">
        <v>3438</v>
      </c>
      <c r="F4405" s="2" t="s">
        <v>97</v>
      </c>
      <c r="G4405" s="2">
        <v>62.9</v>
      </c>
      <c r="H4405" s="2">
        <v>37.1</v>
      </c>
      <c r="I4405" s="2" t="s">
        <v>26</v>
      </c>
      <c r="J4405" s="2" t="s">
        <v>20</v>
      </c>
      <c r="K4405" s="2">
        <v>2004</v>
      </c>
      <c r="L4405" s="2" t="s">
        <v>21</v>
      </c>
      <c r="M4405" s="3">
        <v>38293</v>
      </c>
    </row>
    <row r="4406" spans="1:13" x14ac:dyDescent="0.2">
      <c r="A4406" s="1" t="s">
        <v>111</v>
      </c>
      <c r="B4406" s="2" t="s">
        <v>3858</v>
      </c>
      <c r="C4406" s="2" t="s">
        <v>24</v>
      </c>
      <c r="D4406" s="4">
        <v>10000000</v>
      </c>
      <c r="E4406" s="2" t="s">
        <v>3438</v>
      </c>
      <c r="F4406" s="2" t="s">
        <v>59</v>
      </c>
      <c r="G4406" s="2">
        <v>67.900000000000006</v>
      </c>
      <c r="H4406" s="2">
        <v>32.1</v>
      </c>
      <c r="I4406" s="2" t="s">
        <v>19</v>
      </c>
      <c r="J4406" s="6">
        <v>0.55000000000000004</v>
      </c>
      <c r="K4406" s="2">
        <v>2004</v>
      </c>
      <c r="L4406" s="2" t="s">
        <v>21</v>
      </c>
      <c r="M4406" s="3">
        <v>38293</v>
      </c>
    </row>
    <row r="4407" spans="1:13" x14ac:dyDescent="0.2">
      <c r="A4407" s="1" t="s">
        <v>60</v>
      </c>
      <c r="B4407" s="2" t="s">
        <v>3861</v>
      </c>
      <c r="C4407" s="2" t="s">
        <v>24</v>
      </c>
      <c r="D4407" s="4">
        <v>219000000</v>
      </c>
      <c r="E4407" s="2" t="s">
        <v>3438</v>
      </c>
      <c r="F4407" s="2" t="s">
        <v>35</v>
      </c>
      <c r="G4407" s="2">
        <v>66.7</v>
      </c>
      <c r="H4407" s="2">
        <v>33.299999999999997</v>
      </c>
      <c r="I4407" s="2" t="s">
        <v>19</v>
      </c>
      <c r="J4407" s="6">
        <v>0.55000000000000004</v>
      </c>
      <c r="K4407" s="2">
        <v>2004</v>
      </c>
      <c r="L4407" s="2" t="s">
        <v>21</v>
      </c>
      <c r="M4407" s="3">
        <v>38293</v>
      </c>
    </row>
    <row r="4408" spans="1:13" x14ac:dyDescent="0.2">
      <c r="A4408" s="1" t="s">
        <v>242</v>
      </c>
      <c r="B4408" s="2" t="s">
        <v>4013</v>
      </c>
      <c r="C4408" s="2" t="s">
        <v>15</v>
      </c>
      <c r="D4408" s="2" t="s">
        <v>4572</v>
      </c>
      <c r="E4408" s="2" t="s">
        <v>3438</v>
      </c>
      <c r="F4408" s="2" t="s">
        <v>130</v>
      </c>
      <c r="G4408" s="2">
        <v>71.599999999999994</v>
      </c>
      <c r="H4408" s="2">
        <v>28.4</v>
      </c>
      <c r="I4408" s="2" t="s">
        <v>19</v>
      </c>
      <c r="J4408" s="2" t="s">
        <v>20</v>
      </c>
      <c r="K4408" s="2">
        <v>2004</v>
      </c>
      <c r="L4408" s="2" t="s">
        <v>21</v>
      </c>
      <c r="M4408" s="3">
        <v>38293</v>
      </c>
    </row>
    <row r="4409" spans="1:13" x14ac:dyDescent="0.2">
      <c r="A4409" s="1" t="s">
        <v>52</v>
      </c>
      <c r="B4409" s="2" t="s">
        <v>3462</v>
      </c>
      <c r="C4409" s="2" t="s">
        <v>15</v>
      </c>
      <c r="D4409" s="2" t="s">
        <v>4573</v>
      </c>
      <c r="E4409" s="2" t="s">
        <v>3438</v>
      </c>
      <c r="F4409" s="2" t="s">
        <v>51</v>
      </c>
      <c r="G4409" s="2">
        <v>67.099999999999994</v>
      </c>
      <c r="H4409" s="2">
        <v>32.9</v>
      </c>
      <c r="I4409" s="2" t="s">
        <v>19</v>
      </c>
      <c r="J4409" s="2" t="s">
        <v>20</v>
      </c>
      <c r="K4409" s="2">
        <v>2004</v>
      </c>
      <c r="L4409" s="2" t="s">
        <v>21</v>
      </c>
      <c r="M4409" s="3">
        <v>38293</v>
      </c>
    </row>
    <row r="4410" spans="1:13" x14ac:dyDescent="0.2">
      <c r="A4410" s="1" t="s">
        <v>296</v>
      </c>
      <c r="B4410" s="2" t="s">
        <v>3869</v>
      </c>
      <c r="C4410" s="2" t="s">
        <v>24</v>
      </c>
      <c r="D4410" s="4">
        <v>196000000</v>
      </c>
      <c r="E4410" s="2" t="s">
        <v>3438</v>
      </c>
      <c r="F4410" s="2" t="s">
        <v>107</v>
      </c>
      <c r="G4410" s="2">
        <v>54.3</v>
      </c>
      <c r="H4410" s="2">
        <v>45.7</v>
      </c>
      <c r="I4410" s="2" t="s">
        <v>26</v>
      </c>
      <c r="J4410" s="6">
        <v>0.55000000000000004</v>
      </c>
      <c r="K4410" s="2">
        <v>2004</v>
      </c>
      <c r="L4410" s="2" t="s">
        <v>21</v>
      </c>
      <c r="M4410" s="3">
        <v>38293</v>
      </c>
    </row>
    <row r="4411" spans="1:13" x14ac:dyDescent="0.2">
      <c r="A4411" s="1" t="s">
        <v>111</v>
      </c>
      <c r="B4411" s="2" t="s">
        <v>3776</v>
      </c>
      <c r="C4411" s="2" t="s">
        <v>24</v>
      </c>
      <c r="D4411" s="4">
        <v>135000001</v>
      </c>
      <c r="E4411" s="2" t="s">
        <v>3438</v>
      </c>
      <c r="F4411" s="2" t="s">
        <v>65</v>
      </c>
      <c r="G4411" s="2">
        <v>62.2</v>
      </c>
      <c r="H4411" s="2">
        <v>37.799999999999997</v>
      </c>
      <c r="I4411" s="2" t="s">
        <v>19</v>
      </c>
      <c r="J4411" s="6">
        <v>0.55000000000000004</v>
      </c>
      <c r="K4411" s="2">
        <v>2004</v>
      </c>
      <c r="L4411" s="2" t="s">
        <v>21</v>
      </c>
      <c r="M4411" s="3">
        <v>38293</v>
      </c>
    </row>
    <row r="4412" spans="1:13" x14ac:dyDescent="0.2">
      <c r="A4412" s="1" t="s">
        <v>363</v>
      </c>
      <c r="B4412" s="2" t="s">
        <v>3872</v>
      </c>
      <c r="C4412" s="2" t="s">
        <v>24</v>
      </c>
      <c r="D4412" s="4">
        <v>122000000</v>
      </c>
      <c r="E4412" s="2" t="s">
        <v>3438</v>
      </c>
      <c r="F4412" s="2" t="s">
        <v>251</v>
      </c>
      <c r="G4412" s="2">
        <v>72.7</v>
      </c>
      <c r="H4412" s="2">
        <v>27.3</v>
      </c>
      <c r="I4412" s="2" t="s">
        <v>19</v>
      </c>
      <c r="J4412" s="6">
        <v>0.55000000000000004</v>
      </c>
      <c r="K4412" s="2">
        <v>2004</v>
      </c>
      <c r="L4412" s="2" t="s">
        <v>21</v>
      </c>
      <c r="M4412" s="3">
        <v>38293</v>
      </c>
    </row>
    <row r="4413" spans="1:13" x14ac:dyDescent="0.2">
      <c r="A4413" s="1" t="s">
        <v>363</v>
      </c>
      <c r="B4413" s="2" t="s">
        <v>3676</v>
      </c>
      <c r="C4413" s="2" t="s">
        <v>24</v>
      </c>
      <c r="D4413" s="4">
        <v>46000000</v>
      </c>
      <c r="E4413" s="2" t="s">
        <v>3438</v>
      </c>
      <c r="F4413" s="2" t="s">
        <v>121</v>
      </c>
      <c r="G4413" s="2">
        <v>57.9</v>
      </c>
      <c r="H4413" s="2">
        <v>42.1</v>
      </c>
      <c r="I4413" s="2" t="s">
        <v>19</v>
      </c>
      <c r="J4413" s="6">
        <v>0.55000000000000004</v>
      </c>
      <c r="K4413" s="2">
        <v>2004</v>
      </c>
      <c r="L4413" s="2" t="s">
        <v>21</v>
      </c>
      <c r="M4413" s="3">
        <v>38293</v>
      </c>
    </row>
    <row r="4414" spans="1:13" x14ac:dyDescent="0.2">
      <c r="A4414" s="1" t="s">
        <v>205</v>
      </c>
      <c r="B4414" s="2" t="s">
        <v>3677</v>
      </c>
      <c r="C4414" s="2" t="s">
        <v>24</v>
      </c>
      <c r="D4414" s="4">
        <v>40500000</v>
      </c>
      <c r="E4414" s="2" t="s">
        <v>3438</v>
      </c>
      <c r="F4414" s="2" t="s">
        <v>59</v>
      </c>
      <c r="G4414" s="2">
        <v>78</v>
      </c>
      <c r="H4414" s="2">
        <v>22</v>
      </c>
      <c r="I4414" s="2" t="s">
        <v>19</v>
      </c>
      <c r="J4414" s="6">
        <v>0.55000000000000004</v>
      </c>
      <c r="K4414" s="2">
        <v>2004</v>
      </c>
      <c r="L4414" s="2" t="s">
        <v>21</v>
      </c>
      <c r="M4414" s="3">
        <v>38293</v>
      </c>
    </row>
    <row r="4415" spans="1:13" x14ac:dyDescent="0.2">
      <c r="A4415" s="1" t="s">
        <v>83</v>
      </c>
      <c r="B4415" s="2" t="s">
        <v>84</v>
      </c>
      <c r="C4415" s="2" t="s">
        <v>24</v>
      </c>
      <c r="D4415" s="4">
        <v>60000000</v>
      </c>
      <c r="E4415" s="2" t="s">
        <v>3438</v>
      </c>
      <c r="F4415" s="2" t="s">
        <v>258</v>
      </c>
      <c r="G4415" s="2">
        <v>57.3</v>
      </c>
      <c r="H4415" s="2">
        <v>42.7</v>
      </c>
      <c r="I4415" s="2" t="s">
        <v>26</v>
      </c>
      <c r="J4415" s="2" t="s">
        <v>20</v>
      </c>
      <c r="K4415" s="2">
        <v>2004</v>
      </c>
      <c r="L4415" s="2" t="s">
        <v>21</v>
      </c>
      <c r="M4415" s="3">
        <v>38293</v>
      </c>
    </row>
    <row r="4416" spans="1:13" x14ac:dyDescent="0.2">
      <c r="A4416" s="1" t="s">
        <v>242</v>
      </c>
      <c r="B4416" s="2" t="s">
        <v>3682</v>
      </c>
      <c r="C4416" s="2" t="s">
        <v>24</v>
      </c>
      <c r="D4416" s="4">
        <v>49000000</v>
      </c>
      <c r="E4416" s="2" t="s">
        <v>3438</v>
      </c>
      <c r="F4416" s="2" t="s">
        <v>59</v>
      </c>
      <c r="G4416" s="2">
        <v>74.5</v>
      </c>
      <c r="H4416" s="2">
        <v>25.5</v>
      </c>
      <c r="I4416" s="2" t="s">
        <v>19</v>
      </c>
      <c r="J4416" s="6">
        <v>0.55000000000000004</v>
      </c>
      <c r="K4416" s="2">
        <v>2004</v>
      </c>
      <c r="L4416" s="2" t="s">
        <v>21</v>
      </c>
      <c r="M4416" s="3">
        <v>38293</v>
      </c>
    </row>
    <row r="4417" spans="1:13" x14ac:dyDescent="0.2">
      <c r="A4417" s="1" t="s">
        <v>287</v>
      </c>
      <c r="B4417" s="2" t="s">
        <v>4574</v>
      </c>
      <c r="C4417" s="2" t="s">
        <v>24</v>
      </c>
      <c r="D4417" s="4">
        <v>8100000</v>
      </c>
      <c r="E4417" s="2" t="s">
        <v>3438</v>
      </c>
      <c r="F4417" s="2" t="s">
        <v>35</v>
      </c>
      <c r="G4417" s="2">
        <v>65.8</v>
      </c>
      <c r="H4417" s="2">
        <v>34.200000000000003</v>
      </c>
      <c r="I4417" s="2" t="s">
        <v>19</v>
      </c>
      <c r="J4417" s="6">
        <v>0.55000000000000004</v>
      </c>
      <c r="K4417" s="2">
        <v>2004</v>
      </c>
      <c r="L4417" s="2" t="s">
        <v>21</v>
      </c>
      <c r="M4417" s="3">
        <v>38293</v>
      </c>
    </row>
    <row r="4418" spans="1:13" x14ac:dyDescent="0.2">
      <c r="A4418" s="1" t="s">
        <v>22</v>
      </c>
      <c r="B4418" s="2" t="s">
        <v>3878</v>
      </c>
      <c r="C4418" s="2" t="s">
        <v>24</v>
      </c>
      <c r="D4418" s="4">
        <v>79000000</v>
      </c>
      <c r="E4418" s="2" t="s">
        <v>3438</v>
      </c>
      <c r="F4418" s="2" t="s">
        <v>4575</v>
      </c>
      <c r="G4418" s="2">
        <v>58.2</v>
      </c>
      <c r="H4418" s="2">
        <v>41.8</v>
      </c>
      <c r="I4418" s="2" t="s">
        <v>19</v>
      </c>
      <c r="J4418" s="6">
        <v>0.55000000000000004</v>
      </c>
      <c r="K4418" s="2">
        <v>2004</v>
      </c>
      <c r="L4418" s="2" t="s">
        <v>21</v>
      </c>
      <c r="M4418" s="3">
        <v>38293</v>
      </c>
    </row>
    <row r="4419" spans="1:13" x14ac:dyDescent="0.2">
      <c r="A4419" s="1" t="s">
        <v>91</v>
      </c>
      <c r="B4419" s="2" t="s">
        <v>4127</v>
      </c>
      <c r="C4419" s="2" t="s">
        <v>24</v>
      </c>
      <c r="D4419" s="4">
        <v>70000000</v>
      </c>
      <c r="E4419" s="2" t="s">
        <v>3438</v>
      </c>
      <c r="F4419" s="2" t="s">
        <v>65</v>
      </c>
      <c r="G4419" s="2">
        <v>68.7</v>
      </c>
      <c r="H4419" s="2">
        <v>31.3</v>
      </c>
      <c r="I4419" s="2" t="s">
        <v>19</v>
      </c>
      <c r="J4419" s="6">
        <v>0.55000000000000004</v>
      </c>
      <c r="K4419" s="2">
        <v>2004</v>
      </c>
      <c r="L4419" s="2" t="s">
        <v>21</v>
      </c>
      <c r="M4419" s="3">
        <v>38293</v>
      </c>
    </row>
    <row r="4420" spans="1:13" x14ac:dyDescent="0.2">
      <c r="A4420" s="1" t="s">
        <v>52</v>
      </c>
      <c r="B4420" s="2" t="s">
        <v>3468</v>
      </c>
      <c r="C4420" s="2" t="s">
        <v>24</v>
      </c>
      <c r="D4420" s="4">
        <v>30000000</v>
      </c>
      <c r="E4420" s="2" t="s">
        <v>3438</v>
      </c>
      <c r="F4420" s="2" t="s">
        <v>159</v>
      </c>
      <c r="G4420" s="2">
        <v>72.7</v>
      </c>
      <c r="H4420" s="2">
        <v>27.3</v>
      </c>
      <c r="I4420" s="2" t="s">
        <v>19</v>
      </c>
      <c r="J4420" s="6">
        <v>0.55000000000000004</v>
      </c>
      <c r="K4420" s="2">
        <v>2004</v>
      </c>
      <c r="L4420" s="2" t="s">
        <v>21</v>
      </c>
      <c r="M4420" s="3">
        <v>38293</v>
      </c>
    </row>
    <row r="4421" spans="1:13" x14ac:dyDescent="0.2">
      <c r="A4421" s="1" t="s">
        <v>87</v>
      </c>
      <c r="B4421" s="2" t="s">
        <v>4380</v>
      </c>
      <c r="C4421" s="2" t="s">
        <v>24</v>
      </c>
      <c r="D4421" s="4">
        <v>3700000</v>
      </c>
      <c r="E4421" s="2" t="s">
        <v>3438</v>
      </c>
      <c r="F4421" s="2" t="s">
        <v>35</v>
      </c>
      <c r="G4421" s="2">
        <v>54.6</v>
      </c>
      <c r="H4421" s="2">
        <v>45.4</v>
      </c>
      <c r="I4421" s="2" t="s">
        <v>26</v>
      </c>
      <c r="J4421" s="6">
        <v>0.55000000000000004</v>
      </c>
      <c r="K4421" s="2">
        <v>2004</v>
      </c>
      <c r="L4421" s="2" t="s">
        <v>21</v>
      </c>
      <c r="M4421" s="3">
        <v>38293</v>
      </c>
    </row>
    <row r="4422" spans="1:13" x14ac:dyDescent="0.2">
      <c r="A4422" s="1" t="s">
        <v>79</v>
      </c>
      <c r="B4422" s="2" t="s">
        <v>3692</v>
      </c>
      <c r="C4422" s="2" t="s">
        <v>15</v>
      </c>
      <c r="D4422" s="2" t="s">
        <v>4576</v>
      </c>
      <c r="E4422" s="2" t="s">
        <v>3438</v>
      </c>
      <c r="F4422" s="2" t="s">
        <v>314</v>
      </c>
      <c r="G4422" s="2">
        <v>60.7</v>
      </c>
      <c r="H4422" s="2">
        <v>39.299999999999997</v>
      </c>
      <c r="I4422" s="2" t="s">
        <v>26</v>
      </c>
      <c r="J4422" s="2" t="s">
        <v>20</v>
      </c>
      <c r="K4422" s="2">
        <v>2004</v>
      </c>
      <c r="L4422" s="2" t="s">
        <v>21</v>
      </c>
      <c r="M4422" s="3">
        <v>38293</v>
      </c>
    </row>
    <row r="4423" spans="1:13" x14ac:dyDescent="0.2">
      <c r="A4423" s="1" t="s">
        <v>52</v>
      </c>
      <c r="B4423" s="2" t="s">
        <v>2143</v>
      </c>
      <c r="C4423" s="2" t="s">
        <v>15</v>
      </c>
      <c r="D4423" s="2" t="s">
        <v>4577</v>
      </c>
      <c r="E4423" s="2" t="s">
        <v>3438</v>
      </c>
      <c r="F4423" s="2" t="s">
        <v>78</v>
      </c>
      <c r="G4423" s="2">
        <v>66.2</v>
      </c>
      <c r="H4423" s="2">
        <v>33.799999999999997</v>
      </c>
      <c r="I4423" s="2" t="s">
        <v>26</v>
      </c>
      <c r="J4423" s="2" t="s">
        <v>20</v>
      </c>
      <c r="K4423" s="2">
        <v>2004</v>
      </c>
      <c r="L4423" s="2" t="s">
        <v>21</v>
      </c>
      <c r="M4423" s="3">
        <v>38293</v>
      </c>
    </row>
    <row r="4424" spans="1:13" x14ac:dyDescent="0.2">
      <c r="A4424" s="1" t="s">
        <v>52</v>
      </c>
      <c r="B4424" s="2" t="s">
        <v>3471</v>
      </c>
      <c r="C4424" s="2" t="s">
        <v>15</v>
      </c>
      <c r="D4424" s="2" t="s">
        <v>4578</v>
      </c>
      <c r="E4424" s="2" t="s">
        <v>3438</v>
      </c>
      <c r="F4424" s="2" t="s">
        <v>136</v>
      </c>
      <c r="G4424" s="2">
        <v>60</v>
      </c>
      <c r="H4424" s="2">
        <v>40</v>
      </c>
      <c r="I4424" s="2" t="s">
        <v>26</v>
      </c>
      <c r="J4424" s="2" t="s">
        <v>20</v>
      </c>
      <c r="K4424" s="2">
        <v>2004</v>
      </c>
      <c r="L4424" s="2" t="s">
        <v>21</v>
      </c>
      <c r="M4424" s="3">
        <v>38293</v>
      </c>
    </row>
    <row r="4425" spans="1:13" x14ac:dyDescent="0.2">
      <c r="A4425" s="1" t="s">
        <v>13</v>
      </c>
      <c r="B4425" s="2" t="s">
        <v>4076</v>
      </c>
      <c r="C4425" s="2" t="s">
        <v>24</v>
      </c>
      <c r="D4425" s="4">
        <v>50000000</v>
      </c>
      <c r="E4425" s="2" t="s">
        <v>3438</v>
      </c>
      <c r="F4425" s="2" t="s">
        <v>95</v>
      </c>
      <c r="G4425" s="2">
        <v>76.099999999999994</v>
      </c>
      <c r="H4425" s="2">
        <v>23.9</v>
      </c>
      <c r="I4425" s="2" t="s">
        <v>19</v>
      </c>
      <c r="J4425" s="6">
        <v>0.55000000000000004</v>
      </c>
      <c r="K4425" s="2">
        <v>2004</v>
      </c>
      <c r="L4425" s="2" t="s">
        <v>21</v>
      </c>
      <c r="M4425" s="3">
        <v>38293</v>
      </c>
    </row>
    <row r="4426" spans="1:13" x14ac:dyDescent="0.2">
      <c r="A4426" s="1" t="s">
        <v>13</v>
      </c>
      <c r="B4426" s="2" t="s">
        <v>3475</v>
      </c>
      <c r="C4426" s="2" t="s">
        <v>24</v>
      </c>
      <c r="D4426" s="4">
        <v>23000000</v>
      </c>
      <c r="E4426" s="2" t="s">
        <v>3438</v>
      </c>
      <c r="F4426" s="2" t="s">
        <v>59</v>
      </c>
      <c r="G4426" s="2">
        <v>80.900000000000006</v>
      </c>
      <c r="H4426" s="2">
        <v>19.100000000000001</v>
      </c>
      <c r="I4426" s="2" t="s">
        <v>19</v>
      </c>
      <c r="J4426" s="6">
        <v>0.55000000000000004</v>
      </c>
      <c r="K4426" s="2">
        <v>2004</v>
      </c>
      <c r="L4426" s="2" t="s">
        <v>21</v>
      </c>
      <c r="M4426" s="3">
        <v>38293</v>
      </c>
    </row>
    <row r="4427" spans="1:13" x14ac:dyDescent="0.2">
      <c r="A4427" s="1" t="s">
        <v>13</v>
      </c>
      <c r="B4427" s="2" t="s">
        <v>3781</v>
      </c>
      <c r="C4427" s="2" t="s">
        <v>24</v>
      </c>
      <c r="D4427" s="4">
        <v>24000000</v>
      </c>
      <c r="E4427" s="2" t="s">
        <v>3438</v>
      </c>
      <c r="F4427" s="2" t="s">
        <v>65</v>
      </c>
      <c r="G4427" s="2">
        <v>79</v>
      </c>
      <c r="H4427" s="2">
        <v>21.1</v>
      </c>
      <c r="I4427" s="2" t="s">
        <v>19</v>
      </c>
      <c r="J4427" s="6">
        <v>0.55000000000000004</v>
      </c>
      <c r="K4427" s="2">
        <v>2004</v>
      </c>
      <c r="L4427" s="2" t="s">
        <v>21</v>
      </c>
      <c r="M4427" s="3">
        <v>38293</v>
      </c>
    </row>
    <row r="4428" spans="1:13" x14ac:dyDescent="0.2">
      <c r="A4428" s="1" t="s">
        <v>91</v>
      </c>
      <c r="B4428" s="2" t="s">
        <v>3568</v>
      </c>
      <c r="C4428" s="2" t="s">
        <v>15</v>
      </c>
      <c r="D4428" s="2" t="s">
        <v>4579</v>
      </c>
      <c r="E4428" s="2" t="s">
        <v>3438</v>
      </c>
      <c r="F4428" s="2" t="s">
        <v>44</v>
      </c>
      <c r="G4428" s="2">
        <v>77.900000000000006</v>
      </c>
      <c r="H4428" s="2">
        <v>22.1</v>
      </c>
      <c r="I4428" s="2" t="s">
        <v>19</v>
      </c>
      <c r="J4428" s="2" t="s">
        <v>20</v>
      </c>
      <c r="K4428" s="2">
        <v>2004</v>
      </c>
      <c r="L4428" s="2" t="s">
        <v>21</v>
      </c>
      <c r="M4428" s="3">
        <v>38293</v>
      </c>
    </row>
    <row r="4429" spans="1:13" x14ac:dyDescent="0.2">
      <c r="A4429" s="1" t="s">
        <v>52</v>
      </c>
      <c r="B4429" s="2" t="s">
        <v>3592</v>
      </c>
      <c r="C4429" s="2" t="s">
        <v>15</v>
      </c>
      <c r="D4429" s="2" t="s">
        <v>4580</v>
      </c>
      <c r="E4429" s="2" t="s">
        <v>3438</v>
      </c>
      <c r="F4429" s="2" t="s">
        <v>35</v>
      </c>
      <c r="G4429" s="2">
        <v>66.099999999999994</v>
      </c>
      <c r="H4429" s="2">
        <v>33.9</v>
      </c>
      <c r="I4429" s="2" t="s">
        <v>26</v>
      </c>
      <c r="J4429" s="2" t="s">
        <v>20</v>
      </c>
      <c r="K4429" s="2">
        <v>2004</v>
      </c>
      <c r="L4429" s="2" t="s">
        <v>21</v>
      </c>
      <c r="M4429" s="3">
        <v>38293</v>
      </c>
    </row>
    <row r="4430" spans="1:13" x14ac:dyDescent="0.2">
      <c r="A4430" s="1" t="s">
        <v>242</v>
      </c>
      <c r="B4430" s="2" t="s">
        <v>3574</v>
      </c>
      <c r="C4430" s="2" t="s">
        <v>24</v>
      </c>
      <c r="D4430" s="4">
        <v>184000000</v>
      </c>
      <c r="E4430" s="2" t="s">
        <v>3438</v>
      </c>
      <c r="F4430" s="2" t="s">
        <v>76</v>
      </c>
      <c r="G4430" s="2">
        <v>73.2</v>
      </c>
      <c r="H4430" s="2">
        <v>26.8</v>
      </c>
      <c r="I4430" s="2" t="s">
        <v>19</v>
      </c>
      <c r="J4430" s="6">
        <v>0.55000000000000004</v>
      </c>
      <c r="K4430" s="2">
        <v>2004</v>
      </c>
      <c r="L4430" s="2" t="s">
        <v>21</v>
      </c>
      <c r="M4430" s="3">
        <v>38293</v>
      </c>
    </row>
    <row r="4431" spans="1:13" x14ac:dyDescent="0.2">
      <c r="A4431" s="1" t="s">
        <v>52</v>
      </c>
      <c r="B4431" s="2" t="s">
        <v>2164</v>
      </c>
      <c r="C4431" s="2" t="s">
        <v>24</v>
      </c>
      <c r="D4431" s="4">
        <v>315000000</v>
      </c>
      <c r="E4431" s="2" t="s">
        <v>3438</v>
      </c>
      <c r="F4431" s="2" t="s">
        <v>95</v>
      </c>
      <c r="G4431" s="2">
        <v>72</v>
      </c>
      <c r="H4431" s="2">
        <v>28</v>
      </c>
      <c r="I4431" s="2" t="s">
        <v>19</v>
      </c>
      <c r="J4431" s="6">
        <v>0.55000000000000004</v>
      </c>
      <c r="K4431" s="2">
        <v>2004</v>
      </c>
      <c r="L4431" s="2" t="s">
        <v>21</v>
      </c>
      <c r="M4431" s="3">
        <v>38293</v>
      </c>
    </row>
    <row r="4432" spans="1:13" x14ac:dyDescent="0.2">
      <c r="A4432" s="1" t="s">
        <v>13</v>
      </c>
      <c r="B4432" s="2" t="s">
        <v>4018</v>
      </c>
      <c r="C4432" s="2" t="s">
        <v>24</v>
      </c>
      <c r="D4432" s="4">
        <v>98000000</v>
      </c>
      <c r="E4432" s="2" t="s">
        <v>3438</v>
      </c>
      <c r="F4432" s="2" t="s">
        <v>115</v>
      </c>
      <c r="G4432" s="2">
        <v>72.900000000000006</v>
      </c>
      <c r="H4432" s="2">
        <v>27.1</v>
      </c>
      <c r="I4432" s="2" t="s">
        <v>19</v>
      </c>
      <c r="J4432" s="6">
        <v>0.55000000000000004</v>
      </c>
      <c r="K4432" s="2">
        <v>2004</v>
      </c>
      <c r="L4432" s="2" t="s">
        <v>21</v>
      </c>
      <c r="M4432" s="3">
        <v>38293</v>
      </c>
    </row>
    <row r="4433" spans="1:13" x14ac:dyDescent="0.2">
      <c r="A4433" s="1" t="s">
        <v>52</v>
      </c>
      <c r="B4433" s="2" t="s">
        <v>2125</v>
      </c>
      <c r="C4433" s="2" t="s">
        <v>24</v>
      </c>
      <c r="D4433" s="4">
        <v>120000000</v>
      </c>
      <c r="E4433" s="2" t="s">
        <v>3438</v>
      </c>
      <c r="F4433" s="2" t="s">
        <v>48</v>
      </c>
      <c r="G4433" s="2">
        <v>73</v>
      </c>
      <c r="H4433" s="2">
        <v>27</v>
      </c>
      <c r="I4433" s="2" t="s">
        <v>19</v>
      </c>
      <c r="J4433" s="6">
        <v>0.55000000000000004</v>
      </c>
      <c r="K4433" s="2">
        <v>2004</v>
      </c>
      <c r="L4433" s="2" t="s">
        <v>21</v>
      </c>
      <c r="M4433" s="3">
        <v>38293</v>
      </c>
    </row>
    <row r="4434" spans="1:13" x14ac:dyDescent="0.2">
      <c r="A4434" s="1" t="s">
        <v>242</v>
      </c>
      <c r="B4434" s="2" t="s">
        <v>3366</v>
      </c>
      <c r="C4434" s="2" t="s">
        <v>24</v>
      </c>
      <c r="D4434" s="4">
        <v>13000000</v>
      </c>
      <c r="E4434" s="2" t="s">
        <v>3438</v>
      </c>
      <c r="F4434" s="2" t="s">
        <v>107</v>
      </c>
      <c r="G4434" s="2">
        <v>80.5</v>
      </c>
      <c r="H4434" s="2">
        <v>19.5</v>
      </c>
      <c r="I4434" s="2" t="s">
        <v>19</v>
      </c>
      <c r="J4434" s="6">
        <v>0.55000000000000004</v>
      </c>
      <c r="K4434" s="2">
        <v>2004</v>
      </c>
      <c r="L4434" s="2" t="s">
        <v>21</v>
      </c>
      <c r="M4434" s="3">
        <v>38293</v>
      </c>
    </row>
    <row r="4435" spans="1:13" x14ac:dyDescent="0.2">
      <c r="A4435" s="1" t="s">
        <v>22</v>
      </c>
      <c r="B4435" s="2" t="s">
        <v>3578</v>
      </c>
      <c r="C4435" s="2" t="s">
        <v>24</v>
      </c>
      <c r="D4435" s="4">
        <v>54000000</v>
      </c>
      <c r="E4435" s="2" t="s">
        <v>3438</v>
      </c>
      <c r="F4435" s="2" t="s">
        <v>176</v>
      </c>
      <c r="G4435" s="2">
        <v>49.8</v>
      </c>
      <c r="H4435" s="2">
        <v>50.2</v>
      </c>
      <c r="I4435" s="2" t="s">
        <v>26</v>
      </c>
      <c r="J4435" s="6">
        <v>0.55000000000000004</v>
      </c>
      <c r="K4435" s="2">
        <v>2004</v>
      </c>
      <c r="L4435" s="2" t="s">
        <v>21</v>
      </c>
      <c r="M4435" s="3">
        <v>38293</v>
      </c>
    </row>
    <row r="4436" spans="1:13" x14ac:dyDescent="0.2">
      <c r="A4436" s="1" t="s">
        <v>1272</v>
      </c>
      <c r="B4436" s="2" t="s">
        <v>4581</v>
      </c>
      <c r="C4436" s="2" t="s">
        <v>24</v>
      </c>
      <c r="D4436" s="4">
        <v>25670000</v>
      </c>
      <c r="E4436" s="2" t="s">
        <v>3438</v>
      </c>
      <c r="F4436" s="2" t="s">
        <v>97</v>
      </c>
      <c r="G4436" s="2">
        <v>59.7</v>
      </c>
      <c r="H4436" s="2">
        <v>40.299999999999997</v>
      </c>
      <c r="I4436" s="2" t="s">
        <v>19</v>
      </c>
      <c r="J4436" s="6">
        <v>0.55000000000000004</v>
      </c>
      <c r="K4436" s="2">
        <v>2004</v>
      </c>
      <c r="L4436" s="2" t="s">
        <v>21</v>
      </c>
      <c r="M4436" s="3">
        <v>38293</v>
      </c>
    </row>
    <row r="4437" spans="1:13" x14ac:dyDescent="0.2">
      <c r="A4437" s="1" t="s">
        <v>13</v>
      </c>
      <c r="B4437" s="2" t="s">
        <v>3921</v>
      </c>
      <c r="C4437" s="2" t="s">
        <v>24</v>
      </c>
      <c r="D4437" s="4">
        <v>30000000</v>
      </c>
      <c r="E4437" s="2" t="s">
        <v>3438</v>
      </c>
      <c r="F4437" s="2" t="s">
        <v>159</v>
      </c>
      <c r="G4437" s="2">
        <v>73.099999999999994</v>
      </c>
      <c r="H4437" s="2">
        <v>26.9</v>
      </c>
      <c r="I4437" s="2" t="s">
        <v>19</v>
      </c>
      <c r="J4437" s="6">
        <v>0.55000000000000004</v>
      </c>
      <c r="K4437" s="2">
        <v>2004</v>
      </c>
      <c r="L4437" s="2" t="s">
        <v>21</v>
      </c>
      <c r="M4437" s="3">
        <v>38293</v>
      </c>
    </row>
    <row r="4438" spans="1:13" x14ac:dyDescent="0.2">
      <c r="A4438" s="1" t="s">
        <v>66</v>
      </c>
      <c r="B4438" s="2" t="s">
        <v>3582</v>
      </c>
      <c r="C4438" s="2" t="s">
        <v>15</v>
      </c>
      <c r="D4438" s="2" t="s">
        <v>4582</v>
      </c>
      <c r="E4438" s="2" t="s">
        <v>3438</v>
      </c>
      <c r="F4438" s="2" t="s">
        <v>59</v>
      </c>
      <c r="G4438" s="2">
        <v>66</v>
      </c>
      <c r="H4438" s="2">
        <v>34</v>
      </c>
      <c r="I4438" s="2" t="s">
        <v>26</v>
      </c>
      <c r="J4438" s="2" t="s">
        <v>20</v>
      </c>
      <c r="K4438" s="2">
        <v>2004</v>
      </c>
      <c r="L4438" s="2" t="s">
        <v>21</v>
      </c>
      <c r="M4438" s="3">
        <v>38293</v>
      </c>
    </row>
    <row r="4439" spans="1:13" x14ac:dyDescent="0.2">
      <c r="A4439" s="1" t="s">
        <v>205</v>
      </c>
      <c r="B4439" s="2" t="s">
        <v>3924</v>
      </c>
      <c r="C4439" s="2" t="s">
        <v>24</v>
      </c>
      <c r="D4439" s="4">
        <v>16500000</v>
      </c>
      <c r="E4439" s="2" t="s">
        <v>3438</v>
      </c>
      <c r="F4439" s="2" t="s">
        <v>65</v>
      </c>
      <c r="G4439" s="2">
        <v>69.099999999999994</v>
      </c>
      <c r="H4439" s="2">
        <v>30.9</v>
      </c>
      <c r="I4439" s="2" t="s">
        <v>19</v>
      </c>
      <c r="J4439" s="6">
        <v>0.55000000000000004</v>
      </c>
      <c r="K4439" s="2">
        <v>2004</v>
      </c>
      <c r="L4439" s="2" t="s">
        <v>21</v>
      </c>
      <c r="M4439" s="3">
        <v>38293</v>
      </c>
    </row>
    <row r="4440" spans="1:13" x14ac:dyDescent="0.2">
      <c r="A4440" s="1" t="s">
        <v>22</v>
      </c>
      <c r="B4440" s="2" t="s">
        <v>3925</v>
      </c>
      <c r="C4440" s="2" t="s">
        <v>24</v>
      </c>
      <c r="D4440" s="4">
        <v>79000001</v>
      </c>
      <c r="E4440" s="2" t="s">
        <v>3438</v>
      </c>
      <c r="F4440" s="2" t="s">
        <v>95</v>
      </c>
      <c r="G4440" s="2">
        <v>57.3</v>
      </c>
      <c r="H4440" s="2">
        <v>42.7</v>
      </c>
      <c r="I4440" s="2" t="s">
        <v>19</v>
      </c>
      <c r="J4440" s="6">
        <v>0.55000000000000004</v>
      </c>
      <c r="K4440" s="2">
        <v>2004</v>
      </c>
      <c r="L4440" s="2" t="s">
        <v>21</v>
      </c>
      <c r="M4440" s="3">
        <v>38293</v>
      </c>
    </row>
    <row r="4441" spans="1:13" x14ac:dyDescent="0.2">
      <c r="A4441" s="1" t="s">
        <v>22</v>
      </c>
      <c r="B4441" s="2" t="s">
        <v>4133</v>
      </c>
      <c r="C4441" s="2" t="s">
        <v>15</v>
      </c>
      <c r="D4441" s="2" t="s">
        <v>4583</v>
      </c>
      <c r="E4441" s="2" t="s">
        <v>3438</v>
      </c>
      <c r="F4441" s="2" t="s">
        <v>97</v>
      </c>
      <c r="G4441" s="2">
        <v>67.8</v>
      </c>
      <c r="H4441" s="2">
        <v>32.299999999999997</v>
      </c>
      <c r="I4441" s="2" t="s">
        <v>19</v>
      </c>
      <c r="J4441" s="2" t="s">
        <v>20</v>
      </c>
      <c r="K4441" s="2">
        <v>2004</v>
      </c>
      <c r="L4441" s="2" t="s">
        <v>21</v>
      </c>
      <c r="M4441" s="3">
        <v>38293</v>
      </c>
    </row>
    <row r="4442" spans="1:13" x14ac:dyDescent="0.2">
      <c r="A4442" s="1" t="s">
        <v>521</v>
      </c>
      <c r="B4442" s="2" t="s">
        <v>3943</v>
      </c>
      <c r="C4442" s="2" t="s">
        <v>15</v>
      </c>
      <c r="D4442" s="2" t="s">
        <v>4584</v>
      </c>
      <c r="E4442" s="2" t="s">
        <v>3438</v>
      </c>
      <c r="F4442" s="2" t="s">
        <v>65</v>
      </c>
      <c r="G4442" s="2">
        <v>62.6</v>
      </c>
      <c r="H4442" s="2">
        <v>37.4</v>
      </c>
      <c r="I4442" s="2" t="s">
        <v>26</v>
      </c>
      <c r="J4442" s="2" t="s">
        <v>20</v>
      </c>
      <c r="K4442" s="2">
        <v>2004</v>
      </c>
      <c r="L4442" s="2" t="s">
        <v>21</v>
      </c>
      <c r="M4442" s="3">
        <v>38293</v>
      </c>
    </row>
    <row r="4443" spans="1:13" x14ac:dyDescent="0.2">
      <c r="A4443" s="1" t="s">
        <v>290</v>
      </c>
      <c r="B4443" s="2" t="s">
        <v>4134</v>
      </c>
      <c r="C4443" s="2" t="s">
        <v>24</v>
      </c>
      <c r="D4443" s="4">
        <v>1100000</v>
      </c>
      <c r="E4443" s="2" t="s">
        <v>3438</v>
      </c>
      <c r="F4443" s="2" t="s">
        <v>115</v>
      </c>
      <c r="G4443" s="2">
        <v>64.099999999999994</v>
      </c>
      <c r="H4443" s="2">
        <v>35.9</v>
      </c>
      <c r="I4443" s="2" t="s">
        <v>26</v>
      </c>
      <c r="J4443" s="2" t="s">
        <v>20</v>
      </c>
      <c r="K4443" s="2">
        <v>2004</v>
      </c>
      <c r="L4443" s="2" t="s">
        <v>21</v>
      </c>
      <c r="M4443" s="3">
        <v>38293</v>
      </c>
    </row>
    <row r="4444" spans="1:13" x14ac:dyDescent="0.2">
      <c r="A4444" s="1" t="s">
        <v>52</v>
      </c>
      <c r="B4444" s="2" t="s">
        <v>4096</v>
      </c>
      <c r="C4444" s="2" t="s">
        <v>15</v>
      </c>
      <c r="D4444" s="2" t="s">
        <v>4585</v>
      </c>
      <c r="E4444" s="2" t="s">
        <v>3438</v>
      </c>
      <c r="F4444" s="2" t="s">
        <v>233</v>
      </c>
      <c r="G4444" s="2">
        <v>68.8</v>
      </c>
      <c r="H4444" s="2">
        <v>31.2</v>
      </c>
      <c r="I4444" s="2" t="s">
        <v>19</v>
      </c>
      <c r="J4444" s="2" t="s">
        <v>20</v>
      </c>
      <c r="K4444" s="2">
        <v>2004</v>
      </c>
      <c r="L4444" s="2" t="s">
        <v>21</v>
      </c>
      <c r="M4444" s="3">
        <v>38293</v>
      </c>
    </row>
    <row r="4445" spans="1:13" x14ac:dyDescent="0.2">
      <c r="A4445" s="1" t="s">
        <v>280</v>
      </c>
      <c r="B4445" s="2" t="s">
        <v>3593</v>
      </c>
      <c r="C4445" s="2" t="s">
        <v>24</v>
      </c>
      <c r="D4445" s="4">
        <v>4500000</v>
      </c>
      <c r="E4445" s="2" t="s">
        <v>3438</v>
      </c>
      <c r="F4445" s="2" t="s">
        <v>48</v>
      </c>
      <c r="G4445" s="2">
        <v>71.900000000000006</v>
      </c>
      <c r="H4445" s="2">
        <v>28.1</v>
      </c>
      <c r="I4445" s="2" t="s">
        <v>19</v>
      </c>
      <c r="J4445" s="6">
        <v>0.55000000000000004</v>
      </c>
      <c r="K4445" s="2">
        <v>2004</v>
      </c>
      <c r="L4445" s="2" t="s">
        <v>21</v>
      </c>
      <c r="M4445" s="3">
        <v>38293</v>
      </c>
    </row>
    <row r="4446" spans="1:13" x14ac:dyDescent="0.2">
      <c r="A4446" s="1" t="s">
        <v>66</v>
      </c>
      <c r="B4446" s="2" t="s">
        <v>3947</v>
      </c>
      <c r="C4446" s="2" t="s">
        <v>15</v>
      </c>
      <c r="D4446" s="2" t="s">
        <v>4586</v>
      </c>
      <c r="E4446" s="2" t="s">
        <v>3438</v>
      </c>
      <c r="F4446" s="2" t="s">
        <v>65</v>
      </c>
      <c r="G4446" s="2">
        <v>77.7</v>
      </c>
      <c r="H4446" s="2">
        <v>22.3</v>
      </c>
      <c r="I4446" s="2" t="s">
        <v>19</v>
      </c>
      <c r="J4446" s="2" t="s">
        <v>20</v>
      </c>
      <c r="K4446" s="2">
        <v>2004</v>
      </c>
      <c r="L4446" s="2" t="s">
        <v>21</v>
      </c>
      <c r="M4446" s="3">
        <v>38293</v>
      </c>
    </row>
    <row r="4447" spans="1:13" x14ac:dyDescent="0.2">
      <c r="A4447" s="1" t="s">
        <v>205</v>
      </c>
      <c r="B4447" s="2" t="s">
        <v>4524</v>
      </c>
      <c r="C4447" s="2" t="s">
        <v>24</v>
      </c>
      <c r="D4447" s="4">
        <v>14299707</v>
      </c>
      <c r="E4447" s="2" t="s">
        <v>3438</v>
      </c>
      <c r="F4447" s="2" t="s">
        <v>245</v>
      </c>
      <c r="G4447" s="2">
        <v>54.5</v>
      </c>
      <c r="H4447" s="2">
        <v>45.5</v>
      </c>
      <c r="I4447" s="2" t="s">
        <v>26</v>
      </c>
      <c r="J4447" s="6">
        <v>0.55000000000000004</v>
      </c>
      <c r="K4447" s="2">
        <v>2004</v>
      </c>
      <c r="L4447" s="2" t="s">
        <v>21</v>
      </c>
      <c r="M4447" s="3">
        <v>38293</v>
      </c>
    </row>
    <row r="4448" spans="1:13" x14ac:dyDescent="0.2">
      <c r="A4448" s="1" t="s">
        <v>280</v>
      </c>
      <c r="B4448" s="2" t="s">
        <v>3954</v>
      </c>
      <c r="C4448" s="2" t="s">
        <v>24</v>
      </c>
      <c r="D4448" s="4">
        <v>21000000</v>
      </c>
      <c r="E4448" s="2" t="s">
        <v>3438</v>
      </c>
      <c r="F4448" s="2" t="s">
        <v>51</v>
      </c>
      <c r="G4448" s="2">
        <v>79</v>
      </c>
      <c r="H4448" s="2">
        <v>21</v>
      </c>
      <c r="I4448" s="2" t="s">
        <v>19</v>
      </c>
      <c r="J4448" s="6">
        <v>0.55000000000000004</v>
      </c>
      <c r="K4448" s="2">
        <v>2004</v>
      </c>
      <c r="L4448" s="2" t="s">
        <v>21</v>
      </c>
      <c r="M4448" s="3">
        <v>38293</v>
      </c>
    </row>
    <row r="4449" spans="1:13" x14ac:dyDescent="0.2">
      <c r="A4449" s="1" t="s">
        <v>280</v>
      </c>
      <c r="B4449" s="2" t="s">
        <v>3955</v>
      </c>
      <c r="C4449" s="2" t="s">
        <v>24</v>
      </c>
      <c r="D4449" s="4">
        <v>11000000</v>
      </c>
      <c r="E4449" s="2" t="s">
        <v>3438</v>
      </c>
      <c r="F4449" s="2" t="s">
        <v>97</v>
      </c>
      <c r="G4449" s="2">
        <v>71.099999999999994</v>
      </c>
      <c r="H4449" s="2">
        <v>28.9</v>
      </c>
      <c r="I4449" s="2" t="s">
        <v>19</v>
      </c>
      <c r="J4449" s="6">
        <v>0.55000000000000004</v>
      </c>
      <c r="K4449" s="2">
        <v>2004</v>
      </c>
      <c r="L4449" s="2" t="s">
        <v>21</v>
      </c>
      <c r="M4449" s="3">
        <v>38293</v>
      </c>
    </row>
    <row r="4450" spans="1:13" x14ac:dyDescent="0.2">
      <c r="A4450" s="1" t="s">
        <v>293</v>
      </c>
      <c r="B4450" s="2" t="s">
        <v>4251</v>
      </c>
      <c r="C4450" s="2" t="s">
        <v>24</v>
      </c>
      <c r="D4450" s="4">
        <v>50000000</v>
      </c>
      <c r="E4450" s="2" t="s">
        <v>3438</v>
      </c>
      <c r="F4450" s="2" t="s">
        <v>48</v>
      </c>
      <c r="G4450" s="2">
        <v>71.2</v>
      </c>
      <c r="H4450" s="2">
        <v>28.8</v>
      </c>
      <c r="I4450" s="2" t="s">
        <v>19</v>
      </c>
      <c r="J4450" s="6">
        <v>0.55000000000000004</v>
      </c>
      <c r="K4450" s="2">
        <v>2004</v>
      </c>
      <c r="L4450" s="2" t="s">
        <v>21</v>
      </c>
      <c r="M4450" s="3">
        <v>38293</v>
      </c>
    </row>
    <row r="4451" spans="1:13" x14ac:dyDescent="0.2">
      <c r="A4451" s="1" t="s">
        <v>52</v>
      </c>
      <c r="B4451" s="2" t="s">
        <v>2127</v>
      </c>
      <c r="C4451" s="2" t="s">
        <v>15</v>
      </c>
      <c r="D4451" s="2" t="s">
        <v>4587</v>
      </c>
      <c r="E4451" s="2" t="s">
        <v>3438</v>
      </c>
      <c r="F4451" s="2" t="s">
        <v>115</v>
      </c>
      <c r="G4451" s="2">
        <v>67.5</v>
      </c>
      <c r="H4451" s="2">
        <v>32.5</v>
      </c>
      <c r="I4451" s="2" t="s">
        <v>19</v>
      </c>
      <c r="J4451" s="2" t="s">
        <v>20</v>
      </c>
      <c r="K4451" s="2">
        <v>2004</v>
      </c>
      <c r="L4451" s="2" t="s">
        <v>21</v>
      </c>
      <c r="M4451" s="3">
        <v>38293</v>
      </c>
    </row>
    <row r="4452" spans="1:13" x14ac:dyDescent="0.2">
      <c r="A4452" s="1" t="s">
        <v>22</v>
      </c>
      <c r="B4452" s="2" t="s">
        <v>4588</v>
      </c>
      <c r="C4452" s="2" t="s">
        <v>24</v>
      </c>
      <c r="D4452" s="4">
        <v>1920000</v>
      </c>
      <c r="E4452" s="2" t="s">
        <v>3438</v>
      </c>
      <c r="F4452" s="2" t="s">
        <v>51</v>
      </c>
      <c r="G4452" s="2">
        <v>66.7</v>
      </c>
      <c r="H4452" s="2">
        <v>33.299999999999997</v>
      </c>
      <c r="I4452" s="2" t="s">
        <v>19</v>
      </c>
      <c r="J4452" s="6">
        <v>0.55000000000000004</v>
      </c>
      <c r="K4452" s="2">
        <v>2004</v>
      </c>
      <c r="L4452" s="2" t="s">
        <v>21</v>
      </c>
      <c r="M4452" s="3">
        <v>38293</v>
      </c>
    </row>
    <row r="4453" spans="1:13" x14ac:dyDescent="0.2">
      <c r="A4453" s="1" t="s">
        <v>22</v>
      </c>
      <c r="B4453" s="2" t="s">
        <v>3510</v>
      </c>
      <c r="C4453" s="2" t="s">
        <v>24</v>
      </c>
      <c r="D4453" s="4">
        <v>14000000</v>
      </c>
      <c r="E4453" s="2" t="s">
        <v>3438</v>
      </c>
      <c r="F4453" s="2" t="s">
        <v>140</v>
      </c>
      <c r="G4453" s="2">
        <v>72.7</v>
      </c>
      <c r="H4453" s="2">
        <v>27.3</v>
      </c>
      <c r="I4453" s="2" t="s">
        <v>19</v>
      </c>
      <c r="J4453" s="6">
        <v>0.55000000000000004</v>
      </c>
      <c r="K4453" s="2">
        <v>2004</v>
      </c>
      <c r="L4453" s="2" t="s">
        <v>21</v>
      </c>
      <c r="M4453" s="3">
        <v>38293</v>
      </c>
    </row>
    <row r="4454" spans="1:13" x14ac:dyDescent="0.2">
      <c r="A4454" s="1" t="s">
        <v>22</v>
      </c>
      <c r="B4454" s="2" t="s">
        <v>3510</v>
      </c>
      <c r="C4454" s="2" t="s">
        <v>24</v>
      </c>
      <c r="D4454" s="4">
        <v>9000000</v>
      </c>
      <c r="E4454" s="2" t="s">
        <v>3438</v>
      </c>
      <c r="F4454" s="2" t="s">
        <v>93</v>
      </c>
      <c r="G4454" s="2">
        <v>78.400000000000006</v>
      </c>
      <c r="H4454" s="2">
        <v>21.6</v>
      </c>
      <c r="I4454" s="2" t="s">
        <v>19</v>
      </c>
      <c r="J4454" s="6">
        <v>0.55000000000000004</v>
      </c>
      <c r="K4454" s="2">
        <v>2004</v>
      </c>
      <c r="L4454" s="2" t="s">
        <v>21</v>
      </c>
      <c r="M4454" s="3">
        <v>38293</v>
      </c>
    </row>
    <row r="4455" spans="1:13" x14ac:dyDescent="0.2">
      <c r="A4455" s="1" t="s">
        <v>1272</v>
      </c>
      <c r="B4455" s="2" t="s">
        <v>4428</v>
      </c>
      <c r="C4455" s="2" t="s">
        <v>24</v>
      </c>
      <c r="D4455" s="4">
        <v>8260000</v>
      </c>
      <c r="E4455" s="2" t="s">
        <v>3438</v>
      </c>
      <c r="F4455" s="2" t="s">
        <v>51</v>
      </c>
      <c r="G4455" s="2">
        <v>62</v>
      </c>
      <c r="H4455" s="2">
        <v>38</v>
      </c>
      <c r="I4455" s="2" t="s">
        <v>26</v>
      </c>
      <c r="J4455" s="2" t="s">
        <v>20</v>
      </c>
      <c r="K4455" s="2">
        <v>2004</v>
      </c>
      <c r="L4455" s="2" t="s">
        <v>21</v>
      </c>
      <c r="M4455" s="3">
        <v>38293</v>
      </c>
    </row>
    <row r="4456" spans="1:13" x14ac:dyDescent="0.2">
      <c r="A4456" s="1" t="s">
        <v>13</v>
      </c>
      <c r="B4456" s="2" t="s">
        <v>3974</v>
      </c>
      <c r="C4456" s="2" t="s">
        <v>24</v>
      </c>
      <c r="D4456" s="4">
        <v>7500000</v>
      </c>
      <c r="E4456" s="2" t="s">
        <v>3438</v>
      </c>
      <c r="F4456" s="2" t="s">
        <v>136</v>
      </c>
      <c r="G4456" s="2">
        <v>77.5</v>
      </c>
      <c r="H4456" s="2">
        <v>22.6</v>
      </c>
      <c r="I4456" s="2" t="s">
        <v>19</v>
      </c>
      <c r="J4456" s="6">
        <v>0.55000000000000004</v>
      </c>
      <c r="K4456" s="2">
        <v>2004</v>
      </c>
      <c r="L4456" s="2" t="s">
        <v>21</v>
      </c>
      <c r="M4456" s="3">
        <v>38293</v>
      </c>
    </row>
    <row r="4457" spans="1:13" x14ac:dyDescent="0.2">
      <c r="A4457" s="1" t="s">
        <v>40</v>
      </c>
      <c r="B4457" s="2" t="s">
        <v>4589</v>
      </c>
      <c r="C4457" s="2" t="s">
        <v>24</v>
      </c>
      <c r="D4457" s="4">
        <v>18500000</v>
      </c>
      <c r="E4457" s="2" t="s">
        <v>3438</v>
      </c>
      <c r="F4457" s="2" t="s">
        <v>245</v>
      </c>
      <c r="G4457" s="2">
        <v>71.400000000000006</v>
      </c>
      <c r="H4457" s="2">
        <v>28.6</v>
      </c>
      <c r="I4457" s="2" t="s">
        <v>19</v>
      </c>
      <c r="J4457" s="6">
        <v>0.55000000000000004</v>
      </c>
      <c r="K4457" s="2">
        <v>2004</v>
      </c>
      <c r="L4457" s="2" t="s">
        <v>21</v>
      </c>
      <c r="M4457" s="3">
        <v>38293</v>
      </c>
    </row>
    <row r="4458" spans="1:13" x14ac:dyDescent="0.2">
      <c r="A4458" s="1" t="s">
        <v>22</v>
      </c>
      <c r="B4458" s="2" t="s">
        <v>3979</v>
      </c>
      <c r="C4458" s="2" t="s">
        <v>24</v>
      </c>
      <c r="D4458" s="4">
        <v>33500000</v>
      </c>
      <c r="E4458" s="2" t="s">
        <v>3438</v>
      </c>
      <c r="F4458" s="2" t="s">
        <v>97</v>
      </c>
      <c r="G4458" s="2">
        <v>60.4</v>
      </c>
      <c r="H4458" s="2">
        <v>39.700000000000003</v>
      </c>
      <c r="I4458" s="2" t="s">
        <v>19</v>
      </c>
      <c r="J4458" s="6">
        <v>0.55000000000000004</v>
      </c>
      <c r="K4458" s="2">
        <v>2004</v>
      </c>
      <c r="L4458" s="2" t="s">
        <v>21</v>
      </c>
      <c r="M4458" s="3">
        <v>38293</v>
      </c>
    </row>
    <row r="4459" spans="1:13" x14ac:dyDescent="0.2">
      <c r="A4459" s="1" t="s">
        <v>374</v>
      </c>
      <c r="B4459" s="2" t="s">
        <v>4590</v>
      </c>
      <c r="C4459" s="2" t="s">
        <v>24</v>
      </c>
      <c r="D4459" s="4">
        <v>315000</v>
      </c>
      <c r="E4459" s="2" t="s">
        <v>3438</v>
      </c>
      <c r="F4459" s="2" t="s">
        <v>59</v>
      </c>
      <c r="G4459" s="2">
        <v>75.3</v>
      </c>
      <c r="H4459" s="2">
        <v>24.7</v>
      </c>
      <c r="I4459" s="2" t="s">
        <v>19</v>
      </c>
      <c r="J4459" s="6">
        <v>0.55000000000000004</v>
      </c>
      <c r="K4459" s="2">
        <v>2004</v>
      </c>
      <c r="L4459" s="2" t="s">
        <v>21</v>
      </c>
      <c r="M4459" s="3">
        <v>38293</v>
      </c>
    </row>
    <row r="4460" spans="1:13" x14ac:dyDescent="0.2">
      <c r="A4460" s="1" t="s">
        <v>22</v>
      </c>
      <c r="B4460" s="2" t="s">
        <v>4591</v>
      </c>
      <c r="C4460" s="2" t="s">
        <v>24</v>
      </c>
      <c r="D4460" s="4">
        <v>700000</v>
      </c>
      <c r="E4460" s="2" t="s">
        <v>3438</v>
      </c>
      <c r="F4460" s="2" t="s">
        <v>107</v>
      </c>
      <c r="G4460" s="2">
        <v>75.8</v>
      </c>
      <c r="H4460" s="2">
        <v>24.2</v>
      </c>
      <c r="I4460" s="2" t="s">
        <v>19</v>
      </c>
      <c r="J4460" s="6">
        <v>0.55000000000000004</v>
      </c>
      <c r="K4460" s="2">
        <v>2004</v>
      </c>
      <c r="L4460" s="2" t="s">
        <v>21</v>
      </c>
      <c r="M4460" s="3">
        <v>38293</v>
      </c>
    </row>
    <row r="4461" spans="1:13" x14ac:dyDescent="0.2">
      <c r="A4461" s="1" t="s">
        <v>269</v>
      </c>
      <c r="B4461" s="2" t="s">
        <v>4119</v>
      </c>
      <c r="C4461" s="2" t="s">
        <v>24</v>
      </c>
      <c r="D4461" s="4">
        <v>9370000</v>
      </c>
      <c r="E4461" s="2" t="s">
        <v>3438</v>
      </c>
      <c r="F4461" s="2" t="s">
        <v>4592</v>
      </c>
      <c r="G4461" s="2">
        <v>62</v>
      </c>
      <c r="H4461" s="2">
        <v>38</v>
      </c>
      <c r="I4461" s="2" t="s">
        <v>19</v>
      </c>
      <c r="J4461" s="6">
        <v>0.55000000000000004</v>
      </c>
      <c r="K4461" s="2">
        <v>2004</v>
      </c>
      <c r="L4461" s="2" t="s">
        <v>21</v>
      </c>
      <c r="M4461" s="3">
        <v>38293</v>
      </c>
    </row>
    <row r="4462" spans="1:13" x14ac:dyDescent="0.2">
      <c r="A4462" s="1" t="s">
        <v>60</v>
      </c>
      <c r="B4462" s="2" t="s">
        <v>3519</v>
      </c>
      <c r="C4462" s="2" t="s">
        <v>24</v>
      </c>
      <c r="D4462" s="4">
        <v>6000000</v>
      </c>
      <c r="E4462" s="2" t="s">
        <v>3438</v>
      </c>
      <c r="F4462" s="2" t="s">
        <v>78</v>
      </c>
      <c r="G4462" s="2">
        <v>64</v>
      </c>
      <c r="H4462" s="2">
        <v>36</v>
      </c>
      <c r="I4462" s="2" t="s">
        <v>19</v>
      </c>
      <c r="J4462" s="6">
        <v>0.55000000000000004</v>
      </c>
      <c r="K4462" s="2">
        <v>2004</v>
      </c>
      <c r="L4462" s="2" t="s">
        <v>21</v>
      </c>
      <c r="M4462" s="3">
        <v>38293</v>
      </c>
    </row>
    <row r="4463" spans="1:13" x14ac:dyDescent="0.2">
      <c r="A4463" s="1" t="s">
        <v>220</v>
      </c>
      <c r="B4463" s="2" t="s">
        <v>3987</v>
      </c>
      <c r="C4463" s="2" t="s">
        <v>24</v>
      </c>
      <c r="D4463" s="4">
        <v>14300000</v>
      </c>
      <c r="E4463" s="2" t="s">
        <v>3438</v>
      </c>
      <c r="F4463" s="2" t="s">
        <v>245</v>
      </c>
      <c r="G4463" s="2">
        <v>67.3</v>
      </c>
      <c r="H4463" s="2">
        <v>32.799999999999997</v>
      </c>
      <c r="I4463" s="2" t="s">
        <v>19</v>
      </c>
      <c r="J4463" s="6">
        <v>0.55000000000000004</v>
      </c>
      <c r="K4463" s="2">
        <v>2004</v>
      </c>
      <c r="L4463" s="2" t="s">
        <v>21</v>
      </c>
      <c r="M4463" s="3">
        <v>38293</v>
      </c>
    </row>
    <row r="4464" spans="1:13" x14ac:dyDescent="0.2">
      <c r="A4464" s="1" t="s">
        <v>223</v>
      </c>
      <c r="B4464" s="2" t="s">
        <v>4503</v>
      </c>
      <c r="C4464" s="2" t="s">
        <v>24</v>
      </c>
      <c r="D4464" s="4">
        <v>4950000</v>
      </c>
      <c r="E4464" s="2" t="s">
        <v>3438</v>
      </c>
      <c r="F4464" s="2" t="s">
        <v>4593</v>
      </c>
      <c r="G4464" s="2">
        <v>69.599999999999994</v>
      </c>
      <c r="H4464" s="2">
        <v>30.4</v>
      </c>
      <c r="I4464" s="2" t="s">
        <v>19</v>
      </c>
      <c r="J4464" s="6">
        <v>0.55000000000000004</v>
      </c>
      <c r="K4464" s="2">
        <v>2004</v>
      </c>
      <c r="L4464" s="2" t="s">
        <v>21</v>
      </c>
      <c r="M4464" s="3">
        <v>38293</v>
      </c>
    </row>
    <row r="4465" spans="1:13" x14ac:dyDescent="0.2">
      <c r="A4465" s="1" t="s">
        <v>13</v>
      </c>
      <c r="B4465" s="2" t="s">
        <v>3988</v>
      </c>
      <c r="C4465" s="2" t="s">
        <v>24</v>
      </c>
      <c r="D4465" s="4">
        <v>85000000</v>
      </c>
      <c r="E4465" s="2" t="s">
        <v>3438</v>
      </c>
      <c r="F4465" s="2" t="s">
        <v>76</v>
      </c>
      <c r="G4465" s="2">
        <v>70.7</v>
      </c>
      <c r="H4465" s="2">
        <v>29.3</v>
      </c>
      <c r="I4465" s="2" t="s">
        <v>19</v>
      </c>
      <c r="J4465" s="6">
        <v>0.55000000000000004</v>
      </c>
      <c r="K4465" s="2">
        <v>2004</v>
      </c>
      <c r="L4465" s="2" t="s">
        <v>21</v>
      </c>
      <c r="M4465" s="3">
        <v>38293</v>
      </c>
    </row>
    <row r="4466" spans="1:13" x14ac:dyDescent="0.2">
      <c r="A4466" s="1" t="s">
        <v>22</v>
      </c>
      <c r="B4466" s="2" t="s">
        <v>4594</v>
      </c>
      <c r="C4466" s="2" t="s">
        <v>24</v>
      </c>
      <c r="D4466" s="4">
        <v>4400000</v>
      </c>
      <c r="E4466" s="2" t="s">
        <v>3438</v>
      </c>
      <c r="F4466" s="2" t="s">
        <v>95</v>
      </c>
      <c r="G4466" s="2">
        <v>57.1</v>
      </c>
      <c r="H4466" s="2">
        <v>42.9</v>
      </c>
      <c r="I4466" s="2" t="s">
        <v>19</v>
      </c>
      <c r="J4466" s="6">
        <v>0.55000000000000004</v>
      </c>
      <c r="K4466" s="2">
        <v>2004</v>
      </c>
      <c r="L4466" s="2" t="s">
        <v>21</v>
      </c>
      <c r="M4466" s="3">
        <v>38293</v>
      </c>
    </row>
    <row r="4467" spans="1:13" x14ac:dyDescent="0.2">
      <c r="A4467" s="1" t="s">
        <v>391</v>
      </c>
      <c r="B4467" s="2" t="s">
        <v>3756</v>
      </c>
      <c r="C4467" s="2" t="s">
        <v>24</v>
      </c>
      <c r="D4467" s="4">
        <v>2050000</v>
      </c>
      <c r="E4467" s="2" t="s">
        <v>3438</v>
      </c>
      <c r="F4467" s="2" t="s">
        <v>115</v>
      </c>
      <c r="G4467" s="2">
        <v>57.4</v>
      </c>
      <c r="H4467" s="2">
        <v>42.6</v>
      </c>
      <c r="I4467" s="2" t="s">
        <v>19</v>
      </c>
      <c r="J4467" s="6">
        <v>0.55000000000000004</v>
      </c>
      <c r="K4467" s="2">
        <v>2004</v>
      </c>
      <c r="L4467" s="2" t="s">
        <v>21</v>
      </c>
      <c r="M4467" s="3">
        <v>38293</v>
      </c>
    </row>
    <row r="4468" spans="1:13" x14ac:dyDescent="0.2">
      <c r="A4468" s="1" t="s">
        <v>374</v>
      </c>
      <c r="B4468" s="2" t="s">
        <v>4595</v>
      </c>
      <c r="C4468" s="2" t="s">
        <v>24</v>
      </c>
      <c r="D4468" s="4">
        <v>180000</v>
      </c>
      <c r="E4468" s="2" t="s">
        <v>3438</v>
      </c>
      <c r="F4468" s="2" t="s">
        <v>130</v>
      </c>
      <c r="G4468" s="2">
        <v>76.900000000000006</v>
      </c>
      <c r="H4468" s="2">
        <v>23.1</v>
      </c>
      <c r="I4468" s="2" t="s">
        <v>19</v>
      </c>
      <c r="J4468" s="6">
        <v>0.55000000000000004</v>
      </c>
      <c r="K4468" s="2">
        <v>2004</v>
      </c>
      <c r="L4468" s="2" t="s">
        <v>21</v>
      </c>
      <c r="M4468" s="3">
        <v>38293</v>
      </c>
    </row>
    <row r="4469" spans="1:13" x14ac:dyDescent="0.2">
      <c r="A4469" s="1" t="s">
        <v>280</v>
      </c>
      <c r="B4469" s="2" t="s">
        <v>4596</v>
      </c>
      <c r="C4469" s="2" t="s">
        <v>24</v>
      </c>
      <c r="D4469" s="4">
        <v>1400000</v>
      </c>
      <c r="E4469" s="2" t="s">
        <v>3438</v>
      </c>
      <c r="F4469" s="2" t="s">
        <v>115</v>
      </c>
      <c r="G4469" s="2">
        <v>67.900000000000006</v>
      </c>
      <c r="H4469" s="2">
        <v>32.1</v>
      </c>
      <c r="I4469" s="2" t="s">
        <v>19</v>
      </c>
      <c r="J4469" s="6">
        <v>0.55000000000000004</v>
      </c>
      <c r="K4469" s="2">
        <v>2004</v>
      </c>
      <c r="L4469" s="2" t="s">
        <v>21</v>
      </c>
      <c r="M4469" s="3">
        <v>38293</v>
      </c>
    </row>
    <row r="4470" spans="1:13" x14ac:dyDescent="0.2">
      <c r="A4470" s="1" t="s">
        <v>177</v>
      </c>
      <c r="B4470" s="2" t="s">
        <v>4597</v>
      </c>
      <c r="C4470" s="2" t="s">
        <v>24</v>
      </c>
      <c r="D4470" s="4">
        <v>456000</v>
      </c>
      <c r="E4470" s="2" t="s">
        <v>3438</v>
      </c>
      <c r="F4470" s="2" t="s">
        <v>97</v>
      </c>
      <c r="G4470" s="2">
        <v>67.7</v>
      </c>
      <c r="H4470" s="2">
        <v>32.4</v>
      </c>
      <c r="I4470" s="2" t="s">
        <v>19</v>
      </c>
      <c r="J4470" s="6">
        <v>0.55000000000000004</v>
      </c>
      <c r="K4470" s="2">
        <v>2004</v>
      </c>
      <c r="L4470" s="2" t="s">
        <v>21</v>
      </c>
      <c r="M4470" s="3">
        <v>38293</v>
      </c>
    </row>
    <row r="4471" spans="1:13" x14ac:dyDescent="0.2">
      <c r="A4471" s="1" t="s">
        <v>137</v>
      </c>
      <c r="B4471" s="2" t="s">
        <v>4598</v>
      </c>
      <c r="C4471" s="2" t="s">
        <v>24</v>
      </c>
      <c r="D4471" s="4">
        <v>11100000</v>
      </c>
      <c r="E4471" s="2" t="s">
        <v>3438</v>
      </c>
      <c r="F4471" s="2" t="s">
        <v>59</v>
      </c>
      <c r="G4471" s="2">
        <v>58.5</v>
      </c>
      <c r="H4471" s="2">
        <v>41.5</v>
      </c>
      <c r="I4471" s="2" t="s">
        <v>19</v>
      </c>
      <c r="J4471" s="6">
        <v>0.55000000000000004</v>
      </c>
      <c r="K4471" s="2">
        <v>2004</v>
      </c>
      <c r="L4471" s="2" t="s">
        <v>21</v>
      </c>
      <c r="M4471" s="3">
        <v>38293</v>
      </c>
    </row>
    <row r="4472" spans="1:13" x14ac:dyDescent="0.2">
      <c r="A4472" s="1" t="s">
        <v>66</v>
      </c>
      <c r="B4472" s="2" t="s">
        <v>3520</v>
      </c>
      <c r="C4472" s="2" t="s">
        <v>24</v>
      </c>
      <c r="D4472" s="4">
        <v>15900000</v>
      </c>
      <c r="E4472" s="2" t="s">
        <v>3438</v>
      </c>
      <c r="F4472" s="2" t="s">
        <v>136</v>
      </c>
      <c r="G4472" s="2">
        <v>73.5</v>
      </c>
      <c r="H4472" s="2">
        <v>26.5</v>
      </c>
      <c r="I4472" s="2" t="s">
        <v>19</v>
      </c>
      <c r="J4472" s="6">
        <v>0.55000000000000004</v>
      </c>
      <c r="K4472" s="2">
        <v>2004</v>
      </c>
      <c r="L4472" s="2" t="s">
        <v>21</v>
      </c>
      <c r="M4472" s="3">
        <v>38293</v>
      </c>
    </row>
    <row r="4473" spans="1:13" x14ac:dyDescent="0.2">
      <c r="A4473" s="1" t="s">
        <v>111</v>
      </c>
      <c r="B4473" s="2" t="s">
        <v>3815</v>
      </c>
      <c r="C4473" s="2" t="s">
        <v>24</v>
      </c>
      <c r="D4473" s="4">
        <v>17100001</v>
      </c>
      <c r="E4473" s="2" t="s">
        <v>3438</v>
      </c>
      <c r="F4473" s="2" t="s">
        <v>136</v>
      </c>
      <c r="G4473" s="2">
        <v>73.7</v>
      </c>
      <c r="H4473" s="2">
        <v>26.3</v>
      </c>
      <c r="I4473" s="2" t="s">
        <v>19</v>
      </c>
      <c r="J4473" s="6">
        <v>0.55000000000000004</v>
      </c>
      <c r="K4473" s="2">
        <v>2004</v>
      </c>
      <c r="L4473" s="2" t="s">
        <v>21</v>
      </c>
      <c r="M4473" s="3">
        <v>38293</v>
      </c>
    </row>
    <row r="4474" spans="1:13" x14ac:dyDescent="0.2">
      <c r="A4474" s="1" t="s">
        <v>339</v>
      </c>
      <c r="B4474" s="2" t="s">
        <v>4599</v>
      </c>
      <c r="C4474" s="2" t="s">
        <v>24</v>
      </c>
      <c r="D4474" s="4">
        <v>1310000</v>
      </c>
      <c r="E4474" s="2" t="s">
        <v>3438</v>
      </c>
      <c r="F4474" s="2" t="s">
        <v>78</v>
      </c>
      <c r="G4474" s="2">
        <v>59.2</v>
      </c>
      <c r="H4474" s="2">
        <v>40.799999999999997</v>
      </c>
      <c r="I4474" s="2" t="s">
        <v>19</v>
      </c>
      <c r="J4474" s="6">
        <v>0.55000000000000004</v>
      </c>
      <c r="K4474" s="2">
        <v>2004</v>
      </c>
      <c r="L4474" s="2" t="s">
        <v>21</v>
      </c>
      <c r="M4474" s="3">
        <v>38293</v>
      </c>
    </row>
    <row r="4475" spans="1:13" x14ac:dyDescent="0.2">
      <c r="A4475" s="1" t="s">
        <v>91</v>
      </c>
      <c r="B4475" s="2" t="s">
        <v>4600</v>
      </c>
      <c r="C4475" s="2" t="s">
        <v>42</v>
      </c>
      <c r="D4475" s="2" t="s">
        <v>4601</v>
      </c>
      <c r="E4475" s="2" t="s">
        <v>3438</v>
      </c>
      <c r="F4475" s="2" t="s">
        <v>245</v>
      </c>
      <c r="G4475" s="2">
        <v>66.400000000000006</v>
      </c>
      <c r="H4475" s="2">
        <v>33.6</v>
      </c>
      <c r="I4475" s="2" t="s">
        <v>26</v>
      </c>
      <c r="J4475" s="2" t="s">
        <v>20</v>
      </c>
      <c r="K4475" s="2">
        <v>2004</v>
      </c>
      <c r="L4475" s="2" t="s">
        <v>21</v>
      </c>
      <c r="M4475" s="3">
        <v>38293</v>
      </c>
    </row>
    <row r="4476" spans="1:13" x14ac:dyDescent="0.2">
      <c r="A4476" s="1" t="s">
        <v>60</v>
      </c>
      <c r="B4476" s="2" t="s">
        <v>4602</v>
      </c>
      <c r="C4476" s="2" t="s">
        <v>24</v>
      </c>
      <c r="D4476" s="4">
        <v>6000000</v>
      </c>
      <c r="E4476" s="2" t="s">
        <v>3438</v>
      </c>
      <c r="F4476" s="2" t="s">
        <v>4474</v>
      </c>
      <c r="G4476" s="2">
        <v>0</v>
      </c>
      <c r="H4476" s="2">
        <v>0</v>
      </c>
      <c r="I4476" s="2" t="s">
        <v>19</v>
      </c>
      <c r="J4476" s="2" t="s">
        <v>72</v>
      </c>
      <c r="K4476" s="2">
        <v>2004</v>
      </c>
      <c r="L4476" s="2" t="s">
        <v>36</v>
      </c>
      <c r="M4476" s="3">
        <v>38131</v>
      </c>
    </row>
    <row r="4477" spans="1:13" x14ac:dyDescent="0.2">
      <c r="A4477" s="1" t="s">
        <v>290</v>
      </c>
      <c r="B4477" s="2" t="s">
        <v>3671</v>
      </c>
      <c r="C4477" s="2" t="s">
        <v>24</v>
      </c>
      <c r="D4477" s="4">
        <v>11000000</v>
      </c>
      <c r="E4477" s="2" t="s">
        <v>3438</v>
      </c>
      <c r="F4477" s="2" t="s">
        <v>76</v>
      </c>
      <c r="G4477" s="2">
        <v>57.8</v>
      </c>
      <c r="H4477" s="2">
        <v>42.2</v>
      </c>
      <c r="I4477" s="2" t="s">
        <v>19</v>
      </c>
      <c r="J4477" s="6">
        <v>0.55000000000000004</v>
      </c>
      <c r="K4477" s="2">
        <v>2004</v>
      </c>
      <c r="L4477" s="2" t="s">
        <v>49</v>
      </c>
      <c r="M4477" s="3">
        <v>38048</v>
      </c>
    </row>
    <row r="4478" spans="1:13" x14ac:dyDescent="0.2">
      <c r="A4478" s="1" t="s">
        <v>13</v>
      </c>
      <c r="B4478" s="2" t="s">
        <v>4367</v>
      </c>
      <c r="C4478" s="2" t="s">
        <v>24</v>
      </c>
      <c r="D4478" s="4">
        <v>56360000</v>
      </c>
      <c r="E4478" s="2" t="s">
        <v>3438</v>
      </c>
      <c r="F4478" s="2" t="s">
        <v>76</v>
      </c>
      <c r="G4478" s="2">
        <v>62.1</v>
      </c>
      <c r="H4478" s="2">
        <v>37.9</v>
      </c>
      <c r="I4478" s="2" t="s">
        <v>19</v>
      </c>
      <c r="J4478" s="6">
        <v>0.55000000000000004</v>
      </c>
      <c r="K4478" s="2">
        <v>2004</v>
      </c>
      <c r="L4478" s="2" t="s">
        <v>49</v>
      </c>
      <c r="M4478" s="3">
        <v>38048</v>
      </c>
    </row>
    <row r="4479" spans="1:13" x14ac:dyDescent="0.2">
      <c r="A4479" s="1" t="s">
        <v>141</v>
      </c>
      <c r="B4479" s="2" t="s">
        <v>3455</v>
      </c>
      <c r="C4479" s="2" t="s">
        <v>24</v>
      </c>
      <c r="D4479" s="4">
        <v>8440000</v>
      </c>
      <c r="E4479" s="2" t="s">
        <v>3438</v>
      </c>
      <c r="F4479" s="2" t="s">
        <v>115</v>
      </c>
      <c r="G4479" s="2">
        <v>44.8</v>
      </c>
      <c r="H4479" s="2">
        <v>55.2</v>
      </c>
      <c r="I4479" s="2" t="s">
        <v>26</v>
      </c>
      <c r="J4479" s="6">
        <v>0.55000000000000004</v>
      </c>
      <c r="K4479" s="2">
        <v>2004</v>
      </c>
      <c r="L4479" s="2" t="s">
        <v>49</v>
      </c>
      <c r="M4479" s="3">
        <v>38048</v>
      </c>
    </row>
    <row r="4480" spans="1:13" x14ac:dyDescent="0.2">
      <c r="A4480" s="1" t="s">
        <v>79</v>
      </c>
      <c r="B4480" s="2" t="s">
        <v>3859</v>
      </c>
      <c r="C4480" s="2" t="s">
        <v>24</v>
      </c>
      <c r="D4480" s="4">
        <v>274000000</v>
      </c>
      <c r="E4480" s="2" t="s">
        <v>3438</v>
      </c>
      <c r="F4480" s="2" t="s">
        <v>65</v>
      </c>
      <c r="G4480" s="2">
        <v>62</v>
      </c>
      <c r="H4480" s="2">
        <v>38</v>
      </c>
      <c r="I4480" s="2" t="s">
        <v>19</v>
      </c>
      <c r="J4480" s="6">
        <v>0.55000000000000004</v>
      </c>
      <c r="K4480" s="2">
        <v>2004</v>
      </c>
      <c r="L4480" s="2" t="s">
        <v>49</v>
      </c>
      <c r="M4480" s="3">
        <v>38048</v>
      </c>
    </row>
    <row r="4481" spans="1:13" x14ac:dyDescent="0.2">
      <c r="A4481" s="1" t="s">
        <v>296</v>
      </c>
      <c r="B4481" s="2" t="s">
        <v>4603</v>
      </c>
      <c r="C4481" s="2" t="s">
        <v>24</v>
      </c>
      <c r="D4481" s="4">
        <v>238000000</v>
      </c>
      <c r="E4481" s="2" t="s">
        <v>3438</v>
      </c>
      <c r="F4481" s="2" t="s">
        <v>76</v>
      </c>
      <c r="G4481" s="2">
        <v>58.1</v>
      </c>
      <c r="H4481" s="2">
        <v>41.9</v>
      </c>
      <c r="I4481" s="2" t="s">
        <v>19</v>
      </c>
      <c r="J4481" s="6">
        <v>0.55000000000000004</v>
      </c>
      <c r="K4481" s="2">
        <v>2004</v>
      </c>
      <c r="L4481" s="2" t="s">
        <v>49</v>
      </c>
      <c r="M4481" s="3">
        <v>38048</v>
      </c>
    </row>
    <row r="4482" spans="1:13" x14ac:dyDescent="0.2">
      <c r="A4482" s="1" t="s">
        <v>13</v>
      </c>
      <c r="B4482" s="2" t="s">
        <v>3542</v>
      </c>
      <c r="C4482" s="2" t="s">
        <v>15</v>
      </c>
      <c r="D4482" s="2" t="s">
        <v>4604</v>
      </c>
      <c r="E4482" s="2" t="s">
        <v>3438</v>
      </c>
      <c r="F4482" s="2" t="s">
        <v>48</v>
      </c>
      <c r="G4482" s="2">
        <v>63.3</v>
      </c>
      <c r="H4482" s="2">
        <v>36.700000000000003</v>
      </c>
      <c r="I4482" s="2" t="s">
        <v>26</v>
      </c>
      <c r="J4482" s="2" t="s">
        <v>20</v>
      </c>
      <c r="K4482" s="2">
        <v>2004</v>
      </c>
      <c r="L4482" s="2" t="s">
        <v>49</v>
      </c>
      <c r="M4482" s="3">
        <v>38048</v>
      </c>
    </row>
    <row r="4483" spans="1:13" x14ac:dyDescent="0.2">
      <c r="A4483" s="1" t="s">
        <v>13</v>
      </c>
      <c r="B4483" s="2" t="s">
        <v>3542</v>
      </c>
      <c r="C4483" s="2" t="s">
        <v>24</v>
      </c>
      <c r="D4483" s="4">
        <v>25000000</v>
      </c>
      <c r="E4483" s="2" t="s">
        <v>3438</v>
      </c>
      <c r="F4483" s="2" t="s">
        <v>55</v>
      </c>
      <c r="G4483" s="2">
        <v>63.5</v>
      </c>
      <c r="H4483" s="2">
        <v>36.5</v>
      </c>
      <c r="I4483" s="2" t="s">
        <v>19</v>
      </c>
      <c r="J4483" s="6">
        <v>0.55000000000000004</v>
      </c>
      <c r="K4483" s="2">
        <v>2004</v>
      </c>
      <c r="L4483" s="2" t="s">
        <v>49</v>
      </c>
      <c r="M4483" s="3">
        <v>38048</v>
      </c>
    </row>
    <row r="4484" spans="1:13" x14ac:dyDescent="0.2">
      <c r="A4484" s="1" t="s">
        <v>22</v>
      </c>
      <c r="B4484" s="2" t="s">
        <v>3544</v>
      </c>
      <c r="C4484" s="2" t="s">
        <v>15</v>
      </c>
      <c r="D4484" s="2" t="s">
        <v>4605</v>
      </c>
      <c r="E4484" s="2" t="s">
        <v>3438</v>
      </c>
      <c r="F4484" s="2" t="s">
        <v>59</v>
      </c>
      <c r="G4484" s="2">
        <v>71.8</v>
      </c>
      <c r="H4484" s="2">
        <v>28.2</v>
      </c>
      <c r="I4484" s="2" t="s">
        <v>19</v>
      </c>
      <c r="J4484" s="2" t="s">
        <v>20</v>
      </c>
      <c r="K4484" s="2">
        <v>2004</v>
      </c>
      <c r="L4484" s="2" t="s">
        <v>49</v>
      </c>
      <c r="M4484" s="3">
        <v>38048</v>
      </c>
    </row>
    <row r="4485" spans="1:13" x14ac:dyDescent="0.2">
      <c r="A4485" s="1" t="s">
        <v>13</v>
      </c>
      <c r="B4485" s="2" t="s">
        <v>3460</v>
      </c>
      <c r="C4485" s="2" t="s">
        <v>24</v>
      </c>
      <c r="D4485" s="4">
        <v>3870000000</v>
      </c>
      <c r="E4485" s="2" t="s">
        <v>3438</v>
      </c>
      <c r="F4485" s="2" t="s">
        <v>233</v>
      </c>
      <c r="G4485" s="2">
        <v>63.7</v>
      </c>
      <c r="H4485" s="2">
        <v>36.299999999999997</v>
      </c>
      <c r="I4485" s="2" t="s">
        <v>19</v>
      </c>
      <c r="J4485" s="6">
        <v>0.55000000000000004</v>
      </c>
      <c r="K4485" s="2">
        <v>2004</v>
      </c>
      <c r="L4485" s="2" t="s">
        <v>49</v>
      </c>
      <c r="M4485" s="3">
        <v>38048</v>
      </c>
    </row>
    <row r="4486" spans="1:13" x14ac:dyDescent="0.2">
      <c r="A4486" s="1" t="s">
        <v>111</v>
      </c>
      <c r="B4486" s="2" t="s">
        <v>3837</v>
      </c>
      <c r="C4486" s="2" t="s">
        <v>15</v>
      </c>
      <c r="D4486" s="2" t="s">
        <v>4606</v>
      </c>
      <c r="E4486" s="2" t="s">
        <v>3438</v>
      </c>
      <c r="F4486" s="2" t="s">
        <v>4607</v>
      </c>
      <c r="G4486" s="2">
        <v>81.3</v>
      </c>
      <c r="H4486" s="2">
        <v>18.7</v>
      </c>
      <c r="I4486" s="2" t="s">
        <v>19</v>
      </c>
      <c r="J4486" s="2" t="s">
        <v>20</v>
      </c>
      <c r="K4486" s="2">
        <v>2004</v>
      </c>
      <c r="L4486" s="2" t="s">
        <v>49</v>
      </c>
      <c r="M4486" s="3">
        <v>38048</v>
      </c>
    </row>
    <row r="4487" spans="1:13" x14ac:dyDescent="0.2">
      <c r="A4487" s="1" t="s">
        <v>296</v>
      </c>
      <c r="B4487" s="2" t="s">
        <v>3869</v>
      </c>
      <c r="C4487" s="2" t="s">
        <v>24</v>
      </c>
      <c r="D4487" s="4">
        <v>200000000</v>
      </c>
      <c r="E4487" s="2" t="s">
        <v>3438</v>
      </c>
      <c r="F4487" s="2" t="s">
        <v>107</v>
      </c>
      <c r="G4487" s="2">
        <v>48.9</v>
      </c>
      <c r="H4487" s="2">
        <v>51.1</v>
      </c>
      <c r="I4487" s="2" t="s">
        <v>26</v>
      </c>
      <c r="J4487" s="6">
        <v>0.55000000000000004</v>
      </c>
      <c r="K4487" s="2">
        <v>2004</v>
      </c>
      <c r="L4487" s="2" t="s">
        <v>49</v>
      </c>
      <c r="M4487" s="3">
        <v>38048</v>
      </c>
    </row>
    <row r="4488" spans="1:13" x14ac:dyDescent="0.2">
      <c r="A4488" s="1" t="s">
        <v>363</v>
      </c>
      <c r="B4488" s="2" t="s">
        <v>3676</v>
      </c>
      <c r="C4488" s="2" t="s">
        <v>24</v>
      </c>
      <c r="D4488" s="4">
        <v>38000000</v>
      </c>
      <c r="E4488" s="2" t="s">
        <v>3438</v>
      </c>
      <c r="F4488" s="2" t="s">
        <v>130</v>
      </c>
      <c r="G4488" s="2">
        <v>53.5</v>
      </c>
      <c r="H4488" s="2">
        <v>46.5</v>
      </c>
      <c r="I4488" s="2" t="s">
        <v>26</v>
      </c>
      <c r="J4488" s="6">
        <v>0.55000000000000004</v>
      </c>
      <c r="K4488" s="2">
        <v>2004</v>
      </c>
      <c r="L4488" s="2" t="s">
        <v>49</v>
      </c>
      <c r="M4488" s="3">
        <v>38048</v>
      </c>
    </row>
    <row r="4489" spans="1:13" x14ac:dyDescent="0.2">
      <c r="A4489" s="1" t="s">
        <v>296</v>
      </c>
      <c r="B4489" s="2" t="s">
        <v>3552</v>
      </c>
      <c r="C4489" s="2" t="s">
        <v>24</v>
      </c>
      <c r="D4489" s="4">
        <v>180000000</v>
      </c>
      <c r="E4489" s="2" t="s">
        <v>3438</v>
      </c>
      <c r="F4489" s="2" t="s">
        <v>55</v>
      </c>
      <c r="G4489" s="2">
        <v>59.2</v>
      </c>
      <c r="H4489" s="2">
        <v>40.799999999999997</v>
      </c>
      <c r="I4489" s="2" t="s">
        <v>19</v>
      </c>
      <c r="J4489" s="6">
        <v>0.55000000000000004</v>
      </c>
      <c r="K4489" s="2">
        <v>2004</v>
      </c>
      <c r="L4489" s="2" t="s">
        <v>49</v>
      </c>
      <c r="M4489" s="3">
        <v>38048</v>
      </c>
    </row>
    <row r="4490" spans="1:13" x14ac:dyDescent="0.2">
      <c r="A4490" s="1" t="s">
        <v>22</v>
      </c>
      <c r="B4490" s="2" t="s">
        <v>3878</v>
      </c>
      <c r="C4490" s="2" t="s">
        <v>24</v>
      </c>
      <c r="D4490" s="4">
        <v>98000000</v>
      </c>
      <c r="E4490" s="2" t="s">
        <v>3438</v>
      </c>
      <c r="F4490" s="2" t="s">
        <v>4608</v>
      </c>
      <c r="G4490" s="2">
        <v>50.8</v>
      </c>
      <c r="H4490" s="2">
        <v>49.2</v>
      </c>
      <c r="I4490" s="2" t="s">
        <v>26</v>
      </c>
      <c r="J4490" s="6">
        <v>0.55000000000000004</v>
      </c>
      <c r="K4490" s="2">
        <v>2004</v>
      </c>
      <c r="L4490" s="2" t="s">
        <v>49</v>
      </c>
      <c r="M4490" s="3">
        <v>38048</v>
      </c>
    </row>
    <row r="4491" spans="1:13" x14ac:dyDescent="0.2">
      <c r="A4491" s="1" t="s">
        <v>111</v>
      </c>
      <c r="B4491" s="2" t="s">
        <v>3880</v>
      </c>
      <c r="C4491" s="2" t="s">
        <v>24</v>
      </c>
      <c r="D4491" s="4">
        <v>145000000</v>
      </c>
      <c r="E4491" s="2" t="s">
        <v>3438</v>
      </c>
      <c r="F4491" s="2" t="s">
        <v>4609</v>
      </c>
      <c r="G4491" s="2">
        <v>61.8</v>
      </c>
      <c r="H4491" s="2">
        <v>38.200000000000003</v>
      </c>
      <c r="I4491" s="2" t="s">
        <v>19</v>
      </c>
      <c r="J4491" s="6">
        <v>0.55000000000000004</v>
      </c>
      <c r="K4491" s="2">
        <v>2004</v>
      </c>
      <c r="L4491" s="2" t="s">
        <v>49</v>
      </c>
      <c r="M4491" s="3">
        <v>38048</v>
      </c>
    </row>
    <row r="4492" spans="1:13" x14ac:dyDescent="0.2">
      <c r="A4492" s="1" t="s">
        <v>511</v>
      </c>
      <c r="B4492" s="2" t="s">
        <v>3554</v>
      </c>
      <c r="C4492" s="2" t="s">
        <v>24</v>
      </c>
      <c r="D4492" s="4">
        <v>12000000</v>
      </c>
      <c r="E4492" s="2" t="s">
        <v>3438</v>
      </c>
      <c r="F4492" s="2" t="s">
        <v>136</v>
      </c>
      <c r="G4492" s="2">
        <v>69.400000000000006</v>
      </c>
      <c r="H4492" s="2">
        <v>30.6</v>
      </c>
      <c r="I4492" s="2" t="s">
        <v>19</v>
      </c>
      <c r="J4492" s="6">
        <v>0.55000000000000004</v>
      </c>
      <c r="K4492" s="2">
        <v>2004</v>
      </c>
      <c r="L4492" s="2" t="s">
        <v>49</v>
      </c>
      <c r="M4492" s="3">
        <v>38048</v>
      </c>
    </row>
    <row r="4493" spans="1:13" x14ac:dyDescent="0.2">
      <c r="A4493" s="1" t="s">
        <v>79</v>
      </c>
      <c r="B4493" s="2" t="s">
        <v>4442</v>
      </c>
      <c r="C4493" s="2" t="s">
        <v>24</v>
      </c>
      <c r="D4493" s="4">
        <v>4800000</v>
      </c>
      <c r="E4493" s="2" t="s">
        <v>3438</v>
      </c>
      <c r="F4493" s="2" t="s">
        <v>97</v>
      </c>
      <c r="G4493" s="2">
        <v>63.3</v>
      </c>
      <c r="H4493" s="2">
        <v>36.700000000000003</v>
      </c>
      <c r="I4493" s="2" t="s">
        <v>19</v>
      </c>
      <c r="J4493" s="6">
        <v>0.55000000000000004</v>
      </c>
      <c r="K4493" s="2">
        <v>2004</v>
      </c>
      <c r="L4493" s="2" t="s">
        <v>49</v>
      </c>
      <c r="M4493" s="3">
        <v>38048</v>
      </c>
    </row>
    <row r="4494" spans="1:13" x14ac:dyDescent="0.2">
      <c r="A4494" s="1" t="s">
        <v>13</v>
      </c>
      <c r="B4494" s="2" t="s">
        <v>3883</v>
      </c>
      <c r="C4494" s="2" t="s">
        <v>15</v>
      </c>
      <c r="D4494" s="2" t="s">
        <v>4610</v>
      </c>
      <c r="E4494" s="2" t="s">
        <v>3438</v>
      </c>
      <c r="F4494" s="2" t="s">
        <v>97</v>
      </c>
      <c r="G4494" s="2">
        <v>63.6</v>
      </c>
      <c r="H4494" s="2">
        <v>36.4</v>
      </c>
      <c r="I4494" s="2" t="s">
        <v>26</v>
      </c>
      <c r="J4494" s="2" t="s">
        <v>20</v>
      </c>
      <c r="K4494" s="2">
        <v>2004</v>
      </c>
      <c r="L4494" s="2" t="s">
        <v>49</v>
      </c>
      <c r="M4494" s="3">
        <v>38048</v>
      </c>
    </row>
    <row r="4495" spans="1:13" x14ac:dyDescent="0.2">
      <c r="A4495" s="1" t="s">
        <v>60</v>
      </c>
      <c r="B4495" s="2" t="s">
        <v>3557</v>
      </c>
      <c r="C4495" s="2" t="s">
        <v>24</v>
      </c>
      <c r="D4495" s="4">
        <v>8300000</v>
      </c>
      <c r="E4495" s="2" t="s">
        <v>3438</v>
      </c>
      <c r="F4495" s="2" t="s">
        <v>55</v>
      </c>
      <c r="G4495" s="2">
        <v>77.900000000000006</v>
      </c>
      <c r="H4495" s="2">
        <v>22.1</v>
      </c>
      <c r="I4495" s="2" t="s">
        <v>19</v>
      </c>
      <c r="J4495" s="6">
        <v>0.55000000000000004</v>
      </c>
      <c r="K4495" s="2">
        <v>2004</v>
      </c>
      <c r="L4495" s="2" t="s">
        <v>49</v>
      </c>
      <c r="M4495" s="3">
        <v>38048</v>
      </c>
    </row>
    <row r="4496" spans="1:13" x14ac:dyDescent="0.2">
      <c r="A4496" s="1" t="s">
        <v>242</v>
      </c>
      <c r="B4496" s="2" t="s">
        <v>1461</v>
      </c>
      <c r="C4496" s="2" t="s">
        <v>15</v>
      </c>
      <c r="D4496" s="2" t="s">
        <v>4611</v>
      </c>
      <c r="E4496" s="2" t="s">
        <v>3438</v>
      </c>
      <c r="F4496" s="2" t="s">
        <v>59</v>
      </c>
      <c r="G4496" s="2">
        <v>74.5</v>
      </c>
      <c r="H4496" s="2">
        <v>25.5</v>
      </c>
      <c r="I4496" s="2" t="s">
        <v>19</v>
      </c>
      <c r="J4496" s="2" t="s">
        <v>20</v>
      </c>
      <c r="K4496" s="2">
        <v>2004</v>
      </c>
      <c r="L4496" s="2" t="s">
        <v>49</v>
      </c>
      <c r="M4496" s="3">
        <v>38048</v>
      </c>
    </row>
    <row r="4497" spans="1:13" x14ac:dyDescent="0.2">
      <c r="A4497" s="1" t="s">
        <v>363</v>
      </c>
      <c r="B4497" s="2" t="s">
        <v>4074</v>
      </c>
      <c r="C4497" s="2" t="s">
        <v>24</v>
      </c>
      <c r="D4497" s="4">
        <v>50000000</v>
      </c>
      <c r="E4497" s="2" t="s">
        <v>3438</v>
      </c>
      <c r="F4497" s="2" t="s">
        <v>107</v>
      </c>
      <c r="G4497" s="2">
        <v>67.3</v>
      </c>
      <c r="H4497" s="2">
        <v>32.700000000000003</v>
      </c>
      <c r="I4497" s="2" t="s">
        <v>19</v>
      </c>
      <c r="J4497" s="6">
        <v>0.55000000000000004</v>
      </c>
      <c r="K4497" s="2">
        <v>2004</v>
      </c>
      <c r="L4497" s="2" t="s">
        <v>49</v>
      </c>
      <c r="M4497" s="3">
        <v>38048</v>
      </c>
    </row>
    <row r="4498" spans="1:13" x14ac:dyDescent="0.2">
      <c r="A4498" s="1" t="s">
        <v>308</v>
      </c>
      <c r="B4498" s="2" t="s">
        <v>3691</v>
      </c>
      <c r="C4498" s="2" t="s">
        <v>24</v>
      </c>
      <c r="D4498" s="4">
        <v>26500000</v>
      </c>
      <c r="E4498" s="2" t="s">
        <v>3438</v>
      </c>
      <c r="F4498" s="2" t="s">
        <v>48</v>
      </c>
      <c r="G4498" s="2">
        <v>52.6</v>
      </c>
      <c r="H4498" s="2">
        <v>47.4</v>
      </c>
      <c r="I4498" s="2" t="s">
        <v>26</v>
      </c>
      <c r="J4498" s="6">
        <v>0.55000000000000004</v>
      </c>
      <c r="K4498" s="2">
        <v>2004</v>
      </c>
      <c r="L4498" s="2" t="s">
        <v>49</v>
      </c>
      <c r="M4498" s="3">
        <v>38048</v>
      </c>
    </row>
    <row r="4499" spans="1:13" x14ac:dyDescent="0.2">
      <c r="A4499" s="1" t="s">
        <v>79</v>
      </c>
      <c r="B4499" s="2" t="s">
        <v>3692</v>
      </c>
      <c r="C4499" s="2" t="s">
        <v>15</v>
      </c>
      <c r="D4499" s="2" t="s">
        <v>4612</v>
      </c>
      <c r="E4499" s="2" t="s">
        <v>3438</v>
      </c>
      <c r="F4499" s="2" t="s">
        <v>95</v>
      </c>
      <c r="G4499" s="2">
        <v>54.8</v>
      </c>
      <c r="H4499" s="2">
        <v>45.2</v>
      </c>
      <c r="I4499" s="2" t="s">
        <v>26</v>
      </c>
      <c r="J4499" s="2" t="s">
        <v>20</v>
      </c>
      <c r="K4499" s="2">
        <v>2004</v>
      </c>
      <c r="L4499" s="2" t="s">
        <v>49</v>
      </c>
      <c r="M4499" s="3">
        <v>38048</v>
      </c>
    </row>
    <row r="4500" spans="1:13" x14ac:dyDescent="0.2">
      <c r="A4500" s="1" t="s">
        <v>60</v>
      </c>
      <c r="B4500" s="2" t="s">
        <v>3693</v>
      </c>
      <c r="C4500" s="2" t="s">
        <v>24</v>
      </c>
      <c r="D4500" s="4">
        <v>11000000</v>
      </c>
      <c r="E4500" s="2" t="s">
        <v>3438</v>
      </c>
      <c r="F4500" s="2" t="s">
        <v>76</v>
      </c>
      <c r="G4500" s="2">
        <v>77.3</v>
      </c>
      <c r="H4500" s="2">
        <v>22.7</v>
      </c>
      <c r="I4500" s="2" t="s">
        <v>19</v>
      </c>
      <c r="J4500" s="6">
        <v>0.55000000000000004</v>
      </c>
      <c r="K4500" s="2">
        <v>2004</v>
      </c>
      <c r="L4500" s="2" t="s">
        <v>49</v>
      </c>
      <c r="M4500" s="3">
        <v>38048</v>
      </c>
    </row>
    <row r="4501" spans="1:13" x14ac:dyDescent="0.2">
      <c r="A4501" s="1" t="s">
        <v>108</v>
      </c>
      <c r="B4501" s="2" t="s">
        <v>3896</v>
      </c>
      <c r="C4501" s="2" t="s">
        <v>15</v>
      </c>
      <c r="D4501" s="2" t="s">
        <v>4613</v>
      </c>
      <c r="E4501" s="2" t="s">
        <v>3438</v>
      </c>
      <c r="F4501" s="2" t="s">
        <v>107</v>
      </c>
      <c r="G4501" s="2">
        <v>62.3</v>
      </c>
      <c r="H4501" s="2">
        <v>37.700000000000003</v>
      </c>
      <c r="I4501" s="2" t="s">
        <v>26</v>
      </c>
      <c r="J4501" s="2" t="s">
        <v>20</v>
      </c>
      <c r="K4501" s="2">
        <v>2004</v>
      </c>
      <c r="L4501" s="2" t="s">
        <v>49</v>
      </c>
      <c r="M4501" s="3">
        <v>38048</v>
      </c>
    </row>
    <row r="4502" spans="1:13" x14ac:dyDescent="0.2">
      <c r="A4502" s="1" t="s">
        <v>22</v>
      </c>
      <c r="B4502" s="2" t="s">
        <v>3900</v>
      </c>
      <c r="C4502" s="2" t="s">
        <v>24</v>
      </c>
      <c r="D4502" s="4">
        <v>16000000</v>
      </c>
      <c r="E4502" s="2" t="s">
        <v>3438</v>
      </c>
      <c r="F4502" s="2" t="s">
        <v>245</v>
      </c>
      <c r="G4502" s="2">
        <v>41</v>
      </c>
      <c r="H4502" s="2">
        <v>59</v>
      </c>
      <c r="I4502" s="2" t="s">
        <v>26</v>
      </c>
      <c r="J4502" s="6">
        <v>0.55000000000000004</v>
      </c>
      <c r="K4502" s="2">
        <v>2004</v>
      </c>
      <c r="L4502" s="2" t="s">
        <v>49</v>
      </c>
      <c r="M4502" s="3">
        <v>38048</v>
      </c>
    </row>
    <row r="4503" spans="1:13" x14ac:dyDescent="0.2">
      <c r="A4503" s="1" t="s">
        <v>280</v>
      </c>
      <c r="B4503" s="2" t="s">
        <v>3476</v>
      </c>
      <c r="C4503" s="2" t="s">
        <v>24</v>
      </c>
      <c r="D4503" s="4">
        <v>168000000</v>
      </c>
      <c r="E4503" s="2" t="s">
        <v>3438</v>
      </c>
      <c r="F4503" s="2" t="s">
        <v>107</v>
      </c>
      <c r="G4503" s="2">
        <v>62.4</v>
      </c>
      <c r="H4503" s="2">
        <v>37.6</v>
      </c>
      <c r="I4503" s="2" t="s">
        <v>19</v>
      </c>
      <c r="J4503" s="6">
        <v>0.55000000000000004</v>
      </c>
      <c r="K4503" s="2">
        <v>2004</v>
      </c>
      <c r="L4503" s="2" t="s">
        <v>49</v>
      </c>
      <c r="M4503" s="3">
        <v>38048</v>
      </c>
    </row>
    <row r="4504" spans="1:13" x14ac:dyDescent="0.2">
      <c r="A4504" s="1" t="s">
        <v>223</v>
      </c>
      <c r="B4504" s="2" t="s">
        <v>3901</v>
      </c>
      <c r="C4504" s="2" t="s">
        <v>24</v>
      </c>
      <c r="D4504" s="4">
        <v>21350000</v>
      </c>
      <c r="E4504" s="2" t="s">
        <v>3438</v>
      </c>
      <c r="F4504" s="2" t="s">
        <v>4614</v>
      </c>
      <c r="G4504" s="2">
        <v>63.3</v>
      </c>
      <c r="H4504" s="2">
        <v>36.700000000000003</v>
      </c>
      <c r="I4504" s="2" t="s">
        <v>19</v>
      </c>
      <c r="J4504" s="6">
        <v>0.55000000000000004</v>
      </c>
      <c r="K4504" s="2">
        <v>2004</v>
      </c>
      <c r="L4504" s="2" t="s">
        <v>49</v>
      </c>
      <c r="M4504" s="3">
        <v>38048</v>
      </c>
    </row>
    <row r="4505" spans="1:13" x14ac:dyDescent="0.2">
      <c r="A4505" s="1" t="s">
        <v>22</v>
      </c>
      <c r="B4505" s="2" t="s">
        <v>3477</v>
      </c>
      <c r="C4505" s="2" t="s">
        <v>15</v>
      </c>
      <c r="D4505" s="2" t="s">
        <v>4615</v>
      </c>
      <c r="E4505" s="2" t="s">
        <v>3438</v>
      </c>
      <c r="F4505" s="2" t="s">
        <v>136</v>
      </c>
      <c r="G4505" s="2">
        <v>64.5</v>
      </c>
      <c r="H4505" s="2">
        <v>35.6</v>
      </c>
      <c r="I4505" s="2" t="s">
        <v>19</v>
      </c>
      <c r="J4505" s="2" t="s">
        <v>27</v>
      </c>
      <c r="K4505" s="2">
        <v>2004</v>
      </c>
      <c r="L4505" s="2" t="s">
        <v>49</v>
      </c>
      <c r="M4505" s="3">
        <v>38048</v>
      </c>
    </row>
    <row r="4506" spans="1:13" x14ac:dyDescent="0.2">
      <c r="A4506" s="1" t="s">
        <v>69</v>
      </c>
      <c r="B4506" s="2" t="s">
        <v>4184</v>
      </c>
      <c r="C4506" s="2" t="s">
        <v>24</v>
      </c>
      <c r="D4506" s="4">
        <v>140000000</v>
      </c>
      <c r="E4506" s="2" t="s">
        <v>3438</v>
      </c>
      <c r="F4506" s="2" t="s">
        <v>251</v>
      </c>
      <c r="G4506" s="2">
        <v>61.4</v>
      </c>
      <c r="H4506" s="2">
        <v>38.6</v>
      </c>
      <c r="I4506" s="2" t="s">
        <v>19</v>
      </c>
      <c r="J4506" s="6">
        <v>0.55000000000000004</v>
      </c>
      <c r="K4506" s="2">
        <v>2004</v>
      </c>
      <c r="L4506" s="2" t="s">
        <v>49</v>
      </c>
      <c r="M4506" s="3">
        <v>38048</v>
      </c>
    </row>
    <row r="4507" spans="1:13" x14ac:dyDescent="0.2">
      <c r="A4507" s="1" t="s">
        <v>69</v>
      </c>
      <c r="B4507" s="2" t="s">
        <v>4616</v>
      </c>
      <c r="C4507" s="2" t="s">
        <v>24</v>
      </c>
      <c r="D4507" s="4">
        <v>36000000</v>
      </c>
      <c r="E4507" s="2" t="s">
        <v>3438</v>
      </c>
      <c r="F4507" s="2" t="s">
        <v>44</v>
      </c>
      <c r="G4507" s="2">
        <v>58.6</v>
      </c>
      <c r="H4507" s="2">
        <v>41.4</v>
      </c>
      <c r="I4507" s="2" t="s">
        <v>19</v>
      </c>
      <c r="J4507" s="6">
        <v>0.55000000000000004</v>
      </c>
      <c r="K4507" s="2">
        <v>2004</v>
      </c>
      <c r="L4507" s="2" t="s">
        <v>49</v>
      </c>
      <c r="M4507" s="3">
        <v>38048</v>
      </c>
    </row>
    <row r="4508" spans="1:13" x14ac:dyDescent="0.2">
      <c r="A4508" s="1" t="s">
        <v>420</v>
      </c>
      <c r="B4508" s="2" t="s">
        <v>3911</v>
      </c>
      <c r="C4508" s="2" t="s">
        <v>15</v>
      </c>
      <c r="D4508" s="2" t="s">
        <v>4617</v>
      </c>
      <c r="E4508" s="2" t="s">
        <v>3438</v>
      </c>
      <c r="F4508" s="2" t="s">
        <v>97</v>
      </c>
      <c r="G4508" s="2">
        <v>50.1</v>
      </c>
      <c r="H4508" s="2">
        <v>49.9</v>
      </c>
      <c r="I4508" s="2" t="s">
        <v>26</v>
      </c>
      <c r="J4508" s="2" t="s">
        <v>20</v>
      </c>
      <c r="K4508" s="2">
        <v>2004</v>
      </c>
      <c r="L4508" s="2" t="s">
        <v>49</v>
      </c>
      <c r="M4508" s="3">
        <v>38048</v>
      </c>
    </row>
    <row r="4509" spans="1:13" x14ac:dyDescent="0.2">
      <c r="A4509" s="1" t="s">
        <v>242</v>
      </c>
      <c r="B4509" s="2" t="s">
        <v>3574</v>
      </c>
      <c r="C4509" s="2" t="s">
        <v>15</v>
      </c>
      <c r="D4509" s="2" t="s">
        <v>4618</v>
      </c>
      <c r="E4509" s="2" t="s">
        <v>3438</v>
      </c>
      <c r="F4509" s="2" t="s">
        <v>130</v>
      </c>
      <c r="G4509" s="2">
        <v>56.5</v>
      </c>
      <c r="H4509" s="2">
        <v>43.5</v>
      </c>
      <c r="I4509" s="2" t="s">
        <v>26</v>
      </c>
      <c r="J4509" s="2" t="s">
        <v>20</v>
      </c>
      <c r="K4509" s="2">
        <v>2004</v>
      </c>
      <c r="L4509" s="2" t="s">
        <v>49</v>
      </c>
      <c r="M4509" s="3">
        <v>38048</v>
      </c>
    </row>
    <row r="4510" spans="1:13" x14ac:dyDescent="0.2">
      <c r="A4510" s="1" t="s">
        <v>91</v>
      </c>
      <c r="B4510" s="2" t="s">
        <v>2148</v>
      </c>
      <c r="C4510" s="2" t="s">
        <v>15</v>
      </c>
      <c r="D4510" s="2" t="s">
        <v>4619</v>
      </c>
      <c r="E4510" s="2" t="s">
        <v>3438</v>
      </c>
      <c r="F4510" s="2" t="s">
        <v>55</v>
      </c>
      <c r="G4510" s="2">
        <v>74.7</v>
      </c>
      <c r="H4510" s="2">
        <v>25.3</v>
      </c>
      <c r="I4510" s="2" t="s">
        <v>19</v>
      </c>
      <c r="J4510" s="2" t="s">
        <v>20</v>
      </c>
      <c r="K4510" s="2">
        <v>2004</v>
      </c>
      <c r="L4510" s="2" t="s">
        <v>49</v>
      </c>
      <c r="M4510" s="3">
        <v>38048</v>
      </c>
    </row>
    <row r="4511" spans="1:13" x14ac:dyDescent="0.2">
      <c r="A4511" s="1" t="s">
        <v>374</v>
      </c>
      <c r="B4511" s="2" t="s">
        <v>4620</v>
      </c>
      <c r="C4511" s="2" t="s">
        <v>15</v>
      </c>
      <c r="D4511" s="2" t="s">
        <v>4621</v>
      </c>
      <c r="E4511" s="2" t="s">
        <v>3438</v>
      </c>
      <c r="F4511" s="2" t="s">
        <v>97</v>
      </c>
      <c r="G4511" s="2">
        <v>58.6</v>
      </c>
      <c r="H4511" s="2">
        <v>41.4</v>
      </c>
      <c r="I4511" s="2" t="s">
        <v>26</v>
      </c>
      <c r="J4511" s="2" t="s">
        <v>20</v>
      </c>
      <c r="K4511" s="2">
        <v>2004</v>
      </c>
      <c r="L4511" s="2" t="s">
        <v>49</v>
      </c>
      <c r="M4511" s="3">
        <v>38048</v>
      </c>
    </row>
    <row r="4512" spans="1:13" x14ac:dyDescent="0.2">
      <c r="A4512" s="1" t="s">
        <v>45</v>
      </c>
      <c r="B4512" s="2" t="s">
        <v>4090</v>
      </c>
      <c r="C4512" s="2" t="s">
        <v>24</v>
      </c>
      <c r="D4512" s="4">
        <v>52000000</v>
      </c>
      <c r="E4512" s="2" t="s">
        <v>3438</v>
      </c>
      <c r="F4512" s="2" t="s">
        <v>159</v>
      </c>
      <c r="G4512" s="2">
        <v>68.7</v>
      </c>
      <c r="H4512" s="2">
        <v>31.3</v>
      </c>
      <c r="I4512" s="2" t="s">
        <v>19</v>
      </c>
      <c r="J4512" s="6">
        <v>0.55000000000000004</v>
      </c>
      <c r="K4512" s="2">
        <v>2004</v>
      </c>
      <c r="L4512" s="2" t="s">
        <v>49</v>
      </c>
      <c r="M4512" s="3">
        <v>38048</v>
      </c>
    </row>
    <row r="4513" spans="1:13" x14ac:dyDescent="0.2">
      <c r="A4513" s="1" t="s">
        <v>108</v>
      </c>
      <c r="B4513" s="2" t="s">
        <v>3932</v>
      </c>
      <c r="C4513" s="2" t="s">
        <v>24</v>
      </c>
      <c r="D4513" s="4">
        <v>23900000</v>
      </c>
      <c r="E4513" s="2" t="s">
        <v>3438</v>
      </c>
      <c r="F4513" s="2" t="s">
        <v>130</v>
      </c>
      <c r="G4513" s="2">
        <v>63.2</v>
      </c>
      <c r="H4513" s="2">
        <v>36.799999999999997</v>
      </c>
      <c r="I4513" s="2" t="s">
        <v>19</v>
      </c>
      <c r="J4513" s="6">
        <v>0.55000000000000004</v>
      </c>
      <c r="K4513" s="2">
        <v>2004</v>
      </c>
      <c r="L4513" s="2" t="s">
        <v>49</v>
      </c>
      <c r="M4513" s="3">
        <v>38048</v>
      </c>
    </row>
    <row r="4514" spans="1:13" x14ac:dyDescent="0.2">
      <c r="A4514" s="1" t="s">
        <v>108</v>
      </c>
      <c r="B4514" s="2" t="s">
        <v>3719</v>
      </c>
      <c r="C4514" s="2" t="s">
        <v>15</v>
      </c>
      <c r="D4514" s="2" t="s">
        <v>4622</v>
      </c>
      <c r="E4514" s="2" t="s">
        <v>3438</v>
      </c>
      <c r="F4514" s="2" t="s">
        <v>55</v>
      </c>
      <c r="G4514" s="2">
        <v>61.3</v>
      </c>
      <c r="H4514" s="2">
        <v>38.700000000000003</v>
      </c>
      <c r="I4514" s="2" t="s">
        <v>26</v>
      </c>
      <c r="J4514" s="2" t="s">
        <v>20</v>
      </c>
      <c r="K4514" s="2">
        <v>2004</v>
      </c>
      <c r="L4514" s="2" t="s">
        <v>49</v>
      </c>
      <c r="M4514" s="3">
        <v>38048</v>
      </c>
    </row>
    <row r="4515" spans="1:13" x14ac:dyDescent="0.2">
      <c r="A4515" s="1" t="s">
        <v>52</v>
      </c>
      <c r="B4515" s="2" t="s">
        <v>4049</v>
      </c>
      <c r="C4515" s="2" t="s">
        <v>15</v>
      </c>
      <c r="D4515" s="2" t="s">
        <v>4623</v>
      </c>
      <c r="E4515" s="2" t="s">
        <v>3438</v>
      </c>
      <c r="F4515" s="2" t="s">
        <v>245</v>
      </c>
      <c r="G4515" s="2">
        <v>64.400000000000006</v>
      </c>
      <c r="H4515" s="2">
        <v>35.6</v>
      </c>
      <c r="I4515" s="2" t="s">
        <v>26</v>
      </c>
      <c r="J4515" s="2" t="s">
        <v>20</v>
      </c>
      <c r="K4515" s="2">
        <v>2004</v>
      </c>
      <c r="L4515" s="2" t="s">
        <v>49</v>
      </c>
      <c r="M4515" s="3">
        <v>38048</v>
      </c>
    </row>
    <row r="4516" spans="1:13" x14ac:dyDescent="0.2">
      <c r="A4516" s="1" t="s">
        <v>60</v>
      </c>
      <c r="B4516" s="2" t="s">
        <v>4624</v>
      </c>
      <c r="C4516" s="2" t="s">
        <v>24</v>
      </c>
      <c r="D4516" s="4">
        <v>7800000</v>
      </c>
      <c r="E4516" s="2" t="s">
        <v>3438</v>
      </c>
      <c r="F4516" s="2" t="s">
        <v>90</v>
      </c>
      <c r="G4516" s="2">
        <v>67.900000000000006</v>
      </c>
      <c r="H4516" s="2">
        <v>32.1</v>
      </c>
      <c r="I4516" s="2" t="s">
        <v>19</v>
      </c>
      <c r="J4516" s="6">
        <v>0.55000000000000004</v>
      </c>
      <c r="K4516" s="2">
        <v>2004</v>
      </c>
      <c r="L4516" s="2" t="s">
        <v>49</v>
      </c>
      <c r="M4516" s="3">
        <v>38048</v>
      </c>
    </row>
    <row r="4517" spans="1:13" x14ac:dyDescent="0.2">
      <c r="A4517" s="1" t="s">
        <v>511</v>
      </c>
      <c r="B4517" s="2" t="s">
        <v>3490</v>
      </c>
      <c r="C4517" s="2" t="s">
        <v>24</v>
      </c>
      <c r="D4517" s="4">
        <v>30000000</v>
      </c>
      <c r="E4517" s="2" t="s">
        <v>3438</v>
      </c>
      <c r="F4517" s="2" t="s">
        <v>95</v>
      </c>
      <c r="G4517" s="2">
        <v>75.2</v>
      </c>
      <c r="H4517" s="2">
        <v>24.8</v>
      </c>
      <c r="I4517" s="2" t="s">
        <v>19</v>
      </c>
      <c r="J4517" s="6">
        <v>0.55000000000000004</v>
      </c>
      <c r="K4517" s="2">
        <v>2004</v>
      </c>
      <c r="L4517" s="2" t="s">
        <v>49</v>
      </c>
      <c r="M4517" s="3">
        <v>38048</v>
      </c>
    </row>
    <row r="4518" spans="1:13" x14ac:dyDescent="0.2">
      <c r="A4518" s="1" t="s">
        <v>108</v>
      </c>
      <c r="B4518" s="2" t="s">
        <v>4132</v>
      </c>
      <c r="C4518" s="2" t="s">
        <v>15</v>
      </c>
      <c r="D4518" s="2" t="s">
        <v>4625</v>
      </c>
      <c r="E4518" s="2" t="s">
        <v>3438</v>
      </c>
      <c r="F4518" s="2" t="s">
        <v>76</v>
      </c>
      <c r="G4518" s="2">
        <v>68</v>
      </c>
      <c r="H4518" s="2">
        <v>32</v>
      </c>
      <c r="I4518" s="2" t="s">
        <v>19</v>
      </c>
      <c r="J4518" s="2" t="s">
        <v>20</v>
      </c>
      <c r="K4518" s="2">
        <v>2004</v>
      </c>
      <c r="L4518" s="2" t="s">
        <v>49</v>
      </c>
      <c r="M4518" s="3">
        <v>38048</v>
      </c>
    </row>
    <row r="4519" spans="1:13" x14ac:dyDescent="0.2">
      <c r="A4519" s="1" t="s">
        <v>32</v>
      </c>
      <c r="B4519" s="2" t="s">
        <v>2922</v>
      </c>
      <c r="C4519" s="2" t="s">
        <v>24</v>
      </c>
      <c r="D4519" s="4">
        <v>14500000</v>
      </c>
      <c r="E4519" s="2" t="s">
        <v>3438</v>
      </c>
      <c r="F4519" s="2" t="s">
        <v>59</v>
      </c>
      <c r="G4519" s="2">
        <v>72.900000000000006</v>
      </c>
      <c r="H4519" s="2">
        <v>27.1</v>
      </c>
      <c r="I4519" s="2" t="s">
        <v>19</v>
      </c>
      <c r="J4519" s="6">
        <v>0.55000000000000004</v>
      </c>
      <c r="K4519" s="2">
        <v>2004</v>
      </c>
      <c r="L4519" s="2" t="s">
        <v>49</v>
      </c>
      <c r="M4519" s="3">
        <v>38048</v>
      </c>
    </row>
    <row r="4520" spans="1:13" x14ac:dyDescent="0.2">
      <c r="A4520" s="1" t="s">
        <v>280</v>
      </c>
      <c r="B4520" s="2" t="s">
        <v>3491</v>
      </c>
      <c r="C4520" s="2" t="s">
        <v>24</v>
      </c>
      <c r="D4520" s="4">
        <v>40000000</v>
      </c>
      <c r="E4520" s="2" t="s">
        <v>3438</v>
      </c>
      <c r="F4520" s="2" t="s">
        <v>97</v>
      </c>
      <c r="G4520" s="2">
        <v>60.9</v>
      </c>
      <c r="H4520" s="2">
        <v>39.1</v>
      </c>
      <c r="I4520" s="2" t="s">
        <v>19</v>
      </c>
      <c r="J4520" s="6">
        <v>0.55000000000000004</v>
      </c>
      <c r="K4520" s="2">
        <v>2004</v>
      </c>
      <c r="L4520" s="2" t="s">
        <v>49</v>
      </c>
      <c r="M4520" s="3">
        <v>38048</v>
      </c>
    </row>
    <row r="4521" spans="1:13" x14ac:dyDescent="0.2">
      <c r="A4521" s="1" t="s">
        <v>269</v>
      </c>
      <c r="B4521" s="2" t="s">
        <v>3724</v>
      </c>
      <c r="C4521" s="2" t="s">
        <v>24</v>
      </c>
      <c r="D4521" s="4">
        <v>6500000</v>
      </c>
      <c r="E4521" s="2" t="s">
        <v>3438</v>
      </c>
      <c r="F4521" s="2" t="s">
        <v>4626</v>
      </c>
      <c r="G4521" s="2">
        <v>61.7</v>
      </c>
      <c r="H4521" s="2">
        <v>38.299999999999997</v>
      </c>
      <c r="I4521" s="2" t="s">
        <v>19</v>
      </c>
      <c r="J4521" s="6">
        <v>0.55000000000000004</v>
      </c>
      <c r="K4521" s="2">
        <v>2004</v>
      </c>
      <c r="L4521" s="2" t="s">
        <v>49</v>
      </c>
      <c r="M4521" s="3">
        <v>38048</v>
      </c>
    </row>
    <row r="4522" spans="1:13" x14ac:dyDescent="0.2">
      <c r="A4522" s="1" t="s">
        <v>521</v>
      </c>
      <c r="B4522" s="2" t="s">
        <v>3943</v>
      </c>
      <c r="C4522" s="2" t="s">
        <v>15</v>
      </c>
      <c r="D4522" s="2" t="s">
        <v>4627</v>
      </c>
      <c r="E4522" s="2" t="s">
        <v>3438</v>
      </c>
      <c r="F4522" s="2" t="s">
        <v>130</v>
      </c>
      <c r="G4522" s="2">
        <v>57.1</v>
      </c>
      <c r="H4522" s="2">
        <v>42.9</v>
      </c>
      <c r="I4522" s="2" t="s">
        <v>26</v>
      </c>
      <c r="J4522" s="2" t="s">
        <v>20</v>
      </c>
      <c r="K4522" s="2">
        <v>2004</v>
      </c>
      <c r="L4522" s="2" t="s">
        <v>49</v>
      </c>
      <c r="M4522" s="3">
        <v>38048</v>
      </c>
    </row>
    <row r="4523" spans="1:13" x14ac:dyDescent="0.2">
      <c r="A4523" s="1" t="s">
        <v>205</v>
      </c>
      <c r="B4523" s="2" t="s">
        <v>1581</v>
      </c>
      <c r="C4523" s="2" t="s">
        <v>15</v>
      </c>
      <c r="D4523" s="2" t="s">
        <v>4628</v>
      </c>
      <c r="E4523" s="2" t="s">
        <v>3438</v>
      </c>
      <c r="F4523" s="2" t="s">
        <v>95</v>
      </c>
      <c r="G4523" s="2">
        <v>62.7</v>
      </c>
      <c r="H4523" s="2">
        <v>37.299999999999997</v>
      </c>
      <c r="I4523" s="2" t="s">
        <v>26</v>
      </c>
      <c r="J4523" s="2" t="s">
        <v>20</v>
      </c>
      <c r="K4523" s="2">
        <v>2004</v>
      </c>
      <c r="L4523" s="2" t="s">
        <v>49</v>
      </c>
      <c r="M4523" s="3">
        <v>38048</v>
      </c>
    </row>
    <row r="4524" spans="1:13" x14ac:dyDescent="0.2">
      <c r="A4524" s="1" t="s">
        <v>91</v>
      </c>
      <c r="B4524" s="2" t="s">
        <v>3449</v>
      </c>
      <c r="C4524" s="2" t="s">
        <v>15</v>
      </c>
      <c r="D4524" s="2" t="s">
        <v>4629</v>
      </c>
      <c r="E4524" s="2" t="s">
        <v>3438</v>
      </c>
      <c r="F4524" s="2" t="s">
        <v>76</v>
      </c>
      <c r="G4524" s="2">
        <v>72.900000000000006</v>
      </c>
      <c r="H4524" s="2">
        <v>27.1</v>
      </c>
      <c r="I4524" s="2" t="s">
        <v>19</v>
      </c>
      <c r="J4524" s="2" t="s">
        <v>20</v>
      </c>
      <c r="K4524" s="2">
        <v>2004</v>
      </c>
      <c r="L4524" s="2" t="s">
        <v>49</v>
      </c>
      <c r="M4524" s="3">
        <v>38048</v>
      </c>
    </row>
    <row r="4525" spans="1:13" x14ac:dyDescent="0.2">
      <c r="A4525" s="1" t="s">
        <v>141</v>
      </c>
      <c r="B4525" s="2" t="s">
        <v>4630</v>
      </c>
      <c r="C4525" s="2" t="s">
        <v>24</v>
      </c>
      <c r="D4525" s="4">
        <v>9600000</v>
      </c>
      <c r="E4525" s="2" t="s">
        <v>3438</v>
      </c>
      <c r="F4525" s="2" t="s">
        <v>97</v>
      </c>
      <c r="G4525" s="2">
        <v>61.9</v>
      </c>
      <c r="H4525" s="2">
        <v>38.1</v>
      </c>
      <c r="I4525" s="2" t="s">
        <v>19</v>
      </c>
      <c r="J4525" s="6">
        <v>0.55000000000000004</v>
      </c>
      <c r="K4525" s="2">
        <v>2004</v>
      </c>
      <c r="L4525" s="2" t="s">
        <v>49</v>
      </c>
      <c r="M4525" s="3">
        <v>38048</v>
      </c>
    </row>
    <row r="4526" spans="1:13" x14ac:dyDescent="0.2">
      <c r="A4526" s="1" t="s">
        <v>205</v>
      </c>
      <c r="B4526" s="2" t="s">
        <v>3598</v>
      </c>
      <c r="C4526" s="2" t="s">
        <v>15</v>
      </c>
      <c r="D4526" s="2" t="s">
        <v>4631</v>
      </c>
      <c r="E4526" s="2" t="s">
        <v>3438</v>
      </c>
      <c r="F4526" s="2" t="s">
        <v>97</v>
      </c>
      <c r="G4526" s="2">
        <v>66.8</v>
      </c>
      <c r="H4526" s="2">
        <v>33.200000000000003</v>
      </c>
      <c r="I4526" s="2" t="s">
        <v>19</v>
      </c>
      <c r="J4526" s="2" t="s">
        <v>20</v>
      </c>
      <c r="K4526" s="2">
        <v>2004</v>
      </c>
      <c r="L4526" s="2" t="s">
        <v>49</v>
      </c>
      <c r="M4526" s="3">
        <v>38048</v>
      </c>
    </row>
    <row r="4527" spans="1:13" x14ac:dyDescent="0.2">
      <c r="A4527" s="1" t="s">
        <v>420</v>
      </c>
      <c r="B4527" s="2" t="s">
        <v>4632</v>
      </c>
      <c r="C4527" s="2" t="s">
        <v>24</v>
      </c>
      <c r="D4527" s="4">
        <v>7100000</v>
      </c>
      <c r="E4527" s="2" t="s">
        <v>3438</v>
      </c>
      <c r="F4527" s="2" t="s">
        <v>97</v>
      </c>
      <c r="G4527" s="2">
        <v>49.6</v>
      </c>
      <c r="H4527" s="2">
        <v>50.4</v>
      </c>
      <c r="I4527" s="2" t="s">
        <v>26</v>
      </c>
      <c r="J4527" s="6">
        <v>0.55000000000000004</v>
      </c>
      <c r="K4527" s="2">
        <v>2004</v>
      </c>
      <c r="L4527" s="2" t="s">
        <v>49</v>
      </c>
      <c r="M4527" s="3">
        <v>38048</v>
      </c>
    </row>
    <row r="4528" spans="1:13" x14ac:dyDescent="0.2">
      <c r="A4528" s="1" t="s">
        <v>87</v>
      </c>
      <c r="B4528" s="2" t="s">
        <v>4633</v>
      </c>
      <c r="C4528" s="2" t="s">
        <v>24</v>
      </c>
      <c r="D4528" s="4">
        <v>5000000</v>
      </c>
      <c r="E4528" s="2" t="s">
        <v>3438</v>
      </c>
      <c r="F4528" s="2" t="s">
        <v>245</v>
      </c>
      <c r="G4528" s="2">
        <v>50.6</v>
      </c>
      <c r="H4528" s="2">
        <v>49.4</v>
      </c>
      <c r="I4528" s="2" t="s">
        <v>26</v>
      </c>
      <c r="J4528" s="6">
        <v>0.55000000000000004</v>
      </c>
      <c r="K4528" s="2">
        <v>2004</v>
      </c>
      <c r="L4528" s="2" t="s">
        <v>49</v>
      </c>
      <c r="M4528" s="3">
        <v>38048</v>
      </c>
    </row>
    <row r="4529" spans="1:13" x14ac:dyDescent="0.2">
      <c r="A4529" s="1" t="s">
        <v>66</v>
      </c>
      <c r="B4529" s="2" t="s">
        <v>3825</v>
      </c>
      <c r="C4529" s="2" t="s">
        <v>24</v>
      </c>
      <c r="D4529" s="4">
        <v>11900000</v>
      </c>
      <c r="E4529" s="2" t="s">
        <v>3438</v>
      </c>
      <c r="F4529" s="2" t="s">
        <v>59</v>
      </c>
      <c r="G4529" s="2">
        <v>70.400000000000006</v>
      </c>
      <c r="H4529" s="2">
        <v>29.6</v>
      </c>
      <c r="I4529" s="2" t="s">
        <v>19</v>
      </c>
      <c r="J4529" s="6">
        <v>0.55000000000000004</v>
      </c>
      <c r="K4529" s="2">
        <v>2004</v>
      </c>
      <c r="L4529" s="2" t="s">
        <v>49</v>
      </c>
      <c r="M4529" s="3">
        <v>38048</v>
      </c>
    </row>
    <row r="4530" spans="1:13" x14ac:dyDescent="0.2">
      <c r="A4530" s="1" t="s">
        <v>293</v>
      </c>
      <c r="B4530" s="2" t="s">
        <v>3498</v>
      </c>
      <c r="C4530" s="2" t="s">
        <v>24</v>
      </c>
      <c r="D4530" s="4">
        <v>66000000</v>
      </c>
      <c r="E4530" s="2" t="s">
        <v>3438</v>
      </c>
      <c r="F4530" s="2" t="s">
        <v>115</v>
      </c>
      <c r="G4530" s="2">
        <v>56.2</v>
      </c>
      <c r="H4530" s="2">
        <v>43.9</v>
      </c>
      <c r="I4530" s="2" t="s">
        <v>19</v>
      </c>
      <c r="J4530" s="6">
        <v>0.55000000000000004</v>
      </c>
      <c r="K4530" s="2">
        <v>2004</v>
      </c>
      <c r="L4530" s="2" t="s">
        <v>49</v>
      </c>
      <c r="M4530" s="3">
        <v>38048</v>
      </c>
    </row>
    <row r="4531" spans="1:13" x14ac:dyDescent="0.2">
      <c r="A4531" s="1" t="s">
        <v>22</v>
      </c>
      <c r="B4531" s="2" t="s">
        <v>4634</v>
      </c>
      <c r="C4531" s="2" t="s">
        <v>24</v>
      </c>
      <c r="D4531" s="4">
        <v>1400000</v>
      </c>
      <c r="E4531" s="2" t="s">
        <v>3438</v>
      </c>
      <c r="F4531" s="2" t="s">
        <v>44</v>
      </c>
      <c r="G4531" s="2">
        <v>72.099999999999994</v>
      </c>
      <c r="H4531" s="2">
        <v>27.9</v>
      </c>
      <c r="I4531" s="2" t="s">
        <v>19</v>
      </c>
      <c r="J4531" s="6">
        <v>0.55000000000000004</v>
      </c>
      <c r="K4531" s="2">
        <v>2004</v>
      </c>
      <c r="L4531" s="2" t="s">
        <v>49</v>
      </c>
      <c r="M4531" s="3">
        <v>38048</v>
      </c>
    </row>
    <row r="4532" spans="1:13" x14ac:dyDescent="0.2">
      <c r="A4532" s="1" t="s">
        <v>108</v>
      </c>
      <c r="B4532" s="2" t="s">
        <v>3832</v>
      </c>
      <c r="C4532" s="2" t="s">
        <v>15</v>
      </c>
      <c r="D4532" s="2" t="s">
        <v>4635</v>
      </c>
      <c r="E4532" s="2" t="s">
        <v>3438</v>
      </c>
      <c r="F4532" s="2" t="s">
        <v>59</v>
      </c>
      <c r="G4532" s="2">
        <v>70</v>
      </c>
      <c r="H4532" s="2">
        <v>30</v>
      </c>
      <c r="I4532" s="2" t="s">
        <v>19</v>
      </c>
      <c r="J4532" s="2" t="s">
        <v>20</v>
      </c>
      <c r="K4532" s="2">
        <v>2004</v>
      </c>
      <c r="L4532" s="2" t="s">
        <v>49</v>
      </c>
      <c r="M4532" s="3">
        <v>38048</v>
      </c>
    </row>
    <row r="4533" spans="1:13" x14ac:dyDescent="0.2">
      <c r="A4533" s="1" t="s">
        <v>308</v>
      </c>
      <c r="B4533" s="2" t="s">
        <v>4636</v>
      </c>
      <c r="C4533" s="2" t="s">
        <v>24</v>
      </c>
      <c r="D4533" s="4">
        <v>45000000</v>
      </c>
      <c r="E4533" s="2" t="s">
        <v>3438</v>
      </c>
      <c r="F4533" s="2" t="s">
        <v>159</v>
      </c>
      <c r="G4533" s="2">
        <v>70.3</v>
      </c>
      <c r="H4533" s="2">
        <v>29.7</v>
      </c>
      <c r="I4533" s="2" t="s">
        <v>19</v>
      </c>
      <c r="J4533" s="2" t="s">
        <v>20</v>
      </c>
      <c r="K4533" s="2">
        <v>2004</v>
      </c>
      <c r="L4533" s="2" t="s">
        <v>49</v>
      </c>
      <c r="M4533" s="3">
        <v>38048</v>
      </c>
    </row>
    <row r="4534" spans="1:13" x14ac:dyDescent="0.2">
      <c r="A4534" s="1" t="s">
        <v>535</v>
      </c>
      <c r="B4534" s="2" t="s">
        <v>4104</v>
      </c>
      <c r="C4534" s="2" t="s">
        <v>24</v>
      </c>
      <c r="D4534" s="4">
        <v>3700000</v>
      </c>
      <c r="E4534" s="2" t="s">
        <v>3438</v>
      </c>
      <c r="F4534" s="2" t="s">
        <v>65</v>
      </c>
      <c r="G4534" s="2">
        <v>55</v>
      </c>
      <c r="H4534" s="2">
        <v>45</v>
      </c>
      <c r="I4534" s="2" t="s">
        <v>19</v>
      </c>
      <c r="J4534" s="6">
        <v>0.55000000000000004</v>
      </c>
      <c r="K4534" s="2">
        <v>2004</v>
      </c>
      <c r="L4534" s="2" t="s">
        <v>49</v>
      </c>
      <c r="M4534" s="3">
        <v>38048</v>
      </c>
    </row>
    <row r="4535" spans="1:13" x14ac:dyDescent="0.2">
      <c r="A4535" s="1" t="s">
        <v>290</v>
      </c>
      <c r="B4535" s="2" t="s">
        <v>4637</v>
      </c>
      <c r="C4535" s="2" t="s">
        <v>24</v>
      </c>
      <c r="D4535" s="4">
        <v>4000000</v>
      </c>
      <c r="E4535" s="2" t="s">
        <v>3438</v>
      </c>
      <c r="F4535" s="2" t="s">
        <v>55</v>
      </c>
      <c r="G4535" s="2">
        <v>58.3</v>
      </c>
      <c r="H4535" s="2">
        <v>41.7</v>
      </c>
      <c r="I4535" s="2" t="s">
        <v>26</v>
      </c>
      <c r="J4535" s="2" t="s">
        <v>20</v>
      </c>
      <c r="K4535" s="2">
        <v>2004</v>
      </c>
      <c r="L4535" s="2" t="s">
        <v>49</v>
      </c>
      <c r="M4535" s="3">
        <v>38048</v>
      </c>
    </row>
    <row r="4536" spans="1:13" x14ac:dyDescent="0.2">
      <c r="A4536" s="1" t="s">
        <v>242</v>
      </c>
      <c r="B4536" s="2" t="s">
        <v>2168</v>
      </c>
      <c r="C4536" s="2" t="s">
        <v>24</v>
      </c>
      <c r="D4536" s="4">
        <v>63000000</v>
      </c>
      <c r="E4536" s="2" t="s">
        <v>3438</v>
      </c>
      <c r="F4536" s="2" t="s">
        <v>76</v>
      </c>
      <c r="G4536" s="2">
        <v>71.900000000000006</v>
      </c>
      <c r="H4536" s="2">
        <v>28.1</v>
      </c>
      <c r="I4536" s="2" t="s">
        <v>19</v>
      </c>
      <c r="J4536" s="6">
        <v>0.55000000000000004</v>
      </c>
      <c r="K4536" s="2">
        <v>2004</v>
      </c>
      <c r="L4536" s="2" t="s">
        <v>49</v>
      </c>
      <c r="M4536" s="3">
        <v>38048</v>
      </c>
    </row>
    <row r="4537" spans="1:13" x14ac:dyDescent="0.2">
      <c r="A4537" s="1" t="s">
        <v>52</v>
      </c>
      <c r="B4537" s="2" t="s">
        <v>3637</v>
      </c>
      <c r="C4537" s="2" t="s">
        <v>15</v>
      </c>
      <c r="D4537" s="2" t="s">
        <v>4638</v>
      </c>
      <c r="E4537" s="2" t="s">
        <v>3438</v>
      </c>
      <c r="F4537" s="2" t="s">
        <v>95</v>
      </c>
      <c r="G4537" s="2">
        <v>69.900000000000006</v>
      </c>
      <c r="H4537" s="2">
        <v>30.1</v>
      </c>
      <c r="I4537" s="2" t="s">
        <v>19</v>
      </c>
      <c r="J4537" s="2" t="s">
        <v>20</v>
      </c>
      <c r="K4537" s="2">
        <v>2004</v>
      </c>
      <c r="L4537" s="2" t="s">
        <v>49</v>
      </c>
      <c r="M4537" s="3">
        <v>38048</v>
      </c>
    </row>
    <row r="4538" spans="1:13" x14ac:dyDescent="0.2">
      <c r="A4538" s="1" t="s">
        <v>52</v>
      </c>
      <c r="B4538" s="2" t="s">
        <v>3810</v>
      </c>
      <c r="C4538" s="2" t="s">
        <v>15</v>
      </c>
      <c r="D4538" s="2" t="s">
        <v>4639</v>
      </c>
      <c r="E4538" s="2" t="s">
        <v>3438</v>
      </c>
      <c r="F4538" s="2" t="s">
        <v>65</v>
      </c>
      <c r="G4538" s="2">
        <v>74.099999999999994</v>
      </c>
      <c r="H4538" s="2">
        <v>25.9</v>
      </c>
      <c r="I4538" s="2" t="s">
        <v>19</v>
      </c>
      <c r="J4538" s="2" t="s">
        <v>27</v>
      </c>
      <c r="K4538" s="2">
        <v>2004</v>
      </c>
      <c r="L4538" s="2" t="s">
        <v>49</v>
      </c>
      <c r="M4538" s="3">
        <v>38048</v>
      </c>
    </row>
    <row r="4539" spans="1:13" x14ac:dyDescent="0.2">
      <c r="A4539" s="1" t="s">
        <v>60</v>
      </c>
      <c r="B4539" s="2" t="s">
        <v>4435</v>
      </c>
      <c r="C4539" s="2" t="s">
        <v>24</v>
      </c>
      <c r="D4539" s="4">
        <v>5600000</v>
      </c>
      <c r="E4539" s="2" t="s">
        <v>3438</v>
      </c>
      <c r="F4539" s="2" t="s">
        <v>59</v>
      </c>
      <c r="G4539" s="2">
        <v>67.900000000000006</v>
      </c>
      <c r="H4539" s="2">
        <v>32.1</v>
      </c>
      <c r="I4539" s="2" t="s">
        <v>19</v>
      </c>
      <c r="J4539" s="6">
        <v>0.55000000000000004</v>
      </c>
      <c r="K4539" s="2">
        <v>2004</v>
      </c>
      <c r="L4539" s="2" t="s">
        <v>49</v>
      </c>
      <c r="M4539" s="3">
        <v>38048</v>
      </c>
    </row>
    <row r="4540" spans="1:13" x14ac:dyDescent="0.2">
      <c r="A4540" s="1" t="s">
        <v>420</v>
      </c>
      <c r="B4540" s="2" t="s">
        <v>3985</v>
      </c>
      <c r="C4540" s="2" t="s">
        <v>24</v>
      </c>
      <c r="D4540" s="4">
        <v>2785000</v>
      </c>
      <c r="E4540" s="2" t="s">
        <v>3438</v>
      </c>
      <c r="F4540" s="2" t="s">
        <v>44</v>
      </c>
      <c r="G4540" s="2">
        <v>64.2</v>
      </c>
      <c r="H4540" s="2">
        <v>35.799999999999997</v>
      </c>
      <c r="I4540" s="2" t="s">
        <v>19</v>
      </c>
      <c r="J4540" s="6">
        <v>0.55000000000000004</v>
      </c>
      <c r="K4540" s="2">
        <v>2004</v>
      </c>
      <c r="L4540" s="2" t="s">
        <v>49</v>
      </c>
      <c r="M4540" s="3">
        <v>38048</v>
      </c>
    </row>
    <row r="4541" spans="1:13" x14ac:dyDescent="0.2">
      <c r="A4541" s="1" t="s">
        <v>22</v>
      </c>
      <c r="B4541" s="2" t="s">
        <v>1476</v>
      </c>
      <c r="C4541" s="2" t="s">
        <v>24</v>
      </c>
      <c r="D4541" s="4">
        <v>6400000</v>
      </c>
      <c r="E4541" s="2" t="s">
        <v>3438</v>
      </c>
      <c r="F4541" s="2" t="s">
        <v>78</v>
      </c>
      <c r="G4541" s="2">
        <v>64.599999999999994</v>
      </c>
      <c r="H4541" s="2">
        <v>35.4</v>
      </c>
      <c r="I4541" s="2" t="s">
        <v>19</v>
      </c>
      <c r="J4541" s="6">
        <v>0.55000000000000004</v>
      </c>
      <c r="K4541" s="2">
        <v>2004</v>
      </c>
      <c r="L4541" s="2" t="s">
        <v>49</v>
      </c>
      <c r="M4541" s="3">
        <v>38048</v>
      </c>
    </row>
    <row r="4542" spans="1:13" x14ac:dyDescent="0.2">
      <c r="A4542" s="1" t="s">
        <v>60</v>
      </c>
      <c r="B4542" s="2" t="s">
        <v>4142</v>
      </c>
      <c r="C4542" s="2" t="s">
        <v>24</v>
      </c>
      <c r="D4542" s="4">
        <v>7905000</v>
      </c>
      <c r="E4542" s="2" t="s">
        <v>3438</v>
      </c>
      <c r="F4542" s="2" t="s">
        <v>130</v>
      </c>
      <c r="G4542" s="2">
        <v>75</v>
      </c>
      <c r="H4542" s="2">
        <v>25</v>
      </c>
      <c r="I4542" s="2" t="s">
        <v>19</v>
      </c>
      <c r="J4542" s="6">
        <v>0.55000000000000004</v>
      </c>
      <c r="K4542" s="2">
        <v>2004</v>
      </c>
      <c r="L4542" s="2" t="s">
        <v>49</v>
      </c>
      <c r="M4542" s="3">
        <v>38048</v>
      </c>
    </row>
    <row r="4543" spans="1:13" x14ac:dyDescent="0.2">
      <c r="A4543" s="1" t="s">
        <v>535</v>
      </c>
      <c r="B4543" s="2" t="s">
        <v>4640</v>
      </c>
      <c r="C4543" s="2" t="s">
        <v>24</v>
      </c>
      <c r="D4543" s="4">
        <v>1700000</v>
      </c>
      <c r="E4543" s="2" t="s">
        <v>3438</v>
      </c>
      <c r="F4543" s="2" t="s">
        <v>107</v>
      </c>
      <c r="G4543" s="2">
        <v>55.7</v>
      </c>
      <c r="H4543" s="2">
        <v>44.3</v>
      </c>
      <c r="I4543" s="2" t="s">
        <v>19</v>
      </c>
      <c r="J4543" s="6">
        <v>0.55000000000000004</v>
      </c>
      <c r="K4543" s="2">
        <v>2004</v>
      </c>
      <c r="L4543" s="2" t="s">
        <v>49</v>
      </c>
      <c r="M4543" s="3">
        <v>38048</v>
      </c>
    </row>
    <row r="4544" spans="1:13" x14ac:dyDescent="0.2">
      <c r="A4544" s="1" t="s">
        <v>280</v>
      </c>
      <c r="B4544" s="2" t="s">
        <v>4641</v>
      </c>
      <c r="C4544" s="2" t="s">
        <v>24</v>
      </c>
      <c r="D4544" s="4">
        <v>400000</v>
      </c>
      <c r="E4544" s="2" t="s">
        <v>3438</v>
      </c>
      <c r="F4544" s="2" t="s">
        <v>55</v>
      </c>
      <c r="G4544" s="2">
        <v>69.599999999999994</v>
      </c>
      <c r="H4544" s="2">
        <v>30.4</v>
      </c>
      <c r="I4544" s="2" t="s">
        <v>19</v>
      </c>
      <c r="J4544" s="6">
        <v>0.55000000000000004</v>
      </c>
      <c r="K4544" s="2">
        <v>2004</v>
      </c>
      <c r="L4544" s="2" t="s">
        <v>49</v>
      </c>
      <c r="M4544" s="3">
        <v>38048</v>
      </c>
    </row>
    <row r="4545" spans="1:13" x14ac:dyDescent="0.2">
      <c r="A4545" s="1" t="s">
        <v>22</v>
      </c>
      <c r="B4545" s="2" t="s">
        <v>4591</v>
      </c>
      <c r="C4545" s="2" t="s">
        <v>24</v>
      </c>
      <c r="D4545" s="4">
        <v>700000</v>
      </c>
      <c r="E4545" s="2" t="s">
        <v>3438</v>
      </c>
      <c r="F4545" s="2" t="s">
        <v>44</v>
      </c>
      <c r="G4545" s="2">
        <v>69.2</v>
      </c>
      <c r="H4545" s="2">
        <v>30.8</v>
      </c>
      <c r="I4545" s="2" t="s">
        <v>19</v>
      </c>
      <c r="J4545" s="6">
        <v>0.55000000000000004</v>
      </c>
      <c r="K4545" s="2">
        <v>2004</v>
      </c>
      <c r="L4545" s="2" t="s">
        <v>49</v>
      </c>
      <c r="M4545" s="3">
        <v>38048</v>
      </c>
    </row>
    <row r="4546" spans="1:13" x14ac:dyDescent="0.2">
      <c r="A4546" s="1" t="s">
        <v>1272</v>
      </c>
      <c r="B4546" s="2" t="s">
        <v>3986</v>
      </c>
      <c r="C4546" s="2" t="s">
        <v>24</v>
      </c>
      <c r="D4546" s="4">
        <v>8400000</v>
      </c>
      <c r="E4546" s="2" t="s">
        <v>3438</v>
      </c>
      <c r="F4546" s="2" t="s">
        <v>245</v>
      </c>
      <c r="G4546" s="2">
        <v>63.4</v>
      </c>
      <c r="H4546" s="2">
        <v>36.6</v>
      </c>
      <c r="I4546" s="2" t="s">
        <v>19</v>
      </c>
      <c r="J4546" s="6">
        <v>0.55000000000000004</v>
      </c>
      <c r="K4546" s="2">
        <v>2004</v>
      </c>
      <c r="L4546" s="2" t="s">
        <v>49</v>
      </c>
      <c r="M4546" s="3">
        <v>38048</v>
      </c>
    </row>
    <row r="4547" spans="1:13" x14ac:dyDescent="0.2">
      <c r="A4547" s="1" t="s">
        <v>374</v>
      </c>
      <c r="B4547" s="2" t="s">
        <v>4642</v>
      </c>
      <c r="C4547" s="2" t="s">
        <v>24</v>
      </c>
      <c r="D4547" s="4">
        <v>1000000</v>
      </c>
      <c r="E4547" s="2" t="s">
        <v>3438</v>
      </c>
      <c r="F4547" s="2" t="s">
        <v>107</v>
      </c>
      <c r="G4547" s="2">
        <v>60.8</v>
      </c>
      <c r="H4547" s="2">
        <v>39.200000000000003</v>
      </c>
      <c r="I4547" s="2" t="s">
        <v>19</v>
      </c>
      <c r="J4547" s="6">
        <v>0.55000000000000004</v>
      </c>
      <c r="K4547" s="2">
        <v>2004</v>
      </c>
      <c r="L4547" s="2" t="s">
        <v>49</v>
      </c>
      <c r="M4547" s="3">
        <v>38048</v>
      </c>
    </row>
    <row r="4548" spans="1:13" x14ac:dyDescent="0.2">
      <c r="A4548" s="1" t="s">
        <v>220</v>
      </c>
      <c r="B4548" s="2" t="s">
        <v>3757</v>
      </c>
      <c r="C4548" s="2" t="s">
        <v>24</v>
      </c>
      <c r="D4548" s="4">
        <v>14000000</v>
      </c>
      <c r="E4548" s="2" t="s">
        <v>3438</v>
      </c>
      <c r="F4548" s="2" t="s">
        <v>233</v>
      </c>
      <c r="G4548" s="2">
        <v>61.6</v>
      </c>
      <c r="H4548" s="2">
        <v>38.4</v>
      </c>
      <c r="I4548" s="2" t="s">
        <v>26</v>
      </c>
      <c r="J4548" s="2" t="s">
        <v>20</v>
      </c>
      <c r="K4548" s="2">
        <v>2004</v>
      </c>
      <c r="L4548" s="2" t="s">
        <v>49</v>
      </c>
      <c r="M4548" s="3">
        <v>38048</v>
      </c>
    </row>
    <row r="4549" spans="1:13" x14ac:dyDescent="0.2">
      <c r="A4549" s="1" t="s">
        <v>287</v>
      </c>
      <c r="B4549" s="2" t="s">
        <v>4546</v>
      </c>
      <c r="C4549" s="2" t="s">
        <v>24</v>
      </c>
      <c r="D4549" s="4">
        <v>7400000</v>
      </c>
      <c r="E4549" s="2" t="s">
        <v>3438</v>
      </c>
      <c r="F4549" s="2" t="s">
        <v>95</v>
      </c>
      <c r="G4549" s="2">
        <v>43.8</v>
      </c>
      <c r="H4549" s="2">
        <v>56.2</v>
      </c>
      <c r="I4549" s="2" t="s">
        <v>26</v>
      </c>
      <c r="J4549" s="6">
        <v>0.55000000000000004</v>
      </c>
      <c r="K4549" s="2">
        <v>2004</v>
      </c>
      <c r="L4549" s="2" t="s">
        <v>49</v>
      </c>
      <c r="M4549" s="3">
        <v>38048</v>
      </c>
    </row>
    <row r="4550" spans="1:13" x14ac:dyDescent="0.2">
      <c r="A4550" s="1" t="s">
        <v>13</v>
      </c>
      <c r="B4550" s="2" t="s">
        <v>3758</v>
      </c>
      <c r="C4550" s="2" t="s">
        <v>24</v>
      </c>
      <c r="D4550" s="4">
        <v>13100000</v>
      </c>
      <c r="E4550" s="2" t="s">
        <v>3438</v>
      </c>
      <c r="F4550" s="2" t="s">
        <v>44</v>
      </c>
      <c r="G4550" s="2">
        <v>50.8</v>
      </c>
      <c r="H4550" s="2">
        <v>49.3</v>
      </c>
      <c r="I4550" s="2" t="s">
        <v>26</v>
      </c>
      <c r="J4550" s="6">
        <v>0.55000000000000004</v>
      </c>
      <c r="K4550" s="2">
        <v>2004</v>
      </c>
      <c r="L4550" s="2" t="s">
        <v>49</v>
      </c>
      <c r="M4550" s="3">
        <v>38048</v>
      </c>
    </row>
    <row r="4551" spans="1:13" x14ac:dyDescent="0.2">
      <c r="A4551" s="1" t="s">
        <v>1272</v>
      </c>
      <c r="B4551" s="2" t="s">
        <v>4532</v>
      </c>
      <c r="C4551" s="2" t="s">
        <v>24</v>
      </c>
      <c r="D4551" s="4">
        <v>2200000</v>
      </c>
      <c r="E4551" s="2" t="s">
        <v>3438</v>
      </c>
      <c r="F4551" s="2" t="s">
        <v>59</v>
      </c>
      <c r="G4551" s="2">
        <v>62.3</v>
      </c>
      <c r="H4551" s="2">
        <v>37.700000000000003</v>
      </c>
      <c r="I4551" s="2" t="s">
        <v>26</v>
      </c>
      <c r="J4551" s="2" t="s">
        <v>20</v>
      </c>
      <c r="K4551" s="2">
        <v>2004</v>
      </c>
      <c r="L4551" s="2" t="s">
        <v>49</v>
      </c>
      <c r="M4551" s="3">
        <v>38048</v>
      </c>
    </row>
    <row r="4552" spans="1:13" x14ac:dyDescent="0.2">
      <c r="A4552" s="1" t="s">
        <v>22</v>
      </c>
      <c r="B4552" s="2" t="s">
        <v>4122</v>
      </c>
      <c r="C4552" s="2" t="s">
        <v>15</v>
      </c>
      <c r="D4552" s="2" t="s">
        <v>4643</v>
      </c>
      <c r="E4552" s="2" t="s">
        <v>3438</v>
      </c>
      <c r="F4552" s="2" t="s">
        <v>59</v>
      </c>
      <c r="G4552" s="2">
        <v>47.4</v>
      </c>
      <c r="H4552" s="2">
        <v>52.6</v>
      </c>
      <c r="I4552" s="2" t="s">
        <v>26</v>
      </c>
      <c r="J4552" s="2" t="s">
        <v>20</v>
      </c>
      <c r="K4552" s="2">
        <v>2004</v>
      </c>
      <c r="L4552" s="2" t="s">
        <v>49</v>
      </c>
      <c r="M4552" s="3">
        <v>38048</v>
      </c>
    </row>
    <row r="4553" spans="1:13" x14ac:dyDescent="0.2">
      <c r="A4553" s="1" t="s">
        <v>22</v>
      </c>
      <c r="B4553" s="2" t="s">
        <v>4032</v>
      </c>
      <c r="C4553" s="2" t="s">
        <v>24</v>
      </c>
      <c r="D4553" s="4">
        <v>7500000</v>
      </c>
      <c r="E4553" s="2" t="s">
        <v>3438</v>
      </c>
      <c r="F4553" s="2" t="s">
        <v>233</v>
      </c>
      <c r="G4553" s="2">
        <v>64.900000000000006</v>
      </c>
      <c r="H4553" s="2">
        <v>35.1</v>
      </c>
      <c r="I4553" s="2" t="s">
        <v>19</v>
      </c>
      <c r="J4553" s="6">
        <v>0.55000000000000004</v>
      </c>
      <c r="K4553" s="2">
        <v>2004</v>
      </c>
      <c r="L4553" s="2" t="s">
        <v>49</v>
      </c>
      <c r="M4553" s="3">
        <v>38048</v>
      </c>
    </row>
    <row r="4554" spans="1:13" x14ac:dyDescent="0.2">
      <c r="A4554" s="1" t="s">
        <v>205</v>
      </c>
      <c r="B4554" s="2" t="s">
        <v>4052</v>
      </c>
      <c r="C4554" s="2" t="s">
        <v>15</v>
      </c>
      <c r="D4554" s="2" t="s">
        <v>4644</v>
      </c>
      <c r="E4554" s="2" t="s">
        <v>3438</v>
      </c>
      <c r="F4554" s="2" t="s">
        <v>130</v>
      </c>
      <c r="G4554" s="2">
        <v>65.5</v>
      </c>
      <c r="H4554" s="2">
        <v>34.5</v>
      </c>
      <c r="I4554" s="2" t="s">
        <v>26</v>
      </c>
      <c r="J4554" s="2" t="s">
        <v>20</v>
      </c>
      <c r="K4554" s="2">
        <v>2003</v>
      </c>
      <c r="L4554" s="2" t="s">
        <v>36</v>
      </c>
      <c r="M4554" s="3">
        <v>37929</v>
      </c>
    </row>
    <row r="4555" spans="1:13" x14ac:dyDescent="0.2">
      <c r="A4555" s="1" t="s">
        <v>242</v>
      </c>
      <c r="B4555" s="2" t="s">
        <v>2145</v>
      </c>
      <c r="C4555" s="2" t="s">
        <v>24</v>
      </c>
      <c r="D4555" s="4">
        <v>120000000</v>
      </c>
      <c r="E4555" s="2" t="s">
        <v>3438</v>
      </c>
      <c r="F4555" s="2" t="s">
        <v>107</v>
      </c>
      <c r="G4555" s="2">
        <v>68.400000000000006</v>
      </c>
      <c r="H4555" s="2">
        <v>31.6</v>
      </c>
      <c r="I4555" s="2" t="s">
        <v>19</v>
      </c>
      <c r="J4555" s="6">
        <v>0.55000000000000004</v>
      </c>
      <c r="K4555" s="2">
        <v>2003</v>
      </c>
      <c r="L4555" s="2" t="s">
        <v>36</v>
      </c>
      <c r="M4555" s="3">
        <v>37929</v>
      </c>
    </row>
    <row r="4556" spans="1:13" x14ac:dyDescent="0.2">
      <c r="A4556" s="1" t="s">
        <v>83</v>
      </c>
      <c r="B4556" s="2" t="s">
        <v>3473</v>
      </c>
      <c r="C4556" s="2" t="s">
        <v>24</v>
      </c>
      <c r="D4556" s="4">
        <v>295000000</v>
      </c>
      <c r="E4556" s="2" t="s">
        <v>3438</v>
      </c>
      <c r="F4556" s="2" t="s">
        <v>107</v>
      </c>
      <c r="G4556" s="2">
        <v>70.599999999999994</v>
      </c>
      <c r="H4556" s="2">
        <v>29.4</v>
      </c>
      <c r="I4556" s="2" t="s">
        <v>19</v>
      </c>
      <c r="J4556" s="6">
        <v>0.55000000000000004</v>
      </c>
      <c r="K4556" s="2">
        <v>2003</v>
      </c>
      <c r="L4556" s="2" t="s">
        <v>36</v>
      </c>
      <c r="M4556" s="3">
        <v>37929</v>
      </c>
    </row>
    <row r="4557" spans="1:13" x14ac:dyDescent="0.2">
      <c r="A4557" s="1" t="s">
        <v>13</v>
      </c>
      <c r="B4557" s="2" t="s">
        <v>3936</v>
      </c>
      <c r="C4557" s="2" t="s">
        <v>24</v>
      </c>
      <c r="D4557" s="4">
        <v>49500000</v>
      </c>
      <c r="E4557" s="2" t="s">
        <v>3438</v>
      </c>
      <c r="F4557" s="2" t="s">
        <v>107</v>
      </c>
      <c r="G4557" s="2">
        <v>68.7</v>
      </c>
      <c r="H4557" s="2">
        <v>31.3</v>
      </c>
      <c r="I4557" s="2" t="s">
        <v>19</v>
      </c>
      <c r="J4557" s="6">
        <v>0.55000000000000004</v>
      </c>
      <c r="K4557" s="2">
        <v>2003</v>
      </c>
      <c r="L4557" s="2" t="s">
        <v>36</v>
      </c>
      <c r="M4557" s="3">
        <v>37929</v>
      </c>
    </row>
    <row r="4558" spans="1:13" x14ac:dyDescent="0.2">
      <c r="A4558" s="1" t="s">
        <v>511</v>
      </c>
      <c r="B4558" s="2" t="s">
        <v>3939</v>
      </c>
      <c r="C4558" s="2" t="s">
        <v>24</v>
      </c>
      <c r="D4558" s="4">
        <v>8000000</v>
      </c>
      <c r="E4558" s="2" t="s">
        <v>3438</v>
      </c>
      <c r="F4558" s="2" t="s">
        <v>245</v>
      </c>
      <c r="G4558" s="2">
        <v>59.2</v>
      </c>
      <c r="H4558" s="2">
        <v>40.799999999999997</v>
      </c>
      <c r="I4558" s="2" t="s">
        <v>19</v>
      </c>
      <c r="J4558" s="6">
        <v>0.55000000000000004</v>
      </c>
      <c r="K4558" s="2">
        <v>2003</v>
      </c>
      <c r="L4558" s="2" t="s">
        <v>36</v>
      </c>
      <c r="M4558" s="3">
        <v>37929</v>
      </c>
    </row>
    <row r="4559" spans="1:13" x14ac:dyDescent="0.2">
      <c r="A4559" s="1" t="s">
        <v>13</v>
      </c>
      <c r="B4559" s="2" t="s">
        <v>4195</v>
      </c>
      <c r="C4559" s="2" t="s">
        <v>15</v>
      </c>
      <c r="D4559" s="2" t="s">
        <v>4645</v>
      </c>
      <c r="E4559" s="2" t="s">
        <v>3438</v>
      </c>
      <c r="F4559" s="2" t="s">
        <v>55</v>
      </c>
      <c r="G4559" s="2">
        <v>62.47</v>
      </c>
      <c r="H4559" s="2">
        <v>37.53</v>
      </c>
      <c r="I4559" s="2" t="s">
        <v>26</v>
      </c>
      <c r="J4559" s="2" t="s">
        <v>20</v>
      </c>
      <c r="K4559" s="2">
        <v>2003</v>
      </c>
      <c r="L4559" s="2" t="s">
        <v>36</v>
      </c>
      <c r="M4559" s="3">
        <v>37929</v>
      </c>
    </row>
    <row r="4560" spans="1:13" x14ac:dyDescent="0.2">
      <c r="A4560" s="1" t="s">
        <v>66</v>
      </c>
      <c r="B4560" s="2" t="s">
        <v>2154</v>
      </c>
      <c r="C4560" s="2" t="s">
        <v>15</v>
      </c>
      <c r="D4560" s="2" t="s">
        <v>4646</v>
      </c>
      <c r="E4560" s="2" t="s">
        <v>3438</v>
      </c>
      <c r="F4560" s="2" t="s">
        <v>55</v>
      </c>
      <c r="G4560" s="2">
        <v>65.900000000000006</v>
      </c>
      <c r="H4560" s="2">
        <v>34.1</v>
      </c>
      <c r="I4560" s="2" t="s">
        <v>26</v>
      </c>
      <c r="J4560" s="2" t="s">
        <v>20</v>
      </c>
      <c r="K4560" s="2">
        <v>2003</v>
      </c>
      <c r="L4560" s="2" t="s">
        <v>36</v>
      </c>
      <c r="M4560" s="3">
        <v>37929</v>
      </c>
    </row>
    <row r="4561" spans="1:13" x14ac:dyDescent="0.2">
      <c r="A4561" s="1" t="s">
        <v>290</v>
      </c>
      <c r="B4561" s="2" t="s">
        <v>3796</v>
      </c>
      <c r="C4561" s="2" t="s">
        <v>24</v>
      </c>
      <c r="D4561" s="4">
        <v>103000000</v>
      </c>
      <c r="E4561" s="2" t="s">
        <v>3438</v>
      </c>
      <c r="F4561" s="2" t="s">
        <v>51</v>
      </c>
      <c r="G4561" s="2">
        <v>54.4</v>
      </c>
      <c r="H4561" s="2">
        <v>45.9</v>
      </c>
      <c r="I4561" s="2" t="s">
        <v>26</v>
      </c>
      <c r="J4561" s="2" t="s">
        <v>20</v>
      </c>
      <c r="K4561" s="2">
        <v>2003</v>
      </c>
      <c r="L4561" s="2" t="s">
        <v>36</v>
      </c>
      <c r="M4561" s="3">
        <v>37929</v>
      </c>
    </row>
    <row r="4562" spans="1:13" x14ac:dyDescent="0.2">
      <c r="A4562" s="1" t="s">
        <v>290</v>
      </c>
      <c r="B4562" s="2" t="s">
        <v>4136</v>
      </c>
      <c r="C4562" s="2" t="s">
        <v>24</v>
      </c>
      <c r="D4562" s="4">
        <v>26500000</v>
      </c>
      <c r="E4562" s="2" t="s">
        <v>3438</v>
      </c>
      <c r="F4562" s="2" t="s">
        <v>44</v>
      </c>
      <c r="G4562" s="2">
        <v>58.7</v>
      </c>
      <c r="H4562" s="2">
        <v>41.3</v>
      </c>
      <c r="I4562" s="2" t="s">
        <v>19</v>
      </c>
      <c r="J4562" s="6">
        <v>0.55000000000000004</v>
      </c>
      <c r="K4562" s="2">
        <v>2003</v>
      </c>
      <c r="L4562" s="2" t="s">
        <v>36</v>
      </c>
      <c r="M4562" s="3">
        <v>37929</v>
      </c>
    </row>
    <row r="4563" spans="1:13" x14ac:dyDescent="0.2">
      <c r="A4563" s="1" t="s">
        <v>374</v>
      </c>
      <c r="B4563" s="2" t="s">
        <v>3605</v>
      </c>
      <c r="C4563" s="2" t="s">
        <v>15</v>
      </c>
      <c r="D4563" s="2" t="s">
        <v>4647</v>
      </c>
      <c r="E4563" s="2" t="s">
        <v>3438</v>
      </c>
      <c r="F4563" s="2" t="s">
        <v>107</v>
      </c>
      <c r="G4563" s="2">
        <v>72.5</v>
      </c>
      <c r="H4563" s="2">
        <v>27.4</v>
      </c>
      <c r="I4563" s="2" t="s">
        <v>19</v>
      </c>
      <c r="J4563" s="2" t="s">
        <v>20</v>
      </c>
      <c r="K4563" s="2">
        <v>2003</v>
      </c>
      <c r="L4563" s="2" t="s">
        <v>36</v>
      </c>
      <c r="M4563" s="3">
        <v>37929</v>
      </c>
    </row>
    <row r="4564" spans="1:13" x14ac:dyDescent="0.2">
      <c r="A4564" s="1" t="s">
        <v>91</v>
      </c>
      <c r="B4564" s="2" t="s">
        <v>2166</v>
      </c>
      <c r="C4564" s="2" t="s">
        <v>24</v>
      </c>
      <c r="D4564" s="4">
        <v>11000000</v>
      </c>
      <c r="E4564" s="2" t="s">
        <v>3438</v>
      </c>
      <c r="F4564" s="2" t="s">
        <v>76</v>
      </c>
      <c r="G4564" s="2">
        <v>65.099999999999994</v>
      </c>
      <c r="H4564" s="2">
        <v>34.9</v>
      </c>
      <c r="I4564" s="2" t="s">
        <v>19</v>
      </c>
      <c r="J4564" s="6">
        <v>0.55000000000000004</v>
      </c>
      <c r="K4564" s="2">
        <v>2003</v>
      </c>
      <c r="L4564" s="2" t="s">
        <v>36</v>
      </c>
      <c r="M4564" s="3">
        <v>37929</v>
      </c>
    </row>
    <row r="4565" spans="1:13" x14ac:dyDescent="0.2">
      <c r="A4565" s="1" t="s">
        <v>91</v>
      </c>
      <c r="B4565" s="2" t="s">
        <v>2126</v>
      </c>
      <c r="C4565" s="2" t="s">
        <v>15</v>
      </c>
      <c r="D4565" s="2" t="s">
        <v>4648</v>
      </c>
      <c r="E4565" s="2" t="s">
        <v>3438</v>
      </c>
      <c r="F4565" s="2" t="s">
        <v>107</v>
      </c>
      <c r="G4565" s="2">
        <v>80.599999999999994</v>
      </c>
      <c r="H4565" s="2">
        <v>19.399999999999999</v>
      </c>
      <c r="I4565" s="2" t="s">
        <v>19</v>
      </c>
      <c r="J4565" s="2" t="s">
        <v>20</v>
      </c>
      <c r="K4565" s="2">
        <v>2003</v>
      </c>
      <c r="L4565" s="2" t="s">
        <v>36</v>
      </c>
      <c r="M4565" s="3">
        <v>37929</v>
      </c>
    </row>
    <row r="4566" spans="1:13" x14ac:dyDescent="0.2">
      <c r="A4566" s="1" t="s">
        <v>91</v>
      </c>
      <c r="B4566" s="2" t="s">
        <v>2126</v>
      </c>
      <c r="C4566" s="2" t="s">
        <v>15</v>
      </c>
      <c r="D4566" s="2" t="s">
        <v>4649</v>
      </c>
      <c r="E4566" s="2" t="s">
        <v>3438</v>
      </c>
      <c r="F4566" s="2" t="s">
        <v>55</v>
      </c>
      <c r="G4566" s="2">
        <v>77.2</v>
      </c>
      <c r="H4566" s="2">
        <v>22.8</v>
      </c>
      <c r="I4566" s="2" t="s">
        <v>19</v>
      </c>
      <c r="J4566" s="2" t="s">
        <v>20</v>
      </c>
      <c r="K4566" s="2">
        <v>2003</v>
      </c>
      <c r="L4566" s="2" t="s">
        <v>36</v>
      </c>
      <c r="M4566" s="3">
        <v>37929</v>
      </c>
    </row>
    <row r="4567" spans="1:13" x14ac:dyDescent="0.2">
      <c r="A4567" s="1" t="s">
        <v>308</v>
      </c>
      <c r="B4567" s="2" t="s">
        <v>4636</v>
      </c>
      <c r="C4567" s="2" t="s">
        <v>24</v>
      </c>
      <c r="D4567" s="4">
        <v>45000000</v>
      </c>
      <c r="E4567" s="2" t="s">
        <v>3438</v>
      </c>
      <c r="F4567" s="2" t="s">
        <v>51</v>
      </c>
      <c r="G4567" s="2">
        <v>86.74</v>
      </c>
      <c r="H4567" s="2">
        <v>13.26</v>
      </c>
      <c r="I4567" s="2" t="s">
        <v>19</v>
      </c>
      <c r="J4567" s="2" t="s">
        <v>20</v>
      </c>
      <c r="K4567" s="2">
        <v>2003</v>
      </c>
      <c r="L4567" s="2" t="s">
        <v>36</v>
      </c>
      <c r="M4567" s="3">
        <v>37929</v>
      </c>
    </row>
    <row r="4568" spans="1:13" x14ac:dyDescent="0.2">
      <c r="A4568" s="1" t="s">
        <v>45</v>
      </c>
      <c r="B4568" s="2" t="s">
        <v>2158</v>
      </c>
      <c r="C4568" s="2" t="s">
        <v>15</v>
      </c>
      <c r="D4568" s="2" t="s">
        <v>4650</v>
      </c>
      <c r="E4568" s="2" t="s">
        <v>3438</v>
      </c>
      <c r="F4568" s="2" t="s">
        <v>35</v>
      </c>
      <c r="G4568" s="2">
        <v>66.7</v>
      </c>
      <c r="H4568" s="2">
        <v>33.299999999999997</v>
      </c>
      <c r="I4568" s="2" t="s">
        <v>19</v>
      </c>
      <c r="J4568" s="2" t="s">
        <v>20</v>
      </c>
      <c r="K4568" s="2">
        <v>2003</v>
      </c>
      <c r="L4568" s="2" t="s">
        <v>36</v>
      </c>
      <c r="M4568" s="3">
        <v>37929</v>
      </c>
    </row>
    <row r="4569" spans="1:13" x14ac:dyDescent="0.2">
      <c r="A4569" s="1" t="s">
        <v>339</v>
      </c>
      <c r="B4569" s="2" t="s">
        <v>3635</v>
      </c>
      <c r="C4569" s="2" t="s">
        <v>24</v>
      </c>
      <c r="D4569" s="4">
        <v>22200000</v>
      </c>
      <c r="E4569" s="2" t="s">
        <v>3438</v>
      </c>
      <c r="F4569" s="2" t="s">
        <v>130</v>
      </c>
      <c r="G4569" s="2">
        <v>65.8</v>
      </c>
      <c r="H4569" s="2">
        <v>34.200000000000003</v>
      </c>
      <c r="I4569" s="2" t="s">
        <v>19</v>
      </c>
      <c r="J4569" s="6">
        <v>0.55000000000000004</v>
      </c>
      <c r="K4569" s="2">
        <v>2003</v>
      </c>
      <c r="L4569" s="2" t="s">
        <v>36</v>
      </c>
      <c r="M4569" s="3">
        <v>37929</v>
      </c>
    </row>
    <row r="4570" spans="1:13" x14ac:dyDescent="0.2">
      <c r="A4570" s="1" t="s">
        <v>535</v>
      </c>
      <c r="B4570" s="2" t="s">
        <v>4651</v>
      </c>
      <c r="C4570" s="2" t="s">
        <v>24</v>
      </c>
      <c r="D4570" s="4">
        <v>2200000</v>
      </c>
      <c r="E4570" s="2" t="s">
        <v>3438</v>
      </c>
      <c r="F4570" s="7"/>
      <c r="G4570" s="2">
        <v>65.400000000000006</v>
      </c>
      <c r="H4570" s="2">
        <v>34.6</v>
      </c>
      <c r="I4570" s="2" t="s">
        <v>19</v>
      </c>
      <c r="J4570" s="6">
        <v>0.55000000000000004</v>
      </c>
      <c r="K4570" s="2">
        <v>2003</v>
      </c>
      <c r="L4570" s="2" t="s">
        <v>36</v>
      </c>
      <c r="M4570" s="3">
        <v>37929</v>
      </c>
    </row>
    <row r="4571" spans="1:13" x14ac:dyDescent="0.2">
      <c r="A4571" s="1" t="s">
        <v>339</v>
      </c>
      <c r="B4571" s="2" t="s">
        <v>4652</v>
      </c>
      <c r="C4571" s="2" t="s">
        <v>24</v>
      </c>
      <c r="D4571" s="4">
        <v>3700000</v>
      </c>
      <c r="E4571" s="2" t="s">
        <v>3438</v>
      </c>
      <c r="F4571" s="2" t="s">
        <v>59</v>
      </c>
      <c r="G4571" s="2">
        <v>73.7</v>
      </c>
      <c r="H4571" s="2">
        <v>26.3</v>
      </c>
      <c r="I4571" s="2" t="s">
        <v>19</v>
      </c>
      <c r="J4571" s="6">
        <v>0.55000000000000004</v>
      </c>
      <c r="K4571" s="2">
        <v>2003</v>
      </c>
      <c r="L4571" s="2" t="s">
        <v>36</v>
      </c>
      <c r="M4571" s="3">
        <v>37929</v>
      </c>
    </row>
    <row r="4572" spans="1:13" x14ac:dyDescent="0.2">
      <c r="A4572" s="1" t="s">
        <v>220</v>
      </c>
      <c r="B4572" s="2" t="s">
        <v>3757</v>
      </c>
      <c r="C4572" s="2" t="s">
        <v>24</v>
      </c>
      <c r="D4572" s="4">
        <v>14000000</v>
      </c>
      <c r="E4572" s="2" t="s">
        <v>3438</v>
      </c>
      <c r="F4572" s="2" t="s">
        <v>78</v>
      </c>
      <c r="G4572" s="2">
        <v>63.12</v>
      </c>
      <c r="H4572" s="2">
        <v>36.880000000000003</v>
      </c>
      <c r="I4572" s="2" t="s">
        <v>26</v>
      </c>
      <c r="J4572" s="2" t="s">
        <v>20</v>
      </c>
      <c r="K4572" s="2">
        <v>2003</v>
      </c>
      <c r="L4572" s="2" t="s">
        <v>36</v>
      </c>
      <c r="M4572" s="3">
        <v>37929</v>
      </c>
    </row>
    <row r="4573" spans="1:13" x14ac:dyDescent="0.2">
      <c r="A4573" s="1" t="s">
        <v>13</v>
      </c>
      <c r="B4573" s="2" t="s">
        <v>3758</v>
      </c>
      <c r="C4573" s="2" t="s">
        <v>24</v>
      </c>
      <c r="D4573" s="4">
        <v>13100000</v>
      </c>
      <c r="E4573" s="2" t="s">
        <v>3438</v>
      </c>
      <c r="F4573" s="2" t="s">
        <v>176</v>
      </c>
      <c r="G4573" s="2">
        <v>48.33</v>
      </c>
      <c r="H4573" s="2">
        <v>51.67</v>
      </c>
      <c r="I4573" s="2" t="s">
        <v>26</v>
      </c>
      <c r="J4573" s="6">
        <v>0.55000000000000004</v>
      </c>
      <c r="K4573" s="2">
        <v>2003</v>
      </c>
      <c r="L4573" s="2" t="s">
        <v>36</v>
      </c>
      <c r="M4573" s="3">
        <v>37929</v>
      </c>
    </row>
    <row r="4574" spans="1:13" x14ac:dyDescent="0.2">
      <c r="A4574" s="1" t="s">
        <v>52</v>
      </c>
      <c r="B4574" s="2" t="s">
        <v>3766</v>
      </c>
      <c r="C4574" s="2" t="s">
        <v>15</v>
      </c>
      <c r="D4574" s="2" t="s">
        <v>4653</v>
      </c>
      <c r="E4574" s="2" t="s">
        <v>3438</v>
      </c>
      <c r="F4574" s="2" t="s">
        <v>107</v>
      </c>
      <c r="G4574" s="2">
        <v>47.8</v>
      </c>
      <c r="H4574" s="2">
        <v>52.2</v>
      </c>
      <c r="I4574" s="2" t="s">
        <v>26</v>
      </c>
      <c r="J4574" s="2" t="s">
        <v>20</v>
      </c>
      <c r="K4574" s="2">
        <v>2003</v>
      </c>
      <c r="L4574" s="2" t="s">
        <v>36</v>
      </c>
      <c r="M4574" s="3">
        <v>37929</v>
      </c>
    </row>
    <row r="4575" spans="1:13" x14ac:dyDescent="0.2">
      <c r="A4575" s="1" t="s">
        <v>66</v>
      </c>
      <c r="B4575" s="2" t="s">
        <v>3666</v>
      </c>
      <c r="C4575" s="2" t="s">
        <v>15</v>
      </c>
      <c r="D4575" s="2" t="s">
        <v>4654</v>
      </c>
      <c r="E4575" s="2" t="s">
        <v>3438</v>
      </c>
      <c r="F4575" s="2" t="s">
        <v>107</v>
      </c>
      <c r="G4575" s="2">
        <v>79.7</v>
      </c>
      <c r="H4575" s="2">
        <v>20.3</v>
      </c>
      <c r="I4575" s="2" t="s">
        <v>19</v>
      </c>
      <c r="J4575" s="2" t="s">
        <v>20</v>
      </c>
      <c r="K4575" s="2">
        <v>2003</v>
      </c>
      <c r="L4575" s="2" t="s">
        <v>36</v>
      </c>
      <c r="M4575" s="3">
        <v>37929</v>
      </c>
    </row>
    <row r="4576" spans="1:13" x14ac:dyDescent="0.2">
      <c r="A4576" s="1" t="s">
        <v>223</v>
      </c>
      <c r="B4576" s="2" t="s">
        <v>3817</v>
      </c>
      <c r="C4576" s="2" t="s">
        <v>15</v>
      </c>
      <c r="D4576" s="2" t="s">
        <v>4655</v>
      </c>
      <c r="E4576" s="2" t="s">
        <v>3438</v>
      </c>
      <c r="F4576" s="2" t="s">
        <v>4656</v>
      </c>
      <c r="G4576" s="2">
        <v>60.5</v>
      </c>
      <c r="H4576" s="2">
        <v>39.5</v>
      </c>
      <c r="I4576" s="2" t="s">
        <v>26</v>
      </c>
      <c r="J4576" s="2" t="s">
        <v>20</v>
      </c>
      <c r="K4576" s="2">
        <v>2003</v>
      </c>
      <c r="L4576" s="2" t="s">
        <v>36</v>
      </c>
      <c r="M4576" s="3">
        <v>37929</v>
      </c>
    </row>
    <row r="4577" spans="1:13" x14ac:dyDescent="0.2">
      <c r="A4577" s="1" t="s">
        <v>287</v>
      </c>
      <c r="B4577" s="2" t="s">
        <v>4546</v>
      </c>
      <c r="C4577" s="2" t="s">
        <v>24</v>
      </c>
      <c r="D4577" s="4">
        <v>8800000</v>
      </c>
      <c r="E4577" s="2" t="s">
        <v>3438</v>
      </c>
      <c r="F4577" s="2" t="s">
        <v>136</v>
      </c>
      <c r="G4577" s="2">
        <v>33.1</v>
      </c>
      <c r="H4577" s="2">
        <v>66.900000000000006</v>
      </c>
      <c r="I4577" s="2" t="s">
        <v>26</v>
      </c>
      <c r="J4577" s="2" t="s">
        <v>20</v>
      </c>
      <c r="K4577" s="2">
        <v>2003</v>
      </c>
      <c r="L4577" s="2" t="s">
        <v>36</v>
      </c>
      <c r="M4577" s="3">
        <v>37887</v>
      </c>
    </row>
    <row r="4578" spans="1:13" x14ac:dyDescent="0.2">
      <c r="A4578" s="1" t="s">
        <v>205</v>
      </c>
      <c r="B4578" s="2" t="s">
        <v>3639</v>
      </c>
      <c r="C4578" s="2" t="s">
        <v>24</v>
      </c>
      <c r="D4578" s="4">
        <v>450000000</v>
      </c>
      <c r="E4578" s="2" t="s">
        <v>3438</v>
      </c>
      <c r="F4578" s="2" t="s">
        <v>76</v>
      </c>
      <c r="G4578" s="2">
        <v>59.1</v>
      </c>
      <c r="H4578" s="2">
        <v>40.9</v>
      </c>
      <c r="I4578" s="2" t="s">
        <v>26</v>
      </c>
      <c r="J4578" s="2" t="s">
        <v>20</v>
      </c>
      <c r="K4578" s="2">
        <v>2003</v>
      </c>
      <c r="L4578" s="2" t="s">
        <v>36</v>
      </c>
      <c r="M4578" s="3">
        <v>37880</v>
      </c>
    </row>
    <row r="4579" spans="1:13" x14ac:dyDescent="0.2">
      <c r="A4579" s="1" t="s">
        <v>91</v>
      </c>
      <c r="B4579" s="2" t="s">
        <v>3657</v>
      </c>
      <c r="C4579" s="2" t="s">
        <v>15</v>
      </c>
      <c r="D4579" s="2" t="s">
        <v>4657</v>
      </c>
      <c r="E4579" s="2" t="s">
        <v>3438</v>
      </c>
      <c r="F4579" s="2" t="s">
        <v>76</v>
      </c>
      <c r="G4579" s="2">
        <v>65.900000000000006</v>
      </c>
      <c r="H4579" s="2">
        <v>34.6</v>
      </c>
      <c r="I4579" s="2" t="s">
        <v>26</v>
      </c>
      <c r="J4579" s="2" t="s">
        <v>20</v>
      </c>
      <c r="K4579" s="2">
        <v>2003</v>
      </c>
      <c r="L4579" s="2" t="s">
        <v>36</v>
      </c>
      <c r="M4579" s="3">
        <v>37775</v>
      </c>
    </row>
    <row r="4580" spans="1:13" x14ac:dyDescent="0.2">
      <c r="A4580" s="1" t="s">
        <v>242</v>
      </c>
      <c r="B4580" s="2" t="s">
        <v>4266</v>
      </c>
      <c r="C4580" s="2" t="s">
        <v>15</v>
      </c>
      <c r="D4580" s="2" t="s">
        <v>4658</v>
      </c>
      <c r="E4580" s="2" t="s">
        <v>3438</v>
      </c>
      <c r="F4580" s="2" t="s">
        <v>55</v>
      </c>
      <c r="G4580" s="2">
        <v>49.4</v>
      </c>
      <c r="H4580" s="2">
        <v>50.6</v>
      </c>
      <c r="I4580" s="2" t="s">
        <v>26</v>
      </c>
      <c r="J4580" s="2" t="s">
        <v>20</v>
      </c>
      <c r="K4580" s="2">
        <v>2003</v>
      </c>
      <c r="L4580" s="2" t="s">
        <v>36</v>
      </c>
      <c r="M4580" s="3">
        <v>37775</v>
      </c>
    </row>
    <row r="4581" spans="1:13" x14ac:dyDescent="0.2">
      <c r="A4581" s="1" t="s">
        <v>52</v>
      </c>
      <c r="B4581" s="2" t="s">
        <v>3468</v>
      </c>
      <c r="C4581" s="2" t="s">
        <v>15</v>
      </c>
      <c r="D4581" s="2" t="s">
        <v>4659</v>
      </c>
      <c r="E4581" s="2" t="s">
        <v>3438</v>
      </c>
      <c r="F4581" s="2" t="s">
        <v>76</v>
      </c>
      <c r="G4581" s="2">
        <v>57.4</v>
      </c>
      <c r="H4581" s="2">
        <v>42.6</v>
      </c>
      <c r="I4581" s="2" t="s">
        <v>26</v>
      </c>
      <c r="J4581" s="2" t="s">
        <v>20</v>
      </c>
      <c r="K4581" s="2">
        <v>2003</v>
      </c>
      <c r="L4581" s="2" t="s">
        <v>36</v>
      </c>
      <c r="M4581" s="3">
        <v>37775</v>
      </c>
    </row>
    <row r="4582" spans="1:13" x14ac:dyDescent="0.2">
      <c r="A4582" s="1" t="s">
        <v>13</v>
      </c>
      <c r="B4582" s="2" t="s">
        <v>3269</v>
      </c>
      <c r="C4582" s="2" t="s">
        <v>15</v>
      </c>
      <c r="D4582" s="2" t="s">
        <v>4660</v>
      </c>
      <c r="E4582" s="2" t="s">
        <v>3438</v>
      </c>
      <c r="F4582" s="2" t="s">
        <v>44</v>
      </c>
      <c r="G4582" s="2">
        <v>66.8</v>
      </c>
      <c r="H4582" s="2">
        <v>33.200000000000003</v>
      </c>
      <c r="I4582" s="2" t="s">
        <v>19</v>
      </c>
      <c r="J4582" s="2" t="s">
        <v>20</v>
      </c>
      <c r="K4582" s="2">
        <v>2003</v>
      </c>
      <c r="L4582" s="2" t="s">
        <v>36</v>
      </c>
      <c r="M4582" s="3">
        <v>37775</v>
      </c>
    </row>
    <row r="4583" spans="1:13" x14ac:dyDescent="0.2">
      <c r="A4583" s="1" t="s">
        <v>13</v>
      </c>
      <c r="B4583" s="2" t="s">
        <v>3565</v>
      </c>
      <c r="C4583" s="2" t="s">
        <v>15</v>
      </c>
      <c r="D4583" s="2" t="s">
        <v>4661</v>
      </c>
      <c r="E4583" s="2" t="s">
        <v>3438</v>
      </c>
      <c r="F4583" s="2" t="s">
        <v>48</v>
      </c>
      <c r="G4583" s="2">
        <v>72.8</v>
      </c>
      <c r="H4583" s="2">
        <v>27.2</v>
      </c>
      <c r="I4583" s="2" t="s">
        <v>19</v>
      </c>
      <c r="J4583" s="2" t="s">
        <v>20</v>
      </c>
      <c r="K4583" s="2">
        <v>2003</v>
      </c>
      <c r="L4583" s="2" t="s">
        <v>36</v>
      </c>
      <c r="M4583" s="3">
        <v>37775</v>
      </c>
    </row>
    <row r="4584" spans="1:13" x14ac:dyDescent="0.2">
      <c r="A4584" s="1" t="s">
        <v>91</v>
      </c>
      <c r="B4584" s="2" t="s">
        <v>3568</v>
      </c>
      <c r="C4584" s="2" t="s">
        <v>15</v>
      </c>
      <c r="D4584" s="2" t="s">
        <v>4662</v>
      </c>
      <c r="E4584" s="2" t="s">
        <v>3438</v>
      </c>
      <c r="F4584" s="2" t="s">
        <v>107</v>
      </c>
      <c r="G4584" s="2">
        <v>71.900000000000006</v>
      </c>
      <c r="H4584" s="2">
        <v>28.1</v>
      </c>
      <c r="I4584" s="2" t="s">
        <v>19</v>
      </c>
      <c r="J4584" s="2" t="s">
        <v>20</v>
      </c>
      <c r="K4584" s="2">
        <v>2003</v>
      </c>
      <c r="L4584" s="2" t="s">
        <v>36</v>
      </c>
      <c r="M4584" s="3">
        <v>37775</v>
      </c>
    </row>
    <row r="4585" spans="1:13" x14ac:dyDescent="0.2">
      <c r="A4585" s="1" t="s">
        <v>137</v>
      </c>
      <c r="B4585" s="2" t="s">
        <v>3481</v>
      </c>
      <c r="C4585" s="2" t="s">
        <v>15</v>
      </c>
      <c r="D4585" s="2" t="s">
        <v>4663</v>
      </c>
      <c r="E4585" s="2" t="s">
        <v>3438</v>
      </c>
      <c r="F4585" s="2" t="s">
        <v>4664</v>
      </c>
      <c r="G4585" s="2">
        <v>75</v>
      </c>
      <c r="H4585" s="2">
        <v>25</v>
      </c>
      <c r="I4585" s="2" t="s">
        <v>19</v>
      </c>
      <c r="J4585" s="2" t="s">
        <v>20</v>
      </c>
      <c r="K4585" s="2">
        <v>2003</v>
      </c>
      <c r="L4585" s="2" t="s">
        <v>36</v>
      </c>
      <c r="M4585" s="3">
        <v>37775</v>
      </c>
    </row>
    <row r="4586" spans="1:13" x14ac:dyDescent="0.2">
      <c r="A4586" s="1" t="s">
        <v>91</v>
      </c>
      <c r="B4586" s="2" t="s">
        <v>2150</v>
      </c>
      <c r="C4586" s="2" t="s">
        <v>15</v>
      </c>
      <c r="D4586" s="2" t="s">
        <v>4665</v>
      </c>
      <c r="E4586" s="2" t="s">
        <v>3438</v>
      </c>
      <c r="F4586" s="2" t="s">
        <v>130</v>
      </c>
      <c r="G4586" s="2">
        <v>69.900000000000006</v>
      </c>
      <c r="H4586" s="2">
        <v>30.1</v>
      </c>
      <c r="I4586" s="2" t="s">
        <v>19</v>
      </c>
      <c r="J4586" s="2" t="s">
        <v>20</v>
      </c>
      <c r="K4586" s="2">
        <v>2003</v>
      </c>
      <c r="L4586" s="2" t="s">
        <v>36</v>
      </c>
      <c r="M4586" s="3">
        <v>37775</v>
      </c>
    </row>
    <row r="4587" spans="1:13" x14ac:dyDescent="0.2">
      <c r="A4587" s="1" t="s">
        <v>52</v>
      </c>
      <c r="B4587" s="2" t="s">
        <v>3941</v>
      </c>
      <c r="C4587" s="2" t="s">
        <v>15</v>
      </c>
      <c r="D4587" s="2" t="s">
        <v>4666</v>
      </c>
      <c r="E4587" s="2" t="s">
        <v>3438</v>
      </c>
      <c r="F4587" s="2" t="s">
        <v>107</v>
      </c>
      <c r="G4587" s="2">
        <v>60.1</v>
      </c>
      <c r="H4587" s="2">
        <v>39.9</v>
      </c>
      <c r="I4587" s="2" t="s">
        <v>26</v>
      </c>
      <c r="J4587" s="2" t="s">
        <v>20</v>
      </c>
      <c r="K4587" s="2">
        <v>2003</v>
      </c>
      <c r="L4587" s="2" t="s">
        <v>36</v>
      </c>
      <c r="M4587" s="3">
        <v>37775</v>
      </c>
    </row>
    <row r="4588" spans="1:13" x14ac:dyDescent="0.2">
      <c r="A4588" s="1" t="s">
        <v>91</v>
      </c>
      <c r="B4588" s="2" t="s">
        <v>3492</v>
      </c>
      <c r="C4588" s="2" t="s">
        <v>15</v>
      </c>
      <c r="D4588" s="2" t="s">
        <v>4667</v>
      </c>
      <c r="E4588" s="2" t="s">
        <v>3438</v>
      </c>
      <c r="F4588" s="2" t="s">
        <v>55</v>
      </c>
      <c r="G4588" s="2">
        <v>69.3</v>
      </c>
      <c r="H4588" s="2">
        <v>30.7</v>
      </c>
      <c r="I4588" s="2" t="s">
        <v>19</v>
      </c>
      <c r="J4588" s="2" t="s">
        <v>20</v>
      </c>
      <c r="K4588" s="2">
        <v>2003</v>
      </c>
      <c r="L4588" s="2" t="s">
        <v>36</v>
      </c>
      <c r="M4588" s="3">
        <v>37775</v>
      </c>
    </row>
    <row r="4589" spans="1:13" x14ac:dyDescent="0.2">
      <c r="A4589" s="1" t="s">
        <v>52</v>
      </c>
      <c r="B4589" s="2" t="s">
        <v>3595</v>
      </c>
      <c r="C4589" s="2" t="s">
        <v>15</v>
      </c>
      <c r="D4589" s="2" t="s">
        <v>4668</v>
      </c>
      <c r="E4589" s="2" t="s">
        <v>3438</v>
      </c>
      <c r="F4589" s="2" t="s">
        <v>55</v>
      </c>
      <c r="G4589" s="2">
        <v>57</v>
      </c>
      <c r="H4589" s="2">
        <v>43</v>
      </c>
      <c r="I4589" s="2" t="s">
        <v>26</v>
      </c>
      <c r="J4589" s="2" t="s">
        <v>20</v>
      </c>
      <c r="K4589" s="2">
        <v>2003</v>
      </c>
      <c r="L4589" s="2" t="s">
        <v>36</v>
      </c>
      <c r="M4589" s="3">
        <v>37775</v>
      </c>
    </row>
    <row r="4590" spans="1:13" x14ac:dyDescent="0.2">
      <c r="A4590" s="1" t="s">
        <v>13</v>
      </c>
      <c r="B4590" s="2" t="s">
        <v>3799</v>
      </c>
      <c r="C4590" s="2" t="s">
        <v>15</v>
      </c>
      <c r="D4590" s="2" t="s">
        <v>4669</v>
      </c>
      <c r="E4590" s="2" t="s">
        <v>3438</v>
      </c>
      <c r="F4590" s="2" t="s">
        <v>59</v>
      </c>
      <c r="G4590" s="2">
        <v>58</v>
      </c>
      <c r="H4590" s="2">
        <v>42</v>
      </c>
      <c r="I4590" s="2" t="s">
        <v>26</v>
      </c>
      <c r="J4590" s="2" t="s">
        <v>20</v>
      </c>
      <c r="K4590" s="2">
        <v>2003</v>
      </c>
      <c r="L4590" s="2" t="s">
        <v>36</v>
      </c>
      <c r="M4590" s="3">
        <v>37775</v>
      </c>
    </row>
    <row r="4591" spans="1:13" x14ac:dyDescent="0.2">
      <c r="A4591" s="1" t="s">
        <v>242</v>
      </c>
      <c r="B4591" s="2" t="s">
        <v>3618</v>
      </c>
      <c r="C4591" s="2" t="s">
        <v>15</v>
      </c>
      <c r="D4591" s="2" t="s">
        <v>1484</v>
      </c>
      <c r="E4591" s="2" t="s">
        <v>3438</v>
      </c>
      <c r="F4591" s="2" t="s">
        <v>107</v>
      </c>
      <c r="G4591" s="2">
        <v>77.400000000000006</v>
      </c>
      <c r="H4591" s="2">
        <v>22.6</v>
      </c>
      <c r="I4591" s="2" t="s">
        <v>19</v>
      </c>
      <c r="J4591" s="2" t="s">
        <v>20</v>
      </c>
      <c r="K4591" s="2">
        <v>2003</v>
      </c>
      <c r="L4591" s="2" t="s">
        <v>36</v>
      </c>
      <c r="M4591" s="3">
        <v>37775</v>
      </c>
    </row>
    <row r="4592" spans="1:13" x14ac:dyDescent="0.2">
      <c r="A4592" s="1" t="s">
        <v>32</v>
      </c>
      <c r="B4592" s="2" t="s">
        <v>1583</v>
      </c>
      <c r="C4592" s="2" t="s">
        <v>15</v>
      </c>
      <c r="D4592" s="2" t="s">
        <v>4670</v>
      </c>
      <c r="E4592" s="2" t="s">
        <v>3438</v>
      </c>
      <c r="F4592" s="2" t="s">
        <v>107</v>
      </c>
      <c r="G4592" s="2">
        <v>50.8</v>
      </c>
      <c r="H4592" s="2">
        <v>49.2</v>
      </c>
      <c r="I4592" s="2" t="s">
        <v>26</v>
      </c>
      <c r="J4592" s="2" t="s">
        <v>20</v>
      </c>
      <c r="K4592" s="2">
        <v>2003</v>
      </c>
      <c r="L4592" s="2" t="s">
        <v>36</v>
      </c>
      <c r="M4592" s="3">
        <v>37775</v>
      </c>
    </row>
    <row r="4593" spans="1:13" x14ac:dyDescent="0.2">
      <c r="A4593" s="1" t="s">
        <v>32</v>
      </c>
      <c r="B4593" s="2" t="s">
        <v>3626</v>
      </c>
      <c r="C4593" s="2" t="s">
        <v>15</v>
      </c>
      <c r="D4593" s="2" t="s">
        <v>4671</v>
      </c>
      <c r="E4593" s="2" t="s">
        <v>3438</v>
      </c>
      <c r="F4593" s="2" t="s">
        <v>55</v>
      </c>
      <c r="G4593" s="2">
        <v>67.8</v>
      </c>
      <c r="H4593" s="2">
        <v>32.200000000000003</v>
      </c>
      <c r="I4593" s="2" t="s">
        <v>19</v>
      </c>
      <c r="J4593" s="2" t="s">
        <v>20</v>
      </c>
      <c r="K4593" s="2">
        <v>2003</v>
      </c>
      <c r="L4593" s="2" t="s">
        <v>36</v>
      </c>
      <c r="M4593" s="3">
        <v>37775</v>
      </c>
    </row>
    <row r="4594" spans="1:13" x14ac:dyDescent="0.2">
      <c r="A4594" s="1" t="s">
        <v>66</v>
      </c>
      <c r="B4594" s="2" t="s">
        <v>4345</v>
      </c>
      <c r="C4594" s="2" t="s">
        <v>15</v>
      </c>
      <c r="D4594" s="2" t="s">
        <v>4672</v>
      </c>
      <c r="E4594" s="2" t="s">
        <v>3438</v>
      </c>
      <c r="F4594" s="2" t="s">
        <v>55</v>
      </c>
      <c r="G4594" s="2">
        <v>75.099999999999994</v>
      </c>
      <c r="H4594" s="2">
        <v>24.9</v>
      </c>
      <c r="I4594" s="2" t="s">
        <v>19</v>
      </c>
      <c r="J4594" s="2" t="s">
        <v>20</v>
      </c>
      <c r="K4594" s="2">
        <v>2003</v>
      </c>
      <c r="L4594" s="2" t="s">
        <v>36</v>
      </c>
      <c r="M4594" s="3">
        <v>37775</v>
      </c>
    </row>
    <row r="4595" spans="1:13" x14ac:dyDescent="0.2">
      <c r="A4595" s="1" t="s">
        <v>52</v>
      </c>
      <c r="B4595" s="2" t="s">
        <v>3637</v>
      </c>
      <c r="C4595" s="2" t="s">
        <v>15</v>
      </c>
      <c r="D4595" s="2" t="s">
        <v>4673</v>
      </c>
      <c r="E4595" s="2" t="s">
        <v>3438</v>
      </c>
      <c r="F4595" s="2" t="s">
        <v>59</v>
      </c>
      <c r="G4595" s="2">
        <v>63.5</v>
      </c>
      <c r="H4595" s="2">
        <v>36.5</v>
      </c>
      <c r="I4595" s="2" t="s">
        <v>26</v>
      </c>
      <c r="J4595" s="2" t="s">
        <v>20</v>
      </c>
      <c r="K4595" s="2">
        <v>2003</v>
      </c>
      <c r="L4595" s="2" t="s">
        <v>36</v>
      </c>
      <c r="M4595" s="3">
        <v>37775</v>
      </c>
    </row>
    <row r="4596" spans="1:13" x14ac:dyDescent="0.2">
      <c r="A4596" s="1" t="s">
        <v>22</v>
      </c>
      <c r="B4596" s="2" t="s">
        <v>4122</v>
      </c>
      <c r="C4596" s="2" t="s">
        <v>15</v>
      </c>
      <c r="D4596" s="2" t="s">
        <v>4674</v>
      </c>
      <c r="E4596" s="2" t="s">
        <v>3438</v>
      </c>
      <c r="F4596" s="2" t="s">
        <v>130</v>
      </c>
      <c r="G4596" s="2">
        <v>62.1</v>
      </c>
      <c r="H4596" s="2">
        <v>37.9</v>
      </c>
      <c r="I4596" s="2" t="s">
        <v>19</v>
      </c>
      <c r="J4596" s="2" t="s">
        <v>20</v>
      </c>
      <c r="K4596" s="2">
        <v>2003</v>
      </c>
      <c r="L4596" s="2" t="s">
        <v>36</v>
      </c>
      <c r="M4596" s="3">
        <v>37775</v>
      </c>
    </row>
    <row r="4597" spans="1:13" x14ac:dyDescent="0.2">
      <c r="A4597" s="1" t="s">
        <v>66</v>
      </c>
      <c r="B4597" s="2" t="s">
        <v>3666</v>
      </c>
      <c r="C4597" s="2" t="s">
        <v>15</v>
      </c>
      <c r="D4597" s="2" t="s">
        <v>4675</v>
      </c>
      <c r="E4597" s="2" t="s">
        <v>3438</v>
      </c>
      <c r="F4597" s="2" t="s">
        <v>107</v>
      </c>
      <c r="G4597" s="2">
        <v>62.8</v>
      </c>
      <c r="H4597" s="2">
        <v>37.200000000000003</v>
      </c>
      <c r="I4597" s="2" t="s">
        <v>26</v>
      </c>
      <c r="J4597" s="2" t="s">
        <v>20</v>
      </c>
      <c r="K4597" s="2">
        <v>2003</v>
      </c>
      <c r="L4597" s="2" t="s">
        <v>36</v>
      </c>
      <c r="M4597" s="3">
        <v>37775</v>
      </c>
    </row>
    <row r="4598" spans="1:13" x14ac:dyDescent="0.2">
      <c r="A4598" s="1" t="s">
        <v>290</v>
      </c>
      <c r="B4598" s="2" t="s">
        <v>4136</v>
      </c>
      <c r="C4598" s="2" t="s">
        <v>24</v>
      </c>
      <c r="D4598" s="4">
        <v>42000000</v>
      </c>
      <c r="E4598" s="2" t="s">
        <v>3438</v>
      </c>
      <c r="F4598" s="2" t="s">
        <v>97</v>
      </c>
      <c r="G4598" s="2">
        <v>63.2</v>
      </c>
      <c r="H4598" s="2">
        <v>36.799999999999997</v>
      </c>
      <c r="I4598" s="2" t="s">
        <v>26</v>
      </c>
      <c r="J4598" s="2" t="s">
        <v>20</v>
      </c>
      <c r="K4598" s="2">
        <v>2003</v>
      </c>
      <c r="L4598" s="2" t="s">
        <v>36</v>
      </c>
      <c r="M4598" s="3">
        <v>37754</v>
      </c>
    </row>
    <row r="4599" spans="1:13" x14ac:dyDescent="0.2">
      <c r="A4599" s="1" t="s">
        <v>91</v>
      </c>
      <c r="B4599" s="2" t="s">
        <v>3657</v>
      </c>
      <c r="C4599" s="2" t="s">
        <v>15</v>
      </c>
      <c r="D4599" s="2" t="s">
        <v>4676</v>
      </c>
      <c r="E4599" s="2" t="s">
        <v>3438</v>
      </c>
      <c r="F4599" s="2" t="s">
        <v>107</v>
      </c>
      <c r="G4599" s="2">
        <v>65.400000000000006</v>
      </c>
      <c r="H4599" s="2">
        <v>34.6</v>
      </c>
      <c r="I4599" s="2" t="s">
        <v>26</v>
      </c>
      <c r="J4599" s="2" t="s">
        <v>20</v>
      </c>
      <c r="K4599" s="2">
        <v>2003</v>
      </c>
      <c r="L4599" s="2" t="s">
        <v>36</v>
      </c>
      <c r="M4599" s="3">
        <v>37684</v>
      </c>
    </row>
    <row r="4600" spans="1:13" x14ac:dyDescent="0.2">
      <c r="A4600" s="1" t="s">
        <v>69</v>
      </c>
      <c r="B4600" s="2" t="s">
        <v>4062</v>
      </c>
      <c r="C4600" s="2" t="s">
        <v>24</v>
      </c>
      <c r="D4600" s="4">
        <v>25000000</v>
      </c>
      <c r="E4600" s="2" t="s">
        <v>3438</v>
      </c>
      <c r="F4600" s="2" t="s">
        <v>136</v>
      </c>
      <c r="G4600" s="2">
        <v>53.1</v>
      </c>
      <c r="H4600" s="2">
        <v>46.9</v>
      </c>
      <c r="I4600" s="2" t="s">
        <v>26</v>
      </c>
      <c r="J4600" s="2" t="s">
        <v>20</v>
      </c>
      <c r="K4600" s="2">
        <v>2003</v>
      </c>
      <c r="L4600" s="2" t="s">
        <v>36</v>
      </c>
      <c r="M4600" s="3">
        <v>37684</v>
      </c>
    </row>
    <row r="4601" spans="1:13" x14ac:dyDescent="0.2">
      <c r="A4601" s="1" t="s">
        <v>205</v>
      </c>
      <c r="B4601" s="2" t="s">
        <v>4021</v>
      </c>
      <c r="C4601" s="2" t="s">
        <v>24</v>
      </c>
      <c r="D4601" s="4">
        <v>35000000</v>
      </c>
      <c r="E4601" s="2" t="s">
        <v>3438</v>
      </c>
      <c r="F4601" s="2" t="s">
        <v>4677</v>
      </c>
      <c r="G4601" s="2">
        <v>67.7</v>
      </c>
      <c r="H4601" s="2">
        <v>32.299999999999997</v>
      </c>
      <c r="I4601" s="2" t="s">
        <v>19</v>
      </c>
      <c r="J4601" s="2" t="s">
        <v>20</v>
      </c>
      <c r="K4601" s="2">
        <v>2003</v>
      </c>
      <c r="L4601" s="2" t="s">
        <v>36</v>
      </c>
      <c r="M4601" s="3">
        <v>37684</v>
      </c>
    </row>
    <row r="4602" spans="1:13" x14ac:dyDescent="0.2">
      <c r="A4602" s="1" t="s">
        <v>363</v>
      </c>
      <c r="B4602" s="2" t="s">
        <v>4192</v>
      </c>
      <c r="C4602" s="2" t="s">
        <v>24</v>
      </c>
      <c r="D4602" s="4">
        <v>6000000</v>
      </c>
      <c r="E4602" s="2" t="s">
        <v>3438</v>
      </c>
      <c r="F4602" s="2" t="s">
        <v>107</v>
      </c>
      <c r="G4602" s="2">
        <v>55.6</v>
      </c>
      <c r="H4602" s="2">
        <v>44.4</v>
      </c>
      <c r="I4602" s="2" t="s">
        <v>26</v>
      </c>
      <c r="J4602" s="2" t="s">
        <v>20</v>
      </c>
      <c r="K4602" s="2">
        <v>2003</v>
      </c>
      <c r="L4602" s="2" t="s">
        <v>36</v>
      </c>
      <c r="M4602" s="3">
        <v>37684</v>
      </c>
    </row>
    <row r="4603" spans="1:13" x14ac:dyDescent="0.2">
      <c r="A4603" s="1" t="s">
        <v>66</v>
      </c>
      <c r="B4603" s="2" t="s">
        <v>3947</v>
      </c>
      <c r="C4603" s="2" t="s">
        <v>15</v>
      </c>
      <c r="D4603" s="2" t="s">
        <v>4678</v>
      </c>
      <c r="E4603" s="2" t="s">
        <v>3438</v>
      </c>
      <c r="F4603" s="2" t="s">
        <v>107</v>
      </c>
      <c r="G4603" s="2">
        <v>60.1</v>
      </c>
      <c r="H4603" s="2">
        <v>39.9</v>
      </c>
      <c r="I4603" s="2" t="s">
        <v>26</v>
      </c>
      <c r="J4603" s="2" t="s">
        <v>20</v>
      </c>
      <c r="K4603" s="2">
        <v>2003</v>
      </c>
      <c r="L4603" s="2" t="s">
        <v>36</v>
      </c>
      <c r="M4603" s="3">
        <v>37684</v>
      </c>
    </row>
    <row r="4604" spans="1:13" x14ac:dyDescent="0.2">
      <c r="A4604" s="1" t="s">
        <v>205</v>
      </c>
      <c r="B4604" s="2" t="s">
        <v>3734</v>
      </c>
      <c r="C4604" s="2" t="s">
        <v>15</v>
      </c>
      <c r="D4604" s="2" t="s">
        <v>4679</v>
      </c>
      <c r="E4604" s="2" t="s">
        <v>3438</v>
      </c>
      <c r="F4604" s="2" t="s">
        <v>107</v>
      </c>
      <c r="G4604" s="2">
        <v>75</v>
      </c>
      <c r="H4604" s="2">
        <v>25</v>
      </c>
      <c r="I4604" s="2" t="s">
        <v>19</v>
      </c>
      <c r="J4604" s="2" t="s">
        <v>20</v>
      </c>
      <c r="K4604" s="2">
        <v>2003</v>
      </c>
      <c r="L4604" s="2" t="s">
        <v>36</v>
      </c>
      <c r="M4604" s="3">
        <v>37684</v>
      </c>
    </row>
    <row r="4605" spans="1:13" x14ac:dyDescent="0.2">
      <c r="A4605" s="1" t="s">
        <v>66</v>
      </c>
      <c r="B4605" s="2" t="s">
        <v>3664</v>
      </c>
      <c r="C4605" s="2" t="s">
        <v>15</v>
      </c>
      <c r="D4605" s="2" t="s">
        <v>4680</v>
      </c>
      <c r="E4605" s="2" t="s">
        <v>3438</v>
      </c>
      <c r="F4605" s="2" t="s">
        <v>55</v>
      </c>
      <c r="G4605" s="2">
        <v>75.5</v>
      </c>
      <c r="H4605" s="2">
        <v>24.5</v>
      </c>
      <c r="I4605" s="2" t="s">
        <v>19</v>
      </c>
      <c r="J4605" s="2" t="s">
        <v>20</v>
      </c>
      <c r="K4605" s="2">
        <v>2003</v>
      </c>
      <c r="L4605" s="2" t="s">
        <v>36</v>
      </c>
      <c r="M4605" s="3">
        <v>37684</v>
      </c>
    </row>
    <row r="4606" spans="1:13" x14ac:dyDescent="0.2">
      <c r="A4606" s="1" t="s">
        <v>672</v>
      </c>
      <c r="B4606" s="2" t="s">
        <v>4681</v>
      </c>
      <c r="C4606" s="2" t="s">
        <v>24</v>
      </c>
      <c r="D4606" s="4">
        <v>3600000</v>
      </c>
      <c r="E4606" s="2" t="s">
        <v>3438</v>
      </c>
      <c r="F4606" s="2" t="s">
        <v>245</v>
      </c>
      <c r="G4606" s="2">
        <v>66.099999999999994</v>
      </c>
      <c r="H4606" s="2">
        <v>33.9</v>
      </c>
      <c r="I4606" s="2" t="s">
        <v>26</v>
      </c>
      <c r="J4606" s="2" t="s">
        <v>20</v>
      </c>
      <c r="K4606" s="2">
        <v>2003</v>
      </c>
      <c r="L4606" s="2" t="s">
        <v>36</v>
      </c>
      <c r="M4606" s="3">
        <v>37684</v>
      </c>
    </row>
    <row r="4607" spans="1:13" x14ac:dyDescent="0.2">
      <c r="A4607" s="1" t="s">
        <v>621</v>
      </c>
      <c r="B4607" s="2" t="s">
        <v>3850</v>
      </c>
      <c r="C4607" s="2" t="s">
        <v>24</v>
      </c>
      <c r="D4607" s="4">
        <v>15000000</v>
      </c>
      <c r="E4607" s="2" t="s">
        <v>3438</v>
      </c>
      <c r="F4607" s="2" t="s">
        <v>107</v>
      </c>
      <c r="G4607" s="2">
        <v>67.3</v>
      </c>
      <c r="H4607" s="2">
        <v>32.700000000000003</v>
      </c>
      <c r="I4607" s="2" t="s">
        <v>19</v>
      </c>
      <c r="J4607" s="6">
        <v>0.55000000000000004</v>
      </c>
      <c r="K4607" s="2">
        <v>2002</v>
      </c>
      <c r="L4607" s="2" t="s">
        <v>21</v>
      </c>
      <c r="M4607" s="3">
        <v>37565</v>
      </c>
    </row>
    <row r="4608" spans="1:13" x14ac:dyDescent="0.2">
      <c r="A4608" s="1" t="s">
        <v>290</v>
      </c>
      <c r="B4608" s="2" t="s">
        <v>3671</v>
      </c>
      <c r="C4608" s="2" t="s">
        <v>24</v>
      </c>
      <c r="D4608" s="4">
        <v>16500000</v>
      </c>
      <c r="E4608" s="2" t="s">
        <v>3438</v>
      </c>
      <c r="F4608" s="2" t="s">
        <v>136</v>
      </c>
      <c r="G4608" s="2">
        <v>60.9</v>
      </c>
      <c r="H4608" s="2">
        <v>39.1</v>
      </c>
      <c r="I4608" s="2" t="s">
        <v>26</v>
      </c>
      <c r="J4608" s="2" t="s">
        <v>20</v>
      </c>
      <c r="K4608" s="2">
        <v>2002</v>
      </c>
      <c r="L4608" s="2" t="s">
        <v>21</v>
      </c>
      <c r="M4608" s="3">
        <v>37565</v>
      </c>
    </row>
    <row r="4609" spans="1:13" x14ac:dyDescent="0.2">
      <c r="A4609" s="1" t="s">
        <v>363</v>
      </c>
      <c r="B4609" s="2" t="s">
        <v>3853</v>
      </c>
      <c r="C4609" s="2" t="s">
        <v>24</v>
      </c>
      <c r="D4609" s="4">
        <v>14500000</v>
      </c>
      <c r="E4609" s="2" t="s">
        <v>3438</v>
      </c>
      <c r="F4609" s="2" t="s">
        <v>95</v>
      </c>
      <c r="G4609" s="2">
        <v>59.2</v>
      </c>
      <c r="H4609" s="2">
        <v>40.799999999999997</v>
      </c>
      <c r="I4609" s="2" t="s">
        <v>19</v>
      </c>
      <c r="J4609" s="6">
        <v>0.55000000000000004</v>
      </c>
      <c r="K4609" s="2">
        <v>2002</v>
      </c>
      <c r="L4609" s="2" t="s">
        <v>21</v>
      </c>
      <c r="M4609" s="3">
        <v>37565</v>
      </c>
    </row>
    <row r="4610" spans="1:13" x14ac:dyDescent="0.2">
      <c r="A4610" s="1" t="s">
        <v>52</v>
      </c>
      <c r="B4610" s="2" t="s">
        <v>3536</v>
      </c>
      <c r="C4610" s="2" t="s">
        <v>15</v>
      </c>
      <c r="D4610" s="2" t="s">
        <v>4682</v>
      </c>
      <c r="E4610" s="2" t="s">
        <v>3438</v>
      </c>
      <c r="F4610" s="2" t="s">
        <v>95</v>
      </c>
      <c r="G4610" s="2">
        <v>58.9</v>
      </c>
      <c r="H4610" s="2">
        <v>41.1</v>
      </c>
      <c r="I4610" s="2" t="s">
        <v>26</v>
      </c>
      <c r="J4610" s="2" t="s">
        <v>20</v>
      </c>
      <c r="K4610" s="2">
        <v>2002</v>
      </c>
      <c r="L4610" s="2" t="s">
        <v>21</v>
      </c>
      <c r="M4610" s="3">
        <v>37565</v>
      </c>
    </row>
    <row r="4611" spans="1:13" x14ac:dyDescent="0.2">
      <c r="A4611" s="1" t="s">
        <v>79</v>
      </c>
      <c r="B4611" s="2" t="s">
        <v>3859</v>
      </c>
      <c r="C4611" s="2" t="s">
        <v>24</v>
      </c>
      <c r="D4611" s="4">
        <v>199000000</v>
      </c>
      <c r="E4611" s="2" t="s">
        <v>3438</v>
      </c>
      <c r="F4611" s="2" t="s">
        <v>251</v>
      </c>
      <c r="G4611" s="2">
        <v>63.8</v>
      </c>
      <c r="H4611" s="2">
        <v>36.200000000000003</v>
      </c>
      <c r="I4611" s="2" t="s">
        <v>26</v>
      </c>
      <c r="J4611" s="2" t="s">
        <v>20</v>
      </c>
      <c r="K4611" s="2">
        <v>2002</v>
      </c>
      <c r="L4611" s="2" t="s">
        <v>21</v>
      </c>
      <c r="M4611" s="3">
        <v>37565</v>
      </c>
    </row>
    <row r="4612" spans="1:13" x14ac:dyDescent="0.2">
      <c r="A4612" s="1" t="s">
        <v>13</v>
      </c>
      <c r="B4612" s="2" t="s">
        <v>3460</v>
      </c>
      <c r="C4612" s="2" t="s">
        <v>24</v>
      </c>
      <c r="D4612" s="4">
        <v>3350000000</v>
      </c>
      <c r="E4612" s="2" t="s">
        <v>3438</v>
      </c>
      <c r="F4612" s="2" t="s">
        <v>97</v>
      </c>
      <c r="G4612" s="2">
        <v>68.099999999999994</v>
      </c>
      <c r="H4612" s="2">
        <v>31.9</v>
      </c>
      <c r="I4612" s="2" t="s">
        <v>19</v>
      </c>
      <c r="J4612" s="6">
        <v>0.55000000000000004</v>
      </c>
      <c r="K4612" s="2">
        <v>2002</v>
      </c>
      <c r="L4612" s="2" t="s">
        <v>21</v>
      </c>
      <c r="M4612" s="3">
        <v>37565</v>
      </c>
    </row>
    <row r="4613" spans="1:13" x14ac:dyDescent="0.2">
      <c r="A4613" s="1" t="s">
        <v>52</v>
      </c>
      <c r="B4613" s="2" t="s">
        <v>2139</v>
      </c>
      <c r="C4613" s="2" t="s">
        <v>15</v>
      </c>
      <c r="D4613" s="2" t="s">
        <v>4683</v>
      </c>
      <c r="E4613" s="2" t="s">
        <v>3438</v>
      </c>
      <c r="F4613" s="2" t="s">
        <v>65</v>
      </c>
      <c r="G4613" s="2">
        <v>70.7</v>
      </c>
      <c r="H4613" s="2">
        <v>29.3</v>
      </c>
      <c r="I4613" s="2" t="s">
        <v>19</v>
      </c>
      <c r="J4613" s="2" t="s">
        <v>20</v>
      </c>
      <c r="K4613" s="2">
        <v>2002</v>
      </c>
      <c r="L4613" s="2" t="s">
        <v>21</v>
      </c>
      <c r="M4613" s="3">
        <v>37565</v>
      </c>
    </row>
    <row r="4614" spans="1:13" x14ac:dyDescent="0.2">
      <c r="A4614" s="1" t="s">
        <v>217</v>
      </c>
      <c r="B4614" s="2" t="s">
        <v>3551</v>
      </c>
      <c r="C4614" s="2" t="s">
        <v>24</v>
      </c>
      <c r="D4614" s="4">
        <v>225000000</v>
      </c>
      <c r="E4614" s="2" t="s">
        <v>3438</v>
      </c>
      <c r="F4614" s="2" t="s">
        <v>136</v>
      </c>
      <c r="G4614" s="2">
        <v>67.2</v>
      </c>
      <c r="H4614" s="2">
        <v>32.799999999999997</v>
      </c>
      <c r="I4614" s="2" t="s">
        <v>19</v>
      </c>
      <c r="J4614" s="6">
        <v>0.55000000000000004</v>
      </c>
      <c r="K4614" s="2">
        <v>2002</v>
      </c>
      <c r="L4614" s="2" t="s">
        <v>21</v>
      </c>
      <c r="M4614" s="3">
        <v>37565</v>
      </c>
    </row>
    <row r="4615" spans="1:13" x14ac:dyDescent="0.2">
      <c r="A4615" s="1" t="s">
        <v>217</v>
      </c>
      <c r="B4615" s="2" t="s">
        <v>3876</v>
      </c>
      <c r="C4615" s="2" t="s">
        <v>24</v>
      </c>
      <c r="D4615" s="4">
        <v>350000000</v>
      </c>
      <c r="E4615" s="2" t="s">
        <v>3438</v>
      </c>
      <c r="F4615" s="2" t="s">
        <v>95</v>
      </c>
      <c r="G4615" s="2">
        <v>65.8</v>
      </c>
      <c r="H4615" s="2">
        <v>34.200000000000003</v>
      </c>
      <c r="I4615" s="2" t="s">
        <v>19</v>
      </c>
      <c r="J4615" s="6">
        <v>0.55000000000000004</v>
      </c>
      <c r="K4615" s="2">
        <v>2002</v>
      </c>
      <c r="L4615" s="2" t="s">
        <v>21</v>
      </c>
      <c r="M4615" s="3">
        <v>37565</v>
      </c>
    </row>
    <row r="4616" spans="1:13" x14ac:dyDescent="0.2">
      <c r="A4616" s="1" t="s">
        <v>22</v>
      </c>
      <c r="B4616" s="2" t="s">
        <v>2162</v>
      </c>
      <c r="C4616" s="2" t="s">
        <v>24</v>
      </c>
      <c r="D4616" s="4">
        <v>30450000</v>
      </c>
      <c r="E4616" s="2" t="s">
        <v>3438</v>
      </c>
      <c r="F4616" s="2" t="s">
        <v>95</v>
      </c>
      <c r="G4616" s="2">
        <v>57.6</v>
      </c>
      <c r="H4616" s="2">
        <v>42.4</v>
      </c>
      <c r="I4616" s="2" t="s">
        <v>19</v>
      </c>
      <c r="J4616" s="6">
        <v>0.55000000000000004</v>
      </c>
      <c r="K4616" s="2">
        <v>2002</v>
      </c>
      <c r="L4616" s="2" t="s">
        <v>21</v>
      </c>
      <c r="M4616" s="3">
        <v>37565</v>
      </c>
    </row>
    <row r="4617" spans="1:13" x14ac:dyDescent="0.2">
      <c r="A4617" s="1" t="s">
        <v>205</v>
      </c>
      <c r="B4617" s="2" t="s">
        <v>4052</v>
      </c>
      <c r="C4617" s="2" t="s">
        <v>24</v>
      </c>
      <c r="D4617" s="4">
        <v>260000000</v>
      </c>
      <c r="E4617" s="2" t="s">
        <v>3438</v>
      </c>
      <c r="F4617" s="2" t="s">
        <v>107</v>
      </c>
      <c r="G4617" s="2">
        <v>58.7</v>
      </c>
      <c r="H4617" s="2">
        <v>41.3</v>
      </c>
      <c r="I4617" s="2" t="s">
        <v>19</v>
      </c>
      <c r="J4617" s="6">
        <v>0.55000000000000004</v>
      </c>
      <c r="K4617" s="2">
        <v>2002</v>
      </c>
      <c r="L4617" s="2" t="s">
        <v>21</v>
      </c>
      <c r="M4617" s="3">
        <v>37565</v>
      </c>
    </row>
    <row r="4618" spans="1:13" x14ac:dyDescent="0.2">
      <c r="A4618" s="1" t="s">
        <v>79</v>
      </c>
      <c r="B4618" s="2" t="s">
        <v>4442</v>
      </c>
      <c r="C4618" s="2" t="s">
        <v>24</v>
      </c>
      <c r="D4618" s="4">
        <v>46000000</v>
      </c>
      <c r="E4618" s="2" t="s">
        <v>3438</v>
      </c>
      <c r="F4618" s="2" t="s">
        <v>314</v>
      </c>
      <c r="G4618" s="2">
        <v>44.2</v>
      </c>
      <c r="H4618" s="2">
        <v>55.8</v>
      </c>
      <c r="I4618" s="2" t="s">
        <v>26</v>
      </c>
      <c r="J4618" s="6">
        <v>0.55000000000000004</v>
      </c>
      <c r="K4618" s="2">
        <v>2002</v>
      </c>
      <c r="L4618" s="2" t="s">
        <v>21</v>
      </c>
      <c r="M4618" s="3">
        <v>37565</v>
      </c>
    </row>
    <row r="4619" spans="1:13" x14ac:dyDescent="0.2">
      <c r="A4619" s="1" t="s">
        <v>13</v>
      </c>
      <c r="B4619" s="2" t="s">
        <v>3892</v>
      </c>
      <c r="C4619" s="2" t="s">
        <v>24</v>
      </c>
      <c r="D4619" s="4">
        <v>20000000</v>
      </c>
      <c r="E4619" s="2" t="s">
        <v>3438</v>
      </c>
      <c r="F4619" s="2" t="s">
        <v>76</v>
      </c>
      <c r="G4619" s="2">
        <v>76.7</v>
      </c>
      <c r="H4619" s="2">
        <v>23.3</v>
      </c>
      <c r="I4619" s="2" t="s">
        <v>19</v>
      </c>
      <c r="J4619" s="6">
        <v>0.55000000000000004</v>
      </c>
      <c r="K4619" s="2">
        <v>2002</v>
      </c>
      <c r="L4619" s="2" t="s">
        <v>21</v>
      </c>
      <c r="M4619" s="3">
        <v>37565</v>
      </c>
    </row>
    <row r="4620" spans="1:13" x14ac:dyDescent="0.2">
      <c r="A4620" s="1" t="s">
        <v>69</v>
      </c>
      <c r="B4620" s="2" t="s">
        <v>4444</v>
      </c>
      <c r="C4620" s="2" t="s">
        <v>24</v>
      </c>
      <c r="D4620" s="4">
        <v>60000000</v>
      </c>
      <c r="E4620" s="2" t="s">
        <v>3438</v>
      </c>
      <c r="F4620" s="2" t="s">
        <v>233</v>
      </c>
      <c r="G4620" s="2">
        <v>70.099999999999994</v>
      </c>
      <c r="H4620" s="2">
        <v>29.9</v>
      </c>
      <c r="I4620" s="2" t="s">
        <v>19</v>
      </c>
      <c r="J4620" s="6">
        <v>0.55000000000000004</v>
      </c>
      <c r="K4620" s="2">
        <v>2002</v>
      </c>
      <c r="L4620" s="2" t="s">
        <v>21</v>
      </c>
      <c r="M4620" s="3">
        <v>37565</v>
      </c>
    </row>
    <row r="4621" spans="1:13" x14ac:dyDescent="0.2">
      <c r="A4621" s="1" t="s">
        <v>79</v>
      </c>
      <c r="B4621" s="2" t="s">
        <v>3561</v>
      </c>
      <c r="C4621" s="2" t="s">
        <v>24</v>
      </c>
      <c r="D4621" s="4">
        <v>198000000</v>
      </c>
      <c r="E4621" s="2" t="s">
        <v>3438</v>
      </c>
      <c r="F4621" s="2" t="s">
        <v>140</v>
      </c>
      <c r="G4621" s="2">
        <v>57.4</v>
      </c>
      <c r="H4621" s="2">
        <v>42.6</v>
      </c>
      <c r="I4621" s="2" t="s">
        <v>19</v>
      </c>
      <c r="J4621" s="6">
        <v>0.55000000000000004</v>
      </c>
      <c r="K4621" s="2">
        <v>2002</v>
      </c>
      <c r="L4621" s="2" t="s">
        <v>21</v>
      </c>
      <c r="M4621" s="3">
        <v>37565</v>
      </c>
    </row>
    <row r="4622" spans="1:13" x14ac:dyDescent="0.2">
      <c r="A4622" s="1" t="s">
        <v>13</v>
      </c>
      <c r="B4622" s="2" t="s">
        <v>3269</v>
      </c>
      <c r="C4622" s="2" t="s">
        <v>15</v>
      </c>
      <c r="D4622" s="2" t="s">
        <v>4684</v>
      </c>
      <c r="E4622" s="2" t="s">
        <v>3438</v>
      </c>
      <c r="F4622" s="2" t="s">
        <v>1188</v>
      </c>
      <c r="G4622" s="2">
        <v>61.2</v>
      </c>
      <c r="H4622" s="2">
        <v>38.799999999999997</v>
      </c>
      <c r="I4622" s="2" t="s">
        <v>26</v>
      </c>
      <c r="J4622" s="2" t="s">
        <v>20</v>
      </c>
      <c r="K4622" s="2">
        <v>2002</v>
      </c>
      <c r="L4622" s="2" t="s">
        <v>21</v>
      </c>
      <c r="M4622" s="3">
        <v>37565</v>
      </c>
    </row>
    <row r="4623" spans="1:13" x14ac:dyDescent="0.2">
      <c r="A4623" s="1" t="s">
        <v>363</v>
      </c>
      <c r="B4623" s="2" t="s">
        <v>4078</v>
      </c>
      <c r="C4623" s="2" t="s">
        <v>24</v>
      </c>
      <c r="D4623" s="4">
        <v>40400000</v>
      </c>
      <c r="E4623" s="2" t="s">
        <v>3438</v>
      </c>
      <c r="F4623" s="2" t="s">
        <v>97</v>
      </c>
      <c r="G4623" s="2">
        <v>70.5</v>
      </c>
      <c r="H4623" s="2">
        <v>29.5</v>
      </c>
      <c r="I4623" s="2" t="s">
        <v>19</v>
      </c>
      <c r="J4623" s="6">
        <v>0.55000000000000004</v>
      </c>
      <c r="K4623" s="2">
        <v>2002</v>
      </c>
      <c r="L4623" s="2" t="s">
        <v>21</v>
      </c>
      <c r="M4623" s="3">
        <v>37565</v>
      </c>
    </row>
    <row r="4624" spans="1:13" x14ac:dyDescent="0.2">
      <c r="A4624" s="1" t="s">
        <v>13</v>
      </c>
      <c r="B4624" s="2" t="s">
        <v>4046</v>
      </c>
      <c r="C4624" s="2" t="s">
        <v>24</v>
      </c>
      <c r="D4624" s="4">
        <v>80000000</v>
      </c>
      <c r="E4624" s="2" t="s">
        <v>3438</v>
      </c>
      <c r="F4624" s="2" t="s">
        <v>136</v>
      </c>
      <c r="G4624" s="2">
        <v>83.1</v>
      </c>
      <c r="H4624" s="2">
        <v>16.899999999999999</v>
      </c>
      <c r="I4624" s="2" t="s">
        <v>19</v>
      </c>
      <c r="J4624" s="6">
        <v>0.55000000000000004</v>
      </c>
      <c r="K4624" s="2">
        <v>2002</v>
      </c>
      <c r="L4624" s="2" t="s">
        <v>21</v>
      </c>
      <c r="M4624" s="3">
        <v>37565</v>
      </c>
    </row>
    <row r="4625" spans="1:13" x14ac:dyDescent="0.2">
      <c r="A4625" s="1" t="s">
        <v>116</v>
      </c>
      <c r="B4625" s="2" t="s">
        <v>4685</v>
      </c>
      <c r="C4625" s="2" t="s">
        <v>24</v>
      </c>
      <c r="D4625" s="4">
        <v>29117071</v>
      </c>
      <c r="E4625" s="2" t="s">
        <v>3438</v>
      </c>
      <c r="F4625" s="2" t="s">
        <v>65</v>
      </c>
      <c r="G4625" s="2">
        <v>61.3</v>
      </c>
      <c r="H4625" s="2">
        <v>38.700000000000003</v>
      </c>
      <c r="I4625" s="2" t="s">
        <v>19</v>
      </c>
      <c r="J4625" s="6">
        <v>0.55000000000000004</v>
      </c>
      <c r="K4625" s="2">
        <v>2002</v>
      </c>
      <c r="L4625" s="2" t="s">
        <v>21</v>
      </c>
      <c r="M4625" s="3">
        <v>37565</v>
      </c>
    </row>
    <row r="4626" spans="1:13" x14ac:dyDescent="0.2">
      <c r="A4626" s="1" t="s">
        <v>22</v>
      </c>
      <c r="B4626" s="2" t="s">
        <v>4174</v>
      </c>
      <c r="C4626" s="2" t="s">
        <v>24</v>
      </c>
      <c r="D4626" s="4">
        <v>58250000</v>
      </c>
      <c r="E4626" s="2" t="s">
        <v>3438</v>
      </c>
      <c r="F4626" s="2" t="s">
        <v>95</v>
      </c>
      <c r="G4626" s="2">
        <v>66.5</v>
      </c>
      <c r="H4626" s="2">
        <v>33.5</v>
      </c>
      <c r="I4626" s="2" t="s">
        <v>19</v>
      </c>
      <c r="J4626" s="6">
        <v>0.55000000000000004</v>
      </c>
      <c r="K4626" s="2">
        <v>2002</v>
      </c>
      <c r="L4626" s="2" t="s">
        <v>21</v>
      </c>
      <c r="M4626" s="3">
        <v>37565</v>
      </c>
    </row>
    <row r="4627" spans="1:13" x14ac:dyDescent="0.2">
      <c r="A4627" s="1" t="s">
        <v>13</v>
      </c>
      <c r="B4627" s="2" t="s">
        <v>3706</v>
      </c>
      <c r="C4627" s="2" t="s">
        <v>24</v>
      </c>
      <c r="D4627" s="4">
        <v>46600000</v>
      </c>
      <c r="E4627" s="2" t="s">
        <v>3438</v>
      </c>
      <c r="F4627" s="2" t="s">
        <v>176</v>
      </c>
      <c r="G4627" s="2">
        <v>79.5</v>
      </c>
      <c r="H4627" s="2">
        <v>20.5</v>
      </c>
      <c r="I4627" s="2" t="s">
        <v>19</v>
      </c>
      <c r="J4627" s="6">
        <v>0.55000000000000004</v>
      </c>
      <c r="K4627" s="2">
        <v>2002</v>
      </c>
      <c r="L4627" s="2" t="s">
        <v>21</v>
      </c>
      <c r="M4627" s="3">
        <v>37565</v>
      </c>
    </row>
    <row r="4628" spans="1:13" x14ac:dyDescent="0.2">
      <c r="A4628" s="1" t="s">
        <v>205</v>
      </c>
      <c r="B4628" s="2" t="s">
        <v>4336</v>
      </c>
      <c r="C4628" s="2" t="s">
        <v>24</v>
      </c>
      <c r="D4628" s="4">
        <v>44000000</v>
      </c>
      <c r="E4628" s="2" t="s">
        <v>3438</v>
      </c>
      <c r="F4628" s="2" t="s">
        <v>55</v>
      </c>
      <c r="G4628" s="2">
        <v>67.3</v>
      </c>
      <c r="H4628" s="2">
        <v>32.700000000000003</v>
      </c>
      <c r="I4628" s="2" t="s">
        <v>19</v>
      </c>
      <c r="J4628" s="6">
        <v>0.55000000000000004</v>
      </c>
      <c r="K4628" s="2">
        <v>2002</v>
      </c>
      <c r="L4628" s="2" t="s">
        <v>21</v>
      </c>
      <c r="M4628" s="3">
        <v>37565</v>
      </c>
    </row>
    <row r="4629" spans="1:13" x14ac:dyDescent="0.2">
      <c r="A4629" s="1" t="s">
        <v>13</v>
      </c>
      <c r="B4629" s="2" t="s">
        <v>3827</v>
      </c>
      <c r="C4629" s="2" t="s">
        <v>24</v>
      </c>
      <c r="D4629" s="4">
        <v>29000000</v>
      </c>
      <c r="E4629" s="2" t="s">
        <v>3438</v>
      </c>
      <c r="F4629" s="2" t="s">
        <v>115</v>
      </c>
      <c r="G4629" s="2">
        <v>78</v>
      </c>
      <c r="H4629" s="2">
        <v>22</v>
      </c>
      <c r="I4629" s="2" t="s">
        <v>19</v>
      </c>
      <c r="J4629" s="6">
        <v>0.55000000000000004</v>
      </c>
      <c r="K4629" s="2">
        <v>2002</v>
      </c>
      <c r="L4629" s="2" t="s">
        <v>21</v>
      </c>
      <c r="M4629" s="3">
        <v>37565</v>
      </c>
    </row>
    <row r="4630" spans="1:13" x14ac:dyDescent="0.2">
      <c r="A4630" s="1" t="s">
        <v>269</v>
      </c>
      <c r="B4630" s="2" t="s">
        <v>3709</v>
      </c>
      <c r="C4630" s="2" t="s">
        <v>24</v>
      </c>
      <c r="D4630" s="4">
        <v>38000000</v>
      </c>
      <c r="E4630" s="2" t="s">
        <v>3438</v>
      </c>
      <c r="F4630" s="2" t="s">
        <v>35</v>
      </c>
      <c r="G4630" s="2">
        <v>69.7</v>
      </c>
      <c r="H4630" s="2">
        <v>30.3</v>
      </c>
      <c r="I4630" s="2" t="s">
        <v>19</v>
      </c>
      <c r="J4630" s="6">
        <v>0.55000000000000004</v>
      </c>
      <c r="K4630" s="2">
        <v>2002</v>
      </c>
      <c r="L4630" s="2" t="s">
        <v>21</v>
      </c>
      <c r="M4630" s="3">
        <v>37565</v>
      </c>
    </row>
    <row r="4631" spans="1:13" x14ac:dyDescent="0.2">
      <c r="A4631" s="1" t="s">
        <v>248</v>
      </c>
      <c r="B4631" s="2" t="s">
        <v>4016</v>
      </c>
      <c r="C4631" s="2" t="s">
        <v>24</v>
      </c>
      <c r="D4631" s="4">
        <v>95000000</v>
      </c>
      <c r="E4631" s="2" t="s">
        <v>3438</v>
      </c>
      <c r="F4631" s="2" t="s">
        <v>115</v>
      </c>
      <c r="G4631" s="2">
        <v>59.4</v>
      </c>
      <c r="H4631" s="2">
        <v>40.6</v>
      </c>
      <c r="I4631" s="2" t="s">
        <v>19</v>
      </c>
      <c r="J4631" s="6">
        <v>0.55000000000000004</v>
      </c>
      <c r="K4631" s="2">
        <v>2002</v>
      </c>
      <c r="L4631" s="2" t="s">
        <v>21</v>
      </c>
      <c r="M4631" s="3">
        <v>37565</v>
      </c>
    </row>
    <row r="4632" spans="1:13" x14ac:dyDescent="0.2">
      <c r="A4632" s="1" t="s">
        <v>122</v>
      </c>
      <c r="B4632" s="2" t="s">
        <v>4047</v>
      </c>
      <c r="C4632" s="2" t="s">
        <v>24</v>
      </c>
      <c r="D4632" s="4">
        <v>5300000</v>
      </c>
      <c r="E4632" s="2" t="s">
        <v>3438</v>
      </c>
      <c r="F4632" s="2" t="s">
        <v>97</v>
      </c>
      <c r="G4632" s="2">
        <v>66.8</v>
      </c>
      <c r="H4632" s="2">
        <v>33.200000000000003</v>
      </c>
      <c r="I4632" s="2" t="s">
        <v>19</v>
      </c>
      <c r="J4632" s="6">
        <v>0.55000000000000004</v>
      </c>
      <c r="K4632" s="2">
        <v>2002</v>
      </c>
      <c r="L4632" s="2" t="s">
        <v>21</v>
      </c>
      <c r="M4632" s="3">
        <v>37565</v>
      </c>
    </row>
    <row r="4633" spans="1:13" x14ac:dyDescent="0.2">
      <c r="A4633" s="1" t="s">
        <v>287</v>
      </c>
      <c r="B4633" s="2" t="s">
        <v>3713</v>
      </c>
      <c r="C4633" s="2" t="s">
        <v>24</v>
      </c>
      <c r="D4633" s="4">
        <v>46000000</v>
      </c>
      <c r="E4633" s="2" t="s">
        <v>3438</v>
      </c>
      <c r="F4633" s="2" t="s">
        <v>55</v>
      </c>
      <c r="G4633" s="2">
        <v>63.1</v>
      </c>
      <c r="H4633" s="2">
        <v>36.9</v>
      </c>
      <c r="I4633" s="2" t="s">
        <v>19</v>
      </c>
      <c r="J4633" s="6">
        <v>0.55000000000000004</v>
      </c>
      <c r="K4633" s="2">
        <v>2002</v>
      </c>
      <c r="L4633" s="2" t="s">
        <v>21</v>
      </c>
      <c r="M4633" s="3">
        <v>37565</v>
      </c>
    </row>
    <row r="4634" spans="1:13" x14ac:dyDescent="0.2">
      <c r="A4634" s="1" t="s">
        <v>374</v>
      </c>
      <c r="B4634" s="2" t="s">
        <v>3830</v>
      </c>
      <c r="C4634" s="2" t="s">
        <v>24</v>
      </c>
      <c r="D4634" s="4">
        <v>20750000</v>
      </c>
      <c r="E4634" s="2" t="s">
        <v>3438</v>
      </c>
      <c r="F4634" s="2" t="s">
        <v>59</v>
      </c>
      <c r="G4634" s="2">
        <v>68.3</v>
      </c>
      <c r="H4634" s="2">
        <v>31.7</v>
      </c>
      <c r="I4634" s="2" t="s">
        <v>19</v>
      </c>
      <c r="J4634" s="6">
        <v>0.55000000000000004</v>
      </c>
      <c r="K4634" s="2">
        <v>2002</v>
      </c>
      <c r="L4634" s="2" t="s">
        <v>21</v>
      </c>
      <c r="M4634" s="3">
        <v>37565</v>
      </c>
    </row>
    <row r="4635" spans="1:13" x14ac:dyDescent="0.2">
      <c r="A4635" s="1" t="s">
        <v>296</v>
      </c>
      <c r="B4635" s="2" t="s">
        <v>3917</v>
      </c>
      <c r="C4635" s="2" t="s">
        <v>24</v>
      </c>
      <c r="D4635" s="4">
        <v>17500000</v>
      </c>
      <c r="E4635" s="2" t="s">
        <v>3438</v>
      </c>
      <c r="F4635" s="2" t="s">
        <v>65</v>
      </c>
      <c r="G4635" s="2">
        <v>67.099999999999994</v>
      </c>
      <c r="H4635" s="2">
        <v>32.9</v>
      </c>
      <c r="I4635" s="2" t="s">
        <v>19</v>
      </c>
      <c r="J4635" s="6">
        <v>0.55000000000000004</v>
      </c>
      <c r="K4635" s="2">
        <v>2002</v>
      </c>
      <c r="L4635" s="2" t="s">
        <v>21</v>
      </c>
      <c r="M4635" s="3">
        <v>37565</v>
      </c>
    </row>
    <row r="4636" spans="1:13" x14ac:dyDescent="0.2">
      <c r="A4636" s="1" t="s">
        <v>69</v>
      </c>
      <c r="B4636" s="2" t="s">
        <v>3919</v>
      </c>
      <c r="C4636" s="2" t="s">
        <v>24</v>
      </c>
      <c r="D4636" s="4">
        <v>59655000</v>
      </c>
      <c r="E4636" s="2" t="s">
        <v>3438</v>
      </c>
      <c r="F4636" s="2" t="s">
        <v>251</v>
      </c>
      <c r="G4636" s="2">
        <v>67.3</v>
      </c>
      <c r="H4636" s="2">
        <v>32.700000000000003</v>
      </c>
      <c r="I4636" s="2" t="s">
        <v>19</v>
      </c>
      <c r="J4636" s="6">
        <v>0.55000000000000004</v>
      </c>
      <c r="K4636" s="2">
        <v>2002</v>
      </c>
      <c r="L4636" s="2" t="s">
        <v>21</v>
      </c>
      <c r="M4636" s="3">
        <v>37565</v>
      </c>
    </row>
    <row r="4637" spans="1:13" x14ac:dyDescent="0.2">
      <c r="A4637" s="1" t="s">
        <v>122</v>
      </c>
      <c r="B4637" s="2" t="s">
        <v>4686</v>
      </c>
      <c r="C4637" s="2" t="s">
        <v>24</v>
      </c>
      <c r="D4637" s="4">
        <v>1800000</v>
      </c>
      <c r="E4637" s="2" t="s">
        <v>3438</v>
      </c>
      <c r="F4637" s="2" t="s">
        <v>245</v>
      </c>
      <c r="G4637" s="2">
        <v>63.6</v>
      </c>
      <c r="H4637" s="2">
        <v>36.4</v>
      </c>
      <c r="I4637" s="2" t="s">
        <v>19</v>
      </c>
      <c r="J4637" s="6">
        <v>0.55000000000000004</v>
      </c>
      <c r="K4637" s="2">
        <v>2002</v>
      </c>
      <c r="L4637" s="2" t="s">
        <v>21</v>
      </c>
      <c r="M4637" s="3">
        <v>37565</v>
      </c>
    </row>
    <row r="4638" spans="1:13" x14ac:dyDescent="0.2">
      <c r="A4638" s="1" t="s">
        <v>217</v>
      </c>
      <c r="B4638" s="2" t="s">
        <v>4492</v>
      </c>
      <c r="C4638" s="2" t="s">
        <v>24</v>
      </c>
      <c r="D4638" s="4">
        <v>15400000</v>
      </c>
      <c r="E4638" s="2" t="s">
        <v>3438</v>
      </c>
      <c r="F4638" s="2" t="s">
        <v>35</v>
      </c>
      <c r="G4638" s="2">
        <v>65.5</v>
      </c>
      <c r="H4638" s="2">
        <v>34.5</v>
      </c>
      <c r="I4638" s="2" t="s">
        <v>19</v>
      </c>
      <c r="J4638" s="6">
        <v>0.55000000000000004</v>
      </c>
      <c r="K4638" s="2">
        <v>2002</v>
      </c>
      <c r="L4638" s="2" t="s">
        <v>21</v>
      </c>
      <c r="M4638" s="3">
        <v>37565</v>
      </c>
    </row>
    <row r="4639" spans="1:13" x14ac:dyDescent="0.2">
      <c r="A4639" s="1" t="s">
        <v>22</v>
      </c>
      <c r="B4639" s="2" t="s">
        <v>3925</v>
      </c>
      <c r="C4639" s="2" t="s">
        <v>24</v>
      </c>
      <c r="D4639" s="4">
        <v>65300000</v>
      </c>
      <c r="E4639" s="2" t="s">
        <v>3438</v>
      </c>
      <c r="F4639" s="2" t="s">
        <v>97</v>
      </c>
      <c r="G4639" s="2">
        <v>53.8</v>
      </c>
      <c r="H4639" s="2">
        <v>46.2</v>
      </c>
      <c r="I4639" s="2" t="s">
        <v>26</v>
      </c>
      <c r="J4639" s="6">
        <v>0.55000000000000004</v>
      </c>
      <c r="K4639" s="2">
        <v>2002</v>
      </c>
      <c r="L4639" s="2" t="s">
        <v>21</v>
      </c>
      <c r="M4639" s="3">
        <v>37565</v>
      </c>
    </row>
    <row r="4640" spans="1:13" x14ac:dyDescent="0.2">
      <c r="A4640" s="1" t="s">
        <v>180</v>
      </c>
      <c r="B4640" s="2" t="s">
        <v>3927</v>
      </c>
      <c r="C4640" s="2" t="s">
        <v>24</v>
      </c>
      <c r="D4640" s="4">
        <v>29200000</v>
      </c>
      <c r="E4640" s="2" t="s">
        <v>3438</v>
      </c>
      <c r="F4640" s="2" t="s">
        <v>95</v>
      </c>
      <c r="G4640" s="2">
        <v>67.599999999999994</v>
      </c>
      <c r="H4640" s="2">
        <v>32.4</v>
      </c>
      <c r="I4640" s="2" t="s">
        <v>19</v>
      </c>
      <c r="J4640" s="6">
        <v>0.55000000000000004</v>
      </c>
      <c r="K4640" s="2">
        <v>2002</v>
      </c>
      <c r="L4640" s="2" t="s">
        <v>21</v>
      </c>
      <c r="M4640" s="3">
        <v>37565</v>
      </c>
    </row>
    <row r="4641" spans="1:13" x14ac:dyDescent="0.2">
      <c r="A4641" s="1" t="s">
        <v>66</v>
      </c>
      <c r="B4641" s="2" t="s">
        <v>3445</v>
      </c>
      <c r="C4641" s="2" t="s">
        <v>24</v>
      </c>
      <c r="D4641" s="4">
        <v>49300000</v>
      </c>
      <c r="E4641" s="2" t="s">
        <v>3438</v>
      </c>
      <c r="F4641" s="2" t="s">
        <v>55</v>
      </c>
      <c r="G4641" s="2">
        <v>68.5</v>
      </c>
      <c r="H4641" s="2">
        <v>31.5</v>
      </c>
      <c r="I4641" s="2" t="s">
        <v>19</v>
      </c>
      <c r="J4641" s="6">
        <v>0.55000000000000004</v>
      </c>
      <c r="K4641" s="2">
        <v>2002</v>
      </c>
      <c r="L4641" s="2" t="s">
        <v>21</v>
      </c>
      <c r="M4641" s="3">
        <v>37565</v>
      </c>
    </row>
    <row r="4642" spans="1:13" x14ac:dyDescent="0.2">
      <c r="A4642" s="1" t="s">
        <v>66</v>
      </c>
      <c r="B4642" s="2" t="s">
        <v>3447</v>
      </c>
      <c r="C4642" s="2" t="s">
        <v>24</v>
      </c>
      <c r="D4642" s="4">
        <v>49500000</v>
      </c>
      <c r="E4642" s="2" t="s">
        <v>3438</v>
      </c>
      <c r="F4642" s="2" t="s">
        <v>107</v>
      </c>
      <c r="G4642" s="2">
        <v>67.599999999999994</v>
      </c>
      <c r="H4642" s="2">
        <v>32.4</v>
      </c>
      <c r="I4642" s="2" t="s">
        <v>19</v>
      </c>
      <c r="J4642" s="6">
        <v>0.55000000000000004</v>
      </c>
      <c r="K4642" s="2">
        <v>2002</v>
      </c>
      <c r="L4642" s="2" t="s">
        <v>21</v>
      </c>
      <c r="M4642" s="3">
        <v>37565</v>
      </c>
    </row>
    <row r="4643" spans="1:13" x14ac:dyDescent="0.2">
      <c r="A4643" s="1" t="s">
        <v>108</v>
      </c>
      <c r="B4643" s="2" t="s">
        <v>4323</v>
      </c>
      <c r="C4643" s="2" t="s">
        <v>24</v>
      </c>
      <c r="D4643" s="4">
        <v>11000000</v>
      </c>
      <c r="E4643" s="2" t="s">
        <v>3438</v>
      </c>
      <c r="F4643" s="2" t="s">
        <v>136</v>
      </c>
      <c r="G4643" s="2">
        <v>68</v>
      </c>
      <c r="H4643" s="2">
        <v>32</v>
      </c>
      <c r="I4643" s="2" t="s">
        <v>19</v>
      </c>
      <c r="J4643" s="6">
        <v>0.55000000000000004</v>
      </c>
      <c r="K4643" s="2">
        <v>2002</v>
      </c>
      <c r="L4643" s="2" t="s">
        <v>21</v>
      </c>
      <c r="M4643" s="3">
        <v>37565</v>
      </c>
    </row>
    <row r="4644" spans="1:13" x14ac:dyDescent="0.2">
      <c r="A4644" s="1" t="s">
        <v>108</v>
      </c>
      <c r="B4644" s="2" t="s">
        <v>3932</v>
      </c>
      <c r="C4644" s="2" t="s">
        <v>24</v>
      </c>
      <c r="D4644" s="4">
        <v>30000000</v>
      </c>
      <c r="E4644" s="2" t="s">
        <v>3438</v>
      </c>
      <c r="F4644" s="2" t="s">
        <v>95</v>
      </c>
      <c r="G4644" s="2">
        <v>64.599999999999994</v>
      </c>
      <c r="H4644" s="2">
        <v>35.4</v>
      </c>
      <c r="I4644" s="2" t="s">
        <v>26</v>
      </c>
      <c r="J4644" s="2" t="s">
        <v>20</v>
      </c>
      <c r="K4644" s="2">
        <v>2002</v>
      </c>
      <c r="L4644" s="2" t="s">
        <v>21</v>
      </c>
      <c r="M4644" s="3">
        <v>37565</v>
      </c>
    </row>
    <row r="4645" spans="1:13" x14ac:dyDescent="0.2">
      <c r="A4645" s="1" t="s">
        <v>363</v>
      </c>
      <c r="B4645" s="2" t="s">
        <v>4192</v>
      </c>
      <c r="C4645" s="2" t="s">
        <v>24</v>
      </c>
      <c r="D4645" s="4">
        <v>6000000</v>
      </c>
      <c r="E4645" s="2" t="s">
        <v>3438</v>
      </c>
      <c r="F4645" s="2" t="s">
        <v>251</v>
      </c>
      <c r="G4645" s="2">
        <v>63.5</v>
      </c>
      <c r="H4645" s="2">
        <v>36.5</v>
      </c>
      <c r="I4645" s="2" t="s">
        <v>19</v>
      </c>
      <c r="J4645" s="6">
        <v>0.55000000000000004</v>
      </c>
      <c r="K4645" s="2">
        <v>2002</v>
      </c>
      <c r="L4645" s="2" t="s">
        <v>21</v>
      </c>
      <c r="M4645" s="3">
        <v>37565</v>
      </c>
    </row>
    <row r="4646" spans="1:13" x14ac:dyDescent="0.2">
      <c r="A4646" s="1" t="s">
        <v>308</v>
      </c>
      <c r="B4646" s="2" t="s">
        <v>3940</v>
      </c>
      <c r="C4646" s="2" t="s">
        <v>24</v>
      </c>
      <c r="D4646" s="4">
        <v>2455000</v>
      </c>
      <c r="E4646" s="2" t="s">
        <v>3438</v>
      </c>
      <c r="F4646" s="2" t="s">
        <v>55</v>
      </c>
      <c r="G4646" s="2">
        <v>63.2</v>
      </c>
      <c r="H4646" s="2">
        <v>36.799999999999997</v>
      </c>
      <c r="I4646" s="2" t="s">
        <v>19</v>
      </c>
      <c r="J4646" s="6">
        <v>0.55000000000000004</v>
      </c>
      <c r="K4646" s="2">
        <v>2002</v>
      </c>
      <c r="L4646" s="2" t="s">
        <v>21</v>
      </c>
      <c r="M4646" s="3">
        <v>37565</v>
      </c>
    </row>
    <row r="4647" spans="1:13" x14ac:dyDescent="0.2">
      <c r="A4647" s="1" t="s">
        <v>60</v>
      </c>
      <c r="B4647" s="2" t="s">
        <v>1587</v>
      </c>
      <c r="C4647" s="2" t="s">
        <v>24</v>
      </c>
      <c r="D4647" s="4">
        <v>12000000</v>
      </c>
      <c r="E4647" s="2" t="s">
        <v>3438</v>
      </c>
      <c r="F4647" s="2" t="s">
        <v>65</v>
      </c>
      <c r="G4647" s="2">
        <v>62.8</v>
      </c>
      <c r="H4647" s="2">
        <v>37.200000000000003</v>
      </c>
      <c r="I4647" s="2" t="s">
        <v>19</v>
      </c>
      <c r="J4647" s="6">
        <v>0.55000000000000004</v>
      </c>
      <c r="K4647" s="2">
        <v>2002</v>
      </c>
      <c r="L4647" s="2" t="s">
        <v>21</v>
      </c>
      <c r="M4647" s="3">
        <v>37565</v>
      </c>
    </row>
    <row r="4648" spans="1:13" x14ac:dyDescent="0.2">
      <c r="A4648" s="1" t="s">
        <v>91</v>
      </c>
      <c r="B4648" s="2" t="s">
        <v>4687</v>
      </c>
      <c r="C4648" s="2" t="s">
        <v>24</v>
      </c>
      <c r="D4648" s="4">
        <v>66800000</v>
      </c>
      <c r="E4648" s="2" t="s">
        <v>3438</v>
      </c>
      <c r="F4648" s="2" t="s">
        <v>55</v>
      </c>
      <c r="G4648" s="2">
        <v>66.5</v>
      </c>
      <c r="H4648" s="2">
        <v>33.5</v>
      </c>
      <c r="I4648" s="2" t="s">
        <v>19</v>
      </c>
      <c r="J4648" s="6">
        <v>0.55000000000000004</v>
      </c>
      <c r="K4648" s="2">
        <v>2002</v>
      </c>
      <c r="L4648" s="2" t="s">
        <v>21</v>
      </c>
      <c r="M4648" s="3">
        <v>37565</v>
      </c>
    </row>
    <row r="4649" spans="1:13" x14ac:dyDescent="0.2">
      <c r="A4649" s="1" t="s">
        <v>52</v>
      </c>
      <c r="B4649" s="2" t="s">
        <v>4022</v>
      </c>
      <c r="C4649" s="2" t="s">
        <v>24</v>
      </c>
      <c r="D4649" s="4">
        <v>69000000</v>
      </c>
      <c r="E4649" s="2" t="s">
        <v>3438</v>
      </c>
      <c r="F4649" s="2" t="s">
        <v>136</v>
      </c>
      <c r="G4649" s="2">
        <v>62.7</v>
      </c>
      <c r="H4649" s="2">
        <v>37.299999999999997</v>
      </c>
      <c r="I4649" s="2" t="s">
        <v>19</v>
      </c>
      <c r="J4649" s="6">
        <v>0.55000000000000004</v>
      </c>
      <c r="K4649" s="2">
        <v>2002</v>
      </c>
      <c r="L4649" s="2" t="s">
        <v>21</v>
      </c>
      <c r="M4649" s="3">
        <v>37565</v>
      </c>
    </row>
    <row r="4650" spans="1:13" x14ac:dyDescent="0.2">
      <c r="A4650" s="1" t="s">
        <v>69</v>
      </c>
      <c r="B4650" s="2" t="s">
        <v>4450</v>
      </c>
      <c r="C4650" s="2" t="s">
        <v>24</v>
      </c>
      <c r="D4650" s="4">
        <v>20000000</v>
      </c>
      <c r="E4650" s="2" t="s">
        <v>3438</v>
      </c>
      <c r="F4650" s="2" t="s">
        <v>44</v>
      </c>
      <c r="G4650" s="2">
        <v>49.5</v>
      </c>
      <c r="H4650" s="2">
        <v>50.5</v>
      </c>
      <c r="I4650" s="2" t="s">
        <v>26</v>
      </c>
      <c r="J4650" s="6">
        <v>0.55000000000000004</v>
      </c>
      <c r="K4650" s="2">
        <v>2002</v>
      </c>
      <c r="L4650" s="2" t="s">
        <v>21</v>
      </c>
      <c r="M4650" s="3">
        <v>37565</v>
      </c>
    </row>
    <row r="4651" spans="1:13" x14ac:dyDescent="0.2">
      <c r="A4651" s="1" t="s">
        <v>374</v>
      </c>
      <c r="B4651" s="2" t="s">
        <v>4200</v>
      </c>
      <c r="C4651" s="2" t="s">
        <v>24</v>
      </c>
      <c r="D4651" s="4">
        <v>5335000</v>
      </c>
      <c r="E4651" s="2" t="s">
        <v>3438</v>
      </c>
      <c r="F4651" s="2" t="s">
        <v>130</v>
      </c>
      <c r="G4651" s="2">
        <v>68.599999999999994</v>
      </c>
      <c r="H4651" s="2">
        <v>31.4</v>
      </c>
      <c r="I4651" s="2" t="s">
        <v>19</v>
      </c>
      <c r="J4651" s="6">
        <v>0.55000000000000004</v>
      </c>
      <c r="K4651" s="2">
        <v>2002</v>
      </c>
      <c r="L4651" s="2" t="s">
        <v>21</v>
      </c>
      <c r="M4651" s="3">
        <v>37565</v>
      </c>
    </row>
    <row r="4652" spans="1:13" x14ac:dyDescent="0.2">
      <c r="A4652" s="1" t="s">
        <v>217</v>
      </c>
      <c r="B4652" s="2" t="s">
        <v>3732</v>
      </c>
      <c r="C4652" s="2" t="s">
        <v>24</v>
      </c>
      <c r="D4652" s="4">
        <v>45880000</v>
      </c>
      <c r="E4652" s="2" t="s">
        <v>3438</v>
      </c>
      <c r="F4652" s="2" t="s">
        <v>115</v>
      </c>
      <c r="G4652" s="2">
        <v>72.400000000000006</v>
      </c>
      <c r="H4652" s="2">
        <v>27.6</v>
      </c>
      <c r="I4652" s="2" t="s">
        <v>19</v>
      </c>
      <c r="J4652" s="6">
        <v>0.55000000000000004</v>
      </c>
      <c r="K4652" s="2">
        <v>2002</v>
      </c>
      <c r="L4652" s="2" t="s">
        <v>21</v>
      </c>
      <c r="M4652" s="3">
        <v>37565</v>
      </c>
    </row>
    <row r="4653" spans="1:13" x14ac:dyDescent="0.2">
      <c r="A4653" s="1" t="s">
        <v>568</v>
      </c>
      <c r="B4653" s="2" t="s">
        <v>3733</v>
      </c>
      <c r="C4653" s="2" t="s">
        <v>24</v>
      </c>
      <c r="D4653" s="4">
        <v>11000000</v>
      </c>
      <c r="E4653" s="2" t="s">
        <v>3438</v>
      </c>
      <c r="F4653" s="2" t="s">
        <v>90</v>
      </c>
      <c r="G4653" s="2">
        <v>65.2</v>
      </c>
      <c r="H4653" s="2">
        <v>34.799999999999997</v>
      </c>
      <c r="I4653" s="2" t="s">
        <v>19</v>
      </c>
      <c r="J4653" s="6">
        <v>0.55000000000000004</v>
      </c>
      <c r="K4653" s="2">
        <v>2002</v>
      </c>
      <c r="L4653" s="2" t="s">
        <v>21</v>
      </c>
      <c r="M4653" s="3">
        <v>37565</v>
      </c>
    </row>
    <row r="4654" spans="1:13" x14ac:dyDescent="0.2">
      <c r="A4654" s="1" t="s">
        <v>205</v>
      </c>
      <c r="B4654" s="2" t="s">
        <v>4024</v>
      </c>
      <c r="C4654" s="2" t="s">
        <v>24</v>
      </c>
      <c r="D4654" s="4">
        <v>20000000</v>
      </c>
      <c r="E4654" s="2" t="s">
        <v>3438</v>
      </c>
      <c r="F4654" s="2" t="s">
        <v>76</v>
      </c>
      <c r="G4654" s="2">
        <v>64.900000000000006</v>
      </c>
      <c r="H4654" s="2">
        <v>35.1</v>
      </c>
      <c r="I4654" s="2" t="s">
        <v>19</v>
      </c>
      <c r="J4654" s="6">
        <v>0.55000000000000004</v>
      </c>
      <c r="K4654" s="2">
        <v>2002</v>
      </c>
      <c r="L4654" s="2" t="s">
        <v>21</v>
      </c>
      <c r="M4654" s="3">
        <v>37565</v>
      </c>
    </row>
    <row r="4655" spans="1:13" x14ac:dyDescent="0.2">
      <c r="A4655" s="1" t="s">
        <v>420</v>
      </c>
      <c r="B4655" s="2" t="s">
        <v>4632</v>
      </c>
      <c r="C4655" s="2" t="s">
        <v>24</v>
      </c>
      <c r="D4655" s="4">
        <v>1700000</v>
      </c>
      <c r="E4655" s="2" t="s">
        <v>3438</v>
      </c>
      <c r="F4655" s="2" t="s">
        <v>107</v>
      </c>
      <c r="G4655" s="2">
        <v>52</v>
      </c>
      <c r="H4655" s="2">
        <v>48</v>
      </c>
      <c r="I4655" s="2" t="s">
        <v>26</v>
      </c>
      <c r="J4655" s="6">
        <v>0.55000000000000004</v>
      </c>
      <c r="K4655" s="2">
        <v>2002</v>
      </c>
      <c r="L4655" s="2" t="s">
        <v>21</v>
      </c>
      <c r="M4655" s="3">
        <v>37565</v>
      </c>
    </row>
    <row r="4656" spans="1:13" x14ac:dyDescent="0.2">
      <c r="A4656" s="1" t="s">
        <v>13</v>
      </c>
      <c r="B4656" s="2" t="s">
        <v>4098</v>
      </c>
      <c r="C4656" s="2" t="s">
        <v>24</v>
      </c>
      <c r="D4656" s="4">
        <v>65000000</v>
      </c>
      <c r="E4656" s="2" t="s">
        <v>3438</v>
      </c>
      <c r="F4656" s="2" t="s">
        <v>130</v>
      </c>
      <c r="G4656" s="2">
        <v>67.099999999999994</v>
      </c>
      <c r="H4656" s="2">
        <v>32.9</v>
      </c>
      <c r="I4656" s="2" t="s">
        <v>19</v>
      </c>
      <c r="J4656" s="6">
        <v>0.55000000000000004</v>
      </c>
      <c r="K4656" s="2">
        <v>2002</v>
      </c>
      <c r="L4656" s="2" t="s">
        <v>21</v>
      </c>
      <c r="M4656" s="3">
        <v>37565</v>
      </c>
    </row>
    <row r="4657" spans="1:13" x14ac:dyDescent="0.2">
      <c r="A4657" s="1" t="s">
        <v>290</v>
      </c>
      <c r="B4657" s="2" t="s">
        <v>3736</v>
      </c>
      <c r="C4657" s="2" t="s">
        <v>24</v>
      </c>
      <c r="D4657" s="4">
        <v>2000000</v>
      </c>
      <c r="E4657" s="2" t="s">
        <v>3438</v>
      </c>
      <c r="F4657" s="2" t="s">
        <v>59</v>
      </c>
      <c r="G4657" s="2">
        <v>72.900000000000006</v>
      </c>
      <c r="H4657" s="2">
        <v>27.1</v>
      </c>
      <c r="I4657" s="2" t="s">
        <v>19</v>
      </c>
      <c r="J4657" s="6">
        <v>0.55000000000000004</v>
      </c>
      <c r="K4657" s="2">
        <v>2002</v>
      </c>
      <c r="L4657" s="2" t="s">
        <v>21</v>
      </c>
      <c r="M4657" s="3">
        <v>37565</v>
      </c>
    </row>
    <row r="4658" spans="1:13" x14ac:dyDescent="0.2">
      <c r="A4658" s="1" t="s">
        <v>293</v>
      </c>
      <c r="B4658" s="2" t="s">
        <v>3737</v>
      </c>
      <c r="C4658" s="2" t="s">
        <v>24</v>
      </c>
      <c r="D4658" s="4">
        <v>7500000</v>
      </c>
      <c r="E4658" s="2" t="s">
        <v>3438</v>
      </c>
      <c r="F4658" s="2" t="s">
        <v>251</v>
      </c>
      <c r="G4658" s="2">
        <v>68</v>
      </c>
      <c r="H4658" s="2">
        <v>32</v>
      </c>
      <c r="I4658" s="2" t="s">
        <v>19</v>
      </c>
      <c r="J4658" s="6">
        <v>0.55000000000000004</v>
      </c>
      <c r="K4658" s="2">
        <v>2002</v>
      </c>
      <c r="L4658" s="2" t="s">
        <v>21</v>
      </c>
      <c r="M4658" s="3">
        <v>37565</v>
      </c>
    </row>
    <row r="4659" spans="1:13" x14ac:dyDescent="0.2">
      <c r="A4659" s="1" t="s">
        <v>293</v>
      </c>
      <c r="B4659" s="2" t="s">
        <v>3738</v>
      </c>
      <c r="C4659" s="2" t="s">
        <v>24</v>
      </c>
      <c r="D4659" s="4">
        <v>11500000</v>
      </c>
      <c r="E4659" s="2" t="s">
        <v>3438</v>
      </c>
      <c r="F4659" s="2" t="s">
        <v>44</v>
      </c>
      <c r="G4659" s="2">
        <v>55.8</v>
      </c>
      <c r="H4659" s="2">
        <v>44.2</v>
      </c>
      <c r="I4659" s="2" t="s">
        <v>19</v>
      </c>
      <c r="J4659" s="6">
        <v>0.55000000000000004</v>
      </c>
      <c r="K4659" s="2">
        <v>2002</v>
      </c>
      <c r="L4659" s="2" t="s">
        <v>21</v>
      </c>
      <c r="M4659" s="3">
        <v>37565</v>
      </c>
    </row>
    <row r="4660" spans="1:13" x14ac:dyDescent="0.2">
      <c r="A4660" s="1" t="s">
        <v>220</v>
      </c>
      <c r="B4660" s="2" t="s">
        <v>4688</v>
      </c>
      <c r="C4660" s="2" t="s">
        <v>24</v>
      </c>
      <c r="D4660" s="4">
        <v>400000</v>
      </c>
      <c r="E4660" s="2" t="s">
        <v>3438</v>
      </c>
      <c r="F4660" s="2" t="s">
        <v>59</v>
      </c>
      <c r="G4660" s="2">
        <v>63.9</v>
      </c>
      <c r="H4660" s="2">
        <v>36.1</v>
      </c>
      <c r="I4660" s="2" t="s">
        <v>19</v>
      </c>
      <c r="J4660" s="6">
        <v>0.55000000000000004</v>
      </c>
      <c r="K4660" s="2">
        <v>2002</v>
      </c>
      <c r="L4660" s="2" t="s">
        <v>21</v>
      </c>
      <c r="M4660" s="3">
        <v>37565</v>
      </c>
    </row>
    <row r="4661" spans="1:13" x14ac:dyDescent="0.2">
      <c r="A4661" s="1" t="s">
        <v>13</v>
      </c>
      <c r="B4661" s="2" t="s">
        <v>3742</v>
      </c>
      <c r="C4661" s="2" t="s">
        <v>24</v>
      </c>
      <c r="D4661" s="4">
        <v>90000000</v>
      </c>
      <c r="E4661" s="2" t="s">
        <v>3438</v>
      </c>
      <c r="F4661" s="2" t="s">
        <v>314</v>
      </c>
      <c r="G4661" s="2">
        <v>76.3</v>
      </c>
      <c r="H4661" s="2">
        <v>23.7</v>
      </c>
      <c r="I4661" s="2" t="s">
        <v>19</v>
      </c>
      <c r="J4661" s="6">
        <v>0.55000000000000004</v>
      </c>
      <c r="K4661" s="2">
        <v>2002</v>
      </c>
      <c r="L4661" s="2" t="s">
        <v>21</v>
      </c>
      <c r="M4661" s="3">
        <v>37565</v>
      </c>
    </row>
    <row r="4662" spans="1:13" x14ac:dyDescent="0.2">
      <c r="A4662" s="1" t="s">
        <v>79</v>
      </c>
      <c r="B4662" s="2" t="s">
        <v>4253</v>
      </c>
      <c r="C4662" s="2" t="s">
        <v>24</v>
      </c>
      <c r="D4662" s="4">
        <v>12000000</v>
      </c>
      <c r="E4662" s="2" t="s">
        <v>3438</v>
      </c>
      <c r="F4662" s="2" t="s">
        <v>93</v>
      </c>
      <c r="G4662" s="2">
        <v>45.4</v>
      </c>
      <c r="H4662" s="2">
        <v>54.6</v>
      </c>
      <c r="I4662" s="2" t="s">
        <v>26</v>
      </c>
      <c r="J4662" s="6">
        <v>0.55000000000000004</v>
      </c>
      <c r="K4662" s="2">
        <v>2002</v>
      </c>
      <c r="L4662" s="2" t="s">
        <v>21</v>
      </c>
      <c r="M4662" s="3">
        <v>37565</v>
      </c>
    </row>
    <row r="4663" spans="1:13" x14ac:dyDescent="0.2">
      <c r="A4663" s="1" t="s">
        <v>79</v>
      </c>
      <c r="B4663" s="2" t="s">
        <v>4253</v>
      </c>
      <c r="C4663" s="2" t="s">
        <v>24</v>
      </c>
      <c r="D4663" s="4">
        <v>26000000</v>
      </c>
      <c r="E4663" s="2" t="s">
        <v>3438</v>
      </c>
      <c r="F4663" s="2" t="s">
        <v>18</v>
      </c>
      <c r="G4663" s="2">
        <v>44.6</v>
      </c>
      <c r="H4663" s="2">
        <v>55.4</v>
      </c>
      <c r="I4663" s="2" t="s">
        <v>26</v>
      </c>
      <c r="J4663" s="6">
        <v>0.55000000000000004</v>
      </c>
      <c r="K4663" s="2">
        <v>2002</v>
      </c>
      <c r="L4663" s="2" t="s">
        <v>21</v>
      </c>
      <c r="M4663" s="3">
        <v>37565</v>
      </c>
    </row>
    <row r="4664" spans="1:13" x14ac:dyDescent="0.2">
      <c r="A4664" s="1" t="s">
        <v>79</v>
      </c>
      <c r="B4664" s="2" t="s">
        <v>4689</v>
      </c>
      <c r="C4664" s="2" t="s">
        <v>24</v>
      </c>
      <c r="D4664" s="4">
        <v>32000000</v>
      </c>
      <c r="E4664" s="2" t="s">
        <v>3438</v>
      </c>
      <c r="F4664" s="2" t="s">
        <v>257</v>
      </c>
      <c r="G4664" s="2">
        <v>57.7</v>
      </c>
      <c r="H4664" s="2">
        <v>42.3</v>
      </c>
      <c r="I4664" s="2" t="s">
        <v>19</v>
      </c>
      <c r="J4664" s="6">
        <v>0.55000000000000004</v>
      </c>
      <c r="K4664" s="2">
        <v>2002</v>
      </c>
      <c r="L4664" s="2" t="s">
        <v>21</v>
      </c>
      <c r="M4664" s="3">
        <v>37565</v>
      </c>
    </row>
    <row r="4665" spans="1:13" x14ac:dyDescent="0.2">
      <c r="A4665" s="1" t="s">
        <v>363</v>
      </c>
      <c r="B4665" s="2" t="s">
        <v>3971</v>
      </c>
      <c r="C4665" s="2" t="s">
        <v>24</v>
      </c>
      <c r="D4665" s="4">
        <v>12000000</v>
      </c>
      <c r="E4665" s="2" t="s">
        <v>3438</v>
      </c>
      <c r="F4665" s="2" t="s">
        <v>51</v>
      </c>
      <c r="G4665" s="2">
        <v>67.8</v>
      </c>
      <c r="H4665" s="2">
        <v>32.200000000000003</v>
      </c>
      <c r="I4665" s="2" t="s">
        <v>19</v>
      </c>
      <c r="J4665" s="6">
        <v>0.55000000000000004</v>
      </c>
      <c r="K4665" s="2">
        <v>2002</v>
      </c>
      <c r="L4665" s="2" t="s">
        <v>21</v>
      </c>
      <c r="M4665" s="3">
        <v>37565</v>
      </c>
    </row>
    <row r="4666" spans="1:13" x14ac:dyDescent="0.2">
      <c r="A4666" s="1" t="s">
        <v>391</v>
      </c>
      <c r="B4666" s="2" t="s">
        <v>1504</v>
      </c>
      <c r="C4666" s="2" t="s">
        <v>24</v>
      </c>
      <c r="D4666" s="4">
        <v>10400000</v>
      </c>
      <c r="E4666" s="2" t="s">
        <v>3438</v>
      </c>
      <c r="F4666" s="2" t="s">
        <v>95</v>
      </c>
      <c r="G4666" s="2">
        <v>59.8</v>
      </c>
      <c r="H4666" s="2">
        <v>40.200000000000003</v>
      </c>
      <c r="I4666" s="2" t="s">
        <v>19</v>
      </c>
      <c r="J4666" s="6">
        <v>0.55000000000000004</v>
      </c>
      <c r="K4666" s="2">
        <v>2002</v>
      </c>
      <c r="L4666" s="2" t="s">
        <v>21</v>
      </c>
      <c r="M4666" s="3">
        <v>37565</v>
      </c>
    </row>
    <row r="4667" spans="1:13" x14ac:dyDescent="0.2">
      <c r="A4667" s="1" t="s">
        <v>108</v>
      </c>
      <c r="B4667" s="2" t="s">
        <v>3972</v>
      </c>
      <c r="C4667" s="2" t="s">
        <v>24</v>
      </c>
      <c r="D4667" s="4">
        <v>18820000</v>
      </c>
      <c r="E4667" s="2" t="s">
        <v>3438</v>
      </c>
      <c r="F4667" s="2" t="s">
        <v>65</v>
      </c>
      <c r="G4667" s="2">
        <v>67.5</v>
      </c>
      <c r="H4667" s="2">
        <v>32.5</v>
      </c>
      <c r="I4667" s="2" t="s">
        <v>19</v>
      </c>
      <c r="J4667" s="6">
        <v>0.55000000000000004</v>
      </c>
      <c r="K4667" s="2">
        <v>2002</v>
      </c>
      <c r="L4667" s="2" t="s">
        <v>21</v>
      </c>
      <c r="M4667" s="3">
        <v>37565</v>
      </c>
    </row>
    <row r="4668" spans="1:13" x14ac:dyDescent="0.2">
      <c r="A4668" s="1" t="s">
        <v>108</v>
      </c>
      <c r="B4668" s="2" t="s">
        <v>3972</v>
      </c>
      <c r="C4668" s="2" t="s">
        <v>24</v>
      </c>
      <c r="D4668" s="4">
        <v>3990000</v>
      </c>
      <c r="E4668" s="2" t="s">
        <v>3438</v>
      </c>
      <c r="F4668" s="2" t="s">
        <v>245</v>
      </c>
      <c r="G4668" s="2">
        <v>65.099999999999994</v>
      </c>
      <c r="H4668" s="2">
        <v>34.9</v>
      </c>
      <c r="I4668" s="2" t="s">
        <v>19</v>
      </c>
      <c r="J4668" s="6">
        <v>0.55000000000000004</v>
      </c>
      <c r="K4668" s="2">
        <v>2002</v>
      </c>
      <c r="L4668" s="2" t="s">
        <v>21</v>
      </c>
      <c r="M4668" s="3">
        <v>37565</v>
      </c>
    </row>
    <row r="4669" spans="1:13" x14ac:dyDescent="0.2">
      <c r="A4669" s="1" t="s">
        <v>91</v>
      </c>
      <c r="B4669" s="2" t="s">
        <v>3802</v>
      </c>
      <c r="C4669" s="2" t="s">
        <v>15</v>
      </c>
      <c r="D4669" s="2" t="s">
        <v>4690</v>
      </c>
      <c r="E4669" s="2" t="s">
        <v>3438</v>
      </c>
      <c r="F4669" s="2" t="s">
        <v>107</v>
      </c>
      <c r="G4669" s="2">
        <v>65.2</v>
      </c>
      <c r="H4669" s="2">
        <v>34.799999999999997</v>
      </c>
      <c r="I4669" s="2" t="s">
        <v>26</v>
      </c>
      <c r="J4669" s="2" t="s">
        <v>20</v>
      </c>
      <c r="K4669" s="2">
        <v>2002</v>
      </c>
      <c r="L4669" s="2" t="s">
        <v>21</v>
      </c>
      <c r="M4669" s="3">
        <v>37565</v>
      </c>
    </row>
    <row r="4670" spans="1:13" x14ac:dyDescent="0.2">
      <c r="A4670" s="1" t="s">
        <v>339</v>
      </c>
      <c r="B4670" s="2" t="s">
        <v>3631</v>
      </c>
      <c r="C4670" s="2" t="s">
        <v>24</v>
      </c>
      <c r="D4670" s="4">
        <v>8500000</v>
      </c>
      <c r="E4670" s="2" t="s">
        <v>3438</v>
      </c>
      <c r="F4670" s="2" t="s">
        <v>121</v>
      </c>
      <c r="G4670" s="2">
        <v>41.1</v>
      </c>
      <c r="H4670" s="2">
        <v>58.9</v>
      </c>
      <c r="I4670" s="2" t="s">
        <v>26</v>
      </c>
      <c r="J4670" s="6">
        <v>0.55000000000000004</v>
      </c>
      <c r="K4670" s="2">
        <v>2002</v>
      </c>
      <c r="L4670" s="2" t="s">
        <v>21</v>
      </c>
      <c r="M4670" s="3">
        <v>37565</v>
      </c>
    </row>
    <row r="4671" spans="1:13" x14ac:dyDescent="0.2">
      <c r="A4671" s="1" t="s">
        <v>22</v>
      </c>
      <c r="B4671" s="2" t="s">
        <v>3980</v>
      </c>
      <c r="C4671" s="2" t="s">
        <v>24</v>
      </c>
      <c r="D4671" s="4">
        <v>5900000</v>
      </c>
      <c r="E4671" s="2" t="s">
        <v>3438</v>
      </c>
      <c r="F4671" s="2" t="s">
        <v>4691</v>
      </c>
      <c r="G4671" s="2">
        <v>51.2</v>
      </c>
      <c r="H4671" s="2">
        <v>48.8</v>
      </c>
      <c r="I4671" s="2" t="s">
        <v>26</v>
      </c>
      <c r="J4671" s="6">
        <v>0.55000000000000004</v>
      </c>
      <c r="K4671" s="2">
        <v>2002</v>
      </c>
      <c r="L4671" s="2" t="s">
        <v>21</v>
      </c>
      <c r="M4671" s="3">
        <v>37565</v>
      </c>
    </row>
    <row r="4672" spans="1:13" x14ac:dyDescent="0.2">
      <c r="A4672" s="1" t="s">
        <v>22</v>
      </c>
      <c r="B4672" s="2" t="s">
        <v>3980</v>
      </c>
      <c r="C4672" s="2" t="s">
        <v>24</v>
      </c>
      <c r="D4672" s="4">
        <v>6700000</v>
      </c>
      <c r="E4672" s="2" t="s">
        <v>3438</v>
      </c>
      <c r="F4672" s="2" t="s">
        <v>4692</v>
      </c>
      <c r="G4672" s="2">
        <v>53.9</v>
      </c>
      <c r="H4672" s="2">
        <v>46.1</v>
      </c>
      <c r="I4672" s="2" t="s">
        <v>26</v>
      </c>
      <c r="J4672" s="6">
        <v>0.55000000000000004</v>
      </c>
      <c r="K4672" s="2">
        <v>2002</v>
      </c>
      <c r="L4672" s="2" t="s">
        <v>21</v>
      </c>
      <c r="M4672" s="3">
        <v>37565</v>
      </c>
    </row>
    <row r="4673" spans="1:13" x14ac:dyDescent="0.2">
      <c r="A4673" s="1" t="s">
        <v>52</v>
      </c>
      <c r="B4673" s="2" t="s">
        <v>3810</v>
      </c>
      <c r="C4673" s="2" t="s">
        <v>24</v>
      </c>
      <c r="D4673" s="4">
        <v>20975000</v>
      </c>
      <c r="E4673" s="2" t="s">
        <v>3438</v>
      </c>
      <c r="F4673" s="2" t="s">
        <v>245</v>
      </c>
      <c r="G4673" s="2">
        <v>73.8</v>
      </c>
      <c r="H4673" s="2">
        <v>26.2</v>
      </c>
      <c r="I4673" s="2" t="s">
        <v>19</v>
      </c>
      <c r="J4673" s="6">
        <v>0.55000000000000004</v>
      </c>
      <c r="K4673" s="2">
        <v>2002</v>
      </c>
      <c r="L4673" s="2" t="s">
        <v>21</v>
      </c>
      <c r="M4673" s="3">
        <v>37565</v>
      </c>
    </row>
    <row r="4674" spans="1:13" x14ac:dyDescent="0.2">
      <c r="A4674" s="1" t="s">
        <v>308</v>
      </c>
      <c r="B4674" s="2" t="s">
        <v>4116</v>
      </c>
      <c r="C4674" s="2" t="s">
        <v>24</v>
      </c>
      <c r="D4674" s="4">
        <v>23000000</v>
      </c>
      <c r="E4674" s="2" t="s">
        <v>3438</v>
      </c>
      <c r="F4674" s="2" t="s">
        <v>107</v>
      </c>
      <c r="G4674" s="2">
        <v>68.599999999999994</v>
      </c>
      <c r="H4674" s="2">
        <v>31.4</v>
      </c>
      <c r="I4674" s="2" t="s">
        <v>19</v>
      </c>
      <c r="J4674" s="6">
        <v>0.55000000000000004</v>
      </c>
      <c r="K4674" s="2">
        <v>2002</v>
      </c>
      <c r="L4674" s="2" t="s">
        <v>21</v>
      </c>
      <c r="M4674" s="3">
        <v>37565</v>
      </c>
    </row>
    <row r="4675" spans="1:13" x14ac:dyDescent="0.2">
      <c r="A4675" s="1" t="s">
        <v>22</v>
      </c>
      <c r="B4675" s="2" t="s">
        <v>4693</v>
      </c>
      <c r="C4675" s="2" t="s">
        <v>24</v>
      </c>
      <c r="D4675" s="4">
        <v>4400000</v>
      </c>
      <c r="E4675" s="2" t="s">
        <v>3438</v>
      </c>
      <c r="F4675" s="2" t="s">
        <v>245</v>
      </c>
      <c r="G4675" s="2">
        <v>67.400000000000006</v>
      </c>
      <c r="H4675" s="2">
        <v>32.6</v>
      </c>
      <c r="I4675" s="2" t="s">
        <v>19</v>
      </c>
      <c r="J4675" s="6">
        <v>0.55000000000000004</v>
      </c>
      <c r="K4675" s="2">
        <v>2002</v>
      </c>
      <c r="L4675" s="2" t="s">
        <v>21</v>
      </c>
      <c r="M4675" s="3">
        <v>37565</v>
      </c>
    </row>
    <row r="4676" spans="1:13" x14ac:dyDescent="0.2">
      <c r="A4676" s="1" t="s">
        <v>22</v>
      </c>
      <c r="B4676" s="2" t="s">
        <v>4500</v>
      </c>
      <c r="C4676" s="2" t="s">
        <v>24</v>
      </c>
      <c r="D4676" s="4">
        <v>14915000</v>
      </c>
      <c r="E4676" s="2" t="s">
        <v>3438</v>
      </c>
      <c r="F4676" s="2" t="s">
        <v>97</v>
      </c>
      <c r="G4676" s="2">
        <v>71.5</v>
      </c>
      <c r="H4676" s="2">
        <v>28.5</v>
      </c>
      <c r="I4676" s="2" t="s">
        <v>19</v>
      </c>
      <c r="J4676" s="6">
        <v>0.55000000000000004</v>
      </c>
      <c r="K4676" s="2">
        <v>2002</v>
      </c>
      <c r="L4676" s="2" t="s">
        <v>21</v>
      </c>
      <c r="M4676" s="3">
        <v>37565</v>
      </c>
    </row>
    <row r="4677" spans="1:13" x14ac:dyDescent="0.2">
      <c r="A4677" s="1" t="s">
        <v>22</v>
      </c>
      <c r="B4677" s="2" t="s">
        <v>4501</v>
      </c>
      <c r="C4677" s="2" t="s">
        <v>24</v>
      </c>
      <c r="D4677" s="4">
        <v>20000000</v>
      </c>
      <c r="E4677" s="2" t="s">
        <v>3438</v>
      </c>
      <c r="F4677" s="2" t="s">
        <v>76</v>
      </c>
      <c r="G4677" s="2">
        <v>69.5</v>
      </c>
      <c r="H4677" s="2">
        <v>30.5</v>
      </c>
      <c r="I4677" s="2" t="s">
        <v>19</v>
      </c>
      <c r="J4677" s="6">
        <v>0.55000000000000004</v>
      </c>
      <c r="K4677" s="2">
        <v>2002</v>
      </c>
      <c r="L4677" s="2" t="s">
        <v>21</v>
      </c>
      <c r="M4677" s="3">
        <v>37565</v>
      </c>
    </row>
    <row r="4678" spans="1:13" x14ac:dyDescent="0.2">
      <c r="A4678" s="1" t="s">
        <v>13</v>
      </c>
      <c r="B4678" s="2" t="s">
        <v>4031</v>
      </c>
      <c r="C4678" s="2" t="s">
        <v>24</v>
      </c>
      <c r="D4678" s="4">
        <v>13600000</v>
      </c>
      <c r="E4678" s="2" t="s">
        <v>3438</v>
      </c>
      <c r="F4678" s="2" t="s">
        <v>95</v>
      </c>
      <c r="G4678" s="2">
        <v>65.2</v>
      </c>
      <c r="H4678" s="2">
        <v>34.799999999999997</v>
      </c>
      <c r="I4678" s="2" t="s">
        <v>19</v>
      </c>
      <c r="J4678" s="6">
        <v>0.55000000000000004</v>
      </c>
      <c r="K4678" s="2">
        <v>2002</v>
      </c>
      <c r="L4678" s="2" t="s">
        <v>21</v>
      </c>
      <c r="M4678" s="3">
        <v>37565</v>
      </c>
    </row>
    <row r="4679" spans="1:13" x14ac:dyDescent="0.2">
      <c r="A4679" s="1" t="s">
        <v>511</v>
      </c>
      <c r="B4679" s="2" t="s">
        <v>3754</v>
      </c>
      <c r="C4679" s="2" t="s">
        <v>24</v>
      </c>
      <c r="D4679" s="4">
        <v>8000000</v>
      </c>
      <c r="E4679" s="2" t="s">
        <v>3438</v>
      </c>
      <c r="F4679" s="2" t="s">
        <v>59</v>
      </c>
      <c r="G4679" s="2">
        <v>77</v>
      </c>
      <c r="H4679" s="2">
        <v>23</v>
      </c>
      <c r="I4679" s="2" t="s">
        <v>19</v>
      </c>
      <c r="J4679" s="6">
        <v>0.55000000000000004</v>
      </c>
      <c r="K4679" s="2">
        <v>2002</v>
      </c>
      <c r="L4679" s="2" t="s">
        <v>21</v>
      </c>
      <c r="M4679" s="3">
        <v>37565</v>
      </c>
    </row>
    <row r="4680" spans="1:13" x14ac:dyDescent="0.2">
      <c r="A4680" s="1" t="s">
        <v>391</v>
      </c>
      <c r="B4680" s="2" t="s">
        <v>4530</v>
      </c>
      <c r="C4680" s="2" t="s">
        <v>24</v>
      </c>
      <c r="D4680" s="4">
        <v>6000000</v>
      </c>
      <c r="E4680" s="2" t="s">
        <v>3438</v>
      </c>
      <c r="F4680" s="2" t="s">
        <v>90</v>
      </c>
      <c r="G4680" s="2">
        <v>63</v>
      </c>
      <c r="H4680" s="2">
        <v>37</v>
      </c>
      <c r="I4680" s="2" t="s">
        <v>19</v>
      </c>
      <c r="J4680" s="6">
        <v>0.55000000000000004</v>
      </c>
      <c r="K4680" s="2">
        <v>2002</v>
      </c>
      <c r="L4680" s="2" t="s">
        <v>21</v>
      </c>
      <c r="M4680" s="3">
        <v>37565</v>
      </c>
    </row>
    <row r="4681" spans="1:13" x14ac:dyDescent="0.2">
      <c r="A4681" s="1" t="s">
        <v>60</v>
      </c>
      <c r="B4681" s="2" t="s">
        <v>4694</v>
      </c>
      <c r="C4681" s="2" t="s">
        <v>24</v>
      </c>
      <c r="D4681" s="4">
        <v>6500000</v>
      </c>
      <c r="E4681" s="2" t="s">
        <v>3438</v>
      </c>
      <c r="F4681" s="2" t="s">
        <v>136</v>
      </c>
      <c r="G4681" s="2">
        <v>78.2</v>
      </c>
      <c r="H4681" s="2">
        <v>21.8</v>
      </c>
      <c r="I4681" s="2" t="s">
        <v>19</v>
      </c>
      <c r="J4681" s="6">
        <v>0.55000000000000004</v>
      </c>
      <c r="K4681" s="2">
        <v>2002</v>
      </c>
      <c r="L4681" s="2" t="s">
        <v>21</v>
      </c>
      <c r="M4681" s="3">
        <v>37565</v>
      </c>
    </row>
    <row r="4682" spans="1:13" x14ac:dyDescent="0.2">
      <c r="A4682" s="1" t="s">
        <v>22</v>
      </c>
      <c r="B4682" s="2" t="s">
        <v>4695</v>
      </c>
      <c r="C4682" s="2" t="s">
        <v>24</v>
      </c>
      <c r="D4682" s="4">
        <v>10500000</v>
      </c>
      <c r="E4682" s="2" t="s">
        <v>3438</v>
      </c>
      <c r="F4682" s="2" t="s">
        <v>51</v>
      </c>
      <c r="G4682" s="2">
        <v>59.5</v>
      </c>
      <c r="H4682" s="2">
        <v>40.5</v>
      </c>
      <c r="I4682" s="2" t="s">
        <v>19</v>
      </c>
      <c r="J4682" s="6">
        <v>0.55000000000000004</v>
      </c>
      <c r="K4682" s="2">
        <v>2002</v>
      </c>
      <c r="L4682" s="2" t="s">
        <v>21</v>
      </c>
      <c r="M4682" s="3">
        <v>37565</v>
      </c>
    </row>
    <row r="4683" spans="1:13" x14ac:dyDescent="0.2">
      <c r="A4683" s="1" t="s">
        <v>69</v>
      </c>
      <c r="B4683" s="2" t="s">
        <v>4696</v>
      </c>
      <c r="C4683" s="2" t="s">
        <v>24</v>
      </c>
      <c r="D4683" s="4">
        <v>25000000</v>
      </c>
      <c r="E4683" s="2" t="s">
        <v>3438</v>
      </c>
      <c r="F4683" s="2" t="s">
        <v>159</v>
      </c>
      <c r="G4683" s="2">
        <v>63.9</v>
      </c>
      <c r="H4683" s="2">
        <v>36.1</v>
      </c>
      <c r="I4683" s="2" t="s">
        <v>19</v>
      </c>
      <c r="J4683" s="6">
        <v>0.55000000000000004</v>
      </c>
      <c r="K4683" s="2">
        <v>2002</v>
      </c>
      <c r="L4683" s="2" t="s">
        <v>21</v>
      </c>
      <c r="M4683" s="3">
        <v>37565</v>
      </c>
    </row>
    <row r="4684" spans="1:13" x14ac:dyDescent="0.2">
      <c r="A4684" s="1" t="s">
        <v>672</v>
      </c>
      <c r="B4684" s="2" t="s">
        <v>4697</v>
      </c>
      <c r="C4684" s="2" t="s">
        <v>24</v>
      </c>
      <c r="D4684" s="4">
        <v>1500000</v>
      </c>
      <c r="E4684" s="2" t="s">
        <v>3438</v>
      </c>
      <c r="F4684" s="2" t="s">
        <v>55</v>
      </c>
      <c r="G4684" s="2">
        <v>68.599999999999994</v>
      </c>
      <c r="H4684" s="2">
        <v>31.4</v>
      </c>
      <c r="I4684" s="2" t="s">
        <v>19</v>
      </c>
      <c r="J4684" s="6">
        <v>0.55000000000000004</v>
      </c>
      <c r="K4684" s="2">
        <v>2002</v>
      </c>
      <c r="L4684" s="2" t="s">
        <v>21</v>
      </c>
      <c r="M4684" s="3">
        <v>37565</v>
      </c>
    </row>
    <row r="4685" spans="1:13" x14ac:dyDescent="0.2">
      <c r="A4685" s="1" t="s">
        <v>13</v>
      </c>
      <c r="B4685" s="2" t="s">
        <v>4118</v>
      </c>
      <c r="C4685" s="2" t="s">
        <v>24</v>
      </c>
      <c r="D4685" s="4">
        <v>165000000</v>
      </c>
      <c r="E4685" s="2" t="s">
        <v>3438</v>
      </c>
      <c r="F4685" s="2" t="s">
        <v>44</v>
      </c>
      <c r="G4685" s="2">
        <v>73.599999999999994</v>
      </c>
      <c r="H4685" s="2">
        <v>26.4</v>
      </c>
      <c r="I4685" s="2" t="s">
        <v>19</v>
      </c>
      <c r="J4685" s="6">
        <v>0.55000000000000004</v>
      </c>
      <c r="K4685" s="2">
        <v>2002</v>
      </c>
      <c r="L4685" s="2" t="s">
        <v>21</v>
      </c>
      <c r="M4685" s="3">
        <v>37565</v>
      </c>
    </row>
    <row r="4686" spans="1:13" x14ac:dyDescent="0.2">
      <c r="A4686" s="1" t="s">
        <v>293</v>
      </c>
      <c r="B4686" s="2" t="s">
        <v>4698</v>
      </c>
      <c r="C4686" s="2" t="s">
        <v>24</v>
      </c>
      <c r="D4686" s="4">
        <v>800000</v>
      </c>
      <c r="E4686" s="2" t="s">
        <v>3438</v>
      </c>
      <c r="F4686" s="2" t="s">
        <v>257</v>
      </c>
      <c r="G4686" s="2">
        <v>67.900000000000006</v>
      </c>
      <c r="H4686" s="2">
        <v>32.1</v>
      </c>
      <c r="I4686" s="2" t="s">
        <v>19</v>
      </c>
      <c r="J4686" s="6">
        <v>0.55000000000000004</v>
      </c>
      <c r="K4686" s="2">
        <v>2002</v>
      </c>
      <c r="L4686" s="2" t="s">
        <v>21</v>
      </c>
      <c r="M4686" s="3">
        <v>37565</v>
      </c>
    </row>
    <row r="4687" spans="1:13" x14ac:dyDescent="0.2">
      <c r="A4687" s="1" t="s">
        <v>22</v>
      </c>
      <c r="B4687" s="2" t="s">
        <v>4699</v>
      </c>
      <c r="C4687" s="2" t="s">
        <v>24</v>
      </c>
      <c r="D4687" s="4">
        <v>340000</v>
      </c>
      <c r="E4687" s="2" t="s">
        <v>3438</v>
      </c>
      <c r="F4687" s="2" t="s">
        <v>95</v>
      </c>
      <c r="G4687" s="2">
        <v>71.8</v>
      </c>
      <c r="H4687" s="2">
        <v>28.2</v>
      </c>
      <c r="I4687" s="2" t="s">
        <v>19</v>
      </c>
      <c r="J4687" s="6">
        <v>0.55000000000000004</v>
      </c>
      <c r="K4687" s="2">
        <v>2002</v>
      </c>
      <c r="L4687" s="2" t="s">
        <v>21</v>
      </c>
      <c r="M4687" s="3">
        <v>37565</v>
      </c>
    </row>
    <row r="4688" spans="1:13" x14ac:dyDescent="0.2">
      <c r="A4688" s="1" t="s">
        <v>111</v>
      </c>
      <c r="B4688" s="2" t="s">
        <v>3755</v>
      </c>
      <c r="C4688" s="2" t="s">
        <v>24</v>
      </c>
      <c r="D4688" s="4">
        <v>3900000</v>
      </c>
      <c r="E4688" s="2" t="s">
        <v>3438</v>
      </c>
      <c r="F4688" s="2" t="s">
        <v>65</v>
      </c>
      <c r="G4688" s="2">
        <v>65.3</v>
      </c>
      <c r="H4688" s="2">
        <v>34.700000000000003</v>
      </c>
      <c r="I4688" s="2" t="s">
        <v>19</v>
      </c>
      <c r="J4688" s="6">
        <v>0.55000000000000004</v>
      </c>
      <c r="K4688" s="2">
        <v>2002</v>
      </c>
      <c r="L4688" s="2" t="s">
        <v>21</v>
      </c>
      <c r="M4688" s="3">
        <v>37565</v>
      </c>
    </row>
    <row r="4689" spans="1:13" x14ac:dyDescent="0.2">
      <c r="A4689" s="1" t="s">
        <v>137</v>
      </c>
      <c r="B4689" s="2" t="s">
        <v>4598</v>
      </c>
      <c r="C4689" s="2" t="s">
        <v>24</v>
      </c>
      <c r="D4689" s="4">
        <v>1334000</v>
      </c>
      <c r="E4689" s="2" t="s">
        <v>3438</v>
      </c>
      <c r="F4689" s="2" t="s">
        <v>55</v>
      </c>
      <c r="G4689" s="2">
        <v>49.7</v>
      </c>
      <c r="H4689" s="2">
        <v>50.3</v>
      </c>
      <c r="I4689" s="2" t="s">
        <v>26</v>
      </c>
      <c r="J4689" s="6">
        <v>0.55000000000000004</v>
      </c>
      <c r="K4689" s="2">
        <v>2002</v>
      </c>
      <c r="L4689" s="2" t="s">
        <v>21</v>
      </c>
      <c r="M4689" s="3">
        <v>37565</v>
      </c>
    </row>
    <row r="4690" spans="1:13" x14ac:dyDescent="0.2">
      <c r="A4690" s="1" t="s">
        <v>220</v>
      </c>
      <c r="B4690" s="2" t="s">
        <v>3989</v>
      </c>
      <c r="C4690" s="2" t="s">
        <v>24</v>
      </c>
      <c r="D4690" s="4">
        <v>80000000</v>
      </c>
      <c r="E4690" s="2" t="s">
        <v>3438</v>
      </c>
      <c r="F4690" s="2" t="s">
        <v>245</v>
      </c>
      <c r="G4690" s="2">
        <v>67.099999999999994</v>
      </c>
      <c r="H4690" s="2">
        <v>32.9</v>
      </c>
      <c r="I4690" s="2" t="s">
        <v>19</v>
      </c>
      <c r="J4690" s="6">
        <v>0.55000000000000004</v>
      </c>
      <c r="K4690" s="2">
        <v>2002</v>
      </c>
      <c r="L4690" s="2" t="s">
        <v>21</v>
      </c>
      <c r="M4690" s="3">
        <v>37565</v>
      </c>
    </row>
    <row r="4691" spans="1:13" x14ac:dyDescent="0.2">
      <c r="A4691" s="1" t="s">
        <v>220</v>
      </c>
      <c r="B4691" s="2" t="s">
        <v>3989</v>
      </c>
      <c r="C4691" s="2" t="s">
        <v>24</v>
      </c>
      <c r="D4691" s="4">
        <v>10950000</v>
      </c>
      <c r="E4691" s="2" t="s">
        <v>3438</v>
      </c>
      <c r="F4691" s="2" t="s">
        <v>130</v>
      </c>
      <c r="G4691" s="2">
        <v>68.900000000000006</v>
      </c>
      <c r="H4691" s="2">
        <v>31.1</v>
      </c>
      <c r="I4691" s="2" t="s">
        <v>19</v>
      </c>
      <c r="J4691" s="6">
        <v>0.55000000000000004</v>
      </c>
      <c r="K4691" s="2">
        <v>2002</v>
      </c>
      <c r="L4691" s="2" t="s">
        <v>21</v>
      </c>
      <c r="M4691" s="3">
        <v>37565</v>
      </c>
    </row>
    <row r="4692" spans="1:13" x14ac:dyDescent="0.2">
      <c r="A4692" s="1" t="s">
        <v>672</v>
      </c>
      <c r="B4692" s="2" t="s">
        <v>4544</v>
      </c>
      <c r="C4692" s="2" t="s">
        <v>24</v>
      </c>
      <c r="D4692" s="4">
        <v>5750000</v>
      </c>
      <c r="E4692" s="2" t="s">
        <v>3438</v>
      </c>
      <c r="F4692" s="2" t="s">
        <v>107</v>
      </c>
      <c r="G4692" s="2">
        <v>49.2</v>
      </c>
      <c r="H4692" s="2">
        <v>50.8</v>
      </c>
      <c r="I4692" s="2" t="s">
        <v>26</v>
      </c>
      <c r="J4692" s="6">
        <v>0.55000000000000004</v>
      </c>
      <c r="K4692" s="2">
        <v>2002</v>
      </c>
      <c r="L4692" s="2" t="s">
        <v>21</v>
      </c>
      <c r="M4692" s="3">
        <v>37565</v>
      </c>
    </row>
    <row r="4693" spans="1:13" x14ac:dyDescent="0.2">
      <c r="A4693" s="1" t="s">
        <v>293</v>
      </c>
      <c r="B4693" s="2" t="s">
        <v>4531</v>
      </c>
      <c r="C4693" s="2" t="s">
        <v>24</v>
      </c>
      <c r="D4693" s="4">
        <v>103000000</v>
      </c>
      <c r="E4693" s="2" t="s">
        <v>3438</v>
      </c>
      <c r="F4693" s="2" t="s">
        <v>18</v>
      </c>
      <c r="G4693" s="2">
        <v>50</v>
      </c>
      <c r="H4693" s="2">
        <v>50</v>
      </c>
      <c r="I4693" s="2" t="s">
        <v>26</v>
      </c>
      <c r="J4693" s="6">
        <v>0.55000000000000004</v>
      </c>
      <c r="K4693" s="2">
        <v>2002</v>
      </c>
      <c r="L4693" s="2" t="s">
        <v>21</v>
      </c>
      <c r="M4693" s="3">
        <v>37565</v>
      </c>
    </row>
    <row r="4694" spans="1:13" x14ac:dyDescent="0.2">
      <c r="A4694" s="1" t="s">
        <v>13</v>
      </c>
      <c r="B4694" s="2" t="s">
        <v>3758</v>
      </c>
      <c r="C4694" s="2" t="s">
        <v>24</v>
      </c>
      <c r="D4694" s="4">
        <v>21500000</v>
      </c>
      <c r="E4694" s="2" t="s">
        <v>3438</v>
      </c>
      <c r="F4694" s="2" t="s">
        <v>159</v>
      </c>
      <c r="G4694" s="2">
        <v>45.4</v>
      </c>
      <c r="H4694" s="2">
        <v>54.6</v>
      </c>
      <c r="I4694" s="2" t="s">
        <v>26</v>
      </c>
      <c r="J4694" s="6">
        <v>0.55000000000000004</v>
      </c>
      <c r="K4694" s="2">
        <v>2002</v>
      </c>
      <c r="L4694" s="2" t="s">
        <v>21</v>
      </c>
      <c r="M4694" s="3">
        <v>37565</v>
      </c>
    </row>
    <row r="4695" spans="1:13" x14ac:dyDescent="0.2">
      <c r="A4695" s="1" t="s">
        <v>22</v>
      </c>
      <c r="B4695" s="2" t="s">
        <v>4122</v>
      </c>
      <c r="C4695" s="2" t="s">
        <v>15</v>
      </c>
      <c r="D4695" s="2" t="s">
        <v>4700</v>
      </c>
      <c r="E4695" s="2" t="s">
        <v>3438</v>
      </c>
      <c r="F4695" s="2" t="s">
        <v>107</v>
      </c>
      <c r="G4695" s="2">
        <v>55.9</v>
      </c>
      <c r="H4695" s="2">
        <v>44.1</v>
      </c>
      <c r="I4695" s="2" t="s">
        <v>26</v>
      </c>
      <c r="J4695" s="2" t="s">
        <v>20</v>
      </c>
      <c r="K4695" s="2">
        <v>2002</v>
      </c>
      <c r="L4695" s="2" t="s">
        <v>21</v>
      </c>
      <c r="M4695" s="3">
        <v>37565</v>
      </c>
    </row>
    <row r="4696" spans="1:13" x14ac:dyDescent="0.2">
      <c r="A4696" s="1" t="s">
        <v>511</v>
      </c>
      <c r="B4696" s="2" t="s">
        <v>4124</v>
      </c>
      <c r="C4696" s="2" t="s">
        <v>24</v>
      </c>
      <c r="D4696" s="4">
        <v>2500000</v>
      </c>
      <c r="E4696" s="2" t="s">
        <v>3438</v>
      </c>
      <c r="F4696" s="2" t="s">
        <v>90</v>
      </c>
      <c r="G4696" s="2">
        <v>60.5</v>
      </c>
      <c r="H4696" s="2">
        <v>39.5</v>
      </c>
      <c r="I4696" s="2" t="s">
        <v>26</v>
      </c>
      <c r="J4696" s="2" t="s">
        <v>20</v>
      </c>
      <c r="K4696" s="2">
        <v>2002</v>
      </c>
      <c r="L4696" s="2" t="s">
        <v>21</v>
      </c>
      <c r="M4696" s="3">
        <v>37565</v>
      </c>
    </row>
    <row r="4697" spans="1:13" x14ac:dyDescent="0.2">
      <c r="A4697" s="1" t="s">
        <v>100</v>
      </c>
      <c r="B4697" s="2" t="s">
        <v>4701</v>
      </c>
      <c r="C4697" s="2" t="s">
        <v>24</v>
      </c>
      <c r="D4697" s="4">
        <v>1560000</v>
      </c>
      <c r="E4697" s="2" t="s">
        <v>3438</v>
      </c>
      <c r="F4697" s="2" t="s">
        <v>245</v>
      </c>
      <c r="G4697" s="2">
        <v>50.2</v>
      </c>
      <c r="H4697" s="2">
        <v>49.8</v>
      </c>
      <c r="I4697" s="2" t="s">
        <v>26</v>
      </c>
      <c r="J4697" s="6">
        <v>0.55000000000000004</v>
      </c>
      <c r="K4697" s="2">
        <v>2002</v>
      </c>
      <c r="L4697" s="2" t="s">
        <v>21</v>
      </c>
      <c r="M4697" s="3">
        <v>37565</v>
      </c>
    </row>
    <row r="4698" spans="1:13" x14ac:dyDescent="0.2">
      <c r="A4698" s="1" t="s">
        <v>339</v>
      </c>
      <c r="B4698" s="2" t="s">
        <v>4599</v>
      </c>
      <c r="C4698" s="2" t="s">
        <v>24</v>
      </c>
      <c r="D4698" s="4">
        <v>1180000</v>
      </c>
      <c r="E4698" s="2" t="s">
        <v>3438</v>
      </c>
      <c r="F4698" s="2" t="s">
        <v>18</v>
      </c>
      <c r="G4698" s="2">
        <v>60.2</v>
      </c>
      <c r="H4698" s="2">
        <v>39.799999999999997</v>
      </c>
      <c r="I4698" s="2" t="s">
        <v>26</v>
      </c>
      <c r="J4698" s="2" t="s">
        <v>20</v>
      </c>
      <c r="K4698" s="2">
        <v>2002</v>
      </c>
      <c r="L4698" s="2" t="s">
        <v>21</v>
      </c>
      <c r="M4698" s="3">
        <v>37565</v>
      </c>
    </row>
    <row r="4699" spans="1:13" x14ac:dyDescent="0.2">
      <c r="A4699" s="1" t="s">
        <v>374</v>
      </c>
      <c r="B4699" s="2" t="s">
        <v>4702</v>
      </c>
      <c r="C4699" s="2" t="s">
        <v>24</v>
      </c>
      <c r="D4699" s="4">
        <v>37000000</v>
      </c>
      <c r="E4699" s="2" t="s">
        <v>3438</v>
      </c>
      <c r="F4699" s="2" t="s">
        <v>115</v>
      </c>
      <c r="G4699" s="2">
        <v>67.8</v>
      </c>
      <c r="H4699" s="2">
        <v>32.200000000000003</v>
      </c>
      <c r="I4699" s="2" t="s">
        <v>19</v>
      </c>
      <c r="J4699" s="6">
        <v>0.55000000000000004</v>
      </c>
      <c r="K4699" s="2">
        <v>2002</v>
      </c>
      <c r="L4699" s="2" t="s">
        <v>21</v>
      </c>
      <c r="M4699" s="3">
        <v>37565</v>
      </c>
    </row>
    <row r="4700" spans="1:13" x14ac:dyDescent="0.2">
      <c r="A4700" s="1" t="s">
        <v>13</v>
      </c>
      <c r="B4700" s="2" t="s">
        <v>1910</v>
      </c>
      <c r="C4700" s="2" t="s">
        <v>24</v>
      </c>
      <c r="D4700" s="4">
        <v>73700000</v>
      </c>
      <c r="E4700" s="2" t="s">
        <v>3438</v>
      </c>
      <c r="F4700" s="2" t="s">
        <v>136</v>
      </c>
      <c r="G4700" s="2">
        <v>74.7</v>
      </c>
      <c r="H4700" s="2">
        <v>25.3</v>
      </c>
      <c r="I4700" s="2" t="s">
        <v>19</v>
      </c>
      <c r="J4700" s="6">
        <v>0.55000000000000004</v>
      </c>
      <c r="K4700" s="2">
        <v>2002</v>
      </c>
      <c r="L4700" s="2" t="s">
        <v>49</v>
      </c>
      <c r="M4700" s="3">
        <v>37320</v>
      </c>
    </row>
    <row r="4701" spans="1:13" x14ac:dyDescent="0.2">
      <c r="A4701" s="1" t="s">
        <v>91</v>
      </c>
      <c r="B4701" s="2" t="s">
        <v>3657</v>
      </c>
      <c r="C4701" s="2" t="s">
        <v>15</v>
      </c>
      <c r="D4701" s="2" t="s">
        <v>4703</v>
      </c>
      <c r="E4701" s="2" t="s">
        <v>3438</v>
      </c>
      <c r="F4701" s="2" t="s">
        <v>107</v>
      </c>
      <c r="G4701" s="2">
        <v>61.4</v>
      </c>
      <c r="H4701" s="2">
        <v>38.6</v>
      </c>
      <c r="I4701" s="2" t="s">
        <v>26</v>
      </c>
      <c r="J4701" s="2" t="s">
        <v>20</v>
      </c>
      <c r="K4701" s="2">
        <v>2002</v>
      </c>
      <c r="L4701" s="2" t="s">
        <v>49</v>
      </c>
      <c r="M4701" s="3">
        <v>37320</v>
      </c>
    </row>
    <row r="4702" spans="1:13" x14ac:dyDescent="0.2">
      <c r="A4702" s="1" t="s">
        <v>13</v>
      </c>
      <c r="B4702" s="2" t="s">
        <v>4508</v>
      </c>
      <c r="C4702" s="2" t="s">
        <v>24</v>
      </c>
      <c r="D4702" s="4">
        <v>103600000</v>
      </c>
      <c r="E4702" s="2" t="s">
        <v>3438</v>
      </c>
      <c r="F4702" s="2" t="s">
        <v>93</v>
      </c>
      <c r="G4702" s="2">
        <v>57.2</v>
      </c>
      <c r="H4702" s="2">
        <v>42.8</v>
      </c>
      <c r="I4702" s="2" t="s">
        <v>19</v>
      </c>
      <c r="J4702" s="6">
        <v>0.55000000000000004</v>
      </c>
      <c r="K4702" s="2">
        <v>2002</v>
      </c>
      <c r="L4702" s="2" t="s">
        <v>49</v>
      </c>
      <c r="M4702" s="3">
        <v>37320</v>
      </c>
    </row>
    <row r="4703" spans="1:13" x14ac:dyDescent="0.2">
      <c r="A4703" s="1" t="s">
        <v>52</v>
      </c>
      <c r="B4703" s="2" t="s">
        <v>3536</v>
      </c>
      <c r="C4703" s="2" t="s">
        <v>24</v>
      </c>
      <c r="D4703" s="4">
        <v>298000000</v>
      </c>
      <c r="E4703" s="2" t="s">
        <v>3438</v>
      </c>
      <c r="F4703" s="2" t="s">
        <v>245</v>
      </c>
      <c r="G4703" s="2">
        <v>69.900000000000006</v>
      </c>
      <c r="H4703" s="2">
        <v>30.1</v>
      </c>
      <c r="I4703" s="2" t="s">
        <v>19</v>
      </c>
      <c r="J4703" s="6">
        <v>0.55000000000000004</v>
      </c>
      <c r="K4703" s="2">
        <v>2002</v>
      </c>
      <c r="L4703" s="2" t="s">
        <v>49</v>
      </c>
      <c r="M4703" s="3">
        <v>37320</v>
      </c>
    </row>
    <row r="4704" spans="1:13" x14ac:dyDescent="0.2">
      <c r="A4704" s="1" t="s">
        <v>180</v>
      </c>
      <c r="B4704" s="2" t="s">
        <v>4011</v>
      </c>
      <c r="C4704" s="2" t="s">
        <v>24</v>
      </c>
      <c r="D4704" s="4">
        <v>100000000</v>
      </c>
      <c r="E4704" s="2" t="s">
        <v>3438</v>
      </c>
      <c r="F4704" s="2" t="s">
        <v>76</v>
      </c>
      <c r="G4704" s="2">
        <v>60.1</v>
      </c>
      <c r="H4704" s="2">
        <v>39.9</v>
      </c>
      <c r="I4704" s="2" t="s">
        <v>19</v>
      </c>
      <c r="J4704" s="6">
        <v>0.55000000000000004</v>
      </c>
      <c r="K4704" s="2">
        <v>2002</v>
      </c>
      <c r="L4704" s="2" t="s">
        <v>49</v>
      </c>
      <c r="M4704" s="3">
        <v>37320</v>
      </c>
    </row>
    <row r="4705" spans="1:13" x14ac:dyDescent="0.2">
      <c r="A4705" s="1" t="s">
        <v>217</v>
      </c>
      <c r="B4705" s="2" t="s">
        <v>4066</v>
      </c>
      <c r="C4705" s="2" t="s">
        <v>24</v>
      </c>
      <c r="D4705" s="4">
        <v>53000000</v>
      </c>
      <c r="E4705" s="2" t="s">
        <v>3438</v>
      </c>
      <c r="F4705" s="2" t="s">
        <v>55</v>
      </c>
      <c r="G4705" s="2">
        <v>73</v>
      </c>
      <c r="H4705" s="2">
        <v>27</v>
      </c>
      <c r="I4705" s="2" t="s">
        <v>19</v>
      </c>
      <c r="J4705" s="6">
        <v>0.55000000000000004</v>
      </c>
      <c r="K4705" s="2">
        <v>2002</v>
      </c>
      <c r="L4705" s="2" t="s">
        <v>49</v>
      </c>
      <c r="M4705" s="3">
        <v>37320</v>
      </c>
    </row>
    <row r="4706" spans="1:13" x14ac:dyDescent="0.2">
      <c r="A4706" s="1" t="s">
        <v>217</v>
      </c>
      <c r="B4706" s="2" t="s">
        <v>4066</v>
      </c>
      <c r="C4706" s="2" t="s">
        <v>24</v>
      </c>
      <c r="D4706" s="4">
        <v>49000000</v>
      </c>
      <c r="E4706" s="2" t="s">
        <v>3438</v>
      </c>
      <c r="F4706" s="2" t="s">
        <v>76</v>
      </c>
      <c r="G4706" s="2">
        <v>68.599999999999994</v>
      </c>
      <c r="H4706" s="2">
        <v>31.4</v>
      </c>
      <c r="I4706" s="2" t="s">
        <v>19</v>
      </c>
      <c r="J4706" s="6">
        <v>0.55000000000000004</v>
      </c>
      <c r="K4706" s="2">
        <v>2002</v>
      </c>
      <c r="L4706" s="2" t="s">
        <v>49</v>
      </c>
      <c r="M4706" s="3">
        <v>37320</v>
      </c>
    </row>
    <row r="4707" spans="1:13" x14ac:dyDescent="0.2">
      <c r="A4707" s="1" t="s">
        <v>242</v>
      </c>
      <c r="B4707" s="2" t="s">
        <v>3537</v>
      </c>
      <c r="C4707" s="2" t="s">
        <v>24</v>
      </c>
      <c r="D4707" s="4">
        <v>157200000</v>
      </c>
      <c r="E4707" s="2" t="s">
        <v>3438</v>
      </c>
      <c r="F4707" s="2" t="s">
        <v>55</v>
      </c>
      <c r="G4707" s="2">
        <v>63.5</v>
      </c>
      <c r="H4707" s="2">
        <v>36.5</v>
      </c>
      <c r="I4707" s="2" t="s">
        <v>19</v>
      </c>
      <c r="J4707" s="6">
        <v>0.55000000000000004</v>
      </c>
      <c r="K4707" s="2">
        <v>2002</v>
      </c>
      <c r="L4707" s="2" t="s">
        <v>49</v>
      </c>
      <c r="M4707" s="3">
        <v>37320</v>
      </c>
    </row>
    <row r="4708" spans="1:13" x14ac:dyDescent="0.2">
      <c r="A4708" s="1" t="s">
        <v>22</v>
      </c>
      <c r="B4708" s="2" t="s">
        <v>3540</v>
      </c>
      <c r="C4708" s="2" t="s">
        <v>24</v>
      </c>
      <c r="D4708" s="4">
        <v>67940000</v>
      </c>
      <c r="E4708" s="2" t="s">
        <v>3438</v>
      </c>
      <c r="F4708" s="2" t="s">
        <v>176</v>
      </c>
      <c r="G4708" s="2">
        <v>60.3</v>
      </c>
      <c r="H4708" s="2">
        <v>39.700000000000003</v>
      </c>
      <c r="I4708" s="2" t="s">
        <v>19</v>
      </c>
      <c r="J4708" s="6">
        <v>0.55000000000000004</v>
      </c>
      <c r="K4708" s="2">
        <v>2002</v>
      </c>
      <c r="L4708" s="2" t="s">
        <v>49</v>
      </c>
      <c r="M4708" s="3">
        <v>37320</v>
      </c>
    </row>
    <row r="4709" spans="1:13" x14ac:dyDescent="0.2">
      <c r="A4709" s="1" t="s">
        <v>296</v>
      </c>
      <c r="B4709" s="2" t="s">
        <v>3541</v>
      </c>
      <c r="C4709" s="2" t="s">
        <v>24</v>
      </c>
      <c r="D4709" s="4">
        <v>49700000</v>
      </c>
      <c r="E4709" s="2" t="s">
        <v>3438</v>
      </c>
      <c r="F4709" s="2" t="s">
        <v>490</v>
      </c>
      <c r="G4709" s="2">
        <v>61.5</v>
      </c>
      <c r="H4709" s="2">
        <v>38.5</v>
      </c>
      <c r="I4709" s="2" t="s">
        <v>19</v>
      </c>
      <c r="J4709" s="6">
        <v>0.55000000000000004</v>
      </c>
      <c r="K4709" s="2">
        <v>2002</v>
      </c>
      <c r="L4709" s="2" t="s">
        <v>49</v>
      </c>
      <c r="M4709" s="3">
        <v>37320</v>
      </c>
    </row>
    <row r="4710" spans="1:13" x14ac:dyDescent="0.2">
      <c r="A4710" s="1" t="s">
        <v>363</v>
      </c>
      <c r="B4710" s="2" t="s">
        <v>3672</v>
      </c>
      <c r="C4710" s="2" t="s">
        <v>24</v>
      </c>
      <c r="D4710" s="4">
        <v>60000000</v>
      </c>
      <c r="E4710" s="2" t="s">
        <v>3438</v>
      </c>
      <c r="F4710" s="2" t="s">
        <v>59</v>
      </c>
      <c r="G4710" s="2">
        <v>62.8</v>
      </c>
      <c r="H4710" s="2">
        <v>37.200000000000003</v>
      </c>
      <c r="I4710" s="2" t="s">
        <v>19</v>
      </c>
      <c r="J4710" s="6">
        <v>0.55000000000000004</v>
      </c>
      <c r="K4710" s="2">
        <v>2002</v>
      </c>
      <c r="L4710" s="2" t="s">
        <v>49</v>
      </c>
      <c r="M4710" s="3">
        <v>37320</v>
      </c>
    </row>
    <row r="4711" spans="1:13" x14ac:dyDescent="0.2">
      <c r="A4711" s="1" t="s">
        <v>111</v>
      </c>
      <c r="B4711" s="2" t="s">
        <v>3548</v>
      </c>
      <c r="C4711" s="2" t="s">
        <v>24</v>
      </c>
      <c r="D4711" s="4">
        <v>33000000</v>
      </c>
      <c r="E4711" s="2" t="s">
        <v>3438</v>
      </c>
      <c r="F4711" s="2" t="s">
        <v>233</v>
      </c>
      <c r="G4711" s="2">
        <v>69.3</v>
      </c>
      <c r="H4711" s="2">
        <v>30.7</v>
      </c>
      <c r="I4711" s="2" t="s">
        <v>19</v>
      </c>
      <c r="J4711" s="6">
        <v>0.55000000000000004</v>
      </c>
      <c r="K4711" s="2">
        <v>2002</v>
      </c>
      <c r="L4711" s="2" t="s">
        <v>49</v>
      </c>
      <c r="M4711" s="3">
        <v>37320</v>
      </c>
    </row>
    <row r="4712" spans="1:13" x14ac:dyDescent="0.2">
      <c r="A4712" s="1" t="s">
        <v>91</v>
      </c>
      <c r="B4712" s="2" t="s">
        <v>3659</v>
      </c>
      <c r="C4712" s="2" t="s">
        <v>24</v>
      </c>
      <c r="D4712" s="4">
        <v>22000000</v>
      </c>
      <c r="E4712" s="2" t="s">
        <v>3438</v>
      </c>
      <c r="F4712" s="2" t="s">
        <v>55</v>
      </c>
      <c r="G4712" s="2">
        <v>64.900000000000006</v>
      </c>
      <c r="H4712" s="2">
        <v>35.1</v>
      </c>
      <c r="I4712" s="2" t="s">
        <v>19</v>
      </c>
      <c r="J4712" s="6">
        <v>0.55000000000000004</v>
      </c>
      <c r="K4712" s="2">
        <v>2002</v>
      </c>
      <c r="L4712" s="2" t="s">
        <v>49</v>
      </c>
      <c r="M4712" s="3">
        <v>37320</v>
      </c>
    </row>
    <row r="4713" spans="1:13" x14ac:dyDescent="0.2">
      <c r="A4713" s="1" t="s">
        <v>374</v>
      </c>
      <c r="B4713" s="2" t="s">
        <v>3466</v>
      </c>
      <c r="C4713" s="2" t="s">
        <v>24</v>
      </c>
      <c r="D4713" s="4">
        <v>52000000</v>
      </c>
      <c r="E4713" s="2" t="s">
        <v>3438</v>
      </c>
      <c r="F4713" s="2" t="s">
        <v>90</v>
      </c>
      <c r="G4713" s="2">
        <v>60.4</v>
      </c>
      <c r="H4713" s="2">
        <v>39.6</v>
      </c>
      <c r="I4713" s="2" t="s">
        <v>19</v>
      </c>
      <c r="J4713" s="6">
        <v>0.55000000000000004</v>
      </c>
      <c r="K4713" s="2">
        <v>2002</v>
      </c>
      <c r="L4713" s="2" t="s">
        <v>49</v>
      </c>
      <c r="M4713" s="3">
        <v>37320</v>
      </c>
    </row>
    <row r="4714" spans="1:13" x14ac:dyDescent="0.2">
      <c r="A4714" s="1" t="s">
        <v>293</v>
      </c>
      <c r="B4714" s="2" t="s">
        <v>3689</v>
      </c>
      <c r="C4714" s="2" t="s">
        <v>24</v>
      </c>
      <c r="D4714" s="4">
        <v>10000000</v>
      </c>
      <c r="E4714" s="2" t="s">
        <v>3438</v>
      </c>
      <c r="F4714" s="2" t="s">
        <v>95</v>
      </c>
      <c r="G4714" s="2">
        <v>58.3</v>
      </c>
      <c r="H4714" s="2">
        <v>41.7</v>
      </c>
      <c r="I4714" s="2" t="s">
        <v>19</v>
      </c>
      <c r="J4714" s="6">
        <v>0.55000000000000004</v>
      </c>
      <c r="K4714" s="2">
        <v>2002</v>
      </c>
      <c r="L4714" s="2" t="s">
        <v>49</v>
      </c>
      <c r="M4714" s="3">
        <v>37320</v>
      </c>
    </row>
    <row r="4715" spans="1:13" x14ac:dyDescent="0.2">
      <c r="A4715" s="1" t="s">
        <v>52</v>
      </c>
      <c r="B4715" s="2" t="s">
        <v>4704</v>
      </c>
      <c r="C4715" s="2" t="s">
        <v>24</v>
      </c>
      <c r="D4715" s="4">
        <v>19900000</v>
      </c>
      <c r="E4715" s="2" t="s">
        <v>3438</v>
      </c>
      <c r="F4715" s="2" t="s">
        <v>51</v>
      </c>
      <c r="G4715" s="2">
        <v>64.099999999999994</v>
      </c>
      <c r="H4715" s="2">
        <v>35.9</v>
      </c>
      <c r="I4715" s="2" t="s">
        <v>19</v>
      </c>
      <c r="J4715" s="6">
        <v>0.55000000000000004</v>
      </c>
      <c r="K4715" s="2">
        <v>2002</v>
      </c>
      <c r="L4715" s="2" t="s">
        <v>49</v>
      </c>
      <c r="M4715" s="3">
        <v>37320</v>
      </c>
    </row>
    <row r="4716" spans="1:13" x14ac:dyDescent="0.2">
      <c r="A4716" s="1" t="s">
        <v>242</v>
      </c>
      <c r="B4716" s="2" t="s">
        <v>3559</v>
      </c>
      <c r="C4716" s="2" t="s">
        <v>24</v>
      </c>
      <c r="D4716" s="4">
        <v>16800000</v>
      </c>
      <c r="E4716" s="2" t="s">
        <v>3438</v>
      </c>
      <c r="F4716" s="2" t="s">
        <v>76</v>
      </c>
      <c r="G4716" s="2">
        <v>69.8</v>
      </c>
      <c r="H4716" s="2">
        <v>30.2</v>
      </c>
      <c r="I4716" s="2" t="s">
        <v>19</v>
      </c>
      <c r="J4716" s="6">
        <v>0.55000000000000004</v>
      </c>
      <c r="K4716" s="2">
        <v>2002</v>
      </c>
      <c r="L4716" s="2" t="s">
        <v>49</v>
      </c>
      <c r="M4716" s="3">
        <v>37320</v>
      </c>
    </row>
    <row r="4717" spans="1:13" x14ac:dyDescent="0.2">
      <c r="A4717" s="1" t="s">
        <v>52</v>
      </c>
      <c r="B4717" s="2" t="s">
        <v>2916</v>
      </c>
      <c r="C4717" s="2" t="s">
        <v>24</v>
      </c>
      <c r="D4717" s="4">
        <v>35000000</v>
      </c>
      <c r="E4717" s="2" t="s">
        <v>3438</v>
      </c>
      <c r="F4717" s="2" t="s">
        <v>95</v>
      </c>
      <c r="G4717" s="2">
        <v>72.5</v>
      </c>
      <c r="H4717" s="2">
        <v>27.5</v>
      </c>
      <c r="I4717" s="2" t="s">
        <v>19</v>
      </c>
      <c r="J4717" s="6">
        <v>0.55000000000000004</v>
      </c>
      <c r="K4717" s="2">
        <v>2002</v>
      </c>
      <c r="L4717" s="2" t="s">
        <v>49</v>
      </c>
      <c r="M4717" s="3">
        <v>37320</v>
      </c>
    </row>
    <row r="4718" spans="1:13" x14ac:dyDescent="0.2">
      <c r="A4718" s="1" t="s">
        <v>205</v>
      </c>
      <c r="B4718" s="2" t="s">
        <v>3694</v>
      </c>
      <c r="C4718" s="2" t="s">
        <v>24</v>
      </c>
      <c r="D4718" s="4">
        <v>250000000</v>
      </c>
      <c r="E4718" s="2" t="s">
        <v>3438</v>
      </c>
      <c r="F4718" s="2" t="s">
        <v>76</v>
      </c>
      <c r="G4718" s="2">
        <v>65.5</v>
      </c>
      <c r="H4718" s="2">
        <v>34.5</v>
      </c>
      <c r="I4718" s="2" t="s">
        <v>19</v>
      </c>
      <c r="J4718" s="6">
        <v>0.55000000000000004</v>
      </c>
      <c r="K4718" s="2">
        <v>2002</v>
      </c>
      <c r="L4718" s="2" t="s">
        <v>49</v>
      </c>
      <c r="M4718" s="3">
        <v>37320</v>
      </c>
    </row>
    <row r="4719" spans="1:13" x14ac:dyDescent="0.2">
      <c r="A4719" s="1" t="s">
        <v>150</v>
      </c>
      <c r="B4719" s="2" t="s">
        <v>3895</v>
      </c>
      <c r="C4719" s="2" t="s">
        <v>24</v>
      </c>
      <c r="D4719" s="4">
        <v>15000000</v>
      </c>
      <c r="E4719" s="2" t="s">
        <v>3438</v>
      </c>
      <c r="F4719" s="2" t="s">
        <v>107</v>
      </c>
      <c r="G4719" s="2">
        <v>61.4</v>
      </c>
      <c r="H4719" s="2">
        <v>38.6</v>
      </c>
      <c r="I4719" s="2" t="s">
        <v>19</v>
      </c>
      <c r="J4719" s="6">
        <v>0.55000000000000004</v>
      </c>
      <c r="K4719" s="2">
        <v>2002</v>
      </c>
      <c r="L4719" s="2" t="s">
        <v>49</v>
      </c>
      <c r="M4719" s="3">
        <v>37320</v>
      </c>
    </row>
    <row r="4720" spans="1:13" x14ac:dyDescent="0.2">
      <c r="A4720" s="1" t="s">
        <v>374</v>
      </c>
      <c r="B4720" s="2" t="s">
        <v>3779</v>
      </c>
      <c r="C4720" s="2" t="s">
        <v>24</v>
      </c>
      <c r="D4720" s="4">
        <v>158000000</v>
      </c>
      <c r="E4720" s="2" t="s">
        <v>3438</v>
      </c>
      <c r="F4720" s="2" t="s">
        <v>107</v>
      </c>
      <c r="G4720" s="2">
        <v>43.4</v>
      </c>
      <c r="H4720" s="2">
        <v>56.6</v>
      </c>
      <c r="I4720" s="2" t="s">
        <v>26</v>
      </c>
      <c r="J4720" s="6">
        <v>0.55000000000000004</v>
      </c>
      <c r="K4720" s="2">
        <v>2002</v>
      </c>
      <c r="L4720" s="2" t="s">
        <v>49</v>
      </c>
      <c r="M4720" s="3">
        <v>37320</v>
      </c>
    </row>
    <row r="4721" spans="1:13" x14ac:dyDescent="0.2">
      <c r="A4721" s="1" t="s">
        <v>13</v>
      </c>
      <c r="B4721" s="2" t="s">
        <v>3897</v>
      </c>
      <c r="C4721" s="2" t="s">
        <v>24</v>
      </c>
      <c r="D4721" s="4">
        <v>68000000</v>
      </c>
      <c r="E4721" s="2" t="s">
        <v>3438</v>
      </c>
      <c r="F4721" s="2" t="s">
        <v>95</v>
      </c>
      <c r="G4721" s="2">
        <v>62.7</v>
      </c>
      <c r="H4721" s="2">
        <v>37.299999999999997</v>
      </c>
      <c r="I4721" s="2" t="s">
        <v>19</v>
      </c>
      <c r="J4721" s="6">
        <v>0.55000000000000004</v>
      </c>
      <c r="K4721" s="2">
        <v>2002</v>
      </c>
      <c r="L4721" s="2" t="s">
        <v>49</v>
      </c>
      <c r="M4721" s="3">
        <v>37320</v>
      </c>
    </row>
    <row r="4722" spans="1:13" x14ac:dyDescent="0.2">
      <c r="A4722" s="1" t="s">
        <v>22</v>
      </c>
      <c r="B4722" s="2" t="s">
        <v>4517</v>
      </c>
      <c r="C4722" s="2" t="s">
        <v>24</v>
      </c>
      <c r="D4722" s="4">
        <v>74000000</v>
      </c>
      <c r="E4722" s="2" t="s">
        <v>3438</v>
      </c>
      <c r="F4722" s="2" t="s">
        <v>59</v>
      </c>
      <c r="G4722" s="2">
        <v>57</v>
      </c>
      <c r="H4722" s="2">
        <v>43</v>
      </c>
      <c r="I4722" s="2" t="s">
        <v>19</v>
      </c>
      <c r="J4722" s="6">
        <v>0.55000000000000004</v>
      </c>
      <c r="K4722" s="2">
        <v>2002</v>
      </c>
      <c r="L4722" s="2" t="s">
        <v>49</v>
      </c>
      <c r="M4722" s="3">
        <v>37320</v>
      </c>
    </row>
    <row r="4723" spans="1:13" x14ac:dyDescent="0.2">
      <c r="A4723" s="1" t="s">
        <v>296</v>
      </c>
      <c r="B4723" s="2" t="s">
        <v>3902</v>
      </c>
      <c r="C4723" s="2" t="s">
        <v>24</v>
      </c>
      <c r="D4723" s="4">
        <v>30000000</v>
      </c>
      <c r="E4723" s="2" t="s">
        <v>3438</v>
      </c>
      <c r="F4723" s="2" t="s">
        <v>149</v>
      </c>
      <c r="G4723" s="2">
        <v>60.8</v>
      </c>
      <c r="H4723" s="2">
        <v>39.200000000000003</v>
      </c>
      <c r="I4723" s="2" t="s">
        <v>19</v>
      </c>
      <c r="J4723" s="6">
        <v>0.55000000000000004</v>
      </c>
      <c r="K4723" s="2">
        <v>2002</v>
      </c>
      <c r="L4723" s="2" t="s">
        <v>49</v>
      </c>
      <c r="M4723" s="3">
        <v>37320</v>
      </c>
    </row>
    <row r="4724" spans="1:13" x14ac:dyDescent="0.2">
      <c r="A4724" s="1" t="s">
        <v>22</v>
      </c>
      <c r="B4724" s="2" t="s">
        <v>3477</v>
      </c>
      <c r="C4724" s="2" t="s">
        <v>24</v>
      </c>
      <c r="D4724" s="4">
        <v>4965000</v>
      </c>
      <c r="E4724" s="2" t="s">
        <v>3438</v>
      </c>
      <c r="F4724" s="2" t="s">
        <v>97</v>
      </c>
      <c r="G4724" s="2">
        <v>66.8</v>
      </c>
      <c r="H4724" s="2">
        <v>33.200000000000003</v>
      </c>
      <c r="I4724" s="2" t="s">
        <v>19</v>
      </c>
      <c r="J4724" s="6">
        <v>0.55000000000000004</v>
      </c>
      <c r="K4724" s="2">
        <v>2002</v>
      </c>
      <c r="L4724" s="2" t="s">
        <v>49</v>
      </c>
      <c r="M4724" s="3">
        <v>37320</v>
      </c>
    </row>
    <row r="4725" spans="1:13" x14ac:dyDescent="0.2">
      <c r="A4725" s="1" t="s">
        <v>79</v>
      </c>
      <c r="B4725" s="2" t="s">
        <v>4084</v>
      </c>
      <c r="C4725" s="2" t="s">
        <v>24</v>
      </c>
      <c r="D4725" s="4">
        <v>25000000</v>
      </c>
      <c r="E4725" s="2" t="s">
        <v>3438</v>
      </c>
      <c r="F4725" s="2" t="s">
        <v>35</v>
      </c>
      <c r="G4725" s="2">
        <v>49.5</v>
      </c>
      <c r="H4725" s="2">
        <v>50.5</v>
      </c>
      <c r="I4725" s="2" t="s">
        <v>26</v>
      </c>
      <c r="J4725" s="6">
        <v>0.55000000000000004</v>
      </c>
      <c r="K4725" s="2">
        <v>2002</v>
      </c>
      <c r="L4725" s="2" t="s">
        <v>49</v>
      </c>
      <c r="M4725" s="3">
        <v>37320</v>
      </c>
    </row>
    <row r="4726" spans="1:13" x14ac:dyDescent="0.2">
      <c r="A4726" s="1" t="s">
        <v>79</v>
      </c>
      <c r="B4726" s="2" t="s">
        <v>3569</v>
      </c>
      <c r="C4726" s="2" t="s">
        <v>24</v>
      </c>
      <c r="D4726" s="4">
        <v>46300000</v>
      </c>
      <c r="E4726" s="2" t="s">
        <v>3438</v>
      </c>
      <c r="F4726" s="2" t="s">
        <v>97</v>
      </c>
      <c r="G4726" s="2">
        <v>58.2</v>
      </c>
      <c r="H4726" s="2">
        <v>41.8</v>
      </c>
      <c r="I4726" s="2" t="s">
        <v>19</v>
      </c>
      <c r="J4726" s="6">
        <v>0.55000000000000004</v>
      </c>
      <c r="K4726" s="2">
        <v>2002</v>
      </c>
      <c r="L4726" s="2" t="s">
        <v>49</v>
      </c>
      <c r="M4726" s="3">
        <v>37320</v>
      </c>
    </row>
    <row r="4727" spans="1:13" x14ac:dyDescent="0.2">
      <c r="A4727" s="1" t="s">
        <v>293</v>
      </c>
      <c r="B4727" s="2" t="s">
        <v>3910</v>
      </c>
      <c r="C4727" s="2" t="s">
        <v>24</v>
      </c>
      <c r="D4727" s="4">
        <v>109300000</v>
      </c>
      <c r="E4727" s="2" t="s">
        <v>3438</v>
      </c>
      <c r="F4727" s="2" t="s">
        <v>97</v>
      </c>
      <c r="G4727" s="2">
        <v>57.1</v>
      </c>
      <c r="H4727" s="2">
        <v>42.9</v>
      </c>
      <c r="I4727" s="2" t="s">
        <v>19</v>
      </c>
      <c r="J4727" s="6">
        <v>0.55000000000000004</v>
      </c>
      <c r="K4727" s="2">
        <v>2002</v>
      </c>
      <c r="L4727" s="2" t="s">
        <v>49</v>
      </c>
      <c r="M4727" s="3">
        <v>37320</v>
      </c>
    </row>
    <row r="4728" spans="1:13" x14ac:dyDescent="0.2">
      <c r="A4728" s="1" t="s">
        <v>296</v>
      </c>
      <c r="B4728" s="2" t="s">
        <v>3912</v>
      </c>
      <c r="C4728" s="2" t="s">
        <v>24</v>
      </c>
      <c r="D4728" s="4">
        <v>111000000</v>
      </c>
      <c r="E4728" s="2" t="s">
        <v>3438</v>
      </c>
      <c r="F4728" s="2" t="s">
        <v>365</v>
      </c>
      <c r="G4728" s="2">
        <v>63.2</v>
      </c>
      <c r="H4728" s="2">
        <v>36.799999999999997</v>
      </c>
      <c r="I4728" s="2" t="s">
        <v>19</v>
      </c>
      <c r="J4728" s="6">
        <v>0.55000000000000004</v>
      </c>
      <c r="K4728" s="2">
        <v>2002</v>
      </c>
      <c r="L4728" s="2" t="s">
        <v>49</v>
      </c>
      <c r="M4728" s="3">
        <v>37320</v>
      </c>
    </row>
    <row r="4729" spans="1:13" x14ac:dyDescent="0.2">
      <c r="A4729" s="1" t="s">
        <v>32</v>
      </c>
      <c r="B4729" s="2" t="s">
        <v>3584</v>
      </c>
      <c r="C4729" s="2" t="s">
        <v>24</v>
      </c>
      <c r="D4729" s="4">
        <v>15000000</v>
      </c>
      <c r="E4729" s="2" t="s">
        <v>3438</v>
      </c>
      <c r="F4729" s="2" t="s">
        <v>107</v>
      </c>
      <c r="G4729" s="2">
        <v>71.599999999999994</v>
      </c>
      <c r="H4729" s="2">
        <v>28.4</v>
      </c>
      <c r="I4729" s="2" t="s">
        <v>19</v>
      </c>
      <c r="J4729" s="6">
        <v>0.55000000000000004</v>
      </c>
      <c r="K4729" s="2">
        <v>2002</v>
      </c>
      <c r="L4729" s="2" t="s">
        <v>49</v>
      </c>
      <c r="M4729" s="3">
        <v>37320</v>
      </c>
    </row>
    <row r="4730" spans="1:13" x14ac:dyDescent="0.2">
      <c r="A4730" s="1" t="s">
        <v>22</v>
      </c>
      <c r="B4730" s="2" t="s">
        <v>4020</v>
      </c>
      <c r="C4730" s="2" t="s">
        <v>24</v>
      </c>
      <c r="D4730" s="4">
        <v>18000000</v>
      </c>
      <c r="E4730" s="2" t="s">
        <v>3438</v>
      </c>
      <c r="F4730" s="2" t="s">
        <v>97</v>
      </c>
      <c r="G4730" s="2">
        <v>65.3</v>
      </c>
      <c r="H4730" s="2">
        <v>34.700000000000003</v>
      </c>
      <c r="I4730" s="2" t="s">
        <v>19</v>
      </c>
      <c r="J4730" s="6">
        <v>0.55000000000000004</v>
      </c>
      <c r="K4730" s="2">
        <v>2002</v>
      </c>
      <c r="L4730" s="2" t="s">
        <v>49</v>
      </c>
      <c r="M4730" s="3">
        <v>37320</v>
      </c>
    </row>
    <row r="4731" spans="1:13" x14ac:dyDescent="0.2">
      <c r="A4731" s="1" t="s">
        <v>79</v>
      </c>
      <c r="B4731" s="2" t="s">
        <v>3715</v>
      </c>
      <c r="C4731" s="2" t="s">
        <v>24</v>
      </c>
      <c r="D4731" s="4">
        <v>139800000</v>
      </c>
      <c r="E4731" s="2" t="s">
        <v>3438</v>
      </c>
      <c r="F4731" s="2" t="s">
        <v>78</v>
      </c>
      <c r="G4731" s="2">
        <v>67.2</v>
      </c>
      <c r="H4731" s="2">
        <v>32.799999999999997</v>
      </c>
      <c r="I4731" s="2" t="s">
        <v>19</v>
      </c>
      <c r="J4731" s="6">
        <v>0.55000000000000004</v>
      </c>
      <c r="K4731" s="2">
        <v>2002</v>
      </c>
      <c r="L4731" s="2" t="s">
        <v>49</v>
      </c>
      <c r="M4731" s="3">
        <v>37320</v>
      </c>
    </row>
    <row r="4732" spans="1:13" x14ac:dyDescent="0.2">
      <c r="A4732" s="1" t="s">
        <v>116</v>
      </c>
      <c r="B4732" s="2" t="s">
        <v>4705</v>
      </c>
      <c r="C4732" s="2" t="s">
        <v>24</v>
      </c>
      <c r="D4732" s="4">
        <v>52000000</v>
      </c>
      <c r="E4732" s="2" t="s">
        <v>3438</v>
      </c>
      <c r="F4732" s="2" t="s">
        <v>55</v>
      </c>
      <c r="G4732" s="2">
        <v>67.599999999999994</v>
      </c>
      <c r="H4732" s="2">
        <v>32.4</v>
      </c>
      <c r="I4732" s="2" t="s">
        <v>19</v>
      </c>
      <c r="J4732" s="2" t="s">
        <v>20</v>
      </c>
      <c r="K4732" s="2">
        <v>2002</v>
      </c>
      <c r="L4732" s="2" t="s">
        <v>49</v>
      </c>
      <c r="M4732" s="3">
        <v>37320</v>
      </c>
    </row>
    <row r="4733" spans="1:13" x14ac:dyDescent="0.2">
      <c r="A4733" s="1" t="s">
        <v>22</v>
      </c>
      <c r="B4733" s="2" t="s">
        <v>3925</v>
      </c>
      <c r="C4733" s="2" t="s">
        <v>24</v>
      </c>
      <c r="D4733" s="4">
        <v>79500000</v>
      </c>
      <c r="E4733" s="2" t="s">
        <v>3438</v>
      </c>
      <c r="F4733" s="2" t="s">
        <v>130</v>
      </c>
      <c r="G4733" s="2">
        <v>54</v>
      </c>
      <c r="H4733" s="2">
        <v>46</v>
      </c>
      <c r="I4733" s="2" t="s">
        <v>26</v>
      </c>
      <c r="J4733" s="6">
        <v>0.55000000000000004</v>
      </c>
      <c r="K4733" s="2">
        <v>2002</v>
      </c>
      <c r="L4733" s="2" t="s">
        <v>49</v>
      </c>
      <c r="M4733" s="3">
        <v>37320</v>
      </c>
    </row>
    <row r="4734" spans="1:13" x14ac:dyDescent="0.2">
      <c r="A4734" s="1" t="s">
        <v>60</v>
      </c>
      <c r="B4734" s="2" t="s">
        <v>4091</v>
      </c>
      <c r="C4734" s="2" t="s">
        <v>24</v>
      </c>
      <c r="D4734" s="4">
        <v>16000000</v>
      </c>
      <c r="E4734" s="2" t="s">
        <v>3438</v>
      </c>
      <c r="F4734" s="2" t="s">
        <v>55</v>
      </c>
      <c r="G4734" s="2">
        <v>68.5</v>
      </c>
      <c r="H4734" s="2">
        <v>31.5</v>
      </c>
      <c r="I4734" s="2" t="s">
        <v>19</v>
      </c>
      <c r="J4734" s="2" t="s">
        <v>20</v>
      </c>
      <c r="K4734" s="2">
        <v>2002</v>
      </c>
      <c r="L4734" s="2" t="s">
        <v>49</v>
      </c>
      <c r="M4734" s="3">
        <v>37320</v>
      </c>
    </row>
    <row r="4735" spans="1:13" x14ac:dyDescent="0.2">
      <c r="A4735" s="1" t="s">
        <v>108</v>
      </c>
      <c r="B4735" s="2" t="s">
        <v>4092</v>
      </c>
      <c r="C4735" s="2" t="s">
        <v>24</v>
      </c>
      <c r="D4735" s="4">
        <v>77000000</v>
      </c>
      <c r="E4735" s="2" t="s">
        <v>3438</v>
      </c>
      <c r="F4735" s="2" t="s">
        <v>55</v>
      </c>
      <c r="G4735" s="2">
        <v>65.8</v>
      </c>
      <c r="H4735" s="2">
        <v>34.200000000000003</v>
      </c>
      <c r="I4735" s="2" t="s">
        <v>19</v>
      </c>
      <c r="J4735" s="6">
        <v>0.55000000000000004</v>
      </c>
      <c r="K4735" s="2">
        <v>2002</v>
      </c>
      <c r="L4735" s="2" t="s">
        <v>49</v>
      </c>
      <c r="M4735" s="3">
        <v>37320</v>
      </c>
    </row>
    <row r="4736" spans="1:13" x14ac:dyDescent="0.2">
      <c r="A4736" s="1" t="s">
        <v>52</v>
      </c>
      <c r="B4736" s="2" t="s">
        <v>3941</v>
      </c>
      <c r="C4736" s="2" t="s">
        <v>24</v>
      </c>
      <c r="D4736" s="4">
        <v>429000000</v>
      </c>
      <c r="E4736" s="2" t="s">
        <v>3438</v>
      </c>
      <c r="F4736" s="2" t="s">
        <v>90</v>
      </c>
      <c r="G4736" s="2">
        <v>69.3</v>
      </c>
      <c r="H4736" s="2">
        <v>30.7</v>
      </c>
      <c r="I4736" s="2" t="s">
        <v>19</v>
      </c>
      <c r="J4736" s="6">
        <v>0.55000000000000004</v>
      </c>
      <c r="K4736" s="2">
        <v>2002</v>
      </c>
      <c r="L4736" s="2" t="s">
        <v>49</v>
      </c>
      <c r="M4736" s="3">
        <v>37320</v>
      </c>
    </row>
    <row r="4737" spans="1:13" x14ac:dyDescent="0.2">
      <c r="A4737" s="1" t="s">
        <v>296</v>
      </c>
      <c r="B4737" s="2" t="s">
        <v>4449</v>
      </c>
      <c r="C4737" s="2" t="s">
        <v>24</v>
      </c>
      <c r="D4737" s="4">
        <v>102000000</v>
      </c>
      <c r="E4737" s="2" t="s">
        <v>3438</v>
      </c>
      <c r="F4737" s="2" t="s">
        <v>314</v>
      </c>
      <c r="G4737" s="2">
        <v>66</v>
      </c>
      <c r="H4737" s="2">
        <v>34</v>
      </c>
      <c r="I4737" s="2" t="s">
        <v>19</v>
      </c>
      <c r="J4737" s="6">
        <v>0.55000000000000004</v>
      </c>
      <c r="K4737" s="2">
        <v>2002</v>
      </c>
      <c r="L4737" s="2" t="s">
        <v>49</v>
      </c>
      <c r="M4737" s="3">
        <v>37320</v>
      </c>
    </row>
    <row r="4738" spans="1:13" x14ac:dyDescent="0.2">
      <c r="A4738" s="1" t="s">
        <v>52</v>
      </c>
      <c r="B4738" s="2" t="s">
        <v>4022</v>
      </c>
      <c r="C4738" s="2" t="s">
        <v>24</v>
      </c>
      <c r="D4738" s="4">
        <v>69000000</v>
      </c>
      <c r="E4738" s="2" t="s">
        <v>3438</v>
      </c>
      <c r="F4738" s="2" t="s">
        <v>130</v>
      </c>
      <c r="G4738" s="2">
        <v>52.9</v>
      </c>
      <c r="H4738" s="2">
        <v>47.1</v>
      </c>
      <c r="I4738" s="2" t="s">
        <v>26</v>
      </c>
      <c r="J4738" s="6">
        <v>0.55000000000000004</v>
      </c>
      <c r="K4738" s="2">
        <v>2002</v>
      </c>
      <c r="L4738" s="2" t="s">
        <v>49</v>
      </c>
      <c r="M4738" s="3">
        <v>37320</v>
      </c>
    </row>
    <row r="4739" spans="1:13" x14ac:dyDescent="0.2">
      <c r="A4739" s="1" t="s">
        <v>205</v>
      </c>
      <c r="B4739" s="2" t="s">
        <v>1581</v>
      </c>
      <c r="C4739" s="2" t="s">
        <v>24</v>
      </c>
      <c r="D4739" s="4">
        <v>300000000</v>
      </c>
      <c r="E4739" s="2" t="s">
        <v>3438</v>
      </c>
      <c r="F4739" s="2" t="s">
        <v>130</v>
      </c>
      <c r="G4739" s="2">
        <v>71.8</v>
      </c>
      <c r="H4739" s="2">
        <v>28.2</v>
      </c>
      <c r="I4739" s="2" t="s">
        <v>19</v>
      </c>
      <c r="J4739" s="6">
        <v>0.55000000000000004</v>
      </c>
      <c r="K4739" s="2">
        <v>2002</v>
      </c>
      <c r="L4739" s="2" t="s">
        <v>49</v>
      </c>
      <c r="M4739" s="3">
        <v>37320</v>
      </c>
    </row>
    <row r="4740" spans="1:13" x14ac:dyDescent="0.2">
      <c r="A4740" s="1" t="s">
        <v>13</v>
      </c>
      <c r="B4740" s="2" t="s">
        <v>3790</v>
      </c>
      <c r="C4740" s="2" t="s">
        <v>24</v>
      </c>
      <c r="D4740" s="4">
        <v>90000000</v>
      </c>
      <c r="E4740" s="2" t="s">
        <v>3438</v>
      </c>
      <c r="F4740" s="2" t="s">
        <v>97</v>
      </c>
      <c r="G4740" s="2">
        <v>78.2</v>
      </c>
      <c r="H4740" s="2">
        <v>21.8</v>
      </c>
      <c r="I4740" s="2" t="s">
        <v>19</v>
      </c>
      <c r="J4740" s="6">
        <v>0.55000000000000004</v>
      </c>
      <c r="K4740" s="2">
        <v>2002</v>
      </c>
      <c r="L4740" s="2" t="s">
        <v>49</v>
      </c>
      <c r="M4740" s="3">
        <v>37320</v>
      </c>
    </row>
    <row r="4741" spans="1:13" x14ac:dyDescent="0.2">
      <c r="A4741" s="1" t="s">
        <v>52</v>
      </c>
      <c r="B4741" s="2" t="s">
        <v>3595</v>
      </c>
      <c r="C4741" s="2" t="s">
        <v>24</v>
      </c>
      <c r="D4741" s="4">
        <v>74900000</v>
      </c>
      <c r="E4741" s="2" t="s">
        <v>3438</v>
      </c>
      <c r="F4741" s="2" t="s">
        <v>65</v>
      </c>
      <c r="G4741" s="2">
        <v>66.7</v>
      </c>
      <c r="H4741" s="2">
        <v>33.299999999999997</v>
      </c>
      <c r="I4741" s="2" t="s">
        <v>19</v>
      </c>
      <c r="J4741" s="6">
        <v>0.55000000000000004</v>
      </c>
      <c r="K4741" s="2">
        <v>2002</v>
      </c>
      <c r="L4741" s="2" t="s">
        <v>49</v>
      </c>
      <c r="M4741" s="3">
        <v>37320</v>
      </c>
    </row>
    <row r="4742" spans="1:13" x14ac:dyDescent="0.2">
      <c r="A4742" s="1" t="s">
        <v>13</v>
      </c>
      <c r="B4742" s="2" t="s">
        <v>4452</v>
      </c>
      <c r="C4742" s="2" t="s">
        <v>24</v>
      </c>
      <c r="D4742" s="4">
        <v>47150000</v>
      </c>
      <c r="E4742" s="2" t="s">
        <v>3438</v>
      </c>
      <c r="F4742" s="2" t="s">
        <v>44</v>
      </c>
      <c r="G4742" s="2">
        <v>70.099999999999994</v>
      </c>
      <c r="H4742" s="2">
        <v>29.9</v>
      </c>
      <c r="I4742" s="2" t="s">
        <v>19</v>
      </c>
      <c r="J4742" s="6">
        <v>0.55000000000000004</v>
      </c>
      <c r="K4742" s="2">
        <v>2002</v>
      </c>
      <c r="L4742" s="2" t="s">
        <v>49</v>
      </c>
      <c r="M4742" s="3">
        <v>37320</v>
      </c>
    </row>
    <row r="4743" spans="1:13" x14ac:dyDescent="0.2">
      <c r="A4743" s="1" t="s">
        <v>205</v>
      </c>
      <c r="B4743" s="2" t="s">
        <v>4524</v>
      </c>
      <c r="C4743" s="2" t="s">
        <v>24</v>
      </c>
      <c r="D4743" s="4">
        <v>10000000</v>
      </c>
      <c r="E4743" s="2" t="s">
        <v>3438</v>
      </c>
      <c r="F4743" s="2" t="s">
        <v>59</v>
      </c>
      <c r="G4743" s="2">
        <v>52.5</v>
      </c>
      <c r="H4743" s="2">
        <v>47.5</v>
      </c>
      <c r="I4743" s="2" t="s">
        <v>26</v>
      </c>
      <c r="J4743" s="6">
        <v>0.55000000000000004</v>
      </c>
      <c r="K4743" s="2">
        <v>2002</v>
      </c>
      <c r="L4743" s="2" t="s">
        <v>49</v>
      </c>
      <c r="M4743" s="3">
        <v>37320</v>
      </c>
    </row>
    <row r="4744" spans="1:13" x14ac:dyDescent="0.2">
      <c r="A4744" s="1" t="s">
        <v>205</v>
      </c>
      <c r="B4744" s="2" t="s">
        <v>3734</v>
      </c>
      <c r="C4744" s="2" t="s">
        <v>15</v>
      </c>
      <c r="D4744" s="2" t="s">
        <v>4706</v>
      </c>
      <c r="E4744" s="2" t="s">
        <v>3438</v>
      </c>
      <c r="F4744" s="2" t="s">
        <v>245</v>
      </c>
      <c r="G4744" s="2">
        <v>63.7</v>
      </c>
      <c r="H4744" s="2">
        <v>36.299999999999997</v>
      </c>
      <c r="I4744" s="2" t="s">
        <v>26</v>
      </c>
      <c r="J4744" s="2" t="s">
        <v>20</v>
      </c>
      <c r="K4744" s="2">
        <v>2002</v>
      </c>
      <c r="L4744" s="2" t="s">
        <v>49</v>
      </c>
      <c r="M4744" s="3">
        <v>37320</v>
      </c>
    </row>
    <row r="4745" spans="1:13" x14ac:dyDescent="0.2">
      <c r="A4745" s="1" t="s">
        <v>205</v>
      </c>
      <c r="B4745" s="2" t="s">
        <v>2152</v>
      </c>
      <c r="C4745" s="2" t="s">
        <v>24</v>
      </c>
      <c r="D4745" s="4">
        <v>10000000</v>
      </c>
      <c r="E4745" s="2" t="s">
        <v>3438</v>
      </c>
      <c r="F4745" s="2" t="s">
        <v>55</v>
      </c>
      <c r="G4745" s="2">
        <v>66.5</v>
      </c>
      <c r="H4745" s="2">
        <v>33.5</v>
      </c>
      <c r="I4745" s="2" t="s">
        <v>19</v>
      </c>
      <c r="J4745" s="6">
        <v>0.55000000000000004</v>
      </c>
      <c r="K4745" s="2">
        <v>2002</v>
      </c>
      <c r="L4745" s="2" t="s">
        <v>49</v>
      </c>
      <c r="M4745" s="3">
        <v>37320</v>
      </c>
    </row>
    <row r="4746" spans="1:13" x14ac:dyDescent="0.2">
      <c r="A4746" s="1" t="s">
        <v>293</v>
      </c>
      <c r="B4746" s="2" t="s">
        <v>3738</v>
      </c>
      <c r="C4746" s="2" t="s">
        <v>24</v>
      </c>
      <c r="D4746" s="4">
        <v>11500000</v>
      </c>
      <c r="E4746" s="2" t="s">
        <v>3438</v>
      </c>
      <c r="F4746" s="2" t="s">
        <v>78</v>
      </c>
      <c r="G4746" s="2">
        <v>54.7</v>
      </c>
      <c r="H4746" s="2">
        <v>45.3</v>
      </c>
      <c r="I4746" s="2" t="s">
        <v>26</v>
      </c>
      <c r="J4746" s="6">
        <v>0.55000000000000004</v>
      </c>
      <c r="K4746" s="2">
        <v>2002</v>
      </c>
      <c r="L4746" s="2" t="s">
        <v>49</v>
      </c>
      <c r="M4746" s="3">
        <v>37320</v>
      </c>
    </row>
    <row r="4747" spans="1:13" x14ac:dyDescent="0.2">
      <c r="A4747" s="1" t="s">
        <v>220</v>
      </c>
      <c r="B4747" s="2" t="s">
        <v>4688</v>
      </c>
      <c r="C4747" s="2" t="s">
        <v>24</v>
      </c>
      <c r="D4747" s="4">
        <v>660000</v>
      </c>
      <c r="E4747" s="2" t="s">
        <v>3438</v>
      </c>
      <c r="F4747" s="2" t="s">
        <v>257</v>
      </c>
      <c r="G4747" s="2">
        <v>63.2</v>
      </c>
      <c r="H4747" s="2">
        <v>36.799999999999997</v>
      </c>
      <c r="I4747" s="2" t="s">
        <v>26</v>
      </c>
      <c r="J4747" s="2" t="s">
        <v>20</v>
      </c>
      <c r="K4747" s="2">
        <v>2002</v>
      </c>
      <c r="L4747" s="2" t="s">
        <v>49</v>
      </c>
      <c r="M4747" s="3">
        <v>37320</v>
      </c>
    </row>
    <row r="4748" spans="1:13" x14ac:dyDescent="0.2">
      <c r="A4748" s="1" t="s">
        <v>308</v>
      </c>
      <c r="B4748" s="2" t="s">
        <v>4207</v>
      </c>
      <c r="C4748" s="2" t="s">
        <v>24</v>
      </c>
      <c r="D4748" s="4">
        <v>7200000</v>
      </c>
      <c r="E4748" s="2" t="s">
        <v>3438</v>
      </c>
      <c r="F4748" s="2" t="s">
        <v>107</v>
      </c>
      <c r="G4748" s="2">
        <v>69.7</v>
      </c>
      <c r="H4748" s="2">
        <v>30.3</v>
      </c>
      <c r="I4748" s="2" t="s">
        <v>19</v>
      </c>
      <c r="J4748" s="6">
        <v>0.55000000000000004</v>
      </c>
      <c r="K4748" s="2">
        <v>2002</v>
      </c>
      <c r="L4748" s="2" t="s">
        <v>49</v>
      </c>
      <c r="M4748" s="3">
        <v>37320</v>
      </c>
    </row>
    <row r="4749" spans="1:13" x14ac:dyDescent="0.2">
      <c r="A4749" s="1" t="s">
        <v>296</v>
      </c>
      <c r="B4749" s="2" t="s">
        <v>3616</v>
      </c>
      <c r="C4749" s="2" t="s">
        <v>24</v>
      </c>
      <c r="D4749" s="4">
        <v>132000000</v>
      </c>
      <c r="E4749" s="2" t="s">
        <v>3438</v>
      </c>
      <c r="F4749" s="2" t="s">
        <v>121</v>
      </c>
      <c r="G4749" s="2">
        <v>62.2</v>
      </c>
      <c r="H4749" s="2">
        <v>37.799999999999997</v>
      </c>
      <c r="I4749" s="2" t="s">
        <v>19</v>
      </c>
      <c r="J4749" s="6">
        <v>0.55000000000000004</v>
      </c>
      <c r="K4749" s="2">
        <v>2002</v>
      </c>
      <c r="L4749" s="2" t="s">
        <v>49</v>
      </c>
      <c r="M4749" s="3">
        <v>37320</v>
      </c>
    </row>
    <row r="4750" spans="1:13" x14ac:dyDescent="0.2">
      <c r="A4750" s="1" t="s">
        <v>22</v>
      </c>
      <c r="B4750" s="2" t="s">
        <v>3506</v>
      </c>
      <c r="C4750" s="2" t="s">
        <v>24</v>
      </c>
      <c r="D4750" s="4">
        <v>11200000</v>
      </c>
      <c r="E4750" s="2" t="s">
        <v>3438</v>
      </c>
      <c r="F4750" s="2" t="s">
        <v>44</v>
      </c>
      <c r="G4750" s="2">
        <v>62.5</v>
      </c>
      <c r="H4750" s="2">
        <v>37.5</v>
      </c>
      <c r="I4750" s="2" t="s">
        <v>19</v>
      </c>
      <c r="J4750" s="6">
        <v>0.55000000000000004</v>
      </c>
      <c r="K4750" s="2">
        <v>2002</v>
      </c>
      <c r="L4750" s="2" t="s">
        <v>49</v>
      </c>
      <c r="M4750" s="3">
        <v>37320</v>
      </c>
    </row>
    <row r="4751" spans="1:13" x14ac:dyDescent="0.2">
      <c r="A4751" s="1" t="s">
        <v>79</v>
      </c>
      <c r="B4751" s="2" t="s">
        <v>4689</v>
      </c>
      <c r="C4751" s="2" t="s">
        <v>24</v>
      </c>
      <c r="D4751" s="4">
        <v>32000000</v>
      </c>
      <c r="E4751" s="2" t="s">
        <v>3438</v>
      </c>
      <c r="F4751" s="2" t="s">
        <v>51</v>
      </c>
      <c r="G4751" s="2">
        <v>53.9</v>
      </c>
      <c r="H4751" s="2">
        <v>46.1</v>
      </c>
      <c r="I4751" s="2" t="s">
        <v>26</v>
      </c>
      <c r="J4751" s="6">
        <v>0.55000000000000004</v>
      </c>
      <c r="K4751" s="2">
        <v>2002</v>
      </c>
      <c r="L4751" s="2" t="s">
        <v>49</v>
      </c>
      <c r="M4751" s="3">
        <v>37320</v>
      </c>
    </row>
    <row r="4752" spans="1:13" x14ac:dyDescent="0.2">
      <c r="A4752" s="1" t="s">
        <v>108</v>
      </c>
      <c r="B4752" s="2" t="s">
        <v>4109</v>
      </c>
      <c r="C4752" s="2" t="s">
        <v>24</v>
      </c>
      <c r="D4752" s="4">
        <v>19000000</v>
      </c>
      <c r="E4752" s="2" t="s">
        <v>3438</v>
      </c>
      <c r="F4752" s="2" t="s">
        <v>76</v>
      </c>
      <c r="G4752" s="2">
        <v>70</v>
      </c>
      <c r="H4752" s="2">
        <v>30</v>
      </c>
      <c r="I4752" s="2" t="s">
        <v>19</v>
      </c>
      <c r="J4752" s="6">
        <v>0.55000000000000004</v>
      </c>
      <c r="K4752" s="2">
        <v>2002</v>
      </c>
      <c r="L4752" s="2" t="s">
        <v>49</v>
      </c>
      <c r="M4752" s="3">
        <v>37320</v>
      </c>
    </row>
    <row r="4753" spans="1:13" x14ac:dyDescent="0.2">
      <c r="A4753" s="1" t="s">
        <v>223</v>
      </c>
      <c r="B4753" s="2" t="s">
        <v>4707</v>
      </c>
      <c r="C4753" s="2" t="s">
        <v>24</v>
      </c>
      <c r="D4753" s="4">
        <v>12700000</v>
      </c>
      <c r="E4753" s="2" t="s">
        <v>3438</v>
      </c>
      <c r="F4753" s="2" t="s">
        <v>55</v>
      </c>
      <c r="G4753" s="2">
        <v>71.5</v>
      </c>
      <c r="H4753" s="2">
        <v>28.5</v>
      </c>
      <c r="I4753" s="2" t="s">
        <v>19</v>
      </c>
      <c r="J4753" s="6">
        <v>0.55000000000000004</v>
      </c>
      <c r="K4753" s="2">
        <v>2002</v>
      </c>
      <c r="L4753" s="2" t="s">
        <v>49</v>
      </c>
      <c r="M4753" s="3">
        <v>37320</v>
      </c>
    </row>
    <row r="4754" spans="1:13" x14ac:dyDescent="0.2">
      <c r="A4754" s="1" t="s">
        <v>32</v>
      </c>
      <c r="B4754" s="2" t="s">
        <v>3626</v>
      </c>
      <c r="C4754" s="2" t="s">
        <v>15</v>
      </c>
      <c r="D4754" s="2" t="s">
        <v>4708</v>
      </c>
      <c r="E4754" s="2" t="s">
        <v>3438</v>
      </c>
      <c r="F4754" s="2" t="s">
        <v>130</v>
      </c>
      <c r="G4754" s="2">
        <v>70.900000000000006</v>
      </c>
      <c r="H4754" s="2">
        <v>29.1</v>
      </c>
      <c r="I4754" s="2" t="s">
        <v>19</v>
      </c>
      <c r="J4754" s="2" t="s">
        <v>20</v>
      </c>
      <c r="K4754" s="2">
        <v>2002</v>
      </c>
      <c r="L4754" s="2" t="s">
        <v>49</v>
      </c>
      <c r="M4754" s="3">
        <v>37320</v>
      </c>
    </row>
    <row r="4755" spans="1:13" x14ac:dyDescent="0.2">
      <c r="A4755" s="1" t="s">
        <v>32</v>
      </c>
      <c r="B4755" s="2" t="s">
        <v>3628</v>
      </c>
      <c r="C4755" s="2" t="s">
        <v>15</v>
      </c>
      <c r="D4755" s="2" t="s">
        <v>4709</v>
      </c>
      <c r="E4755" s="2" t="s">
        <v>3438</v>
      </c>
      <c r="F4755" s="2" t="s">
        <v>76</v>
      </c>
      <c r="G4755" s="2">
        <v>67.599999999999994</v>
      </c>
      <c r="H4755" s="2">
        <v>32.4</v>
      </c>
      <c r="I4755" s="2" t="s">
        <v>19</v>
      </c>
      <c r="J4755" s="2" t="s">
        <v>20</v>
      </c>
      <c r="K4755" s="2">
        <v>2002</v>
      </c>
      <c r="L4755" s="2" t="s">
        <v>49</v>
      </c>
      <c r="M4755" s="3">
        <v>37320</v>
      </c>
    </row>
    <row r="4756" spans="1:13" x14ac:dyDescent="0.2">
      <c r="A4756" s="1" t="s">
        <v>374</v>
      </c>
      <c r="B4756" s="2" t="s">
        <v>3978</v>
      </c>
      <c r="C4756" s="2" t="s">
        <v>24</v>
      </c>
      <c r="D4756" s="4">
        <v>5000000</v>
      </c>
      <c r="E4756" s="2" t="s">
        <v>3438</v>
      </c>
      <c r="F4756" s="2" t="s">
        <v>107</v>
      </c>
      <c r="G4756" s="2">
        <v>65.5</v>
      </c>
      <c r="H4756" s="2">
        <v>34.5</v>
      </c>
      <c r="I4756" s="2" t="s">
        <v>19</v>
      </c>
      <c r="J4756" s="6">
        <v>0.55000000000000004</v>
      </c>
      <c r="K4756" s="2">
        <v>2002</v>
      </c>
      <c r="L4756" s="2" t="s">
        <v>49</v>
      </c>
      <c r="M4756" s="3">
        <v>37320</v>
      </c>
    </row>
    <row r="4757" spans="1:13" x14ac:dyDescent="0.2">
      <c r="A4757" s="1" t="s">
        <v>532</v>
      </c>
      <c r="B4757" s="2" t="s">
        <v>4710</v>
      </c>
      <c r="C4757" s="2" t="s">
        <v>24</v>
      </c>
      <c r="D4757" s="4">
        <v>2700000</v>
      </c>
      <c r="E4757" s="2" t="s">
        <v>3438</v>
      </c>
      <c r="F4757" s="2" t="s">
        <v>55</v>
      </c>
      <c r="G4757" s="2">
        <v>57.6</v>
      </c>
      <c r="H4757" s="2">
        <v>42.4</v>
      </c>
      <c r="I4757" s="2" t="s">
        <v>19</v>
      </c>
      <c r="J4757" s="6">
        <v>0.55000000000000004</v>
      </c>
      <c r="K4757" s="2">
        <v>2002</v>
      </c>
      <c r="L4757" s="2" t="s">
        <v>49</v>
      </c>
      <c r="M4757" s="3">
        <v>37320</v>
      </c>
    </row>
    <row r="4758" spans="1:13" x14ac:dyDescent="0.2">
      <c r="A4758" s="1" t="s">
        <v>69</v>
      </c>
      <c r="B4758" s="2" t="s">
        <v>3981</v>
      </c>
      <c r="C4758" s="2" t="s">
        <v>24</v>
      </c>
      <c r="D4758" s="4">
        <v>150000000</v>
      </c>
      <c r="E4758" s="2" t="s">
        <v>3438</v>
      </c>
      <c r="F4758" s="2" t="s">
        <v>115</v>
      </c>
      <c r="G4758" s="2">
        <v>61.8</v>
      </c>
      <c r="H4758" s="2">
        <v>38.200000000000003</v>
      </c>
      <c r="I4758" s="2" t="s">
        <v>19</v>
      </c>
      <c r="J4758" s="6">
        <v>0.55000000000000004</v>
      </c>
      <c r="K4758" s="2">
        <v>2002</v>
      </c>
      <c r="L4758" s="2" t="s">
        <v>49</v>
      </c>
      <c r="M4758" s="3">
        <v>37320</v>
      </c>
    </row>
    <row r="4759" spans="1:13" x14ac:dyDescent="0.2">
      <c r="A4759" s="1" t="s">
        <v>32</v>
      </c>
      <c r="B4759" s="2" t="s">
        <v>3518</v>
      </c>
      <c r="C4759" s="2" t="s">
        <v>24</v>
      </c>
      <c r="D4759" s="4">
        <v>44200000</v>
      </c>
      <c r="E4759" s="2" t="s">
        <v>3438</v>
      </c>
      <c r="F4759" s="2" t="s">
        <v>55</v>
      </c>
      <c r="G4759" s="2">
        <v>65.7</v>
      </c>
      <c r="H4759" s="2">
        <v>34.299999999999997</v>
      </c>
      <c r="I4759" s="2" t="s">
        <v>26</v>
      </c>
      <c r="J4759" s="2" t="s">
        <v>20</v>
      </c>
      <c r="K4759" s="2">
        <v>2002</v>
      </c>
      <c r="L4759" s="2" t="s">
        <v>49</v>
      </c>
      <c r="M4759" s="3">
        <v>37320</v>
      </c>
    </row>
    <row r="4760" spans="1:13" x14ac:dyDescent="0.2">
      <c r="A4760" s="1" t="s">
        <v>177</v>
      </c>
      <c r="B4760" s="2" t="s">
        <v>4115</v>
      </c>
      <c r="C4760" s="2" t="s">
        <v>24</v>
      </c>
      <c r="D4760" s="4">
        <v>32515000</v>
      </c>
      <c r="E4760" s="2" t="s">
        <v>3438</v>
      </c>
      <c r="F4760" s="2" t="s">
        <v>4224</v>
      </c>
      <c r="G4760" s="2">
        <v>62.2</v>
      </c>
      <c r="H4760" s="2">
        <v>37.799999999999997</v>
      </c>
      <c r="I4760" s="2" t="s">
        <v>19</v>
      </c>
      <c r="J4760" s="6">
        <v>0.55000000000000004</v>
      </c>
      <c r="K4760" s="2">
        <v>2002</v>
      </c>
      <c r="L4760" s="2" t="s">
        <v>49</v>
      </c>
      <c r="M4760" s="3">
        <v>37320</v>
      </c>
    </row>
    <row r="4761" spans="1:13" x14ac:dyDescent="0.2">
      <c r="A4761" s="1" t="s">
        <v>177</v>
      </c>
      <c r="B4761" s="2" t="s">
        <v>4115</v>
      </c>
      <c r="C4761" s="2" t="s">
        <v>24</v>
      </c>
      <c r="D4761" s="4">
        <v>10585000</v>
      </c>
      <c r="E4761" s="2" t="s">
        <v>3438</v>
      </c>
      <c r="F4761" s="2" t="s">
        <v>251</v>
      </c>
      <c r="G4761" s="2">
        <v>64.2</v>
      </c>
      <c r="H4761" s="2">
        <v>35.799999999999997</v>
      </c>
      <c r="I4761" s="2" t="s">
        <v>19</v>
      </c>
      <c r="J4761" s="6">
        <v>0.55000000000000004</v>
      </c>
      <c r="K4761" s="2">
        <v>2002</v>
      </c>
      <c r="L4761" s="2" t="s">
        <v>49</v>
      </c>
      <c r="M4761" s="3">
        <v>37320</v>
      </c>
    </row>
    <row r="4762" spans="1:13" x14ac:dyDescent="0.2">
      <c r="A4762" s="1" t="s">
        <v>22</v>
      </c>
      <c r="B4762" s="2" t="s">
        <v>3983</v>
      </c>
      <c r="C4762" s="2" t="s">
        <v>24</v>
      </c>
      <c r="D4762" s="4">
        <v>6000000</v>
      </c>
      <c r="E4762" s="2" t="s">
        <v>3438</v>
      </c>
      <c r="F4762" s="2" t="s">
        <v>107</v>
      </c>
      <c r="G4762" s="2">
        <v>57.5</v>
      </c>
      <c r="H4762" s="2">
        <v>42.5</v>
      </c>
      <c r="I4762" s="2" t="s">
        <v>19</v>
      </c>
      <c r="J4762" s="6">
        <v>0.55000000000000004</v>
      </c>
      <c r="K4762" s="2">
        <v>2002</v>
      </c>
      <c r="L4762" s="2" t="s">
        <v>49</v>
      </c>
      <c r="M4762" s="3">
        <v>37320</v>
      </c>
    </row>
    <row r="4763" spans="1:13" x14ac:dyDescent="0.2">
      <c r="A4763" s="1" t="s">
        <v>535</v>
      </c>
      <c r="B4763" s="2" t="s">
        <v>4411</v>
      </c>
      <c r="C4763" s="2" t="s">
        <v>24</v>
      </c>
      <c r="D4763" s="4">
        <v>22000000</v>
      </c>
      <c r="E4763" s="2" t="s">
        <v>3438</v>
      </c>
      <c r="F4763" s="2" t="s">
        <v>55</v>
      </c>
      <c r="G4763" s="2">
        <v>61.8</v>
      </c>
      <c r="H4763" s="2">
        <v>38.200000000000003</v>
      </c>
      <c r="I4763" s="2" t="s">
        <v>19</v>
      </c>
      <c r="J4763" s="6">
        <v>0.55000000000000004</v>
      </c>
      <c r="K4763" s="2">
        <v>2002</v>
      </c>
      <c r="L4763" s="2" t="s">
        <v>49</v>
      </c>
      <c r="M4763" s="3">
        <v>37320</v>
      </c>
    </row>
    <row r="4764" spans="1:13" x14ac:dyDescent="0.2">
      <c r="A4764" s="1" t="s">
        <v>66</v>
      </c>
      <c r="B4764" s="2" t="s">
        <v>4711</v>
      </c>
      <c r="C4764" s="2" t="s">
        <v>15</v>
      </c>
      <c r="D4764" s="2" t="s">
        <v>4712</v>
      </c>
      <c r="E4764" s="2" t="s">
        <v>3438</v>
      </c>
      <c r="F4764" s="2" t="s">
        <v>55</v>
      </c>
      <c r="G4764" s="2">
        <v>67</v>
      </c>
      <c r="H4764" s="2">
        <v>33</v>
      </c>
      <c r="I4764" s="2" t="s">
        <v>19</v>
      </c>
      <c r="J4764" s="2" t="s">
        <v>20</v>
      </c>
      <c r="K4764" s="2">
        <v>2002</v>
      </c>
      <c r="L4764" s="2" t="s">
        <v>49</v>
      </c>
      <c r="M4764" s="3">
        <v>37320</v>
      </c>
    </row>
    <row r="4765" spans="1:13" x14ac:dyDescent="0.2">
      <c r="A4765" s="1" t="s">
        <v>79</v>
      </c>
      <c r="B4765" s="2" t="s">
        <v>4713</v>
      </c>
      <c r="C4765" s="2" t="s">
        <v>24</v>
      </c>
      <c r="D4765" s="4">
        <v>44000000</v>
      </c>
      <c r="E4765" s="2" t="s">
        <v>3438</v>
      </c>
      <c r="F4765" s="2" t="s">
        <v>115</v>
      </c>
      <c r="G4765" s="2">
        <v>69.5</v>
      </c>
      <c r="H4765" s="2">
        <v>30.5</v>
      </c>
      <c r="I4765" s="2" t="s">
        <v>19</v>
      </c>
      <c r="J4765" s="6">
        <v>0.55000000000000004</v>
      </c>
      <c r="K4765" s="2">
        <v>2002</v>
      </c>
      <c r="L4765" s="2" t="s">
        <v>49</v>
      </c>
      <c r="M4765" s="3">
        <v>37320</v>
      </c>
    </row>
    <row r="4766" spans="1:13" x14ac:dyDescent="0.2">
      <c r="A4766" s="1" t="s">
        <v>116</v>
      </c>
      <c r="B4766" s="2" t="s">
        <v>4714</v>
      </c>
      <c r="C4766" s="2" t="s">
        <v>24</v>
      </c>
      <c r="D4766" s="4">
        <v>3000000</v>
      </c>
      <c r="E4766" s="2" t="s">
        <v>3438</v>
      </c>
      <c r="F4766" s="2" t="s">
        <v>90</v>
      </c>
      <c r="G4766" s="2">
        <v>41.5</v>
      </c>
      <c r="H4766" s="2">
        <v>58.5</v>
      </c>
      <c r="I4766" s="2" t="s">
        <v>26</v>
      </c>
      <c r="J4766" s="2" t="s">
        <v>20</v>
      </c>
      <c r="K4766" s="2">
        <v>2002</v>
      </c>
      <c r="L4766" s="2" t="s">
        <v>49</v>
      </c>
      <c r="M4766" s="3">
        <v>37320</v>
      </c>
    </row>
    <row r="4767" spans="1:13" x14ac:dyDescent="0.2">
      <c r="A4767" s="1" t="s">
        <v>363</v>
      </c>
      <c r="B4767" s="2" t="s">
        <v>3856</v>
      </c>
      <c r="C4767" s="2" t="s">
        <v>24</v>
      </c>
      <c r="D4767" s="4">
        <v>175000000</v>
      </c>
      <c r="E4767" s="2" t="s">
        <v>3438</v>
      </c>
      <c r="F4767" s="2" t="s">
        <v>55</v>
      </c>
      <c r="G4767" s="2">
        <v>68.3</v>
      </c>
      <c r="H4767" s="2">
        <v>31.7</v>
      </c>
      <c r="I4767" s="2" t="s">
        <v>19</v>
      </c>
      <c r="J4767" s="2" t="s">
        <v>20</v>
      </c>
      <c r="K4767" s="2">
        <v>2001</v>
      </c>
      <c r="L4767" s="2" t="s">
        <v>36</v>
      </c>
      <c r="M4767" s="3">
        <v>37201</v>
      </c>
    </row>
    <row r="4768" spans="1:13" x14ac:dyDescent="0.2">
      <c r="A4768" s="1" t="s">
        <v>13</v>
      </c>
      <c r="B4768" s="2" t="s">
        <v>4715</v>
      </c>
      <c r="C4768" s="2" t="s">
        <v>24</v>
      </c>
      <c r="D4768" s="4">
        <v>25000000</v>
      </c>
      <c r="E4768" s="2" t="s">
        <v>3438</v>
      </c>
      <c r="F4768" s="2" t="s">
        <v>18</v>
      </c>
      <c r="G4768" s="2">
        <v>55.2</v>
      </c>
      <c r="H4768" s="2">
        <v>44.8</v>
      </c>
      <c r="I4768" s="2" t="s">
        <v>19</v>
      </c>
      <c r="J4768" s="6">
        <v>0.55000000000000004</v>
      </c>
      <c r="K4768" s="2">
        <v>2001</v>
      </c>
      <c r="L4768" s="2" t="s">
        <v>36</v>
      </c>
      <c r="M4768" s="3">
        <v>37201</v>
      </c>
    </row>
    <row r="4769" spans="1:13" x14ac:dyDescent="0.2">
      <c r="A4769" s="1" t="s">
        <v>363</v>
      </c>
      <c r="B4769" s="2" t="s">
        <v>4065</v>
      </c>
      <c r="C4769" s="2" t="s">
        <v>24</v>
      </c>
      <c r="D4769" s="4">
        <v>450000000</v>
      </c>
      <c r="E4769" s="2" t="s">
        <v>3438</v>
      </c>
      <c r="F4769" s="2" t="s">
        <v>97</v>
      </c>
      <c r="G4769" s="2">
        <v>80.7</v>
      </c>
      <c r="H4769" s="2">
        <v>19.3</v>
      </c>
      <c r="I4769" s="2" t="s">
        <v>19</v>
      </c>
      <c r="J4769" s="2" t="s">
        <v>20</v>
      </c>
      <c r="K4769" s="2">
        <v>2001</v>
      </c>
      <c r="L4769" s="2" t="s">
        <v>36</v>
      </c>
      <c r="M4769" s="3">
        <v>37201</v>
      </c>
    </row>
    <row r="4770" spans="1:13" x14ac:dyDescent="0.2">
      <c r="A4770" s="1" t="s">
        <v>220</v>
      </c>
      <c r="B4770" s="2" t="s">
        <v>4716</v>
      </c>
      <c r="C4770" s="2" t="s">
        <v>24</v>
      </c>
      <c r="D4770" s="4">
        <v>65000000</v>
      </c>
      <c r="E4770" s="2" t="s">
        <v>3438</v>
      </c>
      <c r="F4770" s="2" t="s">
        <v>251</v>
      </c>
      <c r="G4770" s="2">
        <v>67.7</v>
      </c>
      <c r="H4770" s="2">
        <v>32.299999999999997</v>
      </c>
      <c r="I4770" s="2" t="s">
        <v>19</v>
      </c>
      <c r="J4770" s="6">
        <v>0.55000000000000004</v>
      </c>
      <c r="K4770" s="2">
        <v>2001</v>
      </c>
      <c r="L4770" s="2" t="s">
        <v>36</v>
      </c>
      <c r="M4770" s="3">
        <v>37201</v>
      </c>
    </row>
    <row r="4771" spans="1:13" x14ac:dyDescent="0.2">
      <c r="A4771" s="1" t="s">
        <v>13</v>
      </c>
      <c r="B4771" s="2" t="s">
        <v>4375</v>
      </c>
      <c r="C4771" s="2" t="s">
        <v>24</v>
      </c>
      <c r="D4771" s="4">
        <v>158000000</v>
      </c>
      <c r="E4771" s="2" t="s">
        <v>3438</v>
      </c>
      <c r="F4771" s="2" t="s">
        <v>93</v>
      </c>
      <c r="G4771" s="2">
        <v>70.75</v>
      </c>
      <c r="H4771" s="2">
        <v>29.25</v>
      </c>
      <c r="I4771" s="2" t="s">
        <v>19</v>
      </c>
      <c r="J4771" s="6">
        <v>0.55000000000000004</v>
      </c>
      <c r="K4771" s="2">
        <v>2001</v>
      </c>
      <c r="L4771" s="2" t="s">
        <v>36</v>
      </c>
      <c r="M4771" s="3">
        <v>37201</v>
      </c>
    </row>
    <row r="4772" spans="1:13" x14ac:dyDescent="0.2">
      <c r="A4772" s="1" t="s">
        <v>91</v>
      </c>
      <c r="B4772" s="2" t="s">
        <v>4127</v>
      </c>
      <c r="C4772" s="2" t="s">
        <v>24</v>
      </c>
      <c r="D4772" s="4">
        <v>88000000</v>
      </c>
      <c r="E4772" s="2" t="s">
        <v>3438</v>
      </c>
      <c r="F4772" s="2" t="s">
        <v>245</v>
      </c>
      <c r="G4772" s="2">
        <v>68.2</v>
      </c>
      <c r="H4772" s="2">
        <v>31.8</v>
      </c>
      <c r="I4772" s="2" t="s">
        <v>19</v>
      </c>
      <c r="J4772" s="6">
        <v>0.55000000000000004</v>
      </c>
      <c r="K4772" s="2">
        <v>2001</v>
      </c>
      <c r="L4772" s="2" t="s">
        <v>36</v>
      </c>
      <c r="M4772" s="3">
        <v>37201</v>
      </c>
    </row>
    <row r="4773" spans="1:13" x14ac:dyDescent="0.2">
      <c r="A4773" s="1" t="s">
        <v>242</v>
      </c>
      <c r="B4773" s="2" t="s">
        <v>1461</v>
      </c>
      <c r="C4773" s="2" t="s">
        <v>15</v>
      </c>
      <c r="D4773" s="2" t="s">
        <v>4717</v>
      </c>
      <c r="E4773" s="2" t="s">
        <v>3438</v>
      </c>
      <c r="F4773" s="2" t="s">
        <v>55</v>
      </c>
      <c r="G4773" s="2">
        <v>79</v>
      </c>
      <c r="H4773" s="2">
        <v>21</v>
      </c>
      <c r="I4773" s="2" t="s">
        <v>19</v>
      </c>
      <c r="J4773" s="2" t="s">
        <v>20</v>
      </c>
      <c r="K4773" s="2">
        <v>2001</v>
      </c>
      <c r="L4773" s="2" t="s">
        <v>36</v>
      </c>
      <c r="M4773" s="3">
        <v>37201</v>
      </c>
    </row>
    <row r="4774" spans="1:13" x14ac:dyDescent="0.2">
      <c r="A4774" s="1" t="s">
        <v>69</v>
      </c>
      <c r="B4774" s="2" t="s">
        <v>3564</v>
      </c>
      <c r="C4774" s="2" t="s">
        <v>24</v>
      </c>
      <c r="D4774" s="4">
        <v>30000000</v>
      </c>
      <c r="E4774" s="2" t="s">
        <v>3438</v>
      </c>
      <c r="F4774" s="2" t="s">
        <v>59</v>
      </c>
      <c r="G4774" s="2">
        <v>63.6</v>
      </c>
      <c r="H4774" s="2">
        <v>36.4</v>
      </c>
      <c r="I4774" s="2" t="s">
        <v>19</v>
      </c>
      <c r="J4774" s="6">
        <v>0.55000000000000004</v>
      </c>
      <c r="K4774" s="2">
        <v>2001</v>
      </c>
      <c r="L4774" s="2" t="s">
        <v>36</v>
      </c>
      <c r="M4774" s="3">
        <v>37201</v>
      </c>
    </row>
    <row r="4775" spans="1:13" x14ac:dyDescent="0.2">
      <c r="A4775" s="1" t="s">
        <v>180</v>
      </c>
      <c r="B4775" s="2" t="s">
        <v>4081</v>
      </c>
      <c r="C4775" s="2" t="s">
        <v>24</v>
      </c>
      <c r="D4775" s="4">
        <v>101300000</v>
      </c>
      <c r="E4775" s="2" t="s">
        <v>3438</v>
      </c>
      <c r="F4775" s="2" t="s">
        <v>93</v>
      </c>
      <c r="G4775" s="2">
        <v>67.5</v>
      </c>
      <c r="H4775" s="2">
        <v>32.5</v>
      </c>
      <c r="I4775" s="2" t="s">
        <v>19</v>
      </c>
      <c r="J4775" s="6">
        <v>0.55000000000000004</v>
      </c>
      <c r="K4775" s="2">
        <v>2001</v>
      </c>
      <c r="L4775" s="2" t="s">
        <v>36</v>
      </c>
      <c r="M4775" s="3">
        <v>37201</v>
      </c>
    </row>
    <row r="4776" spans="1:13" x14ac:dyDescent="0.2">
      <c r="A4776" s="1" t="s">
        <v>220</v>
      </c>
      <c r="B4776" s="2" t="s">
        <v>4718</v>
      </c>
      <c r="C4776" s="2" t="s">
        <v>24</v>
      </c>
      <c r="D4776" s="4">
        <v>17000000</v>
      </c>
      <c r="E4776" s="2" t="s">
        <v>3438</v>
      </c>
      <c r="F4776" s="2" t="s">
        <v>44</v>
      </c>
      <c r="G4776" s="2">
        <v>69.900000000000006</v>
      </c>
      <c r="H4776" s="2">
        <v>30.1</v>
      </c>
      <c r="I4776" s="2" t="s">
        <v>19</v>
      </c>
      <c r="J4776" s="6">
        <v>0.55000000000000004</v>
      </c>
      <c r="K4776" s="2">
        <v>2001</v>
      </c>
      <c r="L4776" s="2" t="s">
        <v>36</v>
      </c>
      <c r="M4776" s="3">
        <v>37201</v>
      </c>
    </row>
    <row r="4777" spans="1:13" x14ac:dyDescent="0.2">
      <c r="A4777" s="1" t="s">
        <v>91</v>
      </c>
      <c r="B4777" s="2" t="s">
        <v>3568</v>
      </c>
      <c r="C4777" s="2" t="s">
        <v>15</v>
      </c>
      <c r="D4777" s="2" t="s">
        <v>4719</v>
      </c>
      <c r="E4777" s="2" t="s">
        <v>3438</v>
      </c>
      <c r="F4777" s="2" t="s">
        <v>90</v>
      </c>
      <c r="G4777" s="2">
        <v>61.68</v>
      </c>
      <c r="H4777" s="2">
        <v>38.32</v>
      </c>
      <c r="I4777" s="2" t="s">
        <v>26</v>
      </c>
      <c r="J4777" s="2" t="s">
        <v>20</v>
      </c>
      <c r="K4777" s="2">
        <v>2001</v>
      </c>
      <c r="L4777" s="2" t="s">
        <v>36</v>
      </c>
      <c r="M4777" s="3">
        <v>37201</v>
      </c>
    </row>
    <row r="4778" spans="1:13" x14ac:dyDescent="0.2">
      <c r="A4778" s="1" t="s">
        <v>363</v>
      </c>
      <c r="B4778" s="2" t="s">
        <v>3570</v>
      </c>
      <c r="C4778" s="2" t="s">
        <v>24</v>
      </c>
      <c r="D4778" s="4">
        <v>58000000</v>
      </c>
      <c r="E4778" s="2" t="s">
        <v>3438</v>
      </c>
      <c r="F4778" s="2" t="s">
        <v>76</v>
      </c>
      <c r="G4778" s="2">
        <v>64.599999999999994</v>
      </c>
      <c r="H4778" s="2">
        <v>35.4</v>
      </c>
      <c r="I4778" s="2" t="s">
        <v>26</v>
      </c>
      <c r="J4778" s="2" t="s">
        <v>20</v>
      </c>
      <c r="K4778" s="2">
        <v>2001</v>
      </c>
      <c r="L4778" s="2" t="s">
        <v>36</v>
      </c>
      <c r="M4778" s="3">
        <v>37201</v>
      </c>
    </row>
    <row r="4779" spans="1:13" x14ac:dyDescent="0.2">
      <c r="A4779" s="1" t="s">
        <v>66</v>
      </c>
      <c r="B4779" s="2" t="s">
        <v>3582</v>
      </c>
      <c r="C4779" s="2" t="s">
        <v>24</v>
      </c>
      <c r="D4779" s="4">
        <v>107000000</v>
      </c>
      <c r="E4779" s="2" t="s">
        <v>3438</v>
      </c>
      <c r="F4779" s="2" t="s">
        <v>107</v>
      </c>
      <c r="G4779" s="2">
        <v>61.6</v>
      </c>
      <c r="H4779" s="2">
        <v>38.4</v>
      </c>
      <c r="I4779" s="2" t="s">
        <v>19</v>
      </c>
      <c r="J4779" s="6">
        <v>0.55000000000000004</v>
      </c>
      <c r="K4779" s="2">
        <v>2001</v>
      </c>
      <c r="L4779" s="2" t="s">
        <v>36</v>
      </c>
      <c r="M4779" s="3">
        <v>37201</v>
      </c>
    </row>
    <row r="4780" spans="1:13" x14ac:dyDescent="0.2">
      <c r="A4780" s="1" t="s">
        <v>69</v>
      </c>
      <c r="B4780" s="2" t="s">
        <v>3923</v>
      </c>
      <c r="C4780" s="2" t="s">
        <v>24</v>
      </c>
      <c r="D4780" s="4">
        <v>14000000</v>
      </c>
      <c r="E4780" s="2" t="s">
        <v>3438</v>
      </c>
      <c r="F4780" s="2" t="s">
        <v>76</v>
      </c>
      <c r="G4780" s="2">
        <v>56.8</v>
      </c>
      <c r="H4780" s="2">
        <v>43.2</v>
      </c>
      <c r="I4780" s="2" t="s">
        <v>19</v>
      </c>
      <c r="J4780" s="6">
        <v>0.55000000000000004</v>
      </c>
      <c r="K4780" s="2">
        <v>2001</v>
      </c>
      <c r="L4780" s="2" t="s">
        <v>36</v>
      </c>
      <c r="M4780" s="3">
        <v>37201</v>
      </c>
    </row>
    <row r="4781" spans="1:13" x14ac:dyDescent="0.2">
      <c r="A4781" s="1" t="s">
        <v>52</v>
      </c>
      <c r="B4781" s="2" t="s">
        <v>4720</v>
      </c>
      <c r="C4781" s="2" t="s">
        <v>24</v>
      </c>
      <c r="D4781" s="4">
        <v>40000000</v>
      </c>
      <c r="E4781" s="2" t="s">
        <v>3438</v>
      </c>
      <c r="F4781" s="2" t="s">
        <v>59</v>
      </c>
      <c r="G4781" s="2">
        <v>70.7</v>
      </c>
      <c r="H4781" s="2">
        <v>29.3</v>
      </c>
      <c r="I4781" s="2" t="s">
        <v>19</v>
      </c>
      <c r="J4781" s="6">
        <v>0.55000000000000004</v>
      </c>
      <c r="K4781" s="2">
        <v>2001</v>
      </c>
      <c r="L4781" s="2" t="s">
        <v>36</v>
      </c>
      <c r="M4781" s="3">
        <v>37201</v>
      </c>
    </row>
    <row r="4782" spans="1:13" x14ac:dyDescent="0.2">
      <c r="A4782" s="1" t="s">
        <v>91</v>
      </c>
      <c r="B4782" s="2" t="s">
        <v>4721</v>
      </c>
      <c r="C4782" s="2" t="s">
        <v>24</v>
      </c>
      <c r="D4782" s="4">
        <v>6000000</v>
      </c>
      <c r="E4782" s="2" t="s">
        <v>3438</v>
      </c>
      <c r="F4782" s="2" t="s">
        <v>95</v>
      </c>
      <c r="G4782" s="2">
        <v>73.42</v>
      </c>
      <c r="H4782" s="2">
        <v>26.58</v>
      </c>
      <c r="I4782" s="2" t="s">
        <v>19</v>
      </c>
      <c r="J4782" s="6">
        <v>0.55000000000000004</v>
      </c>
      <c r="K4782" s="2">
        <v>2001</v>
      </c>
      <c r="L4782" s="2" t="s">
        <v>36</v>
      </c>
      <c r="M4782" s="3">
        <v>37201</v>
      </c>
    </row>
    <row r="4783" spans="1:13" x14ac:dyDescent="0.2">
      <c r="A4783" s="1" t="s">
        <v>66</v>
      </c>
      <c r="B4783" s="2" t="s">
        <v>3047</v>
      </c>
      <c r="C4783" s="2" t="s">
        <v>15</v>
      </c>
      <c r="D4783" s="2" t="s">
        <v>4722</v>
      </c>
      <c r="E4783" s="2" t="s">
        <v>3438</v>
      </c>
      <c r="F4783" s="2" t="s">
        <v>55</v>
      </c>
      <c r="G4783" s="2">
        <v>72.290000000000006</v>
      </c>
      <c r="H4783" s="2">
        <v>27.71</v>
      </c>
      <c r="I4783" s="2" t="s">
        <v>19</v>
      </c>
      <c r="J4783" s="2" t="s">
        <v>20</v>
      </c>
      <c r="K4783" s="2">
        <v>2001</v>
      </c>
      <c r="L4783" s="2" t="s">
        <v>36</v>
      </c>
      <c r="M4783" s="3">
        <v>37201</v>
      </c>
    </row>
    <row r="4784" spans="1:13" x14ac:dyDescent="0.2">
      <c r="A4784" s="1" t="s">
        <v>66</v>
      </c>
      <c r="B4784" s="2" t="s">
        <v>3664</v>
      </c>
      <c r="C4784" s="2" t="s">
        <v>24</v>
      </c>
      <c r="D4784" s="4">
        <v>38000000</v>
      </c>
      <c r="E4784" s="2" t="s">
        <v>3438</v>
      </c>
      <c r="F4784" s="2" t="s">
        <v>76</v>
      </c>
      <c r="G4784" s="2">
        <v>74.69</v>
      </c>
      <c r="H4784" s="2">
        <v>25.31</v>
      </c>
      <c r="I4784" s="2" t="s">
        <v>19</v>
      </c>
      <c r="J4784" s="2" t="s">
        <v>20</v>
      </c>
      <c r="K4784" s="2">
        <v>2001</v>
      </c>
      <c r="L4784" s="2" t="s">
        <v>36</v>
      </c>
      <c r="M4784" s="3">
        <v>37201</v>
      </c>
    </row>
    <row r="4785" spans="1:13" x14ac:dyDescent="0.2">
      <c r="A4785" s="1" t="s">
        <v>91</v>
      </c>
      <c r="B4785" s="2" t="s">
        <v>3798</v>
      </c>
      <c r="C4785" s="2" t="s">
        <v>24</v>
      </c>
      <c r="D4785" s="4">
        <v>12000000</v>
      </c>
      <c r="E4785" s="2" t="s">
        <v>3438</v>
      </c>
      <c r="F4785" s="2" t="s">
        <v>59</v>
      </c>
      <c r="G4785" s="2">
        <v>75.2</v>
      </c>
      <c r="H4785" s="2">
        <v>24.8</v>
      </c>
      <c r="I4785" s="2" t="s">
        <v>19</v>
      </c>
      <c r="J4785" s="6">
        <v>0.55000000000000004</v>
      </c>
      <c r="K4785" s="2">
        <v>2001</v>
      </c>
      <c r="L4785" s="2" t="s">
        <v>36</v>
      </c>
      <c r="M4785" s="3">
        <v>37201</v>
      </c>
    </row>
    <row r="4786" spans="1:13" x14ac:dyDescent="0.2">
      <c r="A4786" s="1" t="s">
        <v>91</v>
      </c>
      <c r="B4786" s="2" t="s">
        <v>3798</v>
      </c>
      <c r="C4786" s="2" t="s">
        <v>15</v>
      </c>
      <c r="D4786" s="2" t="s">
        <v>4723</v>
      </c>
      <c r="E4786" s="2" t="s">
        <v>3438</v>
      </c>
      <c r="F4786" s="2" t="s">
        <v>130</v>
      </c>
      <c r="G4786" s="2">
        <v>75.64</v>
      </c>
      <c r="H4786" s="2">
        <v>24.36</v>
      </c>
      <c r="I4786" s="2" t="s">
        <v>19</v>
      </c>
      <c r="J4786" s="2" t="s">
        <v>20</v>
      </c>
      <c r="K4786" s="2">
        <v>2001</v>
      </c>
      <c r="L4786" s="2" t="s">
        <v>36</v>
      </c>
      <c r="M4786" s="3">
        <v>37201</v>
      </c>
    </row>
    <row r="4787" spans="1:13" x14ac:dyDescent="0.2">
      <c r="A4787" s="1" t="s">
        <v>535</v>
      </c>
      <c r="B4787" s="2" t="s">
        <v>3961</v>
      </c>
      <c r="C4787" s="2" t="s">
        <v>24</v>
      </c>
      <c r="D4787" s="4">
        <v>31000000</v>
      </c>
      <c r="E4787" s="2" t="s">
        <v>3438</v>
      </c>
      <c r="F4787" s="2" t="s">
        <v>55</v>
      </c>
      <c r="G4787" s="2">
        <v>57.46</v>
      </c>
      <c r="H4787" s="2">
        <v>42.54</v>
      </c>
      <c r="I4787" s="2" t="s">
        <v>19</v>
      </c>
      <c r="J4787" s="6">
        <v>0.55000000000000004</v>
      </c>
      <c r="K4787" s="2">
        <v>2001</v>
      </c>
      <c r="L4787" s="2" t="s">
        <v>36</v>
      </c>
      <c r="M4787" s="3">
        <v>37201</v>
      </c>
    </row>
    <row r="4788" spans="1:13" x14ac:dyDescent="0.2">
      <c r="A4788" s="1" t="s">
        <v>220</v>
      </c>
      <c r="B4788" s="2" t="s">
        <v>4467</v>
      </c>
      <c r="C4788" s="2" t="s">
        <v>24</v>
      </c>
      <c r="D4788" s="4">
        <v>8200000</v>
      </c>
      <c r="E4788" s="2" t="s">
        <v>3438</v>
      </c>
      <c r="F4788" s="2" t="s">
        <v>48</v>
      </c>
      <c r="G4788" s="2">
        <v>81.2</v>
      </c>
      <c r="H4788" s="2">
        <v>18.8</v>
      </c>
      <c r="I4788" s="2" t="s">
        <v>19</v>
      </c>
      <c r="J4788" s="2" t="s">
        <v>20</v>
      </c>
      <c r="K4788" s="2">
        <v>2001</v>
      </c>
      <c r="L4788" s="2" t="s">
        <v>36</v>
      </c>
      <c r="M4788" s="3">
        <v>37201</v>
      </c>
    </row>
    <row r="4789" spans="1:13" x14ac:dyDescent="0.2">
      <c r="A4789" s="1" t="s">
        <v>40</v>
      </c>
      <c r="B4789" s="2" t="s">
        <v>4027</v>
      </c>
      <c r="C4789" s="2" t="s">
        <v>24</v>
      </c>
      <c r="D4789" s="4">
        <v>2930000</v>
      </c>
      <c r="E4789" s="2" t="s">
        <v>3438</v>
      </c>
      <c r="F4789" s="2" t="s">
        <v>257</v>
      </c>
      <c r="G4789" s="2">
        <v>79.3</v>
      </c>
      <c r="H4789" s="2">
        <v>20.7</v>
      </c>
      <c r="I4789" s="2" t="s">
        <v>19</v>
      </c>
      <c r="J4789" s="6">
        <v>0.55000000000000004</v>
      </c>
      <c r="K4789" s="2">
        <v>2001</v>
      </c>
      <c r="L4789" s="2" t="s">
        <v>36</v>
      </c>
      <c r="M4789" s="3">
        <v>37201</v>
      </c>
    </row>
    <row r="4790" spans="1:13" x14ac:dyDescent="0.2">
      <c r="A4790" s="1" t="s">
        <v>40</v>
      </c>
      <c r="B4790" s="2" t="s">
        <v>4107</v>
      </c>
      <c r="C4790" s="2" t="s">
        <v>24</v>
      </c>
      <c r="D4790" s="4">
        <v>7300000</v>
      </c>
      <c r="E4790" s="2" t="s">
        <v>3438</v>
      </c>
      <c r="F4790" s="2" t="s">
        <v>18</v>
      </c>
      <c r="G4790" s="2">
        <v>69.5</v>
      </c>
      <c r="H4790" s="2">
        <v>30.5</v>
      </c>
      <c r="I4790" s="2" t="s">
        <v>19</v>
      </c>
      <c r="J4790" s="6">
        <v>0.55000000000000004</v>
      </c>
      <c r="K4790" s="2">
        <v>2001</v>
      </c>
      <c r="L4790" s="2" t="s">
        <v>36</v>
      </c>
      <c r="M4790" s="3">
        <v>37201</v>
      </c>
    </row>
    <row r="4791" spans="1:13" x14ac:dyDescent="0.2">
      <c r="A4791" s="1" t="s">
        <v>13</v>
      </c>
      <c r="B4791" s="2" t="s">
        <v>3746</v>
      </c>
      <c r="C4791" s="2" t="s">
        <v>24</v>
      </c>
      <c r="D4791" s="4">
        <v>25000000</v>
      </c>
      <c r="E4791" s="2" t="s">
        <v>3438</v>
      </c>
      <c r="F4791" s="2" t="s">
        <v>59</v>
      </c>
      <c r="G4791" s="2">
        <v>75.23</v>
      </c>
      <c r="H4791" s="2">
        <v>24.77</v>
      </c>
      <c r="I4791" s="2" t="s">
        <v>19</v>
      </c>
      <c r="J4791" s="6">
        <v>0.55000000000000004</v>
      </c>
      <c r="K4791" s="2">
        <v>2001</v>
      </c>
      <c r="L4791" s="2" t="s">
        <v>36</v>
      </c>
      <c r="M4791" s="3">
        <v>37201</v>
      </c>
    </row>
    <row r="4792" spans="1:13" x14ac:dyDescent="0.2">
      <c r="A4792" s="1" t="s">
        <v>290</v>
      </c>
      <c r="B4792" s="2" t="s">
        <v>3515</v>
      </c>
      <c r="C4792" s="2" t="s">
        <v>24</v>
      </c>
      <c r="D4792" s="4">
        <v>1950000</v>
      </c>
      <c r="E4792" s="2" t="s">
        <v>3438</v>
      </c>
      <c r="F4792" s="2" t="s">
        <v>107</v>
      </c>
      <c r="G4792" s="2">
        <v>61.1</v>
      </c>
      <c r="H4792" s="2">
        <v>38.9</v>
      </c>
      <c r="I4792" s="2" t="s">
        <v>19</v>
      </c>
      <c r="J4792" s="6">
        <v>0.55000000000000004</v>
      </c>
      <c r="K4792" s="2">
        <v>2001</v>
      </c>
      <c r="L4792" s="2" t="s">
        <v>36</v>
      </c>
      <c r="M4792" s="3">
        <v>37201</v>
      </c>
    </row>
    <row r="4793" spans="1:13" x14ac:dyDescent="0.2">
      <c r="A4793" s="1" t="s">
        <v>220</v>
      </c>
      <c r="B4793" s="2" t="s">
        <v>4410</v>
      </c>
      <c r="C4793" s="2" t="s">
        <v>24</v>
      </c>
      <c r="D4793" s="4">
        <v>25000000</v>
      </c>
      <c r="E4793" s="2" t="s">
        <v>3438</v>
      </c>
      <c r="F4793" s="2" t="s">
        <v>95</v>
      </c>
      <c r="G4793" s="2">
        <v>74.599999999999994</v>
      </c>
      <c r="H4793" s="2">
        <v>25.4</v>
      </c>
      <c r="I4793" s="2" t="s">
        <v>19</v>
      </c>
      <c r="J4793" s="6">
        <v>0.55000000000000004</v>
      </c>
      <c r="K4793" s="2">
        <v>2001</v>
      </c>
      <c r="L4793" s="2" t="s">
        <v>36</v>
      </c>
      <c r="M4793" s="3">
        <v>37201</v>
      </c>
    </row>
    <row r="4794" spans="1:13" x14ac:dyDescent="0.2">
      <c r="A4794" s="1" t="s">
        <v>242</v>
      </c>
      <c r="B4794" s="2" t="s">
        <v>2168</v>
      </c>
      <c r="C4794" s="2" t="s">
        <v>15</v>
      </c>
      <c r="D4794" s="2" t="s">
        <v>4724</v>
      </c>
      <c r="E4794" s="2" t="s">
        <v>3438</v>
      </c>
      <c r="F4794" s="2" t="s">
        <v>107</v>
      </c>
      <c r="G4794" s="2">
        <v>71.3</v>
      </c>
      <c r="H4794" s="2">
        <v>28.7</v>
      </c>
      <c r="I4794" s="2" t="s">
        <v>19</v>
      </c>
      <c r="J4794" s="2" t="s">
        <v>20</v>
      </c>
      <c r="K4794" s="2">
        <v>2001</v>
      </c>
      <c r="L4794" s="2" t="s">
        <v>36</v>
      </c>
      <c r="M4794" s="3">
        <v>37201</v>
      </c>
    </row>
    <row r="4795" spans="1:13" x14ac:dyDescent="0.2">
      <c r="A4795" s="1" t="s">
        <v>177</v>
      </c>
      <c r="B4795" s="2" t="s">
        <v>4725</v>
      </c>
      <c r="C4795" s="2" t="s">
        <v>24</v>
      </c>
      <c r="D4795" s="4">
        <v>6000000</v>
      </c>
      <c r="E4795" s="2" t="s">
        <v>3438</v>
      </c>
      <c r="F4795" s="2" t="s">
        <v>233</v>
      </c>
      <c r="G4795" s="2">
        <v>61.8</v>
      </c>
      <c r="H4795" s="2">
        <v>38.200000000000003</v>
      </c>
      <c r="I4795" s="2" t="s">
        <v>19</v>
      </c>
      <c r="J4795" s="6">
        <v>0.55000000000000004</v>
      </c>
      <c r="K4795" s="2">
        <v>2001</v>
      </c>
      <c r="L4795" s="2" t="s">
        <v>36</v>
      </c>
      <c r="M4795" s="3">
        <v>37201</v>
      </c>
    </row>
    <row r="4796" spans="1:13" x14ac:dyDescent="0.2">
      <c r="A4796" s="1" t="s">
        <v>91</v>
      </c>
      <c r="B4796" s="2" t="s">
        <v>3753</v>
      </c>
      <c r="C4796" s="2" t="s">
        <v>24</v>
      </c>
      <c r="D4796" s="4">
        <v>52000000</v>
      </c>
      <c r="E4796" s="2" t="s">
        <v>3438</v>
      </c>
      <c r="F4796" s="2" t="s">
        <v>65</v>
      </c>
      <c r="G4796" s="2">
        <v>68.41</v>
      </c>
      <c r="H4796" s="2">
        <v>31.59</v>
      </c>
      <c r="I4796" s="2" t="s">
        <v>19</v>
      </c>
      <c r="J4796" s="2" t="s">
        <v>20</v>
      </c>
      <c r="K4796" s="2">
        <v>2001</v>
      </c>
      <c r="L4796" s="2" t="s">
        <v>36</v>
      </c>
      <c r="M4796" s="3">
        <v>37201</v>
      </c>
    </row>
    <row r="4797" spans="1:13" x14ac:dyDescent="0.2">
      <c r="A4797" s="1" t="s">
        <v>374</v>
      </c>
      <c r="B4797" s="2" t="s">
        <v>4642</v>
      </c>
      <c r="C4797" s="2" t="s">
        <v>24</v>
      </c>
      <c r="D4797" s="4">
        <v>1900000</v>
      </c>
      <c r="E4797" s="2" t="s">
        <v>3438</v>
      </c>
      <c r="F4797" s="2" t="s">
        <v>97</v>
      </c>
      <c r="G4797" s="2">
        <v>66.5</v>
      </c>
      <c r="H4797" s="2">
        <v>33.5</v>
      </c>
      <c r="I4797" s="2" t="s">
        <v>19</v>
      </c>
      <c r="J4797" s="6">
        <v>0.55000000000000004</v>
      </c>
      <c r="K4797" s="2">
        <v>2001</v>
      </c>
      <c r="L4797" s="2" t="s">
        <v>36</v>
      </c>
      <c r="M4797" s="3">
        <v>37201</v>
      </c>
    </row>
    <row r="4798" spans="1:13" x14ac:dyDescent="0.2">
      <c r="A4798" s="1" t="s">
        <v>217</v>
      </c>
      <c r="B4798" s="2" t="s">
        <v>3899</v>
      </c>
      <c r="C4798" s="2" t="s">
        <v>24</v>
      </c>
      <c r="D4798" s="4">
        <v>9240000</v>
      </c>
      <c r="E4798" s="2" t="s">
        <v>3438</v>
      </c>
      <c r="F4798" s="2" t="s">
        <v>18</v>
      </c>
      <c r="G4798" s="2">
        <v>70.599999999999994</v>
      </c>
      <c r="H4798" s="2">
        <v>29.4</v>
      </c>
      <c r="I4798" s="2" t="s">
        <v>19</v>
      </c>
      <c r="J4798" s="2" t="s">
        <v>20</v>
      </c>
      <c r="K4798" s="2">
        <v>2001</v>
      </c>
      <c r="L4798" s="2" t="s">
        <v>36</v>
      </c>
      <c r="M4798" s="3">
        <v>37187</v>
      </c>
    </row>
    <row r="4799" spans="1:13" x14ac:dyDescent="0.2">
      <c r="A4799" s="1" t="s">
        <v>22</v>
      </c>
      <c r="B4799" s="2" t="s">
        <v>4386</v>
      </c>
      <c r="C4799" s="2" t="s">
        <v>24</v>
      </c>
      <c r="D4799" s="4">
        <v>102000000</v>
      </c>
      <c r="E4799" s="2" t="s">
        <v>3438</v>
      </c>
      <c r="F4799" s="2" t="s">
        <v>55</v>
      </c>
      <c r="G4799" s="2">
        <v>75</v>
      </c>
      <c r="H4799" s="2">
        <v>25</v>
      </c>
      <c r="I4799" s="2" t="s">
        <v>19</v>
      </c>
      <c r="J4799" s="2" t="s">
        <v>20</v>
      </c>
      <c r="K4799" s="2">
        <v>2001</v>
      </c>
      <c r="L4799" s="2" t="s">
        <v>36</v>
      </c>
      <c r="M4799" s="3">
        <v>37159</v>
      </c>
    </row>
    <row r="4800" spans="1:13" x14ac:dyDescent="0.2">
      <c r="A4800" s="1" t="s">
        <v>308</v>
      </c>
      <c r="B4800" s="2" t="s">
        <v>4726</v>
      </c>
      <c r="C4800" s="2" t="s">
        <v>24</v>
      </c>
      <c r="D4800" s="4">
        <v>3500000</v>
      </c>
      <c r="E4800" s="2" t="s">
        <v>3438</v>
      </c>
      <c r="F4800" s="2" t="s">
        <v>107</v>
      </c>
      <c r="G4800" s="2">
        <v>64.14</v>
      </c>
      <c r="H4800" s="2">
        <v>35.86</v>
      </c>
      <c r="I4800" s="2" t="s">
        <v>26</v>
      </c>
      <c r="J4800" s="2" t="s">
        <v>20</v>
      </c>
      <c r="K4800" s="2">
        <v>2001</v>
      </c>
      <c r="L4800" s="2" t="s">
        <v>36</v>
      </c>
      <c r="M4800" s="3">
        <v>37159</v>
      </c>
    </row>
    <row r="4801" spans="1:13" x14ac:dyDescent="0.2">
      <c r="A4801" s="1" t="s">
        <v>220</v>
      </c>
      <c r="B4801" s="2" t="s">
        <v>4727</v>
      </c>
      <c r="C4801" s="2" t="s">
        <v>24</v>
      </c>
      <c r="D4801" s="2" t="s">
        <v>4728</v>
      </c>
      <c r="E4801" s="2" t="s">
        <v>3438</v>
      </c>
      <c r="F4801" s="2" t="s">
        <v>65</v>
      </c>
      <c r="G4801" s="2">
        <v>75.8</v>
      </c>
      <c r="H4801" s="2">
        <v>24.2</v>
      </c>
      <c r="I4801" s="2" t="s">
        <v>19</v>
      </c>
      <c r="J4801" s="2" t="s">
        <v>20</v>
      </c>
      <c r="K4801" s="2">
        <v>2001</v>
      </c>
      <c r="L4801" s="2" t="s">
        <v>36</v>
      </c>
      <c r="M4801" s="3">
        <v>37089</v>
      </c>
    </row>
    <row r="4802" spans="1:13" x14ac:dyDescent="0.2">
      <c r="A4802" s="1" t="s">
        <v>79</v>
      </c>
      <c r="B4802" s="2" t="s">
        <v>4689</v>
      </c>
      <c r="C4802" s="2" t="s">
        <v>24</v>
      </c>
      <c r="D4802" s="4">
        <v>20000000</v>
      </c>
      <c r="E4802" s="2" t="s">
        <v>3438</v>
      </c>
      <c r="F4802" s="2" t="s">
        <v>107</v>
      </c>
      <c r="G4802" s="2">
        <v>55.24</v>
      </c>
      <c r="H4802" s="2">
        <v>44.76</v>
      </c>
      <c r="I4802" s="2" t="s">
        <v>26</v>
      </c>
      <c r="J4802" s="2" t="s">
        <v>20</v>
      </c>
      <c r="K4802" s="2">
        <v>2001</v>
      </c>
      <c r="L4802" s="2" t="s">
        <v>36</v>
      </c>
      <c r="M4802" s="3">
        <v>37050</v>
      </c>
    </row>
    <row r="4803" spans="1:13" x14ac:dyDescent="0.2">
      <c r="A4803" s="1" t="s">
        <v>13</v>
      </c>
      <c r="B4803" s="2" t="s">
        <v>4163</v>
      </c>
      <c r="C4803" s="2" t="s">
        <v>24</v>
      </c>
      <c r="D4803" s="4">
        <v>50000000</v>
      </c>
      <c r="E4803" s="2" t="s">
        <v>3438</v>
      </c>
      <c r="F4803" s="2" t="s">
        <v>97</v>
      </c>
      <c r="G4803" s="2">
        <v>72.45</v>
      </c>
      <c r="H4803" s="2">
        <v>27.55</v>
      </c>
      <c r="I4803" s="2" t="s">
        <v>19</v>
      </c>
      <c r="J4803" s="2" t="s">
        <v>20</v>
      </c>
      <c r="K4803" s="2">
        <v>2001</v>
      </c>
      <c r="L4803" s="2" t="s">
        <v>36</v>
      </c>
      <c r="M4803" s="3">
        <v>37047</v>
      </c>
    </row>
    <row r="4804" spans="1:13" x14ac:dyDescent="0.2">
      <c r="A4804" s="1" t="s">
        <v>296</v>
      </c>
      <c r="B4804" s="2" t="s">
        <v>4729</v>
      </c>
      <c r="C4804" s="2" t="s">
        <v>24</v>
      </c>
      <c r="D4804" s="4">
        <v>39000000</v>
      </c>
      <c r="E4804" s="2" t="s">
        <v>3438</v>
      </c>
      <c r="F4804" s="2" t="s">
        <v>233</v>
      </c>
      <c r="G4804" s="2">
        <v>80.36</v>
      </c>
      <c r="H4804" s="2">
        <v>19.64</v>
      </c>
      <c r="I4804" s="2" t="s">
        <v>19</v>
      </c>
      <c r="J4804" s="2" t="s">
        <v>20</v>
      </c>
      <c r="K4804" s="2">
        <v>2001</v>
      </c>
      <c r="L4804" s="2" t="s">
        <v>36</v>
      </c>
      <c r="M4804" s="3">
        <v>37047</v>
      </c>
    </row>
    <row r="4805" spans="1:13" x14ac:dyDescent="0.2">
      <c r="A4805" s="1" t="s">
        <v>91</v>
      </c>
      <c r="B4805" s="2" t="s">
        <v>4127</v>
      </c>
      <c r="C4805" s="2" t="s">
        <v>24</v>
      </c>
      <c r="D4805" s="4">
        <v>88000000</v>
      </c>
      <c r="E4805" s="2" t="s">
        <v>3438</v>
      </c>
      <c r="F4805" s="2" t="s">
        <v>107</v>
      </c>
      <c r="G4805" s="2">
        <v>65.599999999999994</v>
      </c>
      <c r="H4805" s="2">
        <v>34.4</v>
      </c>
      <c r="I4805" s="2" t="s">
        <v>26</v>
      </c>
      <c r="J4805" s="2" t="s">
        <v>20</v>
      </c>
      <c r="K4805" s="2">
        <v>2001</v>
      </c>
      <c r="L4805" s="2" t="s">
        <v>36</v>
      </c>
      <c r="M4805" s="3">
        <v>37047</v>
      </c>
    </row>
    <row r="4806" spans="1:13" x14ac:dyDescent="0.2">
      <c r="A4806" s="1" t="s">
        <v>52</v>
      </c>
      <c r="B4806" s="2" t="s">
        <v>3468</v>
      </c>
      <c r="C4806" s="2" t="s">
        <v>24</v>
      </c>
      <c r="D4806" s="4">
        <v>18000000</v>
      </c>
      <c r="E4806" s="2" t="s">
        <v>3438</v>
      </c>
      <c r="F4806" s="2" t="s">
        <v>107</v>
      </c>
      <c r="G4806" s="2">
        <v>82.2</v>
      </c>
      <c r="H4806" s="2">
        <v>17.8</v>
      </c>
      <c r="I4806" s="2" t="s">
        <v>19</v>
      </c>
      <c r="J4806" s="2" t="s">
        <v>20</v>
      </c>
      <c r="K4806" s="2">
        <v>2001</v>
      </c>
      <c r="L4806" s="2" t="s">
        <v>36</v>
      </c>
      <c r="M4806" s="3">
        <v>37047</v>
      </c>
    </row>
    <row r="4807" spans="1:13" x14ac:dyDescent="0.2">
      <c r="A4807" s="1" t="s">
        <v>52</v>
      </c>
      <c r="B4807" s="2" t="s">
        <v>2143</v>
      </c>
      <c r="C4807" s="2" t="s">
        <v>24</v>
      </c>
      <c r="D4807" s="4">
        <v>8000000</v>
      </c>
      <c r="E4807" s="2" t="s">
        <v>3438</v>
      </c>
      <c r="F4807" s="2" t="s">
        <v>76</v>
      </c>
      <c r="G4807" s="2">
        <v>74.8</v>
      </c>
      <c r="H4807" s="2">
        <v>25.2</v>
      </c>
      <c r="I4807" s="2" t="s">
        <v>19</v>
      </c>
      <c r="J4807" s="2" t="s">
        <v>20</v>
      </c>
      <c r="K4807" s="2">
        <v>2001</v>
      </c>
      <c r="L4807" s="2" t="s">
        <v>36</v>
      </c>
      <c r="M4807" s="3">
        <v>37047</v>
      </c>
    </row>
    <row r="4808" spans="1:13" x14ac:dyDescent="0.2">
      <c r="A4808" s="1" t="s">
        <v>52</v>
      </c>
      <c r="B4808" s="2" t="s">
        <v>3471</v>
      </c>
      <c r="C4808" s="2" t="s">
        <v>15</v>
      </c>
      <c r="D4808" s="2" t="s">
        <v>4730</v>
      </c>
      <c r="E4808" s="2" t="s">
        <v>3438</v>
      </c>
      <c r="F4808" s="2" t="s">
        <v>130</v>
      </c>
      <c r="G4808" s="2">
        <v>75.7</v>
      </c>
      <c r="H4808" s="2">
        <v>24.3</v>
      </c>
      <c r="I4808" s="2" t="s">
        <v>19</v>
      </c>
      <c r="J4808" s="2" t="s">
        <v>20</v>
      </c>
      <c r="K4808" s="2">
        <v>2001</v>
      </c>
      <c r="L4808" s="2" t="s">
        <v>36</v>
      </c>
      <c r="M4808" s="3">
        <v>37047</v>
      </c>
    </row>
    <row r="4809" spans="1:13" x14ac:dyDescent="0.2">
      <c r="A4809" s="1" t="s">
        <v>69</v>
      </c>
      <c r="B4809" s="2" t="s">
        <v>4077</v>
      </c>
      <c r="C4809" s="2" t="s">
        <v>24</v>
      </c>
      <c r="D4809" s="4">
        <v>5000000</v>
      </c>
      <c r="E4809" s="2" t="s">
        <v>3438</v>
      </c>
      <c r="F4809" s="2" t="s">
        <v>257</v>
      </c>
      <c r="G4809" s="2">
        <v>31.5</v>
      </c>
      <c r="H4809" s="2">
        <v>68.5</v>
      </c>
      <c r="I4809" s="2" t="s">
        <v>26</v>
      </c>
      <c r="J4809" s="2" t="s">
        <v>20</v>
      </c>
      <c r="K4809" s="2">
        <v>2001</v>
      </c>
      <c r="L4809" s="2" t="s">
        <v>36</v>
      </c>
      <c r="M4809" s="3">
        <v>37047</v>
      </c>
    </row>
    <row r="4810" spans="1:13" x14ac:dyDescent="0.2">
      <c r="A4810" s="1" t="s">
        <v>69</v>
      </c>
      <c r="B4810" s="2" t="s">
        <v>4077</v>
      </c>
      <c r="C4810" s="2" t="s">
        <v>15</v>
      </c>
      <c r="D4810" s="2" t="s">
        <v>4731</v>
      </c>
      <c r="E4810" s="2" t="s">
        <v>3438</v>
      </c>
      <c r="F4810" s="2" t="s">
        <v>314</v>
      </c>
      <c r="G4810" s="2">
        <v>26.9</v>
      </c>
      <c r="H4810" s="2">
        <v>73.099999999999994</v>
      </c>
      <c r="I4810" s="2" t="s">
        <v>26</v>
      </c>
      <c r="J4810" s="2" t="s">
        <v>20</v>
      </c>
      <c r="K4810" s="2">
        <v>2001</v>
      </c>
      <c r="L4810" s="2" t="s">
        <v>36</v>
      </c>
      <c r="M4810" s="3">
        <v>37047</v>
      </c>
    </row>
    <row r="4811" spans="1:13" x14ac:dyDescent="0.2">
      <c r="A4811" s="1" t="s">
        <v>69</v>
      </c>
      <c r="B4811" s="2" t="s">
        <v>4077</v>
      </c>
      <c r="C4811" s="2" t="s">
        <v>24</v>
      </c>
      <c r="D4811" s="4">
        <v>35000000</v>
      </c>
      <c r="E4811" s="2" t="s">
        <v>3438</v>
      </c>
      <c r="F4811" s="2" t="s">
        <v>121</v>
      </c>
      <c r="G4811" s="2">
        <v>35.9</v>
      </c>
      <c r="H4811" s="2">
        <v>64.099999999999994</v>
      </c>
      <c r="I4811" s="2" t="s">
        <v>26</v>
      </c>
      <c r="J4811" s="6">
        <v>0.55000000000000004</v>
      </c>
      <c r="K4811" s="2">
        <v>2001</v>
      </c>
      <c r="L4811" s="2" t="s">
        <v>36</v>
      </c>
      <c r="M4811" s="3">
        <v>37047</v>
      </c>
    </row>
    <row r="4812" spans="1:13" x14ac:dyDescent="0.2">
      <c r="A4812" s="1" t="s">
        <v>296</v>
      </c>
      <c r="B4812" s="2" t="s">
        <v>3902</v>
      </c>
      <c r="C4812" s="2" t="s">
        <v>24</v>
      </c>
      <c r="D4812" s="4">
        <v>25000000</v>
      </c>
      <c r="E4812" s="2" t="s">
        <v>3438</v>
      </c>
      <c r="F4812" s="2" t="s">
        <v>44</v>
      </c>
      <c r="G4812" s="2">
        <v>62.43</v>
      </c>
      <c r="H4812" s="2">
        <v>37.57</v>
      </c>
      <c r="I4812" s="2" t="s">
        <v>26</v>
      </c>
      <c r="J4812" s="2" t="s">
        <v>20</v>
      </c>
      <c r="K4812" s="2">
        <v>2001</v>
      </c>
      <c r="L4812" s="2" t="s">
        <v>36</v>
      </c>
      <c r="M4812" s="3">
        <v>37047</v>
      </c>
    </row>
    <row r="4813" spans="1:13" x14ac:dyDescent="0.2">
      <c r="A4813" s="1" t="s">
        <v>22</v>
      </c>
      <c r="B4813" s="2" t="s">
        <v>3477</v>
      </c>
      <c r="C4813" s="2" t="s">
        <v>15</v>
      </c>
      <c r="D4813" s="2" t="s">
        <v>4732</v>
      </c>
      <c r="E4813" s="2" t="s">
        <v>3438</v>
      </c>
      <c r="F4813" s="2" t="s">
        <v>59</v>
      </c>
      <c r="G4813" s="2">
        <v>60.59</v>
      </c>
      <c r="H4813" s="2">
        <v>39.409999999999997</v>
      </c>
      <c r="I4813" s="2" t="s">
        <v>26</v>
      </c>
      <c r="J4813" s="2" t="s">
        <v>20</v>
      </c>
      <c r="K4813" s="2">
        <v>2001</v>
      </c>
      <c r="L4813" s="2" t="s">
        <v>36</v>
      </c>
      <c r="M4813" s="3">
        <v>37047</v>
      </c>
    </row>
    <row r="4814" spans="1:13" x14ac:dyDescent="0.2">
      <c r="A4814" s="1" t="s">
        <v>60</v>
      </c>
      <c r="B4814" s="2" t="s">
        <v>3484</v>
      </c>
      <c r="C4814" s="2" t="s">
        <v>24</v>
      </c>
      <c r="D4814" s="4">
        <v>6600000</v>
      </c>
      <c r="E4814" s="2" t="s">
        <v>3438</v>
      </c>
      <c r="F4814" s="2" t="s">
        <v>90</v>
      </c>
      <c r="G4814" s="2">
        <v>74.8</v>
      </c>
      <c r="H4814" s="2">
        <v>25.2</v>
      </c>
      <c r="I4814" s="2" t="s">
        <v>19</v>
      </c>
      <c r="J4814" s="2" t="s">
        <v>20</v>
      </c>
      <c r="K4814" s="2">
        <v>2001</v>
      </c>
      <c r="L4814" s="2" t="s">
        <v>36</v>
      </c>
      <c r="M4814" s="3">
        <v>37047</v>
      </c>
    </row>
    <row r="4815" spans="1:13" x14ac:dyDescent="0.2">
      <c r="A4815" s="1" t="s">
        <v>52</v>
      </c>
      <c r="B4815" s="2" t="s">
        <v>3439</v>
      </c>
      <c r="C4815" s="2" t="s">
        <v>24</v>
      </c>
      <c r="D4815" s="4">
        <v>91000000</v>
      </c>
      <c r="E4815" s="2" t="s">
        <v>3438</v>
      </c>
      <c r="F4815" s="2" t="s">
        <v>55</v>
      </c>
      <c r="G4815" s="2">
        <v>84.8</v>
      </c>
      <c r="H4815" s="2">
        <v>15.2</v>
      </c>
      <c r="I4815" s="2" t="s">
        <v>19</v>
      </c>
      <c r="J4815" s="2" t="s">
        <v>20</v>
      </c>
      <c r="K4815" s="2">
        <v>2001</v>
      </c>
      <c r="L4815" s="2" t="s">
        <v>36</v>
      </c>
      <c r="M4815" s="3">
        <v>37047</v>
      </c>
    </row>
    <row r="4816" spans="1:13" x14ac:dyDescent="0.2">
      <c r="A4816" s="1" t="s">
        <v>91</v>
      </c>
      <c r="B4816" s="2" t="s">
        <v>3802</v>
      </c>
      <c r="C4816" s="2" t="s">
        <v>15</v>
      </c>
      <c r="D4816" s="2" t="s">
        <v>4733</v>
      </c>
      <c r="E4816" s="2" t="s">
        <v>3438</v>
      </c>
      <c r="F4816" s="2" t="s">
        <v>55</v>
      </c>
      <c r="G4816" s="2">
        <v>58.9</v>
      </c>
      <c r="H4816" s="2">
        <v>41.1</v>
      </c>
      <c r="I4816" s="2" t="s">
        <v>26</v>
      </c>
      <c r="J4816" s="2" t="s">
        <v>20</v>
      </c>
      <c r="K4816" s="2">
        <v>2001</v>
      </c>
      <c r="L4816" s="2" t="s">
        <v>36</v>
      </c>
      <c r="M4816" s="3">
        <v>37047</v>
      </c>
    </row>
    <row r="4817" spans="1:13" x14ac:dyDescent="0.2">
      <c r="A4817" s="1" t="s">
        <v>60</v>
      </c>
      <c r="B4817" s="2" t="s">
        <v>4259</v>
      </c>
      <c r="C4817" s="2" t="s">
        <v>24</v>
      </c>
      <c r="D4817" s="4">
        <v>20000000</v>
      </c>
      <c r="E4817" s="2" t="s">
        <v>3438</v>
      </c>
      <c r="F4817" s="2" t="s">
        <v>59</v>
      </c>
      <c r="G4817" s="2">
        <v>80.7</v>
      </c>
      <c r="H4817" s="2">
        <v>19.3</v>
      </c>
      <c r="I4817" s="2" t="s">
        <v>19</v>
      </c>
      <c r="J4817" s="2" t="s">
        <v>20</v>
      </c>
      <c r="K4817" s="2">
        <v>2001</v>
      </c>
      <c r="L4817" s="2" t="s">
        <v>36</v>
      </c>
      <c r="M4817" s="3">
        <v>37047</v>
      </c>
    </row>
    <row r="4818" spans="1:13" x14ac:dyDescent="0.2">
      <c r="A4818" s="1" t="s">
        <v>22</v>
      </c>
      <c r="B4818" s="2" t="s">
        <v>3610</v>
      </c>
      <c r="C4818" s="2" t="s">
        <v>24</v>
      </c>
      <c r="D4818" s="4">
        <v>19500000</v>
      </c>
      <c r="E4818" s="2" t="s">
        <v>3438</v>
      </c>
      <c r="F4818" s="2" t="s">
        <v>245</v>
      </c>
      <c r="G4818" s="2">
        <v>71.7</v>
      </c>
      <c r="H4818" s="2">
        <v>28.3</v>
      </c>
      <c r="I4818" s="2" t="s">
        <v>19</v>
      </c>
      <c r="J4818" s="2" t="s">
        <v>20</v>
      </c>
      <c r="K4818" s="2">
        <v>2001</v>
      </c>
      <c r="L4818" s="2" t="s">
        <v>36</v>
      </c>
      <c r="M4818" s="3">
        <v>37033</v>
      </c>
    </row>
    <row r="4819" spans="1:13" x14ac:dyDescent="0.2">
      <c r="A4819" s="1" t="s">
        <v>374</v>
      </c>
      <c r="B4819" s="2" t="s">
        <v>4620</v>
      </c>
      <c r="C4819" s="2" t="s">
        <v>24</v>
      </c>
      <c r="D4819" s="4">
        <v>13000000</v>
      </c>
      <c r="E4819" s="2" t="s">
        <v>3438</v>
      </c>
      <c r="F4819" s="2" t="s">
        <v>107</v>
      </c>
      <c r="G4819" s="2">
        <v>73.400000000000006</v>
      </c>
      <c r="H4819" s="2">
        <v>26.6</v>
      </c>
      <c r="I4819" s="2" t="s">
        <v>19</v>
      </c>
      <c r="J4819" s="2" t="s">
        <v>20</v>
      </c>
      <c r="K4819" s="2">
        <v>2001</v>
      </c>
      <c r="L4819" s="2" t="s">
        <v>36</v>
      </c>
      <c r="M4819" s="3">
        <v>36970</v>
      </c>
    </row>
    <row r="4820" spans="1:13" x14ac:dyDescent="0.2">
      <c r="A4820" s="1" t="s">
        <v>69</v>
      </c>
      <c r="B4820" s="2" t="s">
        <v>4734</v>
      </c>
      <c r="C4820" s="2" t="s">
        <v>24</v>
      </c>
      <c r="D4820" s="4">
        <v>17000000</v>
      </c>
      <c r="E4820" s="2" t="s">
        <v>3438</v>
      </c>
      <c r="F4820" s="2" t="s">
        <v>93</v>
      </c>
      <c r="G4820" s="2">
        <v>76.3</v>
      </c>
      <c r="H4820" s="2">
        <v>23.7</v>
      </c>
      <c r="I4820" s="2" t="s">
        <v>19</v>
      </c>
      <c r="J4820" s="2" t="s">
        <v>20</v>
      </c>
      <c r="K4820" s="2">
        <v>2001</v>
      </c>
      <c r="L4820" s="2" t="s">
        <v>36</v>
      </c>
      <c r="M4820" s="3">
        <v>36958</v>
      </c>
    </row>
    <row r="4821" spans="1:13" x14ac:dyDescent="0.2">
      <c r="A4821" s="1" t="s">
        <v>308</v>
      </c>
      <c r="B4821" s="2" t="s">
        <v>4484</v>
      </c>
      <c r="C4821" s="2" t="s">
        <v>24</v>
      </c>
      <c r="D4821" s="4">
        <v>4250000</v>
      </c>
      <c r="E4821" s="2" t="s">
        <v>3438</v>
      </c>
      <c r="F4821" s="2" t="s">
        <v>44</v>
      </c>
      <c r="G4821" s="2">
        <v>69.06</v>
      </c>
      <c r="H4821" s="2">
        <v>30.94</v>
      </c>
      <c r="I4821" s="2" t="s">
        <v>19</v>
      </c>
      <c r="J4821" s="6">
        <v>0.55000000000000004</v>
      </c>
      <c r="K4821" s="2">
        <v>2001</v>
      </c>
      <c r="L4821" s="2" t="s">
        <v>36</v>
      </c>
      <c r="M4821" s="3">
        <v>36956</v>
      </c>
    </row>
    <row r="4822" spans="1:13" x14ac:dyDescent="0.2">
      <c r="A4822" s="1" t="s">
        <v>280</v>
      </c>
      <c r="B4822" s="2" t="s">
        <v>3539</v>
      </c>
      <c r="C4822" s="2" t="s">
        <v>24</v>
      </c>
      <c r="D4822" s="4">
        <v>199000000</v>
      </c>
      <c r="E4822" s="2" t="s">
        <v>3438</v>
      </c>
      <c r="F4822" s="2" t="s">
        <v>97</v>
      </c>
      <c r="G4822" s="2">
        <v>67.239999999999995</v>
      </c>
      <c r="H4822" s="2">
        <v>32.76</v>
      </c>
      <c r="I4822" s="2" t="s">
        <v>19</v>
      </c>
      <c r="J4822" s="2" t="s">
        <v>20</v>
      </c>
      <c r="K4822" s="2">
        <v>2001</v>
      </c>
      <c r="L4822" s="2" t="s">
        <v>36</v>
      </c>
      <c r="M4822" s="3">
        <v>36956</v>
      </c>
    </row>
    <row r="4823" spans="1:13" x14ac:dyDescent="0.2">
      <c r="A4823" s="1" t="s">
        <v>205</v>
      </c>
      <c r="B4823" s="2" t="s">
        <v>3874</v>
      </c>
      <c r="C4823" s="2" t="s">
        <v>24</v>
      </c>
      <c r="D4823" s="4">
        <v>40000000</v>
      </c>
      <c r="E4823" s="2" t="s">
        <v>3438</v>
      </c>
      <c r="F4823" s="2" t="s">
        <v>107</v>
      </c>
      <c r="G4823" s="2">
        <v>72.239999999999995</v>
      </c>
      <c r="H4823" s="2">
        <v>27.76</v>
      </c>
      <c r="I4823" s="2" t="s">
        <v>19</v>
      </c>
      <c r="J4823" s="2" t="s">
        <v>20</v>
      </c>
      <c r="K4823" s="2">
        <v>2001</v>
      </c>
      <c r="L4823" s="2" t="s">
        <v>36</v>
      </c>
      <c r="M4823" s="3">
        <v>36956</v>
      </c>
    </row>
    <row r="4824" spans="1:13" x14ac:dyDescent="0.2">
      <c r="A4824" s="1" t="s">
        <v>22</v>
      </c>
      <c r="B4824" s="2" t="s">
        <v>2162</v>
      </c>
      <c r="C4824" s="2" t="s">
        <v>15</v>
      </c>
      <c r="D4824" s="2" t="s">
        <v>4735</v>
      </c>
      <c r="E4824" s="2" t="s">
        <v>3438</v>
      </c>
      <c r="F4824" s="2" t="s">
        <v>107</v>
      </c>
      <c r="G4824" s="2">
        <v>71.2</v>
      </c>
      <c r="H4824" s="2">
        <v>28.8</v>
      </c>
      <c r="I4824" s="2" t="s">
        <v>19</v>
      </c>
      <c r="J4824" s="2" t="s">
        <v>20</v>
      </c>
      <c r="K4824" s="2">
        <v>2001</v>
      </c>
      <c r="L4824" s="2" t="s">
        <v>36</v>
      </c>
      <c r="M4824" s="3">
        <v>36956</v>
      </c>
    </row>
    <row r="4825" spans="1:13" x14ac:dyDescent="0.2">
      <c r="A4825" s="1" t="s">
        <v>280</v>
      </c>
      <c r="B4825" s="2" t="s">
        <v>3476</v>
      </c>
      <c r="C4825" s="2" t="s">
        <v>24</v>
      </c>
      <c r="D4825" s="4">
        <v>79000000</v>
      </c>
      <c r="E4825" s="2" t="s">
        <v>3438</v>
      </c>
      <c r="F4825" s="2" t="s">
        <v>107</v>
      </c>
      <c r="G4825" s="2">
        <v>64.41</v>
      </c>
      <c r="H4825" s="2">
        <v>35.590000000000003</v>
      </c>
      <c r="I4825" s="2" t="s">
        <v>26</v>
      </c>
      <c r="J4825" s="2" t="s">
        <v>20</v>
      </c>
      <c r="K4825" s="2">
        <v>2001</v>
      </c>
      <c r="L4825" s="2" t="s">
        <v>36</v>
      </c>
      <c r="M4825" s="3">
        <v>36956</v>
      </c>
    </row>
    <row r="4826" spans="1:13" x14ac:dyDescent="0.2">
      <c r="A4826" s="1" t="s">
        <v>242</v>
      </c>
      <c r="B4826" s="2" t="s">
        <v>3661</v>
      </c>
      <c r="C4826" s="2" t="s">
        <v>15</v>
      </c>
      <c r="D4826" s="2" t="s">
        <v>4736</v>
      </c>
      <c r="E4826" s="2" t="s">
        <v>3438</v>
      </c>
      <c r="F4826" s="2" t="s">
        <v>107</v>
      </c>
      <c r="G4826" s="2">
        <v>78.8</v>
      </c>
      <c r="H4826" s="2">
        <v>21.2</v>
      </c>
      <c r="I4826" s="2" t="s">
        <v>19</v>
      </c>
      <c r="J4826" s="2" t="s">
        <v>20</v>
      </c>
      <c r="K4826" s="2">
        <v>2001</v>
      </c>
      <c r="L4826" s="2" t="s">
        <v>36</v>
      </c>
      <c r="M4826" s="3">
        <v>36956</v>
      </c>
    </row>
    <row r="4827" spans="1:13" x14ac:dyDescent="0.2">
      <c r="A4827" s="1" t="s">
        <v>242</v>
      </c>
      <c r="B4827" s="2" t="s">
        <v>3661</v>
      </c>
      <c r="C4827" s="2" t="s">
        <v>15</v>
      </c>
      <c r="D4827" s="2" t="s">
        <v>4736</v>
      </c>
      <c r="E4827" s="2" t="s">
        <v>3438</v>
      </c>
      <c r="F4827" s="2" t="s">
        <v>55</v>
      </c>
      <c r="G4827" s="2">
        <v>75.7</v>
      </c>
      <c r="H4827" s="2">
        <v>24.3</v>
      </c>
      <c r="I4827" s="2" t="s">
        <v>19</v>
      </c>
      <c r="J4827" s="2" t="s">
        <v>20</v>
      </c>
      <c r="K4827" s="2">
        <v>2001</v>
      </c>
      <c r="L4827" s="2" t="s">
        <v>36</v>
      </c>
      <c r="M4827" s="3">
        <v>36956</v>
      </c>
    </row>
    <row r="4828" spans="1:13" x14ac:dyDescent="0.2">
      <c r="A4828" s="1" t="s">
        <v>205</v>
      </c>
      <c r="B4828" s="2" t="s">
        <v>4336</v>
      </c>
      <c r="C4828" s="2" t="s">
        <v>15</v>
      </c>
      <c r="D4828" s="2" t="s">
        <v>4737</v>
      </c>
      <c r="E4828" s="2" t="s">
        <v>3438</v>
      </c>
      <c r="F4828" s="2" t="s">
        <v>55</v>
      </c>
      <c r="G4828" s="2">
        <v>74.209999999999994</v>
      </c>
      <c r="H4828" s="2">
        <v>25.79</v>
      </c>
      <c r="I4828" s="2" t="s">
        <v>19</v>
      </c>
      <c r="J4828" s="2" t="s">
        <v>20</v>
      </c>
      <c r="K4828" s="2">
        <v>2001</v>
      </c>
      <c r="L4828" s="2" t="s">
        <v>36</v>
      </c>
      <c r="M4828" s="3">
        <v>36956</v>
      </c>
    </row>
    <row r="4829" spans="1:13" x14ac:dyDescent="0.2">
      <c r="A4829" s="1" t="s">
        <v>91</v>
      </c>
      <c r="B4829" s="2" t="s">
        <v>3568</v>
      </c>
      <c r="C4829" s="2" t="s">
        <v>15</v>
      </c>
      <c r="D4829" s="2" t="s">
        <v>4738</v>
      </c>
      <c r="E4829" s="2" t="s">
        <v>3438</v>
      </c>
      <c r="F4829" s="2" t="s">
        <v>55</v>
      </c>
      <c r="G4829" s="2">
        <v>57.9</v>
      </c>
      <c r="H4829" s="2">
        <v>42.1</v>
      </c>
      <c r="I4829" s="2" t="s">
        <v>26</v>
      </c>
      <c r="J4829" s="2" t="s">
        <v>20</v>
      </c>
      <c r="K4829" s="2">
        <v>2001</v>
      </c>
      <c r="L4829" s="2" t="s">
        <v>36</v>
      </c>
      <c r="M4829" s="3">
        <v>36956</v>
      </c>
    </row>
    <row r="4830" spans="1:13" x14ac:dyDescent="0.2">
      <c r="A4830" s="1" t="s">
        <v>91</v>
      </c>
      <c r="B4830" s="2" t="s">
        <v>3842</v>
      </c>
      <c r="C4830" s="2" t="s">
        <v>15</v>
      </c>
      <c r="D4830" s="2" t="s">
        <v>4739</v>
      </c>
      <c r="E4830" s="2" t="s">
        <v>3438</v>
      </c>
      <c r="F4830" s="2" t="s">
        <v>107</v>
      </c>
      <c r="G4830" s="2">
        <v>78.5</v>
      </c>
      <c r="H4830" s="2">
        <v>21.5</v>
      </c>
      <c r="I4830" s="2" t="s">
        <v>19</v>
      </c>
      <c r="J4830" s="2" t="s">
        <v>20</v>
      </c>
      <c r="K4830" s="2">
        <v>2001</v>
      </c>
      <c r="L4830" s="2" t="s">
        <v>36</v>
      </c>
      <c r="M4830" s="3">
        <v>36956</v>
      </c>
    </row>
    <row r="4831" spans="1:13" x14ac:dyDescent="0.2">
      <c r="A4831" s="1" t="s">
        <v>60</v>
      </c>
      <c r="B4831" s="2" t="s">
        <v>4091</v>
      </c>
      <c r="C4831" s="2" t="s">
        <v>24</v>
      </c>
      <c r="D4831" s="4">
        <v>12000000</v>
      </c>
      <c r="E4831" s="2" t="s">
        <v>3438</v>
      </c>
      <c r="F4831" s="2" t="s">
        <v>107</v>
      </c>
      <c r="G4831" s="2">
        <v>63.5</v>
      </c>
      <c r="H4831" s="2">
        <v>36.5</v>
      </c>
      <c r="I4831" s="2" t="s">
        <v>26</v>
      </c>
      <c r="J4831" s="2" t="s">
        <v>20</v>
      </c>
      <c r="K4831" s="2">
        <v>2001</v>
      </c>
      <c r="L4831" s="2" t="s">
        <v>36</v>
      </c>
      <c r="M4831" s="3">
        <v>36956</v>
      </c>
    </row>
    <row r="4832" spans="1:13" x14ac:dyDescent="0.2">
      <c r="A4832" s="1" t="s">
        <v>60</v>
      </c>
      <c r="B4832" s="2" t="s">
        <v>4091</v>
      </c>
      <c r="C4832" s="2" t="s">
        <v>15</v>
      </c>
      <c r="D4832" s="2" t="s">
        <v>4740</v>
      </c>
      <c r="E4832" s="2" t="s">
        <v>3438</v>
      </c>
      <c r="F4832" s="2" t="s">
        <v>55</v>
      </c>
      <c r="G4832" s="2">
        <v>62.6</v>
      </c>
      <c r="H4832" s="2">
        <v>37.4</v>
      </c>
      <c r="I4832" s="2" t="s">
        <v>26</v>
      </c>
      <c r="J4832" s="2" t="s">
        <v>20</v>
      </c>
      <c r="K4832" s="2">
        <v>2001</v>
      </c>
      <c r="L4832" s="2" t="s">
        <v>36</v>
      </c>
      <c r="M4832" s="3">
        <v>36956</v>
      </c>
    </row>
    <row r="4833" spans="1:13" x14ac:dyDescent="0.2">
      <c r="A4833" s="1" t="s">
        <v>108</v>
      </c>
      <c r="B4833" s="2" t="s">
        <v>2129</v>
      </c>
      <c r="C4833" s="2" t="s">
        <v>15</v>
      </c>
      <c r="D4833" s="2" t="s">
        <v>4741</v>
      </c>
      <c r="E4833" s="2" t="s">
        <v>3438</v>
      </c>
      <c r="F4833" s="2" t="s">
        <v>55</v>
      </c>
      <c r="G4833" s="2">
        <v>67.8</v>
      </c>
      <c r="H4833" s="2">
        <v>32.200000000000003</v>
      </c>
      <c r="I4833" s="2" t="s">
        <v>19</v>
      </c>
      <c r="J4833" s="2" t="s">
        <v>20</v>
      </c>
      <c r="K4833" s="2">
        <v>2001</v>
      </c>
      <c r="L4833" s="2" t="s">
        <v>36</v>
      </c>
      <c r="M4833" s="3">
        <v>36956</v>
      </c>
    </row>
    <row r="4834" spans="1:13" x14ac:dyDescent="0.2">
      <c r="A4834" s="1" t="s">
        <v>205</v>
      </c>
      <c r="B4834" s="2" t="s">
        <v>4024</v>
      </c>
      <c r="C4834" s="2" t="s">
        <v>15</v>
      </c>
      <c r="D4834" s="2" t="s">
        <v>4742</v>
      </c>
      <c r="E4834" s="2" t="s">
        <v>3438</v>
      </c>
      <c r="F4834" s="2" t="s">
        <v>76</v>
      </c>
      <c r="G4834" s="2">
        <v>66.900000000000006</v>
      </c>
      <c r="H4834" s="2">
        <v>33.1</v>
      </c>
      <c r="I4834" s="2" t="s">
        <v>26</v>
      </c>
      <c r="J4834" s="2" t="s">
        <v>20</v>
      </c>
      <c r="K4834" s="2">
        <v>2001</v>
      </c>
      <c r="L4834" s="2" t="s">
        <v>36</v>
      </c>
      <c r="M4834" s="3">
        <v>36956</v>
      </c>
    </row>
    <row r="4835" spans="1:13" x14ac:dyDescent="0.2">
      <c r="A4835" s="1" t="s">
        <v>66</v>
      </c>
      <c r="B4835" s="2" t="s">
        <v>3495</v>
      </c>
      <c r="C4835" s="2" t="s">
        <v>24</v>
      </c>
      <c r="D4835" s="4">
        <v>121000000</v>
      </c>
      <c r="E4835" s="2" t="s">
        <v>3438</v>
      </c>
      <c r="F4835" s="2" t="s">
        <v>107</v>
      </c>
      <c r="G4835" s="2">
        <v>68.14</v>
      </c>
      <c r="H4835" s="2">
        <v>31.86</v>
      </c>
      <c r="I4835" s="2" t="s">
        <v>19</v>
      </c>
      <c r="J4835" s="2" t="s">
        <v>20</v>
      </c>
      <c r="K4835" s="2">
        <v>2001</v>
      </c>
      <c r="L4835" s="2" t="s">
        <v>36</v>
      </c>
      <c r="M4835" s="3">
        <v>36956</v>
      </c>
    </row>
    <row r="4836" spans="1:13" x14ac:dyDescent="0.2">
      <c r="A4836" s="1" t="s">
        <v>108</v>
      </c>
      <c r="B4836" s="2" t="s">
        <v>3503</v>
      </c>
      <c r="C4836" s="2" t="s">
        <v>24</v>
      </c>
      <c r="D4836" s="4">
        <v>3200000</v>
      </c>
      <c r="E4836" s="2" t="s">
        <v>3438</v>
      </c>
      <c r="F4836" s="2" t="s">
        <v>76</v>
      </c>
      <c r="G4836" s="2">
        <v>78.400000000000006</v>
      </c>
      <c r="H4836" s="2">
        <v>21.6</v>
      </c>
      <c r="I4836" s="2" t="s">
        <v>19</v>
      </c>
      <c r="J4836" s="2" t="s">
        <v>20</v>
      </c>
      <c r="K4836" s="2">
        <v>2001</v>
      </c>
      <c r="L4836" s="2" t="s">
        <v>36</v>
      </c>
      <c r="M4836" s="3">
        <v>36956</v>
      </c>
    </row>
    <row r="4837" spans="1:13" x14ac:dyDescent="0.2">
      <c r="A4837" s="1" t="s">
        <v>108</v>
      </c>
      <c r="B4837" s="2" t="s">
        <v>4308</v>
      </c>
      <c r="C4837" s="2" t="s">
        <v>24</v>
      </c>
      <c r="D4837" s="4">
        <v>5100000</v>
      </c>
      <c r="E4837" s="2" t="s">
        <v>3438</v>
      </c>
      <c r="F4837" s="2" t="s">
        <v>59</v>
      </c>
      <c r="G4837" s="2">
        <v>77.8</v>
      </c>
      <c r="H4837" s="2">
        <v>22.2</v>
      </c>
      <c r="I4837" s="2" t="s">
        <v>19</v>
      </c>
      <c r="J4837" s="2" t="s">
        <v>20</v>
      </c>
      <c r="K4837" s="2">
        <v>2001</v>
      </c>
      <c r="L4837" s="2" t="s">
        <v>36</v>
      </c>
      <c r="M4837" s="3">
        <v>36956</v>
      </c>
    </row>
    <row r="4838" spans="1:13" x14ac:dyDescent="0.2">
      <c r="A4838" s="1" t="s">
        <v>293</v>
      </c>
      <c r="B4838" s="2" t="s">
        <v>4698</v>
      </c>
      <c r="C4838" s="2" t="s">
        <v>24</v>
      </c>
      <c r="D4838" s="4">
        <v>1420000</v>
      </c>
      <c r="E4838" s="2" t="s">
        <v>3438</v>
      </c>
      <c r="F4838" s="2" t="s">
        <v>136</v>
      </c>
      <c r="G4838" s="2">
        <v>64.599999999999994</v>
      </c>
      <c r="H4838" s="2">
        <v>35.4</v>
      </c>
      <c r="I4838" s="2" t="s">
        <v>26</v>
      </c>
      <c r="J4838" s="2" t="s">
        <v>20</v>
      </c>
      <c r="K4838" s="2">
        <v>2001</v>
      </c>
      <c r="L4838" s="2" t="s">
        <v>36</v>
      </c>
      <c r="M4838" s="3">
        <v>36956</v>
      </c>
    </row>
    <row r="4839" spans="1:13" x14ac:dyDescent="0.2">
      <c r="A4839" s="1" t="s">
        <v>52</v>
      </c>
      <c r="B4839" s="2" t="s">
        <v>3522</v>
      </c>
      <c r="C4839" s="2" t="s">
        <v>15</v>
      </c>
      <c r="D4839" s="2" t="s">
        <v>4743</v>
      </c>
      <c r="E4839" s="2" t="s">
        <v>3438</v>
      </c>
      <c r="F4839" s="2" t="s">
        <v>107</v>
      </c>
      <c r="G4839" s="2">
        <v>68.7</v>
      </c>
      <c r="H4839" s="2">
        <v>31.3</v>
      </c>
      <c r="I4839" s="2" t="s">
        <v>19</v>
      </c>
      <c r="J4839" s="2" t="s">
        <v>20</v>
      </c>
      <c r="K4839" s="2">
        <v>2001</v>
      </c>
      <c r="L4839" s="2" t="s">
        <v>36</v>
      </c>
      <c r="M4839" s="3">
        <v>36956</v>
      </c>
    </row>
    <row r="4840" spans="1:13" x14ac:dyDescent="0.2">
      <c r="A4840" s="1" t="s">
        <v>108</v>
      </c>
      <c r="B4840" s="2" t="s">
        <v>4365</v>
      </c>
      <c r="C4840" s="2" t="s">
        <v>15</v>
      </c>
      <c r="D4840" s="2" t="s">
        <v>4744</v>
      </c>
      <c r="E4840" s="2" t="s">
        <v>3438</v>
      </c>
      <c r="F4840" s="2" t="s">
        <v>107</v>
      </c>
      <c r="G4840" s="2">
        <v>67.599999999999994</v>
      </c>
      <c r="H4840" s="2">
        <v>32.4</v>
      </c>
      <c r="I4840" s="2" t="s">
        <v>19</v>
      </c>
      <c r="J4840" s="2" t="s">
        <v>20</v>
      </c>
      <c r="K4840" s="2">
        <v>2001</v>
      </c>
      <c r="L4840" s="2" t="s">
        <v>36</v>
      </c>
      <c r="M4840" s="3">
        <v>36956</v>
      </c>
    </row>
    <row r="4841" spans="1:13" x14ac:dyDescent="0.2">
      <c r="A4841" s="1" t="s">
        <v>242</v>
      </c>
      <c r="B4841" s="2" t="s">
        <v>243</v>
      </c>
      <c r="C4841" s="2" t="s">
        <v>24</v>
      </c>
      <c r="D4841" s="4">
        <v>3250000</v>
      </c>
      <c r="E4841" s="2" t="s">
        <v>3438</v>
      </c>
      <c r="F4841" s="2" t="s">
        <v>233</v>
      </c>
      <c r="G4841" s="2">
        <v>76</v>
      </c>
      <c r="H4841" s="2">
        <v>24</v>
      </c>
      <c r="I4841" s="2" t="s">
        <v>19</v>
      </c>
      <c r="J4841" s="2" t="s">
        <v>20</v>
      </c>
      <c r="K4841" s="2">
        <v>2000</v>
      </c>
      <c r="L4841" s="2" t="s">
        <v>21</v>
      </c>
      <c r="M4841" s="3">
        <v>36837</v>
      </c>
    </row>
    <row r="4842" spans="1:13" x14ac:dyDescent="0.2">
      <c r="A4842" s="1" t="s">
        <v>242</v>
      </c>
      <c r="B4842" s="2" t="s">
        <v>1425</v>
      </c>
      <c r="C4842" s="2" t="s">
        <v>15</v>
      </c>
      <c r="D4842" s="2" t="s">
        <v>4745</v>
      </c>
      <c r="E4842" s="2" t="s">
        <v>3438</v>
      </c>
      <c r="F4842" s="2" t="s">
        <v>365</v>
      </c>
      <c r="G4842" s="2">
        <v>78.400000000000006</v>
      </c>
      <c r="H4842" s="2">
        <v>21.6</v>
      </c>
      <c r="I4842" s="2" t="s">
        <v>19</v>
      </c>
      <c r="J4842" s="2" t="s">
        <v>20</v>
      </c>
      <c r="K4842" s="2">
        <v>2000</v>
      </c>
      <c r="L4842" s="2" t="s">
        <v>21</v>
      </c>
      <c r="M4842" s="3">
        <v>36837</v>
      </c>
    </row>
    <row r="4843" spans="1:13" x14ac:dyDescent="0.2">
      <c r="A4843" s="1" t="s">
        <v>242</v>
      </c>
      <c r="B4843" s="2" t="s">
        <v>1425</v>
      </c>
      <c r="C4843" s="2" t="s">
        <v>24</v>
      </c>
      <c r="D4843" s="4">
        <v>116500000</v>
      </c>
      <c r="E4843" s="2" t="s">
        <v>3438</v>
      </c>
      <c r="F4843" s="2" t="s">
        <v>176</v>
      </c>
      <c r="G4843" s="2">
        <v>83.4</v>
      </c>
      <c r="H4843" s="2">
        <v>16.600000000000001</v>
      </c>
      <c r="I4843" s="2" t="s">
        <v>19</v>
      </c>
      <c r="J4843" s="2" t="s">
        <v>20</v>
      </c>
      <c r="K4843" s="2">
        <v>2000</v>
      </c>
      <c r="L4843" s="2" t="s">
        <v>21</v>
      </c>
      <c r="M4843" s="3">
        <v>36837</v>
      </c>
    </row>
    <row r="4844" spans="1:13" x14ac:dyDescent="0.2">
      <c r="A4844" s="1" t="s">
        <v>79</v>
      </c>
      <c r="B4844" s="2" t="s">
        <v>3461</v>
      </c>
      <c r="C4844" s="2" t="s">
        <v>24</v>
      </c>
      <c r="D4844" s="4">
        <v>75000000</v>
      </c>
      <c r="E4844" s="2" t="s">
        <v>3438</v>
      </c>
      <c r="F4844" s="2" t="s">
        <v>257</v>
      </c>
      <c r="G4844" s="2">
        <v>68.7</v>
      </c>
      <c r="H4844" s="2">
        <v>31.3</v>
      </c>
      <c r="I4844" s="2" t="s">
        <v>19</v>
      </c>
      <c r="J4844" s="2" t="s">
        <v>20</v>
      </c>
      <c r="K4844" s="2">
        <v>2000</v>
      </c>
      <c r="L4844" s="2" t="s">
        <v>21</v>
      </c>
      <c r="M4844" s="3">
        <v>36837</v>
      </c>
    </row>
    <row r="4845" spans="1:13" x14ac:dyDescent="0.2">
      <c r="A4845" s="1" t="s">
        <v>52</v>
      </c>
      <c r="B4845" s="2" t="s">
        <v>2139</v>
      </c>
      <c r="C4845" s="2" t="s">
        <v>15</v>
      </c>
      <c r="D4845" s="2" t="s">
        <v>4746</v>
      </c>
      <c r="E4845" s="2" t="s">
        <v>3438</v>
      </c>
      <c r="F4845" s="2" t="s">
        <v>59</v>
      </c>
      <c r="G4845" s="2">
        <v>76</v>
      </c>
      <c r="H4845" s="2">
        <v>24</v>
      </c>
      <c r="I4845" s="2" t="s">
        <v>19</v>
      </c>
      <c r="J4845" s="2" t="s">
        <v>27</v>
      </c>
      <c r="K4845" s="2">
        <v>2000</v>
      </c>
      <c r="L4845" s="2" t="s">
        <v>21</v>
      </c>
      <c r="M4845" s="3">
        <v>36837</v>
      </c>
    </row>
    <row r="4846" spans="1:13" x14ac:dyDescent="0.2">
      <c r="A4846" s="1" t="s">
        <v>363</v>
      </c>
      <c r="B4846" s="2" t="s">
        <v>3872</v>
      </c>
      <c r="C4846" s="2" t="s">
        <v>24</v>
      </c>
      <c r="D4846" s="4">
        <v>75000000</v>
      </c>
      <c r="E4846" s="2" t="s">
        <v>3438</v>
      </c>
      <c r="F4846" s="2" t="s">
        <v>44</v>
      </c>
      <c r="G4846" s="2">
        <v>73.099999999999994</v>
      </c>
      <c r="H4846" s="2">
        <v>26.9</v>
      </c>
      <c r="I4846" s="2" t="s">
        <v>19</v>
      </c>
      <c r="J4846" s="2" t="s">
        <v>20</v>
      </c>
      <c r="K4846" s="2">
        <v>2000</v>
      </c>
      <c r="L4846" s="2" t="s">
        <v>21</v>
      </c>
      <c r="M4846" s="3">
        <v>36837</v>
      </c>
    </row>
    <row r="4847" spans="1:13" x14ac:dyDescent="0.2">
      <c r="A4847" s="1" t="s">
        <v>22</v>
      </c>
      <c r="B4847" s="2" t="s">
        <v>3878</v>
      </c>
      <c r="C4847" s="2" t="s">
        <v>24</v>
      </c>
      <c r="D4847" s="4">
        <v>30000000</v>
      </c>
      <c r="E4847" s="2" t="s">
        <v>3438</v>
      </c>
      <c r="F4847" s="2" t="s">
        <v>76</v>
      </c>
      <c r="G4847" s="2">
        <v>67.900000000000006</v>
      </c>
      <c r="H4847" s="2">
        <v>32.1</v>
      </c>
      <c r="I4847" s="2" t="s">
        <v>19</v>
      </c>
      <c r="J4847" s="2" t="s">
        <v>20</v>
      </c>
      <c r="K4847" s="2">
        <v>2000</v>
      </c>
      <c r="L4847" s="2" t="s">
        <v>21</v>
      </c>
      <c r="M4847" s="3">
        <v>36837</v>
      </c>
    </row>
    <row r="4848" spans="1:13" x14ac:dyDescent="0.2">
      <c r="A4848" s="1" t="s">
        <v>79</v>
      </c>
      <c r="B4848" s="2" t="s">
        <v>3686</v>
      </c>
      <c r="C4848" s="2" t="s">
        <v>24</v>
      </c>
      <c r="D4848" s="4">
        <v>89354000</v>
      </c>
      <c r="E4848" s="2" t="s">
        <v>3438</v>
      </c>
      <c r="F4848" s="2" t="s">
        <v>365</v>
      </c>
      <c r="G4848" s="2">
        <v>72.400000000000006</v>
      </c>
      <c r="H4848" s="2">
        <v>27.6</v>
      </c>
      <c r="I4848" s="2" t="s">
        <v>19</v>
      </c>
      <c r="J4848" s="2" t="s">
        <v>20</v>
      </c>
      <c r="K4848" s="2">
        <v>2000</v>
      </c>
      <c r="L4848" s="2" t="s">
        <v>21</v>
      </c>
      <c r="M4848" s="3">
        <v>36837</v>
      </c>
    </row>
    <row r="4849" spans="1:13" x14ac:dyDescent="0.2">
      <c r="A4849" s="1" t="s">
        <v>13</v>
      </c>
      <c r="B4849" s="2" t="s">
        <v>4071</v>
      </c>
      <c r="C4849" s="2" t="s">
        <v>24</v>
      </c>
      <c r="D4849" s="4">
        <v>30000000</v>
      </c>
      <c r="E4849" s="2" t="s">
        <v>3438</v>
      </c>
      <c r="F4849" s="2" t="s">
        <v>189</v>
      </c>
      <c r="G4849" s="2">
        <v>77.8</v>
      </c>
      <c r="H4849" s="2">
        <v>22.2</v>
      </c>
      <c r="I4849" s="2" t="s">
        <v>19</v>
      </c>
      <c r="J4849" s="2" t="s">
        <v>20</v>
      </c>
      <c r="K4849" s="2">
        <v>2000</v>
      </c>
      <c r="L4849" s="2" t="s">
        <v>21</v>
      </c>
      <c r="M4849" s="3">
        <v>36837</v>
      </c>
    </row>
    <row r="4850" spans="1:13" x14ac:dyDescent="0.2">
      <c r="A4850" s="1" t="s">
        <v>60</v>
      </c>
      <c r="B4850" s="2" t="s">
        <v>4014</v>
      </c>
      <c r="C4850" s="2" t="s">
        <v>24</v>
      </c>
      <c r="D4850" s="4">
        <v>8000000</v>
      </c>
      <c r="E4850" s="2" t="s">
        <v>3438</v>
      </c>
      <c r="F4850" s="2" t="s">
        <v>107</v>
      </c>
      <c r="G4850" s="2">
        <v>73.7</v>
      </c>
      <c r="H4850" s="2">
        <v>26.3</v>
      </c>
      <c r="I4850" s="2" t="s">
        <v>19</v>
      </c>
      <c r="J4850" s="2" t="s">
        <v>20</v>
      </c>
      <c r="K4850" s="2">
        <v>2000</v>
      </c>
      <c r="L4850" s="2" t="s">
        <v>21</v>
      </c>
      <c r="M4850" s="3">
        <v>36837</v>
      </c>
    </row>
    <row r="4851" spans="1:13" x14ac:dyDescent="0.2">
      <c r="A4851" s="1" t="s">
        <v>13</v>
      </c>
      <c r="B4851" s="2" t="s">
        <v>4241</v>
      </c>
      <c r="C4851" s="2" t="s">
        <v>24</v>
      </c>
      <c r="D4851" s="4">
        <v>30000000</v>
      </c>
      <c r="E4851" s="2" t="s">
        <v>3438</v>
      </c>
      <c r="F4851" s="2" t="s">
        <v>76</v>
      </c>
      <c r="G4851" s="2">
        <v>73.099999999999994</v>
      </c>
      <c r="H4851" s="2">
        <v>26.9</v>
      </c>
      <c r="I4851" s="2" t="s">
        <v>19</v>
      </c>
      <c r="J4851" s="2" t="s">
        <v>20</v>
      </c>
      <c r="K4851" s="2">
        <v>2000</v>
      </c>
      <c r="L4851" s="2" t="s">
        <v>21</v>
      </c>
      <c r="M4851" s="3">
        <v>36837</v>
      </c>
    </row>
    <row r="4852" spans="1:13" x14ac:dyDescent="0.2">
      <c r="A4852" s="1" t="s">
        <v>60</v>
      </c>
      <c r="B4852" s="2" t="s">
        <v>4747</v>
      </c>
      <c r="C4852" s="2" t="s">
        <v>24</v>
      </c>
      <c r="D4852" s="4">
        <v>45000000</v>
      </c>
      <c r="E4852" s="2" t="s">
        <v>3438</v>
      </c>
      <c r="F4852" s="2" t="s">
        <v>55</v>
      </c>
      <c r="G4852" s="2">
        <v>80.8</v>
      </c>
      <c r="H4852" s="2">
        <v>19.2</v>
      </c>
      <c r="I4852" s="2" t="s">
        <v>19</v>
      </c>
      <c r="J4852" s="2" t="s">
        <v>20</v>
      </c>
      <c r="K4852" s="2">
        <v>2000</v>
      </c>
      <c r="L4852" s="2" t="s">
        <v>21</v>
      </c>
      <c r="M4852" s="3">
        <v>36837</v>
      </c>
    </row>
    <row r="4853" spans="1:13" x14ac:dyDescent="0.2">
      <c r="A4853" s="1" t="s">
        <v>79</v>
      </c>
      <c r="B4853" s="2" t="s">
        <v>3561</v>
      </c>
      <c r="C4853" s="2" t="s">
        <v>24</v>
      </c>
      <c r="D4853" s="4">
        <v>156000000</v>
      </c>
      <c r="E4853" s="2" t="s">
        <v>3438</v>
      </c>
      <c r="F4853" s="2" t="s">
        <v>314</v>
      </c>
      <c r="G4853" s="2">
        <v>62.9</v>
      </c>
      <c r="H4853" s="2">
        <v>37.1</v>
      </c>
      <c r="I4853" s="2" t="s">
        <v>26</v>
      </c>
      <c r="J4853" s="2" t="s">
        <v>20</v>
      </c>
      <c r="K4853" s="2">
        <v>2000</v>
      </c>
      <c r="L4853" s="2" t="s">
        <v>21</v>
      </c>
      <c r="M4853" s="3">
        <v>36837</v>
      </c>
    </row>
    <row r="4854" spans="1:13" x14ac:dyDescent="0.2">
      <c r="A4854" s="1" t="s">
        <v>13</v>
      </c>
      <c r="B4854" s="2" t="s">
        <v>3269</v>
      </c>
      <c r="C4854" s="2" t="s">
        <v>15</v>
      </c>
      <c r="D4854" s="2" t="s">
        <v>4748</v>
      </c>
      <c r="E4854" s="2" t="s">
        <v>3438</v>
      </c>
      <c r="F4854" s="2" t="s">
        <v>314</v>
      </c>
      <c r="G4854" s="2">
        <v>79.2</v>
      </c>
      <c r="H4854" s="2">
        <v>20.8</v>
      </c>
      <c r="I4854" s="2" t="s">
        <v>19</v>
      </c>
      <c r="J4854" s="2" t="s">
        <v>20</v>
      </c>
      <c r="K4854" s="2">
        <v>2000</v>
      </c>
      <c r="L4854" s="2" t="s">
        <v>21</v>
      </c>
      <c r="M4854" s="3">
        <v>36837</v>
      </c>
    </row>
    <row r="4855" spans="1:13" x14ac:dyDescent="0.2">
      <c r="A4855" s="1" t="s">
        <v>91</v>
      </c>
      <c r="B4855" s="2" t="s">
        <v>2148</v>
      </c>
      <c r="C4855" s="2" t="s">
        <v>24</v>
      </c>
      <c r="D4855" s="4">
        <v>10000000</v>
      </c>
      <c r="E4855" s="2" t="s">
        <v>3438</v>
      </c>
      <c r="F4855" s="2" t="s">
        <v>76</v>
      </c>
      <c r="G4855" s="2">
        <v>85.7</v>
      </c>
      <c r="H4855" s="2">
        <v>14.3</v>
      </c>
      <c r="I4855" s="2" t="s">
        <v>19</v>
      </c>
      <c r="J4855" s="2" t="s">
        <v>20</v>
      </c>
      <c r="K4855" s="2">
        <v>2000</v>
      </c>
      <c r="L4855" s="2" t="s">
        <v>21</v>
      </c>
      <c r="M4855" s="3">
        <v>36837</v>
      </c>
    </row>
    <row r="4856" spans="1:13" x14ac:dyDescent="0.2">
      <c r="A4856" s="1" t="s">
        <v>91</v>
      </c>
      <c r="B4856" s="2" t="s">
        <v>3575</v>
      </c>
      <c r="C4856" s="2" t="s">
        <v>24</v>
      </c>
      <c r="D4856" s="4">
        <v>137500000</v>
      </c>
      <c r="E4856" s="2" t="s">
        <v>3438</v>
      </c>
      <c r="F4856" s="2" t="s">
        <v>130</v>
      </c>
      <c r="G4856" s="2">
        <v>72.2</v>
      </c>
      <c r="H4856" s="2">
        <v>27.8</v>
      </c>
      <c r="I4856" s="2" t="s">
        <v>19</v>
      </c>
      <c r="J4856" s="2" t="s">
        <v>20</v>
      </c>
      <c r="K4856" s="2">
        <v>2000</v>
      </c>
      <c r="L4856" s="2" t="s">
        <v>21</v>
      </c>
      <c r="M4856" s="3">
        <v>36837</v>
      </c>
    </row>
    <row r="4857" spans="1:13" x14ac:dyDescent="0.2">
      <c r="A4857" s="1" t="s">
        <v>293</v>
      </c>
      <c r="B4857" s="2" t="s">
        <v>4086</v>
      </c>
      <c r="C4857" s="2" t="s">
        <v>24</v>
      </c>
      <c r="D4857" s="4">
        <v>80000000</v>
      </c>
      <c r="E4857" s="2" t="s">
        <v>3438</v>
      </c>
      <c r="F4857" s="2" t="s">
        <v>245</v>
      </c>
      <c r="G4857" s="2">
        <v>76.8</v>
      </c>
      <c r="H4857" s="2">
        <v>23.2</v>
      </c>
      <c r="I4857" s="2" t="s">
        <v>19</v>
      </c>
      <c r="J4857" s="2" t="s">
        <v>20</v>
      </c>
      <c r="K4857" s="2">
        <v>2000</v>
      </c>
      <c r="L4857" s="2" t="s">
        <v>21</v>
      </c>
      <c r="M4857" s="3">
        <v>36837</v>
      </c>
    </row>
    <row r="4858" spans="1:13" x14ac:dyDescent="0.2">
      <c r="A4858" s="1" t="s">
        <v>69</v>
      </c>
      <c r="B4858" s="2" t="s">
        <v>3579</v>
      </c>
      <c r="C4858" s="2" t="s">
        <v>24</v>
      </c>
      <c r="D4858" s="4">
        <v>41000000</v>
      </c>
      <c r="E4858" s="2" t="s">
        <v>3438</v>
      </c>
      <c r="F4858" s="2" t="s">
        <v>136</v>
      </c>
      <c r="G4858" s="2">
        <v>52.1</v>
      </c>
      <c r="H4858" s="2">
        <v>47.9</v>
      </c>
      <c r="I4858" s="2" t="s">
        <v>26</v>
      </c>
      <c r="J4858" s="2" t="s">
        <v>20</v>
      </c>
      <c r="K4858" s="2">
        <v>2000</v>
      </c>
      <c r="L4858" s="2" t="s">
        <v>21</v>
      </c>
      <c r="M4858" s="3">
        <v>36837</v>
      </c>
    </row>
    <row r="4859" spans="1:13" x14ac:dyDescent="0.2">
      <c r="A4859" s="1" t="s">
        <v>69</v>
      </c>
      <c r="B4859" s="2" t="s">
        <v>4322</v>
      </c>
      <c r="C4859" s="2" t="s">
        <v>24</v>
      </c>
      <c r="D4859" s="4">
        <v>3000000</v>
      </c>
      <c r="E4859" s="2" t="s">
        <v>3438</v>
      </c>
      <c r="F4859" s="2" t="s">
        <v>65</v>
      </c>
      <c r="G4859" s="2">
        <v>55.2</v>
      </c>
      <c r="H4859" s="2">
        <v>44.8</v>
      </c>
      <c r="I4859" s="2" t="s">
        <v>26</v>
      </c>
      <c r="J4859" s="2" t="s">
        <v>20</v>
      </c>
      <c r="K4859" s="2">
        <v>2000</v>
      </c>
      <c r="L4859" s="2" t="s">
        <v>21</v>
      </c>
      <c r="M4859" s="3">
        <v>36837</v>
      </c>
    </row>
    <row r="4860" spans="1:13" x14ac:dyDescent="0.2">
      <c r="A4860" s="1" t="s">
        <v>13</v>
      </c>
      <c r="B4860" s="2" t="s">
        <v>3921</v>
      </c>
      <c r="C4860" s="2" t="s">
        <v>24</v>
      </c>
      <c r="D4860" s="4">
        <v>15000000</v>
      </c>
      <c r="E4860" s="2" t="s">
        <v>3438</v>
      </c>
      <c r="F4860" s="2" t="s">
        <v>245</v>
      </c>
      <c r="G4860" s="2">
        <v>74.8</v>
      </c>
      <c r="H4860" s="2">
        <v>25.2</v>
      </c>
      <c r="I4860" s="2" t="s">
        <v>19</v>
      </c>
      <c r="J4860" s="2" t="s">
        <v>20</v>
      </c>
      <c r="K4860" s="2">
        <v>2000</v>
      </c>
      <c r="L4860" s="2" t="s">
        <v>21</v>
      </c>
      <c r="M4860" s="3">
        <v>36837</v>
      </c>
    </row>
    <row r="4861" spans="1:13" x14ac:dyDescent="0.2">
      <c r="A4861" s="1" t="s">
        <v>205</v>
      </c>
      <c r="B4861" s="2" t="s">
        <v>1581</v>
      </c>
      <c r="C4861" s="2" t="s">
        <v>24</v>
      </c>
      <c r="D4861" s="4">
        <v>150000000</v>
      </c>
      <c r="E4861" s="2" t="s">
        <v>3438</v>
      </c>
      <c r="F4861" s="2" t="s">
        <v>115</v>
      </c>
      <c r="G4861" s="2">
        <v>77.5</v>
      </c>
      <c r="H4861" s="2">
        <v>22.5</v>
      </c>
      <c r="I4861" s="2" t="s">
        <v>19</v>
      </c>
      <c r="J4861" s="2" t="s">
        <v>20</v>
      </c>
      <c r="K4861" s="2">
        <v>2000</v>
      </c>
      <c r="L4861" s="2" t="s">
        <v>21</v>
      </c>
      <c r="M4861" s="3">
        <v>36837</v>
      </c>
    </row>
    <row r="4862" spans="1:13" x14ac:dyDescent="0.2">
      <c r="A4862" s="1" t="s">
        <v>52</v>
      </c>
      <c r="B4862" s="2" t="s">
        <v>4720</v>
      </c>
      <c r="C4862" s="2" t="s">
        <v>24</v>
      </c>
      <c r="D4862" s="4">
        <v>16000000</v>
      </c>
      <c r="E4862" s="2" t="s">
        <v>3438</v>
      </c>
      <c r="F4862" s="2" t="s">
        <v>130</v>
      </c>
      <c r="G4862" s="2">
        <v>76.8</v>
      </c>
      <c r="H4862" s="2">
        <v>23.2</v>
      </c>
      <c r="I4862" s="2" t="s">
        <v>19</v>
      </c>
      <c r="J4862" s="2" t="s">
        <v>20</v>
      </c>
      <c r="K4862" s="2">
        <v>2000</v>
      </c>
      <c r="L4862" s="2" t="s">
        <v>21</v>
      </c>
      <c r="M4862" s="3">
        <v>36837</v>
      </c>
    </row>
    <row r="4863" spans="1:13" x14ac:dyDescent="0.2">
      <c r="A4863" s="1" t="s">
        <v>22</v>
      </c>
      <c r="B4863" s="2" t="s">
        <v>3293</v>
      </c>
      <c r="C4863" s="2" t="s">
        <v>24</v>
      </c>
      <c r="D4863" s="4">
        <v>7000000</v>
      </c>
      <c r="E4863" s="2" t="s">
        <v>3438</v>
      </c>
      <c r="F4863" s="2" t="s">
        <v>55</v>
      </c>
      <c r="G4863" s="2">
        <v>80.8</v>
      </c>
      <c r="H4863" s="2">
        <v>19.2</v>
      </c>
      <c r="I4863" s="2" t="s">
        <v>19</v>
      </c>
      <c r="J4863" s="2" t="s">
        <v>20</v>
      </c>
      <c r="K4863" s="2">
        <v>2000</v>
      </c>
      <c r="L4863" s="2" t="s">
        <v>21</v>
      </c>
      <c r="M4863" s="3">
        <v>36837</v>
      </c>
    </row>
    <row r="4864" spans="1:13" x14ac:dyDescent="0.2">
      <c r="A4864" s="1" t="s">
        <v>22</v>
      </c>
      <c r="B4864" s="2" t="s">
        <v>3293</v>
      </c>
      <c r="C4864" s="2" t="s">
        <v>15</v>
      </c>
      <c r="D4864" s="2" t="s">
        <v>4749</v>
      </c>
      <c r="E4864" s="2" t="s">
        <v>3438</v>
      </c>
      <c r="F4864" s="2" t="s">
        <v>107</v>
      </c>
      <c r="G4864" s="2">
        <v>81.099999999999994</v>
      </c>
      <c r="H4864" s="2">
        <v>18.899999999999999</v>
      </c>
      <c r="I4864" s="2" t="s">
        <v>19</v>
      </c>
      <c r="J4864" s="2" t="s">
        <v>20</v>
      </c>
      <c r="K4864" s="2">
        <v>2000</v>
      </c>
      <c r="L4864" s="2" t="s">
        <v>21</v>
      </c>
      <c r="M4864" s="3">
        <v>36837</v>
      </c>
    </row>
    <row r="4865" spans="1:13" x14ac:dyDescent="0.2">
      <c r="A4865" s="1" t="s">
        <v>220</v>
      </c>
      <c r="B4865" s="2" t="s">
        <v>3502</v>
      </c>
      <c r="C4865" s="2" t="s">
        <v>24</v>
      </c>
      <c r="D4865" s="4">
        <v>11350000</v>
      </c>
      <c r="E4865" s="2" t="s">
        <v>3438</v>
      </c>
      <c r="F4865" s="2" t="s">
        <v>59</v>
      </c>
      <c r="G4865" s="2">
        <v>72.599999999999994</v>
      </c>
      <c r="H4865" s="2">
        <v>27.4</v>
      </c>
      <c r="I4865" s="2" t="s">
        <v>19</v>
      </c>
      <c r="J4865" s="2" t="s">
        <v>20</v>
      </c>
      <c r="K4865" s="2">
        <v>2000</v>
      </c>
      <c r="L4865" s="2" t="s">
        <v>21</v>
      </c>
      <c r="M4865" s="3">
        <v>36837</v>
      </c>
    </row>
    <row r="4866" spans="1:13" x14ac:dyDescent="0.2">
      <c r="A4866" s="1" t="s">
        <v>22</v>
      </c>
      <c r="B4866" s="2" t="s">
        <v>4588</v>
      </c>
      <c r="C4866" s="2" t="s">
        <v>24</v>
      </c>
      <c r="D4866" s="4">
        <v>1200000</v>
      </c>
      <c r="E4866" s="2" t="s">
        <v>3438</v>
      </c>
      <c r="F4866" s="2" t="s">
        <v>48</v>
      </c>
      <c r="G4866" s="2">
        <v>69.8</v>
      </c>
      <c r="H4866" s="2">
        <v>30.2</v>
      </c>
      <c r="I4866" s="2" t="s">
        <v>19</v>
      </c>
      <c r="J4866" s="2" t="s">
        <v>20</v>
      </c>
      <c r="K4866" s="2">
        <v>2000</v>
      </c>
      <c r="L4866" s="2" t="s">
        <v>21</v>
      </c>
      <c r="M4866" s="3">
        <v>36837</v>
      </c>
    </row>
    <row r="4867" spans="1:13" x14ac:dyDescent="0.2">
      <c r="A4867" s="1" t="s">
        <v>13</v>
      </c>
      <c r="B4867" s="2" t="s">
        <v>3799</v>
      </c>
      <c r="C4867" s="2" t="s">
        <v>24</v>
      </c>
      <c r="D4867" s="4">
        <v>26000000</v>
      </c>
      <c r="E4867" s="2" t="s">
        <v>3438</v>
      </c>
      <c r="F4867" s="2" t="s">
        <v>115</v>
      </c>
      <c r="G4867" s="2">
        <v>71.2</v>
      </c>
      <c r="H4867" s="2">
        <v>28.8</v>
      </c>
      <c r="I4867" s="2" t="s">
        <v>19</v>
      </c>
      <c r="J4867" s="2" t="s">
        <v>20</v>
      </c>
      <c r="K4867" s="2">
        <v>2000</v>
      </c>
      <c r="L4867" s="2" t="s">
        <v>21</v>
      </c>
      <c r="M4867" s="3">
        <v>36837</v>
      </c>
    </row>
    <row r="4868" spans="1:13" x14ac:dyDescent="0.2">
      <c r="A4868" s="1" t="s">
        <v>391</v>
      </c>
      <c r="B4868" s="2" t="s">
        <v>1504</v>
      </c>
      <c r="C4868" s="2" t="s">
        <v>24</v>
      </c>
      <c r="D4868" s="4">
        <v>6610000</v>
      </c>
      <c r="E4868" s="2" t="s">
        <v>3438</v>
      </c>
      <c r="F4868" s="2" t="s">
        <v>490</v>
      </c>
      <c r="G4868" s="2">
        <v>55.1</v>
      </c>
      <c r="H4868" s="2">
        <v>44.9</v>
      </c>
      <c r="I4868" s="2" t="s">
        <v>26</v>
      </c>
      <c r="J4868" s="2" t="s">
        <v>20</v>
      </c>
      <c r="K4868" s="2">
        <v>2000</v>
      </c>
      <c r="L4868" s="2" t="s">
        <v>21</v>
      </c>
      <c r="M4868" s="3">
        <v>36837</v>
      </c>
    </row>
    <row r="4869" spans="1:13" x14ac:dyDescent="0.2">
      <c r="A4869" s="1" t="s">
        <v>32</v>
      </c>
      <c r="B4869" s="2" t="s">
        <v>1583</v>
      </c>
      <c r="C4869" s="2" t="s">
        <v>24</v>
      </c>
      <c r="D4869" s="4">
        <v>18500000</v>
      </c>
      <c r="E4869" s="2" t="s">
        <v>3438</v>
      </c>
      <c r="F4869" s="2" t="s">
        <v>44</v>
      </c>
      <c r="G4869" s="2">
        <v>74</v>
      </c>
      <c r="H4869" s="2">
        <v>26</v>
      </c>
      <c r="I4869" s="2" t="s">
        <v>19</v>
      </c>
      <c r="J4869" s="2" t="s">
        <v>20</v>
      </c>
      <c r="K4869" s="2">
        <v>2000</v>
      </c>
      <c r="L4869" s="2" t="s">
        <v>21</v>
      </c>
      <c r="M4869" s="3">
        <v>36837</v>
      </c>
    </row>
    <row r="4870" spans="1:13" x14ac:dyDescent="0.2">
      <c r="A4870" s="1" t="s">
        <v>13</v>
      </c>
      <c r="B4870" s="2" t="s">
        <v>4213</v>
      </c>
      <c r="C4870" s="2" t="s">
        <v>24</v>
      </c>
      <c r="D4870" s="4">
        <v>52000000</v>
      </c>
      <c r="E4870" s="2" t="s">
        <v>3438</v>
      </c>
      <c r="F4870" s="2" t="s">
        <v>59</v>
      </c>
      <c r="G4870" s="2">
        <v>75.400000000000006</v>
      </c>
      <c r="H4870" s="2">
        <v>24.6</v>
      </c>
      <c r="I4870" s="2" t="s">
        <v>19</v>
      </c>
      <c r="J4870" s="2" t="s">
        <v>20</v>
      </c>
      <c r="K4870" s="2">
        <v>2000</v>
      </c>
      <c r="L4870" s="2" t="s">
        <v>21</v>
      </c>
      <c r="M4870" s="3">
        <v>36837</v>
      </c>
    </row>
    <row r="4871" spans="1:13" x14ac:dyDescent="0.2">
      <c r="A4871" s="1" t="s">
        <v>177</v>
      </c>
      <c r="B4871" s="2" t="s">
        <v>4750</v>
      </c>
      <c r="C4871" s="2" t="s">
        <v>24</v>
      </c>
      <c r="D4871" s="4">
        <v>450000</v>
      </c>
      <c r="E4871" s="2" t="s">
        <v>3438</v>
      </c>
      <c r="F4871" s="2" t="s">
        <v>159</v>
      </c>
      <c r="G4871" s="2">
        <v>74.099999999999994</v>
      </c>
      <c r="H4871" s="2">
        <v>25.9</v>
      </c>
      <c r="I4871" s="2" t="s">
        <v>19</v>
      </c>
      <c r="J4871" s="2" t="s">
        <v>20</v>
      </c>
      <c r="K4871" s="2">
        <v>2000</v>
      </c>
      <c r="L4871" s="2" t="s">
        <v>21</v>
      </c>
      <c r="M4871" s="3">
        <v>36837</v>
      </c>
    </row>
    <row r="4872" spans="1:13" x14ac:dyDescent="0.2">
      <c r="A4872" s="1" t="s">
        <v>177</v>
      </c>
      <c r="B4872" s="2" t="s">
        <v>4725</v>
      </c>
      <c r="C4872" s="2" t="s">
        <v>24</v>
      </c>
      <c r="D4872" s="4">
        <v>1080000</v>
      </c>
      <c r="E4872" s="2" t="s">
        <v>3438</v>
      </c>
      <c r="F4872" s="2" t="s">
        <v>35</v>
      </c>
      <c r="G4872" s="2">
        <v>61.5</v>
      </c>
      <c r="H4872" s="2">
        <v>38.5</v>
      </c>
      <c r="I4872" s="2" t="s">
        <v>26</v>
      </c>
      <c r="J4872" s="2" t="s">
        <v>20</v>
      </c>
      <c r="K4872" s="2">
        <v>2000</v>
      </c>
      <c r="L4872" s="2" t="s">
        <v>21</v>
      </c>
      <c r="M4872" s="3">
        <v>36837</v>
      </c>
    </row>
    <row r="4873" spans="1:13" x14ac:dyDescent="0.2">
      <c r="A4873" s="1" t="s">
        <v>79</v>
      </c>
      <c r="B4873" s="2" t="s">
        <v>3461</v>
      </c>
      <c r="C4873" s="2" t="s">
        <v>24</v>
      </c>
      <c r="D4873" s="4">
        <v>75000000</v>
      </c>
      <c r="E4873" s="2" t="s">
        <v>3438</v>
      </c>
      <c r="F4873" s="2" t="s">
        <v>130</v>
      </c>
      <c r="G4873" s="2">
        <v>65.900000000000006</v>
      </c>
      <c r="H4873" s="2">
        <v>34.1</v>
      </c>
      <c r="I4873" s="2" t="s">
        <v>26</v>
      </c>
      <c r="J4873" s="2" t="s">
        <v>20</v>
      </c>
      <c r="K4873" s="2">
        <v>2000</v>
      </c>
      <c r="L4873" s="2" t="s">
        <v>49</v>
      </c>
      <c r="M4873" s="3">
        <v>36592</v>
      </c>
    </row>
    <row r="4874" spans="1:13" x14ac:dyDescent="0.2">
      <c r="A4874" s="1" t="s">
        <v>13</v>
      </c>
      <c r="B4874" s="2" t="s">
        <v>3883</v>
      </c>
      <c r="C4874" s="2" t="s">
        <v>24</v>
      </c>
      <c r="D4874" s="4">
        <v>50000000</v>
      </c>
      <c r="E4874" s="2" t="s">
        <v>3438</v>
      </c>
      <c r="F4874" s="2" t="s">
        <v>176</v>
      </c>
      <c r="G4874" s="2">
        <v>71.2</v>
      </c>
      <c r="H4874" s="2">
        <v>28.8</v>
      </c>
      <c r="I4874" s="2" t="s">
        <v>19</v>
      </c>
      <c r="J4874" s="2" t="s">
        <v>20</v>
      </c>
      <c r="K4874" s="2">
        <v>2000</v>
      </c>
      <c r="L4874" s="2" t="s">
        <v>49</v>
      </c>
      <c r="M4874" s="3">
        <v>36592</v>
      </c>
    </row>
    <row r="4875" spans="1:13" x14ac:dyDescent="0.2">
      <c r="A4875" s="1" t="s">
        <v>13</v>
      </c>
      <c r="B4875" s="2" t="s">
        <v>3885</v>
      </c>
      <c r="C4875" s="2" t="s">
        <v>24</v>
      </c>
      <c r="D4875" s="4">
        <v>40000000</v>
      </c>
      <c r="E4875" s="2" t="s">
        <v>3438</v>
      </c>
      <c r="F4875" s="2" t="s">
        <v>245</v>
      </c>
      <c r="G4875" s="2">
        <v>72.3</v>
      </c>
      <c r="H4875" s="2">
        <v>27.7</v>
      </c>
      <c r="I4875" s="2" t="s">
        <v>19</v>
      </c>
      <c r="J4875" s="2" t="s">
        <v>20</v>
      </c>
      <c r="K4875" s="2">
        <v>2000</v>
      </c>
      <c r="L4875" s="2" t="s">
        <v>49</v>
      </c>
      <c r="M4875" s="3">
        <v>36592</v>
      </c>
    </row>
    <row r="4876" spans="1:13" x14ac:dyDescent="0.2">
      <c r="A4876" s="1" t="s">
        <v>242</v>
      </c>
      <c r="B4876" s="2" t="s">
        <v>1461</v>
      </c>
      <c r="C4876" s="2" t="s">
        <v>24</v>
      </c>
      <c r="D4876" s="4">
        <v>303000000</v>
      </c>
      <c r="E4876" s="2" t="s">
        <v>3438</v>
      </c>
      <c r="F4876" s="2" t="s">
        <v>107</v>
      </c>
      <c r="G4876" s="2">
        <v>88.5</v>
      </c>
      <c r="H4876" s="2">
        <v>11.5</v>
      </c>
      <c r="I4876" s="2" t="s">
        <v>19</v>
      </c>
      <c r="J4876" s="2" t="s">
        <v>20</v>
      </c>
      <c r="K4876" s="2">
        <v>2000</v>
      </c>
      <c r="L4876" s="2" t="s">
        <v>49</v>
      </c>
      <c r="M4876" s="3">
        <v>36592</v>
      </c>
    </row>
    <row r="4877" spans="1:13" x14ac:dyDescent="0.2">
      <c r="A4877" s="1" t="s">
        <v>111</v>
      </c>
      <c r="B4877" s="2" t="s">
        <v>4751</v>
      </c>
      <c r="C4877" s="2" t="s">
        <v>24</v>
      </c>
      <c r="D4877" s="4">
        <v>10000000</v>
      </c>
      <c r="E4877" s="2" t="s">
        <v>3438</v>
      </c>
      <c r="F4877" s="2" t="s">
        <v>130</v>
      </c>
      <c r="G4877" s="2">
        <v>80</v>
      </c>
      <c r="H4877" s="2">
        <v>20</v>
      </c>
      <c r="I4877" s="2" t="s">
        <v>19</v>
      </c>
      <c r="J4877" s="2" t="s">
        <v>20</v>
      </c>
      <c r="K4877" s="2">
        <v>2000</v>
      </c>
      <c r="L4877" s="2" t="s">
        <v>49</v>
      </c>
      <c r="M4877" s="3">
        <v>36592</v>
      </c>
    </row>
    <row r="4878" spans="1:13" x14ac:dyDescent="0.2">
      <c r="A4878" s="1" t="s">
        <v>13</v>
      </c>
      <c r="B4878" s="2" t="s">
        <v>3785</v>
      </c>
      <c r="C4878" s="2" t="s">
        <v>24</v>
      </c>
      <c r="D4878" s="4">
        <v>34000000</v>
      </c>
      <c r="E4878" s="2" t="s">
        <v>3438</v>
      </c>
      <c r="F4878" s="2" t="s">
        <v>97</v>
      </c>
      <c r="G4878" s="2">
        <v>75.900000000000006</v>
      </c>
      <c r="H4878" s="2">
        <v>24.1</v>
      </c>
      <c r="I4878" s="2" t="s">
        <v>19</v>
      </c>
      <c r="J4878" s="2" t="s">
        <v>20</v>
      </c>
      <c r="K4878" s="2">
        <v>2000</v>
      </c>
      <c r="L4878" s="2" t="s">
        <v>49</v>
      </c>
      <c r="M4878" s="3">
        <v>36592</v>
      </c>
    </row>
    <row r="4879" spans="1:13" x14ac:dyDescent="0.2">
      <c r="A4879" s="1" t="s">
        <v>269</v>
      </c>
      <c r="B4879" s="2" t="s">
        <v>3930</v>
      </c>
      <c r="C4879" s="2" t="s">
        <v>24</v>
      </c>
      <c r="D4879" s="4">
        <v>40000000</v>
      </c>
      <c r="E4879" s="2" t="s">
        <v>3438</v>
      </c>
      <c r="F4879" s="2" t="s">
        <v>4752</v>
      </c>
      <c r="G4879" s="2">
        <v>58.5</v>
      </c>
      <c r="H4879" s="2">
        <v>41.5</v>
      </c>
      <c r="I4879" s="2" t="s">
        <v>26</v>
      </c>
      <c r="J4879" s="2" t="s">
        <v>20</v>
      </c>
      <c r="K4879" s="2">
        <v>2000</v>
      </c>
      <c r="L4879" s="2" t="s">
        <v>49</v>
      </c>
      <c r="M4879" s="3">
        <v>36592</v>
      </c>
    </row>
    <row r="4880" spans="1:13" x14ac:dyDescent="0.2">
      <c r="A4880" s="1" t="s">
        <v>87</v>
      </c>
      <c r="B4880" s="2" t="s">
        <v>4633</v>
      </c>
      <c r="C4880" s="2" t="s">
        <v>24</v>
      </c>
      <c r="D4880" s="4">
        <v>3300001</v>
      </c>
      <c r="E4880" s="2" t="s">
        <v>3438</v>
      </c>
      <c r="F4880" s="2" t="s">
        <v>44</v>
      </c>
      <c r="G4880" s="2">
        <v>61.9</v>
      </c>
      <c r="H4880" s="2">
        <v>38.1</v>
      </c>
      <c r="I4880" s="2" t="s">
        <v>26</v>
      </c>
      <c r="J4880" s="2" t="s">
        <v>20</v>
      </c>
      <c r="K4880" s="2">
        <v>2000</v>
      </c>
      <c r="L4880" s="2" t="s">
        <v>49</v>
      </c>
      <c r="M4880" s="3">
        <v>36592</v>
      </c>
    </row>
    <row r="4881" spans="1:13" x14ac:dyDescent="0.2">
      <c r="A4881" s="1" t="s">
        <v>293</v>
      </c>
      <c r="B4881" s="2" t="s">
        <v>3498</v>
      </c>
      <c r="C4881" s="2" t="s">
        <v>24</v>
      </c>
      <c r="D4881" s="4">
        <v>40000000</v>
      </c>
      <c r="E4881" s="2" t="s">
        <v>3438</v>
      </c>
      <c r="F4881" s="2" t="s">
        <v>44</v>
      </c>
      <c r="G4881" s="2">
        <v>65.7</v>
      </c>
      <c r="H4881" s="2">
        <v>34.299999999999997</v>
      </c>
      <c r="I4881" s="2" t="s">
        <v>26</v>
      </c>
      <c r="J4881" s="2" t="s">
        <v>20</v>
      </c>
      <c r="K4881" s="2">
        <v>2000</v>
      </c>
      <c r="L4881" s="2" t="s">
        <v>49</v>
      </c>
      <c r="M4881" s="3">
        <v>36592</v>
      </c>
    </row>
    <row r="4882" spans="1:13" x14ac:dyDescent="0.2">
      <c r="A4882" s="1" t="s">
        <v>79</v>
      </c>
      <c r="B4882" s="2" t="s">
        <v>3968</v>
      </c>
      <c r="C4882" s="2" t="s">
        <v>24</v>
      </c>
      <c r="D4882" s="4">
        <v>11000000</v>
      </c>
      <c r="E4882" s="2" t="s">
        <v>3438</v>
      </c>
      <c r="F4882" s="2" t="s">
        <v>59</v>
      </c>
      <c r="G4882" s="2">
        <v>80.900000000000006</v>
      </c>
      <c r="H4882" s="2">
        <v>19.100000000000001</v>
      </c>
      <c r="I4882" s="2" t="s">
        <v>19</v>
      </c>
      <c r="J4882" s="2" t="s">
        <v>20</v>
      </c>
      <c r="K4882" s="2">
        <v>2000</v>
      </c>
      <c r="L4882" s="2" t="s">
        <v>49</v>
      </c>
      <c r="M4882" s="3">
        <v>36592</v>
      </c>
    </row>
    <row r="4883" spans="1:13" x14ac:dyDescent="0.2">
      <c r="A4883" s="1" t="s">
        <v>79</v>
      </c>
      <c r="B4883" s="2" t="s">
        <v>3508</v>
      </c>
      <c r="C4883" s="2" t="s">
        <v>24</v>
      </c>
      <c r="D4883" s="4">
        <v>125000000</v>
      </c>
      <c r="E4883" s="2" t="s">
        <v>3438</v>
      </c>
      <c r="F4883" s="2" t="s">
        <v>245</v>
      </c>
      <c r="G4883" s="2">
        <v>69.5</v>
      </c>
      <c r="H4883" s="2">
        <v>30.5</v>
      </c>
      <c r="I4883" s="2" t="s">
        <v>19</v>
      </c>
      <c r="J4883" s="2" t="s">
        <v>20</v>
      </c>
      <c r="K4883" s="2">
        <v>2000</v>
      </c>
      <c r="L4883" s="2" t="s">
        <v>49</v>
      </c>
      <c r="M4883" s="3">
        <v>36592</v>
      </c>
    </row>
    <row r="4884" spans="1:13" x14ac:dyDescent="0.2">
      <c r="A4884" s="1" t="s">
        <v>374</v>
      </c>
      <c r="B4884" s="2" t="s">
        <v>3516</v>
      </c>
      <c r="C4884" s="2" t="s">
        <v>1230</v>
      </c>
      <c r="D4884" s="4">
        <v>6500000</v>
      </c>
      <c r="E4884" s="2" t="s">
        <v>3438</v>
      </c>
      <c r="F4884" s="2" t="s">
        <v>245</v>
      </c>
      <c r="G4884" s="2">
        <v>74.7</v>
      </c>
      <c r="H4884" s="2">
        <v>25.3</v>
      </c>
      <c r="I4884" s="2" t="s">
        <v>19</v>
      </c>
      <c r="J4884" s="2" t="s">
        <v>20</v>
      </c>
      <c r="K4884" s="2">
        <v>2000</v>
      </c>
      <c r="L4884" s="2" t="s">
        <v>49</v>
      </c>
      <c r="M4884" s="3">
        <v>36592</v>
      </c>
    </row>
    <row r="4885" spans="1:13" x14ac:dyDescent="0.2">
      <c r="A4885" s="1" t="s">
        <v>13</v>
      </c>
      <c r="B4885" s="2" t="s">
        <v>4304</v>
      </c>
      <c r="C4885" s="2" t="s">
        <v>24</v>
      </c>
      <c r="D4885" s="4">
        <v>59000000</v>
      </c>
      <c r="E4885" s="2" t="s">
        <v>3438</v>
      </c>
      <c r="F4885" s="2" t="s">
        <v>76</v>
      </c>
      <c r="G4885" s="2">
        <v>72.7</v>
      </c>
      <c r="H4885" s="2">
        <v>27.3</v>
      </c>
      <c r="I4885" s="2" t="s">
        <v>19</v>
      </c>
      <c r="J4885" s="2" t="s">
        <v>20</v>
      </c>
      <c r="K4885" s="2">
        <v>2000</v>
      </c>
      <c r="L4885" s="2" t="s">
        <v>49</v>
      </c>
      <c r="M4885" s="3">
        <v>36592</v>
      </c>
    </row>
    <row r="4886" spans="1:13" x14ac:dyDescent="0.2">
      <c r="A4886" s="1" t="s">
        <v>296</v>
      </c>
      <c r="B4886" s="2" t="s">
        <v>4306</v>
      </c>
      <c r="C4886" s="2" t="s">
        <v>24</v>
      </c>
      <c r="D4886" s="4">
        <v>9700000</v>
      </c>
      <c r="E4886" s="2" t="s">
        <v>3438</v>
      </c>
      <c r="F4886" s="2" t="s">
        <v>245</v>
      </c>
      <c r="G4886" s="2">
        <v>73.8</v>
      </c>
      <c r="H4886" s="2">
        <v>26.2</v>
      </c>
      <c r="I4886" s="2" t="s">
        <v>19</v>
      </c>
      <c r="J4886" s="2" t="s">
        <v>20</v>
      </c>
      <c r="K4886" s="2">
        <v>2000</v>
      </c>
      <c r="L4886" s="2" t="s">
        <v>49</v>
      </c>
      <c r="M4886" s="3">
        <v>36592</v>
      </c>
    </row>
    <row r="4887" spans="1:13" x14ac:dyDescent="0.2">
      <c r="A4887" s="1" t="s">
        <v>13</v>
      </c>
      <c r="B4887" s="2" t="s">
        <v>4220</v>
      </c>
      <c r="C4887" s="2" t="s">
        <v>24</v>
      </c>
      <c r="D4887" s="4">
        <v>30000000</v>
      </c>
      <c r="E4887" s="2" t="s">
        <v>3438</v>
      </c>
      <c r="F4887" s="2" t="s">
        <v>18</v>
      </c>
      <c r="G4887" s="2">
        <v>71.3</v>
      </c>
      <c r="H4887" s="2">
        <v>28.7</v>
      </c>
      <c r="I4887" s="2" t="s">
        <v>19</v>
      </c>
      <c r="J4887" s="2" t="s">
        <v>20</v>
      </c>
      <c r="K4887" s="2">
        <v>2000</v>
      </c>
      <c r="L4887" s="2" t="s">
        <v>49</v>
      </c>
      <c r="M4887" s="3">
        <v>36592</v>
      </c>
    </row>
    <row r="4888" spans="1:13" x14ac:dyDescent="0.2">
      <c r="A4888" s="1" t="s">
        <v>269</v>
      </c>
      <c r="B4888" s="2" t="s">
        <v>4753</v>
      </c>
      <c r="C4888" s="2" t="s">
        <v>24</v>
      </c>
      <c r="D4888" s="4">
        <v>30000000</v>
      </c>
      <c r="E4888" s="2" t="s">
        <v>3438</v>
      </c>
      <c r="F4888" s="2" t="s">
        <v>4754</v>
      </c>
      <c r="G4888" s="2">
        <v>65.5</v>
      </c>
      <c r="H4888" s="2">
        <v>34.5</v>
      </c>
      <c r="I4888" s="2" t="s">
        <v>26</v>
      </c>
      <c r="J4888" s="2" t="s">
        <v>20</v>
      </c>
      <c r="K4888" s="2">
        <v>2000</v>
      </c>
      <c r="L4888" s="2" t="s">
        <v>49</v>
      </c>
      <c r="M4888" s="3">
        <v>36592</v>
      </c>
    </row>
    <row r="4889" spans="1:13" x14ac:dyDescent="0.2">
      <c r="A4889" s="1" t="s">
        <v>32</v>
      </c>
      <c r="B4889" s="2" t="s">
        <v>4755</v>
      </c>
      <c r="C4889" s="2" t="s">
        <v>24</v>
      </c>
      <c r="D4889" s="4">
        <v>15000000</v>
      </c>
      <c r="E4889" s="2" t="s">
        <v>3438</v>
      </c>
      <c r="F4889" s="2" t="s">
        <v>159</v>
      </c>
      <c r="G4889" s="2">
        <v>77.400000000000006</v>
      </c>
      <c r="H4889" s="2">
        <v>22.6</v>
      </c>
      <c r="I4889" s="2" t="s">
        <v>19</v>
      </c>
      <c r="J4889" s="2" t="s">
        <v>20</v>
      </c>
      <c r="K4889" s="2">
        <v>2000</v>
      </c>
      <c r="L4889" s="2" t="s">
        <v>49</v>
      </c>
      <c r="M4889" s="3">
        <v>36592</v>
      </c>
    </row>
    <row r="4890" spans="1:13" x14ac:dyDescent="0.2">
      <c r="A4890" s="1" t="s">
        <v>269</v>
      </c>
      <c r="B4890" s="2" t="s">
        <v>4232</v>
      </c>
      <c r="C4890" s="2" t="s">
        <v>24</v>
      </c>
      <c r="D4890" s="4">
        <v>67000000</v>
      </c>
      <c r="E4890" s="2" t="s">
        <v>3438</v>
      </c>
      <c r="F4890" s="2" t="s">
        <v>4756</v>
      </c>
      <c r="G4890" s="2">
        <v>71.900000000000006</v>
      </c>
      <c r="H4890" s="2">
        <v>28.1</v>
      </c>
      <c r="I4890" s="2" t="s">
        <v>19</v>
      </c>
      <c r="J4890" s="2" t="s">
        <v>20</v>
      </c>
      <c r="K4890" s="2">
        <v>2000</v>
      </c>
      <c r="L4890" s="2" t="s">
        <v>49</v>
      </c>
      <c r="M4890" s="3">
        <v>36592</v>
      </c>
    </row>
    <row r="4891" spans="1:13" x14ac:dyDescent="0.2">
      <c r="A4891" s="1" t="s">
        <v>242</v>
      </c>
      <c r="B4891" s="2" t="s">
        <v>243</v>
      </c>
      <c r="C4891" s="2" t="s">
        <v>15</v>
      </c>
      <c r="D4891" s="2" t="s">
        <v>4757</v>
      </c>
      <c r="E4891" s="2" t="s">
        <v>3438</v>
      </c>
      <c r="F4891" s="2" t="s">
        <v>90</v>
      </c>
      <c r="G4891" s="2">
        <v>82.4</v>
      </c>
      <c r="H4891" s="2">
        <v>17.600000000000001</v>
      </c>
      <c r="I4891" s="2" t="s">
        <v>19</v>
      </c>
      <c r="J4891" s="2" t="s">
        <v>20</v>
      </c>
      <c r="K4891" s="2">
        <v>1998</v>
      </c>
      <c r="L4891" s="2" t="s">
        <v>21</v>
      </c>
      <c r="M4891" s="3">
        <v>36102</v>
      </c>
    </row>
    <row r="4892" spans="1:13" x14ac:dyDescent="0.2">
      <c r="A4892" s="1" t="s">
        <v>111</v>
      </c>
      <c r="B4892" s="2" t="s">
        <v>4063</v>
      </c>
      <c r="C4892" s="2" t="s">
        <v>24</v>
      </c>
      <c r="D4892" s="4">
        <v>88000000</v>
      </c>
      <c r="E4892" s="2" t="s">
        <v>3438</v>
      </c>
      <c r="F4892" s="2" t="s">
        <v>233</v>
      </c>
      <c r="G4892" s="2">
        <v>72.3</v>
      </c>
      <c r="H4892" s="2">
        <v>27.7</v>
      </c>
      <c r="I4892" s="2" t="s">
        <v>19</v>
      </c>
      <c r="J4892" s="2" t="s">
        <v>20</v>
      </c>
      <c r="K4892" s="2">
        <v>1998</v>
      </c>
      <c r="L4892" s="2" t="s">
        <v>21</v>
      </c>
      <c r="M4892" s="3">
        <v>36102</v>
      </c>
    </row>
    <row r="4893" spans="1:13" x14ac:dyDescent="0.2">
      <c r="A4893" s="1" t="s">
        <v>13</v>
      </c>
      <c r="B4893" s="2" t="s">
        <v>3458</v>
      </c>
      <c r="C4893" s="2" t="s">
        <v>24</v>
      </c>
      <c r="D4893" s="4">
        <v>131000000</v>
      </c>
      <c r="E4893" s="2" t="s">
        <v>3438</v>
      </c>
      <c r="F4893" s="2" t="s">
        <v>97</v>
      </c>
      <c r="G4893" s="2">
        <v>86.9</v>
      </c>
      <c r="H4893" s="2">
        <v>13.1</v>
      </c>
      <c r="I4893" s="2" t="s">
        <v>19</v>
      </c>
      <c r="J4893" s="2" t="s">
        <v>20</v>
      </c>
      <c r="K4893" s="2">
        <v>1998</v>
      </c>
      <c r="L4893" s="2" t="s">
        <v>21</v>
      </c>
      <c r="M4893" s="3">
        <v>36102</v>
      </c>
    </row>
    <row r="4894" spans="1:13" x14ac:dyDescent="0.2">
      <c r="A4894" s="1" t="s">
        <v>363</v>
      </c>
      <c r="B4894" s="2" t="s">
        <v>3672</v>
      </c>
      <c r="C4894" s="2" t="s">
        <v>24</v>
      </c>
      <c r="D4894" s="4">
        <v>37500000</v>
      </c>
      <c r="E4894" s="2" t="s">
        <v>3438</v>
      </c>
      <c r="F4894" s="2" t="s">
        <v>44</v>
      </c>
      <c r="G4894" s="2">
        <v>61.4</v>
      </c>
      <c r="H4894" s="2">
        <v>38.6</v>
      </c>
      <c r="I4894" s="2" t="s">
        <v>26</v>
      </c>
      <c r="J4894" s="2" t="s">
        <v>20</v>
      </c>
      <c r="K4894" s="2">
        <v>1998</v>
      </c>
      <c r="L4894" s="2" t="s">
        <v>21</v>
      </c>
      <c r="M4894" s="3">
        <v>36102</v>
      </c>
    </row>
    <row r="4895" spans="1:13" x14ac:dyDescent="0.2">
      <c r="A4895" s="1" t="s">
        <v>52</v>
      </c>
      <c r="B4895" s="2" t="s">
        <v>2139</v>
      </c>
      <c r="C4895" s="2" t="s">
        <v>24</v>
      </c>
      <c r="D4895" s="4">
        <v>94700000</v>
      </c>
      <c r="E4895" s="2" t="s">
        <v>3438</v>
      </c>
      <c r="F4895" s="2" t="s">
        <v>65</v>
      </c>
      <c r="G4895" s="2">
        <v>75.8</v>
      </c>
      <c r="H4895" s="2">
        <v>24.2</v>
      </c>
      <c r="I4895" s="2" t="s">
        <v>19</v>
      </c>
      <c r="J4895" s="2" t="s">
        <v>20</v>
      </c>
      <c r="K4895" s="2">
        <v>1998</v>
      </c>
      <c r="L4895" s="2" t="s">
        <v>21</v>
      </c>
      <c r="M4895" s="3">
        <v>36102</v>
      </c>
    </row>
    <row r="4896" spans="1:13" x14ac:dyDescent="0.2">
      <c r="A4896" s="1" t="s">
        <v>374</v>
      </c>
      <c r="B4896" s="2" t="s">
        <v>3466</v>
      </c>
      <c r="C4896" s="2" t="s">
        <v>24</v>
      </c>
      <c r="D4896" s="4">
        <v>33500000</v>
      </c>
      <c r="E4896" s="2" t="s">
        <v>3438</v>
      </c>
      <c r="F4896" s="2" t="s">
        <v>65</v>
      </c>
      <c r="G4896" s="2">
        <v>63.4</v>
      </c>
      <c r="H4896" s="2">
        <v>36.6</v>
      </c>
      <c r="I4896" s="2" t="s">
        <v>26</v>
      </c>
      <c r="J4896" s="2" t="s">
        <v>20</v>
      </c>
      <c r="K4896" s="2">
        <v>1998</v>
      </c>
      <c r="L4896" s="2" t="s">
        <v>21</v>
      </c>
      <c r="M4896" s="3">
        <v>36102</v>
      </c>
    </row>
    <row r="4897" spans="1:13" x14ac:dyDescent="0.2">
      <c r="A4897" s="1" t="s">
        <v>374</v>
      </c>
      <c r="B4897" s="2" t="s">
        <v>3466</v>
      </c>
      <c r="C4897" s="2" t="s">
        <v>24</v>
      </c>
      <c r="D4897" s="4">
        <v>16500000</v>
      </c>
      <c r="E4897" s="2" t="s">
        <v>3438</v>
      </c>
      <c r="F4897" s="2" t="s">
        <v>115</v>
      </c>
      <c r="G4897" s="2">
        <v>61.7</v>
      </c>
      <c r="H4897" s="2">
        <v>38.299999999999997</v>
      </c>
      <c r="I4897" s="2" t="s">
        <v>26</v>
      </c>
      <c r="J4897" s="2" t="s">
        <v>20</v>
      </c>
      <c r="K4897" s="2">
        <v>1998</v>
      </c>
      <c r="L4897" s="2" t="s">
        <v>21</v>
      </c>
      <c r="M4897" s="3">
        <v>36102</v>
      </c>
    </row>
    <row r="4898" spans="1:13" x14ac:dyDescent="0.2">
      <c r="A4898" s="1" t="s">
        <v>79</v>
      </c>
      <c r="B4898" s="2" t="s">
        <v>3679</v>
      </c>
      <c r="C4898" s="2" t="s">
        <v>24</v>
      </c>
      <c r="D4898" s="4">
        <v>1510000000</v>
      </c>
      <c r="E4898" s="2" t="s">
        <v>3438</v>
      </c>
      <c r="F4898" s="2" t="s">
        <v>831</v>
      </c>
      <c r="G4898" s="2">
        <v>78.5</v>
      </c>
      <c r="H4898" s="2">
        <v>21.5</v>
      </c>
      <c r="I4898" s="2" t="s">
        <v>19</v>
      </c>
      <c r="J4898" s="2" t="s">
        <v>20</v>
      </c>
      <c r="K4898" s="2">
        <v>1998</v>
      </c>
      <c r="L4898" s="2" t="s">
        <v>21</v>
      </c>
      <c r="M4898" s="3">
        <v>36102</v>
      </c>
    </row>
    <row r="4899" spans="1:13" x14ac:dyDescent="0.2">
      <c r="A4899" s="1" t="s">
        <v>217</v>
      </c>
      <c r="B4899" s="2" t="s">
        <v>3876</v>
      </c>
      <c r="C4899" s="2" t="s">
        <v>24</v>
      </c>
      <c r="D4899" s="4">
        <v>157000000</v>
      </c>
      <c r="E4899" s="2" t="s">
        <v>3438</v>
      </c>
      <c r="F4899" s="2" t="s">
        <v>44</v>
      </c>
      <c r="G4899" s="2">
        <v>72.099999999999994</v>
      </c>
      <c r="H4899" s="2">
        <v>27.9</v>
      </c>
      <c r="I4899" s="2" t="s">
        <v>19</v>
      </c>
      <c r="J4899" s="2" t="s">
        <v>20</v>
      </c>
      <c r="K4899" s="2">
        <v>1998</v>
      </c>
      <c r="L4899" s="2" t="s">
        <v>21</v>
      </c>
      <c r="M4899" s="3">
        <v>36102</v>
      </c>
    </row>
    <row r="4900" spans="1:13" x14ac:dyDescent="0.2">
      <c r="A4900" s="1" t="s">
        <v>22</v>
      </c>
      <c r="B4900" s="2" t="s">
        <v>4068</v>
      </c>
      <c r="C4900" s="2" t="s">
        <v>24</v>
      </c>
      <c r="D4900" s="4">
        <v>33000000</v>
      </c>
      <c r="E4900" s="2" t="s">
        <v>3438</v>
      </c>
      <c r="F4900" s="2" t="s">
        <v>4758</v>
      </c>
      <c r="G4900" s="2">
        <v>59.6</v>
      </c>
      <c r="H4900" s="2">
        <v>40.4</v>
      </c>
      <c r="I4900" s="2" t="s">
        <v>26</v>
      </c>
      <c r="J4900" s="2" t="s">
        <v>20</v>
      </c>
      <c r="K4900" s="2">
        <v>1998</v>
      </c>
      <c r="L4900" s="2" t="s">
        <v>21</v>
      </c>
      <c r="M4900" s="3">
        <v>36102</v>
      </c>
    </row>
    <row r="4901" spans="1:13" x14ac:dyDescent="0.2">
      <c r="A4901" s="1" t="s">
        <v>13</v>
      </c>
      <c r="B4901" s="2" t="s">
        <v>4070</v>
      </c>
      <c r="C4901" s="2" t="s">
        <v>24</v>
      </c>
      <c r="D4901" s="4">
        <v>42500000</v>
      </c>
      <c r="E4901" s="2" t="s">
        <v>3438</v>
      </c>
      <c r="F4901" s="2" t="s">
        <v>233</v>
      </c>
      <c r="G4901" s="2">
        <v>69.8</v>
      </c>
      <c r="H4901" s="2">
        <v>30.2</v>
      </c>
      <c r="I4901" s="2" t="s">
        <v>19</v>
      </c>
      <c r="J4901" s="2" t="s">
        <v>20</v>
      </c>
      <c r="K4901" s="2">
        <v>1998</v>
      </c>
      <c r="L4901" s="2" t="s">
        <v>21</v>
      </c>
      <c r="M4901" s="3">
        <v>36102</v>
      </c>
    </row>
    <row r="4902" spans="1:13" x14ac:dyDescent="0.2">
      <c r="A4902" s="1" t="s">
        <v>23</v>
      </c>
      <c r="B4902" s="2" t="s">
        <v>23</v>
      </c>
      <c r="C4902" s="2" t="s">
        <v>24</v>
      </c>
      <c r="D4902" s="4">
        <v>9200000000</v>
      </c>
      <c r="E4902" s="2" t="s">
        <v>3438</v>
      </c>
      <c r="F4902" s="2" t="s">
        <v>3154</v>
      </c>
      <c r="G4902" s="2">
        <v>62.5</v>
      </c>
      <c r="H4902" s="2">
        <v>37.5</v>
      </c>
      <c r="I4902" s="2" t="s">
        <v>19</v>
      </c>
      <c r="J4902" s="2" t="s">
        <v>27</v>
      </c>
      <c r="K4902" s="2">
        <v>1998</v>
      </c>
      <c r="L4902" s="2" t="s">
        <v>21</v>
      </c>
      <c r="M4902" s="3">
        <v>36102</v>
      </c>
    </row>
    <row r="4903" spans="1:13" x14ac:dyDescent="0.2">
      <c r="A4903" s="1" t="s">
        <v>13</v>
      </c>
      <c r="B4903" s="2" t="s">
        <v>3269</v>
      </c>
      <c r="C4903" s="2" t="s">
        <v>24</v>
      </c>
      <c r="D4903" s="4">
        <v>53000000</v>
      </c>
      <c r="E4903" s="2" t="s">
        <v>3438</v>
      </c>
      <c r="F4903" s="2" t="s">
        <v>257</v>
      </c>
      <c r="G4903" s="2">
        <v>80.2</v>
      </c>
      <c r="H4903" s="2">
        <v>19.8</v>
      </c>
      <c r="I4903" s="2" t="s">
        <v>19</v>
      </c>
      <c r="J4903" s="2" t="s">
        <v>20</v>
      </c>
      <c r="K4903" s="2">
        <v>1998</v>
      </c>
      <c r="L4903" s="2" t="s">
        <v>21</v>
      </c>
      <c r="M4903" s="3">
        <v>36102</v>
      </c>
    </row>
    <row r="4904" spans="1:13" x14ac:dyDescent="0.2">
      <c r="A4904" s="1" t="s">
        <v>13</v>
      </c>
      <c r="B4904" s="2" t="s">
        <v>4046</v>
      </c>
      <c r="C4904" s="2" t="s">
        <v>24</v>
      </c>
      <c r="D4904" s="4">
        <v>107000000</v>
      </c>
      <c r="E4904" s="2" t="s">
        <v>3438</v>
      </c>
      <c r="F4904" s="2" t="s">
        <v>76</v>
      </c>
      <c r="G4904" s="2">
        <v>66.099999999999994</v>
      </c>
      <c r="H4904" s="2">
        <v>33.9</v>
      </c>
      <c r="I4904" s="2" t="s">
        <v>26</v>
      </c>
      <c r="J4904" s="2" t="s">
        <v>20</v>
      </c>
      <c r="K4904" s="2">
        <v>1998</v>
      </c>
      <c r="L4904" s="2" t="s">
        <v>21</v>
      </c>
      <c r="M4904" s="3">
        <v>36102</v>
      </c>
    </row>
    <row r="4905" spans="1:13" x14ac:dyDescent="0.2">
      <c r="A4905" s="1" t="s">
        <v>511</v>
      </c>
      <c r="B4905" s="2" t="s">
        <v>1030</v>
      </c>
      <c r="C4905" s="2" t="s">
        <v>24</v>
      </c>
      <c r="D4905" s="4">
        <v>10000000</v>
      </c>
      <c r="E4905" s="2" t="s">
        <v>3438</v>
      </c>
      <c r="F4905" s="2" t="s">
        <v>251</v>
      </c>
      <c r="G4905" s="2">
        <v>69.599999999999994</v>
      </c>
      <c r="H4905" s="2">
        <v>30.4</v>
      </c>
      <c r="I4905" s="2" t="s">
        <v>19</v>
      </c>
      <c r="J4905" s="2" t="s">
        <v>20</v>
      </c>
      <c r="K4905" s="2">
        <v>1998</v>
      </c>
      <c r="L4905" s="2" t="s">
        <v>21</v>
      </c>
      <c r="M4905" s="3">
        <v>36102</v>
      </c>
    </row>
    <row r="4906" spans="1:13" x14ac:dyDescent="0.2">
      <c r="A4906" s="1" t="s">
        <v>22</v>
      </c>
      <c r="B4906" s="2" t="s">
        <v>3900</v>
      </c>
      <c r="C4906" s="2" t="s">
        <v>24</v>
      </c>
      <c r="D4906" s="4">
        <v>23000000</v>
      </c>
      <c r="E4906" s="2" t="s">
        <v>3438</v>
      </c>
      <c r="F4906" s="2" t="s">
        <v>245</v>
      </c>
      <c r="G4906" s="2">
        <v>62.6</v>
      </c>
      <c r="H4906" s="2">
        <v>37.4</v>
      </c>
      <c r="I4906" s="2" t="s">
        <v>26</v>
      </c>
      <c r="J4906" s="2" t="s">
        <v>20</v>
      </c>
      <c r="K4906" s="2">
        <v>1998</v>
      </c>
      <c r="L4906" s="2" t="s">
        <v>21</v>
      </c>
      <c r="M4906" s="3">
        <v>36102</v>
      </c>
    </row>
    <row r="4907" spans="1:13" x14ac:dyDescent="0.2">
      <c r="A4907" s="1" t="s">
        <v>22</v>
      </c>
      <c r="B4907" s="2" t="s">
        <v>3900</v>
      </c>
      <c r="C4907" s="2" t="s">
        <v>24</v>
      </c>
      <c r="D4907" s="4">
        <v>30000000</v>
      </c>
      <c r="E4907" s="2" t="s">
        <v>3438</v>
      </c>
      <c r="F4907" s="2" t="s">
        <v>48</v>
      </c>
      <c r="G4907" s="2">
        <v>61.3</v>
      </c>
      <c r="H4907" s="2">
        <v>38.700000000000003</v>
      </c>
      <c r="I4907" s="2" t="s">
        <v>26</v>
      </c>
      <c r="J4907" s="2" t="s">
        <v>20</v>
      </c>
      <c r="K4907" s="2">
        <v>1998</v>
      </c>
      <c r="L4907" s="2" t="s">
        <v>21</v>
      </c>
      <c r="M4907" s="3">
        <v>36102</v>
      </c>
    </row>
    <row r="4908" spans="1:13" x14ac:dyDescent="0.2">
      <c r="A4908" s="1" t="s">
        <v>22</v>
      </c>
      <c r="B4908" s="2" t="s">
        <v>4538</v>
      </c>
      <c r="C4908" s="2" t="s">
        <v>24</v>
      </c>
      <c r="D4908" s="4">
        <v>27000000</v>
      </c>
      <c r="E4908" s="2" t="s">
        <v>3438</v>
      </c>
      <c r="F4908" s="2" t="s">
        <v>107</v>
      </c>
      <c r="G4908" s="2">
        <v>77.7</v>
      </c>
      <c r="H4908" s="2">
        <v>22.3</v>
      </c>
      <c r="I4908" s="2" t="s">
        <v>19</v>
      </c>
      <c r="J4908" s="2" t="s">
        <v>20</v>
      </c>
      <c r="K4908" s="2">
        <v>1998</v>
      </c>
      <c r="L4908" s="2" t="s">
        <v>21</v>
      </c>
      <c r="M4908" s="3">
        <v>36102</v>
      </c>
    </row>
    <row r="4909" spans="1:13" x14ac:dyDescent="0.2">
      <c r="A4909" s="1" t="s">
        <v>22</v>
      </c>
      <c r="B4909" s="2" t="s">
        <v>4174</v>
      </c>
      <c r="C4909" s="2" t="s">
        <v>24</v>
      </c>
      <c r="D4909" s="4">
        <v>67500000</v>
      </c>
      <c r="E4909" s="2" t="s">
        <v>3438</v>
      </c>
      <c r="F4909" s="2" t="s">
        <v>59</v>
      </c>
      <c r="G4909" s="2">
        <v>61.2</v>
      </c>
      <c r="H4909" s="2">
        <v>38.799999999999997</v>
      </c>
      <c r="I4909" s="2" t="s">
        <v>26</v>
      </c>
      <c r="J4909" s="2" t="s">
        <v>20</v>
      </c>
      <c r="K4909" s="2">
        <v>1998</v>
      </c>
      <c r="L4909" s="2" t="s">
        <v>21</v>
      </c>
      <c r="M4909" s="3">
        <v>36102</v>
      </c>
    </row>
    <row r="4910" spans="1:13" x14ac:dyDescent="0.2">
      <c r="A4910" s="1" t="s">
        <v>13</v>
      </c>
      <c r="B4910" s="2" t="s">
        <v>4175</v>
      </c>
      <c r="C4910" s="2" t="s">
        <v>24</v>
      </c>
      <c r="D4910" s="4">
        <v>14700000</v>
      </c>
      <c r="E4910" s="2" t="s">
        <v>3438</v>
      </c>
      <c r="F4910" s="2" t="s">
        <v>314</v>
      </c>
      <c r="G4910" s="2">
        <v>68.900000000000006</v>
      </c>
      <c r="H4910" s="2">
        <v>31.1</v>
      </c>
      <c r="I4910" s="2" t="s">
        <v>19</v>
      </c>
      <c r="J4910" s="2" t="s">
        <v>20</v>
      </c>
      <c r="K4910" s="2">
        <v>1998</v>
      </c>
      <c r="L4910" s="2" t="s">
        <v>21</v>
      </c>
      <c r="M4910" s="3">
        <v>36102</v>
      </c>
    </row>
    <row r="4911" spans="1:13" x14ac:dyDescent="0.2">
      <c r="A4911" s="1" t="s">
        <v>293</v>
      </c>
      <c r="B4911" s="2" t="s">
        <v>3910</v>
      </c>
      <c r="C4911" s="2" t="s">
        <v>24</v>
      </c>
      <c r="D4911" s="4">
        <v>122000000</v>
      </c>
      <c r="E4911" s="2" t="s">
        <v>3438</v>
      </c>
      <c r="F4911" s="2" t="s">
        <v>136</v>
      </c>
      <c r="G4911" s="2">
        <v>61</v>
      </c>
      <c r="H4911" s="2">
        <v>39</v>
      </c>
      <c r="I4911" s="2" t="s">
        <v>26</v>
      </c>
      <c r="J4911" s="2" t="s">
        <v>20</v>
      </c>
      <c r="K4911" s="2">
        <v>1998</v>
      </c>
      <c r="L4911" s="2" t="s">
        <v>21</v>
      </c>
      <c r="M4911" s="3">
        <v>36102</v>
      </c>
    </row>
    <row r="4912" spans="1:13" x14ac:dyDescent="0.2">
      <c r="A4912" s="1" t="s">
        <v>420</v>
      </c>
      <c r="B4912" s="2" t="s">
        <v>3911</v>
      </c>
      <c r="C4912" s="2" t="s">
        <v>24</v>
      </c>
      <c r="D4912" s="4">
        <v>5000000</v>
      </c>
      <c r="E4912" s="2" t="s">
        <v>3438</v>
      </c>
      <c r="F4912" s="2" t="s">
        <v>48</v>
      </c>
      <c r="G4912" s="2">
        <v>63.6</v>
      </c>
      <c r="H4912" s="2">
        <v>36.4</v>
      </c>
      <c r="I4912" s="2" t="s">
        <v>26</v>
      </c>
      <c r="J4912" s="2" t="s">
        <v>20</v>
      </c>
      <c r="K4912" s="2">
        <v>1998</v>
      </c>
      <c r="L4912" s="2" t="s">
        <v>21</v>
      </c>
      <c r="M4912" s="3">
        <v>36102</v>
      </c>
    </row>
    <row r="4913" spans="1:13" x14ac:dyDescent="0.2">
      <c r="A4913" s="1" t="s">
        <v>91</v>
      </c>
      <c r="B4913" s="2" t="s">
        <v>3575</v>
      </c>
      <c r="C4913" s="2" t="s">
        <v>24</v>
      </c>
      <c r="D4913" s="4">
        <v>190000000</v>
      </c>
      <c r="E4913" s="2" t="s">
        <v>3438</v>
      </c>
      <c r="F4913" s="2" t="s">
        <v>55</v>
      </c>
      <c r="G4913" s="2">
        <v>66.3</v>
      </c>
      <c r="H4913" s="2">
        <v>33.700000000000003</v>
      </c>
      <c r="I4913" s="2" t="s">
        <v>26</v>
      </c>
      <c r="J4913" s="2" t="s">
        <v>20</v>
      </c>
      <c r="K4913" s="2">
        <v>1998</v>
      </c>
      <c r="L4913" s="2" t="s">
        <v>21</v>
      </c>
      <c r="M4913" s="3">
        <v>36102</v>
      </c>
    </row>
    <row r="4914" spans="1:13" x14ac:dyDescent="0.2">
      <c r="A4914" s="1" t="s">
        <v>22</v>
      </c>
      <c r="B4914" s="2" t="s">
        <v>3578</v>
      </c>
      <c r="C4914" s="2" t="s">
        <v>24</v>
      </c>
      <c r="D4914" s="4">
        <v>16000000</v>
      </c>
      <c r="E4914" s="2" t="s">
        <v>3438</v>
      </c>
      <c r="F4914" s="2" t="s">
        <v>251</v>
      </c>
      <c r="G4914" s="2">
        <v>71.8</v>
      </c>
      <c r="H4914" s="2">
        <v>28.2</v>
      </c>
      <c r="I4914" s="2" t="s">
        <v>19</v>
      </c>
      <c r="J4914" s="2" t="s">
        <v>20</v>
      </c>
      <c r="K4914" s="2">
        <v>1998</v>
      </c>
      <c r="L4914" s="2" t="s">
        <v>21</v>
      </c>
      <c r="M4914" s="3">
        <v>36102</v>
      </c>
    </row>
    <row r="4915" spans="1:13" x14ac:dyDescent="0.2">
      <c r="A4915" s="1" t="s">
        <v>79</v>
      </c>
      <c r="B4915" s="2" t="s">
        <v>3580</v>
      </c>
      <c r="C4915" s="2" t="s">
        <v>24</v>
      </c>
      <c r="D4915" s="4">
        <v>95000000</v>
      </c>
      <c r="E4915" s="2" t="s">
        <v>3438</v>
      </c>
      <c r="F4915" s="2" t="s">
        <v>367</v>
      </c>
      <c r="G4915" s="2">
        <v>75.599999999999994</v>
      </c>
      <c r="H4915" s="2">
        <v>24.4</v>
      </c>
      <c r="I4915" s="2" t="s">
        <v>19</v>
      </c>
      <c r="J4915" s="2" t="s">
        <v>20</v>
      </c>
      <c r="K4915" s="2">
        <v>1998</v>
      </c>
      <c r="L4915" s="2" t="s">
        <v>21</v>
      </c>
      <c r="M4915" s="3">
        <v>36102</v>
      </c>
    </row>
    <row r="4916" spans="1:13" x14ac:dyDescent="0.2">
      <c r="A4916" s="1" t="s">
        <v>116</v>
      </c>
      <c r="B4916" s="2" t="s">
        <v>4292</v>
      </c>
      <c r="C4916" s="2" t="s">
        <v>24</v>
      </c>
      <c r="D4916" s="4">
        <v>13750000</v>
      </c>
      <c r="E4916" s="2" t="s">
        <v>3438</v>
      </c>
      <c r="F4916" s="2" t="s">
        <v>159</v>
      </c>
      <c r="G4916" s="2">
        <v>62.1</v>
      </c>
      <c r="H4916" s="2">
        <v>37.9</v>
      </c>
      <c r="I4916" s="2" t="s">
        <v>26</v>
      </c>
      <c r="J4916" s="2" t="s">
        <v>20</v>
      </c>
      <c r="K4916" s="2">
        <v>1998</v>
      </c>
      <c r="L4916" s="2" t="s">
        <v>21</v>
      </c>
      <c r="M4916" s="3">
        <v>36102</v>
      </c>
    </row>
    <row r="4917" spans="1:13" x14ac:dyDescent="0.2">
      <c r="A4917" s="1" t="s">
        <v>52</v>
      </c>
      <c r="B4917" s="2" t="s">
        <v>3588</v>
      </c>
      <c r="C4917" s="2" t="s">
        <v>24</v>
      </c>
      <c r="D4917" s="4">
        <v>70000000</v>
      </c>
      <c r="E4917" s="2" t="s">
        <v>3438</v>
      </c>
      <c r="F4917" s="2" t="s">
        <v>245</v>
      </c>
      <c r="G4917" s="2">
        <v>62.9</v>
      </c>
      <c r="H4917" s="2">
        <v>37.1</v>
      </c>
      <c r="I4917" s="2" t="s">
        <v>26</v>
      </c>
      <c r="J4917" s="2" t="s">
        <v>20</v>
      </c>
      <c r="K4917" s="2">
        <v>1998</v>
      </c>
      <c r="L4917" s="2" t="s">
        <v>21</v>
      </c>
      <c r="M4917" s="3">
        <v>36102</v>
      </c>
    </row>
    <row r="4918" spans="1:13" x14ac:dyDescent="0.2">
      <c r="A4918" s="1" t="s">
        <v>79</v>
      </c>
      <c r="B4918" s="2" t="s">
        <v>4193</v>
      </c>
      <c r="C4918" s="2" t="s">
        <v>24</v>
      </c>
      <c r="D4918" s="4">
        <v>1500000</v>
      </c>
      <c r="E4918" s="2" t="s">
        <v>3438</v>
      </c>
      <c r="F4918" s="2" t="s">
        <v>130</v>
      </c>
      <c r="G4918" s="2">
        <v>70.400000000000006</v>
      </c>
      <c r="H4918" s="2">
        <v>29.6</v>
      </c>
      <c r="I4918" s="2" t="s">
        <v>19</v>
      </c>
      <c r="J4918" s="2" t="s">
        <v>20</v>
      </c>
      <c r="K4918" s="2">
        <v>1998</v>
      </c>
      <c r="L4918" s="2" t="s">
        <v>21</v>
      </c>
      <c r="M4918" s="3">
        <v>36102</v>
      </c>
    </row>
    <row r="4919" spans="1:13" x14ac:dyDescent="0.2">
      <c r="A4919" s="1" t="s">
        <v>521</v>
      </c>
      <c r="B4919" s="2" t="s">
        <v>3943</v>
      </c>
      <c r="C4919" s="2" t="s">
        <v>24</v>
      </c>
      <c r="D4919" s="4">
        <v>29790000</v>
      </c>
      <c r="E4919" s="2" t="s">
        <v>3438</v>
      </c>
      <c r="F4919" s="2" t="s">
        <v>107</v>
      </c>
      <c r="G4919" s="2">
        <v>46.4</v>
      </c>
      <c r="H4919" s="2">
        <v>53.6</v>
      </c>
      <c r="I4919" s="2" t="s">
        <v>26</v>
      </c>
      <c r="J4919" s="2" t="s">
        <v>20</v>
      </c>
      <c r="K4919" s="2">
        <v>1998</v>
      </c>
      <c r="L4919" s="2" t="s">
        <v>21</v>
      </c>
      <c r="M4919" s="3">
        <v>36102</v>
      </c>
    </row>
    <row r="4920" spans="1:13" x14ac:dyDescent="0.2">
      <c r="A4920" s="1" t="s">
        <v>13</v>
      </c>
      <c r="B4920" s="2" t="s">
        <v>4452</v>
      </c>
      <c r="C4920" s="2" t="s">
        <v>24</v>
      </c>
      <c r="D4920" s="4">
        <v>53000000</v>
      </c>
      <c r="E4920" s="2" t="s">
        <v>3438</v>
      </c>
      <c r="F4920" s="2" t="s">
        <v>176</v>
      </c>
      <c r="G4920" s="2">
        <v>63.3</v>
      </c>
      <c r="H4920" s="2">
        <v>36.700000000000003</v>
      </c>
      <c r="I4920" s="2" t="s">
        <v>26</v>
      </c>
      <c r="J4920" s="2" t="s">
        <v>20</v>
      </c>
      <c r="K4920" s="2">
        <v>1998</v>
      </c>
      <c r="L4920" s="2" t="s">
        <v>21</v>
      </c>
      <c r="M4920" s="3">
        <v>36102</v>
      </c>
    </row>
    <row r="4921" spans="1:13" x14ac:dyDescent="0.2">
      <c r="A4921" s="1" t="s">
        <v>13</v>
      </c>
      <c r="B4921" s="2" t="s">
        <v>3601</v>
      </c>
      <c r="C4921" s="2" t="s">
        <v>24</v>
      </c>
      <c r="D4921" s="4">
        <v>26000000</v>
      </c>
      <c r="E4921" s="2" t="s">
        <v>3438</v>
      </c>
      <c r="F4921" s="2" t="s">
        <v>44</v>
      </c>
      <c r="G4921" s="2">
        <v>73.5</v>
      </c>
      <c r="H4921" s="2">
        <v>26.5</v>
      </c>
      <c r="I4921" s="2" t="s">
        <v>19</v>
      </c>
      <c r="J4921" s="2" t="s">
        <v>20</v>
      </c>
      <c r="K4921" s="2">
        <v>1998</v>
      </c>
      <c r="L4921" s="2" t="s">
        <v>21</v>
      </c>
      <c r="M4921" s="3">
        <v>36102</v>
      </c>
    </row>
    <row r="4922" spans="1:13" x14ac:dyDescent="0.2">
      <c r="A4922" s="1" t="s">
        <v>374</v>
      </c>
      <c r="B4922" s="2" t="s">
        <v>3604</v>
      </c>
      <c r="C4922" s="2" t="s">
        <v>24</v>
      </c>
      <c r="D4922" s="4">
        <v>12000000</v>
      </c>
      <c r="E4922" s="2" t="s">
        <v>3438</v>
      </c>
      <c r="F4922" s="2" t="s">
        <v>245</v>
      </c>
      <c r="G4922" s="2">
        <v>71.900000000000006</v>
      </c>
      <c r="H4922" s="2">
        <v>28.1</v>
      </c>
      <c r="I4922" s="2" t="s">
        <v>19</v>
      </c>
      <c r="J4922" s="2" t="s">
        <v>20</v>
      </c>
      <c r="K4922" s="2">
        <v>1998</v>
      </c>
      <c r="L4922" s="2" t="s">
        <v>21</v>
      </c>
      <c r="M4922" s="3">
        <v>36102</v>
      </c>
    </row>
    <row r="4923" spans="1:13" x14ac:dyDescent="0.2">
      <c r="A4923" s="1" t="s">
        <v>293</v>
      </c>
      <c r="B4923" s="2" t="s">
        <v>3738</v>
      </c>
      <c r="C4923" s="2" t="s">
        <v>24</v>
      </c>
      <c r="D4923" s="4">
        <v>11825000</v>
      </c>
      <c r="E4923" s="2" t="s">
        <v>3438</v>
      </c>
      <c r="F4923" s="2" t="s">
        <v>65</v>
      </c>
      <c r="G4923" s="2">
        <v>63.2</v>
      </c>
      <c r="H4923" s="2">
        <v>36.799999999999997</v>
      </c>
      <c r="I4923" s="2" t="s">
        <v>26</v>
      </c>
      <c r="J4923" s="2" t="s">
        <v>20</v>
      </c>
      <c r="K4923" s="2">
        <v>1998</v>
      </c>
      <c r="L4923" s="2" t="s">
        <v>21</v>
      </c>
      <c r="M4923" s="3">
        <v>36102</v>
      </c>
    </row>
    <row r="4924" spans="1:13" x14ac:dyDescent="0.2">
      <c r="A4924" s="1" t="s">
        <v>79</v>
      </c>
      <c r="B4924" s="2" t="s">
        <v>4140</v>
      </c>
      <c r="C4924" s="2" t="s">
        <v>24</v>
      </c>
      <c r="D4924" s="4">
        <v>17000000</v>
      </c>
      <c r="E4924" s="2" t="s">
        <v>3438</v>
      </c>
      <c r="F4924" s="2" t="s">
        <v>211</v>
      </c>
      <c r="G4924" s="2">
        <v>76.400000000000006</v>
      </c>
      <c r="H4924" s="2">
        <v>23.6</v>
      </c>
      <c r="I4924" s="2" t="s">
        <v>19</v>
      </c>
      <c r="J4924" s="2" t="s">
        <v>20</v>
      </c>
      <c r="K4924" s="2">
        <v>1998</v>
      </c>
      <c r="L4924" s="2" t="s">
        <v>21</v>
      </c>
      <c r="M4924" s="3">
        <v>36102</v>
      </c>
    </row>
    <row r="4925" spans="1:13" x14ac:dyDescent="0.2">
      <c r="A4925" s="1" t="s">
        <v>79</v>
      </c>
      <c r="B4925" s="2" t="s">
        <v>4105</v>
      </c>
      <c r="C4925" s="2" t="s">
        <v>24</v>
      </c>
      <c r="D4925" s="4">
        <v>12000000</v>
      </c>
      <c r="E4925" s="2" t="s">
        <v>3438</v>
      </c>
      <c r="F4925" s="2" t="s">
        <v>2074</v>
      </c>
      <c r="G4925" s="2">
        <v>81.5</v>
      </c>
      <c r="H4925" s="2">
        <v>18.5</v>
      </c>
      <c r="I4925" s="2" t="s">
        <v>19</v>
      </c>
      <c r="J4925" s="2" t="s">
        <v>20</v>
      </c>
      <c r="K4925" s="2">
        <v>1998</v>
      </c>
      <c r="L4925" s="2" t="s">
        <v>21</v>
      </c>
      <c r="M4925" s="3">
        <v>36102</v>
      </c>
    </row>
    <row r="4926" spans="1:13" x14ac:dyDescent="0.2">
      <c r="A4926" s="1" t="s">
        <v>60</v>
      </c>
      <c r="B4926" s="2" t="s">
        <v>3625</v>
      </c>
      <c r="C4926" s="2" t="s">
        <v>24</v>
      </c>
      <c r="D4926" s="4">
        <v>9200000</v>
      </c>
      <c r="E4926" s="2" t="s">
        <v>3438</v>
      </c>
      <c r="F4926" s="2" t="s">
        <v>55</v>
      </c>
      <c r="G4926" s="2">
        <v>65.599999999999994</v>
      </c>
      <c r="H4926" s="2">
        <v>34.4</v>
      </c>
      <c r="I4926" s="2" t="s">
        <v>26</v>
      </c>
      <c r="J4926" s="2" t="s">
        <v>20</v>
      </c>
      <c r="K4926" s="2">
        <v>1998</v>
      </c>
      <c r="L4926" s="2" t="s">
        <v>21</v>
      </c>
      <c r="M4926" s="3">
        <v>36102</v>
      </c>
    </row>
    <row r="4927" spans="1:13" x14ac:dyDescent="0.2">
      <c r="A4927" s="1" t="s">
        <v>79</v>
      </c>
      <c r="B4927" s="2" t="s">
        <v>4759</v>
      </c>
      <c r="C4927" s="2" t="s">
        <v>24</v>
      </c>
      <c r="D4927" s="4">
        <v>1720000</v>
      </c>
      <c r="E4927" s="2" t="s">
        <v>3438</v>
      </c>
      <c r="F4927" s="2" t="s">
        <v>2206</v>
      </c>
      <c r="G4927" s="2">
        <v>75.3</v>
      </c>
      <c r="H4927" s="2">
        <v>24.7</v>
      </c>
      <c r="I4927" s="2" t="s">
        <v>19</v>
      </c>
      <c r="J4927" s="2" t="s">
        <v>20</v>
      </c>
      <c r="K4927" s="2">
        <v>1998</v>
      </c>
      <c r="L4927" s="2" t="s">
        <v>21</v>
      </c>
      <c r="M4927" s="3">
        <v>36102</v>
      </c>
    </row>
    <row r="4928" spans="1:13" x14ac:dyDescent="0.2">
      <c r="A4928" s="1" t="s">
        <v>223</v>
      </c>
      <c r="B4928" s="2" t="s">
        <v>4707</v>
      </c>
      <c r="C4928" s="2" t="s">
        <v>24</v>
      </c>
      <c r="D4928" s="4">
        <v>13900000</v>
      </c>
      <c r="E4928" s="2" t="s">
        <v>3438</v>
      </c>
      <c r="F4928" s="2" t="s">
        <v>4760</v>
      </c>
      <c r="G4928" s="2">
        <v>59.7</v>
      </c>
      <c r="H4928" s="2">
        <v>40.299999999999997</v>
      </c>
      <c r="I4928" s="2" t="s">
        <v>26</v>
      </c>
      <c r="J4928" s="2" t="s">
        <v>20</v>
      </c>
      <c r="K4928" s="2">
        <v>1998</v>
      </c>
      <c r="L4928" s="2" t="s">
        <v>21</v>
      </c>
      <c r="M4928" s="3">
        <v>36102</v>
      </c>
    </row>
    <row r="4929" spans="1:13" x14ac:dyDescent="0.2">
      <c r="A4929" s="1" t="s">
        <v>296</v>
      </c>
      <c r="B4929" s="2" t="s">
        <v>4141</v>
      </c>
      <c r="C4929" s="2" t="s">
        <v>24</v>
      </c>
      <c r="D4929" s="4">
        <v>13800000</v>
      </c>
      <c r="E4929" s="2" t="s">
        <v>3438</v>
      </c>
      <c r="F4929" s="2" t="s">
        <v>97</v>
      </c>
      <c r="G4929" s="2">
        <v>74.7</v>
      </c>
      <c r="H4929" s="2">
        <v>25.3</v>
      </c>
      <c r="I4929" s="2" t="s">
        <v>19</v>
      </c>
      <c r="J4929" s="2" t="s">
        <v>20</v>
      </c>
      <c r="K4929" s="2">
        <v>1998</v>
      </c>
      <c r="L4929" s="2" t="s">
        <v>21</v>
      </c>
      <c r="M4929" s="3">
        <v>36102</v>
      </c>
    </row>
    <row r="4930" spans="1:13" x14ac:dyDescent="0.2">
      <c r="A4930" s="1" t="s">
        <v>177</v>
      </c>
      <c r="B4930" s="2" t="s">
        <v>3975</v>
      </c>
      <c r="C4930" s="2" t="s">
        <v>24</v>
      </c>
      <c r="D4930" s="4">
        <v>5400000</v>
      </c>
      <c r="E4930" s="2" t="s">
        <v>3438</v>
      </c>
      <c r="F4930" s="2" t="s">
        <v>76</v>
      </c>
      <c r="G4930" s="2">
        <v>82.5</v>
      </c>
      <c r="H4930" s="2">
        <v>17.5</v>
      </c>
      <c r="I4930" s="2" t="s">
        <v>19</v>
      </c>
      <c r="J4930" s="2" t="s">
        <v>20</v>
      </c>
      <c r="K4930" s="2">
        <v>1998</v>
      </c>
      <c r="L4930" s="2" t="s">
        <v>21</v>
      </c>
      <c r="M4930" s="3">
        <v>36102</v>
      </c>
    </row>
    <row r="4931" spans="1:13" x14ac:dyDescent="0.2">
      <c r="A4931" s="1" t="s">
        <v>535</v>
      </c>
      <c r="B4931" s="2" t="s">
        <v>4411</v>
      </c>
      <c r="C4931" s="2" t="s">
        <v>24</v>
      </c>
      <c r="D4931" s="4">
        <v>27500000</v>
      </c>
      <c r="E4931" s="2" t="s">
        <v>3438</v>
      </c>
      <c r="F4931" s="2" t="s">
        <v>107</v>
      </c>
      <c r="G4931" s="2">
        <v>57.6</v>
      </c>
      <c r="H4931" s="2">
        <v>42.4</v>
      </c>
      <c r="I4931" s="2" t="s">
        <v>26</v>
      </c>
      <c r="J4931" s="2" t="s">
        <v>20</v>
      </c>
      <c r="K4931" s="2">
        <v>1998</v>
      </c>
      <c r="L4931" s="2" t="s">
        <v>21</v>
      </c>
      <c r="M4931" s="3">
        <v>36102</v>
      </c>
    </row>
    <row r="4932" spans="1:13" x14ac:dyDescent="0.2">
      <c r="A4932" s="1" t="s">
        <v>66</v>
      </c>
      <c r="B4932" s="2" t="s">
        <v>3666</v>
      </c>
      <c r="C4932" s="2" t="s">
        <v>15</v>
      </c>
      <c r="D4932" s="2" t="s">
        <v>4761</v>
      </c>
      <c r="E4932" s="2" t="s">
        <v>3438</v>
      </c>
      <c r="F4932" s="2" t="s">
        <v>76</v>
      </c>
      <c r="G4932" s="2">
        <v>75.5</v>
      </c>
      <c r="H4932" s="2">
        <v>24.5</v>
      </c>
      <c r="I4932" s="2" t="s">
        <v>19</v>
      </c>
      <c r="J4932" s="2" t="s">
        <v>20</v>
      </c>
      <c r="K4932" s="2">
        <v>1998</v>
      </c>
      <c r="L4932" s="2" t="s">
        <v>21</v>
      </c>
      <c r="M4932" s="3">
        <v>36102</v>
      </c>
    </row>
    <row r="4933" spans="1:13" x14ac:dyDescent="0.2">
      <c r="A4933" s="1" t="s">
        <v>363</v>
      </c>
      <c r="B4933" s="2" t="s">
        <v>3672</v>
      </c>
      <c r="C4933" s="2" t="s">
        <v>24</v>
      </c>
      <c r="D4933" s="4">
        <v>37500000</v>
      </c>
      <c r="E4933" s="2" t="s">
        <v>3438</v>
      </c>
      <c r="F4933" s="2" t="s">
        <v>245</v>
      </c>
      <c r="G4933" s="2">
        <v>59.4</v>
      </c>
      <c r="H4933" s="2">
        <v>40.6</v>
      </c>
      <c r="I4933" s="2" t="s">
        <v>26</v>
      </c>
      <c r="J4933" s="2" t="s">
        <v>20</v>
      </c>
      <c r="K4933" s="2">
        <v>1998</v>
      </c>
      <c r="L4933" s="2" t="s">
        <v>49</v>
      </c>
      <c r="M4933" s="3">
        <v>35948</v>
      </c>
    </row>
    <row r="4934" spans="1:13" x14ac:dyDescent="0.2">
      <c r="A4934" s="1" t="s">
        <v>363</v>
      </c>
      <c r="B4934" s="2" t="s">
        <v>3675</v>
      </c>
      <c r="C4934" s="2" t="s">
        <v>24</v>
      </c>
      <c r="D4934" s="4">
        <v>10000000</v>
      </c>
      <c r="E4934" s="2" t="s">
        <v>3438</v>
      </c>
      <c r="F4934" s="2" t="s">
        <v>59</v>
      </c>
      <c r="G4934" s="2">
        <v>72.5</v>
      </c>
      <c r="H4934" s="2">
        <v>27.5</v>
      </c>
      <c r="I4934" s="2" t="s">
        <v>19</v>
      </c>
      <c r="J4934" s="2" t="s">
        <v>20</v>
      </c>
      <c r="K4934" s="2">
        <v>1998</v>
      </c>
      <c r="L4934" s="2" t="s">
        <v>49</v>
      </c>
      <c r="M4934" s="3">
        <v>35948</v>
      </c>
    </row>
    <row r="4935" spans="1:13" x14ac:dyDescent="0.2">
      <c r="A4935" s="1" t="s">
        <v>269</v>
      </c>
      <c r="B4935" s="2" t="s">
        <v>4167</v>
      </c>
      <c r="C4935" s="2" t="s">
        <v>24</v>
      </c>
      <c r="D4935" s="4">
        <v>25000000</v>
      </c>
      <c r="E4935" s="2" t="s">
        <v>3438</v>
      </c>
      <c r="F4935" s="2" t="s">
        <v>4762</v>
      </c>
      <c r="G4935" s="2">
        <v>77.099999999999994</v>
      </c>
      <c r="H4935" s="2">
        <v>22.9</v>
      </c>
      <c r="I4935" s="2" t="s">
        <v>19</v>
      </c>
      <c r="J4935" s="2" t="s">
        <v>20</v>
      </c>
      <c r="K4935" s="2">
        <v>1998</v>
      </c>
      <c r="L4935" s="2" t="s">
        <v>49</v>
      </c>
      <c r="M4935" s="3">
        <v>35948</v>
      </c>
    </row>
    <row r="4936" spans="1:13" x14ac:dyDescent="0.2">
      <c r="A4936" s="1" t="s">
        <v>308</v>
      </c>
      <c r="B4936" s="2" t="s">
        <v>3691</v>
      </c>
      <c r="C4936" s="2" t="s">
        <v>24</v>
      </c>
      <c r="D4936" s="4">
        <v>91000000</v>
      </c>
      <c r="E4936" s="2" t="s">
        <v>3438</v>
      </c>
      <c r="F4936" s="2" t="s">
        <v>136</v>
      </c>
      <c r="G4936" s="2">
        <v>58.9</v>
      </c>
      <c r="H4936" s="2">
        <v>41.1</v>
      </c>
      <c r="I4936" s="2" t="s">
        <v>26</v>
      </c>
      <c r="J4936" s="2" t="s">
        <v>20</v>
      </c>
      <c r="K4936" s="2">
        <v>1998</v>
      </c>
      <c r="L4936" s="2" t="s">
        <v>49</v>
      </c>
      <c r="M4936" s="3">
        <v>35948</v>
      </c>
    </row>
    <row r="4937" spans="1:13" x14ac:dyDescent="0.2">
      <c r="A4937" s="1" t="s">
        <v>223</v>
      </c>
      <c r="B4937" s="2" t="s">
        <v>606</v>
      </c>
      <c r="C4937" s="2" t="s">
        <v>24</v>
      </c>
      <c r="D4937" s="4">
        <v>38000000</v>
      </c>
      <c r="E4937" s="2" t="s">
        <v>3438</v>
      </c>
      <c r="F4937" s="2" t="s">
        <v>4763</v>
      </c>
      <c r="G4937" s="2">
        <v>68.3</v>
      </c>
      <c r="H4937" s="2">
        <v>31.7</v>
      </c>
      <c r="I4937" s="2" t="s">
        <v>19</v>
      </c>
      <c r="J4937" s="2" t="s">
        <v>20</v>
      </c>
      <c r="K4937" s="2">
        <v>1998</v>
      </c>
      <c r="L4937" s="2" t="s">
        <v>49</v>
      </c>
      <c r="M4937" s="3">
        <v>35948</v>
      </c>
    </row>
    <row r="4938" spans="1:13" x14ac:dyDescent="0.2">
      <c r="A4938" s="1" t="s">
        <v>13</v>
      </c>
      <c r="B4938" s="2" t="s">
        <v>3897</v>
      </c>
      <c r="C4938" s="2" t="s">
        <v>24</v>
      </c>
      <c r="D4938" s="4">
        <v>50000000</v>
      </c>
      <c r="E4938" s="2" t="s">
        <v>3438</v>
      </c>
      <c r="F4938" s="2" t="s">
        <v>55</v>
      </c>
      <c r="G4938" s="2">
        <v>69.900000000000006</v>
      </c>
      <c r="H4938" s="2">
        <v>30.1</v>
      </c>
      <c r="I4938" s="2" t="s">
        <v>19</v>
      </c>
      <c r="J4938" s="2" t="s">
        <v>20</v>
      </c>
      <c r="K4938" s="2">
        <v>1998</v>
      </c>
      <c r="L4938" s="2" t="s">
        <v>49</v>
      </c>
      <c r="M4938" s="3">
        <v>35948</v>
      </c>
    </row>
    <row r="4939" spans="1:13" x14ac:dyDescent="0.2">
      <c r="A4939" s="1" t="s">
        <v>22</v>
      </c>
      <c r="B4939" s="2" t="s">
        <v>3900</v>
      </c>
      <c r="C4939" s="2" t="s">
        <v>24</v>
      </c>
      <c r="D4939" s="4">
        <v>30000000</v>
      </c>
      <c r="E4939" s="2" t="s">
        <v>3438</v>
      </c>
      <c r="F4939" s="2" t="s">
        <v>245</v>
      </c>
      <c r="G4939" s="2">
        <v>59</v>
      </c>
      <c r="H4939" s="2">
        <v>41</v>
      </c>
      <c r="I4939" s="2" t="s">
        <v>26</v>
      </c>
      <c r="J4939" s="2" t="s">
        <v>20</v>
      </c>
      <c r="K4939" s="2">
        <v>1998</v>
      </c>
      <c r="L4939" s="2" t="s">
        <v>49</v>
      </c>
      <c r="M4939" s="3">
        <v>35948</v>
      </c>
    </row>
    <row r="4940" spans="1:13" x14ac:dyDescent="0.2">
      <c r="A4940" s="1" t="s">
        <v>116</v>
      </c>
      <c r="B4940" s="2" t="s">
        <v>4490</v>
      </c>
      <c r="C4940" s="2" t="s">
        <v>24</v>
      </c>
      <c r="D4940" s="4">
        <v>9300000</v>
      </c>
      <c r="E4940" s="2" t="s">
        <v>3438</v>
      </c>
      <c r="F4940" s="2" t="s">
        <v>130</v>
      </c>
      <c r="G4940" s="2">
        <v>69.599999999999994</v>
      </c>
      <c r="H4940" s="2">
        <v>30.4</v>
      </c>
      <c r="I4940" s="2" t="s">
        <v>19</v>
      </c>
      <c r="J4940" s="2" t="s">
        <v>20</v>
      </c>
      <c r="K4940" s="2">
        <v>1998</v>
      </c>
      <c r="L4940" s="2" t="s">
        <v>49</v>
      </c>
      <c r="M4940" s="3">
        <v>35948</v>
      </c>
    </row>
    <row r="4941" spans="1:13" x14ac:dyDescent="0.2">
      <c r="A4941" s="1" t="s">
        <v>22</v>
      </c>
      <c r="B4941" s="2" t="s">
        <v>4764</v>
      </c>
      <c r="C4941" s="2" t="s">
        <v>24</v>
      </c>
      <c r="D4941" s="4">
        <v>65000000</v>
      </c>
      <c r="E4941" s="2" t="s">
        <v>3438</v>
      </c>
      <c r="F4941" s="2" t="s">
        <v>4765</v>
      </c>
      <c r="G4941" s="2">
        <v>59.2</v>
      </c>
      <c r="H4941" s="2">
        <v>40.799999999999997</v>
      </c>
      <c r="I4941" s="2" t="s">
        <v>26</v>
      </c>
      <c r="J4941" s="2" t="s">
        <v>20</v>
      </c>
      <c r="K4941" s="2">
        <v>1998</v>
      </c>
      <c r="L4941" s="2" t="s">
        <v>49</v>
      </c>
      <c r="M4941" s="3">
        <v>35948</v>
      </c>
    </row>
    <row r="4942" spans="1:13" x14ac:dyDescent="0.2">
      <c r="A4942" s="1" t="s">
        <v>22</v>
      </c>
      <c r="B4942" s="2" t="s">
        <v>4174</v>
      </c>
      <c r="C4942" s="2" t="s">
        <v>24</v>
      </c>
      <c r="D4942" s="4">
        <v>75000000</v>
      </c>
      <c r="E4942" s="2" t="s">
        <v>3438</v>
      </c>
      <c r="F4942" s="2" t="s">
        <v>107</v>
      </c>
      <c r="G4942" s="2">
        <v>61</v>
      </c>
      <c r="H4942" s="2">
        <v>39</v>
      </c>
      <c r="I4942" s="2" t="s">
        <v>26</v>
      </c>
      <c r="J4942" s="2" t="s">
        <v>20</v>
      </c>
      <c r="K4942" s="2">
        <v>1998</v>
      </c>
      <c r="L4942" s="2" t="s">
        <v>49</v>
      </c>
      <c r="M4942" s="3">
        <v>35948</v>
      </c>
    </row>
    <row r="4943" spans="1:13" x14ac:dyDescent="0.2">
      <c r="A4943" s="1" t="s">
        <v>420</v>
      </c>
      <c r="B4943" s="2" t="s">
        <v>3907</v>
      </c>
      <c r="C4943" s="2" t="s">
        <v>24</v>
      </c>
      <c r="D4943" s="4">
        <v>2400000</v>
      </c>
      <c r="E4943" s="2" t="s">
        <v>3438</v>
      </c>
      <c r="F4943" s="2" t="s">
        <v>233</v>
      </c>
      <c r="G4943" s="2">
        <v>76.900000000000006</v>
      </c>
      <c r="H4943" s="2">
        <v>23.1</v>
      </c>
      <c r="I4943" s="2" t="s">
        <v>19</v>
      </c>
      <c r="J4943" s="2" t="s">
        <v>20</v>
      </c>
      <c r="K4943" s="2">
        <v>1998</v>
      </c>
      <c r="L4943" s="2" t="s">
        <v>49</v>
      </c>
      <c r="M4943" s="3">
        <v>35948</v>
      </c>
    </row>
    <row r="4944" spans="1:13" x14ac:dyDescent="0.2">
      <c r="A4944" s="1" t="s">
        <v>420</v>
      </c>
      <c r="B4944" s="2" t="s">
        <v>3907</v>
      </c>
      <c r="C4944" s="2" t="s">
        <v>24</v>
      </c>
      <c r="D4944" s="4">
        <v>7600000</v>
      </c>
      <c r="E4944" s="2" t="s">
        <v>3438</v>
      </c>
      <c r="F4944" s="2" t="s">
        <v>44</v>
      </c>
      <c r="G4944" s="2">
        <v>76.8</v>
      </c>
      <c r="H4944" s="2">
        <v>23.2</v>
      </c>
      <c r="I4944" s="2" t="s">
        <v>19</v>
      </c>
      <c r="J4944" s="2" t="s">
        <v>20</v>
      </c>
      <c r="K4944" s="2">
        <v>1998</v>
      </c>
      <c r="L4944" s="2" t="s">
        <v>49</v>
      </c>
      <c r="M4944" s="3">
        <v>35948</v>
      </c>
    </row>
    <row r="4945" spans="1:13" x14ac:dyDescent="0.2">
      <c r="A4945" s="1" t="s">
        <v>420</v>
      </c>
      <c r="B4945" s="2" t="s">
        <v>3911</v>
      </c>
      <c r="C4945" s="2" t="s">
        <v>24</v>
      </c>
      <c r="D4945" s="4">
        <v>5000000</v>
      </c>
      <c r="E4945" s="2" t="s">
        <v>3438</v>
      </c>
      <c r="F4945" s="2" t="s">
        <v>48</v>
      </c>
      <c r="G4945" s="2">
        <v>63.8</v>
      </c>
      <c r="H4945" s="2">
        <v>36.200000000000003</v>
      </c>
      <c r="I4945" s="2" t="s">
        <v>26</v>
      </c>
      <c r="J4945" s="2" t="s">
        <v>20</v>
      </c>
      <c r="K4945" s="2">
        <v>1998</v>
      </c>
      <c r="L4945" s="2" t="s">
        <v>49</v>
      </c>
      <c r="M4945" s="3">
        <v>35948</v>
      </c>
    </row>
    <row r="4946" spans="1:13" x14ac:dyDescent="0.2">
      <c r="A4946" s="1" t="s">
        <v>79</v>
      </c>
      <c r="B4946" s="2" t="s">
        <v>4193</v>
      </c>
      <c r="C4946" s="2" t="s">
        <v>24</v>
      </c>
      <c r="D4946" s="4">
        <v>1500000</v>
      </c>
      <c r="E4946" s="2" t="s">
        <v>3438</v>
      </c>
      <c r="F4946" s="2" t="s">
        <v>314</v>
      </c>
      <c r="G4946" s="2">
        <v>63.2</v>
      </c>
      <c r="H4946" s="2">
        <v>36.799999999999997</v>
      </c>
      <c r="I4946" s="2" t="s">
        <v>26</v>
      </c>
      <c r="J4946" s="2" t="s">
        <v>20</v>
      </c>
      <c r="K4946" s="2">
        <v>1998</v>
      </c>
      <c r="L4946" s="2" t="s">
        <v>49</v>
      </c>
      <c r="M4946" s="3">
        <v>35948</v>
      </c>
    </row>
    <row r="4947" spans="1:13" x14ac:dyDescent="0.2">
      <c r="A4947" s="1" t="s">
        <v>521</v>
      </c>
      <c r="B4947" s="2" t="s">
        <v>3943</v>
      </c>
      <c r="C4947" s="2" t="s">
        <v>24</v>
      </c>
      <c r="D4947" s="4">
        <v>29790000</v>
      </c>
      <c r="E4947" s="2" t="s">
        <v>3438</v>
      </c>
      <c r="F4947" s="2" t="s">
        <v>107</v>
      </c>
      <c r="G4947" s="2">
        <v>52</v>
      </c>
      <c r="H4947" s="2">
        <v>48</v>
      </c>
      <c r="I4947" s="2" t="s">
        <v>26</v>
      </c>
      <c r="J4947" s="2" t="s">
        <v>20</v>
      </c>
      <c r="K4947" s="2">
        <v>1998</v>
      </c>
      <c r="L4947" s="2" t="s">
        <v>49</v>
      </c>
      <c r="M4947" s="3">
        <v>35948</v>
      </c>
    </row>
    <row r="4948" spans="1:13" x14ac:dyDescent="0.2">
      <c r="A4948" s="1" t="s">
        <v>205</v>
      </c>
      <c r="B4948" s="2" t="s">
        <v>1581</v>
      </c>
      <c r="C4948" s="2" t="s">
        <v>24</v>
      </c>
      <c r="D4948" s="4">
        <v>40000000</v>
      </c>
      <c r="E4948" s="2" t="s">
        <v>3438</v>
      </c>
      <c r="F4948" s="2" t="s">
        <v>59</v>
      </c>
      <c r="G4948" s="2">
        <v>76</v>
      </c>
      <c r="H4948" s="2">
        <v>24</v>
      </c>
      <c r="I4948" s="2" t="s">
        <v>19</v>
      </c>
      <c r="J4948" s="2" t="s">
        <v>20</v>
      </c>
      <c r="K4948" s="2">
        <v>1998</v>
      </c>
      <c r="L4948" s="2" t="s">
        <v>49</v>
      </c>
      <c r="M4948" s="3">
        <v>35948</v>
      </c>
    </row>
    <row r="4949" spans="1:13" x14ac:dyDescent="0.2">
      <c r="A4949" s="1" t="s">
        <v>91</v>
      </c>
      <c r="B4949" s="2" t="s">
        <v>3449</v>
      </c>
      <c r="C4949" s="2" t="s">
        <v>24</v>
      </c>
      <c r="D4949" s="4">
        <v>17000000</v>
      </c>
      <c r="E4949" s="2" t="s">
        <v>3438</v>
      </c>
      <c r="F4949" s="2" t="s">
        <v>107</v>
      </c>
      <c r="G4949" s="2">
        <v>76.8</v>
      </c>
      <c r="H4949" s="2">
        <v>23.2</v>
      </c>
      <c r="I4949" s="2" t="s">
        <v>19</v>
      </c>
      <c r="J4949" s="2" t="s">
        <v>20</v>
      </c>
      <c r="K4949" s="2">
        <v>1998</v>
      </c>
      <c r="L4949" s="2" t="s">
        <v>49</v>
      </c>
      <c r="M4949" s="3">
        <v>35948</v>
      </c>
    </row>
    <row r="4950" spans="1:13" x14ac:dyDescent="0.2">
      <c r="A4950" s="1" t="s">
        <v>13</v>
      </c>
      <c r="B4950" s="2" t="s">
        <v>4465</v>
      </c>
      <c r="C4950" s="2" t="s">
        <v>24</v>
      </c>
      <c r="D4950" s="4">
        <v>10000000</v>
      </c>
      <c r="E4950" s="2" t="s">
        <v>3438</v>
      </c>
      <c r="F4950" s="2" t="s">
        <v>107</v>
      </c>
      <c r="G4950" s="2">
        <v>85.8</v>
      </c>
      <c r="H4950" s="2">
        <v>14.2</v>
      </c>
      <c r="I4950" s="2" t="s">
        <v>19</v>
      </c>
      <c r="J4950" s="2" t="s">
        <v>20</v>
      </c>
      <c r="K4950" s="2">
        <v>1998</v>
      </c>
      <c r="L4950" s="2" t="s">
        <v>49</v>
      </c>
      <c r="M4950" s="3">
        <v>35948</v>
      </c>
    </row>
    <row r="4951" spans="1:13" x14ac:dyDescent="0.2">
      <c r="A4951" s="1" t="s">
        <v>66</v>
      </c>
      <c r="B4951" s="2" t="s">
        <v>3825</v>
      </c>
      <c r="C4951" s="2" t="s">
        <v>24</v>
      </c>
      <c r="D4951" s="4">
        <v>13500000</v>
      </c>
      <c r="E4951" s="2" t="s">
        <v>3438</v>
      </c>
      <c r="F4951" s="2" t="s">
        <v>55</v>
      </c>
      <c r="G4951" s="2">
        <v>76.5</v>
      </c>
      <c r="H4951" s="2">
        <v>23.5</v>
      </c>
      <c r="I4951" s="2" t="s">
        <v>19</v>
      </c>
      <c r="J4951" s="2" t="s">
        <v>20</v>
      </c>
      <c r="K4951" s="2">
        <v>1998</v>
      </c>
      <c r="L4951" s="2" t="s">
        <v>49</v>
      </c>
      <c r="M4951" s="3">
        <v>35948</v>
      </c>
    </row>
    <row r="4952" spans="1:13" x14ac:dyDescent="0.2">
      <c r="A4952" s="1" t="s">
        <v>293</v>
      </c>
      <c r="B4952" s="2" t="s">
        <v>3738</v>
      </c>
      <c r="C4952" s="2" t="s">
        <v>24</v>
      </c>
      <c r="D4952" s="4">
        <v>11825000</v>
      </c>
      <c r="E4952" s="2" t="s">
        <v>3438</v>
      </c>
      <c r="F4952" s="2" t="s">
        <v>55</v>
      </c>
      <c r="G4952" s="2">
        <v>63.1</v>
      </c>
      <c r="H4952" s="2">
        <v>36.9</v>
      </c>
      <c r="I4952" s="2" t="s">
        <v>26</v>
      </c>
      <c r="J4952" s="2" t="s">
        <v>20</v>
      </c>
      <c r="K4952" s="2">
        <v>1998</v>
      </c>
      <c r="L4952" s="2" t="s">
        <v>49</v>
      </c>
      <c r="M4952" s="3">
        <v>35948</v>
      </c>
    </row>
    <row r="4953" spans="1:13" x14ac:dyDescent="0.2">
      <c r="A4953" s="1" t="s">
        <v>22</v>
      </c>
      <c r="B4953" s="2" t="s">
        <v>2156</v>
      </c>
      <c r="C4953" s="2" t="s">
        <v>24</v>
      </c>
      <c r="D4953" s="4">
        <v>79000000</v>
      </c>
      <c r="E4953" s="2" t="s">
        <v>3438</v>
      </c>
      <c r="F4953" s="2" t="s">
        <v>55</v>
      </c>
      <c r="G4953" s="2">
        <v>76.400000000000006</v>
      </c>
      <c r="H4953" s="2">
        <v>23.6</v>
      </c>
      <c r="I4953" s="2" t="s">
        <v>19</v>
      </c>
      <c r="J4953" s="2" t="s">
        <v>20</v>
      </c>
      <c r="K4953" s="2">
        <v>1998</v>
      </c>
      <c r="L4953" s="2" t="s">
        <v>49</v>
      </c>
      <c r="M4953" s="3">
        <v>35948</v>
      </c>
    </row>
    <row r="4954" spans="1:13" x14ac:dyDescent="0.2">
      <c r="A4954" s="1" t="s">
        <v>308</v>
      </c>
      <c r="B4954" s="2" t="s">
        <v>4766</v>
      </c>
      <c r="C4954" s="2" t="s">
        <v>24</v>
      </c>
      <c r="D4954" s="4">
        <v>2500000</v>
      </c>
      <c r="E4954" s="2" t="s">
        <v>3438</v>
      </c>
      <c r="F4954" s="2" t="s">
        <v>115</v>
      </c>
      <c r="G4954" s="2">
        <v>71.7</v>
      </c>
      <c r="H4954" s="2">
        <v>28.3</v>
      </c>
      <c r="I4954" s="2" t="s">
        <v>19</v>
      </c>
      <c r="J4954" s="2" t="s">
        <v>20</v>
      </c>
      <c r="K4954" s="2">
        <v>1998</v>
      </c>
      <c r="L4954" s="2" t="s">
        <v>49</v>
      </c>
      <c r="M4954" s="3">
        <v>35948</v>
      </c>
    </row>
    <row r="4955" spans="1:13" x14ac:dyDescent="0.2">
      <c r="A4955" s="1" t="s">
        <v>672</v>
      </c>
      <c r="B4955" s="2" t="s">
        <v>4209</v>
      </c>
      <c r="C4955" s="2" t="s">
        <v>24</v>
      </c>
      <c r="D4955" s="4">
        <v>9991000</v>
      </c>
      <c r="E4955" s="2" t="s">
        <v>3438</v>
      </c>
      <c r="F4955" s="2" t="s">
        <v>159</v>
      </c>
      <c r="G4955" s="2">
        <v>68.099999999999994</v>
      </c>
      <c r="H4955" s="2">
        <v>31.9</v>
      </c>
      <c r="I4955" s="2" t="s">
        <v>19</v>
      </c>
      <c r="J4955" s="2" t="s">
        <v>20</v>
      </c>
      <c r="K4955" s="2">
        <v>1998</v>
      </c>
      <c r="L4955" s="2" t="s">
        <v>49</v>
      </c>
      <c r="M4955" s="3">
        <v>35948</v>
      </c>
    </row>
    <row r="4956" spans="1:13" x14ac:dyDescent="0.2">
      <c r="A4956" s="1" t="s">
        <v>79</v>
      </c>
      <c r="B4956" s="2" t="s">
        <v>3744</v>
      </c>
      <c r="C4956" s="2" t="s">
        <v>24</v>
      </c>
      <c r="D4956" s="4">
        <v>3200000</v>
      </c>
      <c r="E4956" s="2" t="s">
        <v>3438</v>
      </c>
      <c r="F4956" s="2" t="s">
        <v>35</v>
      </c>
      <c r="G4956" s="2">
        <v>70.3</v>
      </c>
      <c r="H4956" s="2">
        <v>29.7</v>
      </c>
      <c r="I4956" s="2" t="s">
        <v>19</v>
      </c>
      <c r="J4956" s="2" t="s">
        <v>20</v>
      </c>
      <c r="K4956" s="2">
        <v>1998</v>
      </c>
      <c r="L4956" s="2" t="s">
        <v>49</v>
      </c>
      <c r="M4956" s="3">
        <v>35948</v>
      </c>
    </row>
    <row r="4957" spans="1:13" x14ac:dyDescent="0.2">
      <c r="A4957" s="1" t="s">
        <v>1272</v>
      </c>
      <c r="B4957" s="2" t="s">
        <v>3804</v>
      </c>
      <c r="C4957" s="2" t="s">
        <v>24</v>
      </c>
      <c r="D4957" s="4">
        <v>2100000</v>
      </c>
      <c r="E4957" s="2" t="s">
        <v>3438</v>
      </c>
      <c r="F4957" s="2" t="s">
        <v>412</v>
      </c>
      <c r="G4957" s="2">
        <v>53</v>
      </c>
      <c r="H4957" s="2">
        <v>47</v>
      </c>
      <c r="I4957" s="2" t="s">
        <v>26</v>
      </c>
      <c r="J4957" s="2" t="s">
        <v>20</v>
      </c>
      <c r="K4957" s="2">
        <v>1998</v>
      </c>
      <c r="L4957" s="2" t="s">
        <v>49</v>
      </c>
      <c r="M4957" s="3">
        <v>35948</v>
      </c>
    </row>
    <row r="4958" spans="1:13" x14ac:dyDescent="0.2">
      <c r="A4958" s="1" t="s">
        <v>60</v>
      </c>
      <c r="B4958" s="2" t="s">
        <v>3625</v>
      </c>
      <c r="C4958" s="2" t="s">
        <v>24</v>
      </c>
      <c r="D4958" s="4">
        <v>9200000</v>
      </c>
      <c r="E4958" s="2" t="s">
        <v>3438</v>
      </c>
      <c r="F4958" s="2" t="s">
        <v>76</v>
      </c>
      <c r="G4958" s="2">
        <v>66.2</v>
      </c>
      <c r="H4958" s="2">
        <v>33.799999999999997</v>
      </c>
      <c r="I4958" s="2" t="s">
        <v>26</v>
      </c>
      <c r="J4958" s="2" t="s">
        <v>20</v>
      </c>
      <c r="K4958" s="2">
        <v>1998</v>
      </c>
      <c r="L4958" s="2" t="s">
        <v>49</v>
      </c>
      <c r="M4958" s="3">
        <v>35948</v>
      </c>
    </row>
    <row r="4959" spans="1:13" x14ac:dyDescent="0.2">
      <c r="A4959" s="1" t="s">
        <v>308</v>
      </c>
      <c r="B4959" s="2" t="s">
        <v>4767</v>
      </c>
      <c r="C4959" s="2" t="s">
        <v>24</v>
      </c>
      <c r="D4959" s="4">
        <v>1250000</v>
      </c>
      <c r="E4959" s="2" t="s">
        <v>3438</v>
      </c>
      <c r="F4959" s="2" t="s">
        <v>51</v>
      </c>
      <c r="G4959" s="2">
        <v>76.400000000000006</v>
      </c>
      <c r="H4959" s="2">
        <v>23.6</v>
      </c>
      <c r="I4959" s="2" t="s">
        <v>19</v>
      </c>
      <c r="J4959" s="2" t="s">
        <v>20</v>
      </c>
      <c r="K4959" s="2">
        <v>1998</v>
      </c>
      <c r="L4959" s="2" t="s">
        <v>49</v>
      </c>
      <c r="M4959" s="3">
        <v>35948</v>
      </c>
    </row>
    <row r="4960" spans="1:13" x14ac:dyDescent="0.2">
      <c r="A4960" s="1" t="s">
        <v>22</v>
      </c>
      <c r="B4960" s="2" t="s">
        <v>3630</v>
      </c>
      <c r="C4960" s="2" t="s">
        <v>24</v>
      </c>
      <c r="D4960" s="4">
        <v>10000000</v>
      </c>
      <c r="E4960" s="2" t="s">
        <v>3438</v>
      </c>
      <c r="F4960" s="2" t="s">
        <v>76</v>
      </c>
      <c r="G4960" s="2">
        <v>68.2</v>
      </c>
      <c r="H4960" s="2">
        <v>31.8</v>
      </c>
      <c r="I4960" s="2" t="s">
        <v>19</v>
      </c>
      <c r="J4960" s="2" t="s">
        <v>20</v>
      </c>
      <c r="K4960" s="2">
        <v>1998</v>
      </c>
      <c r="L4960" s="2" t="s">
        <v>49</v>
      </c>
      <c r="M4960" s="3">
        <v>35948</v>
      </c>
    </row>
    <row r="4961" spans="1:13" x14ac:dyDescent="0.2">
      <c r="A4961" s="1" t="s">
        <v>339</v>
      </c>
      <c r="B4961" s="2" t="s">
        <v>3631</v>
      </c>
      <c r="C4961" s="2" t="s">
        <v>24</v>
      </c>
      <c r="D4961" s="4">
        <v>2500000</v>
      </c>
      <c r="E4961" s="2" t="s">
        <v>3438</v>
      </c>
      <c r="F4961" s="2" t="s">
        <v>257</v>
      </c>
      <c r="G4961" s="2">
        <v>69.2</v>
      </c>
      <c r="H4961" s="2">
        <v>30.8</v>
      </c>
      <c r="I4961" s="2" t="s">
        <v>19</v>
      </c>
      <c r="J4961" s="2" t="s">
        <v>20</v>
      </c>
      <c r="K4961" s="2">
        <v>1998</v>
      </c>
      <c r="L4961" s="2" t="s">
        <v>49</v>
      </c>
      <c r="M4961" s="3">
        <v>35948</v>
      </c>
    </row>
    <row r="4962" spans="1:13" x14ac:dyDescent="0.2">
      <c r="A4962" s="1" t="s">
        <v>69</v>
      </c>
      <c r="B4962" s="2" t="s">
        <v>4429</v>
      </c>
      <c r="C4962" s="2" t="s">
        <v>24</v>
      </c>
      <c r="D4962" s="4">
        <v>6819604</v>
      </c>
      <c r="E4962" s="2" t="s">
        <v>3438</v>
      </c>
      <c r="F4962" s="2" t="s">
        <v>314</v>
      </c>
      <c r="G4962" s="2">
        <v>82.6</v>
      </c>
      <c r="H4962" s="2">
        <v>17.399999999999999</v>
      </c>
      <c r="I4962" s="2" t="s">
        <v>19</v>
      </c>
      <c r="J4962" s="2" t="s">
        <v>20</v>
      </c>
      <c r="K4962" s="2">
        <v>1998</v>
      </c>
      <c r="L4962" s="2" t="s">
        <v>49</v>
      </c>
      <c r="M4962" s="3">
        <v>35948</v>
      </c>
    </row>
    <row r="4963" spans="1:13" x14ac:dyDescent="0.2">
      <c r="A4963" s="1" t="s">
        <v>308</v>
      </c>
      <c r="B4963" s="2" t="s">
        <v>4768</v>
      </c>
      <c r="C4963" s="2" t="s">
        <v>24</v>
      </c>
      <c r="D4963" s="4">
        <v>233000</v>
      </c>
      <c r="E4963" s="2" t="s">
        <v>3438</v>
      </c>
      <c r="F4963" s="2" t="s">
        <v>97</v>
      </c>
      <c r="G4963" s="2">
        <v>78.5</v>
      </c>
      <c r="H4963" s="2">
        <v>21.5</v>
      </c>
      <c r="I4963" s="2" t="s">
        <v>19</v>
      </c>
      <c r="J4963" s="2" t="s">
        <v>20</v>
      </c>
      <c r="K4963" s="2">
        <v>1998</v>
      </c>
      <c r="L4963" s="2" t="s">
        <v>49</v>
      </c>
      <c r="M4963" s="3">
        <v>35948</v>
      </c>
    </row>
    <row r="4964" spans="1:13" x14ac:dyDescent="0.2">
      <c r="A4964" s="1" t="s">
        <v>287</v>
      </c>
      <c r="B4964" s="2" t="s">
        <v>4769</v>
      </c>
      <c r="C4964" s="2" t="s">
        <v>24</v>
      </c>
      <c r="D4964" s="4">
        <v>11760000</v>
      </c>
      <c r="E4964" s="2" t="s">
        <v>3438</v>
      </c>
      <c r="F4964" s="2" t="s">
        <v>55</v>
      </c>
      <c r="G4964" s="2">
        <v>71</v>
      </c>
      <c r="H4964" s="2">
        <v>29</v>
      </c>
      <c r="I4964" s="2" t="s">
        <v>19</v>
      </c>
      <c r="J4964" s="2" t="s">
        <v>20</v>
      </c>
      <c r="K4964" s="2">
        <v>1998</v>
      </c>
      <c r="L4964" s="2" t="s">
        <v>49</v>
      </c>
      <c r="M4964" s="3">
        <v>35948</v>
      </c>
    </row>
    <row r="4965" spans="1:13" x14ac:dyDescent="0.2">
      <c r="A4965" s="1" t="s">
        <v>308</v>
      </c>
      <c r="B4965" s="2" t="s">
        <v>4770</v>
      </c>
      <c r="C4965" s="2" t="s">
        <v>24</v>
      </c>
      <c r="D4965" s="4">
        <v>3600000</v>
      </c>
      <c r="E4965" s="2" t="s">
        <v>3438</v>
      </c>
      <c r="F4965" s="2" t="s">
        <v>95</v>
      </c>
      <c r="G4965" s="2">
        <v>73.599999999999994</v>
      </c>
      <c r="H4965" s="2">
        <v>26.4</v>
      </c>
      <c r="I4965" s="2" t="s">
        <v>19</v>
      </c>
      <c r="J4965" s="2" t="s">
        <v>20</v>
      </c>
      <c r="K4965" s="2">
        <v>1998</v>
      </c>
      <c r="L4965" s="2" t="s">
        <v>49</v>
      </c>
      <c r="M4965" s="3">
        <v>35948</v>
      </c>
    </row>
    <row r="4966" spans="1:13" x14ac:dyDescent="0.2">
      <c r="A4966" s="1" t="s">
        <v>280</v>
      </c>
      <c r="B4966" s="2" t="s">
        <v>4771</v>
      </c>
      <c r="C4966" s="2" t="s">
        <v>15</v>
      </c>
      <c r="D4966" s="2" t="s">
        <v>4772</v>
      </c>
      <c r="E4966" s="2" t="s">
        <v>3438</v>
      </c>
      <c r="F4966" s="2" t="s">
        <v>107</v>
      </c>
      <c r="G4966" s="2">
        <v>58.8</v>
      </c>
      <c r="H4966" s="2">
        <v>41.2</v>
      </c>
      <c r="I4966" s="2" t="s">
        <v>26</v>
      </c>
      <c r="J4966" s="2" t="s">
        <v>20</v>
      </c>
      <c r="K4966" s="2">
        <v>1998</v>
      </c>
      <c r="L4966" s="2" t="s">
        <v>49</v>
      </c>
      <c r="M4966" s="3">
        <v>35948</v>
      </c>
    </row>
    <row r="4967" spans="1:13" x14ac:dyDescent="0.2">
      <c r="A4967" s="1" t="s">
        <v>248</v>
      </c>
      <c r="B4967" s="2" t="s">
        <v>4035</v>
      </c>
      <c r="C4967" s="2" t="s">
        <v>24</v>
      </c>
      <c r="D4967" s="4">
        <v>1070000</v>
      </c>
      <c r="E4967" s="2" t="s">
        <v>3438</v>
      </c>
      <c r="F4967" s="2" t="s">
        <v>55</v>
      </c>
      <c r="G4967" s="2">
        <v>39.5</v>
      </c>
      <c r="H4967" s="2">
        <v>60.5</v>
      </c>
      <c r="I4967" s="2" t="s">
        <v>26</v>
      </c>
      <c r="J4967" s="2" t="s">
        <v>20</v>
      </c>
      <c r="K4967" s="2">
        <v>1998</v>
      </c>
      <c r="L4967" s="2" t="s">
        <v>49</v>
      </c>
      <c r="M4967" s="3">
        <v>35948</v>
      </c>
    </row>
    <row r="4968" spans="1:13" x14ac:dyDescent="0.2">
      <c r="A4968" s="1" t="s">
        <v>374</v>
      </c>
      <c r="B4968" s="2" t="s">
        <v>4773</v>
      </c>
      <c r="C4968" s="2" t="s">
        <v>24</v>
      </c>
      <c r="D4968" s="4">
        <v>75000000</v>
      </c>
      <c r="E4968" s="2" t="s">
        <v>3438</v>
      </c>
      <c r="F4968" s="2" t="s">
        <v>107</v>
      </c>
      <c r="G4968" s="2">
        <v>60.5</v>
      </c>
      <c r="H4968" s="2">
        <v>39.5</v>
      </c>
      <c r="I4968" s="2" t="s">
        <v>26</v>
      </c>
      <c r="J4968" s="2" t="s">
        <v>20</v>
      </c>
      <c r="K4968" s="2">
        <v>1998</v>
      </c>
      <c r="L4968" s="2" t="s">
        <v>49</v>
      </c>
      <c r="M4968" s="3">
        <v>35948</v>
      </c>
    </row>
    <row r="4969" spans="1:13" x14ac:dyDescent="0.2">
      <c r="A4969" s="1" t="s">
        <v>269</v>
      </c>
      <c r="B4969" s="2" t="s">
        <v>3456</v>
      </c>
      <c r="C4969" s="2" t="s">
        <v>24</v>
      </c>
      <c r="D4969" s="4">
        <v>26000000</v>
      </c>
      <c r="E4969" s="2" t="s">
        <v>3438</v>
      </c>
      <c r="F4969" s="2" t="s">
        <v>4774</v>
      </c>
      <c r="G4969" s="2">
        <v>74</v>
      </c>
      <c r="H4969" s="2">
        <v>26</v>
      </c>
      <c r="I4969" s="2" t="s">
        <v>19</v>
      </c>
      <c r="J4969" s="2" t="s">
        <v>20</v>
      </c>
      <c r="K4969" s="2">
        <v>1996</v>
      </c>
      <c r="L4969" s="2" t="s">
        <v>21</v>
      </c>
      <c r="M4969" s="3">
        <v>35374</v>
      </c>
    </row>
    <row r="4970" spans="1:13" x14ac:dyDescent="0.2">
      <c r="A4970" s="1" t="s">
        <v>13</v>
      </c>
      <c r="B4970" s="2" t="s">
        <v>3460</v>
      </c>
      <c r="C4970" s="2" t="s">
        <v>24</v>
      </c>
      <c r="D4970" s="4">
        <v>2400000000</v>
      </c>
      <c r="E4970" s="2" t="s">
        <v>3438</v>
      </c>
      <c r="F4970" s="2" t="s">
        <v>365</v>
      </c>
      <c r="G4970" s="2">
        <v>65.5</v>
      </c>
      <c r="H4970" s="2">
        <v>34.5</v>
      </c>
      <c r="I4970" s="2" t="s">
        <v>26</v>
      </c>
      <c r="J4970" s="2" t="s">
        <v>20</v>
      </c>
      <c r="K4970" s="2">
        <v>1996</v>
      </c>
      <c r="L4970" s="2" t="s">
        <v>21</v>
      </c>
      <c r="M4970" s="3">
        <v>35374</v>
      </c>
    </row>
    <row r="4971" spans="1:13" x14ac:dyDescent="0.2">
      <c r="A4971" s="1" t="s">
        <v>217</v>
      </c>
      <c r="B4971" s="2" t="s">
        <v>3551</v>
      </c>
      <c r="C4971" s="2" t="s">
        <v>24</v>
      </c>
      <c r="D4971" s="4">
        <v>225000000</v>
      </c>
      <c r="E4971" s="2" t="s">
        <v>3438</v>
      </c>
      <c r="F4971" s="2" t="s">
        <v>59</v>
      </c>
      <c r="G4971" s="2">
        <v>66.400000000000006</v>
      </c>
      <c r="H4971" s="2">
        <v>33.6</v>
      </c>
      <c r="I4971" s="2" t="s">
        <v>26</v>
      </c>
      <c r="J4971" s="2" t="s">
        <v>20</v>
      </c>
      <c r="K4971" s="2">
        <v>1996</v>
      </c>
      <c r="L4971" s="2" t="s">
        <v>21</v>
      </c>
      <c r="M4971" s="3">
        <v>35374</v>
      </c>
    </row>
    <row r="4972" spans="1:13" x14ac:dyDescent="0.2">
      <c r="A4972" s="1" t="s">
        <v>111</v>
      </c>
      <c r="B4972" s="2" t="s">
        <v>3776</v>
      </c>
      <c r="C4972" s="2" t="s">
        <v>24</v>
      </c>
      <c r="D4972" s="4">
        <v>57000000</v>
      </c>
      <c r="E4972" s="2" t="s">
        <v>3438</v>
      </c>
      <c r="F4972" s="2" t="s">
        <v>314</v>
      </c>
      <c r="G4972" s="2">
        <v>68</v>
      </c>
      <c r="H4972" s="2">
        <v>32</v>
      </c>
      <c r="I4972" s="2" t="s">
        <v>19</v>
      </c>
      <c r="J4972" s="2" t="s">
        <v>20</v>
      </c>
      <c r="K4972" s="2">
        <v>1996</v>
      </c>
      <c r="L4972" s="2" t="s">
        <v>21</v>
      </c>
      <c r="M4972" s="3">
        <v>35374</v>
      </c>
    </row>
    <row r="4973" spans="1:13" x14ac:dyDescent="0.2">
      <c r="A4973" s="1" t="s">
        <v>91</v>
      </c>
      <c r="B4973" s="2" t="s">
        <v>4127</v>
      </c>
      <c r="C4973" s="2" t="s">
        <v>24</v>
      </c>
      <c r="D4973" s="4">
        <v>45000000</v>
      </c>
      <c r="E4973" s="2" t="s">
        <v>3438</v>
      </c>
      <c r="F4973" s="2" t="s">
        <v>93</v>
      </c>
      <c r="G4973" s="2">
        <v>79.3</v>
      </c>
      <c r="H4973" s="2">
        <v>20.7</v>
      </c>
      <c r="I4973" s="2" t="s">
        <v>19</v>
      </c>
      <c r="J4973" s="2" t="s">
        <v>20</v>
      </c>
      <c r="K4973" s="2">
        <v>1996</v>
      </c>
      <c r="L4973" s="2" t="s">
        <v>21</v>
      </c>
      <c r="M4973" s="3">
        <v>35374</v>
      </c>
    </row>
    <row r="4974" spans="1:13" x14ac:dyDescent="0.2">
      <c r="A4974" s="1" t="s">
        <v>242</v>
      </c>
      <c r="B4974" s="2" t="s">
        <v>1461</v>
      </c>
      <c r="C4974" s="2" t="s">
        <v>15</v>
      </c>
      <c r="D4974" s="2" t="s">
        <v>4775</v>
      </c>
      <c r="E4974" s="2" t="s">
        <v>3438</v>
      </c>
      <c r="F4974" s="2" t="s">
        <v>55</v>
      </c>
      <c r="G4974" s="2">
        <v>80.8</v>
      </c>
      <c r="H4974" s="2">
        <v>19.2</v>
      </c>
      <c r="I4974" s="2" t="s">
        <v>19</v>
      </c>
      <c r="J4974" s="2" t="s">
        <v>20</v>
      </c>
      <c r="K4974" s="2">
        <v>1996</v>
      </c>
      <c r="L4974" s="2" t="s">
        <v>21</v>
      </c>
      <c r="M4974" s="3">
        <v>35374</v>
      </c>
    </row>
    <row r="4975" spans="1:13" x14ac:dyDescent="0.2">
      <c r="A4975" s="1" t="s">
        <v>69</v>
      </c>
      <c r="B4975" s="2" t="s">
        <v>4776</v>
      </c>
      <c r="C4975" s="2" t="s">
        <v>24</v>
      </c>
      <c r="D4975" s="4">
        <v>85000000</v>
      </c>
      <c r="E4975" s="2" t="s">
        <v>3438</v>
      </c>
      <c r="F4975" s="2" t="s">
        <v>257</v>
      </c>
      <c r="G4975" s="2">
        <v>53.6</v>
      </c>
      <c r="H4975" s="2">
        <v>46.4</v>
      </c>
      <c r="I4975" s="2" t="s">
        <v>26</v>
      </c>
      <c r="J4975" s="2" t="s">
        <v>20</v>
      </c>
      <c r="K4975" s="2">
        <v>1996</v>
      </c>
      <c r="L4975" s="2" t="s">
        <v>21</v>
      </c>
      <c r="M4975" s="3">
        <v>35374</v>
      </c>
    </row>
    <row r="4976" spans="1:13" x14ac:dyDescent="0.2">
      <c r="A4976" s="1" t="s">
        <v>363</v>
      </c>
      <c r="B4976" s="2" t="s">
        <v>4078</v>
      </c>
      <c r="C4976" s="2" t="s">
        <v>24</v>
      </c>
      <c r="D4976" s="4">
        <v>30000000</v>
      </c>
      <c r="E4976" s="2" t="s">
        <v>3438</v>
      </c>
      <c r="F4976" s="2" t="s">
        <v>44</v>
      </c>
      <c r="G4976" s="2">
        <v>65.8</v>
      </c>
      <c r="H4976" s="2">
        <v>34.200000000000003</v>
      </c>
      <c r="I4976" s="2" t="s">
        <v>26</v>
      </c>
      <c r="J4976" s="2" t="s">
        <v>20</v>
      </c>
      <c r="K4976" s="2">
        <v>1996</v>
      </c>
      <c r="L4976" s="2" t="s">
        <v>21</v>
      </c>
      <c r="M4976" s="3">
        <v>35374</v>
      </c>
    </row>
    <row r="4977" spans="1:13" x14ac:dyDescent="0.2">
      <c r="A4977" s="1" t="s">
        <v>13</v>
      </c>
      <c r="B4977" s="2" t="s">
        <v>3700</v>
      </c>
      <c r="C4977" s="2" t="s">
        <v>24</v>
      </c>
      <c r="D4977" s="4">
        <v>40000000</v>
      </c>
      <c r="E4977" s="2" t="s">
        <v>3438</v>
      </c>
      <c r="F4977" s="2" t="s">
        <v>251</v>
      </c>
      <c r="G4977" s="2">
        <v>80</v>
      </c>
      <c r="H4977" s="2">
        <v>20</v>
      </c>
      <c r="I4977" s="2" t="s">
        <v>19</v>
      </c>
      <c r="J4977" s="2" t="s">
        <v>20</v>
      </c>
      <c r="K4977" s="2">
        <v>1996</v>
      </c>
      <c r="L4977" s="2" t="s">
        <v>21</v>
      </c>
      <c r="M4977" s="3">
        <v>35374</v>
      </c>
    </row>
    <row r="4978" spans="1:13" x14ac:dyDescent="0.2">
      <c r="A4978" s="1" t="s">
        <v>91</v>
      </c>
      <c r="B4978" s="2" t="s">
        <v>2148</v>
      </c>
      <c r="C4978" s="2" t="s">
        <v>24</v>
      </c>
      <c r="D4978" s="4">
        <v>6000000</v>
      </c>
      <c r="E4978" s="2" t="s">
        <v>3438</v>
      </c>
      <c r="F4978" s="2" t="s">
        <v>140</v>
      </c>
      <c r="G4978" s="2">
        <v>86.8</v>
      </c>
      <c r="H4978" s="2">
        <v>13.2</v>
      </c>
      <c r="I4978" s="2" t="s">
        <v>19</v>
      </c>
      <c r="J4978" s="2" t="s">
        <v>20</v>
      </c>
      <c r="K4978" s="2">
        <v>1996</v>
      </c>
      <c r="L4978" s="2" t="s">
        <v>21</v>
      </c>
      <c r="M4978" s="3">
        <v>35374</v>
      </c>
    </row>
    <row r="4979" spans="1:13" x14ac:dyDescent="0.2">
      <c r="A4979" s="1" t="s">
        <v>363</v>
      </c>
      <c r="B4979" s="2" t="s">
        <v>3918</v>
      </c>
      <c r="C4979" s="2" t="s">
        <v>24</v>
      </c>
      <c r="D4979" s="4">
        <v>6500000</v>
      </c>
      <c r="E4979" s="2" t="s">
        <v>3438</v>
      </c>
      <c r="F4979" s="2" t="s">
        <v>251</v>
      </c>
      <c r="G4979" s="2">
        <v>67.900000000000006</v>
      </c>
      <c r="H4979" s="2">
        <v>32.1</v>
      </c>
      <c r="I4979" s="2" t="s">
        <v>19</v>
      </c>
      <c r="J4979" s="2" t="s">
        <v>20</v>
      </c>
      <c r="K4979" s="2">
        <v>1996</v>
      </c>
      <c r="L4979" s="2" t="s">
        <v>21</v>
      </c>
      <c r="M4979" s="3">
        <v>35374</v>
      </c>
    </row>
    <row r="4980" spans="1:13" x14ac:dyDescent="0.2">
      <c r="A4980" s="1" t="s">
        <v>13</v>
      </c>
      <c r="B4980" s="2" t="s">
        <v>3949</v>
      </c>
      <c r="C4980" s="2" t="s">
        <v>24</v>
      </c>
      <c r="D4980" s="4">
        <v>23100000</v>
      </c>
      <c r="E4980" s="2" t="s">
        <v>3438</v>
      </c>
      <c r="F4980" s="2" t="s">
        <v>44</v>
      </c>
      <c r="G4980" s="2">
        <v>64.099999999999994</v>
      </c>
      <c r="H4980" s="2">
        <v>35.9</v>
      </c>
      <c r="I4980" s="2" t="s">
        <v>26</v>
      </c>
      <c r="J4980" s="2" t="s">
        <v>20</v>
      </c>
      <c r="K4980" s="2">
        <v>1996</v>
      </c>
      <c r="L4980" s="2" t="s">
        <v>21</v>
      </c>
      <c r="M4980" s="3">
        <v>35374</v>
      </c>
    </row>
    <row r="4981" spans="1:13" x14ac:dyDescent="0.2">
      <c r="A4981" s="1" t="s">
        <v>420</v>
      </c>
      <c r="B4981" s="2" t="s">
        <v>4632</v>
      </c>
      <c r="C4981" s="2" t="s">
        <v>24</v>
      </c>
      <c r="D4981" s="4">
        <v>3100000</v>
      </c>
      <c r="E4981" s="2" t="s">
        <v>3438</v>
      </c>
      <c r="F4981" s="2" t="s">
        <v>51</v>
      </c>
      <c r="G4981" s="2">
        <v>60.8</v>
      </c>
      <c r="H4981" s="2">
        <v>39.200000000000003</v>
      </c>
      <c r="I4981" s="2" t="s">
        <v>26</v>
      </c>
      <c r="J4981" s="2" t="s">
        <v>20</v>
      </c>
      <c r="K4981" s="2">
        <v>1996</v>
      </c>
      <c r="L4981" s="2" t="s">
        <v>21</v>
      </c>
      <c r="M4981" s="3">
        <v>35374</v>
      </c>
    </row>
    <row r="4982" spans="1:13" x14ac:dyDescent="0.2">
      <c r="A4982" s="1" t="s">
        <v>22</v>
      </c>
      <c r="B4982" s="2" t="s">
        <v>3293</v>
      </c>
      <c r="C4982" s="2" t="s">
        <v>15</v>
      </c>
      <c r="D4982" s="2" t="s">
        <v>4777</v>
      </c>
      <c r="E4982" s="2" t="s">
        <v>3438</v>
      </c>
      <c r="F4982" s="2" t="s">
        <v>55</v>
      </c>
      <c r="G4982" s="2">
        <v>72.900000000000006</v>
      </c>
      <c r="H4982" s="2">
        <v>27.1</v>
      </c>
      <c r="I4982" s="2" t="s">
        <v>19</v>
      </c>
      <c r="J4982" s="2" t="s">
        <v>20</v>
      </c>
      <c r="K4982" s="2">
        <v>1996</v>
      </c>
      <c r="L4982" s="2" t="s">
        <v>21</v>
      </c>
      <c r="M4982" s="3">
        <v>35374</v>
      </c>
    </row>
    <row r="4983" spans="1:13" x14ac:dyDescent="0.2">
      <c r="A4983" s="1" t="s">
        <v>22</v>
      </c>
      <c r="B4983" s="2" t="s">
        <v>3293</v>
      </c>
      <c r="C4983" s="2" t="s">
        <v>15</v>
      </c>
      <c r="D4983" s="2" t="s">
        <v>4777</v>
      </c>
      <c r="E4983" s="2" t="s">
        <v>3438</v>
      </c>
      <c r="F4983" s="2" t="s">
        <v>55</v>
      </c>
      <c r="G4983" s="2">
        <v>62.6</v>
      </c>
      <c r="H4983" s="2">
        <v>37.4</v>
      </c>
      <c r="I4983" s="2" t="s">
        <v>26</v>
      </c>
      <c r="J4983" s="2" t="s">
        <v>20</v>
      </c>
      <c r="K4983" s="2">
        <v>1996</v>
      </c>
      <c r="L4983" s="2" t="s">
        <v>21</v>
      </c>
      <c r="M4983" s="3">
        <v>35374</v>
      </c>
    </row>
    <row r="4984" spans="1:13" x14ac:dyDescent="0.2">
      <c r="A4984" s="1" t="s">
        <v>269</v>
      </c>
      <c r="B4984" s="2" t="s">
        <v>3499</v>
      </c>
      <c r="C4984" s="2" t="s">
        <v>24</v>
      </c>
      <c r="D4984" s="4">
        <v>2900000</v>
      </c>
      <c r="E4984" s="2" t="s">
        <v>3438</v>
      </c>
      <c r="F4984" s="2" t="s">
        <v>4778</v>
      </c>
      <c r="G4984" s="2">
        <v>78.900000000000006</v>
      </c>
      <c r="H4984" s="2">
        <v>21.1</v>
      </c>
      <c r="I4984" s="2" t="s">
        <v>19</v>
      </c>
      <c r="J4984" s="2" t="s">
        <v>20</v>
      </c>
      <c r="K4984" s="2">
        <v>1996</v>
      </c>
      <c r="L4984" s="2" t="s">
        <v>21</v>
      </c>
      <c r="M4984" s="3">
        <v>35374</v>
      </c>
    </row>
    <row r="4985" spans="1:13" x14ac:dyDescent="0.2">
      <c r="A4985" s="1" t="s">
        <v>108</v>
      </c>
      <c r="B4985" s="2" t="s">
        <v>4779</v>
      </c>
      <c r="C4985" s="2" t="s">
        <v>24</v>
      </c>
      <c r="D4985" s="4">
        <v>4200000</v>
      </c>
      <c r="E4985" s="2" t="s">
        <v>3438</v>
      </c>
      <c r="F4985" s="2" t="s">
        <v>76</v>
      </c>
      <c r="G4985" s="2">
        <v>71.099999999999994</v>
      </c>
      <c r="H4985" s="2">
        <v>28.9</v>
      </c>
      <c r="I4985" s="2" t="s">
        <v>19</v>
      </c>
      <c r="J4985" s="2" t="s">
        <v>20</v>
      </c>
      <c r="K4985" s="2">
        <v>1996</v>
      </c>
      <c r="L4985" s="2" t="s">
        <v>21</v>
      </c>
      <c r="M4985" s="3">
        <v>35374</v>
      </c>
    </row>
    <row r="4986" spans="1:13" x14ac:dyDescent="0.2">
      <c r="A4986" s="1" t="s">
        <v>45</v>
      </c>
      <c r="B4986" s="2" t="s">
        <v>2131</v>
      </c>
      <c r="C4986" s="2" t="s">
        <v>24</v>
      </c>
      <c r="D4986" s="4">
        <v>3300000</v>
      </c>
      <c r="E4986" s="2" t="s">
        <v>3438</v>
      </c>
      <c r="F4986" s="2" t="s">
        <v>107</v>
      </c>
      <c r="G4986" s="2">
        <v>75.099999999999994</v>
      </c>
      <c r="H4986" s="2">
        <v>24.9</v>
      </c>
      <c r="I4986" s="2" t="s">
        <v>19</v>
      </c>
      <c r="J4986" s="2" t="s">
        <v>20</v>
      </c>
      <c r="K4986" s="2">
        <v>1996</v>
      </c>
      <c r="L4986" s="2" t="s">
        <v>21</v>
      </c>
      <c r="M4986" s="3">
        <v>35374</v>
      </c>
    </row>
    <row r="4987" spans="1:13" x14ac:dyDescent="0.2">
      <c r="A4987" s="1" t="s">
        <v>269</v>
      </c>
      <c r="B4987" s="2" t="s">
        <v>4496</v>
      </c>
      <c r="C4987" s="2" t="s">
        <v>24</v>
      </c>
      <c r="D4987" s="4">
        <v>2400000</v>
      </c>
      <c r="E4987" s="2" t="s">
        <v>3438</v>
      </c>
      <c r="F4987" s="2" t="s">
        <v>4780</v>
      </c>
      <c r="G4987" s="2">
        <v>74.599999999999994</v>
      </c>
      <c r="H4987" s="2">
        <v>25.4</v>
      </c>
      <c r="I4987" s="2" t="s">
        <v>19</v>
      </c>
      <c r="J4987" s="2" t="s">
        <v>20</v>
      </c>
      <c r="K4987" s="2">
        <v>1996</v>
      </c>
      <c r="L4987" s="2" t="s">
        <v>21</v>
      </c>
      <c r="M4987" s="3">
        <v>35374</v>
      </c>
    </row>
    <row r="4988" spans="1:13" x14ac:dyDescent="0.2">
      <c r="A4988" s="1" t="s">
        <v>339</v>
      </c>
      <c r="B4988" s="2" t="s">
        <v>3631</v>
      </c>
      <c r="C4988" s="2" t="s">
        <v>1230</v>
      </c>
      <c r="D4988" s="2" t="s">
        <v>4781</v>
      </c>
      <c r="E4988" s="2" t="s">
        <v>3438</v>
      </c>
      <c r="F4988" s="2" t="s">
        <v>130</v>
      </c>
      <c r="G4988" s="2">
        <v>64.900000000000006</v>
      </c>
      <c r="H4988" s="2">
        <v>35.1</v>
      </c>
      <c r="I4988" s="2" t="s">
        <v>19</v>
      </c>
      <c r="J4988" s="2" t="s">
        <v>27</v>
      </c>
      <c r="K4988" s="2">
        <v>1996</v>
      </c>
      <c r="L4988" s="2" t="s">
        <v>21</v>
      </c>
      <c r="M4988" s="3">
        <v>35374</v>
      </c>
    </row>
    <row r="4989" spans="1:13" x14ac:dyDescent="0.2">
      <c r="A4989" s="1" t="s">
        <v>269</v>
      </c>
      <c r="B4989" s="2" t="s">
        <v>4119</v>
      </c>
      <c r="C4989" s="2" t="s">
        <v>24</v>
      </c>
      <c r="D4989" s="4">
        <v>8100000</v>
      </c>
      <c r="E4989" s="2" t="s">
        <v>3438</v>
      </c>
      <c r="F4989" s="2" t="s">
        <v>4782</v>
      </c>
      <c r="G4989" s="2">
        <v>57</v>
      </c>
      <c r="H4989" s="2">
        <v>43</v>
      </c>
      <c r="I4989" s="2" t="s">
        <v>26</v>
      </c>
      <c r="J4989" s="2" t="s">
        <v>20</v>
      </c>
      <c r="K4989" s="2">
        <v>1996</v>
      </c>
      <c r="L4989" s="2" t="s">
        <v>21</v>
      </c>
      <c r="M4989" s="3">
        <v>35374</v>
      </c>
    </row>
    <row r="4990" spans="1:13" x14ac:dyDescent="0.2">
      <c r="A4990" s="1" t="s">
        <v>108</v>
      </c>
      <c r="B4990" s="2" t="s">
        <v>3645</v>
      </c>
      <c r="C4990" s="2" t="s">
        <v>24</v>
      </c>
      <c r="D4990" s="4">
        <v>11000000</v>
      </c>
      <c r="E4990" s="2" t="s">
        <v>3438</v>
      </c>
      <c r="F4990" s="2" t="s">
        <v>107</v>
      </c>
      <c r="G4990" s="2">
        <v>72.2</v>
      </c>
      <c r="H4990" s="2">
        <v>27.8</v>
      </c>
      <c r="I4990" s="2" t="s">
        <v>19</v>
      </c>
      <c r="J4990" s="2" t="s">
        <v>20</v>
      </c>
      <c r="K4990" s="2">
        <v>1996</v>
      </c>
      <c r="L4990" s="2" t="s">
        <v>21</v>
      </c>
      <c r="M4990" s="3">
        <v>35374</v>
      </c>
    </row>
    <row r="4991" spans="1:13" x14ac:dyDescent="0.2">
      <c r="A4991" s="1" t="s">
        <v>363</v>
      </c>
      <c r="B4991" s="2" t="s">
        <v>4783</v>
      </c>
      <c r="C4991" s="2" t="s">
        <v>15</v>
      </c>
      <c r="D4991" s="2" t="s">
        <v>4784</v>
      </c>
      <c r="E4991" s="2" t="s">
        <v>3438</v>
      </c>
      <c r="F4991" s="2" t="s">
        <v>159</v>
      </c>
      <c r="G4991" s="2">
        <v>43.9</v>
      </c>
      <c r="H4991" s="2">
        <v>56.1</v>
      </c>
      <c r="I4991" s="2" t="s">
        <v>26</v>
      </c>
      <c r="J4991" s="2" t="s">
        <v>20</v>
      </c>
      <c r="K4991" s="2">
        <v>1996</v>
      </c>
      <c r="L4991" s="2" t="s">
        <v>21</v>
      </c>
      <c r="M4991" s="3">
        <v>35374</v>
      </c>
    </row>
    <row r="4992" spans="1:13" x14ac:dyDescent="0.2">
      <c r="A4992" s="1" t="s">
        <v>13</v>
      </c>
      <c r="B4992" s="2" t="s">
        <v>4785</v>
      </c>
      <c r="C4992" s="2" t="s">
        <v>15</v>
      </c>
      <c r="D4992" s="2" t="s">
        <v>4786</v>
      </c>
      <c r="E4992" s="2" t="s">
        <v>3438</v>
      </c>
      <c r="F4992" s="2" t="s">
        <v>874</v>
      </c>
      <c r="G4992" s="2">
        <v>67</v>
      </c>
      <c r="H4992" s="2">
        <v>33</v>
      </c>
      <c r="I4992" s="2" t="s">
        <v>19</v>
      </c>
      <c r="J4992" s="2" t="s">
        <v>20</v>
      </c>
      <c r="K4992" s="2">
        <v>1996</v>
      </c>
      <c r="L4992" s="2" t="s">
        <v>21</v>
      </c>
      <c r="M4992" s="3">
        <v>35374</v>
      </c>
    </row>
    <row r="4993" spans="1:13" x14ac:dyDescent="0.2">
      <c r="A4993" s="1" t="s">
        <v>52</v>
      </c>
      <c r="B4993" s="2" t="s">
        <v>3536</v>
      </c>
      <c r="C4993" s="2" t="s">
        <v>15</v>
      </c>
      <c r="D4993" s="2" t="s">
        <v>4787</v>
      </c>
      <c r="E4993" s="2" t="s">
        <v>3438</v>
      </c>
      <c r="F4993" s="2" t="s">
        <v>65</v>
      </c>
      <c r="G4993" s="2">
        <v>36.5</v>
      </c>
      <c r="H4993" s="2">
        <v>63.5</v>
      </c>
      <c r="I4993" s="2" t="s">
        <v>26</v>
      </c>
      <c r="J4993" s="2" t="s">
        <v>20</v>
      </c>
      <c r="K4993" s="2">
        <v>1994</v>
      </c>
      <c r="L4993" s="2" t="s">
        <v>21</v>
      </c>
      <c r="M4993" s="3">
        <v>34646</v>
      </c>
    </row>
    <row r="4994" spans="1:13" x14ac:dyDescent="0.2">
      <c r="A4994" s="1" t="s">
        <v>280</v>
      </c>
      <c r="B4994" s="2" t="s">
        <v>3539</v>
      </c>
      <c r="C4994" s="2" t="s">
        <v>24</v>
      </c>
      <c r="D4994" s="4">
        <v>215000000</v>
      </c>
      <c r="E4994" s="2" t="s">
        <v>3438</v>
      </c>
      <c r="F4994" s="2" t="s">
        <v>107</v>
      </c>
      <c r="G4994" s="2">
        <v>63.8</v>
      </c>
      <c r="H4994" s="2">
        <v>36.200000000000003</v>
      </c>
      <c r="I4994" s="2" t="s">
        <v>26</v>
      </c>
      <c r="J4994" s="2" t="s">
        <v>20</v>
      </c>
      <c r="K4994" s="2">
        <v>1994</v>
      </c>
      <c r="L4994" s="2" t="s">
        <v>21</v>
      </c>
      <c r="M4994" s="3">
        <v>34646</v>
      </c>
    </row>
    <row r="4995" spans="1:13" x14ac:dyDescent="0.2">
      <c r="A4995" s="1" t="s">
        <v>79</v>
      </c>
      <c r="B4995" s="2" t="s">
        <v>3859</v>
      </c>
      <c r="C4995" s="2" t="s">
        <v>24</v>
      </c>
      <c r="D4995" s="4">
        <v>75000000</v>
      </c>
      <c r="E4995" s="2" t="s">
        <v>3438</v>
      </c>
      <c r="F4995" s="2" t="s">
        <v>78</v>
      </c>
      <c r="G4995" s="2">
        <v>57</v>
      </c>
      <c r="H4995" s="2">
        <v>43</v>
      </c>
      <c r="I4995" s="2" t="s">
        <v>26</v>
      </c>
      <c r="J4995" s="2" t="s">
        <v>20</v>
      </c>
      <c r="K4995" s="2">
        <v>1994</v>
      </c>
      <c r="L4995" s="2" t="s">
        <v>21</v>
      </c>
      <c r="M4995" s="3">
        <v>34646</v>
      </c>
    </row>
    <row r="4996" spans="1:13" x14ac:dyDescent="0.2">
      <c r="A4996" s="1" t="s">
        <v>108</v>
      </c>
      <c r="B4996" s="2" t="s">
        <v>4788</v>
      </c>
      <c r="C4996" s="2" t="s">
        <v>24</v>
      </c>
      <c r="D4996" s="4">
        <v>19500000</v>
      </c>
      <c r="E4996" s="2" t="s">
        <v>3438</v>
      </c>
      <c r="F4996" s="2" t="s">
        <v>107</v>
      </c>
      <c r="G4996" s="2">
        <v>71.099999999999994</v>
      </c>
      <c r="H4996" s="2">
        <v>28.9</v>
      </c>
      <c r="I4996" s="2" t="s">
        <v>19</v>
      </c>
      <c r="J4996" s="2" t="s">
        <v>20</v>
      </c>
      <c r="K4996" s="2">
        <v>1994</v>
      </c>
      <c r="L4996" s="2" t="s">
        <v>21</v>
      </c>
      <c r="M4996" s="3">
        <v>34646</v>
      </c>
    </row>
    <row r="4997" spans="1:13" x14ac:dyDescent="0.2">
      <c r="A4997" s="1" t="s">
        <v>13</v>
      </c>
      <c r="B4997" s="2" t="s">
        <v>3269</v>
      </c>
      <c r="C4997" s="2" t="s">
        <v>15</v>
      </c>
      <c r="D4997" s="2" t="s">
        <v>4789</v>
      </c>
      <c r="E4997" s="2" t="s">
        <v>3438</v>
      </c>
      <c r="F4997" s="2" t="s">
        <v>97</v>
      </c>
      <c r="G4997" s="2">
        <v>74.5</v>
      </c>
      <c r="H4997" s="2">
        <v>25.5</v>
      </c>
      <c r="I4997" s="2" t="s">
        <v>19</v>
      </c>
      <c r="J4997" s="2" t="s">
        <v>20</v>
      </c>
      <c r="K4997" s="2">
        <v>1994</v>
      </c>
      <c r="L4997" s="2" t="s">
        <v>21</v>
      </c>
      <c r="M4997" s="3">
        <v>34646</v>
      </c>
    </row>
    <row r="4998" spans="1:13" x14ac:dyDescent="0.2">
      <c r="A4998" s="1" t="s">
        <v>223</v>
      </c>
      <c r="B4998" s="2" t="s">
        <v>3901</v>
      </c>
      <c r="C4998" s="2" t="s">
        <v>24</v>
      </c>
      <c r="D4998" s="4">
        <v>36000000</v>
      </c>
      <c r="E4998" s="2" t="s">
        <v>3438</v>
      </c>
      <c r="F4998" s="2" t="s">
        <v>55</v>
      </c>
      <c r="G4998" s="2">
        <v>53.7</v>
      </c>
      <c r="H4998" s="2">
        <v>46.3</v>
      </c>
      <c r="I4998" s="2" t="s">
        <v>26</v>
      </c>
      <c r="J4998" s="2" t="s">
        <v>20</v>
      </c>
      <c r="K4998" s="2">
        <v>1994</v>
      </c>
      <c r="L4998" s="2" t="s">
        <v>21</v>
      </c>
      <c r="M4998" s="3">
        <v>34646</v>
      </c>
    </row>
    <row r="4999" spans="1:13" x14ac:dyDescent="0.2">
      <c r="A4999" s="1" t="s">
        <v>69</v>
      </c>
      <c r="B4999" s="2" t="s">
        <v>4391</v>
      </c>
      <c r="C4999" s="2" t="s">
        <v>24</v>
      </c>
      <c r="D4999" s="4">
        <v>23750000</v>
      </c>
      <c r="E4999" s="2" t="s">
        <v>3438</v>
      </c>
      <c r="F4999" s="2" t="s">
        <v>48</v>
      </c>
      <c r="G4999" s="2">
        <v>68.8</v>
      </c>
      <c r="H4999" s="2">
        <v>31.2</v>
      </c>
      <c r="I4999" s="2" t="s">
        <v>19</v>
      </c>
      <c r="J4999" s="2" t="s">
        <v>20</v>
      </c>
      <c r="K4999" s="2">
        <v>1994</v>
      </c>
      <c r="L4999" s="2" t="s">
        <v>21</v>
      </c>
      <c r="M4999" s="3">
        <v>34646</v>
      </c>
    </row>
    <row r="5000" spans="1:13" x14ac:dyDescent="0.2">
      <c r="A5000" s="1" t="s">
        <v>13</v>
      </c>
      <c r="B5000" s="2" t="s">
        <v>3936</v>
      </c>
      <c r="C5000" s="2" t="s">
        <v>24</v>
      </c>
      <c r="D5000" s="4">
        <v>13300000</v>
      </c>
      <c r="E5000" s="2" t="s">
        <v>3438</v>
      </c>
      <c r="F5000" s="2" t="s">
        <v>76</v>
      </c>
      <c r="G5000" s="2">
        <v>76.2</v>
      </c>
      <c r="H5000" s="2">
        <v>23.8</v>
      </c>
      <c r="I5000" s="2" t="s">
        <v>19</v>
      </c>
      <c r="J5000" s="2" t="s">
        <v>20</v>
      </c>
      <c r="K5000" s="2">
        <v>1994</v>
      </c>
      <c r="L5000" s="2" t="s">
        <v>21</v>
      </c>
      <c r="M5000" s="3">
        <v>34646</v>
      </c>
    </row>
    <row r="5001" spans="1:13" x14ac:dyDescent="0.2">
      <c r="A5001" s="1" t="s">
        <v>141</v>
      </c>
      <c r="B5001" s="2" t="s">
        <v>3730</v>
      </c>
      <c r="C5001" s="2" t="s">
        <v>24</v>
      </c>
      <c r="D5001" s="4">
        <v>4900000</v>
      </c>
      <c r="E5001" s="2" t="s">
        <v>3438</v>
      </c>
      <c r="F5001" s="2" t="s">
        <v>107</v>
      </c>
      <c r="G5001" s="2">
        <v>66.400000000000006</v>
      </c>
      <c r="H5001" s="2">
        <v>33.6</v>
      </c>
      <c r="I5001" s="2" t="s">
        <v>26</v>
      </c>
      <c r="J5001" s="2" t="s">
        <v>20</v>
      </c>
      <c r="K5001" s="2">
        <v>1994</v>
      </c>
      <c r="L5001" s="2" t="s">
        <v>21</v>
      </c>
      <c r="M5001" s="3">
        <v>34646</v>
      </c>
    </row>
    <row r="5002" spans="1:13" x14ac:dyDescent="0.2">
      <c r="A5002" s="1" t="s">
        <v>248</v>
      </c>
      <c r="B5002" s="2" t="s">
        <v>4205</v>
      </c>
      <c r="C5002" s="2" t="s">
        <v>24</v>
      </c>
      <c r="D5002" s="4">
        <v>9750000</v>
      </c>
      <c r="E5002" s="2" t="s">
        <v>3438</v>
      </c>
      <c r="F5002" s="2" t="s">
        <v>140</v>
      </c>
      <c r="G5002" s="2">
        <v>51.4</v>
      </c>
      <c r="H5002" s="2">
        <v>48.6</v>
      </c>
      <c r="I5002" s="2" t="s">
        <v>26</v>
      </c>
      <c r="J5002" s="2" t="s">
        <v>20</v>
      </c>
      <c r="K5002" s="2">
        <v>1994</v>
      </c>
      <c r="L5002" s="2" t="s">
        <v>21</v>
      </c>
      <c r="M5002" s="3">
        <v>34646</v>
      </c>
    </row>
    <row r="5003" spans="1:13" x14ac:dyDescent="0.2">
      <c r="A5003" s="1" t="s">
        <v>32</v>
      </c>
      <c r="B5003" s="2" t="s">
        <v>4790</v>
      </c>
      <c r="C5003" s="2" t="s">
        <v>24</v>
      </c>
      <c r="D5003" s="4">
        <v>22700000</v>
      </c>
      <c r="E5003" s="2" t="s">
        <v>3438</v>
      </c>
      <c r="F5003" s="2" t="s">
        <v>65</v>
      </c>
      <c r="G5003" s="2">
        <v>74.599999999999994</v>
      </c>
      <c r="H5003" s="2">
        <v>25.4</v>
      </c>
      <c r="I5003" s="2" t="s">
        <v>19</v>
      </c>
      <c r="J5003" s="2" t="s">
        <v>20</v>
      </c>
      <c r="K5003" s="2">
        <v>1994</v>
      </c>
      <c r="L5003" s="2" t="s">
        <v>21</v>
      </c>
      <c r="M5003" s="3">
        <v>34646</v>
      </c>
    </row>
    <row r="5004" spans="1:13" x14ac:dyDescent="0.2">
      <c r="A5004" s="1" t="s">
        <v>220</v>
      </c>
      <c r="B5004" s="2" t="s">
        <v>4468</v>
      </c>
      <c r="C5004" s="2" t="s">
        <v>24</v>
      </c>
      <c r="D5004" s="4">
        <v>2000000</v>
      </c>
      <c r="E5004" s="2" t="s">
        <v>3438</v>
      </c>
      <c r="F5004" s="2" t="s">
        <v>130</v>
      </c>
      <c r="G5004" s="2">
        <v>59.8</v>
      </c>
      <c r="H5004" s="2">
        <v>40.200000000000003</v>
      </c>
      <c r="I5004" s="2" t="s">
        <v>26</v>
      </c>
      <c r="J5004" s="2" t="s">
        <v>20</v>
      </c>
      <c r="K5004" s="2">
        <v>1994</v>
      </c>
      <c r="L5004" s="2" t="s">
        <v>21</v>
      </c>
      <c r="M5004" s="3">
        <v>34646</v>
      </c>
    </row>
    <row r="5005" spans="1:13" x14ac:dyDescent="0.2">
      <c r="A5005" s="1" t="s">
        <v>220</v>
      </c>
      <c r="B5005" s="2" t="s">
        <v>3502</v>
      </c>
      <c r="C5005" s="2" t="s">
        <v>24</v>
      </c>
      <c r="D5005" s="4">
        <v>9000000</v>
      </c>
      <c r="E5005" s="2" t="s">
        <v>3438</v>
      </c>
      <c r="F5005" s="2" t="s">
        <v>90</v>
      </c>
      <c r="G5005" s="2">
        <v>58.1</v>
      </c>
      <c r="H5005" s="2">
        <v>41.9</v>
      </c>
      <c r="I5005" s="2" t="s">
        <v>26</v>
      </c>
      <c r="J5005" s="2" t="s">
        <v>20</v>
      </c>
      <c r="K5005" s="2">
        <v>1994</v>
      </c>
      <c r="L5005" s="2" t="s">
        <v>21</v>
      </c>
      <c r="M5005" s="3">
        <v>34646</v>
      </c>
    </row>
    <row r="5006" spans="1:13" x14ac:dyDescent="0.2">
      <c r="A5006" s="1" t="s">
        <v>22</v>
      </c>
      <c r="B5006" s="2" t="s">
        <v>3505</v>
      </c>
      <c r="C5006" s="2" t="s">
        <v>24</v>
      </c>
      <c r="D5006" s="4">
        <v>2830000</v>
      </c>
      <c r="E5006" s="2" t="s">
        <v>3438</v>
      </c>
      <c r="F5006" s="2" t="s">
        <v>159</v>
      </c>
      <c r="G5006" s="2">
        <v>64.5</v>
      </c>
      <c r="H5006" s="2">
        <v>35.5</v>
      </c>
      <c r="I5006" s="2" t="s">
        <v>26</v>
      </c>
      <c r="J5006" s="2" t="s">
        <v>20</v>
      </c>
      <c r="K5006" s="2">
        <v>1994</v>
      </c>
      <c r="L5006" s="2" t="s">
        <v>21</v>
      </c>
      <c r="M5006" s="3">
        <v>34646</v>
      </c>
    </row>
    <row r="5007" spans="1:13" x14ac:dyDescent="0.2">
      <c r="A5007" s="1" t="s">
        <v>535</v>
      </c>
      <c r="B5007" s="2" t="s">
        <v>4104</v>
      </c>
      <c r="C5007" s="2" t="s">
        <v>24</v>
      </c>
      <c r="D5007" s="4">
        <v>5000000</v>
      </c>
      <c r="E5007" s="2" t="s">
        <v>3438</v>
      </c>
      <c r="F5007" s="2" t="s">
        <v>107</v>
      </c>
      <c r="G5007" s="2">
        <v>58.8</v>
      </c>
      <c r="H5007" s="2">
        <v>41.2</v>
      </c>
      <c r="I5007" s="2" t="s">
        <v>26</v>
      </c>
      <c r="J5007" s="2" t="s">
        <v>20</v>
      </c>
      <c r="K5007" s="2">
        <v>1994</v>
      </c>
      <c r="L5007" s="2" t="s">
        <v>21</v>
      </c>
      <c r="M5007" s="3">
        <v>34646</v>
      </c>
    </row>
    <row r="5008" spans="1:13" x14ac:dyDescent="0.2">
      <c r="A5008" s="1" t="s">
        <v>79</v>
      </c>
      <c r="B5008" s="2" t="s">
        <v>3508</v>
      </c>
      <c r="C5008" s="2" t="s">
        <v>24</v>
      </c>
      <c r="D5008" s="4">
        <v>18755000</v>
      </c>
      <c r="E5008" s="2" t="s">
        <v>3438</v>
      </c>
      <c r="F5008" s="2" t="s">
        <v>48</v>
      </c>
      <c r="G5008" s="2">
        <v>53.6</v>
      </c>
      <c r="H5008" s="2">
        <v>46.4</v>
      </c>
      <c r="I5008" s="2" t="s">
        <v>26</v>
      </c>
      <c r="J5008" s="2" t="s">
        <v>20</v>
      </c>
      <c r="K5008" s="2">
        <v>1994</v>
      </c>
      <c r="L5008" s="2" t="s">
        <v>21</v>
      </c>
      <c r="M5008" s="3">
        <v>34646</v>
      </c>
    </row>
    <row r="5009" spans="1:13" x14ac:dyDescent="0.2">
      <c r="A5009" s="1" t="s">
        <v>374</v>
      </c>
      <c r="B5009" s="2" t="s">
        <v>1513</v>
      </c>
      <c r="C5009" s="2" t="s">
        <v>15</v>
      </c>
      <c r="D5009" s="2" t="s">
        <v>2072</v>
      </c>
      <c r="E5009" s="2" t="s">
        <v>3438</v>
      </c>
      <c r="F5009" s="2" t="s">
        <v>130</v>
      </c>
      <c r="G5009" s="2">
        <v>70.2</v>
      </c>
      <c r="H5009" s="2">
        <v>29.8</v>
      </c>
      <c r="I5009" s="2" t="s">
        <v>19</v>
      </c>
      <c r="J5009" s="2" t="s">
        <v>20</v>
      </c>
      <c r="K5009" s="2">
        <v>1994</v>
      </c>
      <c r="L5009" s="2" t="s">
        <v>21</v>
      </c>
      <c r="M5009" s="3">
        <v>34646</v>
      </c>
    </row>
    <row r="5010" spans="1:13" x14ac:dyDescent="0.2">
      <c r="A5010" s="1" t="s">
        <v>69</v>
      </c>
      <c r="B5010" s="2" t="s">
        <v>4791</v>
      </c>
      <c r="C5010" s="2" t="s">
        <v>24</v>
      </c>
      <c r="D5010" s="4">
        <v>14000000</v>
      </c>
      <c r="E5010" s="2" t="s">
        <v>3438</v>
      </c>
      <c r="F5010" s="2" t="s">
        <v>159</v>
      </c>
      <c r="G5010" s="2">
        <v>62.5</v>
      </c>
      <c r="H5010" s="2">
        <v>37.5</v>
      </c>
      <c r="I5010" s="2" t="s">
        <v>26</v>
      </c>
      <c r="J5010" s="2" t="s">
        <v>20</v>
      </c>
      <c r="K5010" s="2">
        <v>1994</v>
      </c>
      <c r="L5010" s="2" t="s">
        <v>21</v>
      </c>
      <c r="M5010" s="3">
        <v>34646</v>
      </c>
    </row>
    <row r="5011" spans="1:13" x14ac:dyDescent="0.2">
      <c r="A5011" s="1" t="s">
        <v>69</v>
      </c>
      <c r="B5011" s="2" t="s">
        <v>4284</v>
      </c>
      <c r="C5011" s="2" t="s">
        <v>24</v>
      </c>
      <c r="D5011" s="4">
        <v>39895000</v>
      </c>
      <c r="E5011" s="2" t="s">
        <v>3438</v>
      </c>
      <c r="F5011" s="2" t="s">
        <v>44</v>
      </c>
      <c r="G5011" s="2">
        <v>64.099999999999994</v>
      </c>
      <c r="H5011" s="2">
        <v>35.9</v>
      </c>
      <c r="I5011" s="2" t="s">
        <v>26</v>
      </c>
      <c r="J5011" s="2" t="s">
        <v>20</v>
      </c>
      <c r="K5011" s="2">
        <v>1990</v>
      </c>
      <c r="L5011" s="2" t="s">
        <v>21</v>
      </c>
      <c r="M5011" s="3">
        <v>33183</v>
      </c>
    </row>
    <row r="5012" spans="1:13" x14ac:dyDescent="0.2">
      <c r="A5012" s="1" t="s">
        <v>111</v>
      </c>
      <c r="B5012" s="2" t="s">
        <v>3548</v>
      </c>
      <c r="C5012" s="2" t="s">
        <v>24</v>
      </c>
      <c r="D5012" s="4">
        <v>25500000</v>
      </c>
      <c r="E5012" s="2" t="s">
        <v>3438</v>
      </c>
      <c r="F5012" s="2" t="s">
        <v>55</v>
      </c>
      <c r="G5012" s="2">
        <v>55.1</v>
      </c>
      <c r="H5012" s="2">
        <v>44.9</v>
      </c>
      <c r="I5012" s="2" t="s">
        <v>26</v>
      </c>
      <c r="J5012" s="2" t="s">
        <v>20</v>
      </c>
      <c r="K5012" s="2">
        <v>1990</v>
      </c>
      <c r="L5012" s="2" t="s">
        <v>21</v>
      </c>
      <c r="M5012" s="3">
        <v>33183</v>
      </c>
    </row>
    <row r="5013" spans="1:13" x14ac:dyDescent="0.2">
      <c r="A5013" s="1" t="s">
        <v>13</v>
      </c>
      <c r="B5013" s="2" t="s">
        <v>3549</v>
      </c>
      <c r="C5013" s="2" t="s">
        <v>24</v>
      </c>
      <c r="D5013" s="4">
        <v>30300000</v>
      </c>
      <c r="E5013" s="2" t="s">
        <v>3438</v>
      </c>
      <c r="F5013" s="2" t="s">
        <v>3759</v>
      </c>
      <c r="G5013" s="2">
        <v>63.1</v>
      </c>
      <c r="H5013" s="2">
        <v>36.9</v>
      </c>
      <c r="I5013" s="2" t="s">
        <v>26</v>
      </c>
      <c r="J5013" s="2" t="s">
        <v>20</v>
      </c>
      <c r="K5013" s="2">
        <v>1990</v>
      </c>
      <c r="L5013" s="2" t="s">
        <v>21</v>
      </c>
      <c r="M5013" s="3">
        <v>33183</v>
      </c>
    </row>
    <row r="5014" spans="1:13" x14ac:dyDescent="0.2">
      <c r="A5014" s="1" t="s">
        <v>91</v>
      </c>
      <c r="B5014" s="2" t="s">
        <v>4792</v>
      </c>
      <c r="C5014" s="2" t="s">
        <v>24</v>
      </c>
      <c r="D5014" s="4">
        <v>33000000</v>
      </c>
      <c r="E5014" s="2" t="s">
        <v>3438</v>
      </c>
      <c r="F5014" s="2" t="s">
        <v>55</v>
      </c>
      <c r="G5014" s="2">
        <v>60.4</v>
      </c>
      <c r="H5014" s="2">
        <v>39.6</v>
      </c>
      <c r="I5014" s="2" t="s">
        <v>26</v>
      </c>
      <c r="J5014" s="2" t="s">
        <v>20</v>
      </c>
      <c r="K5014" s="2">
        <v>1990</v>
      </c>
      <c r="L5014" s="2" t="s">
        <v>21</v>
      </c>
      <c r="M5014" s="3">
        <v>33183</v>
      </c>
    </row>
    <row r="5015" spans="1:13" x14ac:dyDescent="0.2">
      <c r="A5015" s="1" t="s">
        <v>91</v>
      </c>
      <c r="B5015" s="2" t="s">
        <v>4792</v>
      </c>
      <c r="C5015" s="2" t="s">
        <v>15</v>
      </c>
      <c r="D5015" s="2" t="s">
        <v>4793</v>
      </c>
      <c r="E5015" s="2" t="s">
        <v>3438</v>
      </c>
      <c r="F5015" s="2" t="s">
        <v>76</v>
      </c>
      <c r="G5015" s="2">
        <v>58.4</v>
      </c>
      <c r="H5015" s="2">
        <v>41.6</v>
      </c>
      <c r="I5015" s="2" t="s">
        <v>26</v>
      </c>
      <c r="J5015" s="2" t="s">
        <v>20</v>
      </c>
      <c r="K5015" s="2">
        <v>1990</v>
      </c>
      <c r="L5015" s="2" t="s">
        <v>21</v>
      </c>
      <c r="M5015" s="3">
        <v>33183</v>
      </c>
    </row>
    <row r="5016" spans="1:13" x14ac:dyDescent="0.2">
      <c r="A5016" s="1" t="s">
        <v>23</v>
      </c>
      <c r="B5016" s="2" t="s">
        <v>23</v>
      </c>
      <c r="C5016" s="2" t="s">
        <v>24</v>
      </c>
      <c r="D5016" s="4">
        <v>800000000</v>
      </c>
      <c r="E5016" s="2" t="s">
        <v>3438</v>
      </c>
      <c r="F5016" s="2">
        <v>146</v>
      </c>
      <c r="G5016" s="2">
        <v>51.8</v>
      </c>
      <c r="H5016" s="2">
        <v>48.2</v>
      </c>
      <c r="I5016" s="2" t="s">
        <v>19</v>
      </c>
      <c r="J5016" s="2" t="s">
        <v>27</v>
      </c>
      <c r="K5016" s="2">
        <v>1990</v>
      </c>
      <c r="L5016" s="2" t="s">
        <v>21</v>
      </c>
      <c r="M5016" s="3">
        <v>33183</v>
      </c>
    </row>
    <row r="5017" spans="1:13" x14ac:dyDescent="0.2">
      <c r="A5017" s="1" t="s">
        <v>180</v>
      </c>
      <c r="B5017" s="2" t="s">
        <v>4128</v>
      </c>
      <c r="C5017" s="2" t="s">
        <v>24</v>
      </c>
      <c r="D5017" s="4">
        <v>29500000</v>
      </c>
      <c r="E5017" s="2" t="s">
        <v>3438</v>
      </c>
      <c r="F5017" s="2" t="s">
        <v>4794</v>
      </c>
      <c r="G5017" s="2">
        <v>66.5</v>
      </c>
      <c r="H5017" s="2">
        <v>33.5</v>
      </c>
      <c r="I5017" s="2" t="s">
        <v>26</v>
      </c>
      <c r="J5017" s="2" t="s">
        <v>20</v>
      </c>
      <c r="K5017" s="2">
        <v>1990</v>
      </c>
      <c r="L5017" s="2" t="s">
        <v>21</v>
      </c>
      <c r="M5017" s="3">
        <v>33183</v>
      </c>
    </row>
    <row r="5018" spans="1:13" x14ac:dyDescent="0.2">
      <c r="A5018" s="1" t="s">
        <v>69</v>
      </c>
      <c r="B5018" s="2" t="s">
        <v>4444</v>
      </c>
      <c r="C5018" s="2" t="s">
        <v>24</v>
      </c>
      <c r="D5018" s="4">
        <v>38500000</v>
      </c>
      <c r="E5018" s="2" t="s">
        <v>3438</v>
      </c>
      <c r="F5018" s="2" t="s">
        <v>233</v>
      </c>
      <c r="G5018" s="2">
        <v>65.2</v>
      </c>
      <c r="H5018" s="2">
        <v>34.799999999999997</v>
      </c>
      <c r="I5018" s="2" t="s">
        <v>26</v>
      </c>
      <c r="J5018" s="2" t="s">
        <v>20</v>
      </c>
      <c r="K5018" s="2">
        <v>1990</v>
      </c>
      <c r="L5018" s="2" t="s">
        <v>21</v>
      </c>
      <c r="M5018" s="3">
        <v>33183</v>
      </c>
    </row>
    <row r="5019" spans="1:13" x14ac:dyDescent="0.2">
      <c r="A5019" s="1" t="s">
        <v>13</v>
      </c>
      <c r="B5019" s="2" t="s">
        <v>3269</v>
      </c>
      <c r="C5019" s="2" t="s">
        <v>24</v>
      </c>
      <c r="D5019" s="4">
        <v>75000000</v>
      </c>
      <c r="E5019" s="2" t="s">
        <v>3438</v>
      </c>
      <c r="F5019" s="2" t="s">
        <v>2336</v>
      </c>
      <c r="G5019" s="2">
        <v>73.5</v>
      </c>
      <c r="H5019" s="2">
        <v>26.5</v>
      </c>
      <c r="I5019" s="2" t="s">
        <v>19</v>
      </c>
      <c r="J5019" s="2" t="s">
        <v>20</v>
      </c>
      <c r="K5019" s="2">
        <v>1990</v>
      </c>
      <c r="L5019" s="2" t="s">
        <v>21</v>
      </c>
      <c r="M5019" s="3">
        <v>33183</v>
      </c>
    </row>
    <row r="5020" spans="1:13" x14ac:dyDescent="0.2">
      <c r="A5020" s="1" t="s">
        <v>22</v>
      </c>
      <c r="B5020" s="2" t="s">
        <v>4764</v>
      </c>
      <c r="C5020" s="2" t="s">
        <v>15</v>
      </c>
      <c r="D5020" s="2" t="s">
        <v>4795</v>
      </c>
      <c r="E5020" s="2" t="s">
        <v>3438</v>
      </c>
      <c r="F5020" s="2" t="s">
        <v>59</v>
      </c>
      <c r="G5020" s="2">
        <v>58.2</v>
      </c>
      <c r="H5020" s="2">
        <v>41.8</v>
      </c>
      <c r="I5020" s="2" t="s">
        <v>19</v>
      </c>
      <c r="J5020" s="2" t="s">
        <v>27</v>
      </c>
      <c r="K5020" s="2">
        <v>1990</v>
      </c>
      <c r="L5020" s="2" t="s">
        <v>21</v>
      </c>
      <c r="M5020" s="3">
        <v>33183</v>
      </c>
    </row>
    <row r="5021" spans="1:13" x14ac:dyDescent="0.2">
      <c r="A5021" s="1" t="s">
        <v>223</v>
      </c>
      <c r="B5021" s="2" t="s">
        <v>4796</v>
      </c>
      <c r="C5021" s="2" t="s">
        <v>15</v>
      </c>
      <c r="D5021" s="2" t="s">
        <v>4795</v>
      </c>
      <c r="E5021" s="2" t="s">
        <v>3438</v>
      </c>
      <c r="F5021" s="2" t="s">
        <v>130</v>
      </c>
      <c r="G5021" s="2">
        <v>60.2</v>
      </c>
      <c r="H5021" s="2">
        <v>39.799999999999997</v>
      </c>
      <c r="I5021" s="2" t="s">
        <v>19</v>
      </c>
      <c r="J5021" s="2" t="s">
        <v>27</v>
      </c>
      <c r="K5021" s="2">
        <v>1990</v>
      </c>
      <c r="L5021" s="2" t="s">
        <v>21</v>
      </c>
      <c r="M5021" s="3">
        <v>33183</v>
      </c>
    </row>
    <row r="5022" spans="1:13" x14ac:dyDescent="0.2">
      <c r="A5022" s="1" t="s">
        <v>223</v>
      </c>
      <c r="B5022" s="2" t="s">
        <v>4180</v>
      </c>
      <c r="C5022" s="2" t="s">
        <v>15</v>
      </c>
      <c r="D5022" s="2" t="s">
        <v>4795</v>
      </c>
      <c r="E5022" s="2" t="s">
        <v>3438</v>
      </c>
      <c r="F5022" s="2" t="s">
        <v>76</v>
      </c>
      <c r="G5022" s="2">
        <v>61.5</v>
      </c>
      <c r="H5022" s="2">
        <v>38.5</v>
      </c>
      <c r="I5022" s="2" t="s">
        <v>19</v>
      </c>
      <c r="J5022" s="2" t="s">
        <v>27</v>
      </c>
      <c r="K5022" s="2">
        <v>1990</v>
      </c>
      <c r="L5022" s="2" t="s">
        <v>21</v>
      </c>
      <c r="M5022" s="3">
        <v>33183</v>
      </c>
    </row>
    <row r="5023" spans="1:13" x14ac:dyDescent="0.2">
      <c r="A5023" s="1" t="s">
        <v>363</v>
      </c>
      <c r="B5023" s="2" t="s">
        <v>3570</v>
      </c>
      <c r="C5023" s="2" t="s">
        <v>24</v>
      </c>
      <c r="D5023" s="4">
        <v>14250000</v>
      </c>
      <c r="E5023" s="2" t="s">
        <v>3438</v>
      </c>
      <c r="F5023" s="2" t="s">
        <v>257</v>
      </c>
      <c r="G5023" s="2">
        <v>43</v>
      </c>
      <c r="H5023" s="2">
        <v>57</v>
      </c>
      <c r="I5023" s="2" t="s">
        <v>26</v>
      </c>
      <c r="J5023" s="2" t="s">
        <v>20</v>
      </c>
      <c r="K5023" s="2">
        <v>1990</v>
      </c>
      <c r="L5023" s="2" t="s">
        <v>21</v>
      </c>
      <c r="M5023" s="3">
        <v>33183</v>
      </c>
    </row>
    <row r="5024" spans="1:13" x14ac:dyDescent="0.2">
      <c r="A5024" s="1" t="s">
        <v>280</v>
      </c>
      <c r="B5024" s="2" t="s">
        <v>3920</v>
      </c>
      <c r="C5024" s="2" t="s">
        <v>24</v>
      </c>
      <c r="D5024" s="4">
        <v>8140000</v>
      </c>
      <c r="E5024" s="2" t="s">
        <v>3438</v>
      </c>
      <c r="F5024" s="2" t="s">
        <v>76</v>
      </c>
      <c r="G5024" s="2">
        <v>69.5</v>
      </c>
      <c r="H5024" s="2">
        <v>30.5</v>
      </c>
      <c r="I5024" s="2" t="s">
        <v>19</v>
      </c>
      <c r="J5024" s="2" t="s">
        <v>20</v>
      </c>
      <c r="K5024" s="2">
        <v>1990</v>
      </c>
      <c r="L5024" s="2" t="s">
        <v>21</v>
      </c>
      <c r="M5024" s="3">
        <v>33183</v>
      </c>
    </row>
    <row r="5025" spans="1:13" x14ac:dyDescent="0.2">
      <c r="A5025" s="1" t="s">
        <v>223</v>
      </c>
      <c r="B5025" s="2" t="s">
        <v>3487</v>
      </c>
      <c r="C5025" s="2" t="s">
        <v>15</v>
      </c>
      <c r="D5025" s="2" t="s">
        <v>4795</v>
      </c>
      <c r="E5025" s="2" t="s">
        <v>3438</v>
      </c>
      <c r="F5025" s="2" t="s">
        <v>55</v>
      </c>
      <c r="G5025" s="2">
        <v>60.8</v>
      </c>
      <c r="H5025" s="2">
        <v>39.200000000000003</v>
      </c>
      <c r="I5025" s="2" t="s">
        <v>19</v>
      </c>
      <c r="J5025" s="2" t="s">
        <v>27</v>
      </c>
      <c r="K5025" s="2">
        <v>1990</v>
      </c>
      <c r="L5025" s="2" t="s">
        <v>21</v>
      </c>
      <c r="M5025" s="3">
        <v>33183</v>
      </c>
    </row>
    <row r="5026" spans="1:13" x14ac:dyDescent="0.2">
      <c r="A5026" s="1" t="s">
        <v>205</v>
      </c>
      <c r="B5026" s="2" t="s">
        <v>4021</v>
      </c>
      <c r="C5026" s="2" t="s">
        <v>24</v>
      </c>
      <c r="D5026" s="4">
        <v>9800000</v>
      </c>
      <c r="E5026" s="2" t="s">
        <v>3438</v>
      </c>
      <c r="F5026" s="2" t="s">
        <v>107</v>
      </c>
      <c r="G5026" s="2">
        <v>67.5</v>
      </c>
      <c r="H5026" s="2">
        <v>32.5</v>
      </c>
      <c r="I5026" s="2" t="s">
        <v>19</v>
      </c>
      <c r="J5026" s="2" t="s">
        <v>20</v>
      </c>
      <c r="K5026" s="2">
        <v>1990</v>
      </c>
      <c r="L5026" s="2" t="s">
        <v>21</v>
      </c>
      <c r="M5026" s="3">
        <v>33183</v>
      </c>
    </row>
    <row r="5027" spans="1:13" x14ac:dyDescent="0.2">
      <c r="A5027" s="1" t="s">
        <v>269</v>
      </c>
      <c r="B5027" s="2" t="s">
        <v>3930</v>
      </c>
      <c r="C5027" s="2" t="s">
        <v>15</v>
      </c>
      <c r="D5027" s="2" t="s">
        <v>4795</v>
      </c>
      <c r="E5027" s="2" t="s">
        <v>3438</v>
      </c>
      <c r="F5027" s="2" t="s">
        <v>257</v>
      </c>
      <c r="G5027" s="2">
        <v>63.4</v>
      </c>
      <c r="H5027" s="2">
        <v>36.6</v>
      </c>
      <c r="I5027" s="2" t="s">
        <v>19</v>
      </c>
      <c r="J5027" s="2" t="s">
        <v>27</v>
      </c>
      <c r="K5027" s="2">
        <v>1990</v>
      </c>
      <c r="L5027" s="2" t="s">
        <v>21</v>
      </c>
      <c r="M5027" s="3">
        <v>33183</v>
      </c>
    </row>
    <row r="5028" spans="1:13" x14ac:dyDescent="0.2">
      <c r="A5028" s="1" t="s">
        <v>308</v>
      </c>
      <c r="B5028" s="2" t="s">
        <v>4797</v>
      </c>
      <c r="C5028" s="2" t="s">
        <v>15</v>
      </c>
      <c r="D5028" s="2" t="s">
        <v>4798</v>
      </c>
      <c r="E5028" s="2" t="s">
        <v>3438</v>
      </c>
      <c r="F5028" s="2" t="s">
        <v>55</v>
      </c>
      <c r="G5028" s="2">
        <v>61.3</v>
      </c>
      <c r="H5028" s="2">
        <v>38.700000000000003</v>
      </c>
      <c r="I5028" s="2" t="s">
        <v>26</v>
      </c>
      <c r="J5028" s="2" t="s">
        <v>20</v>
      </c>
      <c r="K5028" s="2">
        <v>1990</v>
      </c>
      <c r="L5028" s="2" t="s">
        <v>21</v>
      </c>
      <c r="M5028" s="3">
        <v>33183</v>
      </c>
    </row>
    <row r="5029" spans="1:13" x14ac:dyDescent="0.2">
      <c r="A5029" s="1" t="s">
        <v>52</v>
      </c>
      <c r="B5029" s="2" t="s">
        <v>4720</v>
      </c>
      <c r="C5029" s="2" t="s">
        <v>24</v>
      </c>
      <c r="D5029" s="4">
        <v>20000000</v>
      </c>
      <c r="E5029" s="2" t="s">
        <v>3438</v>
      </c>
      <c r="F5029" s="2" t="s">
        <v>314</v>
      </c>
      <c r="G5029" s="2">
        <v>56.4</v>
      </c>
      <c r="H5029" s="2">
        <v>43.6</v>
      </c>
      <c r="I5029" s="2" t="s">
        <v>26</v>
      </c>
      <c r="J5029" s="2" t="s">
        <v>20</v>
      </c>
      <c r="K5029" s="2">
        <v>1990</v>
      </c>
      <c r="L5029" s="2" t="s">
        <v>21</v>
      </c>
      <c r="M5029" s="3">
        <v>33183</v>
      </c>
    </row>
    <row r="5030" spans="1:13" x14ac:dyDescent="0.2">
      <c r="A5030" s="1" t="s">
        <v>79</v>
      </c>
      <c r="B5030" s="2" t="s">
        <v>3951</v>
      </c>
      <c r="C5030" s="2" t="s">
        <v>24</v>
      </c>
      <c r="D5030" s="4">
        <v>35000000</v>
      </c>
      <c r="E5030" s="2" t="s">
        <v>3438</v>
      </c>
      <c r="F5030" s="2" t="s">
        <v>314</v>
      </c>
      <c r="G5030" s="2">
        <v>54.5</v>
      </c>
      <c r="H5030" s="2">
        <v>45.5</v>
      </c>
      <c r="I5030" s="2" t="s">
        <v>26</v>
      </c>
      <c r="J5030" s="2" t="s">
        <v>20</v>
      </c>
      <c r="K5030" s="2">
        <v>1990</v>
      </c>
      <c r="L5030" s="2" t="s">
        <v>21</v>
      </c>
      <c r="M5030" s="3">
        <v>33183</v>
      </c>
    </row>
    <row r="5031" spans="1:13" x14ac:dyDescent="0.2">
      <c r="A5031" s="1" t="s">
        <v>220</v>
      </c>
      <c r="B5031" s="2" t="s">
        <v>4799</v>
      </c>
      <c r="C5031" s="2" t="s">
        <v>15</v>
      </c>
      <c r="D5031" s="2" t="s">
        <v>4800</v>
      </c>
      <c r="E5031" s="2" t="s">
        <v>3438</v>
      </c>
      <c r="F5031" s="2" t="s">
        <v>35</v>
      </c>
      <c r="G5031" s="2">
        <v>45.8</v>
      </c>
      <c r="H5031" s="2">
        <v>54.2</v>
      </c>
      <c r="I5031" s="2" t="s">
        <v>26</v>
      </c>
      <c r="J5031" s="2" t="s">
        <v>20</v>
      </c>
      <c r="K5031" s="2">
        <v>1990</v>
      </c>
      <c r="L5031" s="2" t="s">
        <v>21</v>
      </c>
      <c r="M5031" s="3">
        <v>33183</v>
      </c>
    </row>
    <row r="5032" spans="1:13" x14ac:dyDescent="0.2">
      <c r="A5032" s="1" t="s">
        <v>1272</v>
      </c>
      <c r="B5032" s="2" t="s">
        <v>4801</v>
      </c>
      <c r="C5032" s="2" t="s">
        <v>15</v>
      </c>
      <c r="D5032" s="2" t="s">
        <v>4802</v>
      </c>
      <c r="E5032" s="2" t="s">
        <v>3438</v>
      </c>
      <c r="F5032" s="2" t="s">
        <v>55</v>
      </c>
      <c r="G5032" s="2">
        <v>60.2</v>
      </c>
      <c r="H5032" s="2">
        <v>39.799999999999997</v>
      </c>
      <c r="I5032" s="2" t="s">
        <v>26</v>
      </c>
      <c r="J5032" s="2" t="s">
        <v>20</v>
      </c>
      <c r="K5032" s="2">
        <v>1990</v>
      </c>
      <c r="L5032" s="2" t="s">
        <v>21</v>
      </c>
      <c r="M5032" s="3">
        <v>33183</v>
      </c>
    </row>
    <row r="5033" spans="1:13" x14ac:dyDescent="0.2">
      <c r="A5033" s="1" t="s">
        <v>280</v>
      </c>
      <c r="B5033" s="2" t="s">
        <v>3553</v>
      </c>
      <c r="C5033" s="2" t="s">
        <v>24</v>
      </c>
      <c r="D5033" s="4">
        <v>3000000</v>
      </c>
      <c r="E5033" s="2" t="s">
        <v>3438</v>
      </c>
      <c r="F5033" s="2" t="s">
        <v>245</v>
      </c>
      <c r="G5033" s="2">
        <v>69</v>
      </c>
      <c r="H5033" s="2">
        <v>31</v>
      </c>
      <c r="I5033" s="2" t="s">
        <v>19</v>
      </c>
      <c r="J5033" s="2" t="s">
        <v>20</v>
      </c>
      <c r="K5033" s="2">
        <v>1988</v>
      </c>
      <c r="L5033" s="2" t="s">
        <v>21</v>
      </c>
      <c r="M5033" s="3">
        <v>32455</v>
      </c>
    </row>
    <row r="5034" spans="1:13" x14ac:dyDescent="0.2">
      <c r="A5034" s="1" t="s">
        <v>511</v>
      </c>
      <c r="B5034" s="2" t="s">
        <v>3685</v>
      </c>
      <c r="C5034" s="2" t="s">
        <v>24</v>
      </c>
      <c r="D5034" s="4">
        <v>800000</v>
      </c>
      <c r="E5034" s="2" t="s">
        <v>3438</v>
      </c>
      <c r="F5034" s="2" t="s">
        <v>107</v>
      </c>
      <c r="G5034" s="2">
        <v>78</v>
      </c>
      <c r="H5034" s="2">
        <v>22</v>
      </c>
      <c r="I5034" s="2" t="s">
        <v>19</v>
      </c>
      <c r="J5034" s="2" t="s">
        <v>20</v>
      </c>
      <c r="K5034" s="2">
        <v>1988</v>
      </c>
      <c r="L5034" s="2" t="s">
        <v>21</v>
      </c>
      <c r="M5034" s="3">
        <v>32455</v>
      </c>
    </row>
    <row r="5035" spans="1:13" x14ac:dyDescent="0.2">
      <c r="A5035" s="1" t="s">
        <v>511</v>
      </c>
      <c r="B5035" s="2" t="s">
        <v>3554</v>
      </c>
      <c r="C5035" s="2" t="s">
        <v>24</v>
      </c>
      <c r="D5035" s="4">
        <v>1200000</v>
      </c>
      <c r="E5035" s="2" t="s">
        <v>3438</v>
      </c>
      <c r="F5035" s="2" t="s">
        <v>55</v>
      </c>
      <c r="G5035" s="2">
        <v>72</v>
      </c>
      <c r="H5035" s="2">
        <v>28</v>
      </c>
      <c r="I5035" s="2" t="s">
        <v>19</v>
      </c>
      <c r="J5035" s="2" t="s">
        <v>20</v>
      </c>
      <c r="K5035" s="2">
        <v>1988</v>
      </c>
      <c r="L5035" s="2" t="s">
        <v>21</v>
      </c>
      <c r="M5035" s="3">
        <v>32455</v>
      </c>
    </row>
    <row r="5036" spans="1:13" x14ac:dyDescent="0.2">
      <c r="A5036" s="1" t="s">
        <v>52</v>
      </c>
      <c r="B5036" s="2" t="s">
        <v>3468</v>
      </c>
      <c r="C5036" s="2" t="s">
        <v>24</v>
      </c>
      <c r="D5036" s="4">
        <v>14950000</v>
      </c>
      <c r="E5036" s="2" t="s">
        <v>3438</v>
      </c>
      <c r="F5036" s="2" t="s">
        <v>233</v>
      </c>
      <c r="G5036" s="2">
        <v>67</v>
      </c>
      <c r="H5036" s="2">
        <v>33</v>
      </c>
      <c r="I5036" s="2" t="s">
        <v>19</v>
      </c>
      <c r="J5036" s="2" t="s">
        <v>20</v>
      </c>
      <c r="K5036" s="2">
        <v>1988</v>
      </c>
      <c r="L5036" s="2" t="s">
        <v>21</v>
      </c>
      <c r="M5036" s="3">
        <v>32455</v>
      </c>
    </row>
    <row r="5037" spans="1:13" x14ac:dyDescent="0.2">
      <c r="A5037" s="1" t="s">
        <v>280</v>
      </c>
      <c r="B5037" s="2" t="s">
        <v>3687</v>
      </c>
      <c r="C5037" s="2" t="s">
        <v>24</v>
      </c>
      <c r="D5037" s="4">
        <v>2000000</v>
      </c>
      <c r="E5037" s="2" t="s">
        <v>3438</v>
      </c>
      <c r="F5037" s="2" t="s">
        <v>90</v>
      </c>
      <c r="G5037" s="2">
        <v>67</v>
      </c>
      <c r="H5037" s="2">
        <v>33</v>
      </c>
      <c r="I5037" s="2" t="s">
        <v>19</v>
      </c>
      <c r="J5037" s="2" t="s">
        <v>20</v>
      </c>
      <c r="K5037" s="2">
        <v>1988</v>
      </c>
      <c r="L5037" s="2" t="s">
        <v>21</v>
      </c>
      <c r="M5037" s="3">
        <v>32455</v>
      </c>
    </row>
    <row r="5038" spans="1:13" x14ac:dyDescent="0.2">
      <c r="A5038" s="1" t="s">
        <v>242</v>
      </c>
      <c r="B5038" s="2" t="s">
        <v>4803</v>
      </c>
      <c r="C5038" s="2" t="s">
        <v>24</v>
      </c>
      <c r="D5038" s="4">
        <v>3500000</v>
      </c>
      <c r="E5038" s="2" t="s">
        <v>3438</v>
      </c>
      <c r="F5038" s="2" t="s">
        <v>107</v>
      </c>
      <c r="G5038" s="2">
        <v>74</v>
      </c>
      <c r="H5038" s="2">
        <v>26</v>
      </c>
      <c r="I5038" s="2" t="s">
        <v>19</v>
      </c>
      <c r="J5038" s="2" t="s">
        <v>20</v>
      </c>
      <c r="K5038" s="2">
        <v>1988</v>
      </c>
      <c r="L5038" s="2" t="s">
        <v>21</v>
      </c>
      <c r="M5038" s="3">
        <v>32455</v>
      </c>
    </row>
    <row r="5039" spans="1:13" x14ac:dyDescent="0.2">
      <c r="A5039" s="1" t="s">
        <v>23</v>
      </c>
      <c r="B5039" s="2" t="s">
        <v>23</v>
      </c>
      <c r="C5039" s="2" t="s">
        <v>24</v>
      </c>
      <c r="D5039" s="4">
        <v>600000000</v>
      </c>
      <c r="E5039" s="2" t="s">
        <v>3438</v>
      </c>
      <c r="F5039" s="2">
        <v>78</v>
      </c>
      <c r="G5039" s="2">
        <v>58</v>
      </c>
      <c r="H5039" s="2">
        <v>42</v>
      </c>
      <c r="I5039" s="2" t="s">
        <v>19</v>
      </c>
      <c r="J5039" s="2" t="s">
        <v>27</v>
      </c>
      <c r="K5039" s="2">
        <v>1988</v>
      </c>
      <c r="L5039" s="2" t="s">
        <v>21</v>
      </c>
      <c r="M5039" s="3">
        <v>32455</v>
      </c>
    </row>
    <row r="5040" spans="1:13" x14ac:dyDescent="0.2">
      <c r="A5040" s="1" t="s">
        <v>23</v>
      </c>
      <c r="B5040" s="2" t="s">
        <v>23</v>
      </c>
      <c r="C5040" s="2" t="s">
        <v>24</v>
      </c>
      <c r="D5040" s="4">
        <v>800000000</v>
      </c>
      <c r="E5040" s="2" t="s">
        <v>3438</v>
      </c>
      <c r="F5040" s="2">
        <v>79</v>
      </c>
      <c r="G5040" s="2">
        <v>61</v>
      </c>
      <c r="H5040" s="2">
        <v>39</v>
      </c>
      <c r="I5040" s="2" t="s">
        <v>19</v>
      </c>
      <c r="J5040" s="2" t="s">
        <v>27</v>
      </c>
      <c r="K5040" s="2">
        <v>1988</v>
      </c>
      <c r="L5040" s="2" t="s">
        <v>21</v>
      </c>
      <c r="M5040" s="3">
        <v>32455</v>
      </c>
    </row>
    <row r="5041" spans="1:13" x14ac:dyDescent="0.2">
      <c r="A5041" s="1" t="s">
        <v>69</v>
      </c>
      <c r="B5041" s="2" t="s">
        <v>4444</v>
      </c>
      <c r="C5041" s="2" t="s">
        <v>24</v>
      </c>
      <c r="D5041" s="4">
        <v>37000000</v>
      </c>
      <c r="E5041" s="2" t="s">
        <v>3438</v>
      </c>
      <c r="F5041" s="2" t="s">
        <v>95</v>
      </c>
      <c r="G5041" s="2">
        <v>65</v>
      </c>
      <c r="H5041" s="2">
        <v>35</v>
      </c>
      <c r="I5041" s="2" t="s">
        <v>26</v>
      </c>
      <c r="J5041" s="2" t="s">
        <v>20</v>
      </c>
      <c r="K5041" s="2">
        <v>1988</v>
      </c>
      <c r="L5041" s="2" t="s">
        <v>21</v>
      </c>
      <c r="M5041" s="3">
        <v>32455</v>
      </c>
    </row>
    <row r="5042" spans="1:13" x14ac:dyDescent="0.2">
      <c r="A5042" s="1" t="s">
        <v>205</v>
      </c>
      <c r="B5042" s="2" t="s">
        <v>4336</v>
      </c>
      <c r="C5042" s="2" t="s">
        <v>24</v>
      </c>
      <c r="D5042" s="4">
        <v>34000000</v>
      </c>
      <c r="E5042" s="2" t="s">
        <v>3438</v>
      </c>
      <c r="F5042" s="2" t="s">
        <v>55</v>
      </c>
      <c r="G5042" s="2">
        <v>71</v>
      </c>
      <c r="H5042" s="2">
        <v>29</v>
      </c>
      <c r="I5042" s="2" t="s">
        <v>19</v>
      </c>
      <c r="J5042" s="2" t="s">
        <v>20</v>
      </c>
      <c r="K5042" s="2">
        <v>1988</v>
      </c>
      <c r="L5042" s="2" t="s">
        <v>21</v>
      </c>
      <c r="M5042" s="3">
        <v>32455</v>
      </c>
    </row>
    <row r="5043" spans="1:13" x14ac:dyDescent="0.2">
      <c r="A5043" s="1" t="s">
        <v>205</v>
      </c>
      <c r="B5043" s="2" t="s">
        <v>4804</v>
      </c>
      <c r="C5043" s="2" t="s">
        <v>15</v>
      </c>
      <c r="D5043" s="2" t="s">
        <v>4805</v>
      </c>
      <c r="E5043" s="2" t="s">
        <v>3438</v>
      </c>
      <c r="F5043" s="2" t="s">
        <v>107</v>
      </c>
      <c r="G5043" s="2">
        <v>62</v>
      </c>
      <c r="H5043" s="2">
        <v>38</v>
      </c>
      <c r="I5043" s="2" t="s">
        <v>26</v>
      </c>
      <c r="J5043" s="2" t="s">
        <v>20</v>
      </c>
      <c r="K5043" s="2">
        <v>1988</v>
      </c>
      <c r="L5043" s="2" t="s">
        <v>21</v>
      </c>
      <c r="M5043" s="3">
        <v>32455</v>
      </c>
    </row>
    <row r="5044" spans="1:13" x14ac:dyDescent="0.2">
      <c r="A5044" s="1" t="s">
        <v>280</v>
      </c>
      <c r="B5044" s="2" t="s">
        <v>4087</v>
      </c>
      <c r="C5044" s="2" t="s">
        <v>24</v>
      </c>
      <c r="D5044" s="4">
        <v>9800000</v>
      </c>
      <c r="E5044" s="2" t="s">
        <v>3438</v>
      </c>
      <c r="F5044" s="2" t="s">
        <v>59</v>
      </c>
      <c r="G5044" s="2">
        <v>76</v>
      </c>
      <c r="H5044" s="2">
        <v>24</v>
      </c>
      <c r="I5044" s="2" t="s">
        <v>19</v>
      </c>
      <c r="J5044" s="2" t="s">
        <v>20</v>
      </c>
      <c r="K5044" s="2">
        <v>1988</v>
      </c>
      <c r="L5044" s="2" t="s">
        <v>21</v>
      </c>
      <c r="M5044" s="3">
        <v>32455</v>
      </c>
    </row>
    <row r="5045" spans="1:13" x14ac:dyDescent="0.2">
      <c r="A5045" s="1" t="s">
        <v>79</v>
      </c>
      <c r="B5045" s="2" t="s">
        <v>3715</v>
      </c>
      <c r="C5045" s="2" t="s">
        <v>24</v>
      </c>
      <c r="D5045" s="4">
        <v>63000000</v>
      </c>
      <c r="E5045" s="2" t="s">
        <v>3438</v>
      </c>
      <c r="F5045" s="2" t="s">
        <v>2074</v>
      </c>
      <c r="G5045" s="2">
        <v>60</v>
      </c>
      <c r="H5045" s="2">
        <v>40</v>
      </c>
      <c r="I5045" s="2" t="s">
        <v>26</v>
      </c>
      <c r="J5045" s="2" t="s">
        <v>20</v>
      </c>
      <c r="K5045" s="2">
        <v>1988</v>
      </c>
      <c r="L5045" s="2" t="s">
        <v>21</v>
      </c>
      <c r="M5045" s="3">
        <v>32455</v>
      </c>
    </row>
    <row r="5046" spans="1:13" x14ac:dyDescent="0.2">
      <c r="A5046" s="1" t="s">
        <v>60</v>
      </c>
      <c r="B5046" s="2" t="s">
        <v>1587</v>
      </c>
      <c r="C5046" s="2" t="s">
        <v>24</v>
      </c>
      <c r="D5046" s="4">
        <v>1300000</v>
      </c>
      <c r="E5046" s="2" t="s">
        <v>3438</v>
      </c>
      <c r="F5046" s="2" t="s">
        <v>59</v>
      </c>
      <c r="G5046" s="2">
        <v>52</v>
      </c>
      <c r="H5046" s="2">
        <v>48</v>
      </c>
      <c r="I5046" s="2" t="s">
        <v>26</v>
      </c>
      <c r="J5046" s="2" t="s">
        <v>20</v>
      </c>
      <c r="K5046" s="2">
        <v>1988</v>
      </c>
      <c r="L5046" s="2" t="s">
        <v>21</v>
      </c>
      <c r="M5046" s="3">
        <v>32455</v>
      </c>
    </row>
    <row r="5047" spans="1:13" x14ac:dyDescent="0.2">
      <c r="A5047" s="1" t="s">
        <v>60</v>
      </c>
      <c r="B5047" s="2" t="s">
        <v>1587</v>
      </c>
      <c r="C5047" s="2" t="s">
        <v>24</v>
      </c>
      <c r="D5047" s="4">
        <v>1200000</v>
      </c>
      <c r="E5047" s="2" t="s">
        <v>3438</v>
      </c>
      <c r="F5047" s="2" t="s">
        <v>130</v>
      </c>
      <c r="G5047" s="2">
        <v>64</v>
      </c>
      <c r="H5047" s="2">
        <v>36</v>
      </c>
      <c r="I5047" s="2" t="s">
        <v>26</v>
      </c>
      <c r="J5047" s="2" t="s">
        <v>20</v>
      </c>
      <c r="K5047" s="2">
        <v>1988</v>
      </c>
      <c r="L5047" s="2" t="s">
        <v>21</v>
      </c>
      <c r="M5047" s="3">
        <v>32455</v>
      </c>
    </row>
    <row r="5048" spans="1:13" x14ac:dyDescent="0.2">
      <c r="A5048" s="1" t="s">
        <v>511</v>
      </c>
      <c r="B5048" s="2" t="s">
        <v>4806</v>
      </c>
      <c r="C5048" s="2" t="s">
        <v>15</v>
      </c>
      <c r="D5048" s="2" t="s">
        <v>4807</v>
      </c>
      <c r="E5048" s="2" t="s">
        <v>3438</v>
      </c>
      <c r="F5048" s="2" t="s">
        <v>76</v>
      </c>
      <c r="G5048" s="2">
        <v>65</v>
      </c>
      <c r="H5048" s="2">
        <v>35</v>
      </c>
      <c r="I5048" s="2" t="s">
        <v>26</v>
      </c>
      <c r="J5048" s="2" t="s">
        <v>20</v>
      </c>
      <c r="K5048" s="2">
        <v>1988</v>
      </c>
      <c r="L5048" s="2" t="s">
        <v>21</v>
      </c>
      <c r="M5048" s="3">
        <v>32455</v>
      </c>
    </row>
    <row r="5049" spans="1:13" x14ac:dyDescent="0.2">
      <c r="A5049" s="1" t="s">
        <v>22</v>
      </c>
      <c r="B5049" s="2" t="s">
        <v>4591</v>
      </c>
      <c r="C5049" s="2" t="s">
        <v>24</v>
      </c>
      <c r="D5049" s="4">
        <v>750000</v>
      </c>
      <c r="E5049" s="2" t="s">
        <v>3438</v>
      </c>
      <c r="F5049" s="2" t="s">
        <v>55</v>
      </c>
      <c r="G5049" s="2">
        <v>58</v>
      </c>
      <c r="H5049" s="2">
        <v>42</v>
      </c>
      <c r="I5049" s="2" t="s">
        <v>19</v>
      </c>
      <c r="J5049" s="2" t="s">
        <v>20</v>
      </c>
      <c r="K5049" s="2">
        <v>1988</v>
      </c>
      <c r="L5049" s="2" t="s">
        <v>21</v>
      </c>
      <c r="M5049" s="3">
        <v>32455</v>
      </c>
    </row>
    <row r="5050" spans="1:13" x14ac:dyDescent="0.2">
      <c r="A5050" s="1" t="s">
        <v>23</v>
      </c>
      <c r="B5050" s="2" t="s">
        <v>23</v>
      </c>
      <c r="C5050" s="2" t="s">
        <v>24</v>
      </c>
      <c r="D5050" s="4">
        <v>800000000</v>
      </c>
      <c r="E5050" s="2" t="s">
        <v>3438</v>
      </c>
      <c r="F5050" s="2" t="s">
        <v>4808</v>
      </c>
      <c r="G5050" s="2">
        <v>61</v>
      </c>
      <c r="H5050" s="2">
        <v>39</v>
      </c>
      <c r="I5050" s="2" t="s">
        <v>19</v>
      </c>
      <c r="J5050" s="2" t="s">
        <v>27</v>
      </c>
      <c r="K5050" s="2">
        <v>1986</v>
      </c>
      <c r="L5050" s="2" t="s">
        <v>21</v>
      </c>
      <c r="M5050" s="3">
        <v>31720</v>
      </c>
    </row>
    <row r="5051" spans="1:13" x14ac:dyDescent="0.2">
      <c r="A5051" s="1" t="s">
        <v>280</v>
      </c>
      <c r="B5051" s="2" t="s">
        <v>3476</v>
      </c>
      <c r="C5051" s="2" t="s">
        <v>24</v>
      </c>
      <c r="D5051" s="4">
        <v>59000000</v>
      </c>
      <c r="E5051" s="2" t="s">
        <v>3438</v>
      </c>
      <c r="F5051" s="2" t="s">
        <v>107</v>
      </c>
      <c r="G5051" s="2">
        <v>71</v>
      </c>
      <c r="H5051" s="2">
        <v>29</v>
      </c>
      <c r="I5051" s="2" t="s">
        <v>19</v>
      </c>
      <c r="J5051" s="2" t="s">
        <v>20</v>
      </c>
      <c r="K5051" s="2">
        <v>1986</v>
      </c>
      <c r="L5051" s="2" t="s">
        <v>21</v>
      </c>
      <c r="M5051" s="3">
        <v>31720</v>
      </c>
    </row>
    <row r="5052" spans="1:13" x14ac:dyDescent="0.2">
      <c r="A5052" s="1" t="s">
        <v>108</v>
      </c>
      <c r="B5052" s="2" t="s">
        <v>2747</v>
      </c>
      <c r="C5052" s="2" t="s">
        <v>15</v>
      </c>
      <c r="D5052" s="2" t="s">
        <v>4809</v>
      </c>
      <c r="E5052" s="2" t="s">
        <v>4810</v>
      </c>
      <c r="F5052" s="2" t="s">
        <v>90</v>
      </c>
      <c r="G5052" s="2">
        <v>78.849999999999994</v>
      </c>
      <c r="H5052" s="2">
        <v>21.15</v>
      </c>
      <c r="I5052" s="2" t="s">
        <v>19</v>
      </c>
      <c r="J5052" s="2" t="s">
        <v>20</v>
      </c>
      <c r="K5052" s="2">
        <v>2021</v>
      </c>
      <c r="L5052" s="2" t="s">
        <v>36</v>
      </c>
      <c r="M5052" s="3">
        <v>44502</v>
      </c>
    </row>
    <row r="5053" spans="1:13" x14ac:dyDescent="0.2">
      <c r="A5053" s="1" t="s">
        <v>13</v>
      </c>
      <c r="B5053" s="2" t="s">
        <v>1377</v>
      </c>
      <c r="C5053" s="2" t="s">
        <v>15</v>
      </c>
      <c r="D5053" s="2" t="s">
        <v>4811</v>
      </c>
      <c r="E5053" s="2" t="s">
        <v>4810</v>
      </c>
      <c r="F5053" s="2" t="s">
        <v>65</v>
      </c>
      <c r="G5053" s="2">
        <v>70.62</v>
      </c>
      <c r="H5053" s="2">
        <v>29.38</v>
      </c>
      <c r="I5053" s="2" t="s">
        <v>19</v>
      </c>
      <c r="J5053" s="2" t="s">
        <v>20</v>
      </c>
      <c r="K5053" s="2">
        <v>2020</v>
      </c>
      <c r="L5053" s="2" t="s">
        <v>21</v>
      </c>
      <c r="M5053" s="3">
        <v>44138</v>
      </c>
    </row>
    <row r="5054" spans="1:13" x14ac:dyDescent="0.2">
      <c r="A5054" s="1" t="s">
        <v>521</v>
      </c>
      <c r="B5054" s="2" t="s">
        <v>522</v>
      </c>
      <c r="C5054" s="2" t="s">
        <v>15</v>
      </c>
      <c r="D5054" s="2" t="s">
        <v>4812</v>
      </c>
      <c r="E5054" s="2" t="s">
        <v>4810</v>
      </c>
      <c r="F5054" s="2" t="s">
        <v>35</v>
      </c>
      <c r="G5054" s="2">
        <v>63.23</v>
      </c>
      <c r="H5054" s="2">
        <v>36.770000000000003</v>
      </c>
      <c r="I5054" s="2" t="s">
        <v>26</v>
      </c>
      <c r="J5054" s="2" t="s">
        <v>20</v>
      </c>
      <c r="K5054" s="2">
        <v>2020</v>
      </c>
      <c r="L5054" s="2" t="s">
        <v>21</v>
      </c>
      <c r="M5054" s="3">
        <v>44138</v>
      </c>
    </row>
    <row r="5055" spans="1:13" x14ac:dyDescent="0.2">
      <c r="A5055" s="1" t="s">
        <v>242</v>
      </c>
      <c r="B5055" s="2" t="s">
        <v>4813</v>
      </c>
      <c r="C5055" s="2" t="s">
        <v>24</v>
      </c>
      <c r="D5055" s="2">
        <v>425000000</v>
      </c>
      <c r="E5055" s="2" t="s">
        <v>4810</v>
      </c>
      <c r="F5055" s="2" t="s">
        <v>1276</v>
      </c>
      <c r="G5055" s="2">
        <v>67.22</v>
      </c>
      <c r="H5055" s="2">
        <v>32.78</v>
      </c>
      <c r="I5055" s="2" t="s">
        <v>19</v>
      </c>
      <c r="J5055" s="2" t="s">
        <v>20</v>
      </c>
      <c r="K5055" s="2">
        <v>2020</v>
      </c>
      <c r="L5055" s="2" t="s">
        <v>21</v>
      </c>
      <c r="M5055" s="3">
        <v>44138</v>
      </c>
    </row>
    <row r="5056" spans="1:13" x14ac:dyDescent="0.2">
      <c r="A5056" s="1" t="s">
        <v>69</v>
      </c>
      <c r="B5056" s="2" t="s">
        <v>1663</v>
      </c>
      <c r="C5056" s="2" t="s">
        <v>15</v>
      </c>
      <c r="D5056" s="2" t="s">
        <v>4814</v>
      </c>
      <c r="E5056" s="2" t="s">
        <v>4810</v>
      </c>
      <c r="F5056" s="2" t="s">
        <v>65</v>
      </c>
      <c r="G5056" s="2">
        <v>57.6</v>
      </c>
      <c r="H5056" s="2">
        <v>42.4</v>
      </c>
      <c r="I5056" s="2" t="s">
        <v>26</v>
      </c>
      <c r="J5056" s="2" t="s">
        <v>20</v>
      </c>
      <c r="K5056" s="2">
        <v>2020</v>
      </c>
      <c r="L5056" s="2" t="s">
        <v>49</v>
      </c>
      <c r="M5056" s="3">
        <v>43893</v>
      </c>
    </row>
    <row r="5057" spans="1:13" x14ac:dyDescent="0.2">
      <c r="A5057" s="1" t="s">
        <v>23</v>
      </c>
      <c r="B5057" s="2" t="s">
        <v>23</v>
      </c>
      <c r="C5057" s="2" t="s">
        <v>24</v>
      </c>
      <c r="D5057" s="2">
        <v>1500000000</v>
      </c>
      <c r="E5057" s="2" t="s">
        <v>4810</v>
      </c>
      <c r="F5057" s="2" t="s">
        <v>4815</v>
      </c>
      <c r="G5057" s="2">
        <v>62.7</v>
      </c>
      <c r="H5057" s="2">
        <v>37.299999999999997</v>
      </c>
      <c r="I5057" s="2" t="s">
        <v>19</v>
      </c>
      <c r="J5057" s="2" t="s">
        <v>27</v>
      </c>
      <c r="K5057" s="2">
        <v>2018</v>
      </c>
      <c r="L5057" s="2" t="s">
        <v>21</v>
      </c>
      <c r="M5057" s="3">
        <v>43410</v>
      </c>
    </row>
    <row r="5058" spans="1:13" x14ac:dyDescent="0.2">
      <c r="A5058" s="1" t="s">
        <v>339</v>
      </c>
      <c r="B5058" s="2" t="s">
        <v>4816</v>
      </c>
      <c r="C5058" s="2" t="s">
        <v>15</v>
      </c>
      <c r="D5058" s="2" t="s">
        <v>4817</v>
      </c>
      <c r="E5058" s="2" t="s">
        <v>4810</v>
      </c>
      <c r="F5058" s="2" t="s">
        <v>76</v>
      </c>
      <c r="G5058" s="2">
        <v>66.77</v>
      </c>
      <c r="H5058" s="2">
        <v>332.3</v>
      </c>
      <c r="I5058" s="2" t="s">
        <v>19</v>
      </c>
      <c r="J5058" s="2" t="s">
        <v>31</v>
      </c>
      <c r="K5058" s="2">
        <v>2018</v>
      </c>
      <c r="L5058" s="2" t="s">
        <v>49</v>
      </c>
      <c r="M5058" s="3">
        <v>43256</v>
      </c>
    </row>
    <row r="5059" spans="1:13" x14ac:dyDescent="0.2">
      <c r="A5059" s="1" t="s">
        <v>13</v>
      </c>
      <c r="B5059" s="2" t="s">
        <v>1377</v>
      </c>
      <c r="C5059" s="2" t="s">
        <v>15</v>
      </c>
      <c r="D5059" s="2" t="s">
        <v>4818</v>
      </c>
      <c r="E5059" s="2" t="s">
        <v>4810</v>
      </c>
      <c r="F5059" s="2" t="s">
        <v>251</v>
      </c>
      <c r="G5059" s="2">
        <v>44.1</v>
      </c>
      <c r="H5059" s="2">
        <v>55.9</v>
      </c>
      <c r="I5059" s="2" t="s">
        <v>26</v>
      </c>
      <c r="J5059" s="2" t="s">
        <v>31</v>
      </c>
      <c r="K5059" s="2">
        <v>2018</v>
      </c>
      <c r="L5059" s="2" t="s">
        <v>36</v>
      </c>
      <c r="M5059" s="3">
        <v>43200</v>
      </c>
    </row>
    <row r="5060" spans="1:13" x14ac:dyDescent="0.2">
      <c r="A5060" s="1" t="s">
        <v>60</v>
      </c>
      <c r="B5060" s="2" t="s">
        <v>2106</v>
      </c>
      <c r="C5060" s="2" t="s">
        <v>15</v>
      </c>
      <c r="D5060" s="2" t="s">
        <v>4819</v>
      </c>
      <c r="E5060" s="2" t="s">
        <v>4810</v>
      </c>
      <c r="F5060" s="2" t="s">
        <v>76</v>
      </c>
      <c r="G5060" s="2">
        <v>51.67</v>
      </c>
      <c r="H5060" s="2">
        <v>48.33</v>
      </c>
      <c r="I5060" s="2" t="s">
        <v>26</v>
      </c>
      <c r="J5060" s="2" t="s">
        <v>20</v>
      </c>
      <c r="K5060" s="2">
        <v>2017</v>
      </c>
      <c r="L5060" s="2" t="s">
        <v>36</v>
      </c>
      <c r="M5060" s="3">
        <v>42892</v>
      </c>
    </row>
    <row r="5061" spans="1:13" x14ac:dyDescent="0.2">
      <c r="A5061" s="1" t="s">
        <v>391</v>
      </c>
      <c r="B5061" s="2" t="s">
        <v>3247</v>
      </c>
      <c r="C5061" s="2" t="s">
        <v>15</v>
      </c>
      <c r="D5061" s="2" t="s">
        <v>4820</v>
      </c>
      <c r="E5061" s="2" t="s">
        <v>4810</v>
      </c>
      <c r="F5061" s="2" t="s">
        <v>4821</v>
      </c>
      <c r="G5061" s="2">
        <v>50.45</v>
      </c>
      <c r="H5061" s="2">
        <v>49.55</v>
      </c>
      <c r="I5061" s="2" t="s">
        <v>26</v>
      </c>
      <c r="J5061" s="2" t="s">
        <v>20</v>
      </c>
      <c r="K5061" s="2">
        <v>2016</v>
      </c>
      <c r="L5061" s="2" t="s">
        <v>21</v>
      </c>
      <c r="M5061" s="3">
        <v>42682</v>
      </c>
    </row>
    <row r="5062" spans="1:13" x14ac:dyDescent="0.2">
      <c r="A5062" s="1" t="s">
        <v>23</v>
      </c>
      <c r="B5062" s="2" t="s">
        <v>23</v>
      </c>
      <c r="C5062" s="2" t="s">
        <v>1481</v>
      </c>
      <c r="D5062" s="2" t="s">
        <v>4822</v>
      </c>
      <c r="E5062" s="2" t="s">
        <v>4810</v>
      </c>
      <c r="F5062" s="2">
        <v>52</v>
      </c>
      <c r="G5062" s="2">
        <v>70.099999999999994</v>
      </c>
      <c r="H5062" s="2">
        <v>29.9</v>
      </c>
      <c r="I5062" s="2" t="s">
        <v>19</v>
      </c>
      <c r="J5062" s="2" t="s">
        <v>27</v>
      </c>
      <c r="K5062" s="2">
        <v>2016</v>
      </c>
      <c r="L5062" s="2" t="s">
        <v>21</v>
      </c>
      <c r="M5062" s="3">
        <v>42682</v>
      </c>
    </row>
    <row r="5063" spans="1:13" x14ac:dyDescent="0.2">
      <c r="A5063" s="1" t="s">
        <v>391</v>
      </c>
      <c r="B5063" s="2" t="s">
        <v>4823</v>
      </c>
      <c r="C5063" s="2" t="s">
        <v>15</v>
      </c>
      <c r="D5063" s="2" t="s">
        <v>4820</v>
      </c>
      <c r="E5063" s="2" t="s">
        <v>4810</v>
      </c>
      <c r="F5063" s="2" t="s">
        <v>4824</v>
      </c>
      <c r="G5063" s="2">
        <v>40.729999999999997</v>
      </c>
      <c r="H5063" s="2">
        <v>59.27</v>
      </c>
      <c r="I5063" s="2" t="s">
        <v>26</v>
      </c>
      <c r="J5063" s="2" t="s">
        <v>20</v>
      </c>
      <c r="K5063" s="2">
        <v>2016</v>
      </c>
      <c r="L5063" s="2" t="s">
        <v>21</v>
      </c>
      <c r="M5063" s="3">
        <v>42682</v>
      </c>
    </row>
    <row r="5064" spans="1:13" x14ac:dyDescent="0.2">
      <c r="A5064" s="1" t="s">
        <v>391</v>
      </c>
      <c r="B5064" s="2" t="s">
        <v>1346</v>
      </c>
      <c r="C5064" s="2" t="s">
        <v>15</v>
      </c>
      <c r="D5064" s="2" t="s">
        <v>4820</v>
      </c>
      <c r="E5064" s="2" t="s">
        <v>4810</v>
      </c>
      <c r="F5064" s="2" t="s">
        <v>4825</v>
      </c>
      <c r="G5064" s="2">
        <v>52.15</v>
      </c>
      <c r="H5064" s="2">
        <v>47.85</v>
      </c>
      <c r="I5064" s="2" t="s">
        <v>26</v>
      </c>
      <c r="J5064" s="2" t="s">
        <v>20</v>
      </c>
      <c r="K5064" s="2">
        <v>2016</v>
      </c>
      <c r="L5064" s="2" t="s">
        <v>21</v>
      </c>
      <c r="M5064" s="3">
        <v>42682</v>
      </c>
    </row>
    <row r="5065" spans="1:13" x14ac:dyDescent="0.2">
      <c r="A5065" s="1" t="s">
        <v>1224</v>
      </c>
      <c r="B5065" s="2" t="s">
        <v>4826</v>
      </c>
      <c r="C5065" s="2" t="s">
        <v>15</v>
      </c>
      <c r="D5065" s="2" t="s">
        <v>4827</v>
      </c>
      <c r="E5065" s="2" t="s">
        <v>4810</v>
      </c>
      <c r="F5065" s="2" t="s">
        <v>245</v>
      </c>
      <c r="G5065" s="2">
        <v>69.03</v>
      </c>
      <c r="H5065" s="2">
        <v>30.97</v>
      </c>
      <c r="I5065" s="2" t="s">
        <v>19</v>
      </c>
      <c r="J5065" s="2" t="s">
        <v>20</v>
      </c>
      <c r="K5065" s="2">
        <v>2016</v>
      </c>
      <c r="L5065" s="2" t="s">
        <v>21</v>
      </c>
      <c r="M5065" s="3">
        <v>42682</v>
      </c>
    </row>
    <row r="5066" spans="1:13" x14ac:dyDescent="0.2">
      <c r="A5066" s="1" t="s">
        <v>66</v>
      </c>
      <c r="B5066" s="2" t="s">
        <v>1088</v>
      </c>
      <c r="C5066" s="2" t="s">
        <v>15</v>
      </c>
      <c r="D5066" s="2" t="s">
        <v>4828</v>
      </c>
      <c r="E5066" s="2" t="s">
        <v>4810</v>
      </c>
      <c r="F5066" s="2" t="s">
        <v>136</v>
      </c>
      <c r="G5066" s="2">
        <v>74.900000000000006</v>
      </c>
      <c r="H5066" s="2">
        <v>25.1</v>
      </c>
      <c r="I5066" s="2" t="s">
        <v>19</v>
      </c>
      <c r="J5066" s="2" t="s">
        <v>20</v>
      </c>
      <c r="K5066" s="2">
        <v>2014</v>
      </c>
      <c r="L5066" s="2" t="s">
        <v>21</v>
      </c>
      <c r="M5066" s="3">
        <v>41947</v>
      </c>
    </row>
    <row r="5067" spans="1:13" x14ac:dyDescent="0.2">
      <c r="A5067" s="1" t="s">
        <v>978</v>
      </c>
      <c r="B5067" s="2" t="s">
        <v>4829</v>
      </c>
      <c r="C5067" s="2" t="s">
        <v>15</v>
      </c>
      <c r="D5067" s="2" t="s">
        <v>4830</v>
      </c>
      <c r="E5067" s="2" t="s">
        <v>4810</v>
      </c>
      <c r="F5067" s="2" t="s">
        <v>130</v>
      </c>
      <c r="G5067" s="2">
        <v>72.099999999999994</v>
      </c>
      <c r="H5067" s="2">
        <v>27.9</v>
      </c>
      <c r="I5067" s="2" t="s">
        <v>19</v>
      </c>
      <c r="J5067" s="2" t="s">
        <v>20</v>
      </c>
      <c r="K5067" s="2">
        <v>2014</v>
      </c>
      <c r="L5067" s="2" t="s">
        <v>21</v>
      </c>
      <c r="M5067" s="3">
        <v>41947</v>
      </c>
    </row>
    <row r="5068" spans="1:13" x14ac:dyDescent="0.2">
      <c r="A5068" s="1" t="s">
        <v>205</v>
      </c>
      <c r="B5068" s="2" t="s">
        <v>669</v>
      </c>
      <c r="C5068" s="2" t="s">
        <v>42</v>
      </c>
      <c r="D5068" s="2" t="s">
        <v>4831</v>
      </c>
      <c r="E5068" s="2" t="s">
        <v>4810</v>
      </c>
      <c r="F5068" s="2" t="s">
        <v>97</v>
      </c>
      <c r="G5068" s="2">
        <v>70.8</v>
      </c>
      <c r="H5068" s="2">
        <v>29.2</v>
      </c>
      <c r="I5068" s="2" t="s">
        <v>19</v>
      </c>
      <c r="J5068" s="2" t="s">
        <v>20</v>
      </c>
      <c r="K5068" s="2">
        <v>2014</v>
      </c>
      <c r="L5068" s="2" t="s">
        <v>49</v>
      </c>
      <c r="M5068" s="3">
        <v>41793</v>
      </c>
    </row>
    <row r="5069" spans="1:13" x14ac:dyDescent="0.2">
      <c r="A5069" s="1" t="s">
        <v>69</v>
      </c>
      <c r="B5069" s="2" t="s">
        <v>1434</v>
      </c>
      <c r="C5069" s="2" t="s">
        <v>15</v>
      </c>
      <c r="D5069" s="2" t="s">
        <v>4832</v>
      </c>
      <c r="E5069" s="2" t="s">
        <v>4810</v>
      </c>
      <c r="F5069" s="2" t="s">
        <v>90</v>
      </c>
      <c r="G5069" s="2">
        <v>80.56</v>
      </c>
      <c r="H5069" s="2">
        <v>19.440000000000001</v>
      </c>
      <c r="I5069" s="2" t="s">
        <v>19</v>
      </c>
      <c r="J5069" s="2" t="s">
        <v>20</v>
      </c>
      <c r="K5069" s="2">
        <v>2014</v>
      </c>
      <c r="L5069" s="2" t="s">
        <v>49</v>
      </c>
      <c r="M5069" s="3">
        <v>41793</v>
      </c>
    </row>
    <row r="5070" spans="1:13" x14ac:dyDescent="0.2">
      <c r="A5070" s="1" t="s">
        <v>672</v>
      </c>
      <c r="B5070" s="2" t="s">
        <v>3213</v>
      </c>
      <c r="C5070" s="2" t="s">
        <v>15</v>
      </c>
      <c r="D5070" s="2" t="s">
        <v>4833</v>
      </c>
      <c r="E5070" s="2" t="s">
        <v>4810</v>
      </c>
      <c r="F5070" s="2" t="s">
        <v>245</v>
      </c>
      <c r="G5070" s="2">
        <v>68.7</v>
      </c>
      <c r="H5070" s="2">
        <v>31.3</v>
      </c>
      <c r="I5070" s="2" t="s">
        <v>19</v>
      </c>
      <c r="J5070" s="2" t="s">
        <v>20</v>
      </c>
      <c r="K5070" s="2">
        <v>2012</v>
      </c>
      <c r="L5070" s="2" t="s">
        <v>21</v>
      </c>
      <c r="M5070" s="3">
        <v>41219</v>
      </c>
    </row>
    <row r="5071" spans="1:13" x14ac:dyDescent="0.2">
      <c r="A5071" s="1" t="s">
        <v>242</v>
      </c>
      <c r="B5071" s="2" t="s">
        <v>4813</v>
      </c>
      <c r="C5071" s="2" t="s">
        <v>24</v>
      </c>
      <c r="D5071" s="4">
        <v>186000000</v>
      </c>
      <c r="E5071" s="2" t="s">
        <v>4810</v>
      </c>
      <c r="F5071" s="2" t="s">
        <v>121</v>
      </c>
      <c r="G5071" s="2">
        <v>73.400000000000006</v>
      </c>
      <c r="H5071" s="2">
        <v>26.6</v>
      </c>
      <c r="I5071" s="2" t="s">
        <v>19</v>
      </c>
      <c r="J5071" s="2" t="s">
        <v>20</v>
      </c>
      <c r="K5071" s="2">
        <v>2012</v>
      </c>
      <c r="L5071" s="2" t="s">
        <v>21</v>
      </c>
      <c r="M5071" s="3">
        <v>41219</v>
      </c>
    </row>
    <row r="5072" spans="1:13" x14ac:dyDescent="0.2">
      <c r="A5072" s="1" t="s">
        <v>205</v>
      </c>
      <c r="B5072" s="2" t="s">
        <v>4834</v>
      </c>
      <c r="C5072" s="2" t="s">
        <v>15</v>
      </c>
      <c r="D5072" s="2" t="s">
        <v>4835</v>
      </c>
      <c r="E5072" s="2" t="s">
        <v>4810</v>
      </c>
      <c r="F5072" s="2" t="s">
        <v>95</v>
      </c>
      <c r="G5072" s="2">
        <v>74.010000000000005</v>
      </c>
      <c r="H5072" s="2">
        <v>25.99</v>
      </c>
      <c r="I5072" s="2" t="s">
        <v>19</v>
      </c>
      <c r="J5072" s="2" t="s">
        <v>20</v>
      </c>
      <c r="K5072" s="2">
        <v>2011</v>
      </c>
      <c r="L5072" s="2" t="s">
        <v>36</v>
      </c>
      <c r="M5072" s="3">
        <v>40855</v>
      </c>
    </row>
    <row r="5073" spans="1:13" x14ac:dyDescent="0.2">
      <c r="A5073" s="1" t="s">
        <v>1224</v>
      </c>
      <c r="B5073" s="2" t="s">
        <v>4836</v>
      </c>
      <c r="C5073" s="2" t="s">
        <v>15</v>
      </c>
      <c r="D5073" s="2" t="s">
        <v>4837</v>
      </c>
      <c r="E5073" s="2" t="s">
        <v>4810</v>
      </c>
      <c r="F5073" s="2" t="s">
        <v>251</v>
      </c>
      <c r="G5073" s="2">
        <v>72.459999999999994</v>
      </c>
      <c r="H5073" s="2">
        <v>27.54</v>
      </c>
      <c r="I5073" s="2" t="s">
        <v>19</v>
      </c>
      <c r="J5073" s="2" t="s">
        <v>20</v>
      </c>
      <c r="K5073" s="2">
        <v>2011</v>
      </c>
      <c r="L5073" s="2" t="s">
        <v>36</v>
      </c>
      <c r="M5073" s="3">
        <v>40701</v>
      </c>
    </row>
    <row r="5074" spans="1:13" x14ac:dyDescent="0.2">
      <c r="A5074" s="1" t="s">
        <v>60</v>
      </c>
      <c r="B5074" s="2" t="s">
        <v>2106</v>
      </c>
      <c r="C5074" s="2" t="s">
        <v>24</v>
      </c>
      <c r="D5074" s="4">
        <v>22700000</v>
      </c>
      <c r="E5074" s="2" t="s">
        <v>4810</v>
      </c>
      <c r="F5074" s="2" t="s">
        <v>245</v>
      </c>
      <c r="G5074" s="2">
        <v>53.8</v>
      </c>
      <c r="H5074" s="2">
        <v>46.2</v>
      </c>
      <c r="I5074" s="2" t="s">
        <v>26</v>
      </c>
      <c r="J5074" s="2" t="s">
        <v>20</v>
      </c>
      <c r="K5074" s="2">
        <v>2010</v>
      </c>
      <c r="L5074" s="2" t="s">
        <v>21</v>
      </c>
      <c r="M5074" s="3">
        <v>40484</v>
      </c>
    </row>
    <row r="5075" spans="1:13" x14ac:dyDescent="0.2">
      <c r="A5075" s="1" t="s">
        <v>2918</v>
      </c>
      <c r="B5075" s="2" t="s">
        <v>4838</v>
      </c>
      <c r="C5075" s="2" t="s">
        <v>15</v>
      </c>
      <c r="D5075" s="2" t="s">
        <v>4839</v>
      </c>
      <c r="E5075" s="2" t="s">
        <v>4810</v>
      </c>
      <c r="F5075" s="2" t="s">
        <v>48</v>
      </c>
      <c r="G5075" s="2">
        <v>71.900000000000006</v>
      </c>
      <c r="H5075" s="2">
        <v>28.1</v>
      </c>
      <c r="I5075" s="2" t="s">
        <v>19</v>
      </c>
      <c r="J5075" s="2" t="s">
        <v>20</v>
      </c>
      <c r="K5075" s="2">
        <v>2010</v>
      </c>
      <c r="L5075" s="2" t="s">
        <v>49</v>
      </c>
      <c r="M5075" s="3">
        <v>40337</v>
      </c>
    </row>
    <row r="5076" spans="1:13" x14ac:dyDescent="0.2">
      <c r="A5076" s="1" t="s">
        <v>69</v>
      </c>
      <c r="B5076" s="2" t="s">
        <v>4840</v>
      </c>
      <c r="C5076" s="2" t="s">
        <v>15</v>
      </c>
      <c r="D5076" s="2" t="s">
        <v>4841</v>
      </c>
      <c r="E5076" s="2" t="s">
        <v>4810</v>
      </c>
      <c r="F5076" s="2" t="s">
        <v>97</v>
      </c>
      <c r="G5076" s="2">
        <v>69.87</v>
      </c>
      <c r="H5076" s="2">
        <v>30.13</v>
      </c>
      <c r="I5076" s="2" t="s">
        <v>19</v>
      </c>
      <c r="J5076" s="2" t="s">
        <v>20</v>
      </c>
      <c r="K5076" s="2">
        <v>2009</v>
      </c>
      <c r="L5076" s="2" t="s">
        <v>36</v>
      </c>
      <c r="M5076" s="3">
        <v>39952</v>
      </c>
    </row>
    <row r="5077" spans="1:13" x14ac:dyDescent="0.2">
      <c r="A5077" s="1" t="s">
        <v>242</v>
      </c>
      <c r="B5077" s="2" t="s">
        <v>243</v>
      </c>
      <c r="C5077" s="2" t="s">
        <v>15</v>
      </c>
      <c r="D5077" s="2" t="s">
        <v>4842</v>
      </c>
      <c r="E5077" s="2" t="s">
        <v>4810</v>
      </c>
      <c r="F5077" s="2" t="s">
        <v>874</v>
      </c>
      <c r="G5077" s="2">
        <v>71.7</v>
      </c>
      <c r="H5077" s="2">
        <v>28.3</v>
      </c>
      <c r="I5077" s="2" t="s">
        <v>19</v>
      </c>
      <c r="J5077" s="2" t="s">
        <v>20</v>
      </c>
      <c r="K5077" s="2">
        <v>2008</v>
      </c>
      <c r="L5077" s="2" t="s">
        <v>21</v>
      </c>
      <c r="M5077" s="3">
        <v>39756</v>
      </c>
    </row>
    <row r="5078" spans="1:13" x14ac:dyDescent="0.2">
      <c r="A5078" s="1" t="s">
        <v>83</v>
      </c>
      <c r="B5078" s="2" t="s">
        <v>84</v>
      </c>
      <c r="C5078" s="2" t="s">
        <v>15</v>
      </c>
      <c r="D5078" s="2" t="s">
        <v>4843</v>
      </c>
      <c r="E5078" s="2" t="s">
        <v>4810</v>
      </c>
      <c r="F5078" s="2" t="s">
        <v>4487</v>
      </c>
      <c r="G5078" s="2">
        <v>66.7</v>
      </c>
      <c r="H5078" s="2">
        <v>33.299999999999997</v>
      </c>
      <c r="I5078" s="2" t="s">
        <v>19</v>
      </c>
      <c r="J5078" s="2" t="s">
        <v>27</v>
      </c>
      <c r="K5078" s="2">
        <v>2008</v>
      </c>
      <c r="L5078" s="2" t="s">
        <v>21</v>
      </c>
      <c r="M5078" s="3">
        <v>39756</v>
      </c>
    </row>
    <row r="5079" spans="1:13" x14ac:dyDescent="0.2">
      <c r="A5079" s="1" t="s">
        <v>52</v>
      </c>
      <c r="B5079" s="2" t="s">
        <v>591</v>
      </c>
      <c r="C5079" s="2" t="s">
        <v>24</v>
      </c>
      <c r="D5079" s="4">
        <v>840000000</v>
      </c>
      <c r="E5079" s="2" t="s">
        <v>4810</v>
      </c>
      <c r="F5079" s="2" t="s">
        <v>107</v>
      </c>
      <c r="G5079" s="2">
        <v>78.099999999999994</v>
      </c>
      <c r="H5079" s="2">
        <v>21.9</v>
      </c>
      <c r="I5079" s="2" t="s">
        <v>19</v>
      </c>
      <c r="J5079" s="2" t="s">
        <v>20</v>
      </c>
      <c r="K5079" s="2">
        <v>2008</v>
      </c>
      <c r="L5079" s="2" t="s">
        <v>21</v>
      </c>
      <c r="M5079" s="3">
        <v>39756</v>
      </c>
    </row>
    <row r="5080" spans="1:13" x14ac:dyDescent="0.2">
      <c r="A5080" s="1" t="s">
        <v>23</v>
      </c>
      <c r="B5080" s="2" t="s">
        <v>23</v>
      </c>
      <c r="C5080" s="2" t="s">
        <v>24</v>
      </c>
      <c r="D5080" s="4">
        <v>980000000</v>
      </c>
      <c r="E5080" s="2" t="s">
        <v>4810</v>
      </c>
      <c r="F5080" s="2" t="s">
        <v>4844</v>
      </c>
      <c r="G5080" s="2">
        <v>35.5</v>
      </c>
      <c r="H5080" s="2">
        <v>64.5</v>
      </c>
      <c r="I5080" s="2" t="s">
        <v>26</v>
      </c>
      <c r="J5080" s="2" t="s">
        <v>27</v>
      </c>
      <c r="K5080" s="2">
        <v>2008</v>
      </c>
      <c r="L5080" s="2" t="s">
        <v>21</v>
      </c>
      <c r="M5080" s="3">
        <v>39756</v>
      </c>
    </row>
    <row r="5081" spans="1:13" x14ac:dyDescent="0.2">
      <c r="A5081" s="1" t="s">
        <v>108</v>
      </c>
      <c r="B5081" s="2" t="s">
        <v>2747</v>
      </c>
      <c r="C5081" s="2" t="s">
        <v>24</v>
      </c>
      <c r="D5081" s="4">
        <v>35000000</v>
      </c>
      <c r="E5081" s="2" t="s">
        <v>4810</v>
      </c>
      <c r="F5081" s="2" t="s">
        <v>48</v>
      </c>
      <c r="G5081" s="2">
        <v>80.8</v>
      </c>
      <c r="H5081" s="2">
        <v>19.2</v>
      </c>
      <c r="I5081" s="2" t="s">
        <v>19</v>
      </c>
      <c r="J5081" s="2" t="s">
        <v>20</v>
      </c>
      <c r="K5081" s="2">
        <v>2008</v>
      </c>
      <c r="L5081" s="2" t="s">
        <v>21</v>
      </c>
      <c r="M5081" s="3">
        <v>39756</v>
      </c>
    </row>
    <row r="5082" spans="1:13" x14ac:dyDescent="0.2">
      <c r="A5082" s="1" t="s">
        <v>83</v>
      </c>
      <c r="B5082" s="2" t="s">
        <v>4845</v>
      </c>
      <c r="C5082" s="2" t="s">
        <v>24</v>
      </c>
      <c r="D5082" s="4">
        <v>887400000</v>
      </c>
      <c r="E5082" s="2" t="s">
        <v>4810</v>
      </c>
      <c r="F5082" s="2" t="s">
        <v>107</v>
      </c>
      <c r="G5082" s="2">
        <v>83.8</v>
      </c>
      <c r="H5082" s="2">
        <v>16.2</v>
      </c>
      <c r="I5082" s="2" t="s">
        <v>19</v>
      </c>
      <c r="J5082" s="2" t="s">
        <v>20</v>
      </c>
      <c r="K5082" s="2">
        <v>2008</v>
      </c>
      <c r="L5082" s="2" t="s">
        <v>21</v>
      </c>
      <c r="M5082" s="3">
        <v>39756</v>
      </c>
    </row>
    <row r="5083" spans="1:13" x14ac:dyDescent="0.2">
      <c r="A5083" s="1" t="s">
        <v>69</v>
      </c>
      <c r="B5083" s="2" t="s">
        <v>515</v>
      </c>
      <c r="C5083" s="2" t="s">
        <v>15</v>
      </c>
      <c r="D5083" s="2" t="s">
        <v>4846</v>
      </c>
      <c r="E5083" s="2" t="s">
        <v>4810</v>
      </c>
      <c r="F5083" s="2" t="s">
        <v>78</v>
      </c>
      <c r="G5083" s="2">
        <v>62.4</v>
      </c>
      <c r="H5083" s="2">
        <v>37.6</v>
      </c>
      <c r="I5083" s="2" t="s">
        <v>26</v>
      </c>
      <c r="J5083" s="2" t="s">
        <v>20</v>
      </c>
      <c r="K5083" s="2">
        <v>2008</v>
      </c>
      <c r="L5083" s="2" t="s">
        <v>49</v>
      </c>
      <c r="M5083" s="3">
        <v>39602</v>
      </c>
    </row>
    <row r="5084" spans="1:13" x14ac:dyDescent="0.2">
      <c r="A5084" s="1" t="s">
        <v>69</v>
      </c>
      <c r="B5084" s="2" t="s">
        <v>1434</v>
      </c>
      <c r="C5084" s="2" t="s">
        <v>24</v>
      </c>
      <c r="D5084" s="4">
        <v>11500000</v>
      </c>
      <c r="E5084" s="2" t="s">
        <v>4810</v>
      </c>
      <c r="F5084" s="2" t="s">
        <v>159</v>
      </c>
      <c r="G5084" s="2">
        <v>65.2</v>
      </c>
      <c r="H5084" s="2">
        <v>34.799999999999997</v>
      </c>
      <c r="I5084" s="2" t="s">
        <v>26</v>
      </c>
      <c r="J5084" s="2" t="s">
        <v>20</v>
      </c>
      <c r="K5084" s="2">
        <v>2008</v>
      </c>
      <c r="L5084" s="2" t="s">
        <v>49</v>
      </c>
      <c r="M5084" s="3">
        <v>39602</v>
      </c>
    </row>
    <row r="5085" spans="1:13" x14ac:dyDescent="0.2">
      <c r="A5085" s="1" t="s">
        <v>22</v>
      </c>
      <c r="B5085" s="2" t="s">
        <v>4847</v>
      </c>
      <c r="C5085" s="2" t="s">
        <v>15</v>
      </c>
      <c r="D5085" s="2" t="s">
        <v>4848</v>
      </c>
      <c r="E5085" s="2" t="s">
        <v>4810</v>
      </c>
      <c r="F5085" s="2" t="s">
        <v>140</v>
      </c>
      <c r="G5085" s="2">
        <v>79</v>
      </c>
      <c r="H5085" s="2">
        <v>21.1</v>
      </c>
      <c r="I5085" s="2" t="s">
        <v>19</v>
      </c>
      <c r="J5085" s="2" t="s">
        <v>20</v>
      </c>
      <c r="K5085" s="2">
        <v>2008</v>
      </c>
      <c r="L5085" s="2" t="s">
        <v>49</v>
      </c>
      <c r="M5085" s="3">
        <v>39602</v>
      </c>
    </row>
    <row r="5086" spans="1:13" x14ac:dyDescent="0.2">
      <c r="A5086" s="1" t="s">
        <v>242</v>
      </c>
      <c r="B5086" s="2" t="s">
        <v>684</v>
      </c>
      <c r="C5086" s="2" t="s">
        <v>15</v>
      </c>
      <c r="D5086" s="2" t="s">
        <v>4849</v>
      </c>
      <c r="E5086" s="2" t="s">
        <v>4810</v>
      </c>
      <c r="F5086" s="2" t="s">
        <v>107</v>
      </c>
      <c r="G5086" s="2">
        <v>41.2</v>
      </c>
      <c r="H5086" s="2">
        <v>58.8</v>
      </c>
      <c r="I5086" s="2" t="s">
        <v>26</v>
      </c>
      <c r="J5086" s="2" t="s">
        <v>20</v>
      </c>
      <c r="K5086" s="2">
        <v>2008</v>
      </c>
      <c r="L5086" s="2" t="s">
        <v>49</v>
      </c>
      <c r="M5086" s="3">
        <v>39486</v>
      </c>
    </row>
    <row r="5087" spans="1:13" x14ac:dyDescent="0.2">
      <c r="A5087" s="1" t="s">
        <v>242</v>
      </c>
      <c r="B5087" s="2" t="s">
        <v>684</v>
      </c>
      <c r="C5087" s="2" t="s">
        <v>15</v>
      </c>
      <c r="D5087" s="2" t="s">
        <v>4850</v>
      </c>
      <c r="E5087" s="2" t="s">
        <v>4810</v>
      </c>
      <c r="F5087" s="2" t="s">
        <v>55</v>
      </c>
      <c r="G5087" s="2">
        <v>31.1</v>
      </c>
      <c r="H5087" s="2">
        <v>68.900000000000006</v>
      </c>
      <c r="I5087" s="2" t="s">
        <v>26</v>
      </c>
      <c r="J5087" s="2" t="s">
        <v>20</v>
      </c>
      <c r="K5087" s="2">
        <v>2008</v>
      </c>
      <c r="L5087" s="2" t="s">
        <v>49</v>
      </c>
      <c r="M5087" s="3">
        <v>39486</v>
      </c>
    </row>
    <row r="5088" spans="1:13" x14ac:dyDescent="0.2">
      <c r="A5088" s="1" t="s">
        <v>269</v>
      </c>
      <c r="B5088" s="2" t="s">
        <v>270</v>
      </c>
      <c r="C5088" s="2" t="s">
        <v>15</v>
      </c>
      <c r="D5088" s="2" t="s">
        <v>4851</v>
      </c>
      <c r="E5088" s="2" t="s">
        <v>4810</v>
      </c>
      <c r="F5088" s="2" t="s">
        <v>4852</v>
      </c>
      <c r="G5088" s="2">
        <v>46.4</v>
      </c>
      <c r="H5088" s="2">
        <v>53.6</v>
      </c>
      <c r="I5088" s="2" t="s">
        <v>26</v>
      </c>
      <c r="J5088" s="2" t="s">
        <v>20</v>
      </c>
      <c r="K5088" s="2">
        <v>2008</v>
      </c>
      <c r="L5088" s="2" t="s">
        <v>49</v>
      </c>
      <c r="M5088" s="3">
        <v>39486</v>
      </c>
    </row>
    <row r="5089" spans="1:13" x14ac:dyDescent="0.2">
      <c r="A5089" s="1" t="s">
        <v>108</v>
      </c>
      <c r="B5089" s="2" t="s">
        <v>2747</v>
      </c>
      <c r="C5089" s="2" t="s">
        <v>15</v>
      </c>
      <c r="D5089" s="2" t="s">
        <v>4853</v>
      </c>
      <c r="E5089" s="2" t="s">
        <v>4810</v>
      </c>
      <c r="F5089" s="2" t="s">
        <v>55</v>
      </c>
      <c r="G5089" s="2">
        <v>74.099999999999994</v>
      </c>
      <c r="H5089" s="2">
        <v>25.9</v>
      </c>
      <c r="I5089" s="2" t="s">
        <v>19</v>
      </c>
      <c r="J5089" s="2" t="s">
        <v>20</v>
      </c>
      <c r="K5089" s="2">
        <v>2007</v>
      </c>
      <c r="L5089" s="2" t="s">
        <v>36</v>
      </c>
      <c r="M5089" s="3">
        <v>39147</v>
      </c>
    </row>
    <row r="5090" spans="1:13" x14ac:dyDescent="0.2">
      <c r="A5090" s="1" t="s">
        <v>391</v>
      </c>
      <c r="B5090" s="2" t="s">
        <v>3247</v>
      </c>
      <c r="C5090" s="2" t="s">
        <v>15</v>
      </c>
      <c r="D5090" s="2" t="s">
        <v>4854</v>
      </c>
      <c r="E5090" s="2" t="s">
        <v>4810</v>
      </c>
      <c r="F5090" s="2" t="s">
        <v>1636</v>
      </c>
      <c r="G5090" s="2">
        <v>74.900000000000006</v>
      </c>
      <c r="H5090" s="2">
        <v>25.1</v>
      </c>
      <c r="I5090" s="2" t="s">
        <v>19</v>
      </c>
      <c r="J5090" s="2" t="s">
        <v>20</v>
      </c>
      <c r="K5090" s="2">
        <v>2006</v>
      </c>
      <c r="L5090" s="2" t="s">
        <v>21</v>
      </c>
      <c r="M5090" s="3">
        <v>39028</v>
      </c>
    </row>
    <row r="5091" spans="1:13" x14ac:dyDescent="0.2">
      <c r="A5091" s="1" t="s">
        <v>391</v>
      </c>
      <c r="B5091" s="2" t="s">
        <v>4823</v>
      </c>
      <c r="C5091" s="2" t="s">
        <v>15</v>
      </c>
      <c r="D5091" s="2" t="s">
        <v>4854</v>
      </c>
      <c r="E5091" s="2" t="s">
        <v>4810</v>
      </c>
      <c r="F5091" s="2" t="s">
        <v>4855</v>
      </c>
      <c r="G5091" s="2">
        <v>77.599999999999994</v>
      </c>
      <c r="H5091" s="2">
        <v>22.4</v>
      </c>
      <c r="I5091" s="2" t="s">
        <v>19</v>
      </c>
      <c r="J5091" s="2" t="s">
        <v>20</v>
      </c>
      <c r="K5091" s="2">
        <v>2006</v>
      </c>
      <c r="L5091" s="2" t="s">
        <v>21</v>
      </c>
      <c r="M5091" s="3">
        <v>39028</v>
      </c>
    </row>
    <row r="5092" spans="1:13" x14ac:dyDescent="0.2">
      <c r="A5092" s="1" t="s">
        <v>391</v>
      </c>
      <c r="B5092" s="2" t="s">
        <v>1346</v>
      </c>
      <c r="C5092" s="2" t="s">
        <v>15</v>
      </c>
      <c r="D5092" s="2" t="s">
        <v>4854</v>
      </c>
      <c r="E5092" s="2" t="s">
        <v>4810</v>
      </c>
      <c r="F5092" s="2" t="s">
        <v>4856</v>
      </c>
      <c r="G5092" s="2">
        <v>77.2</v>
      </c>
      <c r="H5092" s="2">
        <v>22.8</v>
      </c>
      <c r="I5092" s="2" t="s">
        <v>19</v>
      </c>
      <c r="J5092" s="2" t="s">
        <v>20</v>
      </c>
      <c r="K5092" s="2">
        <v>2006</v>
      </c>
      <c r="L5092" s="2" t="s">
        <v>21</v>
      </c>
      <c r="M5092" s="3">
        <v>39028</v>
      </c>
    </row>
    <row r="5093" spans="1:13" x14ac:dyDescent="0.2">
      <c r="A5093" s="1" t="s">
        <v>280</v>
      </c>
      <c r="B5093" s="2" t="s">
        <v>4857</v>
      </c>
      <c r="C5093" s="2" t="s">
        <v>24</v>
      </c>
      <c r="D5093" s="4">
        <v>20000000</v>
      </c>
      <c r="E5093" s="2" t="s">
        <v>4810</v>
      </c>
      <c r="F5093" s="2" t="s">
        <v>59</v>
      </c>
      <c r="G5093" s="2">
        <v>69.2</v>
      </c>
      <c r="H5093" s="2">
        <v>30.8</v>
      </c>
      <c r="I5093" s="2" t="s">
        <v>19</v>
      </c>
      <c r="J5093" s="2" t="s">
        <v>20</v>
      </c>
      <c r="K5093" s="2">
        <v>2006</v>
      </c>
      <c r="L5093" s="2" t="s">
        <v>21</v>
      </c>
      <c r="M5093" s="3">
        <v>39028</v>
      </c>
    </row>
    <row r="5094" spans="1:13" x14ac:dyDescent="0.2">
      <c r="A5094" s="1" t="s">
        <v>60</v>
      </c>
      <c r="B5094" s="2" t="s">
        <v>2106</v>
      </c>
      <c r="C5094" s="2" t="s">
        <v>24</v>
      </c>
      <c r="D5094" s="4">
        <v>12500000</v>
      </c>
      <c r="E5094" s="2" t="s">
        <v>4810</v>
      </c>
      <c r="F5094" s="2" t="s">
        <v>115</v>
      </c>
      <c r="G5094" s="2">
        <v>65.400000000000006</v>
      </c>
      <c r="H5094" s="2">
        <v>34.6</v>
      </c>
      <c r="I5094" s="2" t="s">
        <v>26</v>
      </c>
      <c r="J5094" s="2" t="s">
        <v>20</v>
      </c>
      <c r="K5094" s="2">
        <v>2006</v>
      </c>
      <c r="L5094" s="2" t="s">
        <v>21</v>
      </c>
      <c r="M5094" s="3">
        <v>39028</v>
      </c>
    </row>
    <row r="5095" spans="1:13" x14ac:dyDescent="0.2">
      <c r="A5095" s="1" t="s">
        <v>69</v>
      </c>
      <c r="B5095" s="2" t="s">
        <v>4858</v>
      </c>
      <c r="C5095" s="2" t="s">
        <v>15</v>
      </c>
      <c r="D5095" s="2" t="s">
        <v>4859</v>
      </c>
      <c r="E5095" s="2" t="s">
        <v>4810</v>
      </c>
      <c r="F5095" s="2" t="s">
        <v>48</v>
      </c>
      <c r="G5095" s="2">
        <v>74.900000000000006</v>
      </c>
      <c r="H5095" s="2">
        <v>25.1</v>
      </c>
      <c r="I5095" s="2" t="s">
        <v>19</v>
      </c>
      <c r="J5095" s="2" t="s">
        <v>20</v>
      </c>
      <c r="K5095" s="2">
        <v>2006</v>
      </c>
      <c r="L5095" s="2" t="s">
        <v>21</v>
      </c>
      <c r="M5095" s="3">
        <v>39028</v>
      </c>
    </row>
    <row r="5096" spans="1:13" x14ac:dyDescent="0.2">
      <c r="A5096" s="1" t="s">
        <v>79</v>
      </c>
      <c r="B5096" s="2" t="s">
        <v>4860</v>
      </c>
      <c r="C5096" s="2" t="s">
        <v>24</v>
      </c>
      <c r="D5096" s="4">
        <v>596000000</v>
      </c>
      <c r="E5096" s="2" t="s">
        <v>4810</v>
      </c>
      <c r="F5096" s="2" t="s">
        <v>90</v>
      </c>
      <c r="G5096" s="2">
        <v>65.900000000000006</v>
      </c>
      <c r="H5096" s="2">
        <v>34.1</v>
      </c>
      <c r="I5096" s="2" t="s">
        <v>26</v>
      </c>
      <c r="J5096" s="2" t="s">
        <v>20</v>
      </c>
      <c r="K5096" s="2">
        <v>2006</v>
      </c>
      <c r="L5096" s="2" t="s">
        <v>49</v>
      </c>
      <c r="M5096" s="3">
        <v>38874</v>
      </c>
    </row>
    <row r="5097" spans="1:13" x14ac:dyDescent="0.2">
      <c r="A5097" s="1" t="s">
        <v>79</v>
      </c>
      <c r="B5097" s="2" t="s">
        <v>4861</v>
      </c>
      <c r="C5097" s="2" t="s">
        <v>24</v>
      </c>
      <c r="D5097" s="4">
        <v>247000000</v>
      </c>
      <c r="E5097" s="2" t="s">
        <v>4810</v>
      </c>
      <c r="F5097" s="2" t="s">
        <v>245</v>
      </c>
      <c r="G5097" s="2">
        <v>77.7</v>
      </c>
      <c r="H5097" s="2">
        <v>22.3</v>
      </c>
      <c r="I5097" s="2" t="s">
        <v>19</v>
      </c>
      <c r="J5097" s="2" t="s">
        <v>20</v>
      </c>
      <c r="K5097" s="2">
        <v>2006</v>
      </c>
      <c r="L5097" s="2" t="s">
        <v>49</v>
      </c>
      <c r="M5097" s="3">
        <v>38874</v>
      </c>
    </row>
    <row r="5098" spans="1:13" x14ac:dyDescent="0.2">
      <c r="A5098" s="1" t="s">
        <v>223</v>
      </c>
      <c r="B5098" s="2" t="s">
        <v>4862</v>
      </c>
      <c r="C5098" s="2" t="s">
        <v>15</v>
      </c>
      <c r="D5098" s="2" t="s">
        <v>4863</v>
      </c>
      <c r="E5098" s="2" t="s">
        <v>4810</v>
      </c>
      <c r="F5098" s="2" t="s">
        <v>4864</v>
      </c>
      <c r="G5098" s="2">
        <v>64.2</v>
      </c>
      <c r="H5098" s="2">
        <v>35.799999999999997</v>
      </c>
      <c r="I5098" s="2" t="s">
        <v>26</v>
      </c>
      <c r="J5098" s="2" t="s">
        <v>20</v>
      </c>
      <c r="K5098" s="2">
        <v>2006</v>
      </c>
      <c r="L5098" s="2" t="s">
        <v>49</v>
      </c>
      <c r="M5098" s="3">
        <v>38874</v>
      </c>
    </row>
    <row r="5099" spans="1:13" x14ac:dyDescent="0.2">
      <c r="A5099" s="1" t="s">
        <v>108</v>
      </c>
      <c r="B5099" s="2" t="s">
        <v>4865</v>
      </c>
      <c r="C5099" s="2" t="s">
        <v>15</v>
      </c>
      <c r="D5099" s="2" t="s">
        <v>4866</v>
      </c>
      <c r="E5099" s="2" t="s">
        <v>4810</v>
      </c>
      <c r="F5099" s="2" t="s">
        <v>130</v>
      </c>
      <c r="G5099" s="2">
        <v>67.5</v>
      </c>
      <c r="H5099" s="2">
        <v>32.5</v>
      </c>
      <c r="I5099" s="2" t="s">
        <v>19</v>
      </c>
      <c r="J5099" s="2" t="s">
        <v>20</v>
      </c>
      <c r="K5099" s="2">
        <v>2006</v>
      </c>
      <c r="L5099" s="2" t="s">
        <v>49</v>
      </c>
      <c r="M5099" s="3">
        <v>38874</v>
      </c>
    </row>
    <row r="5100" spans="1:13" x14ac:dyDescent="0.2">
      <c r="A5100" s="1" t="s">
        <v>511</v>
      </c>
      <c r="B5100" s="2" t="s">
        <v>803</v>
      </c>
      <c r="C5100" s="2" t="s">
        <v>15</v>
      </c>
      <c r="D5100" s="2" t="s">
        <v>4867</v>
      </c>
      <c r="E5100" s="2" t="s">
        <v>4810</v>
      </c>
      <c r="F5100" s="2" t="s">
        <v>159</v>
      </c>
      <c r="G5100" s="2">
        <v>27.4</v>
      </c>
      <c r="H5100" s="2">
        <v>72.599999999999994</v>
      </c>
      <c r="I5100" s="2" t="s">
        <v>26</v>
      </c>
      <c r="J5100" s="2" t="s">
        <v>20</v>
      </c>
      <c r="K5100" s="2">
        <v>2005</v>
      </c>
      <c r="L5100" s="2" t="s">
        <v>77</v>
      </c>
      <c r="M5100" s="3">
        <v>38664</v>
      </c>
    </row>
    <row r="5101" spans="1:13" x14ac:dyDescent="0.2">
      <c r="A5101" s="1" t="s">
        <v>79</v>
      </c>
      <c r="B5101" s="2" t="s">
        <v>4868</v>
      </c>
      <c r="C5101" s="2" t="s">
        <v>24</v>
      </c>
      <c r="D5101" s="4">
        <v>496000000</v>
      </c>
      <c r="E5101" s="2" t="s">
        <v>4810</v>
      </c>
      <c r="F5101" s="2" t="s">
        <v>365</v>
      </c>
      <c r="G5101" s="2">
        <v>69.8</v>
      </c>
      <c r="H5101" s="2">
        <v>30.2</v>
      </c>
      <c r="I5101" s="2" t="s">
        <v>19</v>
      </c>
      <c r="J5101" s="2" t="s">
        <v>20</v>
      </c>
      <c r="K5101" s="2">
        <v>2004</v>
      </c>
      <c r="L5101" s="2" t="s">
        <v>21</v>
      </c>
      <c r="M5101" s="3">
        <v>38293</v>
      </c>
    </row>
    <row r="5102" spans="1:13" x14ac:dyDescent="0.2">
      <c r="A5102" s="1" t="s">
        <v>23</v>
      </c>
      <c r="B5102" s="2" t="s">
        <v>23</v>
      </c>
      <c r="C5102" s="2" t="s">
        <v>24</v>
      </c>
      <c r="D5102" s="4">
        <v>750000000</v>
      </c>
      <c r="E5102" s="2" t="s">
        <v>4810</v>
      </c>
      <c r="F5102" s="2">
        <v>61</v>
      </c>
      <c r="G5102" s="2">
        <v>58.3</v>
      </c>
      <c r="H5102" s="2">
        <v>41.7</v>
      </c>
      <c r="I5102" s="2" t="s">
        <v>19</v>
      </c>
      <c r="J5102" s="2" t="s">
        <v>27</v>
      </c>
      <c r="K5102" s="2">
        <v>2004</v>
      </c>
      <c r="L5102" s="2" t="s">
        <v>21</v>
      </c>
      <c r="M5102" s="3">
        <v>38293</v>
      </c>
    </row>
    <row r="5103" spans="1:13" x14ac:dyDescent="0.2">
      <c r="A5103" s="1" t="s">
        <v>23</v>
      </c>
      <c r="B5103" s="2" t="s">
        <v>23</v>
      </c>
      <c r="C5103" s="2" t="s">
        <v>15</v>
      </c>
      <c r="D5103" s="2" t="s">
        <v>4869</v>
      </c>
      <c r="E5103" s="2" t="s">
        <v>4810</v>
      </c>
      <c r="F5103" s="2">
        <v>67</v>
      </c>
      <c r="G5103" s="2">
        <v>28.4</v>
      </c>
      <c r="H5103" s="2">
        <v>71.599999999999994</v>
      </c>
      <c r="I5103" s="2" t="s">
        <v>26</v>
      </c>
      <c r="J5103" s="2" t="s">
        <v>27</v>
      </c>
      <c r="K5103" s="2">
        <v>2004</v>
      </c>
      <c r="L5103" s="2" t="s">
        <v>21</v>
      </c>
      <c r="M5103" s="3">
        <v>38293</v>
      </c>
    </row>
    <row r="5104" spans="1:13" x14ac:dyDescent="0.2">
      <c r="A5104" s="1" t="s">
        <v>108</v>
      </c>
      <c r="B5104" s="2" t="s">
        <v>4870</v>
      </c>
      <c r="C5104" s="2" t="s">
        <v>15</v>
      </c>
      <c r="D5104" s="2" t="s">
        <v>4871</v>
      </c>
      <c r="E5104" s="2" t="s">
        <v>4810</v>
      </c>
      <c r="F5104" s="2" t="s">
        <v>18</v>
      </c>
      <c r="G5104" s="2">
        <v>69.400000000000006</v>
      </c>
      <c r="H5104" s="2">
        <v>30.6</v>
      </c>
      <c r="I5104" s="2" t="s">
        <v>19</v>
      </c>
      <c r="J5104" s="2" t="s">
        <v>20</v>
      </c>
      <c r="K5104" s="2">
        <v>2004</v>
      </c>
      <c r="L5104" s="2" t="s">
        <v>21</v>
      </c>
      <c r="M5104" s="3">
        <v>38293</v>
      </c>
    </row>
    <row r="5105" spans="1:13" x14ac:dyDescent="0.2">
      <c r="A5105" s="1" t="s">
        <v>521</v>
      </c>
      <c r="B5105" s="2" t="s">
        <v>4872</v>
      </c>
      <c r="C5105" s="2" t="s">
        <v>15</v>
      </c>
      <c r="D5105" s="2" t="s">
        <v>1086</v>
      </c>
      <c r="E5105" s="2" t="s">
        <v>4810</v>
      </c>
      <c r="F5105" s="2" t="s">
        <v>245</v>
      </c>
      <c r="G5105" s="2">
        <v>69.900000000000006</v>
      </c>
      <c r="H5105" s="2">
        <v>30.1</v>
      </c>
      <c r="I5105" s="2" t="s">
        <v>19</v>
      </c>
      <c r="J5105" s="2" t="s">
        <v>20</v>
      </c>
      <c r="K5105" s="2">
        <v>2004</v>
      </c>
      <c r="L5105" s="2" t="s">
        <v>21</v>
      </c>
      <c r="M5105" s="3">
        <v>38293</v>
      </c>
    </row>
    <row r="5106" spans="1:13" x14ac:dyDescent="0.2">
      <c r="A5106" s="1" t="s">
        <v>242</v>
      </c>
      <c r="B5106" s="2" t="s">
        <v>4813</v>
      </c>
      <c r="C5106" s="2" t="s">
        <v>24</v>
      </c>
      <c r="D5106" s="4">
        <v>190000000</v>
      </c>
      <c r="E5106" s="2" t="s">
        <v>4810</v>
      </c>
      <c r="F5106" s="2" t="s">
        <v>1424</v>
      </c>
      <c r="G5106" s="2">
        <v>70.8</v>
      </c>
      <c r="H5106" s="2">
        <v>29.2</v>
      </c>
      <c r="I5106" s="2" t="s">
        <v>19</v>
      </c>
      <c r="J5106" s="2" t="s">
        <v>20</v>
      </c>
      <c r="K5106" s="2">
        <v>2004</v>
      </c>
      <c r="L5106" s="2" t="s">
        <v>21</v>
      </c>
      <c r="M5106" s="3">
        <v>38293</v>
      </c>
    </row>
    <row r="5107" spans="1:13" x14ac:dyDescent="0.2">
      <c r="A5107" s="1" t="s">
        <v>242</v>
      </c>
      <c r="B5107" s="2" t="s">
        <v>684</v>
      </c>
      <c r="C5107" s="2" t="s">
        <v>42</v>
      </c>
      <c r="D5107" s="2" t="s">
        <v>4873</v>
      </c>
      <c r="E5107" s="2" t="s">
        <v>4810</v>
      </c>
      <c r="F5107" s="2" t="s">
        <v>107</v>
      </c>
      <c r="G5107" s="2">
        <v>71.099999999999994</v>
      </c>
      <c r="H5107" s="2">
        <v>28.9</v>
      </c>
      <c r="I5107" s="2" t="s">
        <v>19</v>
      </c>
      <c r="J5107" s="2" t="s">
        <v>20</v>
      </c>
      <c r="K5107" s="2">
        <v>2004</v>
      </c>
      <c r="L5107" s="2" t="s">
        <v>49</v>
      </c>
      <c r="M5107" s="3">
        <v>38048</v>
      </c>
    </row>
    <row r="5108" spans="1:13" x14ac:dyDescent="0.2">
      <c r="A5108" s="1" t="s">
        <v>374</v>
      </c>
      <c r="B5108" s="2" t="s">
        <v>451</v>
      </c>
      <c r="C5108" s="2" t="s">
        <v>15</v>
      </c>
      <c r="D5108" s="2" t="s">
        <v>4874</v>
      </c>
      <c r="E5108" s="2" t="s">
        <v>4810</v>
      </c>
      <c r="F5108" s="2" t="s">
        <v>48</v>
      </c>
      <c r="G5108" s="2">
        <v>54.7</v>
      </c>
      <c r="H5108" s="2">
        <v>45.3</v>
      </c>
      <c r="I5108" s="2" t="s">
        <v>26</v>
      </c>
      <c r="J5108" s="2" t="s">
        <v>20</v>
      </c>
      <c r="K5108" s="2">
        <v>2004</v>
      </c>
      <c r="L5108" s="2" t="s">
        <v>49</v>
      </c>
      <c r="M5108" s="3">
        <v>38048</v>
      </c>
    </row>
    <row r="5109" spans="1:13" x14ac:dyDescent="0.2">
      <c r="A5109" s="1" t="s">
        <v>69</v>
      </c>
      <c r="B5109" s="2" t="s">
        <v>2406</v>
      </c>
      <c r="C5109" s="2" t="s">
        <v>15</v>
      </c>
      <c r="D5109" s="2" t="s">
        <v>4875</v>
      </c>
      <c r="E5109" s="2" t="s">
        <v>4810</v>
      </c>
      <c r="F5109" s="2" t="s">
        <v>314</v>
      </c>
      <c r="G5109" s="2">
        <v>73.099999999999994</v>
      </c>
      <c r="H5109" s="2">
        <v>26.9</v>
      </c>
      <c r="I5109" s="2" t="s">
        <v>19</v>
      </c>
      <c r="J5109" s="2" t="s">
        <v>20</v>
      </c>
      <c r="K5109" s="2">
        <v>2004</v>
      </c>
      <c r="L5109" s="2" t="s">
        <v>49</v>
      </c>
      <c r="M5109" s="3">
        <v>38048</v>
      </c>
    </row>
    <row r="5110" spans="1:13" x14ac:dyDescent="0.2">
      <c r="A5110" s="1" t="s">
        <v>242</v>
      </c>
      <c r="B5110" s="2" t="s">
        <v>324</v>
      </c>
      <c r="C5110" s="2" t="s">
        <v>15</v>
      </c>
      <c r="D5110" s="2" t="s">
        <v>4876</v>
      </c>
      <c r="E5110" s="2" t="s">
        <v>4810</v>
      </c>
      <c r="F5110" s="2" t="s">
        <v>245</v>
      </c>
      <c r="G5110" s="2">
        <v>67.099999999999994</v>
      </c>
      <c r="H5110" s="2">
        <v>32.9</v>
      </c>
      <c r="I5110" s="2" t="s">
        <v>19</v>
      </c>
      <c r="J5110" s="2" t="s">
        <v>20</v>
      </c>
      <c r="K5110" s="2">
        <v>2002</v>
      </c>
      <c r="L5110" s="2" t="s">
        <v>21</v>
      </c>
      <c r="M5110" s="3">
        <v>37565</v>
      </c>
    </row>
    <row r="5111" spans="1:13" x14ac:dyDescent="0.2">
      <c r="A5111" s="1" t="s">
        <v>13</v>
      </c>
      <c r="B5111" s="2" t="s">
        <v>246</v>
      </c>
      <c r="C5111" s="2" t="s">
        <v>15</v>
      </c>
      <c r="D5111" s="2" t="s">
        <v>4877</v>
      </c>
      <c r="E5111" s="2" t="s">
        <v>4810</v>
      </c>
      <c r="F5111" s="2" t="s">
        <v>55</v>
      </c>
      <c r="G5111" s="2">
        <v>73.2</v>
      </c>
      <c r="H5111" s="2">
        <v>26.8</v>
      </c>
      <c r="I5111" s="2" t="s">
        <v>19</v>
      </c>
      <c r="J5111" s="2" t="s">
        <v>20</v>
      </c>
      <c r="K5111" s="2">
        <v>2002</v>
      </c>
      <c r="L5111" s="2" t="s">
        <v>21</v>
      </c>
      <c r="M5111" s="3">
        <v>37565</v>
      </c>
    </row>
    <row r="5112" spans="1:13" x14ac:dyDescent="0.2">
      <c r="A5112" s="1" t="s">
        <v>66</v>
      </c>
      <c r="B5112" s="2" t="s">
        <v>1022</v>
      </c>
      <c r="C5112" s="2" t="s">
        <v>15</v>
      </c>
      <c r="D5112" s="2" t="s">
        <v>4878</v>
      </c>
      <c r="E5112" s="2" t="s">
        <v>4810</v>
      </c>
      <c r="F5112" s="2" t="s">
        <v>48</v>
      </c>
      <c r="G5112" s="2">
        <v>76.2</v>
      </c>
      <c r="H5112" s="2">
        <v>23.8</v>
      </c>
      <c r="I5112" s="2" t="s">
        <v>19</v>
      </c>
      <c r="J5112" s="2" t="s">
        <v>20</v>
      </c>
      <c r="K5112" s="2">
        <v>2002</v>
      </c>
      <c r="L5112" s="2" t="s">
        <v>21</v>
      </c>
      <c r="M5112" s="3">
        <v>37565</v>
      </c>
    </row>
    <row r="5113" spans="1:13" x14ac:dyDescent="0.2">
      <c r="A5113" s="1" t="s">
        <v>66</v>
      </c>
      <c r="B5113" s="2" t="s">
        <v>1088</v>
      </c>
      <c r="C5113" s="2" t="s">
        <v>15</v>
      </c>
      <c r="D5113" s="2" t="s">
        <v>4879</v>
      </c>
      <c r="E5113" s="2" t="s">
        <v>4810</v>
      </c>
      <c r="F5113" s="2" t="s">
        <v>76</v>
      </c>
      <c r="G5113" s="2">
        <v>76.7</v>
      </c>
      <c r="H5113" s="2">
        <v>23.3</v>
      </c>
      <c r="I5113" s="2" t="s">
        <v>19</v>
      </c>
      <c r="J5113" s="2" t="s">
        <v>20</v>
      </c>
      <c r="K5113" s="2">
        <v>2002</v>
      </c>
      <c r="L5113" s="2" t="s">
        <v>21</v>
      </c>
      <c r="M5113" s="3">
        <v>37565</v>
      </c>
    </row>
    <row r="5114" spans="1:13" x14ac:dyDescent="0.2">
      <c r="A5114" s="1" t="s">
        <v>66</v>
      </c>
      <c r="B5114" s="2" t="s">
        <v>2711</v>
      </c>
      <c r="C5114" s="2" t="s">
        <v>15</v>
      </c>
      <c r="D5114" s="2" t="s">
        <v>4879</v>
      </c>
      <c r="E5114" s="2" t="s">
        <v>4810</v>
      </c>
      <c r="F5114" s="2" t="s">
        <v>59</v>
      </c>
      <c r="G5114" s="2">
        <v>86.6</v>
      </c>
      <c r="H5114" s="2">
        <v>13.4</v>
      </c>
      <c r="I5114" s="2" t="s">
        <v>19</v>
      </c>
      <c r="J5114" s="2" t="s">
        <v>20</v>
      </c>
      <c r="K5114" s="2">
        <v>2002</v>
      </c>
      <c r="L5114" s="2" t="s">
        <v>21</v>
      </c>
      <c r="M5114" s="3">
        <v>37565</v>
      </c>
    </row>
    <row r="5115" spans="1:13" x14ac:dyDescent="0.2">
      <c r="A5115" s="1" t="s">
        <v>66</v>
      </c>
      <c r="B5115" s="2" t="s">
        <v>1734</v>
      </c>
      <c r="C5115" s="2" t="s">
        <v>15</v>
      </c>
      <c r="D5115" s="2" t="s">
        <v>4880</v>
      </c>
      <c r="E5115" s="2" t="s">
        <v>4810</v>
      </c>
      <c r="F5115" s="2" t="s">
        <v>130</v>
      </c>
      <c r="G5115" s="2">
        <v>73</v>
      </c>
      <c r="H5115" s="2">
        <v>27</v>
      </c>
      <c r="I5115" s="2" t="s">
        <v>19</v>
      </c>
      <c r="J5115" s="2" t="s">
        <v>20</v>
      </c>
      <c r="K5115" s="2">
        <v>2002</v>
      </c>
      <c r="L5115" s="2" t="s">
        <v>21</v>
      </c>
      <c r="M5115" s="3">
        <v>37565</v>
      </c>
    </row>
    <row r="5116" spans="1:13" x14ac:dyDescent="0.2">
      <c r="A5116" s="1" t="s">
        <v>66</v>
      </c>
      <c r="B5116" s="2" t="s">
        <v>922</v>
      </c>
      <c r="C5116" s="2" t="s">
        <v>15</v>
      </c>
      <c r="D5116" s="2" t="s">
        <v>4880</v>
      </c>
      <c r="E5116" s="2" t="s">
        <v>4810</v>
      </c>
      <c r="F5116" s="2" t="s">
        <v>245</v>
      </c>
      <c r="G5116" s="2">
        <v>77.599999999999994</v>
      </c>
      <c r="H5116" s="2">
        <v>22.4</v>
      </c>
      <c r="I5116" s="2" t="s">
        <v>19</v>
      </c>
      <c r="J5116" s="2" t="s">
        <v>20</v>
      </c>
      <c r="K5116" s="2">
        <v>2002</v>
      </c>
      <c r="L5116" s="2" t="s">
        <v>21</v>
      </c>
      <c r="M5116" s="3">
        <v>37565</v>
      </c>
    </row>
    <row r="5117" spans="1:13" x14ac:dyDescent="0.2">
      <c r="A5117" s="1" t="s">
        <v>66</v>
      </c>
      <c r="B5117" s="2" t="s">
        <v>1462</v>
      </c>
      <c r="C5117" s="2" t="s">
        <v>15</v>
      </c>
      <c r="D5117" s="2" t="s">
        <v>4880</v>
      </c>
      <c r="E5117" s="2" t="s">
        <v>4810</v>
      </c>
      <c r="F5117" s="2" t="s">
        <v>65</v>
      </c>
      <c r="G5117" s="2">
        <v>73.400000000000006</v>
      </c>
      <c r="H5117" s="2">
        <v>26.6</v>
      </c>
      <c r="I5117" s="2" t="s">
        <v>19</v>
      </c>
      <c r="J5117" s="2" t="s">
        <v>20</v>
      </c>
      <c r="K5117" s="2">
        <v>2002</v>
      </c>
      <c r="L5117" s="2" t="s">
        <v>21</v>
      </c>
      <c r="M5117" s="3">
        <v>37565</v>
      </c>
    </row>
    <row r="5118" spans="1:13" x14ac:dyDescent="0.2">
      <c r="A5118" s="1" t="s">
        <v>87</v>
      </c>
      <c r="B5118" s="2" t="s">
        <v>88</v>
      </c>
      <c r="C5118" s="2" t="s">
        <v>15</v>
      </c>
      <c r="D5118" s="2" t="s">
        <v>4881</v>
      </c>
      <c r="E5118" s="2" t="s">
        <v>4810</v>
      </c>
      <c r="F5118" s="2" t="s">
        <v>76</v>
      </c>
      <c r="G5118" s="2">
        <v>50.9</v>
      </c>
      <c r="H5118" s="2">
        <v>49.1</v>
      </c>
      <c r="I5118" s="2" t="s">
        <v>26</v>
      </c>
      <c r="J5118" s="2" t="s">
        <v>20</v>
      </c>
      <c r="K5118" s="2">
        <v>2002</v>
      </c>
      <c r="L5118" s="2" t="s">
        <v>21</v>
      </c>
      <c r="M5118" s="3">
        <v>37565</v>
      </c>
    </row>
    <row r="5119" spans="1:13" x14ac:dyDescent="0.2">
      <c r="A5119" s="1" t="s">
        <v>66</v>
      </c>
      <c r="B5119" s="2" t="s">
        <v>3179</v>
      </c>
      <c r="C5119" s="2" t="s">
        <v>15</v>
      </c>
      <c r="D5119" s="2" t="s">
        <v>4882</v>
      </c>
      <c r="E5119" s="2" t="s">
        <v>4810</v>
      </c>
      <c r="F5119" s="2" t="s">
        <v>35</v>
      </c>
      <c r="G5119" s="2">
        <v>81.5</v>
      </c>
      <c r="H5119" s="2">
        <v>18.5</v>
      </c>
      <c r="I5119" s="2" t="s">
        <v>19</v>
      </c>
      <c r="J5119" s="2" t="s">
        <v>20</v>
      </c>
      <c r="K5119" s="2">
        <v>2002</v>
      </c>
      <c r="L5119" s="2" t="s">
        <v>21</v>
      </c>
      <c r="M5119" s="3">
        <v>37565</v>
      </c>
    </row>
    <row r="5120" spans="1:13" x14ac:dyDescent="0.2">
      <c r="A5120" s="1" t="s">
        <v>66</v>
      </c>
      <c r="B5120" s="2" t="s">
        <v>1470</v>
      </c>
      <c r="C5120" s="2" t="s">
        <v>15</v>
      </c>
      <c r="D5120" s="2" t="s">
        <v>4883</v>
      </c>
      <c r="E5120" s="2" t="s">
        <v>4810</v>
      </c>
      <c r="F5120" s="2" t="s">
        <v>95</v>
      </c>
      <c r="G5120" s="2">
        <v>78</v>
      </c>
      <c r="H5120" s="2">
        <v>22</v>
      </c>
      <c r="I5120" s="2" t="s">
        <v>19</v>
      </c>
      <c r="J5120" s="2" t="s">
        <v>20</v>
      </c>
      <c r="K5120" s="2">
        <v>2002</v>
      </c>
      <c r="L5120" s="2" t="s">
        <v>21</v>
      </c>
      <c r="M5120" s="3">
        <v>37565</v>
      </c>
    </row>
    <row r="5121" spans="1:13" x14ac:dyDescent="0.2">
      <c r="A5121" s="1" t="s">
        <v>66</v>
      </c>
      <c r="B5121" s="2" t="s">
        <v>4884</v>
      </c>
      <c r="C5121" s="2" t="s">
        <v>15</v>
      </c>
      <c r="D5121" s="2" t="s">
        <v>4885</v>
      </c>
      <c r="E5121" s="2" t="s">
        <v>4810</v>
      </c>
      <c r="F5121" s="2" t="s">
        <v>51</v>
      </c>
      <c r="G5121" s="2">
        <v>85.2</v>
      </c>
      <c r="H5121" s="2">
        <v>14.8</v>
      </c>
      <c r="I5121" s="2" t="s">
        <v>19</v>
      </c>
      <c r="J5121" s="2" t="s">
        <v>20</v>
      </c>
      <c r="K5121" s="2">
        <v>2002</v>
      </c>
      <c r="L5121" s="2" t="s">
        <v>21</v>
      </c>
      <c r="M5121" s="3">
        <v>37565</v>
      </c>
    </row>
    <row r="5122" spans="1:13" x14ac:dyDescent="0.2">
      <c r="A5122" s="1" t="s">
        <v>66</v>
      </c>
      <c r="B5122" s="2" t="s">
        <v>4886</v>
      </c>
      <c r="C5122" s="2" t="s">
        <v>15</v>
      </c>
      <c r="D5122" s="2" t="s">
        <v>4885</v>
      </c>
      <c r="E5122" s="2" t="s">
        <v>4810</v>
      </c>
      <c r="F5122" s="2" t="s">
        <v>115</v>
      </c>
      <c r="G5122" s="2">
        <v>75.099999999999994</v>
      </c>
      <c r="H5122" s="2">
        <v>24.9</v>
      </c>
      <c r="I5122" s="2" t="s">
        <v>19</v>
      </c>
      <c r="J5122" s="2" t="s">
        <v>20</v>
      </c>
      <c r="K5122" s="2">
        <v>2002</v>
      </c>
      <c r="L5122" s="2" t="s">
        <v>21</v>
      </c>
      <c r="M5122" s="3">
        <v>37565</v>
      </c>
    </row>
    <row r="5123" spans="1:13" x14ac:dyDescent="0.2">
      <c r="A5123" s="1" t="s">
        <v>66</v>
      </c>
      <c r="B5123" s="2" t="s">
        <v>3181</v>
      </c>
      <c r="C5123" s="2" t="s">
        <v>15</v>
      </c>
      <c r="D5123" s="2" t="s">
        <v>4882</v>
      </c>
      <c r="E5123" s="2" t="s">
        <v>4810</v>
      </c>
      <c r="F5123" s="2" t="s">
        <v>159</v>
      </c>
      <c r="G5123" s="2">
        <v>92.3</v>
      </c>
      <c r="H5123" s="2">
        <v>7.7</v>
      </c>
      <c r="I5123" s="2" t="s">
        <v>19</v>
      </c>
      <c r="J5123" s="2" t="s">
        <v>20</v>
      </c>
      <c r="K5123" s="2">
        <v>2002</v>
      </c>
      <c r="L5123" s="2" t="s">
        <v>21</v>
      </c>
      <c r="M5123" s="3">
        <v>37565</v>
      </c>
    </row>
    <row r="5124" spans="1:13" x14ac:dyDescent="0.2">
      <c r="A5124" s="1" t="s">
        <v>242</v>
      </c>
      <c r="B5124" s="2" t="s">
        <v>324</v>
      </c>
      <c r="C5124" s="2" t="s">
        <v>15</v>
      </c>
      <c r="D5124" s="2" t="s">
        <v>4887</v>
      </c>
      <c r="E5124" s="2" t="s">
        <v>4810</v>
      </c>
      <c r="F5124" s="2" t="s">
        <v>35</v>
      </c>
      <c r="G5124" s="2">
        <v>78.099999999999994</v>
      </c>
      <c r="H5124" s="2">
        <v>21.9</v>
      </c>
      <c r="I5124" s="2" t="s">
        <v>19</v>
      </c>
      <c r="J5124" s="2" t="s">
        <v>20</v>
      </c>
      <c r="K5124" s="2">
        <v>2000</v>
      </c>
      <c r="L5124" s="2" t="s">
        <v>21</v>
      </c>
      <c r="M5124" s="3">
        <v>36837</v>
      </c>
    </row>
    <row r="5125" spans="1:13" x14ac:dyDescent="0.2">
      <c r="A5125" s="1" t="s">
        <v>374</v>
      </c>
      <c r="B5125" s="2" t="s">
        <v>1610</v>
      </c>
      <c r="C5125" s="2" t="s">
        <v>1230</v>
      </c>
      <c r="D5125" s="2" t="s">
        <v>4888</v>
      </c>
      <c r="E5125" s="2" t="s">
        <v>4810</v>
      </c>
      <c r="F5125" s="2" t="s">
        <v>107</v>
      </c>
      <c r="G5125" s="2">
        <v>70.900000000000006</v>
      </c>
      <c r="H5125" s="2">
        <v>29.1</v>
      </c>
      <c r="I5125" s="2" t="s">
        <v>19</v>
      </c>
      <c r="J5125" s="2" t="s">
        <v>20</v>
      </c>
      <c r="K5125" s="2">
        <v>2000</v>
      </c>
      <c r="L5125" s="2" t="s">
        <v>49</v>
      </c>
      <c r="M5125" s="3">
        <v>36592</v>
      </c>
    </row>
    <row r="5126" spans="1:13" x14ac:dyDescent="0.2">
      <c r="A5126" s="1" t="s">
        <v>374</v>
      </c>
      <c r="B5126" s="2" t="s">
        <v>451</v>
      </c>
      <c r="C5126" s="2" t="s">
        <v>1230</v>
      </c>
      <c r="D5126" s="2" t="s">
        <v>4889</v>
      </c>
      <c r="E5126" s="2" t="s">
        <v>4810</v>
      </c>
      <c r="F5126" s="2" t="s">
        <v>130</v>
      </c>
      <c r="G5126" s="2">
        <v>53.1</v>
      </c>
      <c r="H5126" s="2">
        <v>46.9</v>
      </c>
      <c r="I5126" s="2" t="s">
        <v>26</v>
      </c>
      <c r="J5126" s="2" t="s">
        <v>20</v>
      </c>
      <c r="K5126" s="2">
        <v>2000</v>
      </c>
      <c r="L5126" s="2" t="s">
        <v>49</v>
      </c>
      <c r="M5126" s="3">
        <v>36592</v>
      </c>
    </row>
    <row r="5127" spans="1:13" x14ac:dyDescent="0.2">
      <c r="A5127" s="1" t="s">
        <v>374</v>
      </c>
      <c r="B5127" s="2" t="s">
        <v>374</v>
      </c>
      <c r="C5127" s="2" t="s">
        <v>1230</v>
      </c>
      <c r="D5127" s="2" t="s">
        <v>4889</v>
      </c>
      <c r="E5127" s="2" t="s">
        <v>4810</v>
      </c>
      <c r="F5127" s="2" t="s">
        <v>76</v>
      </c>
      <c r="G5127" s="2">
        <v>72.7</v>
      </c>
      <c r="H5127" s="2">
        <v>27.3</v>
      </c>
      <c r="I5127" s="2" t="s">
        <v>19</v>
      </c>
      <c r="J5127" s="2" t="s">
        <v>20</v>
      </c>
      <c r="K5127" s="2">
        <v>2000</v>
      </c>
      <c r="L5127" s="2" t="s">
        <v>49</v>
      </c>
      <c r="M5127" s="3">
        <v>36592</v>
      </c>
    </row>
    <row r="5128" spans="1:13" x14ac:dyDescent="0.2">
      <c r="A5128" s="1" t="s">
        <v>374</v>
      </c>
      <c r="B5128" s="2" t="s">
        <v>2273</v>
      </c>
      <c r="C5128" s="2" t="s">
        <v>1230</v>
      </c>
      <c r="D5128" s="2" t="s">
        <v>4889</v>
      </c>
      <c r="E5128" s="2" t="s">
        <v>4810</v>
      </c>
      <c r="F5128" s="2" t="s">
        <v>59</v>
      </c>
      <c r="G5128" s="2">
        <v>70.8</v>
      </c>
      <c r="H5128" s="2">
        <v>29.2</v>
      </c>
      <c r="I5128" s="2" t="s">
        <v>19</v>
      </c>
      <c r="J5128" s="2" t="s">
        <v>20</v>
      </c>
      <c r="K5128" s="2">
        <v>2000</v>
      </c>
      <c r="L5128" s="2" t="s">
        <v>49</v>
      </c>
      <c r="M5128" s="3">
        <v>36592</v>
      </c>
    </row>
    <row r="5129" spans="1:13" x14ac:dyDescent="0.2">
      <c r="A5129" s="1" t="s">
        <v>374</v>
      </c>
      <c r="B5129" s="2" t="s">
        <v>677</v>
      </c>
      <c r="C5129" s="2" t="s">
        <v>1230</v>
      </c>
      <c r="D5129" s="2" t="s">
        <v>4889</v>
      </c>
      <c r="E5129" s="2" t="s">
        <v>4810</v>
      </c>
      <c r="F5129" s="2" t="s">
        <v>90</v>
      </c>
      <c r="G5129" s="2">
        <v>65.099999999999994</v>
      </c>
      <c r="H5129" s="2">
        <v>34.9</v>
      </c>
      <c r="I5129" s="2" t="s">
        <v>26</v>
      </c>
      <c r="J5129" s="2" t="s">
        <v>20</v>
      </c>
      <c r="K5129" s="2">
        <v>2000</v>
      </c>
      <c r="L5129" s="2" t="s">
        <v>49</v>
      </c>
      <c r="M5129" s="3">
        <v>36592</v>
      </c>
    </row>
    <row r="5130" spans="1:13" x14ac:dyDescent="0.2">
      <c r="A5130" s="1" t="s">
        <v>69</v>
      </c>
      <c r="B5130" s="2" t="s">
        <v>1117</v>
      </c>
      <c r="C5130" s="2" t="s">
        <v>15</v>
      </c>
      <c r="D5130" s="2" t="s">
        <v>4890</v>
      </c>
      <c r="E5130" s="2" t="s">
        <v>4810</v>
      </c>
      <c r="F5130" s="2" t="s">
        <v>245</v>
      </c>
      <c r="G5130" s="2">
        <v>61.8</v>
      </c>
      <c r="H5130" s="2">
        <v>38.200000000000003</v>
      </c>
      <c r="I5130" s="2" t="s">
        <v>26</v>
      </c>
      <c r="J5130" s="2" t="s">
        <v>20</v>
      </c>
      <c r="K5130" s="2">
        <v>2000</v>
      </c>
      <c r="L5130" s="2" t="s">
        <v>49</v>
      </c>
      <c r="M5130" s="3">
        <v>36592</v>
      </c>
    </row>
    <row r="5131" spans="1:13" x14ac:dyDescent="0.2">
      <c r="A5131" s="1" t="s">
        <v>242</v>
      </c>
      <c r="B5131" s="2" t="s">
        <v>243</v>
      </c>
      <c r="C5131" s="2" t="s">
        <v>15</v>
      </c>
      <c r="D5131" s="2" t="s">
        <v>4891</v>
      </c>
      <c r="E5131" s="2" t="s">
        <v>4810</v>
      </c>
      <c r="F5131" s="2" t="s">
        <v>59</v>
      </c>
      <c r="G5131" s="2">
        <v>69.8</v>
      </c>
      <c r="H5131" s="2">
        <v>30.2</v>
      </c>
      <c r="I5131" s="2" t="s">
        <v>19</v>
      </c>
      <c r="J5131" s="2" t="s">
        <v>20</v>
      </c>
      <c r="K5131" s="2">
        <v>1998</v>
      </c>
      <c r="L5131" s="2" t="s">
        <v>21</v>
      </c>
      <c r="M5131" s="3">
        <v>36102</v>
      </c>
    </row>
    <row r="5132" spans="1:13" x14ac:dyDescent="0.2">
      <c r="A5132" s="1" t="s">
        <v>66</v>
      </c>
      <c r="B5132" s="2" t="s">
        <v>1022</v>
      </c>
      <c r="C5132" s="2" t="s">
        <v>15</v>
      </c>
      <c r="D5132" s="2" t="s">
        <v>4892</v>
      </c>
      <c r="E5132" s="2" t="s">
        <v>4810</v>
      </c>
      <c r="F5132" s="2" t="s">
        <v>95</v>
      </c>
      <c r="G5132" s="2">
        <v>61.3</v>
      </c>
      <c r="H5132" s="2">
        <v>38.700000000000003</v>
      </c>
      <c r="I5132" s="2" t="s">
        <v>26</v>
      </c>
      <c r="J5132" s="2" t="s">
        <v>20</v>
      </c>
      <c r="K5132" s="2">
        <v>1998</v>
      </c>
      <c r="L5132" s="2" t="s">
        <v>21</v>
      </c>
      <c r="M5132" s="3">
        <v>36102</v>
      </c>
    </row>
    <row r="5133" spans="1:13" x14ac:dyDescent="0.2">
      <c r="A5133" s="1" t="s">
        <v>66</v>
      </c>
      <c r="B5133" s="2" t="s">
        <v>1088</v>
      </c>
      <c r="C5133" s="2" t="s">
        <v>15</v>
      </c>
      <c r="D5133" s="2" t="s">
        <v>4893</v>
      </c>
      <c r="E5133" s="2" t="s">
        <v>4810</v>
      </c>
      <c r="F5133" s="2" t="s">
        <v>59</v>
      </c>
      <c r="G5133" s="2">
        <v>79.5</v>
      </c>
      <c r="H5133" s="2">
        <v>20.5</v>
      </c>
      <c r="I5133" s="2" t="s">
        <v>19</v>
      </c>
      <c r="J5133" s="2" t="s">
        <v>20</v>
      </c>
      <c r="K5133" s="2">
        <v>1998</v>
      </c>
      <c r="L5133" s="2" t="s">
        <v>21</v>
      </c>
      <c r="M5133" s="3">
        <v>36102</v>
      </c>
    </row>
    <row r="5134" spans="1:13" x14ac:dyDescent="0.2">
      <c r="A5134" s="1" t="s">
        <v>66</v>
      </c>
      <c r="B5134" s="2" t="s">
        <v>2711</v>
      </c>
      <c r="C5134" s="2" t="s">
        <v>15</v>
      </c>
      <c r="D5134" s="2" t="s">
        <v>4893</v>
      </c>
      <c r="E5134" s="2" t="s">
        <v>4810</v>
      </c>
      <c r="F5134" s="2" t="s">
        <v>245</v>
      </c>
      <c r="G5134" s="2">
        <v>75.2</v>
      </c>
      <c r="H5134" s="2">
        <v>24.8</v>
      </c>
      <c r="I5134" s="2" t="s">
        <v>19</v>
      </c>
      <c r="J5134" s="2" t="s">
        <v>20</v>
      </c>
      <c r="K5134" s="2">
        <v>1998</v>
      </c>
      <c r="L5134" s="2" t="s">
        <v>21</v>
      </c>
      <c r="M5134" s="3">
        <v>36102</v>
      </c>
    </row>
    <row r="5135" spans="1:13" x14ac:dyDescent="0.2">
      <c r="A5135" s="1" t="s">
        <v>66</v>
      </c>
      <c r="B5135" s="2" t="s">
        <v>1734</v>
      </c>
      <c r="C5135" s="2" t="s">
        <v>15</v>
      </c>
      <c r="D5135" s="2" t="s">
        <v>4893</v>
      </c>
      <c r="E5135" s="2" t="s">
        <v>4810</v>
      </c>
      <c r="F5135" s="2" t="s">
        <v>90</v>
      </c>
      <c r="G5135" s="2">
        <v>72.2</v>
      </c>
      <c r="H5135" s="2">
        <v>27.8</v>
      </c>
      <c r="I5135" s="2" t="s">
        <v>19</v>
      </c>
      <c r="J5135" s="2" t="s">
        <v>20</v>
      </c>
      <c r="K5135" s="2">
        <v>1998</v>
      </c>
      <c r="L5135" s="2" t="s">
        <v>21</v>
      </c>
      <c r="M5135" s="3">
        <v>36102</v>
      </c>
    </row>
    <row r="5136" spans="1:13" x14ac:dyDescent="0.2">
      <c r="A5136" s="1" t="s">
        <v>66</v>
      </c>
      <c r="B5136" s="2" t="s">
        <v>922</v>
      </c>
      <c r="C5136" s="2" t="s">
        <v>15</v>
      </c>
      <c r="D5136" s="2" t="s">
        <v>4893</v>
      </c>
      <c r="E5136" s="2" t="s">
        <v>4810</v>
      </c>
      <c r="F5136" s="2" t="s">
        <v>65</v>
      </c>
      <c r="G5136" s="2">
        <v>79.3</v>
      </c>
      <c r="H5136" s="2">
        <v>20.7</v>
      </c>
      <c r="I5136" s="2" t="s">
        <v>19</v>
      </c>
      <c r="J5136" s="2" t="s">
        <v>20</v>
      </c>
      <c r="K5136" s="2">
        <v>1998</v>
      </c>
      <c r="L5136" s="2" t="s">
        <v>21</v>
      </c>
      <c r="M5136" s="3">
        <v>36102</v>
      </c>
    </row>
    <row r="5137" spans="1:13" x14ac:dyDescent="0.2">
      <c r="A5137" s="1" t="s">
        <v>66</v>
      </c>
      <c r="B5137" s="2" t="s">
        <v>1462</v>
      </c>
      <c r="C5137" s="2" t="s">
        <v>15</v>
      </c>
      <c r="D5137" s="2" t="s">
        <v>4893</v>
      </c>
      <c r="E5137" s="2" t="s">
        <v>4810</v>
      </c>
      <c r="F5137" s="2" t="s">
        <v>136</v>
      </c>
      <c r="G5137" s="2">
        <v>72.400000000000006</v>
      </c>
      <c r="H5137" s="2">
        <v>27.6</v>
      </c>
      <c r="I5137" s="2" t="s">
        <v>19</v>
      </c>
      <c r="J5137" s="2" t="s">
        <v>20</v>
      </c>
      <c r="K5137" s="2">
        <v>1998</v>
      </c>
      <c r="L5137" s="2" t="s">
        <v>21</v>
      </c>
      <c r="M5137" s="3">
        <v>36102</v>
      </c>
    </row>
    <row r="5138" spans="1:13" x14ac:dyDescent="0.2">
      <c r="A5138" s="1" t="s">
        <v>66</v>
      </c>
      <c r="B5138" s="2" t="s">
        <v>3179</v>
      </c>
      <c r="C5138" s="2" t="s">
        <v>15</v>
      </c>
      <c r="D5138" s="2" t="s">
        <v>4893</v>
      </c>
      <c r="E5138" s="2" t="s">
        <v>4810</v>
      </c>
      <c r="F5138" s="2" t="s">
        <v>78</v>
      </c>
      <c r="G5138" s="2">
        <v>80.900000000000006</v>
      </c>
      <c r="H5138" s="2">
        <v>19.100000000000001</v>
      </c>
      <c r="I5138" s="2" t="s">
        <v>19</v>
      </c>
      <c r="J5138" s="2" t="s">
        <v>20</v>
      </c>
      <c r="K5138" s="2">
        <v>1998</v>
      </c>
      <c r="L5138" s="2" t="s">
        <v>21</v>
      </c>
      <c r="M5138" s="3">
        <v>36102</v>
      </c>
    </row>
    <row r="5139" spans="1:13" x14ac:dyDescent="0.2">
      <c r="A5139" s="1" t="s">
        <v>66</v>
      </c>
      <c r="B5139" s="2" t="s">
        <v>3217</v>
      </c>
      <c r="C5139" s="2" t="s">
        <v>15</v>
      </c>
      <c r="D5139" s="2" t="s">
        <v>4892</v>
      </c>
      <c r="E5139" s="2" t="s">
        <v>4810</v>
      </c>
      <c r="F5139" s="2" t="s">
        <v>97</v>
      </c>
      <c r="G5139" s="2">
        <v>78.5</v>
      </c>
      <c r="H5139" s="2">
        <v>21.5</v>
      </c>
      <c r="I5139" s="2" t="s">
        <v>19</v>
      </c>
      <c r="J5139" s="2" t="s">
        <v>20</v>
      </c>
      <c r="K5139" s="2">
        <v>1998</v>
      </c>
      <c r="L5139" s="2" t="s">
        <v>21</v>
      </c>
      <c r="M5139" s="3">
        <v>36102</v>
      </c>
    </row>
    <row r="5140" spans="1:13" x14ac:dyDescent="0.2">
      <c r="A5140" s="1" t="s">
        <v>66</v>
      </c>
      <c r="B5140" s="2" t="s">
        <v>4894</v>
      </c>
      <c r="C5140" s="2" t="s">
        <v>15</v>
      </c>
      <c r="D5140" s="2" t="s">
        <v>4892</v>
      </c>
      <c r="E5140" s="2" t="s">
        <v>4810</v>
      </c>
      <c r="F5140" s="2" t="s">
        <v>51</v>
      </c>
      <c r="G5140" s="2">
        <v>68.8</v>
      </c>
      <c r="H5140" s="2">
        <v>31.2</v>
      </c>
      <c r="I5140" s="2" t="s">
        <v>19</v>
      </c>
      <c r="J5140" s="2" t="s">
        <v>20</v>
      </c>
      <c r="K5140" s="2">
        <v>1998</v>
      </c>
      <c r="L5140" s="2" t="s">
        <v>21</v>
      </c>
      <c r="M5140" s="3">
        <v>36102</v>
      </c>
    </row>
    <row r="5141" spans="1:13" x14ac:dyDescent="0.2">
      <c r="A5141" s="1" t="s">
        <v>66</v>
      </c>
      <c r="B5141" s="2" t="s">
        <v>1470</v>
      </c>
      <c r="C5141" s="2" t="s">
        <v>15</v>
      </c>
      <c r="D5141" s="2" t="s">
        <v>4892</v>
      </c>
      <c r="E5141" s="2" t="s">
        <v>4810</v>
      </c>
      <c r="F5141" s="2" t="s">
        <v>35</v>
      </c>
      <c r="G5141" s="2">
        <v>65.099999999999994</v>
      </c>
      <c r="H5141" s="2">
        <v>34.9</v>
      </c>
      <c r="I5141" s="2" t="s">
        <v>26</v>
      </c>
      <c r="J5141" s="2" t="s">
        <v>20</v>
      </c>
      <c r="K5141" s="2">
        <v>1998</v>
      </c>
      <c r="L5141" s="2" t="s">
        <v>21</v>
      </c>
      <c r="M5141" s="3">
        <v>36102</v>
      </c>
    </row>
    <row r="5142" spans="1:13" x14ac:dyDescent="0.2">
      <c r="A5142" s="1" t="s">
        <v>66</v>
      </c>
      <c r="B5142" s="2" t="s">
        <v>3181</v>
      </c>
      <c r="C5142" s="2" t="s">
        <v>15</v>
      </c>
      <c r="D5142" s="2" t="s">
        <v>4893</v>
      </c>
      <c r="E5142" s="2" t="s">
        <v>4810</v>
      </c>
      <c r="F5142" s="2" t="s">
        <v>159</v>
      </c>
      <c r="G5142" s="2">
        <v>93.4</v>
      </c>
      <c r="H5142" s="2">
        <v>6.6</v>
      </c>
      <c r="I5142" s="2" t="s">
        <v>19</v>
      </c>
      <c r="J5142" s="2" t="s">
        <v>20</v>
      </c>
      <c r="K5142" s="2">
        <v>1998</v>
      </c>
      <c r="L5142" s="2" t="s">
        <v>21</v>
      </c>
      <c r="M5142" s="3">
        <v>36102</v>
      </c>
    </row>
    <row r="5143" spans="1:13" x14ac:dyDescent="0.2">
      <c r="A5143" s="1" t="s">
        <v>363</v>
      </c>
      <c r="B5143" s="2" t="s">
        <v>407</v>
      </c>
      <c r="C5143" s="2" t="s">
        <v>15</v>
      </c>
      <c r="D5143" s="2" t="s">
        <v>4895</v>
      </c>
      <c r="E5143" s="2" t="s">
        <v>4810</v>
      </c>
      <c r="F5143" s="2" t="s">
        <v>149</v>
      </c>
      <c r="G5143" s="2">
        <v>43.6</v>
      </c>
      <c r="H5143" s="2">
        <v>56.4</v>
      </c>
      <c r="I5143" s="2" t="s">
        <v>26</v>
      </c>
      <c r="J5143" s="2" t="s">
        <v>20</v>
      </c>
      <c r="K5143" s="2">
        <v>1996</v>
      </c>
      <c r="L5143" s="2" t="s">
        <v>21</v>
      </c>
      <c r="M5143" s="3">
        <v>35374</v>
      </c>
    </row>
    <row r="5144" spans="1:13" x14ac:dyDescent="0.2">
      <c r="A5144" s="1" t="s">
        <v>205</v>
      </c>
      <c r="B5144" s="2" t="s">
        <v>278</v>
      </c>
      <c r="C5144" s="2" t="s">
        <v>1230</v>
      </c>
      <c r="D5144" s="2" t="s">
        <v>4896</v>
      </c>
      <c r="E5144" s="2" t="s">
        <v>4810</v>
      </c>
      <c r="F5144" s="2" t="s">
        <v>65</v>
      </c>
      <c r="G5144" s="2">
        <v>41</v>
      </c>
      <c r="H5144" s="2">
        <v>59</v>
      </c>
      <c r="I5144" s="2" t="s">
        <v>26</v>
      </c>
      <c r="J5144" s="2" t="s">
        <v>27</v>
      </c>
      <c r="K5144" s="2">
        <v>1996</v>
      </c>
      <c r="L5144" s="2" t="s">
        <v>21</v>
      </c>
      <c r="M5144" s="3">
        <v>35374</v>
      </c>
    </row>
    <row r="5145" spans="1:13" x14ac:dyDescent="0.2">
      <c r="A5145" s="1" t="s">
        <v>66</v>
      </c>
      <c r="B5145" s="2" t="s">
        <v>4897</v>
      </c>
      <c r="C5145" s="2" t="s">
        <v>1230</v>
      </c>
      <c r="D5145" s="2" t="s">
        <v>4898</v>
      </c>
      <c r="E5145" s="2" t="s">
        <v>4810</v>
      </c>
      <c r="F5145" s="2" t="s">
        <v>51</v>
      </c>
      <c r="G5145" s="2">
        <v>62.1</v>
      </c>
      <c r="H5145" s="2">
        <v>37.9</v>
      </c>
      <c r="I5145" s="2" t="s">
        <v>19</v>
      </c>
      <c r="J5145" s="2" t="s">
        <v>27</v>
      </c>
      <c r="K5145" s="2">
        <v>1996</v>
      </c>
      <c r="L5145" s="2" t="s">
        <v>21</v>
      </c>
      <c r="M5145" s="3">
        <v>35374</v>
      </c>
    </row>
    <row r="5146" spans="1:13" x14ac:dyDescent="0.2">
      <c r="A5146" s="1" t="s">
        <v>217</v>
      </c>
      <c r="B5146" s="2" t="s">
        <v>1918</v>
      </c>
      <c r="C5146" s="2" t="s">
        <v>15</v>
      </c>
      <c r="D5146" s="2" t="s">
        <v>4899</v>
      </c>
      <c r="E5146" s="2" t="s">
        <v>4810</v>
      </c>
      <c r="F5146" s="2" t="s">
        <v>65</v>
      </c>
      <c r="G5146" s="2">
        <v>35.4</v>
      </c>
      <c r="H5146" s="2">
        <v>64.599999999999994</v>
      </c>
      <c r="I5146" s="2" t="s">
        <v>26</v>
      </c>
      <c r="J5146" s="2" t="s">
        <v>20</v>
      </c>
      <c r="K5146" s="2">
        <v>1996</v>
      </c>
      <c r="L5146" s="2" t="s">
        <v>21</v>
      </c>
      <c r="M5146" s="3">
        <v>35374</v>
      </c>
    </row>
    <row r="5147" spans="1:13" x14ac:dyDescent="0.2">
      <c r="A5147" s="1" t="s">
        <v>69</v>
      </c>
      <c r="B5147" s="2" t="s">
        <v>382</v>
      </c>
      <c r="C5147" s="2" t="s">
        <v>15</v>
      </c>
      <c r="D5147" s="2" t="s">
        <v>4900</v>
      </c>
      <c r="E5147" s="2" t="s">
        <v>4810</v>
      </c>
      <c r="F5147" s="2" t="s">
        <v>107</v>
      </c>
      <c r="G5147" s="2">
        <v>49.6</v>
      </c>
      <c r="H5147" s="2">
        <v>50.4</v>
      </c>
      <c r="I5147" s="2" t="s">
        <v>26</v>
      </c>
      <c r="J5147" s="2" t="s">
        <v>20</v>
      </c>
      <c r="K5147" s="2">
        <v>1996</v>
      </c>
      <c r="L5147" s="2" t="s">
        <v>21</v>
      </c>
      <c r="M5147" s="3">
        <v>35374</v>
      </c>
    </row>
    <row r="5148" spans="1:13" x14ac:dyDescent="0.2">
      <c r="A5148" s="1" t="s">
        <v>111</v>
      </c>
      <c r="B5148" s="2" t="s">
        <v>112</v>
      </c>
      <c r="C5148" s="2" t="s">
        <v>15</v>
      </c>
      <c r="D5148" s="2" t="s">
        <v>1418</v>
      </c>
      <c r="E5148" s="2" t="s">
        <v>4810</v>
      </c>
      <c r="F5148" s="2" t="s">
        <v>121</v>
      </c>
      <c r="G5148" s="2">
        <v>41.4</v>
      </c>
      <c r="H5148" s="2">
        <v>58.6</v>
      </c>
      <c r="I5148" s="2" t="s">
        <v>26</v>
      </c>
      <c r="J5148" s="2" t="s">
        <v>20</v>
      </c>
      <c r="K5148" s="2">
        <v>1996</v>
      </c>
      <c r="L5148" s="2" t="s">
        <v>21</v>
      </c>
      <c r="M5148" s="3">
        <v>35374</v>
      </c>
    </row>
    <row r="5149" spans="1:13" x14ac:dyDescent="0.2">
      <c r="A5149" s="1" t="s">
        <v>108</v>
      </c>
      <c r="B5149" s="2" t="s">
        <v>802</v>
      </c>
      <c r="C5149" s="2" t="s">
        <v>1230</v>
      </c>
      <c r="D5149" s="2" t="s">
        <v>4901</v>
      </c>
      <c r="E5149" s="2" t="s">
        <v>4810</v>
      </c>
      <c r="F5149" s="2" t="s">
        <v>115</v>
      </c>
      <c r="G5149" s="2">
        <v>56.5</v>
      </c>
      <c r="H5149" s="2">
        <v>43.5</v>
      </c>
      <c r="I5149" s="2" t="s">
        <v>19</v>
      </c>
      <c r="J5149" s="2" t="s">
        <v>27</v>
      </c>
      <c r="K5149" s="2">
        <v>1996</v>
      </c>
      <c r="L5149" s="2" t="s">
        <v>21</v>
      </c>
      <c r="M5149" s="3">
        <v>35374</v>
      </c>
    </row>
    <row r="5150" spans="1:13" x14ac:dyDescent="0.2">
      <c r="A5150" s="1" t="s">
        <v>511</v>
      </c>
      <c r="B5150" s="2" t="s">
        <v>803</v>
      </c>
      <c r="C5150" s="2" t="s">
        <v>42</v>
      </c>
      <c r="D5150" s="2" t="s">
        <v>4902</v>
      </c>
      <c r="E5150" s="2" t="s">
        <v>4810</v>
      </c>
      <c r="F5150" s="2" t="s">
        <v>59</v>
      </c>
      <c r="G5150" s="2">
        <v>61.6</v>
      </c>
      <c r="H5150" s="2">
        <v>38.4</v>
      </c>
      <c r="I5150" s="2" t="s">
        <v>19</v>
      </c>
      <c r="J5150" s="2" t="s">
        <v>27</v>
      </c>
      <c r="K5150" s="2">
        <v>1996</v>
      </c>
      <c r="L5150" s="2" t="s">
        <v>21</v>
      </c>
      <c r="M5150" s="3">
        <v>35374</v>
      </c>
    </row>
    <row r="5151" spans="1:13" x14ac:dyDescent="0.2">
      <c r="A5151" s="1" t="s">
        <v>223</v>
      </c>
      <c r="B5151" s="2" t="s">
        <v>966</v>
      </c>
      <c r="C5151" s="2" t="s">
        <v>42</v>
      </c>
      <c r="D5151" s="2" t="s">
        <v>775</v>
      </c>
      <c r="E5151" s="2" t="s">
        <v>4810</v>
      </c>
      <c r="F5151" s="2" t="s">
        <v>115</v>
      </c>
      <c r="G5151" s="2">
        <v>26.1</v>
      </c>
      <c r="H5151" s="2">
        <v>73.900000000000006</v>
      </c>
      <c r="I5151" s="2" t="s">
        <v>26</v>
      </c>
      <c r="J5151" s="2" t="s">
        <v>20</v>
      </c>
      <c r="K5151" s="2">
        <v>1996</v>
      </c>
      <c r="L5151" s="2" t="s">
        <v>21</v>
      </c>
      <c r="M5151" s="3">
        <v>35374</v>
      </c>
    </row>
    <row r="5152" spans="1:13" x14ac:dyDescent="0.2">
      <c r="A5152" s="1" t="s">
        <v>141</v>
      </c>
      <c r="B5152" s="2" t="s">
        <v>2593</v>
      </c>
      <c r="C5152" s="2" t="s">
        <v>1230</v>
      </c>
      <c r="D5152" s="2" t="s">
        <v>4903</v>
      </c>
      <c r="E5152" s="2" t="s">
        <v>4810</v>
      </c>
      <c r="F5152" s="2" t="s">
        <v>55</v>
      </c>
      <c r="G5152" s="2">
        <v>44.3</v>
      </c>
      <c r="H5152" s="2">
        <v>55.7</v>
      </c>
      <c r="I5152" s="2" t="s">
        <v>26</v>
      </c>
      <c r="J5152" s="2" t="s">
        <v>27</v>
      </c>
      <c r="K5152" s="2">
        <v>1996</v>
      </c>
      <c r="L5152" s="2" t="s">
        <v>21</v>
      </c>
      <c r="M5152" s="3">
        <v>35374</v>
      </c>
    </row>
    <row r="5153" spans="1:13" x14ac:dyDescent="0.2">
      <c r="A5153" s="1" t="s">
        <v>280</v>
      </c>
      <c r="B5153" s="2" t="s">
        <v>768</v>
      </c>
      <c r="C5153" s="2" t="s">
        <v>15</v>
      </c>
      <c r="D5153" s="2" t="s">
        <v>4904</v>
      </c>
      <c r="E5153" s="2" t="s">
        <v>4810</v>
      </c>
      <c r="F5153" s="2" t="s">
        <v>95</v>
      </c>
      <c r="G5153" s="2">
        <v>24.2</v>
      </c>
      <c r="H5153" s="2">
        <v>75.8</v>
      </c>
      <c r="I5153" s="2" t="s">
        <v>26</v>
      </c>
      <c r="J5153" s="2" t="s">
        <v>20</v>
      </c>
      <c r="K5153" s="2">
        <v>1996</v>
      </c>
      <c r="L5153" s="2" t="s">
        <v>21</v>
      </c>
      <c r="M5153" s="3">
        <v>35374</v>
      </c>
    </row>
    <row r="5154" spans="1:13" x14ac:dyDescent="0.2">
      <c r="A5154" s="1" t="s">
        <v>535</v>
      </c>
      <c r="B5154" s="2" t="s">
        <v>536</v>
      </c>
      <c r="C5154" s="2" t="s">
        <v>15</v>
      </c>
      <c r="D5154" s="2" t="s">
        <v>4905</v>
      </c>
      <c r="E5154" s="2" t="s">
        <v>4810</v>
      </c>
      <c r="F5154" s="2" t="s">
        <v>55</v>
      </c>
      <c r="G5154" s="2">
        <v>23.4</v>
      </c>
      <c r="H5154" s="2">
        <v>76.599999999999994</v>
      </c>
      <c r="I5154" s="2" t="s">
        <v>26</v>
      </c>
      <c r="J5154" s="2" t="s">
        <v>20</v>
      </c>
      <c r="K5154" s="2">
        <v>1996</v>
      </c>
      <c r="L5154" s="2" t="s">
        <v>21</v>
      </c>
      <c r="M5154" s="3">
        <v>35374</v>
      </c>
    </row>
    <row r="5155" spans="1:13" x14ac:dyDescent="0.2">
      <c r="A5155" s="1" t="s">
        <v>60</v>
      </c>
      <c r="B5155" s="2" t="s">
        <v>61</v>
      </c>
      <c r="C5155" s="2" t="s">
        <v>1230</v>
      </c>
      <c r="D5155" s="2" t="s">
        <v>4906</v>
      </c>
      <c r="E5155" s="2" t="s">
        <v>4810</v>
      </c>
      <c r="F5155" s="2" t="s">
        <v>115</v>
      </c>
      <c r="G5155" s="2">
        <v>44.2</v>
      </c>
      <c r="H5155" s="2">
        <v>55.8</v>
      </c>
      <c r="I5155" s="2" t="s">
        <v>26</v>
      </c>
      <c r="J5155" s="2" t="s">
        <v>20</v>
      </c>
      <c r="K5155" s="2">
        <v>1996</v>
      </c>
      <c r="L5155" s="2" t="s">
        <v>21</v>
      </c>
      <c r="M5155" s="3">
        <v>35374</v>
      </c>
    </row>
    <row r="5156" spans="1:13" x14ac:dyDescent="0.2">
      <c r="A5156" s="1" t="s">
        <v>32</v>
      </c>
      <c r="B5156" s="2" t="s">
        <v>4907</v>
      </c>
      <c r="C5156" s="2" t="s">
        <v>15</v>
      </c>
      <c r="D5156" s="2" t="s">
        <v>4908</v>
      </c>
      <c r="E5156" s="2" t="s">
        <v>4810</v>
      </c>
      <c r="F5156" s="2" t="s">
        <v>90</v>
      </c>
      <c r="G5156" s="2">
        <v>77.8</v>
      </c>
      <c r="H5156" s="2">
        <v>22.2</v>
      </c>
      <c r="I5156" s="2" t="s">
        <v>19</v>
      </c>
      <c r="J5156" s="2" t="s">
        <v>20</v>
      </c>
      <c r="K5156" s="2">
        <v>1996</v>
      </c>
      <c r="L5156" s="2" t="s">
        <v>21</v>
      </c>
      <c r="M5156" s="3">
        <v>35374</v>
      </c>
    </row>
    <row r="5157" spans="1:13" x14ac:dyDescent="0.2">
      <c r="A5157" s="1" t="s">
        <v>150</v>
      </c>
      <c r="B5157" s="2" t="s">
        <v>4909</v>
      </c>
      <c r="C5157" s="2" t="s">
        <v>1230</v>
      </c>
      <c r="D5157" s="2" t="s">
        <v>4910</v>
      </c>
      <c r="E5157" s="2" t="s">
        <v>4810</v>
      </c>
      <c r="F5157" s="2" t="s">
        <v>136</v>
      </c>
      <c r="G5157" s="2">
        <v>56.8</v>
      </c>
      <c r="H5157" s="2">
        <v>43.2</v>
      </c>
      <c r="I5157" s="2" t="s">
        <v>19</v>
      </c>
      <c r="J5157" s="2" t="s">
        <v>27</v>
      </c>
      <c r="K5157" s="2">
        <v>1996</v>
      </c>
      <c r="L5157" s="2" t="s">
        <v>21</v>
      </c>
      <c r="M5157" s="3">
        <v>35374</v>
      </c>
    </row>
    <row r="5158" spans="1:13" x14ac:dyDescent="0.2">
      <c r="A5158" s="1" t="s">
        <v>116</v>
      </c>
      <c r="B5158" s="2" t="s">
        <v>4911</v>
      </c>
      <c r="C5158" s="2" t="s">
        <v>1230</v>
      </c>
      <c r="D5158" s="2" t="s">
        <v>4912</v>
      </c>
      <c r="E5158" s="2" t="s">
        <v>4810</v>
      </c>
      <c r="F5158" s="2" t="s">
        <v>90</v>
      </c>
      <c r="G5158" s="2">
        <v>71.7</v>
      </c>
      <c r="H5158" s="2">
        <v>28.3</v>
      </c>
      <c r="I5158" s="2" t="s">
        <v>19</v>
      </c>
      <c r="J5158" s="2" t="s">
        <v>27</v>
      </c>
      <c r="K5158" s="2">
        <v>1996</v>
      </c>
      <c r="L5158" s="2" t="s">
        <v>21</v>
      </c>
      <c r="M5158" s="3">
        <v>35374</v>
      </c>
    </row>
    <row r="5159" spans="1:13" x14ac:dyDescent="0.2">
      <c r="A5159" s="1" t="s">
        <v>978</v>
      </c>
      <c r="B5159" s="2" t="s">
        <v>4913</v>
      </c>
      <c r="C5159" s="2" t="s">
        <v>24</v>
      </c>
      <c r="D5159" s="4">
        <v>12000000</v>
      </c>
      <c r="E5159" s="2" t="s">
        <v>4810</v>
      </c>
      <c r="F5159" s="2" t="s">
        <v>107</v>
      </c>
      <c r="G5159" s="2">
        <v>59.9</v>
      </c>
      <c r="H5159" s="2">
        <v>40.1</v>
      </c>
      <c r="I5159" s="2" t="s">
        <v>26</v>
      </c>
      <c r="J5159" s="2" t="s">
        <v>20</v>
      </c>
      <c r="K5159" s="2">
        <v>1990</v>
      </c>
      <c r="L5159" s="2" t="s">
        <v>21</v>
      </c>
      <c r="M5159" s="3">
        <v>33183</v>
      </c>
    </row>
    <row r="5160" spans="1:13" x14ac:dyDescent="0.2">
      <c r="A5160" s="1" t="s">
        <v>60</v>
      </c>
      <c r="B5160" s="2" t="s">
        <v>1288</v>
      </c>
      <c r="C5160" s="2" t="s">
        <v>24</v>
      </c>
      <c r="D5160" s="4">
        <v>9500000</v>
      </c>
      <c r="E5160" s="2" t="s">
        <v>4810</v>
      </c>
      <c r="F5160" s="2" t="s">
        <v>51</v>
      </c>
      <c r="G5160" s="2">
        <v>60.6</v>
      </c>
      <c r="H5160" s="2">
        <v>39.4</v>
      </c>
      <c r="I5160" s="2" t="s">
        <v>26</v>
      </c>
      <c r="J5160" s="2" t="s">
        <v>20</v>
      </c>
      <c r="K5160" s="2">
        <v>1990</v>
      </c>
      <c r="L5160" s="2" t="s">
        <v>21</v>
      </c>
      <c r="M5160" s="3">
        <v>33183</v>
      </c>
    </row>
    <row r="5161" spans="1:13" x14ac:dyDescent="0.2">
      <c r="A5161" s="1" t="s">
        <v>87</v>
      </c>
      <c r="B5161" s="2" t="s">
        <v>4914</v>
      </c>
      <c r="C5161" s="2" t="s">
        <v>15</v>
      </c>
      <c r="D5161" s="2" t="s">
        <v>4915</v>
      </c>
      <c r="E5161" s="2" t="s">
        <v>4810</v>
      </c>
      <c r="F5161" s="2" t="s">
        <v>55</v>
      </c>
      <c r="G5161" s="2">
        <v>47.3</v>
      </c>
      <c r="H5161" s="2">
        <v>52.7</v>
      </c>
      <c r="I5161" s="2" t="s">
        <v>26</v>
      </c>
      <c r="J5161" s="2" t="s">
        <v>20</v>
      </c>
      <c r="K5161" s="2">
        <v>1990</v>
      </c>
      <c r="L5161" s="2" t="s">
        <v>21</v>
      </c>
      <c r="M5161" s="3">
        <v>33183</v>
      </c>
    </row>
    <row r="5162" spans="1:13" x14ac:dyDescent="0.2">
      <c r="A5162" s="1" t="s">
        <v>242</v>
      </c>
      <c r="B5162" s="2" t="s">
        <v>684</v>
      </c>
      <c r="C5162" s="2" t="s">
        <v>15</v>
      </c>
      <c r="D5162" s="2" t="s">
        <v>4916</v>
      </c>
      <c r="E5162" s="2" t="s">
        <v>4917</v>
      </c>
      <c r="F5162" s="2" t="s">
        <v>76</v>
      </c>
      <c r="G5162" s="2">
        <v>64.349999999999994</v>
      </c>
      <c r="H5162" s="2">
        <v>35.65</v>
      </c>
      <c r="I5162" s="2" t="s">
        <v>19</v>
      </c>
      <c r="J5162" s="2" t="s">
        <v>27</v>
      </c>
      <c r="K5162" s="2">
        <v>2020</v>
      </c>
      <c r="L5162" s="2" t="s">
        <v>49</v>
      </c>
      <c r="M5162" s="3">
        <v>43893</v>
      </c>
    </row>
    <row r="5163" spans="1:13" x14ac:dyDescent="0.2">
      <c r="A5163" s="1" t="s">
        <v>13</v>
      </c>
      <c r="B5163" s="2" t="s">
        <v>4918</v>
      </c>
      <c r="C5163" s="2" t="s">
        <v>24</v>
      </c>
      <c r="D5163" s="2">
        <v>350000000</v>
      </c>
      <c r="E5163" s="2" t="s">
        <v>4917</v>
      </c>
      <c r="F5163" s="2" t="s">
        <v>2229</v>
      </c>
      <c r="G5163" s="2">
        <v>50.13</v>
      </c>
      <c r="H5163" s="2">
        <v>49.87</v>
      </c>
      <c r="I5163" s="2" t="s">
        <v>26</v>
      </c>
      <c r="J5163" s="2" t="s">
        <v>20</v>
      </c>
      <c r="K5163" s="2">
        <v>2020</v>
      </c>
      <c r="L5163" s="2" t="s">
        <v>49</v>
      </c>
      <c r="M5163" s="3">
        <v>43893</v>
      </c>
    </row>
    <row r="5164" spans="1:13" x14ac:dyDescent="0.2">
      <c r="A5164" s="1" t="s">
        <v>13</v>
      </c>
      <c r="B5164" s="2" t="s">
        <v>4918</v>
      </c>
      <c r="C5164" s="2" t="s">
        <v>24</v>
      </c>
      <c r="D5164" s="2">
        <v>350000000</v>
      </c>
      <c r="E5164" s="2" t="s">
        <v>4917</v>
      </c>
      <c r="F5164" s="2" t="s">
        <v>65</v>
      </c>
      <c r="G5164" s="2">
        <v>64.89</v>
      </c>
      <c r="H5164" s="2">
        <v>35.11</v>
      </c>
      <c r="I5164" s="2" t="s">
        <v>26</v>
      </c>
      <c r="J5164" s="2" t="s">
        <v>20</v>
      </c>
      <c r="K5164" s="2">
        <v>2018</v>
      </c>
      <c r="L5164" s="2" t="s">
        <v>21</v>
      </c>
      <c r="M5164" s="3">
        <v>43410</v>
      </c>
    </row>
    <row r="5165" spans="1:13" x14ac:dyDescent="0.2">
      <c r="A5165" s="1" t="s">
        <v>223</v>
      </c>
      <c r="B5165" s="2" t="s">
        <v>4862</v>
      </c>
      <c r="C5165" s="2" t="s">
        <v>15</v>
      </c>
      <c r="D5165" s="2" t="s">
        <v>4919</v>
      </c>
      <c r="E5165" s="2" t="s">
        <v>4917</v>
      </c>
      <c r="F5165" s="2" t="s">
        <v>4920</v>
      </c>
      <c r="G5165" s="2">
        <v>58.63</v>
      </c>
      <c r="H5165" s="2">
        <v>41.37</v>
      </c>
      <c r="I5165" s="2" t="s">
        <v>26</v>
      </c>
      <c r="J5165" s="2" t="s">
        <v>20</v>
      </c>
      <c r="K5165" s="2">
        <v>2018</v>
      </c>
      <c r="L5165" s="2" t="s">
        <v>21</v>
      </c>
      <c r="M5165" s="3">
        <v>43410</v>
      </c>
    </row>
    <row r="5166" spans="1:13" x14ac:dyDescent="0.2">
      <c r="A5166" s="1" t="s">
        <v>339</v>
      </c>
      <c r="B5166" s="2" t="s">
        <v>708</v>
      </c>
      <c r="C5166" s="2" t="s">
        <v>15</v>
      </c>
      <c r="D5166" s="2" t="s">
        <v>4921</v>
      </c>
      <c r="E5166" s="2" t="s">
        <v>4917</v>
      </c>
      <c r="F5166" s="2" t="s">
        <v>55</v>
      </c>
      <c r="G5166" s="2">
        <v>82.97</v>
      </c>
      <c r="H5166" s="2">
        <v>17.03</v>
      </c>
      <c r="I5166" s="2" t="s">
        <v>19</v>
      </c>
      <c r="J5166" s="2" t="s">
        <v>20</v>
      </c>
      <c r="K5166" s="2">
        <v>2017</v>
      </c>
      <c r="L5166" s="2" t="s">
        <v>36</v>
      </c>
      <c r="M5166" s="3">
        <v>43046</v>
      </c>
    </row>
    <row r="5167" spans="1:13" x14ac:dyDescent="0.2">
      <c r="A5167" s="1" t="s">
        <v>108</v>
      </c>
      <c r="B5167" s="2" t="s">
        <v>2747</v>
      </c>
      <c r="C5167" s="2" t="s">
        <v>15</v>
      </c>
      <c r="D5167" s="2" t="s">
        <v>4922</v>
      </c>
      <c r="E5167" s="2" t="s">
        <v>4917</v>
      </c>
      <c r="F5167" s="2" t="s">
        <v>59</v>
      </c>
      <c r="G5167" s="2">
        <v>68.709999999999994</v>
      </c>
      <c r="H5167" s="2">
        <v>31.29</v>
      </c>
      <c r="I5167" s="2" t="s">
        <v>19</v>
      </c>
      <c r="J5167" s="2" t="s">
        <v>20</v>
      </c>
      <c r="K5167" s="2">
        <v>2017</v>
      </c>
      <c r="L5167" s="2" t="s">
        <v>36</v>
      </c>
      <c r="M5167" s="3">
        <v>42892</v>
      </c>
    </row>
    <row r="5168" spans="1:13" x14ac:dyDescent="0.2">
      <c r="A5168" s="1" t="s">
        <v>22</v>
      </c>
      <c r="B5168" s="2" t="s">
        <v>2108</v>
      </c>
      <c r="C5168" s="2" t="s">
        <v>15</v>
      </c>
      <c r="D5168" s="2" t="s">
        <v>4923</v>
      </c>
      <c r="E5168" s="2" t="s">
        <v>4917</v>
      </c>
      <c r="F5168" s="2" t="s">
        <v>18</v>
      </c>
      <c r="G5168" s="2">
        <v>44.08</v>
      </c>
      <c r="H5168" s="2">
        <v>55.92</v>
      </c>
      <c r="I5168" s="2" t="s">
        <v>26</v>
      </c>
      <c r="J5168" s="2" t="s">
        <v>20</v>
      </c>
      <c r="K5168" s="2">
        <v>2017</v>
      </c>
      <c r="L5168" s="2" t="s">
        <v>36</v>
      </c>
      <c r="M5168" s="3">
        <v>42857</v>
      </c>
    </row>
    <row r="5169" spans="1:13" x14ac:dyDescent="0.2">
      <c r="A5169" s="1" t="s">
        <v>339</v>
      </c>
      <c r="B5169" s="2" t="s">
        <v>708</v>
      </c>
      <c r="C5169" s="2" t="s">
        <v>15</v>
      </c>
      <c r="D5169" s="2" t="s">
        <v>4924</v>
      </c>
      <c r="E5169" s="2" t="s">
        <v>4917</v>
      </c>
      <c r="F5169" s="2" t="s">
        <v>4925</v>
      </c>
      <c r="G5169" s="2">
        <v>66.22</v>
      </c>
      <c r="H5169" s="2">
        <v>33.78</v>
      </c>
      <c r="I5169" s="2" t="s">
        <v>26</v>
      </c>
      <c r="J5169" s="2" t="s">
        <v>31</v>
      </c>
      <c r="K5169" s="2">
        <v>2016</v>
      </c>
      <c r="L5169" s="2" t="s">
        <v>21</v>
      </c>
      <c r="M5169" s="3">
        <v>42682</v>
      </c>
    </row>
    <row r="5170" spans="1:13" x14ac:dyDescent="0.2">
      <c r="A5170" s="1" t="s">
        <v>83</v>
      </c>
      <c r="B5170" s="2" t="s">
        <v>84</v>
      </c>
      <c r="C5170" s="2" t="s">
        <v>15</v>
      </c>
      <c r="D5170" s="2" t="s">
        <v>4926</v>
      </c>
      <c r="E5170" s="2" t="s">
        <v>4917</v>
      </c>
      <c r="F5170" s="2" t="s">
        <v>586</v>
      </c>
      <c r="G5170" s="2">
        <v>55.6</v>
      </c>
      <c r="H5170" s="2">
        <v>44.4</v>
      </c>
      <c r="I5170" s="2" t="s">
        <v>26</v>
      </c>
      <c r="J5170" s="2" t="s">
        <v>20</v>
      </c>
      <c r="K5170" s="2">
        <v>2014</v>
      </c>
      <c r="L5170" s="2" t="s">
        <v>21</v>
      </c>
      <c r="M5170" s="3">
        <v>41947</v>
      </c>
    </row>
    <row r="5171" spans="1:13" x14ac:dyDescent="0.2">
      <c r="A5171" s="1" t="s">
        <v>242</v>
      </c>
      <c r="B5171" s="2" t="s">
        <v>684</v>
      </c>
      <c r="C5171" s="2" t="s">
        <v>42</v>
      </c>
      <c r="D5171" s="2" t="s">
        <v>4927</v>
      </c>
      <c r="E5171" s="2" t="s">
        <v>4917</v>
      </c>
      <c r="F5171" s="2" t="s">
        <v>176</v>
      </c>
      <c r="G5171" s="2">
        <v>75.010000000000005</v>
      </c>
      <c r="H5171" s="2">
        <v>24.99</v>
      </c>
      <c r="I5171" s="2" t="s">
        <v>19</v>
      </c>
      <c r="J5171" s="2" t="s">
        <v>20</v>
      </c>
      <c r="K5171" s="2">
        <v>2014</v>
      </c>
      <c r="L5171" s="2" t="s">
        <v>49</v>
      </c>
      <c r="M5171" s="3">
        <v>41793</v>
      </c>
    </row>
    <row r="5172" spans="1:13" x14ac:dyDescent="0.2">
      <c r="A5172" s="1" t="s">
        <v>66</v>
      </c>
      <c r="B5172" s="2" t="s">
        <v>3047</v>
      </c>
      <c r="C5172" s="2" t="s">
        <v>24</v>
      </c>
      <c r="D5172" s="4">
        <v>394000000</v>
      </c>
      <c r="E5172" s="2" t="s">
        <v>4917</v>
      </c>
      <c r="F5172" s="2" t="s">
        <v>90</v>
      </c>
      <c r="G5172" s="2">
        <v>68.489999999999995</v>
      </c>
      <c r="H5172" s="2">
        <v>31.51</v>
      </c>
      <c r="I5172" s="2" t="s">
        <v>19</v>
      </c>
      <c r="J5172" s="9">
        <v>44960</v>
      </c>
      <c r="K5172" s="2">
        <v>2013</v>
      </c>
      <c r="L5172" s="2" t="s">
        <v>36</v>
      </c>
      <c r="M5172" s="3">
        <v>41583</v>
      </c>
    </row>
    <row r="5173" spans="1:13" x14ac:dyDescent="0.2">
      <c r="A5173" s="1" t="s">
        <v>22</v>
      </c>
      <c r="B5173" s="2" t="s">
        <v>4928</v>
      </c>
      <c r="C5173" s="2" t="s">
        <v>24</v>
      </c>
      <c r="D5173" s="4">
        <v>14000000</v>
      </c>
      <c r="E5173" s="2" t="s">
        <v>4917</v>
      </c>
      <c r="F5173" s="2" t="s">
        <v>130</v>
      </c>
      <c r="G5173" s="2">
        <v>72.099999999999994</v>
      </c>
      <c r="H5173" s="2">
        <v>27.9</v>
      </c>
      <c r="I5173" s="2" t="s">
        <v>19</v>
      </c>
      <c r="J5173" s="2" t="s">
        <v>20</v>
      </c>
      <c r="K5173" s="2">
        <v>2010</v>
      </c>
      <c r="L5173" s="2" t="s">
        <v>21</v>
      </c>
      <c r="M5173" s="3">
        <v>40484</v>
      </c>
    </row>
    <row r="5174" spans="1:13" x14ac:dyDescent="0.2">
      <c r="A5174" s="1" t="s">
        <v>52</v>
      </c>
      <c r="B5174" s="2" t="s">
        <v>591</v>
      </c>
      <c r="C5174" s="2" t="s">
        <v>15</v>
      </c>
      <c r="D5174" s="2" t="s">
        <v>4929</v>
      </c>
      <c r="E5174" s="2" t="s">
        <v>4917</v>
      </c>
      <c r="F5174" s="2" t="s">
        <v>107</v>
      </c>
      <c r="G5174" s="2">
        <v>58.8</v>
      </c>
      <c r="H5174" s="2">
        <v>41.2</v>
      </c>
      <c r="I5174" s="2" t="s">
        <v>26</v>
      </c>
      <c r="J5174" s="2" t="s">
        <v>20</v>
      </c>
      <c r="K5174" s="2">
        <v>2010</v>
      </c>
      <c r="L5174" s="2" t="s">
        <v>21</v>
      </c>
      <c r="M5174" s="3">
        <v>40484</v>
      </c>
    </row>
    <row r="5175" spans="1:13" x14ac:dyDescent="0.2">
      <c r="A5175" s="1" t="s">
        <v>60</v>
      </c>
      <c r="B5175" s="2" t="s">
        <v>1288</v>
      </c>
      <c r="C5175" s="2" t="s">
        <v>24</v>
      </c>
      <c r="D5175" s="4">
        <v>50000000</v>
      </c>
      <c r="E5175" s="2" t="s">
        <v>4917</v>
      </c>
      <c r="F5175" s="2" t="s">
        <v>107</v>
      </c>
      <c r="G5175" s="2">
        <v>69.91</v>
      </c>
      <c r="H5175" s="2">
        <v>30.09</v>
      </c>
      <c r="I5175" s="2" t="s">
        <v>19</v>
      </c>
      <c r="J5175" s="2" t="s">
        <v>20</v>
      </c>
      <c r="K5175" s="2">
        <v>2009</v>
      </c>
      <c r="L5175" s="2" t="s">
        <v>36</v>
      </c>
      <c r="M5175" s="3">
        <v>40120</v>
      </c>
    </row>
    <row r="5176" spans="1:13" x14ac:dyDescent="0.2">
      <c r="A5176" s="1" t="s">
        <v>79</v>
      </c>
      <c r="B5176" s="2" t="s">
        <v>4860</v>
      </c>
      <c r="C5176" s="2" t="s">
        <v>24</v>
      </c>
      <c r="D5176" s="4">
        <v>596000000</v>
      </c>
      <c r="E5176" s="2" t="s">
        <v>4917</v>
      </c>
      <c r="F5176" s="2" t="s">
        <v>251</v>
      </c>
      <c r="G5176" s="2">
        <v>64.8</v>
      </c>
      <c r="H5176" s="2">
        <v>35.200000000000003</v>
      </c>
      <c r="I5176" s="2" t="s">
        <v>26</v>
      </c>
      <c r="J5176" s="2" t="s">
        <v>20</v>
      </c>
      <c r="K5176" s="2">
        <v>2006</v>
      </c>
      <c r="L5176" s="2" t="s">
        <v>21</v>
      </c>
      <c r="M5176" s="3">
        <v>39028</v>
      </c>
    </row>
    <row r="5177" spans="1:13" x14ac:dyDescent="0.2">
      <c r="A5177" s="1" t="s">
        <v>23</v>
      </c>
      <c r="B5177" s="2" t="s">
        <v>23</v>
      </c>
      <c r="C5177" s="2" t="s">
        <v>15</v>
      </c>
      <c r="D5177" s="2" t="s">
        <v>4930</v>
      </c>
      <c r="E5177" s="2" t="s">
        <v>4917</v>
      </c>
      <c r="F5177" s="2" t="s">
        <v>4931</v>
      </c>
      <c r="G5177" s="2">
        <v>48.3</v>
      </c>
      <c r="H5177" s="2">
        <v>51.7</v>
      </c>
      <c r="I5177" s="2" t="s">
        <v>26</v>
      </c>
      <c r="J5177" s="2" t="s">
        <v>27</v>
      </c>
      <c r="K5177" s="2">
        <v>2006</v>
      </c>
      <c r="L5177" s="2" t="s">
        <v>21</v>
      </c>
      <c r="M5177" s="3">
        <v>39028</v>
      </c>
    </row>
    <row r="5178" spans="1:13" x14ac:dyDescent="0.2">
      <c r="A5178" s="1" t="s">
        <v>223</v>
      </c>
      <c r="B5178" s="2" t="s">
        <v>4862</v>
      </c>
      <c r="C5178" s="2" t="s">
        <v>1230</v>
      </c>
      <c r="D5178" s="2" t="s">
        <v>4932</v>
      </c>
      <c r="E5178" s="2" t="s">
        <v>4917</v>
      </c>
      <c r="F5178" s="2" t="s">
        <v>4933</v>
      </c>
      <c r="G5178" s="2">
        <v>72.3</v>
      </c>
      <c r="H5178" s="2">
        <v>27.8</v>
      </c>
      <c r="I5178" s="2" t="s">
        <v>19</v>
      </c>
      <c r="J5178" s="2" t="s">
        <v>20</v>
      </c>
      <c r="K5178" s="2">
        <v>2006</v>
      </c>
      <c r="L5178" s="2" t="s">
        <v>21</v>
      </c>
      <c r="M5178" s="3">
        <v>39028</v>
      </c>
    </row>
    <row r="5179" spans="1:13" x14ac:dyDescent="0.2">
      <c r="A5179" s="1" t="s">
        <v>2918</v>
      </c>
      <c r="B5179" s="2" t="s">
        <v>2919</v>
      </c>
      <c r="C5179" s="2" t="s">
        <v>15</v>
      </c>
      <c r="D5179" s="2" t="s">
        <v>4934</v>
      </c>
      <c r="E5179" s="2" t="s">
        <v>4917</v>
      </c>
      <c r="F5179" s="2" t="s">
        <v>136</v>
      </c>
      <c r="G5179" s="2">
        <v>60.1</v>
      </c>
      <c r="H5179" s="2">
        <v>39.9</v>
      </c>
      <c r="I5179" s="2" t="s">
        <v>26</v>
      </c>
      <c r="J5179" s="2" t="s">
        <v>20</v>
      </c>
      <c r="K5179" s="2">
        <v>2006</v>
      </c>
      <c r="L5179" s="2" t="s">
        <v>49</v>
      </c>
      <c r="M5179" s="3">
        <v>38874</v>
      </c>
    </row>
    <row r="5180" spans="1:13" x14ac:dyDescent="0.2">
      <c r="A5180" s="1" t="s">
        <v>2918</v>
      </c>
      <c r="B5180" s="2" t="s">
        <v>4838</v>
      </c>
      <c r="C5180" s="2" t="s">
        <v>15</v>
      </c>
      <c r="D5180" s="2" t="s">
        <v>4935</v>
      </c>
      <c r="E5180" s="2" t="s">
        <v>4917</v>
      </c>
      <c r="F5180" s="2" t="s">
        <v>95</v>
      </c>
      <c r="G5180" s="2">
        <v>78.099999999999994</v>
      </c>
      <c r="H5180" s="2">
        <v>21.9</v>
      </c>
      <c r="I5180" s="2" t="s">
        <v>19</v>
      </c>
      <c r="J5180" s="2" t="s">
        <v>20</v>
      </c>
      <c r="K5180" s="2">
        <v>2006</v>
      </c>
      <c r="L5180" s="2" t="s">
        <v>49</v>
      </c>
      <c r="M5180" s="3">
        <v>38874</v>
      </c>
    </row>
    <row r="5181" spans="1:13" x14ac:dyDescent="0.2">
      <c r="A5181" s="1" t="s">
        <v>978</v>
      </c>
      <c r="B5181" s="2" t="s">
        <v>2690</v>
      </c>
      <c r="C5181" s="2" t="s">
        <v>15</v>
      </c>
      <c r="D5181" s="2" t="s">
        <v>4867</v>
      </c>
      <c r="E5181" s="2" t="s">
        <v>4917</v>
      </c>
      <c r="F5181" s="2" t="s">
        <v>107</v>
      </c>
      <c r="G5181" s="2">
        <v>70.400000000000006</v>
      </c>
      <c r="H5181" s="2">
        <v>29.6</v>
      </c>
      <c r="I5181" s="2" t="s">
        <v>19</v>
      </c>
      <c r="J5181" s="2" t="s">
        <v>20</v>
      </c>
      <c r="K5181" s="2">
        <v>2005</v>
      </c>
      <c r="L5181" s="2" t="s">
        <v>77</v>
      </c>
      <c r="M5181" s="3">
        <v>38664</v>
      </c>
    </row>
    <row r="5182" spans="1:13" x14ac:dyDescent="0.2">
      <c r="A5182" s="1" t="s">
        <v>363</v>
      </c>
      <c r="B5182" s="2" t="s">
        <v>4936</v>
      </c>
      <c r="C5182" s="2" t="s">
        <v>15</v>
      </c>
      <c r="D5182" s="2" t="s">
        <v>4937</v>
      </c>
      <c r="E5182" s="2" t="s">
        <v>4917</v>
      </c>
      <c r="F5182" s="2" t="s">
        <v>136</v>
      </c>
      <c r="G5182" s="2">
        <v>64.099999999999994</v>
      </c>
      <c r="H5182" s="2">
        <v>35.9</v>
      </c>
      <c r="I5182" s="2" t="s">
        <v>19</v>
      </c>
      <c r="J5182" s="2" t="s">
        <v>20</v>
      </c>
      <c r="K5182" s="2">
        <v>2005</v>
      </c>
      <c r="L5182" s="2" t="s">
        <v>77</v>
      </c>
      <c r="M5182" s="3">
        <v>38664</v>
      </c>
    </row>
    <row r="5183" spans="1:13" x14ac:dyDescent="0.2">
      <c r="A5183" s="1" t="s">
        <v>23</v>
      </c>
      <c r="B5183" s="2" t="s">
        <v>23</v>
      </c>
      <c r="C5183" s="2" t="s">
        <v>15</v>
      </c>
      <c r="D5183" s="2" t="s">
        <v>4938</v>
      </c>
      <c r="E5183" s="2" t="s">
        <v>4917</v>
      </c>
      <c r="F5183" s="2">
        <v>63</v>
      </c>
      <c r="G5183" s="2">
        <v>53.7</v>
      </c>
      <c r="H5183" s="2">
        <v>46.3</v>
      </c>
      <c r="I5183" s="2" t="s">
        <v>19</v>
      </c>
      <c r="J5183" s="2" t="s">
        <v>27</v>
      </c>
      <c r="K5183" s="2">
        <v>2004</v>
      </c>
      <c r="L5183" s="2" t="s">
        <v>21</v>
      </c>
      <c r="M5183" s="3">
        <v>38293</v>
      </c>
    </row>
    <row r="5184" spans="1:13" x14ac:dyDescent="0.2">
      <c r="A5184" s="1" t="s">
        <v>60</v>
      </c>
      <c r="B5184" s="2" t="s">
        <v>1288</v>
      </c>
      <c r="C5184" s="2" t="s">
        <v>24</v>
      </c>
      <c r="D5184" s="4">
        <v>15000000</v>
      </c>
      <c r="E5184" s="2" t="s">
        <v>4917</v>
      </c>
      <c r="F5184" s="2" t="s">
        <v>95</v>
      </c>
      <c r="G5184" s="2">
        <v>79.8</v>
      </c>
      <c r="H5184" s="2">
        <v>20.2</v>
      </c>
      <c r="I5184" s="2" t="s">
        <v>19</v>
      </c>
      <c r="J5184" s="2" t="s">
        <v>20</v>
      </c>
      <c r="K5184" s="2">
        <v>2004</v>
      </c>
      <c r="L5184" s="2" t="s">
        <v>49</v>
      </c>
      <c r="M5184" s="3">
        <v>38048</v>
      </c>
    </row>
    <row r="5185" spans="1:13" x14ac:dyDescent="0.2">
      <c r="A5185" s="1" t="s">
        <v>521</v>
      </c>
      <c r="B5185" s="2" t="s">
        <v>4939</v>
      </c>
      <c r="C5185" s="2" t="s">
        <v>15</v>
      </c>
      <c r="D5185" s="2" t="s">
        <v>4940</v>
      </c>
      <c r="E5185" s="2" t="s">
        <v>4917</v>
      </c>
      <c r="F5185" s="2" t="s">
        <v>76</v>
      </c>
      <c r="G5185" s="2">
        <v>62.1</v>
      </c>
      <c r="H5185" s="2">
        <v>37.9</v>
      </c>
      <c r="I5185" s="2" t="s">
        <v>26</v>
      </c>
      <c r="J5185" s="2" t="s">
        <v>20</v>
      </c>
      <c r="K5185" s="2">
        <v>2004</v>
      </c>
      <c r="L5185" s="2" t="s">
        <v>49</v>
      </c>
      <c r="M5185" s="3">
        <v>38048</v>
      </c>
    </row>
    <row r="5186" spans="1:13" x14ac:dyDescent="0.2">
      <c r="A5186" s="1" t="s">
        <v>420</v>
      </c>
      <c r="B5186" s="2" t="s">
        <v>1717</v>
      </c>
      <c r="C5186" s="2" t="s">
        <v>42</v>
      </c>
      <c r="D5186" s="2" t="s">
        <v>4941</v>
      </c>
      <c r="E5186" s="2" t="s">
        <v>4917</v>
      </c>
      <c r="F5186" s="2" t="s">
        <v>95</v>
      </c>
      <c r="G5186" s="2">
        <v>64.8</v>
      </c>
      <c r="H5186" s="2">
        <v>35.200000000000003</v>
      </c>
      <c r="I5186" s="2" t="s">
        <v>26</v>
      </c>
      <c r="J5186" s="2" t="s">
        <v>20</v>
      </c>
      <c r="K5186" s="2">
        <v>2002</v>
      </c>
      <c r="L5186" s="2" t="s">
        <v>49</v>
      </c>
      <c r="M5186" s="3">
        <v>37320</v>
      </c>
    </row>
    <row r="5187" spans="1:13" x14ac:dyDescent="0.2">
      <c r="A5187" s="1" t="s">
        <v>13</v>
      </c>
      <c r="B5187" s="2" t="s">
        <v>13</v>
      </c>
      <c r="C5187" s="2" t="s">
        <v>24</v>
      </c>
      <c r="D5187" s="4">
        <v>600000000</v>
      </c>
      <c r="E5187" s="2" t="s">
        <v>4917</v>
      </c>
      <c r="F5187" s="2" t="s">
        <v>159</v>
      </c>
      <c r="G5187" s="2">
        <v>66.8</v>
      </c>
      <c r="H5187" s="2">
        <v>33.200000000000003</v>
      </c>
      <c r="I5187" s="2" t="s">
        <v>19</v>
      </c>
      <c r="J5187" s="6">
        <v>0.55000000000000004</v>
      </c>
      <c r="K5187" s="2">
        <v>2002</v>
      </c>
      <c r="L5187" s="2" t="s">
        <v>49</v>
      </c>
      <c r="M5187" s="3">
        <v>37320</v>
      </c>
    </row>
    <row r="5188" spans="1:13" x14ac:dyDescent="0.2">
      <c r="A5188" s="1" t="s">
        <v>52</v>
      </c>
      <c r="B5188" s="2" t="s">
        <v>742</v>
      </c>
      <c r="C5188" s="2" t="s">
        <v>24</v>
      </c>
      <c r="D5188" s="4">
        <v>159000000</v>
      </c>
      <c r="E5188" s="2" t="s">
        <v>4917</v>
      </c>
      <c r="F5188" s="2" t="s">
        <v>78</v>
      </c>
      <c r="G5188" s="2">
        <v>71.7</v>
      </c>
      <c r="H5188" s="2">
        <v>28.3</v>
      </c>
      <c r="I5188" s="2" t="s">
        <v>19</v>
      </c>
      <c r="J5188" s="6">
        <v>0.55000000000000004</v>
      </c>
      <c r="K5188" s="2">
        <v>2002</v>
      </c>
      <c r="L5188" s="2" t="s">
        <v>49</v>
      </c>
      <c r="M5188" s="3">
        <v>37320</v>
      </c>
    </row>
    <row r="5189" spans="1:13" x14ac:dyDescent="0.2">
      <c r="A5189" s="1" t="s">
        <v>363</v>
      </c>
      <c r="B5189" s="2" t="s">
        <v>972</v>
      </c>
      <c r="C5189" s="2" t="s">
        <v>15</v>
      </c>
      <c r="D5189" s="2" t="s">
        <v>4942</v>
      </c>
      <c r="E5189" s="2" t="s">
        <v>4917</v>
      </c>
      <c r="F5189" s="2" t="s">
        <v>55</v>
      </c>
      <c r="G5189" s="2">
        <v>66.5</v>
      </c>
      <c r="H5189" s="2">
        <v>33.5</v>
      </c>
      <c r="I5189" s="2" t="s">
        <v>26</v>
      </c>
      <c r="J5189" s="2" t="s">
        <v>20</v>
      </c>
      <c r="K5189" s="2">
        <v>2002</v>
      </c>
      <c r="L5189" s="2" t="s">
        <v>49</v>
      </c>
      <c r="M5189" s="3">
        <v>37320</v>
      </c>
    </row>
    <row r="5190" spans="1:13" x14ac:dyDescent="0.2">
      <c r="A5190" s="1" t="s">
        <v>280</v>
      </c>
      <c r="B5190" s="2" t="s">
        <v>4943</v>
      </c>
      <c r="C5190" s="2" t="s">
        <v>24</v>
      </c>
      <c r="D5190" s="4">
        <v>6000000</v>
      </c>
      <c r="E5190" s="2" t="s">
        <v>4917</v>
      </c>
      <c r="F5190" s="2" t="s">
        <v>65</v>
      </c>
      <c r="G5190" s="2">
        <v>78.7</v>
      </c>
      <c r="H5190" s="2">
        <v>21.3</v>
      </c>
      <c r="I5190" s="2" t="s">
        <v>19</v>
      </c>
      <c r="J5190" s="6">
        <v>0.55000000000000004</v>
      </c>
      <c r="K5190" s="2">
        <v>2002</v>
      </c>
      <c r="L5190" s="2" t="s">
        <v>49</v>
      </c>
      <c r="M5190" s="3">
        <v>37320</v>
      </c>
    </row>
    <row r="5191" spans="1:13" x14ac:dyDescent="0.2">
      <c r="A5191" s="1" t="s">
        <v>100</v>
      </c>
      <c r="B5191" s="2" t="s">
        <v>134</v>
      </c>
      <c r="C5191" s="2" t="s">
        <v>15</v>
      </c>
      <c r="D5191" s="2" t="s">
        <v>4944</v>
      </c>
      <c r="E5191" s="2" t="s">
        <v>4917</v>
      </c>
      <c r="F5191" s="2" t="s">
        <v>59</v>
      </c>
      <c r="G5191" s="2">
        <v>58.3</v>
      </c>
      <c r="H5191" s="2">
        <v>41.7</v>
      </c>
      <c r="I5191" s="2" t="s">
        <v>26</v>
      </c>
      <c r="J5191" s="2" t="s">
        <v>20</v>
      </c>
      <c r="K5191" s="2">
        <v>2002</v>
      </c>
      <c r="L5191" s="2" t="s">
        <v>49</v>
      </c>
      <c r="M5191" s="3">
        <v>37320</v>
      </c>
    </row>
    <row r="5192" spans="1:13" x14ac:dyDescent="0.2">
      <c r="A5192" s="1" t="s">
        <v>66</v>
      </c>
      <c r="B5192" s="2" t="s">
        <v>4945</v>
      </c>
      <c r="C5192" s="2" t="s">
        <v>15</v>
      </c>
      <c r="D5192" s="2" t="s">
        <v>4946</v>
      </c>
      <c r="E5192" s="2" t="s">
        <v>4917</v>
      </c>
      <c r="F5192" s="2" t="s">
        <v>76</v>
      </c>
      <c r="G5192" s="2">
        <v>71.8</v>
      </c>
      <c r="H5192" s="2">
        <v>28.2</v>
      </c>
      <c r="I5192" s="2" t="s">
        <v>19</v>
      </c>
      <c r="J5192" s="2" t="s">
        <v>20</v>
      </c>
      <c r="K5192" s="2">
        <v>2002</v>
      </c>
      <c r="L5192" s="2" t="s">
        <v>49</v>
      </c>
      <c r="M5192" s="3">
        <v>37320</v>
      </c>
    </row>
    <row r="5193" spans="1:13" x14ac:dyDescent="0.2">
      <c r="A5193" s="1" t="s">
        <v>223</v>
      </c>
      <c r="B5193" s="2" t="s">
        <v>4947</v>
      </c>
      <c r="C5193" s="2" t="s">
        <v>15</v>
      </c>
      <c r="D5193" s="2" t="s">
        <v>4948</v>
      </c>
      <c r="E5193" s="2" t="s">
        <v>4917</v>
      </c>
      <c r="F5193" s="2" t="s">
        <v>115</v>
      </c>
      <c r="G5193" s="2">
        <v>64.3</v>
      </c>
      <c r="H5193" s="2">
        <v>35.700000000000003</v>
      </c>
      <c r="I5193" s="2" t="s">
        <v>26</v>
      </c>
      <c r="J5193" s="2" t="s">
        <v>20</v>
      </c>
      <c r="K5193" s="2">
        <v>2002</v>
      </c>
      <c r="L5193" s="2" t="s">
        <v>49</v>
      </c>
      <c r="M5193" s="3">
        <v>37320</v>
      </c>
    </row>
    <row r="5194" spans="1:13" x14ac:dyDescent="0.2">
      <c r="A5194" s="1" t="s">
        <v>108</v>
      </c>
      <c r="B5194" s="2" t="s">
        <v>4949</v>
      </c>
      <c r="C5194" s="2" t="s">
        <v>15</v>
      </c>
      <c r="D5194" s="2" t="s">
        <v>4950</v>
      </c>
      <c r="E5194" s="2" t="s">
        <v>4917</v>
      </c>
      <c r="F5194" s="2" t="s">
        <v>130</v>
      </c>
      <c r="G5194" s="2">
        <v>83.8</v>
      </c>
      <c r="H5194" s="2">
        <v>16.2</v>
      </c>
      <c r="I5194" s="2" t="s">
        <v>19</v>
      </c>
      <c r="J5194" s="2" t="s">
        <v>20</v>
      </c>
      <c r="K5194" s="2">
        <v>2002</v>
      </c>
      <c r="L5194" s="2" t="s">
        <v>49</v>
      </c>
      <c r="M5194" s="3">
        <v>37320</v>
      </c>
    </row>
    <row r="5195" spans="1:13" x14ac:dyDescent="0.2">
      <c r="A5195" s="1" t="s">
        <v>242</v>
      </c>
      <c r="B5195" s="2" t="s">
        <v>243</v>
      </c>
      <c r="C5195" s="2" t="s">
        <v>1230</v>
      </c>
      <c r="D5195" s="2" t="s">
        <v>4951</v>
      </c>
      <c r="E5195" s="2" t="s">
        <v>4917</v>
      </c>
      <c r="F5195" s="2" t="s">
        <v>257</v>
      </c>
      <c r="G5195" s="2">
        <v>87</v>
      </c>
      <c r="H5195" s="2">
        <v>13</v>
      </c>
      <c r="I5195" s="2" t="s">
        <v>19</v>
      </c>
      <c r="J5195" s="2" t="s">
        <v>27</v>
      </c>
      <c r="K5195" s="2">
        <v>2000</v>
      </c>
      <c r="L5195" s="2" t="s">
        <v>21</v>
      </c>
      <c r="M5195" s="3">
        <v>36837</v>
      </c>
    </row>
    <row r="5196" spans="1:13" x14ac:dyDescent="0.2">
      <c r="A5196" s="1" t="s">
        <v>13</v>
      </c>
      <c r="B5196" s="2" t="s">
        <v>13</v>
      </c>
      <c r="C5196" s="2" t="s">
        <v>24</v>
      </c>
      <c r="D5196" s="4">
        <v>532648000</v>
      </c>
      <c r="E5196" s="2" t="s">
        <v>4917</v>
      </c>
      <c r="F5196" s="2" t="s">
        <v>90</v>
      </c>
      <c r="G5196" s="2">
        <v>75.599999999999994</v>
      </c>
      <c r="H5196" s="2">
        <v>24.4</v>
      </c>
      <c r="I5196" s="2" t="s">
        <v>19</v>
      </c>
      <c r="J5196" s="2" t="s">
        <v>20</v>
      </c>
      <c r="K5196" s="2">
        <v>2000</v>
      </c>
      <c r="L5196" s="2" t="s">
        <v>21</v>
      </c>
      <c r="M5196" s="3">
        <v>36837</v>
      </c>
    </row>
    <row r="5197" spans="1:13" x14ac:dyDescent="0.2">
      <c r="A5197" s="1" t="s">
        <v>339</v>
      </c>
      <c r="B5197" s="2" t="s">
        <v>4816</v>
      </c>
      <c r="C5197" s="2" t="s">
        <v>24</v>
      </c>
      <c r="D5197" s="4">
        <v>5500000</v>
      </c>
      <c r="E5197" s="2" t="s">
        <v>4917</v>
      </c>
      <c r="F5197" s="2" t="s">
        <v>136</v>
      </c>
      <c r="G5197" s="2">
        <v>81.8</v>
      </c>
      <c r="H5197" s="2">
        <v>18.2</v>
      </c>
      <c r="I5197" s="2" t="s">
        <v>19</v>
      </c>
      <c r="J5197" s="2" t="s">
        <v>20</v>
      </c>
      <c r="K5197" s="2">
        <v>2000</v>
      </c>
      <c r="L5197" s="2" t="s">
        <v>21</v>
      </c>
      <c r="M5197" s="3">
        <v>36837</v>
      </c>
    </row>
    <row r="5198" spans="1:13" x14ac:dyDescent="0.2">
      <c r="A5198" s="1" t="s">
        <v>137</v>
      </c>
      <c r="B5198" s="2" t="s">
        <v>1371</v>
      </c>
      <c r="C5198" s="2" t="s">
        <v>15</v>
      </c>
      <c r="D5198" s="2" t="s">
        <v>4952</v>
      </c>
      <c r="E5198" s="2" t="s">
        <v>4917</v>
      </c>
      <c r="F5198" s="2" t="s">
        <v>107</v>
      </c>
      <c r="G5198" s="2">
        <v>62.8</v>
      </c>
      <c r="H5198" s="2">
        <v>37.200000000000003</v>
      </c>
      <c r="I5198" s="2" t="s">
        <v>26</v>
      </c>
      <c r="J5198" s="2" t="s">
        <v>27</v>
      </c>
      <c r="K5198" s="2">
        <v>2000</v>
      </c>
      <c r="L5198" s="2" t="s">
        <v>21</v>
      </c>
      <c r="M5198" s="3">
        <v>36837</v>
      </c>
    </row>
    <row r="5199" spans="1:13" x14ac:dyDescent="0.2">
      <c r="A5199" s="1" t="s">
        <v>621</v>
      </c>
      <c r="B5199" s="2" t="s">
        <v>4953</v>
      </c>
      <c r="C5199" s="2" t="s">
        <v>15</v>
      </c>
      <c r="D5199" s="2" t="s">
        <v>4954</v>
      </c>
      <c r="E5199" s="2" t="s">
        <v>4917</v>
      </c>
      <c r="F5199" s="2" t="s">
        <v>44</v>
      </c>
      <c r="G5199" s="2">
        <v>56.2</v>
      </c>
      <c r="H5199" s="2">
        <v>43.8</v>
      </c>
      <c r="I5199" s="2" t="s">
        <v>26</v>
      </c>
      <c r="J5199" s="2" t="s">
        <v>20</v>
      </c>
      <c r="K5199" s="2">
        <v>2000</v>
      </c>
      <c r="L5199" s="2" t="s">
        <v>21</v>
      </c>
      <c r="M5199" s="3">
        <v>36837</v>
      </c>
    </row>
    <row r="5200" spans="1:13" x14ac:dyDescent="0.2">
      <c r="A5200" s="1" t="s">
        <v>521</v>
      </c>
      <c r="B5200" s="2" t="s">
        <v>4955</v>
      </c>
      <c r="C5200" s="2" t="s">
        <v>42</v>
      </c>
      <c r="D5200" s="2" t="s">
        <v>4956</v>
      </c>
      <c r="E5200" s="2" t="s">
        <v>4917</v>
      </c>
      <c r="F5200" s="2" t="s">
        <v>107</v>
      </c>
      <c r="G5200" s="2">
        <v>71.400000000000006</v>
      </c>
      <c r="H5200" s="2">
        <v>28.6</v>
      </c>
      <c r="I5200" s="2" t="s">
        <v>19</v>
      </c>
      <c r="J5200" s="2" t="s">
        <v>20</v>
      </c>
      <c r="K5200" s="2">
        <v>2000</v>
      </c>
      <c r="L5200" s="2" t="s">
        <v>49</v>
      </c>
      <c r="M5200" s="3">
        <v>36592</v>
      </c>
    </row>
    <row r="5201" spans="1:13" x14ac:dyDescent="0.2">
      <c r="A5201" s="1" t="s">
        <v>223</v>
      </c>
      <c r="B5201" s="2" t="s">
        <v>1640</v>
      </c>
      <c r="C5201" s="2" t="s">
        <v>42</v>
      </c>
      <c r="D5201" s="2" t="s">
        <v>1801</v>
      </c>
      <c r="E5201" s="2" t="s">
        <v>4917</v>
      </c>
      <c r="F5201" s="2" t="s">
        <v>4957</v>
      </c>
      <c r="G5201" s="2">
        <v>48.8</v>
      </c>
      <c r="H5201" s="2">
        <v>51.2</v>
      </c>
      <c r="I5201" s="2" t="s">
        <v>26</v>
      </c>
      <c r="J5201" s="2" t="s">
        <v>20</v>
      </c>
      <c r="K5201" s="2">
        <v>1998</v>
      </c>
      <c r="L5201" s="2" t="s">
        <v>21</v>
      </c>
      <c r="M5201" s="3">
        <v>36102</v>
      </c>
    </row>
    <row r="5202" spans="1:13" x14ac:dyDescent="0.2">
      <c r="A5202" s="1" t="s">
        <v>521</v>
      </c>
      <c r="B5202" s="2" t="s">
        <v>4872</v>
      </c>
      <c r="C5202" s="2" t="s">
        <v>15</v>
      </c>
      <c r="D5202" s="2" t="s">
        <v>4958</v>
      </c>
      <c r="E5202" s="2" t="s">
        <v>4917</v>
      </c>
      <c r="F5202" s="2" t="s">
        <v>55</v>
      </c>
      <c r="G5202" s="2">
        <v>49.6</v>
      </c>
      <c r="H5202" s="2">
        <v>50.4</v>
      </c>
      <c r="I5202" s="2" t="s">
        <v>26</v>
      </c>
      <c r="J5202" s="2" t="s">
        <v>20</v>
      </c>
      <c r="K5202" s="2">
        <v>1998</v>
      </c>
      <c r="L5202" s="2" t="s">
        <v>21</v>
      </c>
      <c r="M5202" s="3">
        <v>36102</v>
      </c>
    </row>
    <row r="5203" spans="1:13" x14ac:dyDescent="0.2">
      <c r="A5203" s="1" t="s">
        <v>1037</v>
      </c>
      <c r="B5203" s="2" t="s">
        <v>4959</v>
      </c>
      <c r="C5203" s="2" t="s">
        <v>24</v>
      </c>
      <c r="D5203" s="4">
        <v>2300000</v>
      </c>
      <c r="E5203" s="2" t="s">
        <v>4917</v>
      </c>
      <c r="F5203" s="2" t="s">
        <v>107</v>
      </c>
      <c r="G5203" s="2">
        <v>71.8</v>
      </c>
      <c r="H5203" s="2">
        <v>28.2</v>
      </c>
      <c r="I5203" s="2" t="s">
        <v>19</v>
      </c>
      <c r="J5203" s="2" t="s">
        <v>20</v>
      </c>
      <c r="K5203" s="2">
        <v>1998</v>
      </c>
      <c r="L5203" s="2" t="s">
        <v>49</v>
      </c>
      <c r="M5203" s="3">
        <v>35948</v>
      </c>
    </row>
    <row r="5204" spans="1:13" x14ac:dyDescent="0.2">
      <c r="A5204" s="1" t="s">
        <v>2918</v>
      </c>
      <c r="B5204" s="2" t="s">
        <v>4838</v>
      </c>
      <c r="C5204" s="2" t="s">
        <v>15</v>
      </c>
      <c r="D5204" s="2" t="s">
        <v>4960</v>
      </c>
      <c r="E5204" s="2" t="s">
        <v>4917</v>
      </c>
      <c r="F5204" s="2" t="s">
        <v>107</v>
      </c>
      <c r="G5204" s="2">
        <v>89.8</v>
      </c>
      <c r="H5204" s="2">
        <v>10.199999999999999</v>
      </c>
      <c r="I5204" s="2" t="s">
        <v>19</v>
      </c>
      <c r="J5204" s="2" t="s">
        <v>20</v>
      </c>
      <c r="K5204" s="2">
        <v>1998</v>
      </c>
      <c r="L5204" s="2" t="s">
        <v>49</v>
      </c>
      <c r="M5204" s="3">
        <v>35948</v>
      </c>
    </row>
    <row r="5205" spans="1:13" x14ac:dyDescent="0.2">
      <c r="A5205" s="1" t="s">
        <v>280</v>
      </c>
      <c r="B5205" s="2" t="s">
        <v>4961</v>
      </c>
      <c r="C5205" s="2" t="s">
        <v>24</v>
      </c>
      <c r="D5205" s="4">
        <v>9500000</v>
      </c>
      <c r="E5205" s="2" t="s">
        <v>4917</v>
      </c>
      <c r="F5205" s="2" t="s">
        <v>115</v>
      </c>
      <c r="G5205" s="2">
        <v>89</v>
      </c>
      <c r="H5205" s="2">
        <v>11</v>
      </c>
      <c r="I5205" s="2" t="s">
        <v>19</v>
      </c>
      <c r="J5205" s="2" t="s">
        <v>20</v>
      </c>
      <c r="K5205" s="2">
        <v>1988</v>
      </c>
      <c r="L5205" s="2" t="s">
        <v>21</v>
      </c>
      <c r="M5205" s="3">
        <v>32455</v>
      </c>
    </row>
    <row r="5206" spans="1:13" x14ac:dyDescent="0.2">
      <c r="A5206" s="1" t="s">
        <v>66</v>
      </c>
      <c r="B5206" s="2" t="s">
        <v>174</v>
      </c>
      <c r="C5206" s="2" t="s">
        <v>15</v>
      </c>
      <c r="D5206" s="2" t="s">
        <v>4962</v>
      </c>
      <c r="E5206" s="2" t="s">
        <v>4963</v>
      </c>
      <c r="F5206" s="2" t="s">
        <v>107</v>
      </c>
      <c r="G5206" s="2">
        <v>66.290000000000006</v>
      </c>
      <c r="H5206" s="2">
        <v>33.71</v>
      </c>
      <c r="I5206" s="2" t="s">
        <v>26</v>
      </c>
      <c r="J5206" s="2" t="s">
        <v>20</v>
      </c>
      <c r="K5206" s="2">
        <v>2021</v>
      </c>
      <c r="L5206" s="2" t="s">
        <v>36</v>
      </c>
      <c r="M5206" s="3">
        <v>44257</v>
      </c>
    </row>
    <row r="5207" spans="1:13" x14ac:dyDescent="0.2">
      <c r="A5207" s="1" t="s">
        <v>66</v>
      </c>
      <c r="B5207" s="2" t="s">
        <v>4964</v>
      </c>
      <c r="C5207" s="2" t="s">
        <v>15</v>
      </c>
      <c r="D5207" s="2" t="s">
        <v>4965</v>
      </c>
      <c r="E5207" s="2" t="s">
        <v>4963</v>
      </c>
      <c r="F5207" s="2" t="s">
        <v>59</v>
      </c>
      <c r="G5207" s="2">
        <v>65.540000000000006</v>
      </c>
      <c r="H5207" s="2">
        <v>34.46</v>
      </c>
      <c r="I5207" s="2" t="s">
        <v>26</v>
      </c>
      <c r="J5207" s="2" t="s">
        <v>20</v>
      </c>
      <c r="K5207" s="2">
        <v>2017</v>
      </c>
      <c r="L5207" s="2" t="s">
        <v>36</v>
      </c>
      <c r="M5207" s="3">
        <v>43046</v>
      </c>
    </row>
    <row r="5208" spans="1:13" x14ac:dyDescent="0.2">
      <c r="A5208" s="1" t="s">
        <v>205</v>
      </c>
      <c r="B5208" s="2" t="s">
        <v>235</v>
      </c>
      <c r="C5208" s="2" t="s">
        <v>24</v>
      </c>
      <c r="D5208" s="4">
        <v>25000000</v>
      </c>
      <c r="E5208" s="2" t="s">
        <v>4963</v>
      </c>
      <c r="F5208" s="2" t="s">
        <v>51</v>
      </c>
      <c r="G5208" s="2">
        <v>68.48</v>
      </c>
      <c r="H5208" s="2">
        <v>31.52</v>
      </c>
      <c r="I5208" s="2" t="s">
        <v>19</v>
      </c>
      <c r="J5208" s="2" t="s">
        <v>20</v>
      </c>
      <c r="K5208" s="2">
        <v>2016</v>
      </c>
      <c r="L5208" s="2" t="s">
        <v>49</v>
      </c>
      <c r="M5208" s="3">
        <v>42528</v>
      </c>
    </row>
    <row r="5209" spans="1:13" x14ac:dyDescent="0.2">
      <c r="A5209" s="1" t="s">
        <v>66</v>
      </c>
      <c r="B5209" s="2" t="s">
        <v>343</v>
      </c>
      <c r="C5209" s="2" t="s">
        <v>15</v>
      </c>
      <c r="D5209" s="2" t="s">
        <v>4966</v>
      </c>
      <c r="E5209" s="2" t="s">
        <v>4963</v>
      </c>
      <c r="F5209" s="2" t="s">
        <v>130</v>
      </c>
      <c r="G5209" s="2">
        <v>28.7</v>
      </c>
      <c r="H5209" s="2">
        <v>71.3</v>
      </c>
      <c r="I5209" s="2" t="s">
        <v>26</v>
      </c>
      <c r="J5209" s="2" t="s">
        <v>20</v>
      </c>
      <c r="K5209" s="2">
        <v>2010</v>
      </c>
      <c r="L5209" s="2" t="s">
        <v>49</v>
      </c>
      <c r="M5209" s="3">
        <v>40337</v>
      </c>
    </row>
    <row r="5210" spans="1:13" x14ac:dyDescent="0.2">
      <c r="A5210" s="1" t="s">
        <v>91</v>
      </c>
      <c r="B5210" s="2" t="s">
        <v>1742</v>
      </c>
      <c r="C5210" s="2" t="s">
        <v>15</v>
      </c>
      <c r="D5210" s="2" t="s">
        <v>4967</v>
      </c>
      <c r="E5210" s="2" t="s">
        <v>4963</v>
      </c>
      <c r="F5210" s="2" t="s">
        <v>4968</v>
      </c>
      <c r="G5210" s="2">
        <v>63.4</v>
      </c>
      <c r="H5210" s="2">
        <v>36.6</v>
      </c>
      <c r="I5210" s="2" t="s">
        <v>19</v>
      </c>
      <c r="J5210" s="2" t="s">
        <v>27</v>
      </c>
      <c r="K5210" s="2">
        <v>2009</v>
      </c>
      <c r="L5210" s="2" t="s">
        <v>36</v>
      </c>
      <c r="M5210" s="3">
        <v>39938</v>
      </c>
    </row>
    <row r="5211" spans="1:13" x14ac:dyDescent="0.2">
      <c r="A5211" s="1" t="s">
        <v>23</v>
      </c>
      <c r="B5211" s="2" t="s">
        <v>23</v>
      </c>
      <c r="C5211" s="2" t="s">
        <v>24</v>
      </c>
      <c r="D5211" s="5">
        <v>3990000000</v>
      </c>
      <c r="E5211" s="2" t="s">
        <v>4963</v>
      </c>
      <c r="F5211" s="2" t="s">
        <v>4969</v>
      </c>
      <c r="G5211" s="2">
        <v>64.2</v>
      </c>
      <c r="H5211" s="2">
        <v>35.799999999999997</v>
      </c>
      <c r="I5211" s="2" t="s">
        <v>19</v>
      </c>
      <c r="J5211" s="2" t="s">
        <v>27</v>
      </c>
      <c r="K5211" s="2">
        <v>2006</v>
      </c>
      <c r="L5211" s="2" t="s">
        <v>21</v>
      </c>
      <c r="M5211" s="3">
        <v>39028</v>
      </c>
    </row>
    <row r="5212" spans="1:13" x14ac:dyDescent="0.2">
      <c r="A5212" s="1" t="s">
        <v>13</v>
      </c>
      <c r="B5212" s="2" t="s">
        <v>4970</v>
      </c>
      <c r="C5212" s="2" t="s">
        <v>15</v>
      </c>
      <c r="D5212" s="2" t="s">
        <v>4971</v>
      </c>
      <c r="E5212" s="2" t="s">
        <v>4963</v>
      </c>
      <c r="F5212" s="2" t="s">
        <v>90</v>
      </c>
      <c r="G5212" s="2">
        <v>84.2</v>
      </c>
      <c r="H5212" s="2">
        <v>15.8</v>
      </c>
      <c r="I5212" s="2" t="s">
        <v>19</v>
      </c>
      <c r="J5212" s="2" t="s">
        <v>20</v>
      </c>
      <c r="K5212" s="2">
        <v>2002</v>
      </c>
      <c r="L5212" s="2" t="s">
        <v>21</v>
      </c>
      <c r="M5212" s="3">
        <v>37565</v>
      </c>
    </row>
    <row r="5213" spans="1:13" x14ac:dyDescent="0.2">
      <c r="A5213" s="1" t="s">
        <v>52</v>
      </c>
      <c r="B5213" s="2" t="s">
        <v>53</v>
      </c>
      <c r="C5213" s="2" t="s">
        <v>15</v>
      </c>
      <c r="D5213" s="2" t="s">
        <v>4972</v>
      </c>
      <c r="E5213" s="2" t="s">
        <v>4963</v>
      </c>
      <c r="F5213" s="2" t="s">
        <v>55</v>
      </c>
      <c r="G5213" s="2">
        <v>66.900000000000006</v>
      </c>
      <c r="H5213" s="2">
        <v>33.1</v>
      </c>
      <c r="I5213" s="2" t="s">
        <v>19</v>
      </c>
      <c r="J5213" s="2" t="s">
        <v>20</v>
      </c>
      <c r="K5213" s="2">
        <v>2000</v>
      </c>
      <c r="L5213" s="2" t="s">
        <v>21</v>
      </c>
      <c r="M5213" s="3">
        <v>36837</v>
      </c>
    </row>
    <row r="5214" spans="1:13" x14ac:dyDescent="0.2">
      <c r="A5214" s="1" t="s">
        <v>66</v>
      </c>
      <c r="B5214" s="2" t="s">
        <v>4973</v>
      </c>
      <c r="C5214" s="2" t="s">
        <v>15</v>
      </c>
      <c r="D5214" s="2" t="s">
        <v>4974</v>
      </c>
      <c r="E5214" s="2" t="s">
        <v>4963</v>
      </c>
      <c r="F5214" s="2" t="s">
        <v>90</v>
      </c>
      <c r="G5214" s="2">
        <v>59.3</v>
      </c>
      <c r="H5214" s="2">
        <v>40.700000000000003</v>
      </c>
      <c r="I5214" s="2" t="s">
        <v>26</v>
      </c>
      <c r="J5214" s="2" t="s">
        <v>20</v>
      </c>
      <c r="K5214" s="2">
        <v>2000</v>
      </c>
      <c r="L5214" s="2" t="s">
        <v>21</v>
      </c>
      <c r="M5214" s="3">
        <v>36837</v>
      </c>
    </row>
    <row r="5215" spans="1:13" x14ac:dyDescent="0.2">
      <c r="A5215" s="1" t="s">
        <v>223</v>
      </c>
      <c r="B5215" s="2" t="s">
        <v>4975</v>
      </c>
      <c r="C5215" s="2" t="s">
        <v>24</v>
      </c>
      <c r="D5215" s="4">
        <v>13200000</v>
      </c>
      <c r="E5215" s="2" t="s">
        <v>4963</v>
      </c>
      <c r="F5215" s="2" t="s">
        <v>76</v>
      </c>
      <c r="G5215" s="2">
        <v>70.8</v>
      </c>
      <c r="H5215" s="2">
        <v>29.2</v>
      </c>
      <c r="I5215" s="2" t="s">
        <v>19</v>
      </c>
      <c r="J5215" s="2" t="s">
        <v>20</v>
      </c>
      <c r="K5215" s="2">
        <v>2000</v>
      </c>
      <c r="L5215" s="2" t="s">
        <v>49</v>
      </c>
      <c r="M5215" s="3">
        <v>36592</v>
      </c>
    </row>
    <row r="5216" spans="1:13" x14ac:dyDescent="0.2">
      <c r="A5216" s="1" t="s">
        <v>69</v>
      </c>
      <c r="B5216" s="2" t="s">
        <v>1277</v>
      </c>
      <c r="C5216" s="2" t="s">
        <v>15</v>
      </c>
      <c r="D5216" s="2" t="s">
        <v>4976</v>
      </c>
      <c r="E5216" s="2" t="s">
        <v>4963</v>
      </c>
      <c r="F5216" s="2" t="s">
        <v>78</v>
      </c>
      <c r="G5216" s="2">
        <v>59.5</v>
      </c>
      <c r="H5216" s="2">
        <v>40.5</v>
      </c>
      <c r="I5216" s="2" t="s">
        <v>19</v>
      </c>
      <c r="J5216" s="2" t="s">
        <v>27</v>
      </c>
      <c r="K5216" s="2">
        <v>1998</v>
      </c>
      <c r="L5216" s="2" t="s">
        <v>21</v>
      </c>
      <c r="M5216" s="3">
        <v>36102</v>
      </c>
    </row>
    <row r="5217" spans="1:13" x14ac:dyDescent="0.2">
      <c r="A5217" s="1" t="s">
        <v>1272</v>
      </c>
      <c r="B5217" s="2" t="s">
        <v>4977</v>
      </c>
      <c r="C5217" s="2" t="s">
        <v>42</v>
      </c>
      <c r="D5217" s="2" t="s">
        <v>4978</v>
      </c>
      <c r="E5217" s="2" t="s">
        <v>4963</v>
      </c>
      <c r="F5217" s="2" t="s">
        <v>367</v>
      </c>
      <c r="G5217" s="2">
        <v>63</v>
      </c>
      <c r="H5217" s="2">
        <v>37</v>
      </c>
      <c r="I5217" s="2" t="s">
        <v>26</v>
      </c>
      <c r="J5217" s="2" t="s">
        <v>20</v>
      </c>
      <c r="K5217" s="2">
        <v>1998</v>
      </c>
      <c r="L5217" s="2" t="s">
        <v>21</v>
      </c>
      <c r="M5217" s="3">
        <v>36102</v>
      </c>
    </row>
    <row r="5218" spans="1:13" x14ac:dyDescent="0.2">
      <c r="A5218" s="1" t="s">
        <v>217</v>
      </c>
      <c r="B5218" s="2" t="s">
        <v>1799</v>
      </c>
      <c r="C5218" s="2" t="s">
        <v>15</v>
      </c>
      <c r="D5218" s="2" t="s">
        <v>4979</v>
      </c>
      <c r="E5218" s="2" t="s">
        <v>4963</v>
      </c>
      <c r="F5218" s="2" t="s">
        <v>97</v>
      </c>
      <c r="G5218" s="2">
        <v>79.400000000000006</v>
      </c>
      <c r="H5218" s="2">
        <v>20.6</v>
      </c>
      <c r="I5218" s="2" t="s">
        <v>19</v>
      </c>
      <c r="J5218" s="2" t="s">
        <v>20</v>
      </c>
      <c r="K5218" s="2">
        <v>1998</v>
      </c>
      <c r="L5218" s="2" t="s">
        <v>49</v>
      </c>
      <c r="M5218" s="3">
        <v>35948</v>
      </c>
    </row>
    <row r="5219" spans="1:13" x14ac:dyDescent="0.2">
      <c r="A5219" s="1" t="s">
        <v>1272</v>
      </c>
      <c r="B5219" s="2" t="s">
        <v>4977</v>
      </c>
      <c r="C5219" s="2" t="s">
        <v>42</v>
      </c>
      <c r="D5219" s="2" t="s">
        <v>4980</v>
      </c>
      <c r="E5219" s="2" t="s">
        <v>4963</v>
      </c>
      <c r="F5219" s="2" t="s">
        <v>410</v>
      </c>
      <c r="G5219" s="2">
        <v>65.2</v>
      </c>
      <c r="H5219" s="2">
        <v>34.799999999999997</v>
      </c>
      <c r="I5219" s="2" t="s">
        <v>26</v>
      </c>
      <c r="J5219" s="2" t="s">
        <v>20</v>
      </c>
      <c r="K5219" s="2">
        <v>1998</v>
      </c>
      <c r="L5219" s="2" t="s">
        <v>49</v>
      </c>
      <c r="M5219" s="3">
        <v>35948</v>
      </c>
    </row>
    <row r="5220" spans="1:13" x14ac:dyDescent="0.2">
      <c r="A5220" s="1" t="s">
        <v>108</v>
      </c>
      <c r="B5220" s="2" t="s">
        <v>4981</v>
      </c>
      <c r="C5220" s="2" t="s">
        <v>1230</v>
      </c>
      <c r="D5220" s="2" t="s">
        <v>4982</v>
      </c>
      <c r="E5220" s="2" t="s">
        <v>4963</v>
      </c>
      <c r="F5220" s="2" t="s">
        <v>140</v>
      </c>
      <c r="G5220" s="2">
        <v>63.6</v>
      </c>
      <c r="H5220" s="2">
        <v>36.4</v>
      </c>
      <c r="I5220" s="2" t="s">
        <v>19</v>
      </c>
      <c r="J5220" s="2" t="s">
        <v>27</v>
      </c>
      <c r="K5220" s="2">
        <v>1996</v>
      </c>
      <c r="L5220" s="2" t="s">
        <v>21</v>
      </c>
      <c r="M5220" s="3">
        <v>35374</v>
      </c>
    </row>
    <row r="5221" spans="1:13" x14ac:dyDescent="0.2">
      <c r="A5221" s="1" t="s">
        <v>108</v>
      </c>
      <c r="B5221" s="2" t="s">
        <v>4981</v>
      </c>
      <c r="C5221" s="2" t="s">
        <v>1230</v>
      </c>
      <c r="D5221" s="2" t="s">
        <v>4983</v>
      </c>
      <c r="E5221" s="2" t="s">
        <v>4963</v>
      </c>
      <c r="F5221" s="2" t="s">
        <v>93</v>
      </c>
      <c r="G5221" s="2">
        <v>66.2</v>
      </c>
      <c r="H5221" s="2">
        <v>33.799999999999997</v>
      </c>
      <c r="I5221" s="2" t="s">
        <v>19</v>
      </c>
      <c r="J5221" s="2" t="s">
        <v>27</v>
      </c>
      <c r="K5221" s="2">
        <v>1996</v>
      </c>
      <c r="L5221" s="2" t="s">
        <v>21</v>
      </c>
      <c r="M5221" s="3">
        <v>35374</v>
      </c>
    </row>
    <row r="5222" spans="1:13" x14ac:dyDescent="0.2">
      <c r="A5222" s="1" t="s">
        <v>296</v>
      </c>
      <c r="B5222" s="2" t="s">
        <v>4984</v>
      </c>
      <c r="C5222" s="2" t="s">
        <v>24</v>
      </c>
      <c r="D5222" s="4">
        <v>10000000</v>
      </c>
      <c r="E5222" s="2" t="s">
        <v>4963</v>
      </c>
      <c r="F5222" s="2" t="s">
        <v>245</v>
      </c>
      <c r="G5222" s="2">
        <v>63.5</v>
      </c>
      <c r="H5222" s="2">
        <v>36.5</v>
      </c>
      <c r="I5222" s="2" t="s">
        <v>26</v>
      </c>
      <c r="J5222" s="2" t="s">
        <v>20</v>
      </c>
      <c r="K5222" s="2">
        <v>1996</v>
      </c>
      <c r="L5222" s="2" t="s">
        <v>21</v>
      </c>
      <c r="M5222" s="3">
        <v>35374</v>
      </c>
    </row>
    <row r="5223" spans="1:13" x14ac:dyDescent="0.2">
      <c r="A5223" s="1" t="s">
        <v>79</v>
      </c>
      <c r="B5223" s="2" t="s">
        <v>4985</v>
      </c>
      <c r="C5223" s="2" t="s">
        <v>15</v>
      </c>
      <c r="D5223" s="2" t="s">
        <v>4986</v>
      </c>
      <c r="E5223" s="2" t="s">
        <v>4963</v>
      </c>
      <c r="F5223" s="2" t="s">
        <v>121</v>
      </c>
      <c r="G5223" s="2">
        <v>52.8</v>
      </c>
      <c r="H5223" s="2">
        <v>47.2</v>
      </c>
      <c r="I5223" s="2" t="s">
        <v>26</v>
      </c>
      <c r="J5223" s="2" t="s">
        <v>20</v>
      </c>
      <c r="K5223" s="2">
        <v>1990</v>
      </c>
      <c r="L5223" s="2" t="s">
        <v>21</v>
      </c>
      <c r="M5223" s="3">
        <v>33183</v>
      </c>
    </row>
    <row r="5224" spans="1:13" x14ac:dyDescent="0.2">
      <c r="A5224" s="1" t="s">
        <v>69</v>
      </c>
      <c r="B5224" s="2" t="s">
        <v>70</v>
      </c>
      <c r="C5224" s="2" t="s">
        <v>15</v>
      </c>
      <c r="D5224" s="2" t="s">
        <v>4987</v>
      </c>
      <c r="E5224" s="2" t="s">
        <v>4963</v>
      </c>
      <c r="F5224" s="2" t="s">
        <v>97</v>
      </c>
      <c r="G5224" s="2">
        <v>43.6</v>
      </c>
      <c r="H5224" s="2">
        <v>56.4</v>
      </c>
      <c r="I5224" s="2" t="s">
        <v>26</v>
      </c>
      <c r="J5224" s="2" t="s">
        <v>27</v>
      </c>
      <c r="K5224" s="2">
        <v>1990</v>
      </c>
      <c r="L5224" s="2" t="s">
        <v>21</v>
      </c>
      <c r="M5224" s="3">
        <v>33183</v>
      </c>
    </row>
    <row r="5225" spans="1:13" x14ac:dyDescent="0.2">
      <c r="A5225" s="1" t="s">
        <v>66</v>
      </c>
      <c r="B5225" s="2" t="s">
        <v>4988</v>
      </c>
      <c r="C5225" s="2" t="s">
        <v>15</v>
      </c>
      <c r="D5225" s="2" t="s">
        <v>4989</v>
      </c>
      <c r="E5225" s="2" t="s">
        <v>4963</v>
      </c>
      <c r="F5225" s="2" t="s">
        <v>95</v>
      </c>
      <c r="G5225" s="2">
        <v>60.1</v>
      </c>
      <c r="H5225" s="2">
        <v>39.9</v>
      </c>
      <c r="I5225" s="2" t="s">
        <v>26</v>
      </c>
      <c r="J5225" s="2" t="s">
        <v>20</v>
      </c>
      <c r="K5225" s="2">
        <v>1990</v>
      </c>
      <c r="L5225" s="2" t="s">
        <v>21</v>
      </c>
      <c r="M5225" s="3">
        <v>33183</v>
      </c>
    </row>
    <row r="5226" spans="1:13" x14ac:dyDescent="0.2">
      <c r="A5226" s="1" t="s">
        <v>296</v>
      </c>
      <c r="B5226" s="2" t="s">
        <v>390</v>
      </c>
      <c r="C5226" s="2" t="s">
        <v>24</v>
      </c>
      <c r="D5226" s="4">
        <v>20000000</v>
      </c>
      <c r="E5226" s="2" t="s">
        <v>4963</v>
      </c>
      <c r="F5226" s="2" t="s">
        <v>59</v>
      </c>
      <c r="G5226" s="2">
        <v>66</v>
      </c>
      <c r="H5226" s="2">
        <v>34</v>
      </c>
      <c r="I5226" s="2" t="s">
        <v>26</v>
      </c>
      <c r="J5226" s="2" t="s">
        <v>20</v>
      </c>
      <c r="K5226" s="2">
        <v>1988</v>
      </c>
      <c r="L5226" s="2" t="s">
        <v>21</v>
      </c>
      <c r="M5226" s="3">
        <v>32455</v>
      </c>
    </row>
    <row r="5227" spans="1:13" x14ac:dyDescent="0.2">
      <c r="A5227" s="1" t="s">
        <v>217</v>
      </c>
      <c r="B5227" s="2" t="s">
        <v>513</v>
      </c>
      <c r="C5227" s="2" t="s">
        <v>15</v>
      </c>
      <c r="D5227" s="2" t="s">
        <v>4990</v>
      </c>
      <c r="E5227" s="2" t="s">
        <v>4991</v>
      </c>
      <c r="F5227" s="2" t="s">
        <v>55</v>
      </c>
      <c r="G5227" s="2">
        <v>72.95</v>
      </c>
      <c r="H5227" s="2">
        <v>27.05</v>
      </c>
      <c r="I5227" s="2" t="s">
        <v>19</v>
      </c>
      <c r="J5227" s="2" t="s">
        <v>20</v>
      </c>
      <c r="K5227" s="2">
        <v>2021</v>
      </c>
      <c r="L5227" s="2" t="s">
        <v>36</v>
      </c>
      <c r="M5227" s="3">
        <v>44502</v>
      </c>
    </row>
    <row r="5228" spans="1:13" x14ac:dyDescent="0.2">
      <c r="A5228" s="1" t="s">
        <v>116</v>
      </c>
      <c r="B5228" s="2" t="s">
        <v>379</v>
      </c>
      <c r="C5228" s="2" t="s">
        <v>15</v>
      </c>
      <c r="D5228" s="2" t="s">
        <v>4992</v>
      </c>
      <c r="E5228" s="2" t="s">
        <v>4991</v>
      </c>
      <c r="F5228" s="2" t="s">
        <v>140</v>
      </c>
      <c r="G5228" s="2">
        <v>87.2</v>
      </c>
      <c r="H5228" s="2">
        <v>12.8</v>
      </c>
      <c r="I5228" s="2" t="s">
        <v>19</v>
      </c>
      <c r="J5228" s="2" t="s">
        <v>20</v>
      </c>
      <c r="K5228" s="2">
        <v>2021</v>
      </c>
      <c r="L5228" s="2" t="s">
        <v>36</v>
      </c>
      <c r="M5228" s="3">
        <v>44502</v>
      </c>
    </row>
    <row r="5229" spans="1:13" x14ac:dyDescent="0.2">
      <c r="A5229" s="1" t="s">
        <v>621</v>
      </c>
      <c r="B5229" s="2" t="s">
        <v>4993</v>
      </c>
      <c r="C5229" s="2" t="s">
        <v>15</v>
      </c>
      <c r="D5229" s="2" t="s">
        <v>4994</v>
      </c>
      <c r="E5229" s="2" t="s">
        <v>4991</v>
      </c>
      <c r="F5229" s="2" t="s">
        <v>55</v>
      </c>
      <c r="G5229" s="2">
        <v>82.17</v>
      </c>
      <c r="H5229" s="2">
        <v>17.829999999999998</v>
      </c>
      <c r="I5229" s="2" t="s">
        <v>19</v>
      </c>
      <c r="J5229" s="2" t="s">
        <v>20</v>
      </c>
      <c r="K5229" s="2">
        <v>2021</v>
      </c>
      <c r="L5229" s="2" t="s">
        <v>36</v>
      </c>
      <c r="M5229" s="3">
        <v>44502</v>
      </c>
    </row>
    <row r="5230" spans="1:13" x14ac:dyDescent="0.2">
      <c r="A5230" s="1" t="s">
        <v>108</v>
      </c>
      <c r="B5230" s="2" t="s">
        <v>4995</v>
      </c>
      <c r="C5230" s="2" t="s">
        <v>15</v>
      </c>
      <c r="D5230" s="2" t="s">
        <v>4996</v>
      </c>
      <c r="E5230" s="2" t="s">
        <v>4991</v>
      </c>
      <c r="F5230" s="2" t="s">
        <v>59</v>
      </c>
      <c r="G5230" s="2">
        <v>83.08</v>
      </c>
      <c r="H5230" s="2">
        <v>16.920000000000002</v>
      </c>
      <c r="I5230" s="2" t="s">
        <v>19</v>
      </c>
      <c r="J5230" s="2" t="s">
        <v>20</v>
      </c>
      <c r="K5230" s="2">
        <v>2021</v>
      </c>
      <c r="L5230" s="2" t="s">
        <v>36</v>
      </c>
      <c r="M5230" s="3">
        <v>44502</v>
      </c>
    </row>
    <row r="5231" spans="1:13" x14ac:dyDescent="0.2">
      <c r="A5231" s="1" t="s">
        <v>150</v>
      </c>
      <c r="B5231" s="2" t="s">
        <v>4997</v>
      </c>
      <c r="C5231" s="2" t="s">
        <v>15</v>
      </c>
      <c r="D5231" s="2" t="s">
        <v>4998</v>
      </c>
      <c r="E5231" s="2" t="s">
        <v>4991</v>
      </c>
      <c r="F5231" s="2" t="s">
        <v>251</v>
      </c>
      <c r="G5231" s="2">
        <v>78.900000000000006</v>
      </c>
      <c r="H5231" s="2">
        <v>21.1</v>
      </c>
      <c r="I5231" s="2" t="s">
        <v>19</v>
      </c>
      <c r="J5231" s="2" t="s">
        <v>20</v>
      </c>
      <c r="K5231" s="2">
        <v>2021</v>
      </c>
      <c r="L5231" s="2" t="s">
        <v>36</v>
      </c>
      <c r="M5231" s="3">
        <v>44453</v>
      </c>
    </row>
    <row r="5232" spans="1:13" x14ac:dyDescent="0.2">
      <c r="A5232" s="1" t="s">
        <v>280</v>
      </c>
      <c r="B5232" s="2" t="s">
        <v>1334</v>
      </c>
      <c r="C5232" s="2" t="s">
        <v>15</v>
      </c>
      <c r="D5232" s="2" t="s">
        <v>4999</v>
      </c>
      <c r="E5232" s="2" t="s">
        <v>4991</v>
      </c>
      <c r="F5232" s="2" t="s">
        <v>159</v>
      </c>
      <c r="G5232" s="2">
        <v>68.75</v>
      </c>
      <c r="H5232" s="2">
        <v>31.25</v>
      </c>
      <c r="I5232" s="2" t="s">
        <v>19</v>
      </c>
      <c r="J5232" s="2" t="s">
        <v>20</v>
      </c>
      <c r="K5232" s="2">
        <v>2021</v>
      </c>
      <c r="L5232" s="2" t="s">
        <v>36</v>
      </c>
      <c r="M5232" s="3">
        <v>44355</v>
      </c>
    </row>
    <row r="5233" spans="1:13" x14ac:dyDescent="0.2">
      <c r="A5233" s="1" t="s">
        <v>672</v>
      </c>
      <c r="B5233" s="2" t="s">
        <v>5000</v>
      </c>
      <c r="C5233" s="2" t="s">
        <v>15</v>
      </c>
      <c r="D5233" s="2" t="s">
        <v>5001</v>
      </c>
      <c r="E5233" s="2" t="s">
        <v>4991</v>
      </c>
      <c r="F5233" s="2" t="s">
        <v>93</v>
      </c>
      <c r="G5233" s="2">
        <v>31.74</v>
      </c>
      <c r="H5233" s="2">
        <v>68.260000000000005</v>
      </c>
      <c r="I5233" s="2" t="s">
        <v>26</v>
      </c>
      <c r="J5233" s="2" t="s">
        <v>20</v>
      </c>
      <c r="K5233" s="2">
        <v>2021</v>
      </c>
      <c r="L5233" s="2" t="s">
        <v>36</v>
      </c>
      <c r="M5233" s="3">
        <v>44355</v>
      </c>
    </row>
    <row r="5234" spans="1:13" x14ac:dyDescent="0.2">
      <c r="A5234" s="1" t="s">
        <v>621</v>
      </c>
      <c r="B5234" s="2" t="s">
        <v>5002</v>
      </c>
      <c r="C5234" s="2" t="s">
        <v>15</v>
      </c>
      <c r="D5234" s="2" t="s">
        <v>5003</v>
      </c>
      <c r="E5234" s="2" t="s">
        <v>4991</v>
      </c>
      <c r="F5234" s="2" t="s">
        <v>107</v>
      </c>
      <c r="G5234" s="2">
        <v>72.27</v>
      </c>
      <c r="H5234" s="2">
        <v>27.73</v>
      </c>
      <c r="I5234" s="2" t="s">
        <v>19</v>
      </c>
      <c r="J5234" s="2" t="s">
        <v>20</v>
      </c>
      <c r="K5234" s="2">
        <v>2021</v>
      </c>
      <c r="L5234" s="2" t="s">
        <v>36</v>
      </c>
      <c r="M5234" s="3">
        <v>44320</v>
      </c>
    </row>
    <row r="5235" spans="1:13" x14ac:dyDescent="0.2">
      <c r="A5235" s="1" t="s">
        <v>141</v>
      </c>
      <c r="B5235" s="2" t="s">
        <v>5004</v>
      </c>
      <c r="C5235" s="2" t="s">
        <v>15</v>
      </c>
      <c r="D5235" s="2" t="s">
        <v>5005</v>
      </c>
      <c r="E5235" s="2" t="s">
        <v>4991</v>
      </c>
      <c r="F5235" s="2" t="s">
        <v>76</v>
      </c>
      <c r="G5235" s="2">
        <v>83.02</v>
      </c>
      <c r="H5235" s="2">
        <v>16.98</v>
      </c>
      <c r="I5235" s="2" t="s">
        <v>19</v>
      </c>
      <c r="J5235" s="2" t="s">
        <v>20</v>
      </c>
      <c r="K5235" s="2">
        <v>2021</v>
      </c>
      <c r="L5235" s="2" t="s">
        <v>36</v>
      </c>
      <c r="M5235" s="3">
        <v>44320</v>
      </c>
    </row>
    <row r="5236" spans="1:13" x14ac:dyDescent="0.2">
      <c r="A5236" s="1" t="s">
        <v>108</v>
      </c>
      <c r="B5236" s="2" t="s">
        <v>5006</v>
      </c>
      <c r="C5236" s="2" t="s">
        <v>15</v>
      </c>
      <c r="D5236" s="2" t="s">
        <v>5007</v>
      </c>
      <c r="E5236" s="2" t="s">
        <v>4991</v>
      </c>
      <c r="F5236" s="2" t="s">
        <v>76</v>
      </c>
      <c r="G5236" s="2">
        <v>85.54</v>
      </c>
      <c r="H5236" s="2">
        <v>14.46</v>
      </c>
      <c r="I5236" s="2" t="s">
        <v>19</v>
      </c>
      <c r="J5236" s="2" t="s">
        <v>20</v>
      </c>
      <c r="K5236" s="2">
        <v>2021</v>
      </c>
      <c r="L5236" s="2" t="s">
        <v>36</v>
      </c>
      <c r="M5236" s="3">
        <v>44320</v>
      </c>
    </row>
    <row r="5237" spans="1:13" x14ac:dyDescent="0.2">
      <c r="A5237" s="1" t="s">
        <v>141</v>
      </c>
      <c r="B5237" s="2" t="s">
        <v>5008</v>
      </c>
      <c r="C5237" s="2" t="s">
        <v>15</v>
      </c>
      <c r="D5237" s="2" t="s">
        <v>5009</v>
      </c>
      <c r="E5237" s="2" t="s">
        <v>4991</v>
      </c>
      <c r="F5237" s="2" t="s">
        <v>107</v>
      </c>
      <c r="G5237" s="2">
        <v>68.25</v>
      </c>
      <c r="H5237" s="2">
        <v>31.75</v>
      </c>
      <c r="I5237" s="2" t="s">
        <v>19</v>
      </c>
      <c r="J5237" s="2" t="s">
        <v>20</v>
      </c>
      <c r="K5237" s="2">
        <v>2021</v>
      </c>
      <c r="L5237" s="2" t="s">
        <v>36</v>
      </c>
      <c r="M5237" s="3">
        <v>44320</v>
      </c>
    </row>
    <row r="5238" spans="1:13" x14ac:dyDescent="0.2">
      <c r="A5238" s="1" t="s">
        <v>205</v>
      </c>
      <c r="B5238" s="2" t="s">
        <v>5010</v>
      </c>
      <c r="C5238" s="2" t="s">
        <v>15</v>
      </c>
      <c r="D5238" s="2" t="s">
        <v>5011</v>
      </c>
      <c r="E5238" s="2" t="s">
        <v>4991</v>
      </c>
      <c r="F5238" s="2" t="s">
        <v>97</v>
      </c>
      <c r="G5238" s="2">
        <v>82.19</v>
      </c>
      <c r="H5238" s="2">
        <v>17.809999999999999</v>
      </c>
      <c r="I5238" s="2" t="s">
        <v>19</v>
      </c>
      <c r="J5238" s="2" t="s">
        <v>20</v>
      </c>
      <c r="K5238" s="2">
        <v>2021</v>
      </c>
      <c r="L5238" s="2" t="s">
        <v>36</v>
      </c>
      <c r="M5238" s="3">
        <v>44320</v>
      </c>
    </row>
    <row r="5239" spans="1:13" x14ac:dyDescent="0.2">
      <c r="A5239" s="1" t="s">
        <v>280</v>
      </c>
      <c r="B5239" s="2" t="s">
        <v>1396</v>
      </c>
      <c r="C5239" s="2" t="s">
        <v>15</v>
      </c>
      <c r="D5239" s="2" t="s">
        <v>5012</v>
      </c>
      <c r="E5239" s="2" t="s">
        <v>4991</v>
      </c>
      <c r="F5239" s="2" t="s">
        <v>44</v>
      </c>
      <c r="G5239" s="2">
        <v>61.69</v>
      </c>
      <c r="H5239" s="2">
        <v>38.31</v>
      </c>
      <c r="I5239" s="2" t="s">
        <v>26</v>
      </c>
      <c r="J5239" s="2" t="s">
        <v>20</v>
      </c>
      <c r="K5239" s="2">
        <v>2021</v>
      </c>
      <c r="L5239" s="2" t="s">
        <v>36</v>
      </c>
      <c r="M5239" s="3">
        <v>44257</v>
      </c>
    </row>
    <row r="5240" spans="1:13" x14ac:dyDescent="0.2">
      <c r="A5240" s="1" t="s">
        <v>108</v>
      </c>
      <c r="B5240" s="2" t="s">
        <v>5013</v>
      </c>
      <c r="C5240" s="2" t="s">
        <v>15</v>
      </c>
      <c r="D5240" s="2" t="s">
        <v>5014</v>
      </c>
      <c r="E5240" s="2" t="s">
        <v>4991</v>
      </c>
      <c r="F5240" s="2" t="s">
        <v>55</v>
      </c>
      <c r="G5240" s="2">
        <v>62.38</v>
      </c>
      <c r="H5240" s="2">
        <v>37.619999999999997</v>
      </c>
      <c r="I5240" s="2" t="s">
        <v>26</v>
      </c>
      <c r="J5240" s="2" t="s">
        <v>20</v>
      </c>
      <c r="K5240" s="2">
        <v>2021</v>
      </c>
      <c r="L5240" s="2" t="s">
        <v>36</v>
      </c>
      <c r="M5240" s="3">
        <v>44257</v>
      </c>
    </row>
    <row r="5241" spans="1:13" x14ac:dyDescent="0.2">
      <c r="A5241" s="1" t="s">
        <v>242</v>
      </c>
      <c r="B5241" s="2" t="s">
        <v>243</v>
      </c>
      <c r="C5241" s="2" t="s">
        <v>15</v>
      </c>
      <c r="D5241" s="2" t="s">
        <v>5015</v>
      </c>
      <c r="E5241" s="2" t="s">
        <v>4991</v>
      </c>
      <c r="F5241" s="2" t="s">
        <v>1424</v>
      </c>
      <c r="G5241" s="2">
        <v>74.19</v>
      </c>
      <c r="H5241" s="2">
        <v>25.81</v>
      </c>
      <c r="I5241" s="2" t="s">
        <v>19</v>
      </c>
      <c r="J5241" s="2" t="s">
        <v>20</v>
      </c>
      <c r="K5241" s="2">
        <v>2020</v>
      </c>
      <c r="L5241" s="2" t="s">
        <v>21</v>
      </c>
      <c r="M5241" s="3">
        <v>44138</v>
      </c>
    </row>
    <row r="5242" spans="1:13" x14ac:dyDescent="0.2">
      <c r="A5242" s="1" t="s">
        <v>242</v>
      </c>
      <c r="B5242" s="2" t="s">
        <v>324</v>
      </c>
      <c r="C5242" s="2" t="s">
        <v>15</v>
      </c>
      <c r="D5242" s="2" t="s">
        <v>5016</v>
      </c>
      <c r="E5242" s="2" t="s">
        <v>4991</v>
      </c>
      <c r="F5242" s="2" t="s">
        <v>1188</v>
      </c>
      <c r="G5242" s="2">
        <v>58.87</v>
      </c>
      <c r="H5242" s="2">
        <v>41.13</v>
      </c>
      <c r="I5242" s="2" t="s">
        <v>26</v>
      </c>
      <c r="J5242" s="2" t="s">
        <v>20</v>
      </c>
      <c r="K5242" s="2">
        <v>2020</v>
      </c>
      <c r="L5242" s="2" t="s">
        <v>21</v>
      </c>
      <c r="M5242" s="3">
        <v>44138</v>
      </c>
    </row>
    <row r="5243" spans="1:13" x14ac:dyDescent="0.2">
      <c r="A5243" s="1" t="s">
        <v>13</v>
      </c>
      <c r="B5243" s="2" t="s">
        <v>131</v>
      </c>
      <c r="C5243" s="2" t="s">
        <v>15</v>
      </c>
      <c r="D5243" s="2" t="s">
        <v>5017</v>
      </c>
      <c r="E5243" s="2" t="s">
        <v>4991</v>
      </c>
      <c r="F5243" s="2" t="s">
        <v>3550</v>
      </c>
      <c r="G5243" s="2">
        <v>57.08</v>
      </c>
      <c r="H5243" s="2">
        <v>42.92</v>
      </c>
      <c r="I5243" s="2" t="s">
        <v>19</v>
      </c>
      <c r="J5243" s="2" t="s">
        <v>27</v>
      </c>
      <c r="K5243" s="2">
        <v>2020</v>
      </c>
      <c r="L5243" s="2" t="s">
        <v>21</v>
      </c>
      <c r="M5243" s="3">
        <v>44138</v>
      </c>
    </row>
    <row r="5244" spans="1:13" x14ac:dyDescent="0.2">
      <c r="A5244" s="1" t="s">
        <v>280</v>
      </c>
      <c r="B5244" s="2" t="s">
        <v>1334</v>
      </c>
      <c r="C5244" s="2" t="s">
        <v>15</v>
      </c>
      <c r="D5244" s="2" t="s">
        <v>5018</v>
      </c>
      <c r="E5244" s="2" t="s">
        <v>4991</v>
      </c>
      <c r="F5244" s="2" t="s">
        <v>245</v>
      </c>
      <c r="G5244" s="2">
        <v>66.17</v>
      </c>
      <c r="H5244" s="2">
        <v>33.83</v>
      </c>
      <c r="I5244" s="2" t="s">
        <v>26</v>
      </c>
      <c r="J5244" s="2" t="s">
        <v>20</v>
      </c>
      <c r="K5244" s="2">
        <v>2020</v>
      </c>
      <c r="L5244" s="2" t="s">
        <v>21</v>
      </c>
      <c r="M5244" s="3">
        <v>44138</v>
      </c>
    </row>
    <row r="5245" spans="1:13" x14ac:dyDescent="0.2">
      <c r="A5245" s="1" t="s">
        <v>1224</v>
      </c>
      <c r="B5245" s="2" t="s">
        <v>1225</v>
      </c>
      <c r="C5245" s="2" t="s">
        <v>15</v>
      </c>
      <c r="D5245" s="2" t="s">
        <v>5019</v>
      </c>
      <c r="E5245" s="2" t="s">
        <v>4991</v>
      </c>
      <c r="F5245" s="2" t="s">
        <v>97</v>
      </c>
      <c r="G5245" s="2">
        <v>49.46</v>
      </c>
      <c r="H5245" s="2">
        <v>50.54</v>
      </c>
      <c r="I5245" s="2" t="s">
        <v>26</v>
      </c>
      <c r="J5245" s="2" t="s">
        <v>20</v>
      </c>
      <c r="K5245" s="2">
        <v>2020</v>
      </c>
      <c r="L5245" s="2" t="s">
        <v>21</v>
      </c>
      <c r="M5245" s="3">
        <v>44138</v>
      </c>
    </row>
    <row r="5246" spans="1:13" x14ac:dyDescent="0.2">
      <c r="A5246" s="1" t="s">
        <v>116</v>
      </c>
      <c r="B5246" s="2" t="s">
        <v>1399</v>
      </c>
      <c r="C5246" s="2" t="s">
        <v>15</v>
      </c>
      <c r="D5246" s="2" t="s">
        <v>5020</v>
      </c>
      <c r="E5246" s="2" t="s">
        <v>4991</v>
      </c>
      <c r="F5246" s="2" t="s">
        <v>44</v>
      </c>
      <c r="G5246" s="2">
        <v>45.19</v>
      </c>
      <c r="H5246" s="2">
        <v>54.81</v>
      </c>
      <c r="I5246" s="2" t="s">
        <v>26</v>
      </c>
      <c r="J5246" s="2" t="s">
        <v>27</v>
      </c>
      <c r="K5246" s="2">
        <v>2020</v>
      </c>
      <c r="L5246" s="2" t="s">
        <v>21</v>
      </c>
      <c r="M5246" s="3">
        <v>44138</v>
      </c>
    </row>
    <row r="5247" spans="1:13" x14ac:dyDescent="0.2">
      <c r="A5247" s="1" t="s">
        <v>385</v>
      </c>
      <c r="B5247" s="2" t="s">
        <v>639</v>
      </c>
      <c r="C5247" s="2" t="s">
        <v>15</v>
      </c>
      <c r="D5247" s="2" t="s">
        <v>5021</v>
      </c>
      <c r="E5247" s="2" t="s">
        <v>4991</v>
      </c>
      <c r="F5247" s="2" t="s">
        <v>65</v>
      </c>
      <c r="G5247" s="2">
        <v>56.81</v>
      </c>
      <c r="H5247" s="2">
        <v>43.19</v>
      </c>
      <c r="I5247" s="2" t="s">
        <v>26</v>
      </c>
      <c r="J5247" s="2" t="s">
        <v>20</v>
      </c>
      <c r="K5247" s="2">
        <v>2020</v>
      </c>
      <c r="L5247" s="2" t="s">
        <v>21</v>
      </c>
      <c r="M5247" s="3">
        <v>44138</v>
      </c>
    </row>
    <row r="5248" spans="1:13" x14ac:dyDescent="0.2">
      <c r="A5248" s="1" t="s">
        <v>1037</v>
      </c>
      <c r="B5248" s="2" t="s">
        <v>1038</v>
      </c>
      <c r="C5248" s="2" t="s">
        <v>15</v>
      </c>
      <c r="D5248" s="2" t="s">
        <v>5022</v>
      </c>
      <c r="E5248" s="2" t="s">
        <v>4991</v>
      </c>
      <c r="F5248" s="2" t="s">
        <v>59</v>
      </c>
      <c r="G5248" s="2">
        <v>74.19</v>
      </c>
      <c r="H5248" s="2">
        <v>25.81</v>
      </c>
      <c r="I5248" s="2" t="s">
        <v>19</v>
      </c>
      <c r="J5248" s="2" t="s">
        <v>20</v>
      </c>
      <c r="K5248" s="2">
        <v>2020</v>
      </c>
      <c r="L5248" s="2" t="s">
        <v>21</v>
      </c>
      <c r="M5248" s="3">
        <v>44138</v>
      </c>
    </row>
    <row r="5249" spans="1:13" x14ac:dyDescent="0.2">
      <c r="A5249" s="1" t="s">
        <v>420</v>
      </c>
      <c r="B5249" s="2" t="s">
        <v>5023</v>
      </c>
      <c r="C5249" s="2" t="s">
        <v>15</v>
      </c>
      <c r="D5249" s="2" t="s">
        <v>5024</v>
      </c>
      <c r="E5249" s="2" t="s">
        <v>4991</v>
      </c>
      <c r="F5249" s="2" t="s">
        <v>97</v>
      </c>
      <c r="G5249" s="2">
        <v>48.58</v>
      </c>
      <c r="H5249" s="2">
        <v>51.42</v>
      </c>
      <c r="I5249" s="2" t="s">
        <v>26</v>
      </c>
      <c r="J5249" s="2" t="s">
        <v>20</v>
      </c>
      <c r="K5249" s="2">
        <v>2020</v>
      </c>
      <c r="L5249" s="2" t="s">
        <v>21</v>
      </c>
      <c r="M5249" s="3">
        <v>44138</v>
      </c>
    </row>
    <row r="5250" spans="1:13" x14ac:dyDescent="0.2">
      <c r="A5250" s="1" t="s">
        <v>79</v>
      </c>
      <c r="B5250" s="2" t="s">
        <v>5025</v>
      </c>
      <c r="C5250" s="2" t="s">
        <v>15</v>
      </c>
      <c r="D5250" s="2" t="s">
        <v>5026</v>
      </c>
      <c r="E5250" s="2" t="s">
        <v>4991</v>
      </c>
      <c r="F5250" s="2" t="s">
        <v>314</v>
      </c>
      <c r="G5250" s="2">
        <v>39.68</v>
      </c>
      <c r="H5250" s="2">
        <v>60.32</v>
      </c>
      <c r="I5250" s="2" t="s">
        <v>26</v>
      </c>
      <c r="J5250" s="2" t="s">
        <v>20</v>
      </c>
      <c r="K5250" s="2">
        <v>2020</v>
      </c>
      <c r="L5250" s="2" t="s">
        <v>21</v>
      </c>
      <c r="M5250" s="3">
        <v>44138</v>
      </c>
    </row>
    <row r="5251" spans="1:13" x14ac:dyDescent="0.2">
      <c r="A5251" s="1" t="s">
        <v>13</v>
      </c>
      <c r="B5251" s="2" t="s">
        <v>2044</v>
      </c>
      <c r="C5251" s="2" t="s">
        <v>15</v>
      </c>
      <c r="D5251" s="2" t="s">
        <v>5027</v>
      </c>
      <c r="E5251" s="2" t="s">
        <v>4991</v>
      </c>
      <c r="F5251" s="2" t="s">
        <v>412</v>
      </c>
      <c r="G5251" s="2">
        <v>82.37</v>
      </c>
      <c r="H5251" s="2">
        <v>17.63</v>
      </c>
      <c r="I5251" s="2" t="s">
        <v>19</v>
      </c>
      <c r="J5251" s="2" t="s">
        <v>20</v>
      </c>
      <c r="K5251" s="2">
        <v>2020</v>
      </c>
      <c r="L5251" s="2" t="s">
        <v>21</v>
      </c>
      <c r="M5251" s="3">
        <v>44138</v>
      </c>
    </row>
    <row r="5252" spans="1:13" x14ac:dyDescent="0.2">
      <c r="A5252" s="1" t="s">
        <v>391</v>
      </c>
      <c r="B5252" s="2" t="s">
        <v>5028</v>
      </c>
      <c r="C5252" s="2" t="s">
        <v>15</v>
      </c>
      <c r="D5252" s="2" t="s">
        <v>5029</v>
      </c>
      <c r="E5252" s="2" t="s">
        <v>4991</v>
      </c>
      <c r="F5252" s="2" t="s">
        <v>130</v>
      </c>
      <c r="G5252" s="2">
        <v>50.99</v>
      </c>
      <c r="H5252" s="2">
        <v>49.01</v>
      </c>
      <c r="I5252" s="2" t="s">
        <v>26</v>
      </c>
      <c r="J5252" s="2" t="s">
        <v>20</v>
      </c>
      <c r="K5252" s="2">
        <v>2020</v>
      </c>
      <c r="L5252" s="2" t="s">
        <v>21</v>
      </c>
      <c r="M5252" s="3">
        <v>44138</v>
      </c>
    </row>
    <row r="5253" spans="1:13" x14ac:dyDescent="0.2">
      <c r="A5253" s="1" t="s">
        <v>100</v>
      </c>
      <c r="B5253" s="2" t="s">
        <v>5030</v>
      </c>
      <c r="C5253" s="2" t="s">
        <v>15</v>
      </c>
      <c r="D5253" s="2" t="s">
        <v>5031</v>
      </c>
      <c r="E5253" s="2" t="s">
        <v>4991</v>
      </c>
      <c r="F5253" s="2" t="s">
        <v>130</v>
      </c>
      <c r="G5253" s="2">
        <v>67.709999999999994</v>
      </c>
      <c r="H5253" s="2">
        <v>32.29</v>
      </c>
      <c r="I5253" s="2" t="s">
        <v>19</v>
      </c>
      <c r="J5253" s="2" t="s">
        <v>20</v>
      </c>
      <c r="K5253" s="2">
        <v>2020</v>
      </c>
      <c r="L5253" s="2" t="s">
        <v>21</v>
      </c>
      <c r="M5253" s="3">
        <v>44138</v>
      </c>
    </row>
    <row r="5254" spans="1:13" x14ac:dyDescent="0.2">
      <c r="A5254" s="1" t="s">
        <v>100</v>
      </c>
      <c r="B5254" s="2" t="s">
        <v>101</v>
      </c>
      <c r="C5254" s="2" t="s">
        <v>15</v>
      </c>
      <c r="D5254" s="2" t="s">
        <v>5032</v>
      </c>
      <c r="E5254" s="2" t="s">
        <v>4991</v>
      </c>
      <c r="F5254" s="2" t="s">
        <v>95</v>
      </c>
      <c r="G5254" s="2">
        <v>70.55</v>
      </c>
      <c r="H5254" s="2">
        <v>29.45</v>
      </c>
      <c r="I5254" s="2" t="s">
        <v>19</v>
      </c>
      <c r="J5254" s="2" t="s">
        <v>20</v>
      </c>
      <c r="K5254" s="2">
        <v>2020</v>
      </c>
      <c r="L5254" s="2" t="s">
        <v>21</v>
      </c>
      <c r="M5254" s="3">
        <v>44138</v>
      </c>
    </row>
    <row r="5255" spans="1:13" x14ac:dyDescent="0.2">
      <c r="A5255" s="1" t="s">
        <v>79</v>
      </c>
      <c r="B5255" s="2" t="s">
        <v>5033</v>
      </c>
      <c r="C5255" s="2" t="s">
        <v>15</v>
      </c>
      <c r="D5255" s="2" t="s">
        <v>5034</v>
      </c>
      <c r="E5255" s="2" t="s">
        <v>4991</v>
      </c>
      <c r="F5255" s="2" t="s">
        <v>176</v>
      </c>
      <c r="G5255" s="2">
        <v>56.56</v>
      </c>
      <c r="H5255" s="2">
        <v>43.44</v>
      </c>
      <c r="I5255" s="2" t="s">
        <v>26</v>
      </c>
      <c r="J5255" s="2" t="s">
        <v>20</v>
      </c>
      <c r="K5255" s="2">
        <v>2020</v>
      </c>
      <c r="L5255" s="2" t="s">
        <v>21</v>
      </c>
      <c r="M5255" s="3">
        <v>44138</v>
      </c>
    </row>
    <row r="5256" spans="1:13" x14ac:dyDescent="0.2">
      <c r="A5256" s="1" t="s">
        <v>177</v>
      </c>
      <c r="B5256" s="2" t="s">
        <v>5035</v>
      </c>
      <c r="C5256" s="2" t="s">
        <v>15</v>
      </c>
      <c r="D5256" s="2" t="s">
        <v>5036</v>
      </c>
      <c r="E5256" s="2" t="s">
        <v>4991</v>
      </c>
      <c r="F5256" s="2" t="s">
        <v>90</v>
      </c>
      <c r="G5256" s="2">
        <v>75.38</v>
      </c>
      <c r="H5256" s="2">
        <v>24.62</v>
      </c>
      <c r="I5256" s="2" t="s">
        <v>19</v>
      </c>
      <c r="J5256" s="2" t="s">
        <v>20</v>
      </c>
      <c r="K5256" s="2">
        <v>2020</v>
      </c>
      <c r="L5256" s="2" t="s">
        <v>21</v>
      </c>
      <c r="M5256" s="3">
        <v>44138</v>
      </c>
    </row>
    <row r="5257" spans="1:13" x14ac:dyDescent="0.2">
      <c r="A5257" s="1" t="s">
        <v>220</v>
      </c>
      <c r="B5257" s="2" t="s">
        <v>5037</v>
      </c>
      <c r="C5257" s="2" t="s">
        <v>15</v>
      </c>
      <c r="D5257" s="2" t="s">
        <v>5038</v>
      </c>
      <c r="E5257" s="2" t="s">
        <v>4991</v>
      </c>
      <c r="F5257" s="2" t="s">
        <v>121</v>
      </c>
      <c r="G5257" s="2">
        <v>54.42</v>
      </c>
      <c r="H5257" s="2">
        <v>45.58</v>
      </c>
      <c r="I5257" s="2" t="s">
        <v>26</v>
      </c>
      <c r="J5257" s="2" t="s">
        <v>20</v>
      </c>
      <c r="K5257" s="2">
        <v>2020</v>
      </c>
      <c r="L5257" s="2" t="s">
        <v>21</v>
      </c>
      <c r="M5257" s="3">
        <v>44138</v>
      </c>
    </row>
    <row r="5258" spans="1:13" x14ac:dyDescent="0.2">
      <c r="A5258" s="1" t="s">
        <v>1037</v>
      </c>
      <c r="B5258" s="2" t="s">
        <v>5039</v>
      </c>
      <c r="C5258" s="2" t="s">
        <v>15</v>
      </c>
      <c r="D5258" s="2" t="s">
        <v>5040</v>
      </c>
      <c r="E5258" s="2" t="s">
        <v>4991</v>
      </c>
      <c r="F5258" s="2" t="s">
        <v>245</v>
      </c>
      <c r="G5258" s="2">
        <v>70.2</v>
      </c>
      <c r="H5258" s="2">
        <v>29.8</v>
      </c>
      <c r="I5258" s="2" t="s">
        <v>19</v>
      </c>
      <c r="J5258" s="2" t="s">
        <v>20</v>
      </c>
      <c r="K5258" s="2">
        <v>2020</v>
      </c>
      <c r="L5258" s="2" t="s">
        <v>21</v>
      </c>
      <c r="M5258" s="3">
        <v>44138</v>
      </c>
    </row>
    <row r="5259" spans="1:13" x14ac:dyDescent="0.2">
      <c r="A5259" s="1" t="s">
        <v>220</v>
      </c>
      <c r="B5259" s="2" t="s">
        <v>5041</v>
      </c>
      <c r="C5259" s="2" t="s">
        <v>15</v>
      </c>
      <c r="D5259" s="2" t="s">
        <v>5042</v>
      </c>
      <c r="E5259" s="2" t="s">
        <v>4991</v>
      </c>
      <c r="F5259" s="2" t="s">
        <v>18</v>
      </c>
      <c r="G5259" s="2">
        <v>61.5</v>
      </c>
      <c r="H5259" s="2">
        <v>38.5</v>
      </c>
      <c r="I5259" s="2" t="s">
        <v>26</v>
      </c>
      <c r="J5259" s="2" t="s">
        <v>20</v>
      </c>
      <c r="K5259" s="2">
        <v>2020</v>
      </c>
      <c r="L5259" s="2" t="s">
        <v>21</v>
      </c>
      <c r="M5259" s="3">
        <v>44138</v>
      </c>
    </row>
    <row r="5260" spans="1:13" x14ac:dyDescent="0.2">
      <c r="A5260" s="1" t="s">
        <v>1037</v>
      </c>
      <c r="B5260" s="2" t="s">
        <v>5043</v>
      </c>
      <c r="C5260" s="2" t="s">
        <v>15</v>
      </c>
      <c r="D5260" s="2" t="s">
        <v>5044</v>
      </c>
      <c r="E5260" s="2" t="s">
        <v>4991</v>
      </c>
      <c r="F5260" s="2" t="s">
        <v>65</v>
      </c>
      <c r="G5260" s="2">
        <v>75.239999999999995</v>
      </c>
      <c r="H5260" s="2">
        <v>24.76</v>
      </c>
      <c r="I5260" s="2" t="s">
        <v>19</v>
      </c>
      <c r="J5260" s="2" t="s">
        <v>20</v>
      </c>
      <c r="K5260" s="2">
        <v>2020</v>
      </c>
      <c r="L5260" s="2" t="s">
        <v>21</v>
      </c>
      <c r="M5260" s="3">
        <v>44138</v>
      </c>
    </row>
    <row r="5261" spans="1:13" x14ac:dyDescent="0.2">
      <c r="A5261" s="1" t="s">
        <v>385</v>
      </c>
      <c r="B5261" s="2" t="s">
        <v>5045</v>
      </c>
      <c r="C5261" s="2" t="s">
        <v>15</v>
      </c>
      <c r="D5261" s="2" t="s">
        <v>5046</v>
      </c>
      <c r="E5261" s="2" t="s">
        <v>4991</v>
      </c>
      <c r="F5261" s="2" t="s">
        <v>245</v>
      </c>
      <c r="G5261" s="2">
        <v>55.72</v>
      </c>
      <c r="H5261" s="2">
        <v>44.28</v>
      </c>
      <c r="I5261" s="2" t="s">
        <v>26</v>
      </c>
      <c r="J5261" s="2" t="s">
        <v>20</v>
      </c>
      <c r="K5261" s="2">
        <v>2020</v>
      </c>
      <c r="L5261" s="2" t="s">
        <v>21</v>
      </c>
      <c r="M5261" s="3">
        <v>44138</v>
      </c>
    </row>
    <row r="5262" spans="1:13" x14ac:dyDescent="0.2">
      <c r="A5262" s="1" t="s">
        <v>242</v>
      </c>
      <c r="B5262" s="2" t="s">
        <v>5047</v>
      </c>
      <c r="C5262" s="2" t="s">
        <v>24</v>
      </c>
      <c r="D5262" s="2">
        <v>90000000</v>
      </c>
      <c r="E5262" s="2" t="s">
        <v>4991</v>
      </c>
      <c r="F5262" s="2" t="s">
        <v>257</v>
      </c>
      <c r="G5262" s="2">
        <v>66.78</v>
      </c>
      <c r="H5262" s="2">
        <v>33.22</v>
      </c>
      <c r="I5262" s="2" t="s">
        <v>19</v>
      </c>
      <c r="J5262" s="2" t="s">
        <v>20</v>
      </c>
      <c r="K5262" s="2">
        <v>2020</v>
      </c>
      <c r="L5262" s="2" t="s">
        <v>21</v>
      </c>
      <c r="M5262" s="3">
        <v>44138</v>
      </c>
    </row>
    <row r="5263" spans="1:13" x14ac:dyDescent="0.2">
      <c r="A5263" s="1" t="s">
        <v>205</v>
      </c>
      <c r="B5263" s="2" t="s">
        <v>5048</v>
      </c>
      <c r="C5263" s="2" t="s">
        <v>15</v>
      </c>
      <c r="D5263" s="2" t="s">
        <v>5049</v>
      </c>
      <c r="E5263" s="2" t="s">
        <v>4991</v>
      </c>
      <c r="F5263" s="2" t="s">
        <v>121</v>
      </c>
      <c r="G5263" s="2">
        <v>73.540000000000006</v>
      </c>
      <c r="H5263" s="2">
        <v>26.46</v>
      </c>
      <c r="I5263" s="2" t="s">
        <v>19</v>
      </c>
      <c r="J5263" s="2" t="s">
        <v>20</v>
      </c>
      <c r="K5263" s="2">
        <v>2020</v>
      </c>
      <c r="L5263" s="2" t="s">
        <v>21</v>
      </c>
      <c r="M5263" s="3">
        <v>44138</v>
      </c>
    </row>
    <row r="5264" spans="1:13" x14ac:dyDescent="0.2">
      <c r="A5264" s="1" t="s">
        <v>108</v>
      </c>
      <c r="B5264" s="2" t="s">
        <v>5006</v>
      </c>
      <c r="C5264" s="2" t="s">
        <v>15</v>
      </c>
      <c r="D5264" s="2" t="s">
        <v>5050</v>
      </c>
      <c r="E5264" s="2" t="s">
        <v>4991</v>
      </c>
      <c r="F5264" s="2" t="s">
        <v>97</v>
      </c>
      <c r="G5264" s="2">
        <v>63.17</v>
      </c>
      <c r="H5264" s="2">
        <v>36.83</v>
      </c>
      <c r="I5264" s="2" t="s">
        <v>26</v>
      </c>
      <c r="J5264" s="2" t="s">
        <v>20</v>
      </c>
      <c r="K5264" s="2">
        <v>2020</v>
      </c>
      <c r="L5264" s="2" t="s">
        <v>21</v>
      </c>
      <c r="M5264" s="3">
        <v>44138</v>
      </c>
    </row>
    <row r="5265" spans="1:13" x14ac:dyDescent="0.2">
      <c r="A5265" s="1" t="s">
        <v>91</v>
      </c>
      <c r="B5265" s="2" t="s">
        <v>5051</v>
      </c>
      <c r="C5265" s="2" t="s">
        <v>15</v>
      </c>
      <c r="D5265" s="2" t="s">
        <v>5052</v>
      </c>
      <c r="E5265" s="2" t="s">
        <v>4991</v>
      </c>
      <c r="F5265" s="2" t="s">
        <v>159</v>
      </c>
      <c r="G5265" s="2">
        <v>80.14</v>
      </c>
      <c r="H5265" s="2">
        <v>19.86</v>
      </c>
      <c r="I5265" s="2" t="s">
        <v>19</v>
      </c>
      <c r="J5265" s="2" t="s">
        <v>20</v>
      </c>
      <c r="K5265" s="2">
        <v>2020</v>
      </c>
      <c r="L5265" s="2" t="s">
        <v>21</v>
      </c>
      <c r="M5265" s="3">
        <v>44138</v>
      </c>
    </row>
    <row r="5266" spans="1:13" x14ac:dyDescent="0.2">
      <c r="A5266" s="1" t="s">
        <v>69</v>
      </c>
      <c r="B5266" s="2" t="s">
        <v>5053</v>
      </c>
      <c r="C5266" s="2" t="s">
        <v>15</v>
      </c>
      <c r="D5266" s="2" t="s">
        <v>5054</v>
      </c>
      <c r="E5266" s="2" t="s">
        <v>4991</v>
      </c>
      <c r="F5266" s="2" t="s">
        <v>140</v>
      </c>
      <c r="G5266" s="2">
        <v>47.97</v>
      </c>
      <c r="H5266" s="2">
        <v>52.03</v>
      </c>
      <c r="I5266" s="2" t="s">
        <v>26</v>
      </c>
      <c r="J5266" s="2" t="s">
        <v>27</v>
      </c>
      <c r="K5266" s="2">
        <v>2020</v>
      </c>
      <c r="L5266" s="2" t="s">
        <v>21</v>
      </c>
      <c r="M5266" s="3">
        <v>44138</v>
      </c>
    </row>
    <row r="5267" spans="1:13" x14ac:dyDescent="0.2">
      <c r="A5267" s="1" t="s">
        <v>293</v>
      </c>
      <c r="B5267" s="2" t="s">
        <v>5055</v>
      </c>
      <c r="C5267" s="2" t="s">
        <v>15</v>
      </c>
      <c r="D5267" s="2" t="s">
        <v>5056</v>
      </c>
      <c r="E5267" s="2" t="s">
        <v>4991</v>
      </c>
      <c r="F5267" s="2" t="s">
        <v>140</v>
      </c>
      <c r="G5267" s="2">
        <v>73.430000000000007</v>
      </c>
      <c r="H5267" s="2">
        <v>26.57</v>
      </c>
      <c r="I5267" s="2" t="s">
        <v>19</v>
      </c>
      <c r="J5267" s="2" t="s">
        <v>20</v>
      </c>
      <c r="K5267" s="2">
        <v>2020</v>
      </c>
      <c r="L5267" s="2" t="s">
        <v>21</v>
      </c>
      <c r="M5267" s="3">
        <v>44138</v>
      </c>
    </row>
    <row r="5268" spans="1:13" x14ac:dyDescent="0.2">
      <c r="A5268" s="1" t="s">
        <v>108</v>
      </c>
      <c r="B5268" s="2" t="s">
        <v>5057</v>
      </c>
      <c r="C5268" s="2" t="s">
        <v>15</v>
      </c>
      <c r="D5268" s="2" t="s">
        <v>5058</v>
      </c>
      <c r="E5268" s="2" t="s">
        <v>4991</v>
      </c>
      <c r="F5268" s="2" t="s">
        <v>176</v>
      </c>
      <c r="G5268" s="2">
        <v>74</v>
      </c>
      <c r="H5268" s="2">
        <v>26</v>
      </c>
      <c r="I5268" s="2" t="s">
        <v>19</v>
      </c>
      <c r="J5268" s="2" t="s">
        <v>20</v>
      </c>
      <c r="K5268" s="2">
        <v>2020</v>
      </c>
      <c r="L5268" s="2" t="s">
        <v>21</v>
      </c>
      <c r="M5268" s="3">
        <v>44138</v>
      </c>
    </row>
    <row r="5269" spans="1:13" x14ac:dyDescent="0.2">
      <c r="A5269" s="1" t="s">
        <v>1224</v>
      </c>
      <c r="B5269" s="2" t="s">
        <v>5059</v>
      </c>
      <c r="C5269" s="2" t="s">
        <v>15</v>
      </c>
      <c r="D5269" s="2" t="s">
        <v>5060</v>
      </c>
      <c r="E5269" s="2" t="s">
        <v>4991</v>
      </c>
      <c r="F5269" s="2" t="s">
        <v>136</v>
      </c>
      <c r="G5269" s="2">
        <v>72.349999999999994</v>
      </c>
      <c r="H5269" s="2">
        <v>27.65</v>
      </c>
      <c r="I5269" s="2" t="s">
        <v>19</v>
      </c>
      <c r="J5269" s="2" t="s">
        <v>20</v>
      </c>
      <c r="K5269" s="2">
        <v>2020</v>
      </c>
      <c r="L5269" s="2" t="s">
        <v>21</v>
      </c>
      <c r="M5269" s="3">
        <v>44138</v>
      </c>
    </row>
    <row r="5270" spans="1:13" x14ac:dyDescent="0.2">
      <c r="A5270" s="1" t="s">
        <v>100</v>
      </c>
      <c r="B5270" s="2" t="s">
        <v>5061</v>
      </c>
      <c r="C5270" s="2" t="s">
        <v>15</v>
      </c>
      <c r="D5270" s="2" t="s">
        <v>5062</v>
      </c>
      <c r="E5270" s="2" t="s">
        <v>4991</v>
      </c>
      <c r="F5270" s="2" t="s">
        <v>245</v>
      </c>
      <c r="G5270" s="2">
        <v>65.5</v>
      </c>
      <c r="H5270" s="2">
        <v>34.5</v>
      </c>
      <c r="I5270" s="2" t="s">
        <v>26</v>
      </c>
      <c r="J5270" s="2" t="s">
        <v>20</v>
      </c>
      <c r="K5270" s="2">
        <v>2020</v>
      </c>
      <c r="L5270" s="2" t="s">
        <v>21</v>
      </c>
      <c r="M5270" s="3">
        <v>44138</v>
      </c>
    </row>
    <row r="5271" spans="1:13" x14ac:dyDescent="0.2">
      <c r="A5271" s="1" t="s">
        <v>339</v>
      </c>
      <c r="B5271" s="2" t="s">
        <v>5063</v>
      </c>
      <c r="C5271" s="2" t="s">
        <v>15</v>
      </c>
      <c r="D5271" s="2" t="s">
        <v>5064</v>
      </c>
      <c r="E5271" s="2" t="s">
        <v>4991</v>
      </c>
      <c r="F5271" s="2" t="s">
        <v>95</v>
      </c>
      <c r="G5271" s="2">
        <v>81.13</v>
      </c>
      <c r="H5271" s="2">
        <v>18.87</v>
      </c>
      <c r="I5271" s="2" t="s">
        <v>19</v>
      </c>
      <c r="J5271" s="2" t="s">
        <v>20</v>
      </c>
      <c r="K5271" s="2">
        <v>2020</v>
      </c>
      <c r="L5271" s="2" t="s">
        <v>36</v>
      </c>
      <c r="M5271" s="3">
        <v>43956</v>
      </c>
    </row>
    <row r="5272" spans="1:13" x14ac:dyDescent="0.2">
      <c r="A5272" s="1" t="s">
        <v>621</v>
      </c>
      <c r="B5272" s="2" t="s">
        <v>5002</v>
      </c>
      <c r="C5272" s="2" t="s">
        <v>15</v>
      </c>
      <c r="D5272" s="2" t="s">
        <v>5065</v>
      </c>
      <c r="E5272" s="2" t="s">
        <v>4991</v>
      </c>
      <c r="F5272" s="2" t="s">
        <v>107</v>
      </c>
      <c r="G5272" s="2">
        <v>63.36</v>
      </c>
      <c r="H5272" s="2">
        <v>36.64</v>
      </c>
      <c r="I5272" s="2" t="s">
        <v>26</v>
      </c>
      <c r="J5272" s="2" t="s">
        <v>20</v>
      </c>
      <c r="K5272" s="2">
        <v>2020</v>
      </c>
      <c r="L5272" s="2" t="s">
        <v>36</v>
      </c>
      <c r="M5272" s="3">
        <v>43956</v>
      </c>
    </row>
    <row r="5273" spans="1:13" x14ac:dyDescent="0.2">
      <c r="A5273" s="1" t="s">
        <v>83</v>
      </c>
      <c r="B5273" s="2" t="s">
        <v>84</v>
      </c>
      <c r="C5273" s="2" t="s">
        <v>24</v>
      </c>
      <c r="D5273" s="2">
        <v>628500000</v>
      </c>
      <c r="E5273" s="2" t="s">
        <v>4991</v>
      </c>
      <c r="F5273" s="2" t="s">
        <v>55</v>
      </c>
      <c r="G5273" s="2">
        <v>82.84</v>
      </c>
      <c r="H5273" s="2">
        <v>17.16</v>
      </c>
      <c r="I5273" s="2" t="s">
        <v>19</v>
      </c>
      <c r="J5273" s="2" t="s">
        <v>20</v>
      </c>
      <c r="K5273" s="2">
        <v>2020</v>
      </c>
      <c r="L5273" s="2" t="s">
        <v>49</v>
      </c>
      <c r="M5273" s="3">
        <v>43893</v>
      </c>
    </row>
    <row r="5274" spans="1:13" x14ac:dyDescent="0.2">
      <c r="A5274" s="1" t="s">
        <v>108</v>
      </c>
      <c r="B5274" s="2" t="s">
        <v>147</v>
      </c>
      <c r="C5274" s="2" t="s">
        <v>15</v>
      </c>
      <c r="D5274" s="2" t="s">
        <v>5066</v>
      </c>
      <c r="E5274" s="2" t="s">
        <v>4991</v>
      </c>
      <c r="F5274" s="2" t="s">
        <v>245</v>
      </c>
      <c r="G5274" s="2">
        <v>64.84</v>
      </c>
      <c r="H5274" s="2">
        <v>35.159999999999997</v>
      </c>
      <c r="I5274" s="2" t="s">
        <v>26</v>
      </c>
      <c r="J5274" s="2" t="s">
        <v>20</v>
      </c>
      <c r="K5274" s="2">
        <v>2020</v>
      </c>
      <c r="L5274" s="2" t="s">
        <v>49</v>
      </c>
      <c r="M5274" s="3">
        <v>43893</v>
      </c>
    </row>
    <row r="5275" spans="1:13" x14ac:dyDescent="0.2">
      <c r="A5275" s="1" t="s">
        <v>280</v>
      </c>
      <c r="B5275" s="2" t="s">
        <v>1396</v>
      </c>
      <c r="C5275" s="2" t="s">
        <v>15</v>
      </c>
      <c r="D5275" s="2" t="s">
        <v>5067</v>
      </c>
      <c r="E5275" s="2" t="s">
        <v>4991</v>
      </c>
      <c r="F5275" s="2" t="s">
        <v>245</v>
      </c>
      <c r="G5275" s="2">
        <v>59.64</v>
      </c>
      <c r="H5275" s="2">
        <v>40.36</v>
      </c>
      <c r="I5275" s="2" t="s">
        <v>26</v>
      </c>
      <c r="J5275" s="2" t="s">
        <v>20</v>
      </c>
      <c r="K5275" s="2">
        <v>2020</v>
      </c>
      <c r="L5275" s="2" t="s">
        <v>49</v>
      </c>
      <c r="M5275" s="3">
        <v>43893</v>
      </c>
    </row>
    <row r="5276" spans="1:13" x14ac:dyDescent="0.2">
      <c r="A5276" s="1" t="s">
        <v>1224</v>
      </c>
      <c r="B5276" s="2" t="s">
        <v>1225</v>
      </c>
      <c r="C5276" s="2" t="s">
        <v>15</v>
      </c>
      <c r="D5276" s="2" t="s">
        <v>5068</v>
      </c>
      <c r="E5276" s="2" t="s">
        <v>4991</v>
      </c>
      <c r="F5276" s="2" t="s">
        <v>59</v>
      </c>
      <c r="G5276" s="2">
        <v>52.84</v>
      </c>
      <c r="H5276" s="2">
        <v>47.16</v>
      </c>
      <c r="I5276" s="2" t="s">
        <v>26</v>
      </c>
      <c r="J5276" s="2" t="s">
        <v>20</v>
      </c>
      <c r="K5276" s="2">
        <v>2020</v>
      </c>
      <c r="L5276" s="2" t="s">
        <v>49</v>
      </c>
      <c r="M5276" s="3">
        <v>43893</v>
      </c>
    </row>
    <row r="5277" spans="1:13" x14ac:dyDescent="0.2">
      <c r="A5277" s="1" t="s">
        <v>242</v>
      </c>
      <c r="B5277" s="2" t="s">
        <v>494</v>
      </c>
      <c r="C5277" s="2" t="s">
        <v>15</v>
      </c>
      <c r="D5277" s="2" t="s">
        <v>5069</v>
      </c>
      <c r="E5277" s="2" t="s">
        <v>4991</v>
      </c>
      <c r="F5277" s="2" t="s">
        <v>90</v>
      </c>
      <c r="G5277" s="2">
        <v>74.5</v>
      </c>
      <c r="H5277" s="2">
        <v>25.5</v>
      </c>
      <c r="I5277" s="2" t="s">
        <v>19</v>
      </c>
      <c r="J5277" s="2" t="s">
        <v>20</v>
      </c>
      <c r="K5277" s="2">
        <v>2020</v>
      </c>
      <c r="L5277" s="2" t="s">
        <v>49</v>
      </c>
      <c r="M5277" s="3">
        <v>43893</v>
      </c>
    </row>
    <row r="5278" spans="1:13" x14ac:dyDescent="0.2">
      <c r="A5278" s="1" t="s">
        <v>293</v>
      </c>
      <c r="B5278" s="2" t="s">
        <v>5070</v>
      </c>
      <c r="C5278" s="2" t="s">
        <v>15</v>
      </c>
      <c r="D5278" s="2" t="s">
        <v>5071</v>
      </c>
      <c r="E5278" s="2" t="s">
        <v>4991</v>
      </c>
      <c r="F5278" s="2" t="s">
        <v>44</v>
      </c>
      <c r="G5278" s="2">
        <v>56.39</v>
      </c>
      <c r="H5278" s="2">
        <v>43.61</v>
      </c>
      <c r="I5278" s="2" t="s">
        <v>26</v>
      </c>
      <c r="J5278" s="2" t="s">
        <v>20</v>
      </c>
      <c r="K5278" s="2">
        <v>2020</v>
      </c>
      <c r="L5278" s="2" t="s">
        <v>49</v>
      </c>
      <c r="M5278" s="3">
        <v>43893</v>
      </c>
    </row>
    <row r="5279" spans="1:13" x14ac:dyDescent="0.2">
      <c r="A5279" s="1" t="s">
        <v>217</v>
      </c>
      <c r="B5279" s="2" t="s">
        <v>513</v>
      </c>
      <c r="C5279" s="2" t="s">
        <v>15</v>
      </c>
      <c r="D5279" s="2" t="s">
        <v>5072</v>
      </c>
      <c r="E5279" s="2" t="s">
        <v>4991</v>
      </c>
      <c r="F5279" s="2" t="s">
        <v>130</v>
      </c>
      <c r="G5279" s="2">
        <v>62.63</v>
      </c>
      <c r="H5279" s="2">
        <v>37.369999999999997</v>
      </c>
      <c r="I5279" s="2" t="s">
        <v>26</v>
      </c>
      <c r="J5279" s="2" t="s">
        <v>20</v>
      </c>
      <c r="K5279" s="2">
        <v>2020</v>
      </c>
      <c r="L5279" s="2" t="s">
        <v>49</v>
      </c>
      <c r="M5279" s="3">
        <v>43893</v>
      </c>
    </row>
    <row r="5280" spans="1:13" x14ac:dyDescent="0.2">
      <c r="A5280" s="1" t="s">
        <v>100</v>
      </c>
      <c r="B5280" s="2" t="s">
        <v>777</v>
      </c>
      <c r="C5280" s="2" t="s">
        <v>15</v>
      </c>
      <c r="D5280" s="2" t="s">
        <v>5073</v>
      </c>
      <c r="E5280" s="2" t="s">
        <v>4991</v>
      </c>
      <c r="F5280" s="2" t="s">
        <v>107</v>
      </c>
      <c r="G5280" s="2">
        <v>54.03</v>
      </c>
      <c r="H5280" s="2">
        <v>45.97</v>
      </c>
      <c r="I5280" s="2" t="s">
        <v>19</v>
      </c>
      <c r="J5280" s="2" t="s">
        <v>27</v>
      </c>
      <c r="K5280" s="2">
        <v>2020</v>
      </c>
      <c r="L5280" s="2" t="s">
        <v>49</v>
      </c>
      <c r="M5280" s="3">
        <v>43893</v>
      </c>
    </row>
    <row r="5281" spans="1:13" x14ac:dyDescent="0.2">
      <c r="A5281" s="1" t="s">
        <v>40</v>
      </c>
      <c r="B5281" s="2" t="s">
        <v>5074</v>
      </c>
      <c r="C5281" s="2" t="s">
        <v>15</v>
      </c>
      <c r="D5281" s="2" t="s">
        <v>5075</v>
      </c>
      <c r="E5281" s="2" t="s">
        <v>4991</v>
      </c>
      <c r="F5281" s="2" t="s">
        <v>55</v>
      </c>
      <c r="G5281" s="2">
        <v>61.51</v>
      </c>
      <c r="H5281" s="2">
        <v>38.49</v>
      </c>
      <c r="I5281" s="2" t="s">
        <v>26</v>
      </c>
      <c r="J5281" s="2" t="s">
        <v>20</v>
      </c>
      <c r="K5281" s="2">
        <v>2020</v>
      </c>
      <c r="L5281" s="2" t="s">
        <v>49</v>
      </c>
      <c r="M5281" s="3">
        <v>43893</v>
      </c>
    </row>
    <row r="5282" spans="1:13" x14ac:dyDescent="0.2">
      <c r="A5282" s="1" t="s">
        <v>535</v>
      </c>
      <c r="B5282" s="2" t="s">
        <v>5076</v>
      </c>
      <c r="C5282" s="2" t="s">
        <v>15</v>
      </c>
      <c r="D5282" s="2" t="s">
        <v>5077</v>
      </c>
      <c r="E5282" s="2" t="s">
        <v>4991</v>
      </c>
      <c r="F5282" s="2" t="s">
        <v>55</v>
      </c>
      <c r="G5282" s="2">
        <v>54.73</v>
      </c>
      <c r="H5282" s="2">
        <v>45.27</v>
      </c>
      <c r="I5282" s="2" t="s">
        <v>26</v>
      </c>
      <c r="J5282" s="2" t="s">
        <v>20</v>
      </c>
      <c r="K5282" s="2">
        <v>2020</v>
      </c>
      <c r="L5282" s="2" t="s">
        <v>49</v>
      </c>
      <c r="M5282" s="3">
        <v>43893</v>
      </c>
    </row>
    <row r="5283" spans="1:13" x14ac:dyDescent="0.2">
      <c r="A5283" s="1" t="s">
        <v>150</v>
      </c>
      <c r="B5283" s="2" t="s">
        <v>5078</v>
      </c>
      <c r="C5283" s="2" t="s">
        <v>15</v>
      </c>
      <c r="D5283" s="2" t="s">
        <v>5079</v>
      </c>
      <c r="E5283" s="2" t="s">
        <v>4991</v>
      </c>
      <c r="F5283" s="2" t="s">
        <v>136</v>
      </c>
      <c r="G5283" s="2">
        <v>58.29</v>
      </c>
      <c r="H5283" s="2">
        <v>41.71</v>
      </c>
      <c r="I5283" s="2" t="s">
        <v>26</v>
      </c>
      <c r="J5283" s="2" t="s">
        <v>20</v>
      </c>
      <c r="K5283" s="2">
        <v>2020</v>
      </c>
      <c r="L5283" s="2" t="s">
        <v>49</v>
      </c>
      <c r="M5283" s="3">
        <v>43893</v>
      </c>
    </row>
    <row r="5284" spans="1:13" x14ac:dyDescent="0.2">
      <c r="A5284" s="1" t="s">
        <v>293</v>
      </c>
      <c r="B5284" s="2" t="s">
        <v>5080</v>
      </c>
      <c r="C5284" s="2" t="s">
        <v>15</v>
      </c>
      <c r="D5284" s="2" t="s">
        <v>5081</v>
      </c>
      <c r="E5284" s="2" t="s">
        <v>4991</v>
      </c>
      <c r="F5284" s="2" t="s">
        <v>159</v>
      </c>
      <c r="G5284" s="2">
        <v>51.16</v>
      </c>
      <c r="H5284" s="2">
        <v>48.84</v>
      </c>
      <c r="I5284" s="2" t="s">
        <v>26</v>
      </c>
      <c r="J5284" s="2" t="s">
        <v>20</v>
      </c>
      <c r="K5284" s="2">
        <v>2020</v>
      </c>
      <c r="L5284" s="2" t="s">
        <v>49</v>
      </c>
      <c r="M5284" s="3">
        <v>43893</v>
      </c>
    </row>
    <row r="5285" spans="1:13" x14ac:dyDescent="0.2">
      <c r="A5285" s="1" t="s">
        <v>177</v>
      </c>
      <c r="B5285" s="2" t="s">
        <v>5035</v>
      </c>
      <c r="C5285" s="2" t="s">
        <v>15</v>
      </c>
      <c r="D5285" s="2" t="s">
        <v>5082</v>
      </c>
      <c r="E5285" s="2" t="s">
        <v>4991</v>
      </c>
      <c r="F5285" s="2" t="s">
        <v>233</v>
      </c>
      <c r="G5285" s="2">
        <v>63.76</v>
      </c>
      <c r="H5285" s="2">
        <v>36.24</v>
      </c>
      <c r="I5285" s="2" t="s">
        <v>26</v>
      </c>
      <c r="J5285" s="2" t="s">
        <v>20</v>
      </c>
      <c r="K5285" s="2">
        <v>2020</v>
      </c>
      <c r="L5285" s="2" t="s">
        <v>49</v>
      </c>
      <c r="M5285" s="3">
        <v>43893</v>
      </c>
    </row>
    <row r="5286" spans="1:13" x14ac:dyDescent="0.2">
      <c r="A5286" s="1" t="s">
        <v>220</v>
      </c>
      <c r="B5286" s="2" t="s">
        <v>5037</v>
      </c>
      <c r="C5286" s="2" t="s">
        <v>15</v>
      </c>
      <c r="D5286" s="2" t="s">
        <v>5083</v>
      </c>
      <c r="E5286" s="2" t="s">
        <v>4991</v>
      </c>
      <c r="F5286" s="2" t="s">
        <v>48</v>
      </c>
      <c r="G5286" s="2">
        <v>53.88</v>
      </c>
      <c r="H5286" s="2">
        <v>46.12</v>
      </c>
      <c r="I5286" s="2" t="s">
        <v>26</v>
      </c>
      <c r="J5286" s="2" t="s">
        <v>20</v>
      </c>
      <c r="K5286" s="2">
        <v>2020</v>
      </c>
      <c r="L5286" s="2" t="s">
        <v>49</v>
      </c>
      <c r="M5286" s="3">
        <v>43893</v>
      </c>
    </row>
    <row r="5287" spans="1:13" x14ac:dyDescent="0.2">
      <c r="A5287" s="1" t="s">
        <v>137</v>
      </c>
      <c r="B5287" s="2" t="s">
        <v>5084</v>
      </c>
      <c r="C5287" s="2" t="s">
        <v>15</v>
      </c>
      <c r="D5287" s="2" t="s">
        <v>5085</v>
      </c>
      <c r="E5287" s="2" t="s">
        <v>4991</v>
      </c>
      <c r="F5287" s="2" t="s">
        <v>90</v>
      </c>
      <c r="G5287" s="2">
        <v>65.37</v>
      </c>
      <c r="H5287" s="2">
        <v>34.630000000000003</v>
      </c>
      <c r="I5287" s="2" t="s">
        <v>26</v>
      </c>
      <c r="J5287" s="2" t="s">
        <v>20</v>
      </c>
      <c r="K5287" s="2">
        <v>2020</v>
      </c>
      <c r="L5287" s="2" t="s">
        <v>49</v>
      </c>
      <c r="M5287" s="3">
        <v>43893</v>
      </c>
    </row>
    <row r="5288" spans="1:13" x14ac:dyDescent="0.2">
      <c r="A5288" s="1" t="s">
        <v>242</v>
      </c>
      <c r="B5288" s="2" t="s">
        <v>5047</v>
      </c>
      <c r="C5288" s="2" t="s">
        <v>24</v>
      </c>
      <c r="D5288" s="2">
        <v>90000000</v>
      </c>
      <c r="E5288" s="2" t="s">
        <v>4991</v>
      </c>
      <c r="F5288" s="2" t="s">
        <v>130</v>
      </c>
      <c r="G5288" s="2">
        <v>66.37</v>
      </c>
      <c r="H5288" s="2">
        <v>33.630000000000003</v>
      </c>
      <c r="I5288" s="2" t="s">
        <v>26</v>
      </c>
      <c r="J5288" s="2" t="s">
        <v>20</v>
      </c>
      <c r="K5288" s="2">
        <v>2020</v>
      </c>
      <c r="L5288" s="2" t="s">
        <v>49</v>
      </c>
      <c r="M5288" s="3">
        <v>43893</v>
      </c>
    </row>
    <row r="5289" spans="1:13" x14ac:dyDescent="0.2">
      <c r="A5289" s="1" t="s">
        <v>177</v>
      </c>
      <c r="B5289" s="2" t="s">
        <v>5086</v>
      </c>
      <c r="C5289" s="2" t="s">
        <v>15</v>
      </c>
      <c r="D5289" s="2" t="s">
        <v>5087</v>
      </c>
      <c r="E5289" s="2" t="s">
        <v>4991</v>
      </c>
      <c r="F5289" s="2" t="s">
        <v>140</v>
      </c>
      <c r="G5289" s="2">
        <v>81.2</v>
      </c>
      <c r="H5289" s="2">
        <v>18.8</v>
      </c>
      <c r="I5289" s="2" t="s">
        <v>19</v>
      </c>
      <c r="J5289" s="2" t="s">
        <v>20</v>
      </c>
      <c r="K5289" s="2">
        <v>2020</v>
      </c>
      <c r="L5289" s="2" t="s">
        <v>49</v>
      </c>
      <c r="M5289" s="3">
        <v>43893</v>
      </c>
    </row>
    <row r="5290" spans="1:13" x14ac:dyDescent="0.2">
      <c r="A5290" s="1" t="s">
        <v>13</v>
      </c>
      <c r="B5290" s="2" t="s">
        <v>5088</v>
      </c>
      <c r="C5290" s="2" t="s">
        <v>15</v>
      </c>
      <c r="D5290" s="2" t="s">
        <v>5089</v>
      </c>
      <c r="E5290" s="2" t="s">
        <v>4991</v>
      </c>
      <c r="F5290" s="2" t="s">
        <v>5090</v>
      </c>
      <c r="G5290" s="2">
        <v>52.59</v>
      </c>
      <c r="H5290" s="2">
        <v>47.41</v>
      </c>
      <c r="I5290" s="2" t="s">
        <v>26</v>
      </c>
      <c r="J5290" s="2" t="s">
        <v>20</v>
      </c>
      <c r="K5290" s="2">
        <v>2020</v>
      </c>
      <c r="L5290" s="2" t="s">
        <v>49</v>
      </c>
      <c r="M5290" s="3">
        <v>43893</v>
      </c>
    </row>
    <row r="5291" spans="1:13" x14ac:dyDescent="0.2">
      <c r="A5291" s="1" t="s">
        <v>66</v>
      </c>
      <c r="B5291" s="2" t="s">
        <v>5091</v>
      </c>
      <c r="C5291" s="2" t="s">
        <v>15</v>
      </c>
      <c r="D5291" s="2" t="s">
        <v>5092</v>
      </c>
      <c r="E5291" s="2" t="s">
        <v>4991</v>
      </c>
      <c r="F5291" s="2" t="s">
        <v>76</v>
      </c>
      <c r="G5291" s="2">
        <v>70.8</v>
      </c>
      <c r="H5291" s="2">
        <v>29.2</v>
      </c>
      <c r="I5291" s="2" t="s">
        <v>19</v>
      </c>
      <c r="J5291" s="2" t="s">
        <v>20</v>
      </c>
      <c r="K5291" s="2">
        <v>2020</v>
      </c>
      <c r="L5291" s="2" t="s">
        <v>49</v>
      </c>
      <c r="M5291" s="3">
        <v>43893</v>
      </c>
    </row>
    <row r="5292" spans="1:13" x14ac:dyDescent="0.2">
      <c r="A5292" s="1" t="s">
        <v>69</v>
      </c>
      <c r="B5292" s="2" t="s">
        <v>5093</v>
      </c>
      <c r="C5292" s="2" t="s">
        <v>15</v>
      </c>
      <c r="D5292" s="2" t="s">
        <v>5094</v>
      </c>
      <c r="E5292" s="2" t="s">
        <v>4991</v>
      </c>
      <c r="F5292" s="2" t="s">
        <v>136</v>
      </c>
      <c r="G5292" s="2">
        <v>41.55</v>
      </c>
      <c r="H5292" s="2">
        <v>58.45</v>
      </c>
      <c r="I5292" s="2" t="s">
        <v>26</v>
      </c>
      <c r="J5292" s="2" t="s">
        <v>20</v>
      </c>
      <c r="K5292" s="2">
        <v>2020</v>
      </c>
      <c r="L5292" s="2" t="s">
        <v>49</v>
      </c>
      <c r="M5292" s="3">
        <v>43893</v>
      </c>
    </row>
    <row r="5293" spans="1:13" x14ac:dyDescent="0.2">
      <c r="A5293" s="1" t="s">
        <v>223</v>
      </c>
      <c r="B5293" s="2" t="s">
        <v>5095</v>
      </c>
      <c r="C5293" s="2" t="s">
        <v>15</v>
      </c>
      <c r="D5293" s="2" t="s">
        <v>5096</v>
      </c>
      <c r="E5293" s="2" t="s">
        <v>4991</v>
      </c>
      <c r="F5293" s="2" t="s">
        <v>5097</v>
      </c>
      <c r="G5293" s="2">
        <v>66.14</v>
      </c>
      <c r="H5293" s="2">
        <v>33.86</v>
      </c>
      <c r="I5293" s="2" t="s">
        <v>26</v>
      </c>
      <c r="J5293" s="2" t="s">
        <v>20</v>
      </c>
      <c r="K5293" s="2">
        <v>2020</v>
      </c>
      <c r="L5293" s="2" t="s">
        <v>49</v>
      </c>
      <c r="M5293" s="3">
        <v>43893</v>
      </c>
    </row>
    <row r="5294" spans="1:13" x14ac:dyDescent="0.2">
      <c r="A5294" s="1" t="s">
        <v>108</v>
      </c>
      <c r="B5294" s="2" t="s">
        <v>5098</v>
      </c>
      <c r="C5294" s="2" t="s">
        <v>15</v>
      </c>
      <c r="D5294" s="2" t="s">
        <v>5099</v>
      </c>
      <c r="E5294" s="2" t="s">
        <v>4991</v>
      </c>
      <c r="F5294" s="2" t="s">
        <v>76</v>
      </c>
      <c r="G5294" s="2">
        <v>83.33</v>
      </c>
      <c r="H5294" s="2">
        <v>16.670000000000002</v>
      </c>
      <c r="I5294" s="2" t="s">
        <v>19</v>
      </c>
      <c r="J5294" s="2" t="s">
        <v>20</v>
      </c>
      <c r="K5294" s="2">
        <v>2019</v>
      </c>
      <c r="L5294" s="2" t="s">
        <v>36</v>
      </c>
      <c r="M5294" s="3">
        <v>43774</v>
      </c>
    </row>
    <row r="5295" spans="1:13" x14ac:dyDescent="0.2">
      <c r="A5295" s="1" t="s">
        <v>66</v>
      </c>
      <c r="B5295" s="2" t="s">
        <v>1734</v>
      </c>
      <c r="C5295" s="2" t="s">
        <v>15</v>
      </c>
      <c r="D5295" s="2" t="s">
        <v>5100</v>
      </c>
      <c r="E5295" s="2" t="s">
        <v>4991</v>
      </c>
      <c r="F5295" s="2" t="s">
        <v>90</v>
      </c>
      <c r="G5295" s="2">
        <v>80.69</v>
      </c>
      <c r="H5295" s="2">
        <v>19.309999999999999</v>
      </c>
      <c r="I5295" s="2" t="s">
        <v>19</v>
      </c>
      <c r="J5295" s="2" t="s">
        <v>20</v>
      </c>
      <c r="K5295" s="2">
        <v>2019</v>
      </c>
      <c r="L5295" s="2" t="s">
        <v>36</v>
      </c>
      <c r="M5295" s="3">
        <v>43774</v>
      </c>
    </row>
    <row r="5296" spans="1:13" x14ac:dyDescent="0.2">
      <c r="A5296" s="1" t="s">
        <v>13</v>
      </c>
      <c r="B5296" s="2" t="s">
        <v>997</v>
      </c>
      <c r="C5296" s="2" t="s">
        <v>15</v>
      </c>
      <c r="D5296" s="2" t="s">
        <v>5101</v>
      </c>
      <c r="E5296" s="2" t="s">
        <v>4991</v>
      </c>
      <c r="F5296" s="2" t="s">
        <v>864</v>
      </c>
      <c r="G5296" s="2">
        <v>71.05</v>
      </c>
      <c r="H5296" s="2">
        <v>28.95</v>
      </c>
      <c r="I5296" s="2" t="s">
        <v>19</v>
      </c>
      <c r="J5296" s="2" t="s">
        <v>20</v>
      </c>
      <c r="K5296" s="2">
        <v>2019</v>
      </c>
      <c r="L5296" s="2" t="s">
        <v>36</v>
      </c>
      <c r="M5296" s="3">
        <v>43774</v>
      </c>
    </row>
    <row r="5297" spans="1:13" x14ac:dyDescent="0.2">
      <c r="A5297" s="1" t="s">
        <v>363</v>
      </c>
      <c r="B5297" s="2" t="s">
        <v>5102</v>
      </c>
      <c r="C5297" s="2" t="s">
        <v>15</v>
      </c>
      <c r="D5297" s="2" t="s">
        <v>5103</v>
      </c>
      <c r="E5297" s="2" t="s">
        <v>4991</v>
      </c>
      <c r="F5297" s="2" t="s">
        <v>35</v>
      </c>
      <c r="G5297" s="2">
        <v>55.88</v>
      </c>
      <c r="H5297" s="2">
        <v>44.12</v>
      </c>
      <c r="I5297" s="2" t="s">
        <v>26</v>
      </c>
      <c r="J5297" s="2" t="s">
        <v>20</v>
      </c>
      <c r="K5297" s="2">
        <v>2019</v>
      </c>
      <c r="L5297" s="2" t="s">
        <v>36</v>
      </c>
      <c r="M5297" s="3">
        <v>43774</v>
      </c>
    </row>
    <row r="5298" spans="1:13" x14ac:dyDescent="0.2">
      <c r="A5298" s="1" t="s">
        <v>108</v>
      </c>
      <c r="B5298" s="2" t="s">
        <v>5104</v>
      </c>
      <c r="C5298" s="2" t="s">
        <v>15</v>
      </c>
      <c r="D5298" s="2" t="s">
        <v>5105</v>
      </c>
      <c r="E5298" s="2" t="s">
        <v>4991</v>
      </c>
      <c r="F5298" s="2" t="s">
        <v>90</v>
      </c>
      <c r="G5298" s="2">
        <v>76.819999999999993</v>
      </c>
      <c r="H5298" s="2">
        <v>23.18</v>
      </c>
      <c r="I5298" s="2" t="s">
        <v>19</v>
      </c>
      <c r="J5298" s="2" t="s">
        <v>20</v>
      </c>
      <c r="K5298" s="2">
        <v>2019</v>
      </c>
      <c r="L5298" s="2" t="s">
        <v>36</v>
      </c>
      <c r="M5298" s="3">
        <v>43774</v>
      </c>
    </row>
    <row r="5299" spans="1:13" x14ac:dyDescent="0.2">
      <c r="A5299" s="1" t="s">
        <v>108</v>
      </c>
      <c r="B5299" s="2" t="s">
        <v>5106</v>
      </c>
      <c r="C5299" s="2" t="s">
        <v>15</v>
      </c>
      <c r="D5299" s="2" t="s">
        <v>5107</v>
      </c>
      <c r="E5299" s="2" t="s">
        <v>4991</v>
      </c>
      <c r="F5299" s="2" t="s">
        <v>59</v>
      </c>
      <c r="G5299" s="2">
        <v>70.59</v>
      </c>
      <c r="H5299" s="2">
        <v>29.41</v>
      </c>
      <c r="I5299" s="2" t="s">
        <v>19</v>
      </c>
      <c r="J5299" s="2" t="s">
        <v>20</v>
      </c>
      <c r="K5299" s="2">
        <v>2019</v>
      </c>
      <c r="L5299" s="2" t="s">
        <v>36</v>
      </c>
      <c r="M5299" s="3">
        <v>43774</v>
      </c>
    </row>
    <row r="5300" spans="1:13" x14ac:dyDescent="0.2">
      <c r="A5300" s="1" t="s">
        <v>40</v>
      </c>
      <c r="B5300" s="2" t="s">
        <v>5108</v>
      </c>
      <c r="C5300" s="2" t="s">
        <v>15</v>
      </c>
      <c r="D5300" s="2" t="s">
        <v>5109</v>
      </c>
      <c r="E5300" s="2" t="s">
        <v>4991</v>
      </c>
      <c r="F5300" s="2" t="s">
        <v>35</v>
      </c>
      <c r="G5300" s="2">
        <v>62.9</v>
      </c>
      <c r="H5300" s="2">
        <v>37.1</v>
      </c>
      <c r="I5300" s="2" t="s">
        <v>26</v>
      </c>
      <c r="J5300" s="2" t="s">
        <v>20</v>
      </c>
      <c r="K5300" s="2">
        <v>2019</v>
      </c>
      <c r="L5300" s="2" t="s">
        <v>36</v>
      </c>
      <c r="M5300" s="3">
        <v>43774</v>
      </c>
    </row>
    <row r="5301" spans="1:13" x14ac:dyDescent="0.2">
      <c r="A5301" s="1" t="s">
        <v>223</v>
      </c>
      <c r="B5301" s="2" t="s">
        <v>1562</v>
      </c>
      <c r="C5301" s="2" t="s">
        <v>15</v>
      </c>
      <c r="D5301" s="2" t="s">
        <v>5110</v>
      </c>
      <c r="E5301" s="2" t="s">
        <v>4991</v>
      </c>
      <c r="F5301" s="2" t="s">
        <v>5111</v>
      </c>
      <c r="G5301" s="2">
        <v>77.489999999999995</v>
      </c>
      <c r="H5301" s="2">
        <v>22.51</v>
      </c>
      <c r="I5301" s="2" t="s">
        <v>19</v>
      </c>
      <c r="J5301" s="2" t="s">
        <v>20</v>
      </c>
      <c r="K5301" s="2">
        <v>2019</v>
      </c>
      <c r="L5301" s="2" t="s">
        <v>36</v>
      </c>
      <c r="M5301" s="3">
        <v>43704</v>
      </c>
    </row>
    <row r="5302" spans="1:13" x14ac:dyDescent="0.2">
      <c r="A5302" s="1" t="s">
        <v>141</v>
      </c>
      <c r="B5302" s="2" t="s">
        <v>5112</v>
      </c>
      <c r="C5302" s="2" t="s">
        <v>15</v>
      </c>
      <c r="D5302" s="2" t="s">
        <v>5113</v>
      </c>
      <c r="E5302" s="2" t="s">
        <v>4991</v>
      </c>
      <c r="F5302" s="2" t="s">
        <v>107</v>
      </c>
      <c r="G5302" s="2">
        <v>84.18</v>
      </c>
      <c r="H5302" s="2">
        <v>15.82</v>
      </c>
      <c r="I5302" s="2" t="s">
        <v>19</v>
      </c>
      <c r="J5302" s="2" t="s">
        <v>20</v>
      </c>
      <c r="K5302" s="2">
        <v>2019</v>
      </c>
      <c r="L5302" s="2" t="s">
        <v>36</v>
      </c>
      <c r="M5302" s="3">
        <v>43592</v>
      </c>
    </row>
    <row r="5303" spans="1:13" x14ac:dyDescent="0.2">
      <c r="A5303" s="1" t="s">
        <v>116</v>
      </c>
      <c r="B5303" s="2" t="s">
        <v>5114</v>
      </c>
      <c r="C5303" s="2" t="s">
        <v>15</v>
      </c>
      <c r="D5303" s="2" t="s">
        <v>5115</v>
      </c>
      <c r="E5303" s="2" t="s">
        <v>4991</v>
      </c>
      <c r="F5303" s="2" t="s">
        <v>55</v>
      </c>
      <c r="G5303" s="2">
        <v>68.319999999999993</v>
      </c>
      <c r="H5303" s="2">
        <v>31.68</v>
      </c>
      <c r="I5303" s="2" t="s">
        <v>19</v>
      </c>
      <c r="J5303" s="2" t="s">
        <v>20</v>
      </c>
      <c r="K5303" s="2">
        <v>2019</v>
      </c>
      <c r="L5303" s="2" t="s">
        <v>36</v>
      </c>
      <c r="M5303" s="3">
        <v>43592</v>
      </c>
    </row>
    <row r="5304" spans="1:13" x14ac:dyDescent="0.2">
      <c r="A5304" s="1" t="s">
        <v>116</v>
      </c>
      <c r="B5304" s="2" t="s">
        <v>4911</v>
      </c>
      <c r="C5304" s="2" t="s">
        <v>15</v>
      </c>
      <c r="D5304" s="2" t="s">
        <v>5116</v>
      </c>
      <c r="E5304" s="2" t="s">
        <v>4991</v>
      </c>
      <c r="F5304" s="2" t="s">
        <v>107</v>
      </c>
      <c r="G5304" s="2">
        <v>79.459999999999994</v>
      </c>
      <c r="H5304" s="2">
        <v>20.54</v>
      </c>
      <c r="I5304" s="2" t="s">
        <v>19</v>
      </c>
      <c r="J5304" s="2" t="s">
        <v>20</v>
      </c>
      <c r="K5304" s="2">
        <v>2019</v>
      </c>
      <c r="L5304" s="2" t="s">
        <v>36</v>
      </c>
      <c r="M5304" s="3">
        <v>43592</v>
      </c>
    </row>
    <row r="5305" spans="1:13" x14ac:dyDescent="0.2">
      <c r="A5305" s="1" t="s">
        <v>205</v>
      </c>
      <c r="B5305" s="2" t="s">
        <v>5117</v>
      </c>
      <c r="C5305" s="2" t="s">
        <v>15</v>
      </c>
      <c r="D5305" s="2" t="s">
        <v>5118</v>
      </c>
      <c r="E5305" s="2" t="s">
        <v>4991</v>
      </c>
      <c r="F5305" s="2" t="s">
        <v>76</v>
      </c>
      <c r="G5305" s="2">
        <v>76.260000000000005</v>
      </c>
      <c r="H5305" s="2">
        <v>23.74</v>
      </c>
      <c r="I5305" s="2" t="s">
        <v>19</v>
      </c>
      <c r="J5305" s="2" t="s">
        <v>20</v>
      </c>
      <c r="K5305" s="2">
        <v>2019</v>
      </c>
      <c r="L5305" s="2" t="s">
        <v>36</v>
      </c>
      <c r="M5305" s="3">
        <v>43592</v>
      </c>
    </row>
    <row r="5306" spans="1:13" x14ac:dyDescent="0.2">
      <c r="A5306" s="1" t="s">
        <v>621</v>
      </c>
      <c r="B5306" s="2" t="s">
        <v>5119</v>
      </c>
      <c r="C5306" s="2" t="s">
        <v>15</v>
      </c>
      <c r="D5306" s="2" t="s">
        <v>5120</v>
      </c>
      <c r="E5306" s="2" t="s">
        <v>4991</v>
      </c>
      <c r="F5306" s="2" t="s">
        <v>107</v>
      </c>
      <c r="G5306" s="2">
        <v>86.3</v>
      </c>
      <c r="H5306" s="2">
        <v>13.7</v>
      </c>
      <c r="I5306" s="2" t="s">
        <v>19</v>
      </c>
      <c r="J5306" s="2" t="s">
        <v>20</v>
      </c>
      <c r="K5306" s="2">
        <v>2019</v>
      </c>
      <c r="L5306" s="2" t="s">
        <v>36</v>
      </c>
      <c r="M5306" s="3">
        <v>43592</v>
      </c>
    </row>
    <row r="5307" spans="1:13" x14ac:dyDescent="0.2">
      <c r="A5307" s="1" t="s">
        <v>293</v>
      </c>
      <c r="B5307" s="2" t="s">
        <v>5121</v>
      </c>
      <c r="C5307" s="2" t="s">
        <v>15</v>
      </c>
      <c r="D5307" s="2" t="s">
        <v>5122</v>
      </c>
      <c r="E5307" s="2" t="s">
        <v>4991</v>
      </c>
      <c r="F5307" s="2" t="s">
        <v>35</v>
      </c>
      <c r="G5307" s="2">
        <v>75.33</v>
      </c>
      <c r="H5307" s="2">
        <v>24.67</v>
      </c>
      <c r="I5307" s="2" t="s">
        <v>19</v>
      </c>
      <c r="J5307" s="2" t="s">
        <v>20</v>
      </c>
      <c r="K5307" s="2">
        <v>2019</v>
      </c>
      <c r="L5307" s="2" t="s">
        <v>36</v>
      </c>
      <c r="M5307" s="3">
        <v>43592</v>
      </c>
    </row>
    <row r="5308" spans="1:13" x14ac:dyDescent="0.2">
      <c r="A5308" s="1" t="s">
        <v>40</v>
      </c>
      <c r="B5308" s="2" t="s">
        <v>5123</v>
      </c>
      <c r="C5308" s="2" t="s">
        <v>15</v>
      </c>
      <c r="D5308" s="2" t="s">
        <v>5124</v>
      </c>
      <c r="E5308" s="2" t="s">
        <v>4991</v>
      </c>
      <c r="F5308" s="2" t="s">
        <v>115</v>
      </c>
      <c r="G5308" s="2">
        <v>74.27</v>
      </c>
      <c r="H5308" s="2">
        <v>25.73</v>
      </c>
      <c r="I5308" s="2" t="s">
        <v>19</v>
      </c>
      <c r="J5308" s="2" t="s">
        <v>20</v>
      </c>
      <c r="K5308" s="2">
        <v>2019</v>
      </c>
      <c r="L5308" s="2" t="s">
        <v>36</v>
      </c>
      <c r="M5308" s="3">
        <v>43592</v>
      </c>
    </row>
    <row r="5309" spans="1:13" x14ac:dyDescent="0.2">
      <c r="A5309" s="1" t="s">
        <v>122</v>
      </c>
      <c r="B5309" s="2" t="s">
        <v>5125</v>
      </c>
      <c r="C5309" s="2" t="s">
        <v>15</v>
      </c>
      <c r="D5309" s="2" t="s">
        <v>5126</v>
      </c>
      <c r="E5309" s="2" t="s">
        <v>4991</v>
      </c>
      <c r="F5309" s="2" t="s">
        <v>107</v>
      </c>
      <c r="G5309" s="2">
        <v>56.74</v>
      </c>
      <c r="H5309" s="2">
        <v>43.26</v>
      </c>
      <c r="I5309" s="2" t="s">
        <v>26</v>
      </c>
      <c r="J5309" s="2" t="s">
        <v>20</v>
      </c>
      <c r="K5309" s="2">
        <v>2019</v>
      </c>
      <c r="L5309" s="2" t="s">
        <v>36</v>
      </c>
      <c r="M5309" s="3">
        <v>43529</v>
      </c>
    </row>
    <row r="5310" spans="1:13" x14ac:dyDescent="0.2">
      <c r="A5310" s="1" t="s">
        <v>22</v>
      </c>
      <c r="B5310" s="2" t="s">
        <v>1547</v>
      </c>
      <c r="C5310" s="2" t="s">
        <v>15</v>
      </c>
      <c r="D5310" s="2" t="s">
        <v>5127</v>
      </c>
      <c r="E5310" s="2" t="s">
        <v>4991</v>
      </c>
      <c r="F5310" s="2" t="s">
        <v>1424</v>
      </c>
      <c r="G5310" s="2">
        <v>81.16</v>
      </c>
      <c r="H5310" s="2">
        <v>18.84</v>
      </c>
      <c r="I5310" s="2" t="s">
        <v>19</v>
      </c>
      <c r="J5310" s="2" t="s">
        <v>27</v>
      </c>
      <c r="K5310" s="2">
        <v>2018</v>
      </c>
      <c r="L5310" s="2" t="s">
        <v>21</v>
      </c>
      <c r="M5310" s="3">
        <v>43410</v>
      </c>
    </row>
    <row r="5311" spans="1:13" x14ac:dyDescent="0.2">
      <c r="A5311" s="1" t="s">
        <v>205</v>
      </c>
      <c r="B5311" s="2" t="s">
        <v>278</v>
      </c>
      <c r="C5311" s="2" t="s">
        <v>15</v>
      </c>
      <c r="D5311" s="2" t="s">
        <v>5128</v>
      </c>
      <c r="E5311" s="2" t="s">
        <v>4991</v>
      </c>
      <c r="F5311" s="2" t="s">
        <v>93</v>
      </c>
      <c r="G5311" s="2">
        <v>54.47</v>
      </c>
      <c r="H5311" s="2">
        <v>45.53</v>
      </c>
      <c r="I5311" s="2" t="s">
        <v>19</v>
      </c>
      <c r="J5311" s="2" t="s">
        <v>27</v>
      </c>
      <c r="K5311" s="2">
        <v>2018</v>
      </c>
      <c r="L5311" s="2" t="s">
        <v>21</v>
      </c>
      <c r="M5311" s="3">
        <v>43410</v>
      </c>
    </row>
    <row r="5312" spans="1:13" x14ac:dyDescent="0.2">
      <c r="A5312" s="1" t="s">
        <v>108</v>
      </c>
      <c r="B5312" s="2" t="s">
        <v>5129</v>
      </c>
      <c r="C5312" s="2" t="s">
        <v>15</v>
      </c>
      <c r="D5312" s="2" t="s">
        <v>5130</v>
      </c>
      <c r="E5312" s="2" t="s">
        <v>4991</v>
      </c>
      <c r="F5312" s="2" t="s">
        <v>251</v>
      </c>
      <c r="G5312" s="2">
        <v>75.7</v>
      </c>
      <c r="H5312" s="2">
        <v>24.3</v>
      </c>
      <c r="I5312" s="2" t="s">
        <v>19</v>
      </c>
      <c r="J5312" s="2" t="s">
        <v>20</v>
      </c>
      <c r="K5312" s="2">
        <v>2018</v>
      </c>
      <c r="L5312" s="2" t="s">
        <v>21</v>
      </c>
      <c r="M5312" s="3">
        <v>43410</v>
      </c>
    </row>
    <row r="5313" spans="1:13" x14ac:dyDescent="0.2">
      <c r="A5313" s="1" t="s">
        <v>296</v>
      </c>
      <c r="B5313" s="2" t="s">
        <v>2040</v>
      </c>
      <c r="C5313" s="2" t="s">
        <v>15</v>
      </c>
      <c r="D5313" s="2" t="s">
        <v>5131</v>
      </c>
      <c r="E5313" s="2" t="s">
        <v>4991</v>
      </c>
      <c r="F5313" s="2" t="s">
        <v>48</v>
      </c>
      <c r="G5313" s="2">
        <v>46.2</v>
      </c>
      <c r="H5313" s="2">
        <v>53.8</v>
      </c>
      <c r="I5313" s="2" t="s">
        <v>26</v>
      </c>
      <c r="J5313" s="2" t="s">
        <v>20</v>
      </c>
      <c r="K5313" s="2">
        <v>2018</v>
      </c>
      <c r="L5313" s="2" t="s">
        <v>21</v>
      </c>
      <c r="M5313" s="3">
        <v>43410</v>
      </c>
    </row>
    <row r="5314" spans="1:13" x14ac:dyDescent="0.2">
      <c r="A5314" s="1" t="s">
        <v>205</v>
      </c>
      <c r="B5314" s="2" t="s">
        <v>206</v>
      </c>
      <c r="C5314" s="2" t="s">
        <v>15</v>
      </c>
      <c r="D5314" s="2" t="s">
        <v>5132</v>
      </c>
      <c r="E5314" s="2" t="s">
        <v>4991</v>
      </c>
      <c r="F5314" s="2" t="s">
        <v>257</v>
      </c>
      <c r="G5314" s="2">
        <v>72.86</v>
      </c>
      <c r="H5314" s="2">
        <v>27.14</v>
      </c>
      <c r="I5314" s="2" t="s">
        <v>19</v>
      </c>
      <c r="J5314" s="2" t="s">
        <v>27</v>
      </c>
      <c r="K5314" s="2">
        <v>2018</v>
      </c>
      <c r="L5314" s="2" t="s">
        <v>21</v>
      </c>
      <c r="M5314" s="3">
        <v>43410</v>
      </c>
    </row>
    <row r="5315" spans="1:13" x14ac:dyDescent="0.2">
      <c r="A5315" s="1" t="s">
        <v>287</v>
      </c>
      <c r="B5315" s="2" t="s">
        <v>5133</v>
      </c>
      <c r="C5315" s="2" t="s">
        <v>15</v>
      </c>
      <c r="D5315" s="2" t="s">
        <v>5134</v>
      </c>
      <c r="E5315" s="2" t="s">
        <v>4991</v>
      </c>
      <c r="F5315" s="2" t="s">
        <v>35</v>
      </c>
      <c r="G5315" s="2">
        <v>73.290000000000006</v>
      </c>
      <c r="H5315" s="2">
        <v>26.71</v>
      </c>
      <c r="I5315" s="2" t="s">
        <v>19</v>
      </c>
      <c r="J5315" s="2" t="s">
        <v>20</v>
      </c>
      <c r="K5315" s="2">
        <v>2018</v>
      </c>
      <c r="L5315" s="2" t="s">
        <v>21</v>
      </c>
      <c r="M5315" s="3">
        <v>43410</v>
      </c>
    </row>
    <row r="5316" spans="1:13" x14ac:dyDescent="0.2">
      <c r="A5316" s="1" t="s">
        <v>66</v>
      </c>
      <c r="B5316" s="2" t="s">
        <v>2711</v>
      </c>
      <c r="C5316" s="2" t="s">
        <v>15</v>
      </c>
      <c r="D5316" s="2" t="s">
        <v>5135</v>
      </c>
      <c r="E5316" s="2" t="s">
        <v>4991</v>
      </c>
      <c r="F5316" s="2" t="s">
        <v>97</v>
      </c>
      <c r="G5316" s="2">
        <v>687.8</v>
      </c>
      <c r="H5316" s="2">
        <v>31.22</v>
      </c>
      <c r="I5316" s="2" t="s">
        <v>19</v>
      </c>
      <c r="J5316" s="2" t="s">
        <v>20</v>
      </c>
      <c r="K5316" s="2">
        <v>2018</v>
      </c>
      <c r="L5316" s="2" t="s">
        <v>21</v>
      </c>
      <c r="M5316" s="3">
        <v>43410</v>
      </c>
    </row>
    <row r="5317" spans="1:13" x14ac:dyDescent="0.2">
      <c r="A5317" s="1" t="s">
        <v>141</v>
      </c>
      <c r="B5317" s="2" t="s">
        <v>368</v>
      </c>
      <c r="C5317" s="2" t="s">
        <v>15</v>
      </c>
      <c r="D5317" s="2" t="s">
        <v>5136</v>
      </c>
      <c r="E5317" s="2" t="s">
        <v>4991</v>
      </c>
      <c r="F5317" s="2" t="s">
        <v>245</v>
      </c>
      <c r="G5317" s="2">
        <v>63.09</v>
      </c>
      <c r="H5317" s="2">
        <v>36.909999999999997</v>
      </c>
      <c r="I5317" s="2" t="s">
        <v>19</v>
      </c>
      <c r="J5317" s="2" t="s">
        <v>27</v>
      </c>
      <c r="K5317" s="2">
        <v>2018</v>
      </c>
      <c r="L5317" s="2" t="s">
        <v>21</v>
      </c>
      <c r="M5317" s="3">
        <v>43410</v>
      </c>
    </row>
    <row r="5318" spans="1:13" x14ac:dyDescent="0.2">
      <c r="A5318" s="1" t="s">
        <v>2918</v>
      </c>
      <c r="B5318" s="2" t="s">
        <v>2919</v>
      </c>
      <c r="C5318" s="2" t="s">
        <v>15</v>
      </c>
      <c r="D5318" s="2" t="s">
        <v>2584</v>
      </c>
      <c r="E5318" s="2" t="s">
        <v>4991</v>
      </c>
      <c r="F5318" s="2" t="s">
        <v>51</v>
      </c>
      <c r="G5318" s="2">
        <v>46.82</v>
      </c>
      <c r="H5318" s="2">
        <v>53.18</v>
      </c>
      <c r="I5318" s="2" t="s">
        <v>26</v>
      </c>
      <c r="J5318" s="2" t="s">
        <v>20</v>
      </c>
      <c r="K5318" s="2">
        <v>2018</v>
      </c>
      <c r="L5318" s="2" t="s">
        <v>21</v>
      </c>
      <c r="M5318" s="3">
        <v>43410</v>
      </c>
    </row>
    <row r="5319" spans="1:13" x14ac:dyDescent="0.2">
      <c r="A5319" s="1" t="s">
        <v>66</v>
      </c>
      <c r="B5319" s="2" t="s">
        <v>1734</v>
      </c>
      <c r="C5319" s="2" t="s">
        <v>15</v>
      </c>
      <c r="D5319" s="2" t="s">
        <v>5137</v>
      </c>
      <c r="E5319" s="2" t="s">
        <v>4991</v>
      </c>
      <c r="F5319" s="2" t="s">
        <v>78</v>
      </c>
      <c r="G5319" s="2">
        <v>77.27</v>
      </c>
      <c r="H5319" s="2">
        <v>22.73</v>
      </c>
      <c r="I5319" s="2" t="s">
        <v>19</v>
      </c>
      <c r="J5319" s="2" t="s">
        <v>20</v>
      </c>
      <c r="K5319" s="2">
        <v>2018</v>
      </c>
      <c r="L5319" s="2" t="s">
        <v>21</v>
      </c>
      <c r="M5319" s="3">
        <v>43410</v>
      </c>
    </row>
    <row r="5320" spans="1:13" x14ac:dyDescent="0.2">
      <c r="A5320" s="1" t="s">
        <v>66</v>
      </c>
      <c r="B5320" s="2" t="s">
        <v>922</v>
      </c>
      <c r="C5320" s="2" t="s">
        <v>15</v>
      </c>
      <c r="D5320" s="2" t="s">
        <v>5137</v>
      </c>
      <c r="E5320" s="2" t="s">
        <v>4991</v>
      </c>
      <c r="F5320" s="2" t="s">
        <v>48</v>
      </c>
      <c r="G5320" s="2">
        <v>79.7</v>
      </c>
      <c r="H5320" s="2">
        <v>20.3</v>
      </c>
      <c r="I5320" s="2" t="s">
        <v>19</v>
      </c>
      <c r="J5320" s="2" t="s">
        <v>20</v>
      </c>
      <c r="K5320" s="2">
        <v>2018</v>
      </c>
      <c r="L5320" s="2" t="s">
        <v>21</v>
      </c>
      <c r="M5320" s="3">
        <v>43410</v>
      </c>
    </row>
    <row r="5321" spans="1:13" x14ac:dyDescent="0.2">
      <c r="A5321" s="1" t="s">
        <v>13</v>
      </c>
      <c r="B5321" s="2" t="s">
        <v>1112</v>
      </c>
      <c r="C5321" s="2" t="s">
        <v>15</v>
      </c>
      <c r="D5321" s="2" t="s">
        <v>5138</v>
      </c>
      <c r="E5321" s="2" t="s">
        <v>4991</v>
      </c>
      <c r="F5321" s="2" t="s">
        <v>5139</v>
      </c>
      <c r="G5321" s="2">
        <v>40.36</v>
      </c>
      <c r="H5321" s="2">
        <v>59.64</v>
      </c>
      <c r="I5321" s="2" t="s">
        <v>26</v>
      </c>
      <c r="J5321" s="2" t="s">
        <v>20</v>
      </c>
      <c r="K5321" s="2">
        <v>2018</v>
      </c>
      <c r="L5321" s="2" t="s">
        <v>21</v>
      </c>
      <c r="M5321" s="3">
        <v>43410</v>
      </c>
    </row>
    <row r="5322" spans="1:13" x14ac:dyDescent="0.2">
      <c r="A5322" s="1" t="s">
        <v>66</v>
      </c>
      <c r="B5322" s="2" t="s">
        <v>1462</v>
      </c>
      <c r="C5322" s="2" t="s">
        <v>15</v>
      </c>
      <c r="D5322" s="2" t="s">
        <v>5137</v>
      </c>
      <c r="E5322" s="2" t="s">
        <v>4991</v>
      </c>
      <c r="F5322" s="2" t="s">
        <v>159</v>
      </c>
      <c r="G5322" s="2">
        <v>74.09</v>
      </c>
      <c r="H5322" s="2">
        <v>25.91</v>
      </c>
      <c r="I5322" s="2" t="s">
        <v>19</v>
      </c>
      <c r="J5322" s="2" t="s">
        <v>20</v>
      </c>
      <c r="K5322" s="2">
        <v>2018</v>
      </c>
      <c r="L5322" s="2" t="s">
        <v>21</v>
      </c>
      <c r="M5322" s="3">
        <v>43410</v>
      </c>
    </row>
    <row r="5323" spans="1:13" x14ac:dyDescent="0.2">
      <c r="A5323" s="1" t="s">
        <v>22</v>
      </c>
      <c r="B5323" s="2" t="s">
        <v>1088</v>
      </c>
      <c r="C5323" s="2" t="s">
        <v>15</v>
      </c>
      <c r="D5323" s="2" t="s">
        <v>5140</v>
      </c>
      <c r="E5323" s="2" t="s">
        <v>4991</v>
      </c>
      <c r="F5323" s="2" t="s">
        <v>35</v>
      </c>
      <c r="G5323" s="2">
        <v>78.08</v>
      </c>
      <c r="H5323" s="2">
        <v>21.92</v>
      </c>
      <c r="I5323" s="2" t="s">
        <v>19</v>
      </c>
      <c r="J5323" s="2" t="s">
        <v>20</v>
      </c>
      <c r="K5323" s="2">
        <v>2018</v>
      </c>
      <c r="L5323" s="2" t="s">
        <v>21</v>
      </c>
      <c r="M5323" s="3">
        <v>43410</v>
      </c>
    </row>
    <row r="5324" spans="1:13" x14ac:dyDescent="0.2">
      <c r="A5324" s="1" t="s">
        <v>108</v>
      </c>
      <c r="B5324" s="2" t="s">
        <v>5141</v>
      </c>
      <c r="C5324" s="2" t="s">
        <v>15</v>
      </c>
      <c r="D5324" s="2" t="s">
        <v>5142</v>
      </c>
      <c r="E5324" s="2" t="s">
        <v>4991</v>
      </c>
      <c r="F5324" s="2" t="s">
        <v>257</v>
      </c>
      <c r="G5324" s="2">
        <v>73.599999999999994</v>
      </c>
      <c r="H5324" s="2">
        <v>26.4</v>
      </c>
      <c r="I5324" s="2" t="s">
        <v>19</v>
      </c>
      <c r="J5324" s="2" t="s">
        <v>20</v>
      </c>
      <c r="K5324" s="2">
        <v>2018</v>
      </c>
      <c r="L5324" s="2" t="s">
        <v>21</v>
      </c>
      <c r="M5324" s="3">
        <v>43410</v>
      </c>
    </row>
    <row r="5325" spans="1:13" x14ac:dyDescent="0.2">
      <c r="A5325" s="1" t="s">
        <v>79</v>
      </c>
      <c r="B5325" s="2" t="s">
        <v>5143</v>
      </c>
      <c r="C5325" s="2" t="s">
        <v>15</v>
      </c>
      <c r="D5325" s="2" t="s">
        <v>5144</v>
      </c>
      <c r="E5325" s="2" t="s">
        <v>4991</v>
      </c>
      <c r="F5325" s="2" t="s">
        <v>2270</v>
      </c>
      <c r="G5325" s="2">
        <v>56.47</v>
      </c>
      <c r="H5325" s="2">
        <v>43.53</v>
      </c>
      <c r="I5325" s="2" t="s">
        <v>26</v>
      </c>
      <c r="J5325" s="2" t="s">
        <v>20</v>
      </c>
      <c r="K5325" s="2">
        <v>2018</v>
      </c>
      <c r="L5325" s="2" t="s">
        <v>21</v>
      </c>
      <c r="M5325" s="3">
        <v>43410</v>
      </c>
    </row>
    <row r="5326" spans="1:13" x14ac:dyDescent="0.2">
      <c r="A5326" s="1" t="s">
        <v>116</v>
      </c>
      <c r="B5326" s="2" t="s">
        <v>5114</v>
      </c>
      <c r="C5326" s="2" t="s">
        <v>15</v>
      </c>
      <c r="D5326" s="2" t="s">
        <v>5145</v>
      </c>
      <c r="E5326" s="2" t="s">
        <v>4991</v>
      </c>
      <c r="F5326" s="2" t="s">
        <v>90</v>
      </c>
      <c r="G5326" s="2">
        <v>65.72</v>
      </c>
      <c r="H5326" s="2">
        <v>34.28</v>
      </c>
      <c r="I5326" s="2" t="s">
        <v>26</v>
      </c>
      <c r="J5326" s="2" t="s">
        <v>20</v>
      </c>
      <c r="K5326" s="2">
        <v>2018</v>
      </c>
      <c r="L5326" s="2" t="s">
        <v>21</v>
      </c>
      <c r="M5326" s="3">
        <v>43410</v>
      </c>
    </row>
    <row r="5327" spans="1:13" x14ac:dyDescent="0.2">
      <c r="A5327" s="1" t="s">
        <v>141</v>
      </c>
      <c r="B5327" s="2" t="s">
        <v>5146</v>
      </c>
      <c r="C5327" s="2" t="s">
        <v>15</v>
      </c>
      <c r="D5327" s="2" t="s">
        <v>5147</v>
      </c>
      <c r="E5327" s="2" t="s">
        <v>4991</v>
      </c>
      <c r="F5327" s="2" t="s">
        <v>130</v>
      </c>
      <c r="G5327" s="2">
        <v>64.53</v>
      </c>
      <c r="H5327" s="2">
        <v>35.47</v>
      </c>
      <c r="I5327" s="2" t="s">
        <v>26</v>
      </c>
      <c r="J5327" s="2" t="s">
        <v>20</v>
      </c>
      <c r="K5327" s="2">
        <v>2018</v>
      </c>
      <c r="L5327" s="2" t="s">
        <v>21</v>
      </c>
      <c r="M5327" s="3">
        <v>43410</v>
      </c>
    </row>
    <row r="5328" spans="1:13" x14ac:dyDescent="0.2">
      <c r="A5328" s="1" t="s">
        <v>79</v>
      </c>
      <c r="B5328" s="2" t="s">
        <v>1749</v>
      </c>
      <c r="C5328" s="2" t="s">
        <v>15</v>
      </c>
      <c r="D5328" s="2" t="s">
        <v>5148</v>
      </c>
      <c r="E5328" s="2" t="s">
        <v>4991</v>
      </c>
      <c r="F5328" s="2" t="s">
        <v>1724</v>
      </c>
      <c r="G5328" s="2">
        <v>53.86</v>
      </c>
      <c r="H5328" s="2">
        <v>46.14</v>
      </c>
      <c r="I5328" s="2" t="s">
        <v>26</v>
      </c>
      <c r="J5328" s="2" t="s">
        <v>20</v>
      </c>
      <c r="K5328" s="2">
        <v>2018</v>
      </c>
      <c r="L5328" s="2" t="s">
        <v>21</v>
      </c>
      <c r="M5328" s="3">
        <v>43410</v>
      </c>
    </row>
    <row r="5329" spans="1:13" x14ac:dyDescent="0.2">
      <c r="A5329" s="1" t="s">
        <v>66</v>
      </c>
      <c r="B5329" s="2" t="s">
        <v>3179</v>
      </c>
      <c r="C5329" s="2" t="s">
        <v>15</v>
      </c>
      <c r="D5329" s="2" t="s">
        <v>5137</v>
      </c>
      <c r="E5329" s="2" t="s">
        <v>4991</v>
      </c>
      <c r="F5329" s="2" t="s">
        <v>44</v>
      </c>
      <c r="G5329" s="2">
        <v>78.11</v>
      </c>
      <c r="H5329" s="2">
        <v>21.89</v>
      </c>
      <c r="I5329" s="2" t="s">
        <v>19</v>
      </c>
      <c r="J5329" s="2" t="s">
        <v>20</v>
      </c>
      <c r="K5329" s="2">
        <v>2018</v>
      </c>
      <c r="L5329" s="2" t="s">
        <v>21</v>
      </c>
      <c r="M5329" s="3">
        <v>43410</v>
      </c>
    </row>
    <row r="5330" spans="1:13" x14ac:dyDescent="0.2">
      <c r="A5330" s="1" t="s">
        <v>339</v>
      </c>
      <c r="B5330" s="2" t="s">
        <v>5149</v>
      </c>
      <c r="C5330" s="2" t="s">
        <v>15</v>
      </c>
      <c r="D5330" s="2" t="s">
        <v>5150</v>
      </c>
      <c r="E5330" s="2" t="s">
        <v>4991</v>
      </c>
      <c r="F5330" s="2" t="s">
        <v>95</v>
      </c>
      <c r="G5330" s="2">
        <v>75.790000000000006</v>
      </c>
      <c r="H5330" s="2">
        <v>24.21</v>
      </c>
      <c r="I5330" s="2" t="s">
        <v>19</v>
      </c>
      <c r="J5330" s="2" t="s">
        <v>27</v>
      </c>
      <c r="K5330" s="2">
        <v>2018</v>
      </c>
      <c r="L5330" s="2" t="s">
        <v>21</v>
      </c>
      <c r="M5330" s="3">
        <v>43410</v>
      </c>
    </row>
    <row r="5331" spans="1:13" x14ac:dyDescent="0.2">
      <c r="A5331" s="1" t="s">
        <v>108</v>
      </c>
      <c r="B5331" s="2" t="s">
        <v>5151</v>
      </c>
      <c r="C5331" s="2" t="s">
        <v>15</v>
      </c>
      <c r="D5331" s="2" t="s">
        <v>5152</v>
      </c>
      <c r="E5331" s="2" t="s">
        <v>4991</v>
      </c>
      <c r="F5331" s="2" t="s">
        <v>140</v>
      </c>
      <c r="G5331" s="2">
        <v>70.5</v>
      </c>
      <c r="H5331" s="2">
        <v>29.5</v>
      </c>
      <c r="I5331" s="2" t="s">
        <v>19</v>
      </c>
      <c r="J5331" s="2" t="s">
        <v>20</v>
      </c>
      <c r="K5331" s="2">
        <v>2018</v>
      </c>
      <c r="L5331" s="2" t="s">
        <v>21</v>
      </c>
      <c r="M5331" s="3">
        <v>43410</v>
      </c>
    </row>
    <row r="5332" spans="1:13" x14ac:dyDescent="0.2">
      <c r="A5332" s="1" t="s">
        <v>108</v>
      </c>
      <c r="B5332" s="2" t="s">
        <v>5153</v>
      </c>
      <c r="C5332" s="2" t="s">
        <v>15</v>
      </c>
      <c r="D5332" s="2" t="s">
        <v>5154</v>
      </c>
      <c r="E5332" s="2" t="s">
        <v>4991</v>
      </c>
      <c r="F5332" s="2" t="s">
        <v>18</v>
      </c>
      <c r="G5332" s="2">
        <v>70.3</v>
      </c>
      <c r="H5332" s="2">
        <v>29.7</v>
      </c>
      <c r="I5332" s="2" t="s">
        <v>19</v>
      </c>
      <c r="J5332" s="2" t="s">
        <v>20</v>
      </c>
      <c r="K5332" s="2">
        <v>2018</v>
      </c>
      <c r="L5332" s="2" t="s">
        <v>21</v>
      </c>
      <c r="M5332" s="3">
        <v>43410</v>
      </c>
    </row>
    <row r="5333" spans="1:13" x14ac:dyDescent="0.2">
      <c r="A5333" s="1" t="s">
        <v>66</v>
      </c>
      <c r="B5333" s="2" t="s">
        <v>3181</v>
      </c>
      <c r="C5333" s="2" t="s">
        <v>15</v>
      </c>
      <c r="D5333" s="2" t="s">
        <v>5137</v>
      </c>
      <c r="E5333" s="2" t="s">
        <v>4991</v>
      </c>
      <c r="F5333" s="2" t="s">
        <v>251</v>
      </c>
      <c r="G5333" s="2">
        <v>81.040000000000006</v>
      </c>
      <c r="H5333" s="2">
        <v>18.96</v>
      </c>
      <c r="I5333" s="2" t="s">
        <v>19</v>
      </c>
      <c r="J5333" s="2" t="s">
        <v>20</v>
      </c>
      <c r="K5333" s="2">
        <v>2018</v>
      </c>
      <c r="L5333" s="2" t="s">
        <v>21</v>
      </c>
      <c r="M5333" s="3">
        <v>43410</v>
      </c>
    </row>
    <row r="5334" spans="1:13" x14ac:dyDescent="0.2">
      <c r="A5334" s="1" t="s">
        <v>108</v>
      </c>
      <c r="B5334" s="2" t="s">
        <v>5155</v>
      </c>
      <c r="C5334" s="2" t="s">
        <v>15</v>
      </c>
      <c r="D5334" s="2" t="s">
        <v>5156</v>
      </c>
      <c r="E5334" s="2" t="s">
        <v>4991</v>
      </c>
      <c r="F5334" s="2" t="s">
        <v>5157</v>
      </c>
      <c r="G5334" s="2">
        <v>66.5</v>
      </c>
      <c r="H5334" s="2">
        <v>33.5</v>
      </c>
      <c r="I5334" s="2" t="s">
        <v>26</v>
      </c>
      <c r="J5334" s="2" t="s">
        <v>20</v>
      </c>
      <c r="K5334" s="2">
        <v>2018</v>
      </c>
      <c r="L5334" s="2" t="s">
        <v>21</v>
      </c>
      <c r="M5334" s="3">
        <v>43410</v>
      </c>
    </row>
    <row r="5335" spans="1:13" x14ac:dyDescent="0.2">
      <c r="A5335" s="1" t="s">
        <v>79</v>
      </c>
      <c r="B5335" s="2" t="s">
        <v>5033</v>
      </c>
      <c r="C5335" s="2" t="s">
        <v>15</v>
      </c>
      <c r="D5335" s="2" t="s">
        <v>5158</v>
      </c>
      <c r="E5335" s="2" t="s">
        <v>4991</v>
      </c>
      <c r="F5335" s="2" t="s">
        <v>2366</v>
      </c>
      <c r="G5335" s="2">
        <v>58.09</v>
      </c>
      <c r="H5335" s="2">
        <v>41.91</v>
      </c>
      <c r="I5335" s="2" t="s">
        <v>26</v>
      </c>
      <c r="J5335" s="2" t="s">
        <v>20</v>
      </c>
      <c r="K5335" s="2">
        <v>2018</v>
      </c>
      <c r="L5335" s="2" t="s">
        <v>21</v>
      </c>
      <c r="M5335" s="3">
        <v>43410</v>
      </c>
    </row>
    <row r="5336" spans="1:13" x14ac:dyDescent="0.2">
      <c r="A5336" s="1" t="s">
        <v>535</v>
      </c>
      <c r="B5336" s="2" t="s">
        <v>5159</v>
      </c>
      <c r="C5336" s="2" t="s">
        <v>15</v>
      </c>
      <c r="D5336" s="2" t="s">
        <v>5160</v>
      </c>
      <c r="E5336" s="2" t="s">
        <v>4991</v>
      </c>
      <c r="F5336" s="2" t="s">
        <v>5161</v>
      </c>
      <c r="G5336" s="2">
        <v>57.45</v>
      </c>
      <c r="H5336" s="2">
        <v>42.55</v>
      </c>
      <c r="I5336" s="2" t="s">
        <v>26</v>
      </c>
      <c r="J5336" s="2" t="s">
        <v>20</v>
      </c>
      <c r="K5336" s="2">
        <v>2018</v>
      </c>
      <c r="L5336" s="2" t="s">
        <v>21</v>
      </c>
      <c r="M5336" s="3">
        <v>43410</v>
      </c>
    </row>
    <row r="5337" spans="1:13" x14ac:dyDescent="0.2">
      <c r="A5337" s="1" t="s">
        <v>66</v>
      </c>
      <c r="B5337" s="2" t="s">
        <v>5162</v>
      </c>
      <c r="C5337" s="2" t="s">
        <v>15</v>
      </c>
      <c r="D5337" s="2" t="s">
        <v>5137</v>
      </c>
      <c r="E5337" s="2" t="s">
        <v>4991</v>
      </c>
      <c r="F5337" s="2" t="s">
        <v>233</v>
      </c>
      <c r="G5337" s="2">
        <v>70.09</v>
      </c>
      <c r="H5337" s="2">
        <v>29.91</v>
      </c>
      <c r="I5337" s="2" t="s">
        <v>19</v>
      </c>
      <c r="J5337" s="2" t="s">
        <v>20</v>
      </c>
      <c r="K5337" s="2">
        <v>2018</v>
      </c>
      <c r="L5337" s="2" t="s">
        <v>21</v>
      </c>
      <c r="M5337" s="3">
        <v>43410</v>
      </c>
    </row>
    <row r="5338" spans="1:13" x14ac:dyDescent="0.2">
      <c r="A5338" s="1" t="s">
        <v>374</v>
      </c>
      <c r="B5338" s="2" t="s">
        <v>5163</v>
      </c>
      <c r="C5338" s="2" t="s">
        <v>15</v>
      </c>
      <c r="D5338" s="2" t="s">
        <v>5164</v>
      </c>
      <c r="E5338" s="2" t="s">
        <v>4991</v>
      </c>
      <c r="F5338" s="2" t="s">
        <v>251</v>
      </c>
      <c r="G5338" s="2">
        <v>55.78</v>
      </c>
      <c r="H5338" s="2">
        <v>44.22</v>
      </c>
      <c r="I5338" s="2" t="s">
        <v>26</v>
      </c>
      <c r="J5338" s="2" t="s">
        <v>20</v>
      </c>
      <c r="K5338" s="2">
        <v>2018</v>
      </c>
      <c r="L5338" s="2" t="s">
        <v>21</v>
      </c>
      <c r="M5338" s="3">
        <v>43410</v>
      </c>
    </row>
    <row r="5339" spans="1:13" x14ac:dyDescent="0.2">
      <c r="A5339" s="1" t="s">
        <v>385</v>
      </c>
      <c r="B5339" s="2" t="s">
        <v>5045</v>
      </c>
      <c r="C5339" s="2" t="s">
        <v>15</v>
      </c>
      <c r="D5339" s="2" t="s">
        <v>5165</v>
      </c>
      <c r="E5339" s="2" t="s">
        <v>4991</v>
      </c>
      <c r="F5339" s="2" t="s">
        <v>130</v>
      </c>
      <c r="G5339" s="2">
        <v>49.93</v>
      </c>
      <c r="H5339" s="2">
        <v>50.07</v>
      </c>
      <c r="I5339" s="2" t="s">
        <v>26</v>
      </c>
      <c r="J5339" s="2" t="s">
        <v>20</v>
      </c>
      <c r="K5339" s="2">
        <v>2018</v>
      </c>
      <c r="L5339" s="2" t="s">
        <v>21</v>
      </c>
      <c r="M5339" s="3">
        <v>43410</v>
      </c>
    </row>
    <row r="5340" spans="1:13" x14ac:dyDescent="0.2">
      <c r="A5340" s="1" t="s">
        <v>40</v>
      </c>
      <c r="B5340" s="2" t="s">
        <v>5166</v>
      </c>
      <c r="C5340" s="2" t="s">
        <v>15</v>
      </c>
      <c r="D5340" s="2" t="s">
        <v>5167</v>
      </c>
      <c r="E5340" s="2" t="s">
        <v>4991</v>
      </c>
      <c r="F5340" s="2" t="s">
        <v>51</v>
      </c>
      <c r="G5340" s="2">
        <v>67.92</v>
      </c>
      <c r="H5340" s="2">
        <v>32.08</v>
      </c>
      <c r="I5340" s="2" t="s">
        <v>19</v>
      </c>
      <c r="J5340" s="2" t="s">
        <v>20</v>
      </c>
      <c r="K5340" s="2">
        <v>2018</v>
      </c>
      <c r="L5340" s="2" t="s">
        <v>21</v>
      </c>
      <c r="M5340" s="3">
        <v>43410</v>
      </c>
    </row>
    <row r="5341" spans="1:13" x14ac:dyDescent="0.2">
      <c r="A5341" s="1" t="s">
        <v>66</v>
      </c>
      <c r="B5341" s="2" t="s">
        <v>5168</v>
      </c>
      <c r="C5341" s="2" t="s">
        <v>15</v>
      </c>
      <c r="D5341" s="2" t="s">
        <v>5169</v>
      </c>
      <c r="E5341" s="2" t="s">
        <v>4991</v>
      </c>
      <c r="F5341" s="2" t="s">
        <v>140</v>
      </c>
      <c r="G5341" s="2">
        <v>74.55</v>
      </c>
      <c r="H5341" s="2">
        <v>25.45</v>
      </c>
      <c r="I5341" s="2" t="s">
        <v>19</v>
      </c>
      <c r="J5341" s="2" t="s">
        <v>20</v>
      </c>
      <c r="K5341" s="2">
        <v>2018</v>
      </c>
      <c r="L5341" s="2" t="s">
        <v>21</v>
      </c>
      <c r="M5341" s="3">
        <v>43410</v>
      </c>
    </row>
    <row r="5342" spans="1:13" x14ac:dyDescent="0.2">
      <c r="A5342" s="1" t="s">
        <v>66</v>
      </c>
      <c r="B5342" s="2" t="s">
        <v>5170</v>
      </c>
      <c r="C5342" s="2" t="s">
        <v>15</v>
      </c>
      <c r="D5342" s="2" t="s">
        <v>5171</v>
      </c>
      <c r="E5342" s="2" t="s">
        <v>4991</v>
      </c>
      <c r="F5342" s="2" t="s">
        <v>18</v>
      </c>
      <c r="G5342" s="2">
        <v>73.56</v>
      </c>
      <c r="H5342" s="2">
        <v>26.44</v>
      </c>
      <c r="I5342" s="2" t="s">
        <v>19</v>
      </c>
      <c r="J5342" s="2" t="s">
        <v>20</v>
      </c>
      <c r="K5342" s="2">
        <v>2018</v>
      </c>
      <c r="L5342" s="2" t="s">
        <v>21</v>
      </c>
      <c r="M5342" s="3">
        <v>43410</v>
      </c>
    </row>
    <row r="5343" spans="1:13" x14ac:dyDescent="0.2">
      <c r="A5343" s="1" t="s">
        <v>79</v>
      </c>
      <c r="B5343" s="2" t="s">
        <v>1665</v>
      </c>
      <c r="C5343" s="2" t="s">
        <v>15</v>
      </c>
      <c r="D5343" s="2" t="s">
        <v>5172</v>
      </c>
      <c r="E5343" s="2" t="s">
        <v>4991</v>
      </c>
      <c r="F5343" s="2" t="s">
        <v>130</v>
      </c>
      <c r="G5343" s="2">
        <v>83.66</v>
      </c>
      <c r="H5343" s="2">
        <v>16.34</v>
      </c>
      <c r="I5343" s="2" t="s">
        <v>19</v>
      </c>
      <c r="J5343" s="2" t="s">
        <v>31</v>
      </c>
      <c r="K5343" s="2">
        <v>2018</v>
      </c>
      <c r="L5343" s="2" t="s">
        <v>49</v>
      </c>
      <c r="M5343" s="3">
        <v>43256</v>
      </c>
    </row>
    <row r="5344" spans="1:13" x14ac:dyDescent="0.2">
      <c r="A5344" s="1" t="s">
        <v>223</v>
      </c>
      <c r="B5344" s="2" t="s">
        <v>5173</v>
      </c>
      <c r="C5344" s="2" t="s">
        <v>15</v>
      </c>
      <c r="D5344" s="2" t="s">
        <v>5174</v>
      </c>
      <c r="E5344" s="2" t="s">
        <v>4991</v>
      </c>
      <c r="F5344" s="2" t="s">
        <v>5175</v>
      </c>
      <c r="G5344" s="2">
        <v>53.64</v>
      </c>
      <c r="H5344" s="2">
        <v>46.36</v>
      </c>
      <c r="I5344" s="2" t="s">
        <v>26</v>
      </c>
      <c r="J5344" s="2" t="s">
        <v>31</v>
      </c>
      <c r="K5344" s="2">
        <v>2018</v>
      </c>
      <c r="L5344" s="2" t="s">
        <v>49</v>
      </c>
      <c r="M5344" s="3">
        <v>43256</v>
      </c>
    </row>
    <row r="5345" spans="1:13" x14ac:dyDescent="0.2">
      <c r="A5345" s="1" t="s">
        <v>374</v>
      </c>
      <c r="B5345" s="2" t="s">
        <v>5176</v>
      </c>
      <c r="C5345" s="2" t="s">
        <v>15</v>
      </c>
      <c r="D5345" s="2" t="s">
        <v>5177</v>
      </c>
      <c r="E5345" s="2" t="s">
        <v>4991</v>
      </c>
      <c r="F5345" s="2" t="s">
        <v>65</v>
      </c>
      <c r="G5345" s="2">
        <v>66.87</v>
      </c>
      <c r="H5345" s="2">
        <v>33.130000000000003</v>
      </c>
      <c r="I5345" s="2" t="s">
        <v>19</v>
      </c>
      <c r="J5345" s="2" t="s">
        <v>20</v>
      </c>
      <c r="K5345" s="2">
        <v>2018</v>
      </c>
      <c r="L5345" s="2" t="s">
        <v>49</v>
      </c>
      <c r="M5345" s="3">
        <v>43256</v>
      </c>
    </row>
    <row r="5346" spans="1:13" x14ac:dyDescent="0.2">
      <c r="A5346" s="1" t="s">
        <v>122</v>
      </c>
      <c r="B5346" s="2" t="s">
        <v>5178</v>
      </c>
      <c r="C5346" s="2" t="s">
        <v>15</v>
      </c>
      <c r="D5346" s="2" t="s">
        <v>5179</v>
      </c>
      <c r="E5346" s="2" t="s">
        <v>4991</v>
      </c>
      <c r="F5346" s="2" t="s">
        <v>107</v>
      </c>
      <c r="G5346" s="2">
        <v>72.73</v>
      </c>
      <c r="H5346" s="2">
        <v>27.27</v>
      </c>
      <c r="I5346" s="2" t="s">
        <v>19</v>
      </c>
      <c r="J5346" s="2" t="s">
        <v>31</v>
      </c>
      <c r="K5346" s="2">
        <v>2018</v>
      </c>
      <c r="L5346" s="2" t="s">
        <v>49</v>
      </c>
      <c r="M5346" s="3">
        <v>43256</v>
      </c>
    </row>
    <row r="5347" spans="1:13" x14ac:dyDescent="0.2">
      <c r="A5347" s="1" t="s">
        <v>339</v>
      </c>
      <c r="B5347" s="2" t="s">
        <v>5180</v>
      </c>
      <c r="C5347" s="2" t="s">
        <v>15</v>
      </c>
      <c r="D5347" s="2" t="s">
        <v>5181</v>
      </c>
      <c r="E5347" s="2" t="s">
        <v>4991</v>
      </c>
      <c r="F5347" s="2" t="s">
        <v>130</v>
      </c>
      <c r="G5347" s="2">
        <v>71.81</v>
      </c>
      <c r="H5347" s="2">
        <v>28.19</v>
      </c>
      <c r="I5347" s="2" t="s">
        <v>19</v>
      </c>
      <c r="J5347" s="2" t="s">
        <v>31</v>
      </c>
      <c r="K5347" s="2">
        <v>2018</v>
      </c>
      <c r="L5347" s="2" t="s">
        <v>49</v>
      </c>
      <c r="M5347" s="3">
        <v>43256</v>
      </c>
    </row>
    <row r="5348" spans="1:13" x14ac:dyDescent="0.2">
      <c r="A5348" s="1" t="s">
        <v>205</v>
      </c>
      <c r="B5348" s="2" t="s">
        <v>5117</v>
      </c>
      <c r="C5348" s="2" t="s">
        <v>15</v>
      </c>
      <c r="D5348" s="2" t="s">
        <v>5182</v>
      </c>
      <c r="E5348" s="2" t="s">
        <v>4991</v>
      </c>
      <c r="F5348" s="2" t="s">
        <v>44</v>
      </c>
      <c r="G5348" s="2">
        <v>42.72</v>
      </c>
      <c r="H5348" s="2">
        <v>57.28</v>
      </c>
      <c r="I5348" s="2" t="s">
        <v>26</v>
      </c>
      <c r="J5348" s="2" t="s">
        <v>31</v>
      </c>
      <c r="K5348" s="2">
        <v>2018</v>
      </c>
      <c r="L5348" s="2" t="s">
        <v>49</v>
      </c>
      <c r="M5348" s="3">
        <v>43256</v>
      </c>
    </row>
    <row r="5349" spans="1:13" x14ac:dyDescent="0.2">
      <c r="A5349" s="1" t="s">
        <v>1037</v>
      </c>
      <c r="B5349" s="2" t="s">
        <v>5039</v>
      </c>
      <c r="C5349" s="2" t="s">
        <v>15</v>
      </c>
      <c r="D5349" s="2" t="s">
        <v>5183</v>
      </c>
      <c r="E5349" s="2" t="s">
        <v>4991</v>
      </c>
      <c r="F5349" s="2" t="s">
        <v>76</v>
      </c>
      <c r="G5349" s="2">
        <v>54.36</v>
      </c>
      <c r="H5349" s="2">
        <v>45.64</v>
      </c>
      <c r="I5349" s="2" t="s">
        <v>26</v>
      </c>
      <c r="J5349" s="2" t="s">
        <v>31</v>
      </c>
      <c r="K5349" s="2">
        <v>2018</v>
      </c>
      <c r="L5349" s="2" t="s">
        <v>49</v>
      </c>
      <c r="M5349" s="3">
        <v>43256</v>
      </c>
    </row>
    <row r="5350" spans="1:13" x14ac:dyDescent="0.2">
      <c r="A5350" s="1" t="s">
        <v>220</v>
      </c>
      <c r="B5350" s="2" t="s">
        <v>5041</v>
      </c>
      <c r="C5350" s="2" t="s">
        <v>15</v>
      </c>
      <c r="D5350" s="2" t="s">
        <v>5184</v>
      </c>
      <c r="E5350" s="2" t="s">
        <v>4991</v>
      </c>
      <c r="F5350" s="2" t="s">
        <v>140</v>
      </c>
      <c r="G5350" s="2">
        <v>51.93</v>
      </c>
      <c r="H5350" s="2">
        <v>48.07</v>
      </c>
      <c r="I5350" s="2" t="s">
        <v>26</v>
      </c>
      <c r="J5350" s="2" t="s">
        <v>31</v>
      </c>
      <c r="K5350" s="2">
        <v>2018</v>
      </c>
      <c r="L5350" s="2" t="s">
        <v>49</v>
      </c>
      <c r="M5350" s="3">
        <v>43256</v>
      </c>
    </row>
    <row r="5351" spans="1:13" x14ac:dyDescent="0.2">
      <c r="A5351" s="1" t="s">
        <v>535</v>
      </c>
      <c r="B5351" s="2" t="s">
        <v>5159</v>
      </c>
      <c r="C5351" s="2" t="s">
        <v>15</v>
      </c>
      <c r="D5351" s="2" t="s">
        <v>5185</v>
      </c>
      <c r="E5351" s="2" t="s">
        <v>4991</v>
      </c>
      <c r="F5351" s="2" t="s">
        <v>107</v>
      </c>
      <c r="G5351" s="2">
        <v>49.6</v>
      </c>
      <c r="H5351" s="2">
        <v>50.4</v>
      </c>
      <c r="I5351" s="2" t="s">
        <v>26</v>
      </c>
      <c r="J5351" s="2" t="s">
        <v>31</v>
      </c>
      <c r="K5351" s="2">
        <v>2018</v>
      </c>
      <c r="L5351" s="2" t="s">
        <v>49</v>
      </c>
      <c r="M5351" s="3">
        <v>43256</v>
      </c>
    </row>
    <row r="5352" spans="1:13" x14ac:dyDescent="0.2">
      <c r="A5352" s="1" t="s">
        <v>1037</v>
      </c>
      <c r="B5352" s="2" t="s">
        <v>5043</v>
      </c>
      <c r="C5352" s="2" t="s">
        <v>15</v>
      </c>
      <c r="D5352" s="2" t="s">
        <v>5186</v>
      </c>
      <c r="E5352" s="2" t="s">
        <v>4991</v>
      </c>
      <c r="F5352" s="2" t="s">
        <v>55</v>
      </c>
      <c r="G5352" s="2">
        <v>71.510000000000005</v>
      </c>
      <c r="H5352" s="2">
        <v>28.49</v>
      </c>
      <c r="I5352" s="2" t="s">
        <v>19</v>
      </c>
      <c r="J5352" s="2" t="s">
        <v>31</v>
      </c>
      <c r="K5352" s="2">
        <v>2018</v>
      </c>
      <c r="L5352" s="2" t="s">
        <v>49</v>
      </c>
      <c r="M5352" s="3">
        <v>43256</v>
      </c>
    </row>
    <row r="5353" spans="1:13" x14ac:dyDescent="0.2">
      <c r="A5353" s="1" t="s">
        <v>672</v>
      </c>
      <c r="B5353" s="2" t="s">
        <v>5187</v>
      </c>
      <c r="C5353" s="2" t="s">
        <v>15</v>
      </c>
      <c r="D5353" s="2" t="s">
        <v>5188</v>
      </c>
      <c r="E5353" s="2" t="s">
        <v>4991</v>
      </c>
      <c r="F5353" s="2" t="s">
        <v>51</v>
      </c>
      <c r="G5353" s="2">
        <v>69.489999999999995</v>
      </c>
      <c r="H5353" s="2">
        <v>30.51</v>
      </c>
      <c r="I5353" s="2" t="s">
        <v>19</v>
      </c>
      <c r="J5353" s="2" t="s">
        <v>31</v>
      </c>
      <c r="K5353" s="2">
        <v>2018</v>
      </c>
      <c r="L5353" s="2" t="s">
        <v>49</v>
      </c>
      <c r="M5353" s="3">
        <v>43256</v>
      </c>
    </row>
    <row r="5354" spans="1:13" x14ac:dyDescent="0.2">
      <c r="A5354" s="1" t="s">
        <v>137</v>
      </c>
      <c r="B5354" s="2" t="s">
        <v>5084</v>
      </c>
      <c r="C5354" s="2" t="s">
        <v>15</v>
      </c>
      <c r="D5354" s="2" t="s">
        <v>5189</v>
      </c>
      <c r="E5354" s="2" t="s">
        <v>4991</v>
      </c>
      <c r="F5354" s="2" t="s">
        <v>107</v>
      </c>
      <c r="G5354" s="2">
        <v>60.37</v>
      </c>
      <c r="H5354" s="2">
        <v>39.630000000000003</v>
      </c>
      <c r="I5354" s="2" t="s">
        <v>26</v>
      </c>
      <c r="J5354" s="2" t="s">
        <v>31</v>
      </c>
      <c r="K5354" s="2">
        <v>2018</v>
      </c>
      <c r="L5354" s="2" t="s">
        <v>49</v>
      </c>
      <c r="M5354" s="3">
        <v>43256</v>
      </c>
    </row>
    <row r="5355" spans="1:13" x14ac:dyDescent="0.2">
      <c r="A5355" s="1" t="s">
        <v>60</v>
      </c>
      <c r="B5355" s="2" t="s">
        <v>61</v>
      </c>
      <c r="C5355" s="2" t="s">
        <v>15</v>
      </c>
      <c r="D5355" s="2" t="s">
        <v>5190</v>
      </c>
      <c r="E5355" s="2" t="s">
        <v>4991</v>
      </c>
      <c r="F5355" s="2" t="s">
        <v>55</v>
      </c>
      <c r="G5355" s="2">
        <v>54.8</v>
      </c>
      <c r="H5355" s="2">
        <v>41.2</v>
      </c>
      <c r="I5355" s="2" t="s">
        <v>26</v>
      </c>
      <c r="J5355" s="2" t="s">
        <v>31</v>
      </c>
      <c r="K5355" s="2">
        <v>2018</v>
      </c>
      <c r="L5355" s="2" t="s">
        <v>36</v>
      </c>
      <c r="M5355" s="3">
        <v>43200</v>
      </c>
    </row>
    <row r="5356" spans="1:13" x14ac:dyDescent="0.2">
      <c r="A5356" s="1" t="s">
        <v>40</v>
      </c>
      <c r="B5356" s="2" t="s">
        <v>5108</v>
      </c>
      <c r="C5356" s="2" t="s">
        <v>15</v>
      </c>
      <c r="D5356" s="2" t="s">
        <v>5191</v>
      </c>
      <c r="E5356" s="2" t="s">
        <v>4991</v>
      </c>
      <c r="F5356" s="2" t="s">
        <v>59</v>
      </c>
      <c r="G5356" s="2">
        <v>54.1</v>
      </c>
      <c r="H5356" s="2">
        <v>45.9</v>
      </c>
      <c r="I5356" s="2" t="s">
        <v>26</v>
      </c>
      <c r="J5356" s="2" t="s">
        <v>31</v>
      </c>
      <c r="K5356" s="2">
        <v>2018</v>
      </c>
      <c r="L5356" s="2" t="s">
        <v>36</v>
      </c>
      <c r="M5356" s="3">
        <v>43200</v>
      </c>
    </row>
    <row r="5357" spans="1:13" x14ac:dyDescent="0.2">
      <c r="A5357" s="1" t="s">
        <v>69</v>
      </c>
      <c r="B5357" s="2" t="s">
        <v>1151</v>
      </c>
      <c r="C5357" s="2" t="s">
        <v>15</v>
      </c>
      <c r="D5357" s="2" t="s">
        <v>5192</v>
      </c>
      <c r="E5357" s="2" t="s">
        <v>4991</v>
      </c>
      <c r="F5357" s="2" t="s">
        <v>95</v>
      </c>
      <c r="G5357" s="2">
        <v>65.239999999999995</v>
      </c>
      <c r="H5357" s="2">
        <v>34.76</v>
      </c>
      <c r="I5357" s="2" t="s">
        <v>26</v>
      </c>
      <c r="J5357" s="2" t="s">
        <v>20</v>
      </c>
      <c r="K5357" s="2">
        <v>2017</v>
      </c>
      <c r="L5357" s="2" t="s">
        <v>36</v>
      </c>
      <c r="M5357" s="3">
        <v>43046</v>
      </c>
    </row>
    <row r="5358" spans="1:13" x14ac:dyDescent="0.2">
      <c r="A5358" s="1" t="s">
        <v>69</v>
      </c>
      <c r="B5358" s="2" t="s">
        <v>859</v>
      </c>
      <c r="C5358" s="2" t="s">
        <v>15</v>
      </c>
      <c r="D5358" s="2" t="s">
        <v>5193</v>
      </c>
      <c r="E5358" s="2" t="s">
        <v>4991</v>
      </c>
      <c r="F5358" s="2" t="s">
        <v>97</v>
      </c>
      <c r="G5358" s="2">
        <v>61.68</v>
      </c>
      <c r="H5358" s="2">
        <v>38.32</v>
      </c>
      <c r="I5358" s="2" t="s">
        <v>26</v>
      </c>
      <c r="J5358" s="2" t="s">
        <v>20</v>
      </c>
      <c r="K5358" s="2">
        <v>2017</v>
      </c>
      <c r="L5358" s="2" t="s">
        <v>36</v>
      </c>
      <c r="M5358" s="3">
        <v>43046</v>
      </c>
    </row>
    <row r="5359" spans="1:13" x14ac:dyDescent="0.2">
      <c r="A5359" s="1" t="s">
        <v>177</v>
      </c>
      <c r="B5359" s="2" t="s">
        <v>5194</v>
      </c>
      <c r="C5359" s="2" t="s">
        <v>15</v>
      </c>
      <c r="D5359" s="2" t="s">
        <v>5195</v>
      </c>
      <c r="E5359" s="2" t="s">
        <v>4991</v>
      </c>
      <c r="F5359" s="2" t="s">
        <v>55</v>
      </c>
      <c r="G5359" s="2">
        <v>67.430000000000007</v>
      </c>
      <c r="H5359" s="2">
        <v>32.57</v>
      </c>
      <c r="I5359" s="2" t="s">
        <v>19</v>
      </c>
      <c r="J5359" s="2" t="s">
        <v>20</v>
      </c>
      <c r="K5359" s="2">
        <v>2017</v>
      </c>
      <c r="L5359" s="2" t="s">
        <v>36</v>
      </c>
      <c r="M5359" s="3">
        <v>43046</v>
      </c>
    </row>
    <row r="5360" spans="1:13" x14ac:dyDescent="0.2">
      <c r="A5360" s="1" t="s">
        <v>141</v>
      </c>
      <c r="B5360" s="2" t="s">
        <v>5146</v>
      </c>
      <c r="C5360" s="2" t="s">
        <v>15</v>
      </c>
      <c r="D5360" s="2" t="s">
        <v>5196</v>
      </c>
      <c r="E5360" s="2" t="s">
        <v>4991</v>
      </c>
      <c r="F5360" s="2" t="s">
        <v>59</v>
      </c>
      <c r="G5360" s="2">
        <v>60.4</v>
      </c>
      <c r="H5360" s="2">
        <v>39.6</v>
      </c>
      <c r="I5360" s="2" t="s">
        <v>26</v>
      </c>
      <c r="J5360" s="2" t="s">
        <v>20</v>
      </c>
      <c r="K5360" s="2">
        <v>2017</v>
      </c>
      <c r="L5360" s="2" t="s">
        <v>36</v>
      </c>
      <c r="M5360" s="3">
        <v>43046</v>
      </c>
    </row>
    <row r="5361" spans="1:13" x14ac:dyDescent="0.2">
      <c r="A5361" s="1" t="s">
        <v>177</v>
      </c>
      <c r="B5361" s="2" t="s">
        <v>5197</v>
      </c>
      <c r="C5361" s="2" t="s">
        <v>15</v>
      </c>
      <c r="D5361" s="2" t="s">
        <v>5198</v>
      </c>
      <c r="E5361" s="2" t="s">
        <v>4991</v>
      </c>
      <c r="F5361" s="2" t="s">
        <v>314</v>
      </c>
      <c r="G5361" s="2">
        <v>53.58</v>
      </c>
      <c r="H5361" s="2">
        <v>46.42</v>
      </c>
      <c r="I5361" s="2" t="s">
        <v>26</v>
      </c>
      <c r="J5361" s="2" t="s">
        <v>20</v>
      </c>
      <c r="K5361" s="2">
        <v>2017</v>
      </c>
      <c r="L5361" s="2" t="s">
        <v>36</v>
      </c>
      <c r="M5361" s="3">
        <v>43046</v>
      </c>
    </row>
    <row r="5362" spans="1:13" x14ac:dyDescent="0.2">
      <c r="A5362" s="1" t="s">
        <v>621</v>
      </c>
      <c r="B5362" s="2" t="s">
        <v>5199</v>
      </c>
      <c r="C5362" s="2" t="s">
        <v>15</v>
      </c>
      <c r="D5362" s="2" t="s">
        <v>5200</v>
      </c>
      <c r="E5362" s="2" t="s">
        <v>4991</v>
      </c>
      <c r="F5362" s="2" t="s">
        <v>76</v>
      </c>
      <c r="G5362" s="2">
        <v>46.97</v>
      </c>
      <c r="H5362" s="2">
        <v>53.03</v>
      </c>
      <c r="I5362" s="2" t="s">
        <v>26</v>
      </c>
      <c r="J5362" s="2" t="s">
        <v>20</v>
      </c>
      <c r="K5362" s="2">
        <v>2017</v>
      </c>
      <c r="L5362" s="2" t="s">
        <v>36</v>
      </c>
      <c r="M5362" s="3">
        <v>43046</v>
      </c>
    </row>
    <row r="5363" spans="1:13" x14ac:dyDescent="0.2">
      <c r="A5363" s="1" t="s">
        <v>217</v>
      </c>
      <c r="B5363" s="2" t="s">
        <v>5201</v>
      </c>
      <c r="C5363" s="2" t="s">
        <v>15</v>
      </c>
      <c r="D5363" s="2" t="s">
        <v>5202</v>
      </c>
      <c r="E5363" s="2" t="s">
        <v>4991</v>
      </c>
      <c r="F5363" s="2" t="s">
        <v>44</v>
      </c>
      <c r="G5363" s="2">
        <v>77.3</v>
      </c>
      <c r="H5363" s="2">
        <v>22.7</v>
      </c>
      <c r="I5363" s="2" t="s">
        <v>19</v>
      </c>
      <c r="J5363" s="2" t="s">
        <v>20</v>
      </c>
      <c r="K5363" s="2">
        <v>2017</v>
      </c>
      <c r="L5363" s="2" t="s">
        <v>36</v>
      </c>
      <c r="M5363" s="3">
        <v>42976</v>
      </c>
    </row>
    <row r="5364" spans="1:13" x14ac:dyDescent="0.2">
      <c r="A5364" s="1" t="s">
        <v>116</v>
      </c>
      <c r="B5364" s="2" t="s">
        <v>5114</v>
      </c>
      <c r="C5364" s="2" t="s">
        <v>15</v>
      </c>
      <c r="D5364" s="2" t="s">
        <v>5203</v>
      </c>
      <c r="E5364" s="2" t="s">
        <v>4991</v>
      </c>
      <c r="F5364" s="2" t="s">
        <v>55</v>
      </c>
      <c r="G5364" s="2">
        <v>61.8</v>
      </c>
      <c r="H5364" s="2">
        <v>38.200000000000003</v>
      </c>
      <c r="I5364" s="2" t="s">
        <v>19</v>
      </c>
      <c r="J5364" s="2" t="s">
        <v>20</v>
      </c>
      <c r="K5364" s="2">
        <v>2017</v>
      </c>
      <c r="L5364" s="2" t="s">
        <v>36</v>
      </c>
      <c r="M5364" s="3">
        <v>42927</v>
      </c>
    </row>
    <row r="5365" spans="1:13" x14ac:dyDescent="0.2">
      <c r="A5365" s="1" t="s">
        <v>116</v>
      </c>
      <c r="B5365" s="2" t="s">
        <v>5204</v>
      </c>
      <c r="C5365" s="2" t="s">
        <v>15</v>
      </c>
      <c r="D5365" s="2" t="s">
        <v>5205</v>
      </c>
      <c r="E5365" s="2" t="s">
        <v>4991</v>
      </c>
      <c r="F5365" s="2" t="s">
        <v>107</v>
      </c>
      <c r="G5365" s="2">
        <v>79.510000000000005</v>
      </c>
      <c r="H5365" s="2">
        <v>20.49</v>
      </c>
      <c r="I5365" s="2" t="s">
        <v>19</v>
      </c>
      <c r="J5365" s="2" t="s">
        <v>20</v>
      </c>
      <c r="K5365" s="2">
        <v>2017</v>
      </c>
      <c r="L5365" s="2" t="s">
        <v>36</v>
      </c>
      <c r="M5365" s="3">
        <v>42927</v>
      </c>
    </row>
    <row r="5366" spans="1:13" x14ac:dyDescent="0.2">
      <c r="A5366" s="1" t="s">
        <v>60</v>
      </c>
      <c r="B5366" s="2" t="s">
        <v>61</v>
      </c>
      <c r="C5366" s="2" t="s">
        <v>15</v>
      </c>
      <c r="D5366" s="2" t="s">
        <v>5206</v>
      </c>
      <c r="E5366" s="2" t="s">
        <v>4991</v>
      </c>
      <c r="F5366" s="2" t="s">
        <v>55</v>
      </c>
      <c r="G5366" s="2">
        <v>46.16</v>
      </c>
      <c r="H5366" s="2">
        <v>53.84</v>
      </c>
      <c r="I5366" s="2" t="s">
        <v>26</v>
      </c>
      <c r="J5366" s="2" t="s">
        <v>20</v>
      </c>
      <c r="K5366" s="2">
        <v>2017</v>
      </c>
      <c r="L5366" s="2" t="s">
        <v>36</v>
      </c>
      <c r="M5366" s="3">
        <v>42892</v>
      </c>
    </row>
    <row r="5367" spans="1:13" x14ac:dyDescent="0.2">
      <c r="A5367" s="1" t="s">
        <v>621</v>
      </c>
      <c r="B5367" s="2" t="s">
        <v>5207</v>
      </c>
      <c r="C5367" s="2" t="s">
        <v>15</v>
      </c>
      <c r="D5367" s="2" t="s">
        <v>5208</v>
      </c>
      <c r="E5367" s="2" t="s">
        <v>4991</v>
      </c>
      <c r="F5367" s="2" t="s">
        <v>55</v>
      </c>
      <c r="G5367" s="2">
        <v>35.53</v>
      </c>
      <c r="H5367" s="2">
        <v>64.47</v>
      </c>
      <c r="I5367" s="2" t="s">
        <v>26</v>
      </c>
      <c r="J5367" s="2" t="s">
        <v>20</v>
      </c>
      <c r="K5367" s="2">
        <v>2017</v>
      </c>
      <c r="L5367" s="2" t="s">
        <v>36</v>
      </c>
      <c r="M5367" s="3">
        <v>42892</v>
      </c>
    </row>
    <row r="5368" spans="1:13" x14ac:dyDescent="0.2">
      <c r="A5368" s="1" t="s">
        <v>374</v>
      </c>
      <c r="B5368" s="2" t="s">
        <v>679</v>
      </c>
      <c r="C5368" s="2" t="s">
        <v>15</v>
      </c>
      <c r="D5368" s="2" t="s">
        <v>5209</v>
      </c>
      <c r="E5368" s="2" t="s">
        <v>4991</v>
      </c>
      <c r="F5368" s="2" t="s">
        <v>76</v>
      </c>
      <c r="G5368" s="2">
        <v>68.28</v>
      </c>
      <c r="H5368" s="2">
        <v>31.72</v>
      </c>
      <c r="I5368" s="2" t="s">
        <v>19</v>
      </c>
      <c r="J5368" s="2" t="s">
        <v>20</v>
      </c>
      <c r="K5368" s="2">
        <v>2017</v>
      </c>
      <c r="L5368" s="2" t="s">
        <v>36</v>
      </c>
      <c r="M5368" s="3">
        <v>42857</v>
      </c>
    </row>
    <row r="5369" spans="1:13" x14ac:dyDescent="0.2">
      <c r="A5369" s="1" t="s">
        <v>287</v>
      </c>
      <c r="B5369" s="2" t="s">
        <v>288</v>
      </c>
      <c r="C5369" s="2" t="s">
        <v>15</v>
      </c>
      <c r="D5369" s="2" t="s">
        <v>5210</v>
      </c>
      <c r="E5369" s="2" t="s">
        <v>4991</v>
      </c>
      <c r="F5369" s="2" t="s">
        <v>51</v>
      </c>
      <c r="G5369" s="2">
        <v>44.67</v>
      </c>
      <c r="H5369" s="2">
        <v>55.33</v>
      </c>
      <c r="I5369" s="2" t="s">
        <v>26</v>
      </c>
      <c r="J5369" s="2" t="s">
        <v>20</v>
      </c>
      <c r="K5369" s="2">
        <v>2017</v>
      </c>
      <c r="L5369" s="2" t="s">
        <v>36</v>
      </c>
      <c r="M5369" s="3">
        <v>42801</v>
      </c>
    </row>
    <row r="5370" spans="1:13" x14ac:dyDescent="0.2">
      <c r="A5370" s="1" t="s">
        <v>13</v>
      </c>
      <c r="B5370" s="2" t="s">
        <v>1112</v>
      </c>
      <c r="C5370" s="2" t="s">
        <v>15</v>
      </c>
      <c r="D5370" s="2" t="s">
        <v>5211</v>
      </c>
      <c r="E5370" s="2" t="s">
        <v>4991</v>
      </c>
      <c r="F5370" s="2" t="s">
        <v>1693</v>
      </c>
      <c r="G5370" s="2">
        <v>26.47</v>
      </c>
      <c r="H5370" s="2">
        <v>73.53</v>
      </c>
      <c r="I5370" s="2" t="s">
        <v>26</v>
      </c>
      <c r="J5370" s="2" t="s">
        <v>20</v>
      </c>
      <c r="K5370" s="2">
        <v>2017</v>
      </c>
      <c r="L5370" s="2" t="s">
        <v>36</v>
      </c>
      <c r="M5370" s="3">
        <v>42801</v>
      </c>
    </row>
    <row r="5371" spans="1:13" x14ac:dyDescent="0.2">
      <c r="A5371" s="1" t="s">
        <v>13</v>
      </c>
      <c r="B5371" s="2" t="s">
        <v>1709</v>
      </c>
      <c r="C5371" s="2" t="s">
        <v>15</v>
      </c>
      <c r="D5371" s="2" t="s">
        <v>5212</v>
      </c>
      <c r="E5371" s="2" t="s">
        <v>4991</v>
      </c>
      <c r="F5371" s="2" t="s">
        <v>130</v>
      </c>
      <c r="G5371" s="2">
        <v>59.92</v>
      </c>
      <c r="H5371" s="2">
        <v>40.08</v>
      </c>
      <c r="I5371" s="2" t="s">
        <v>26</v>
      </c>
      <c r="J5371" s="2" t="s">
        <v>20</v>
      </c>
      <c r="K5371" s="2">
        <v>2017</v>
      </c>
      <c r="L5371" s="2" t="s">
        <v>36</v>
      </c>
      <c r="M5371" s="3">
        <v>42801</v>
      </c>
    </row>
    <row r="5372" spans="1:13" x14ac:dyDescent="0.2">
      <c r="A5372" s="1" t="s">
        <v>40</v>
      </c>
      <c r="B5372" s="2" t="s">
        <v>5213</v>
      </c>
      <c r="C5372" s="2" t="s">
        <v>15</v>
      </c>
      <c r="D5372" s="2" t="s">
        <v>5214</v>
      </c>
      <c r="E5372" s="2" t="s">
        <v>4991</v>
      </c>
      <c r="F5372" s="2" t="s">
        <v>130</v>
      </c>
      <c r="G5372" s="2">
        <v>67.400000000000006</v>
      </c>
      <c r="H5372" s="2">
        <v>32.6</v>
      </c>
      <c r="I5372" s="2" t="s">
        <v>19</v>
      </c>
      <c r="J5372" s="2" t="s">
        <v>20</v>
      </c>
      <c r="K5372" s="2">
        <v>2017</v>
      </c>
      <c r="L5372" s="2" t="s">
        <v>36</v>
      </c>
      <c r="M5372" s="3">
        <v>42801</v>
      </c>
    </row>
    <row r="5373" spans="1:13" x14ac:dyDescent="0.2">
      <c r="A5373" s="1" t="s">
        <v>621</v>
      </c>
      <c r="B5373" s="2" t="s">
        <v>5215</v>
      </c>
      <c r="C5373" s="2" t="s">
        <v>15</v>
      </c>
      <c r="D5373" s="2" t="s">
        <v>5216</v>
      </c>
      <c r="E5373" s="2" t="s">
        <v>4991</v>
      </c>
      <c r="F5373" s="2" t="s">
        <v>107</v>
      </c>
      <c r="G5373" s="2">
        <v>80.819999999999993</v>
      </c>
      <c r="H5373" s="2">
        <v>19.18</v>
      </c>
      <c r="I5373" s="2" t="s">
        <v>19</v>
      </c>
      <c r="J5373" s="2" t="s">
        <v>20</v>
      </c>
      <c r="K5373" s="2">
        <v>2017</v>
      </c>
      <c r="L5373" s="2" t="s">
        <v>36</v>
      </c>
      <c r="M5373" s="3">
        <v>42745</v>
      </c>
    </row>
    <row r="5374" spans="1:13" x14ac:dyDescent="0.2">
      <c r="A5374" s="1" t="s">
        <v>91</v>
      </c>
      <c r="B5374" s="2" t="s">
        <v>981</v>
      </c>
      <c r="C5374" s="2" t="s">
        <v>15</v>
      </c>
      <c r="D5374" s="2" t="s">
        <v>5217</v>
      </c>
      <c r="E5374" s="2" t="s">
        <v>4991</v>
      </c>
      <c r="F5374" s="2" t="s">
        <v>93</v>
      </c>
      <c r="G5374" s="2">
        <v>46.92</v>
      </c>
      <c r="H5374" s="2">
        <v>53.08</v>
      </c>
      <c r="I5374" s="2" t="s">
        <v>26</v>
      </c>
      <c r="J5374" s="2" t="s">
        <v>20</v>
      </c>
      <c r="K5374" s="2">
        <v>2016</v>
      </c>
      <c r="L5374" s="2" t="s">
        <v>21</v>
      </c>
      <c r="M5374" s="3">
        <v>42682</v>
      </c>
    </row>
    <row r="5375" spans="1:13" x14ac:dyDescent="0.2">
      <c r="A5375" s="1" t="s">
        <v>32</v>
      </c>
      <c r="B5375" s="2" t="s">
        <v>5218</v>
      </c>
      <c r="C5375" s="2" t="s">
        <v>15</v>
      </c>
      <c r="D5375" s="2" t="s">
        <v>5219</v>
      </c>
      <c r="E5375" s="2" t="s">
        <v>4991</v>
      </c>
      <c r="F5375" s="2" t="s">
        <v>78</v>
      </c>
      <c r="G5375" s="2">
        <v>80.13</v>
      </c>
      <c r="H5375" s="2">
        <v>19.87</v>
      </c>
      <c r="I5375" s="2" t="s">
        <v>19</v>
      </c>
      <c r="J5375" s="2" t="s">
        <v>20</v>
      </c>
      <c r="K5375" s="2">
        <v>2016</v>
      </c>
      <c r="L5375" s="2" t="s">
        <v>21</v>
      </c>
      <c r="M5375" s="3">
        <v>42682</v>
      </c>
    </row>
    <row r="5376" spans="1:13" x14ac:dyDescent="0.2">
      <c r="A5376" s="1" t="s">
        <v>69</v>
      </c>
      <c r="B5376" s="2" t="s">
        <v>5220</v>
      </c>
      <c r="C5376" s="2" t="s">
        <v>15</v>
      </c>
      <c r="D5376" s="2" t="s">
        <v>5221</v>
      </c>
      <c r="E5376" s="2" t="s">
        <v>4991</v>
      </c>
      <c r="F5376" s="2" t="s">
        <v>107</v>
      </c>
      <c r="G5376" s="2">
        <v>77.45</v>
      </c>
      <c r="H5376" s="2">
        <v>22.55</v>
      </c>
      <c r="I5376" s="2" t="s">
        <v>19</v>
      </c>
      <c r="J5376" s="2" t="s">
        <v>20</v>
      </c>
      <c r="K5376" s="2">
        <v>2016</v>
      </c>
      <c r="L5376" s="2" t="s">
        <v>21</v>
      </c>
      <c r="M5376" s="3">
        <v>42682</v>
      </c>
    </row>
    <row r="5377" spans="1:13" x14ac:dyDescent="0.2">
      <c r="A5377" s="1" t="s">
        <v>363</v>
      </c>
      <c r="B5377" s="2" t="s">
        <v>5222</v>
      </c>
      <c r="C5377" s="2" t="s">
        <v>15</v>
      </c>
      <c r="D5377" s="2" t="s">
        <v>5223</v>
      </c>
      <c r="E5377" s="2" t="s">
        <v>4991</v>
      </c>
      <c r="F5377" s="2" t="s">
        <v>18</v>
      </c>
      <c r="G5377" s="2">
        <v>56.74</v>
      </c>
      <c r="H5377" s="2">
        <v>43.26</v>
      </c>
      <c r="I5377" s="2" t="s">
        <v>26</v>
      </c>
      <c r="J5377" s="2" t="s">
        <v>31</v>
      </c>
      <c r="K5377" s="2">
        <v>2016</v>
      </c>
      <c r="L5377" s="2" t="s">
        <v>21</v>
      </c>
      <c r="M5377" s="3">
        <v>42682</v>
      </c>
    </row>
    <row r="5378" spans="1:13" x14ac:dyDescent="0.2">
      <c r="A5378" s="1" t="s">
        <v>205</v>
      </c>
      <c r="B5378" s="2" t="s">
        <v>5224</v>
      </c>
      <c r="C5378" s="2" t="s">
        <v>15</v>
      </c>
      <c r="D5378" s="2" t="s">
        <v>5225</v>
      </c>
      <c r="E5378" s="2" t="s">
        <v>4991</v>
      </c>
      <c r="F5378" s="2" t="s">
        <v>78</v>
      </c>
      <c r="G5378" s="2">
        <v>78.150000000000006</v>
      </c>
      <c r="H5378" s="2">
        <v>21.85</v>
      </c>
      <c r="I5378" s="2" t="s">
        <v>19</v>
      </c>
      <c r="J5378" s="2" t="s">
        <v>20</v>
      </c>
      <c r="K5378" s="2">
        <v>2016</v>
      </c>
      <c r="L5378" s="2" t="s">
        <v>21</v>
      </c>
      <c r="M5378" s="3">
        <v>42682</v>
      </c>
    </row>
    <row r="5379" spans="1:13" x14ac:dyDescent="0.2">
      <c r="A5379" s="1" t="s">
        <v>535</v>
      </c>
      <c r="B5379" s="2" t="s">
        <v>5226</v>
      </c>
      <c r="C5379" s="2" t="s">
        <v>24</v>
      </c>
      <c r="D5379" s="4">
        <v>4000000</v>
      </c>
      <c r="E5379" s="2" t="s">
        <v>4991</v>
      </c>
      <c r="F5379" s="2" t="s">
        <v>76</v>
      </c>
      <c r="G5379" s="2">
        <v>68.31</v>
      </c>
      <c r="H5379" s="2">
        <v>31.69</v>
      </c>
      <c r="I5379" s="2" t="s">
        <v>19</v>
      </c>
      <c r="J5379" s="2" t="s">
        <v>20</v>
      </c>
      <c r="K5379" s="2">
        <v>2016</v>
      </c>
      <c r="L5379" s="2" t="s">
        <v>21</v>
      </c>
      <c r="M5379" s="3">
        <v>42682</v>
      </c>
    </row>
    <row r="5380" spans="1:13" x14ac:dyDescent="0.2">
      <c r="A5380" s="1" t="s">
        <v>978</v>
      </c>
      <c r="B5380" s="2" t="s">
        <v>5227</v>
      </c>
      <c r="C5380" s="2" t="s">
        <v>15</v>
      </c>
      <c r="D5380" s="2" t="s">
        <v>5228</v>
      </c>
      <c r="E5380" s="2" t="s">
        <v>4991</v>
      </c>
      <c r="F5380" s="2" t="s">
        <v>90</v>
      </c>
      <c r="G5380" s="2">
        <v>60.4</v>
      </c>
      <c r="H5380" s="2">
        <v>39.6</v>
      </c>
      <c r="I5380" s="2" t="s">
        <v>26</v>
      </c>
      <c r="J5380" s="2" t="s">
        <v>31</v>
      </c>
      <c r="K5380" s="2">
        <v>2016</v>
      </c>
      <c r="L5380" s="2" t="s">
        <v>21</v>
      </c>
      <c r="M5380" s="3">
        <v>42682</v>
      </c>
    </row>
    <row r="5381" spans="1:13" x14ac:dyDescent="0.2">
      <c r="A5381" s="1" t="s">
        <v>141</v>
      </c>
      <c r="B5381" s="2" t="s">
        <v>5229</v>
      </c>
      <c r="C5381" s="2" t="s">
        <v>15</v>
      </c>
      <c r="D5381" s="2" t="s">
        <v>5230</v>
      </c>
      <c r="E5381" s="2" t="s">
        <v>4991</v>
      </c>
      <c r="F5381" s="2" t="s">
        <v>55</v>
      </c>
      <c r="G5381" s="2">
        <v>45.03</v>
      </c>
      <c r="H5381" s="2">
        <v>54.97</v>
      </c>
      <c r="I5381" s="2" t="s">
        <v>26</v>
      </c>
      <c r="J5381" s="2" t="s">
        <v>20</v>
      </c>
      <c r="K5381" s="2">
        <v>2016</v>
      </c>
      <c r="L5381" s="2" t="s">
        <v>21</v>
      </c>
      <c r="M5381" s="3">
        <v>42682</v>
      </c>
    </row>
    <row r="5382" spans="1:13" x14ac:dyDescent="0.2">
      <c r="A5382" s="1" t="s">
        <v>374</v>
      </c>
      <c r="B5382" s="2" t="s">
        <v>5231</v>
      </c>
      <c r="C5382" s="2" t="s">
        <v>15</v>
      </c>
      <c r="D5382" s="2" t="s">
        <v>5232</v>
      </c>
      <c r="E5382" s="2" t="s">
        <v>4991</v>
      </c>
      <c r="F5382" s="2" t="s">
        <v>44</v>
      </c>
      <c r="G5382" s="2">
        <v>47.93</v>
      </c>
      <c r="H5382" s="2">
        <v>52.07</v>
      </c>
      <c r="I5382" s="2" t="s">
        <v>26</v>
      </c>
      <c r="J5382" s="2" t="s">
        <v>31</v>
      </c>
      <c r="K5382" s="2">
        <v>2016</v>
      </c>
      <c r="L5382" s="2" t="s">
        <v>21</v>
      </c>
      <c r="M5382" s="3">
        <v>42682</v>
      </c>
    </row>
    <row r="5383" spans="1:13" x14ac:dyDescent="0.2">
      <c r="A5383" s="1" t="s">
        <v>32</v>
      </c>
      <c r="B5383" s="2" t="s">
        <v>5233</v>
      </c>
      <c r="C5383" s="2" t="s">
        <v>15</v>
      </c>
      <c r="D5383" s="2" t="s">
        <v>5234</v>
      </c>
      <c r="E5383" s="2" t="s">
        <v>4991</v>
      </c>
      <c r="F5383" s="2" t="s">
        <v>35</v>
      </c>
      <c r="G5383" s="2">
        <v>83.84</v>
      </c>
      <c r="H5383" s="2">
        <v>16.16</v>
      </c>
      <c r="I5383" s="2" t="s">
        <v>19</v>
      </c>
      <c r="J5383" s="2" t="s">
        <v>20</v>
      </c>
      <c r="K5383" s="2">
        <v>2016</v>
      </c>
      <c r="L5383" s="2" t="s">
        <v>21</v>
      </c>
      <c r="M5383" s="3">
        <v>42682</v>
      </c>
    </row>
    <row r="5384" spans="1:13" x14ac:dyDescent="0.2">
      <c r="A5384" s="1" t="s">
        <v>242</v>
      </c>
      <c r="B5384" s="2" t="s">
        <v>547</v>
      </c>
      <c r="C5384" s="2" t="s">
        <v>15</v>
      </c>
      <c r="D5384" s="2" t="s">
        <v>5235</v>
      </c>
      <c r="E5384" s="2" t="s">
        <v>4991</v>
      </c>
      <c r="F5384" s="2" t="s">
        <v>130</v>
      </c>
      <c r="G5384" s="2">
        <v>73.33</v>
      </c>
      <c r="H5384" s="2">
        <v>26.67</v>
      </c>
      <c r="I5384" s="2" t="s">
        <v>19</v>
      </c>
      <c r="J5384" s="2" t="s">
        <v>20</v>
      </c>
      <c r="K5384" s="2">
        <v>2016</v>
      </c>
      <c r="L5384" s="2" t="s">
        <v>49</v>
      </c>
      <c r="M5384" s="3">
        <v>42528</v>
      </c>
    </row>
    <row r="5385" spans="1:13" x14ac:dyDescent="0.2">
      <c r="A5385" s="1" t="s">
        <v>363</v>
      </c>
      <c r="B5385" s="2" t="s">
        <v>834</v>
      </c>
      <c r="C5385" s="2" t="s">
        <v>15</v>
      </c>
      <c r="D5385" s="2" t="s">
        <v>5236</v>
      </c>
      <c r="E5385" s="2" t="s">
        <v>4991</v>
      </c>
      <c r="F5385" s="2" t="s">
        <v>59</v>
      </c>
      <c r="G5385" s="2">
        <v>63.1</v>
      </c>
      <c r="H5385" s="2">
        <v>36.9</v>
      </c>
      <c r="I5385" s="2" t="s">
        <v>26</v>
      </c>
      <c r="J5385" s="2" t="s">
        <v>20</v>
      </c>
      <c r="K5385" s="2">
        <v>2016</v>
      </c>
      <c r="L5385" s="2" t="s">
        <v>49</v>
      </c>
      <c r="M5385" s="3">
        <v>42528</v>
      </c>
    </row>
    <row r="5386" spans="1:13" x14ac:dyDescent="0.2">
      <c r="A5386" s="1" t="s">
        <v>420</v>
      </c>
      <c r="B5386" s="2" t="s">
        <v>1717</v>
      </c>
      <c r="C5386" s="2" t="s">
        <v>15</v>
      </c>
      <c r="D5386" s="2" t="s">
        <v>5237</v>
      </c>
      <c r="E5386" s="2" t="s">
        <v>4991</v>
      </c>
      <c r="F5386" s="2" t="s">
        <v>97</v>
      </c>
      <c r="G5386" s="2">
        <v>66.290000000000006</v>
      </c>
      <c r="H5386" s="2">
        <v>33.71</v>
      </c>
      <c r="I5386" s="2" t="s">
        <v>26</v>
      </c>
      <c r="J5386" s="2" t="s">
        <v>20</v>
      </c>
      <c r="K5386" s="2">
        <v>2016</v>
      </c>
      <c r="L5386" s="2" t="s">
        <v>49</v>
      </c>
      <c r="M5386" s="3">
        <v>42528</v>
      </c>
    </row>
    <row r="5387" spans="1:13" x14ac:dyDescent="0.2">
      <c r="A5387" s="1" t="s">
        <v>83</v>
      </c>
      <c r="B5387" s="2" t="s">
        <v>84</v>
      </c>
      <c r="C5387" s="2" t="s">
        <v>24</v>
      </c>
      <c r="D5387" s="4">
        <v>350000000</v>
      </c>
      <c r="E5387" s="2" t="s">
        <v>4991</v>
      </c>
      <c r="F5387" s="2" t="s">
        <v>85</v>
      </c>
      <c r="G5387" s="2">
        <v>79.260000000000005</v>
      </c>
      <c r="H5387" s="2">
        <v>20.74</v>
      </c>
      <c r="I5387" s="2" t="s">
        <v>19</v>
      </c>
      <c r="J5387" s="2" t="s">
        <v>20</v>
      </c>
      <c r="K5387" s="2">
        <v>2016</v>
      </c>
      <c r="L5387" s="2" t="s">
        <v>49</v>
      </c>
      <c r="M5387" s="3">
        <v>42528</v>
      </c>
    </row>
    <row r="5388" spans="1:13" x14ac:dyDescent="0.2">
      <c r="A5388" s="1" t="s">
        <v>91</v>
      </c>
      <c r="B5388" s="2" t="s">
        <v>589</v>
      </c>
      <c r="C5388" s="2" t="s">
        <v>15</v>
      </c>
      <c r="D5388" s="2" t="s">
        <v>5238</v>
      </c>
      <c r="E5388" s="2" t="s">
        <v>4991</v>
      </c>
      <c r="F5388" s="2" t="s">
        <v>245</v>
      </c>
      <c r="G5388" s="2">
        <v>76.2</v>
      </c>
      <c r="H5388" s="2">
        <v>23.8</v>
      </c>
      <c r="I5388" s="2" t="s">
        <v>19</v>
      </c>
      <c r="J5388" s="2" t="s">
        <v>20</v>
      </c>
      <c r="K5388" s="2">
        <v>2016</v>
      </c>
      <c r="L5388" s="2" t="s">
        <v>49</v>
      </c>
      <c r="M5388" s="3">
        <v>42528</v>
      </c>
    </row>
    <row r="5389" spans="1:13" x14ac:dyDescent="0.2">
      <c r="A5389" s="1" t="s">
        <v>532</v>
      </c>
      <c r="B5389" s="2" t="s">
        <v>3278</v>
      </c>
      <c r="C5389" s="2" t="s">
        <v>15</v>
      </c>
      <c r="D5389" s="2" t="s">
        <v>5239</v>
      </c>
      <c r="E5389" s="2" t="s">
        <v>4991</v>
      </c>
      <c r="F5389" s="2" t="s">
        <v>107</v>
      </c>
      <c r="G5389" s="2">
        <v>64.540000000000006</v>
      </c>
      <c r="H5389" s="2">
        <v>35.46</v>
      </c>
      <c r="I5389" s="2" t="s">
        <v>19</v>
      </c>
      <c r="J5389" s="2" t="s">
        <v>27</v>
      </c>
      <c r="K5389" s="2">
        <v>2016</v>
      </c>
      <c r="L5389" s="2" t="s">
        <v>49</v>
      </c>
      <c r="M5389" s="3">
        <v>42528</v>
      </c>
    </row>
    <row r="5390" spans="1:13" x14ac:dyDescent="0.2">
      <c r="A5390" s="1" t="s">
        <v>217</v>
      </c>
      <c r="B5390" s="2" t="s">
        <v>513</v>
      </c>
      <c r="C5390" s="2" t="s">
        <v>15</v>
      </c>
      <c r="D5390" s="2" t="s">
        <v>5240</v>
      </c>
      <c r="E5390" s="2" t="s">
        <v>4991</v>
      </c>
      <c r="F5390" s="2" t="s">
        <v>55</v>
      </c>
      <c r="G5390" s="2">
        <v>72.290000000000006</v>
      </c>
      <c r="H5390" s="2">
        <v>27.71</v>
      </c>
      <c r="I5390" s="2" t="s">
        <v>19</v>
      </c>
      <c r="J5390" s="2" t="s">
        <v>20</v>
      </c>
      <c r="K5390" s="2">
        <v>2016</v>
      </c>
      <c r="L5390" s="2" t="s">
        <v>49</v>
      </c>
      <c r="M5390" s="3">
        <v>42528</v>
      </c>
    </row>
    <row r="5391" spans="1:13" x14ac:dyDescent="0.2">
      <c r="A5391" s="1" t="s">
        <v>242</v>
      </c>
      <c r="B5391" s="2" t="s">
        <v>646</v>
      </c>
      <c r="C5391" s="2" t="s">
        <v>15</v>
      </c>
      <c r="D5391" s="2" t="s">
        <v>5241</v>
      </c>
      <c r="E5391" s="2" t="s">
        <v>4991</v>
      </c>
      <c r="F5391" s="2" t="s">
        <v>90</v>
      </c>
      <c r="G5391" s="2">
        <v>69.97</v>
      </c>
      <c r="H5391" s="2">
        <v>30.03</v>
      </c>
      <c r="I5391" s="2" t="s">
        <v>19</v>
      </c>
      <c r="J5391" s="2" t="s">
        <v>20</v>
      </c>
      <c r="K5391" s="2">
        <v>2016</v>
      </c>
      <c r="L5391" s="2" t="s">
        <v>49</v>
      </c>
      <c r="M5391" s="3">
        <v>42528</v>
      </c>
    </row>
    <row r="5392" spans="1:13" x14ac:dyDescent="0.2">
      <c r="A5392" s="1" t="s">
        <v>60</v>
      </c>
      <c r="B5392" s="2" t="s">
        <v>105</v>
      </c>
      <c r="C5392" s="2" t="s">
        <v>15</v>
      </c>
      <c r="D5392" s="2" t="s">
        <v>5242</v>
      </c>
      <c r="E5392" s="2" t="s">
        <v>4991</v>
      </c>
      <c r="F5392" s="2" t="s">
        <v>245</v>
      </c>
      <c r="G5392" s="2">
        <v>58.93</v>
      </c>
      <c r="H5392" s="2">
        <v>41.07</v>
      </c>
      <c r="I5392" s="2" t="s">
        <v>26</v>
      </c>
      <c r="J5392" s="2" t="s">
        <v>20</v>
      </c>
      <c r="K5392" s="2">
        <v>2016</v>
      </c>
      <c r="L5392" s="2" t="s">
        <v>49</v>
      </c>
      <c r="M5392" s="3">
        <v>42528</v>
      </c>
    </row>
    <row r="5393" spans="1:13" x14ac:dyDescent="0.2">
      <c r="A5393" s="1" t="s">
        <v>223</v>
      </c>
      <c r="B5393" s="2" t="s">
        <v>5243</v>
      </c>
      <c r="C5393" s="2" t="s">
        <v>15</v>
      </c>
      <c r="D5393" s="2" t="s">
        <v>5244</v>
      </c>
      <c r="E5393" s="2" t="s">
        <v>4991</v>
      </c>
      <c r="F5393" s="2" t="s">
        <v>5245</v>
      </c>
      <c r="G5393" s="2">
        <v>36.130000000000003</v>
      </c>
      <c r="H5393" s="2">
        <v>63.87</v>
      </c>
      <c r="I5393" s="2" t="s">
        <v>26</v>
      </c>
      <c r="J5393" s="2" t="s">
        <v>20</v>
      </c>
      <c r="K5393" s="2">
        <v>2016</v>
      </c>
      <c r="L5393" s="2" t="s">
        <v>49</v>
      </c>
      <c r="M5393" s="3">
        <v>42528</v>
      </c>
    </row>
    <row r="5394" spans="1:13" x14ac:dyDescent="0.2">
      <c r="A5394" s="1" t="s">
        <v>69</v>
      </c>
      <c r="B5394" s="2" t="s">
        <v>1147</v>
      </c>
      <c r="C5394" s="2" t="s">
        <v>15</v>
      </c>
      <c r="D5394" s="2" t="s">
        <v>5246</v>
      </c>
      <c r="E5394" s="2" t="s">
        <v>4991</v>
      </c>
      <c r="F5394" s="2" t="s">
        <v>59</v>
      </c>
      <c r="G5394" s="2">
        <v>39.5</v>
      </c>
      <c r="H5394" s="2">
        <v>60.5</v>
      </c>
      <c r="I5394" s="2" t="s">
        <v>26</v>
      </c>
      <c r="J5394" s="2" t="s">
        <v>20</v>
      </c>
      <c r="K5394" s="2">
        <v>2016</v>
      </c>
      <c r="L5394" s="2" t="s">
        <v>49</v>
      </c>
      <c r="M5394" s="3">
        <v>42528</v>
      </c>
    </row>
    <row r="5395" spans="1:13" x14ac:dyDescent="0.2">
      <c r="A5395" s="1" t="s">
        <v>69</v>
      </c>
      <c r="B5395" s="2" t="s">
        <v>1721</v>
      </c>
      <c r="C5395" s="2" t="s">
        <v>15</v>
      </c>
      <c r="D5395" s="2" t="s">
        <v>5247</v>
      </c>
      <c r="E5395" s="2" t="s">
        <v>4991</v>
      </c>
      <c r="F5395" s="2" t="s">
        <v>55</v>
      </c>
      <c r="G5395" s="2">
        <v>45.62</v>
      </c>
      <c r="H5395" s="2">
        <v>54.38</v>
      </c>
      <c r="I5395" s="2" t="s">
        <v>26</v>
      </c>
      <c r="J5395" s="2" t="s">
        <v>20</v>
      </c>
      <c r="K5395" s="2">
        <v>2015</v>
      </c>
      <c r="L5395" s="2" t="s">
        <v>36</v>
      </c>
      <c r="M5395" s="3">
        <v>42311</v>
      </c>
    </row>
    <row r="5396" spans="1:13" x14ac:dyDescent="0.2">
      <c r="A5396" s="1" t="s">
        <v>1224</v>
      </c>
      <c r="B5396" s="2" t="s">
        <v>1225</v>
      </c>
      <c r="C5396" s="2" t="s">
        <v>15</v>
      </c>
      <c r="D5396" s="2" t="s">
        <v>5248</v>
      </c>
      <c r="E5396" s="2" t="s">
        <v>4991</v>
      </c>
      <c r="F5396" s="2" t="s">
        <v>18</v>
      </c>
      <c r="G5396" s="2">
        <v>59.08</v>
      </c>
      <c r="H5396" s="2">
        <v>40.92</v>
      </c>
      <c r="I5396" s="2" t="s">
        <v>26</v>
      </c>
      <c r="J5396" s="2" t="s">
        <v>20</v>
      </c>
      <c r="K5396" s="2">
        <v>2015</v>
      </c>
      <c r="L5396" s="2" t="s">
        <v>36</v>
      </c>
      <c r="M5396" s="3">
        <v>42311</v>
      </c>
    </row>
    <row r="5397" spans="1:13" x14ac:dyDescent="0.2">
      <c r="A5397" s="1" t="s">
        <v>978</v>
      </c>
      <c r="B5397" s="2" t="s">
        <v>5227</v>
      </c>
      <c r="C5397" s="2" t="s">
        <v>15</v>
      </c>
      <c r="D5397" s="2" t="s">
        <v>5249</v>
      </c>
      <c r="E5397" s="2" t="s">
        <v>4991</v>
      </c>
      <c r="F5397" s="2" t="s">
        <v>59</v>
      </c>
      <c r="G5397" s="2">
        <v>52.78</v>
      </c>
      <c r="H5397" s="2">
        <v>47.22</v>
      </c>
      <c r="I5397" s="2" t="s">
        <v>26</v>
      </c>
      <c r="J5397" s="2" t="s">
        <v>20</v>
      </c>
      <c r="K5397" s="2">
        <v>2015</v>
      </c>
      <c r="L5397" s="2" t="s">
        <v>36</v>
      </c>
      <c r="M5397" s="3">
        <v>42311</v>
      </c>
    </row>
    <row r="5398" spans="1:13" x14ac:dyDescent="0.2">
      <c r="A5398" s="1" t="s">
        <v>177</v>
      </c>
      <c r="B5398" s="2" t="s">
        <v>5035</v>
      </c>
      <c r="C5398" s="2" t="s">
        <v>15</v>
      </c>
      <c r="D5398" s="2" t="s">
        <v>5250</v>
      </c>
      <c r="E5398" s="2" t="s">
        <v>4991</v>
      </c>
      <c r="F5398" s="2" t="s">
        <v>107</v>
      </c>
      <c r="G5398" s="2">
        <v>44.62</v>
      </c>
      <c r="H5398" s="2">
        <v>55.48</v>
      </c>
      <c r="I5398" s="2" t="s">
        <v>26</v>
      </c>
      <c r="J5398" s="2" t="s">
        <v>20</v>
      </c>
      <c r="K5398" s="2">
        <v>2015</v>
      </c>
      <c r="L5398" s="2" t="s">
        <v>36</v>
      </c>
      <c r="M5398" s="3">
        <v>42311</v>
      </c>
    </row>
    <row r="5399" spans="1:13" x14ac:dyDescent="0.2">
      <c r="A5399" s="1" t="s">
        <v>150</v>
      </c>
      <c r="B5399" s="2" t="s">
        <v>5078</v>
      </c>
      <c r="C5399" s="2" t="s">
        <v>15</v>
      </c>
      <c r="D5399" s="2" t="s">
        <v>5251</v>
      </c>
      <c r="E5399" s="2" t="s">
        <v>4991</v>
      </c>
      <c r="F5399" s="2" t="s">
        <v>93</v>
      </c>
      <c r="G5399" s="2">
        <v>59.16</v>
      </c>
      <c r="H5399" s="2">
        <v>40.840000000000003</v>
      </c>
      <c r="I5399" s="2" t="s">
        <v>26</v>
      </c>
      <c r="J5399" s="2" t="s">
        <v>20</v>
      </c>
      <c r="K5399" s="2">
        <v>2015</v>
      </c>
      <c r="L5399" s="2" t="s">
        <v>36</v>
      </c>
      <c r="M5399" s="3">
        <v>42241</v>
      </c>
    </row>
    <row r="5400" spans="1:13" x14ac:dyDescent="0.2">
      <c r="A5400" s="1" t="s">
        <v>374</v>
      </c>
      <c r="B5400" s="2" t="s">
        <v>5252</v>
      </c>
      <c r="C5400" s="2" t="s">
        <v>15</v>
      </c>
      <c r="D5400" s="2" t="s">
        <v>5253</v>
      </c>
      <c r="E5400" s="2" t="s">
        <v>4991</v>
      </c>
      <c r="F5400" s="2" t="s">
        <v>140</v>
      </c>
      <c r="G5400" s="2">
        <v>62.36</v>
      </c>
      <c r="H5400" s="2">
        <v>37.64</v>
      </c>
      <c r="I5400" s="2" t="s">
        <v>26</v>
      </c>
      <c r="J5400" s="2" t="s">
        <v>20</v>
      </c>
      <c r="K5400" s="2">
        <v>2015</v>
      </c>
      <c r="L5400" s="2" t="s">
        <v>36</v>
      </c>
      <c r="M5400" s="3">
        <v>42241</v>
      </c>
    </row>
    <row r="5401" spans="1:13" x14ac:dyDescent="0.2">
      <c r="A5401" s="1" t="s">
        <v>293</v>
      </c>
      <c r="B5401" s="2" t="s">
        <v>5080</v>
      </c>
      <c r="C5401" s="2" t="s">
        <v>15</v>
      </c>
      <c r="D5401" s="2" t="s">
        <v>5254</v>
      </c>
      <c r="E5401" s="2" t="s">
        <v>4991</v>
      </c>
      <c r="F5401" s="2" t="s">
        <v>95</v>
      </c>
      <c r="G5401" s="2">
        <v>45.13</v>
      </c>
      <c r="H5401" s="2">
        <v>54.87</v>
      </c>
      <c r="I5401" s="2" t="s">
        <v>26</v>
      </c>
      <c r="J5401" s="2" t="s">
        <v>20</v>
      </c>
      <c r="K5401" s="2">
        <v>2015</v>
      </c>
      <c r="L5401" s="2" t="s">
        <v>36</v>
      </c>
      <c r="M5401" s="3">
        <v>42241</v>
      </c>
    </row>
    <row r="5402" spans="1:13" x14ac:dyDescent="0.2">
      <c r="A5402" s="1" t="s">
        <v>22</v>
      </c>
      <c r="B5402" s="2" t="s">
        <v>5255</v>
      </c>
      <c r="C5402" s="2" t="s">
        <v>15</v>
      </c>
      <c r="D5402" s="2" t="s">
        <v>5256</v>
      </c>
      <c r="E5402" s="2" t="s">
        <v>4991</v>
      </c>
      <c r="F5402" s="2" t="s">
        <v>76</v>
      </c>
      <c r="G5402" s="2">
        <v>66.13</v>
      </c>
      <c r="H5402" s="2">
        <v>33.869999999999997</v>
      </c>
      <c r="I5402" s="2" t="s">
        <v>26</v>
      </c>
      <c r="J5402" s="2" t="s">
        <v>20</v>
      </c>
      <c r="K5402" s="2">
        <v>2015</v>
      </c>
      <c r="L5402" s="2" t="s">
        <v>36</v>
      </c>
      <c r="M5402" s="3">
        <v>42129</v>
      </c>
    </row>
    <row r="5403" spans="1:13" x14ac:dyDescent="0.2">
      <c r="A5403" s="1" t="s">
        <v>269</v>
      </c>
      <c r="B5403" s="2" t="s">
        <v>5257</v>
      </c>
      <c r="C5403" s="2" t="s">
        <v>24</v>
      </c>
      <c r="D5403" s="4">
        <v>10650000</v>
      </c>
      <c r="E5403" s="2" t="s">
        <v>4991</v>
      </c>
      <c r="F5403" s="2" t="s">
        <v>121</v>
      </c>
      <c r="G5403" s="2">
        <v>54.24</v>
      </c>
      <c r="H5403" s="2">
        <v>45.76</v>
      </c>
      <c r="I5403" s="2" t="s">
        <v>26</v>
      </c>
      <c r="J5403" s="6">
        <v>0.55000000000000004</v>
      </c>
      <c r="K5403" s="2">
        <v>2015</v>
      </c>
      <c r="L5403" s="2" t="s">
        <v>36</v>
      </c>
      <c r="M5403" s="3">
        <v>42129</v>
      </c>
    </row>
    <row r="5404" spans="1:13" x14ac:dyDescent="0.2">
      <c r="A5404" s="1" t="s">
        <v>45</v>
      </c>
      <c r="B5404" s="2" t="s">
        <v>5258</v>
      </c>
      <c r="C5404" s="2" t="s">
        <v>15</v>
      </c>
      <c r="D5404" s="2" t="s">
        <v>5259</v>
      </c>
      <c r="E5404" s="2" t="s">
        <v>4991</v>
      </c>
      <c r="F5404" s="2" t="s">
        <v>18</v>
      </c>
      <c r="G5404" s="2">
        <v>81.8</v>
      </c>
      <c r="H5404" s="2">
        <v>18.2</v>
      </c>
      <c r="I5404" s="2" t="s">
        <v>19</v>
      </c>
      <c r="J5404" s="2" t="s">
        <v>20</v>
      </c>
      <c r="K5404" s="2">
        <v>2015</v>
      </c>
      <c r="L5404" s="2" t="s">
        <v>36</v>
      </c>
      <c r="M5404" s="3">
        <v>42066</v>
      </c>
    </row>
    <row r="5405" spans="1:13" x14ac:dyDescent="0.2">
      <c r="A5405" s="1" t="s">
        <v>280</v>
      </c>
      <c r="B5405" s="2" t="s">
        <v>1130</v>
      </c>
      <c r="C5405" s="2" t="s">
        <v>15</v>
      </c>
      <c r="D5405" s="2" t="s">
        <v>5260</v>
      </c>
      <c r="E5405" s="2" t="s">
        <v>4991</v>
      </c>
      <c r="F5405" s="2" t="s">
        <v>48</v>
      </c>
      <c r="G5405" s="2">
        <v>28</v>
      </c>
      <c r="H5405" s="2">
        <v>72</v>
      </c>
      <c r="I5405" s="2" t="s">
        <v>26</v>
      </c>
      <c r="J5405" s="2" t="s">
        <v>20</v>
      </c>
      <c r="K5405" s="2">
        <v>2014</v>
      </c>
      <c r="L5405" s="2" t="s">
        <v>21</v>
      </c>
      <c r="M5405" s="3">
        <v>41947</v>
      </c>
    </row>
    <row r="5406" spans="1:13" x14ac:dyDescent="0.2">
      <c r="A5406" s="1" t="s">
        <v>242</v>
      </c>
      <c r="B5406" s="2" t="s">
        <v>714</v>
      </c>
      <c r="C5406" s="2" t="s">
        <v>15</v>
      </c>
      <c r="D5406" s="2" t="s">
        <v>5261</v>
      </c>
      <c r="E5406" s="2" t="s">
        <v>4991</v>
      </c>
      <c r="F5406" s="2" t="s">
        <v>121</v>
      </c>
      <c r="G5406" s="2">
        <v>77.5</v>
      </c>
      <c r="H5406" s="2">
        <v>22.5</v>
      </c>
      <c r="I5406" s="2" t="s">
        <v>19</v>
      </c>
      <c r="J5406" s="2" t="s">
        <v>20</v>
      </c>
      <c r="K5406" s="2">
        <v>2014</v>
      </c>
      <c r="L5406" s="2" t="s">
        <v>21</v>
      </c>
      <c r="M5406" s="3">
        <v>41947</v>
      </c>
    </row>
    <row r="5407" spans="1:13" x14ac:dyDescent="0.2">
      <c r="A5407" s="1" t="s">
        <v>280</v>
      </c>
      <c r="B5407" s="2" t="s">
        <v>1334</v>
      </c>
      <c r="C5407" s="2" t="s">
        <v>15</v>
      </c>
      <c r="D5407" s="2" t="s">
        <v>5262</v>
      </c>
      <c r="E5407" s="2" t="s">
        <v>4991</v>
      </c>
      <c r="F5407" s="2" t="s">
        <v>44</v>
      </c>
      <c r="G5407" s="2">
        <v>59.5</v>
      </c>
      <c r="H5407" s="2">
        <v>40.5</v>
      </c>
      <c r="I5407" s="2" t="s">
        <v>26</v>
      </c>
      <c r="J5407" s="2" t="s">
        <v>20</v>
      </c>
      <c r="K5407" s="2">
        <v>2014</v>
      </c>
      <c r="L5407" s="2" t="s">
        <v>21</v>
      </c>
      <c r="M5407" s="3">
        <v>41947</v>
      </c>
    </row>
    <row r="5408" spans="1:13" x14ac:dyDescent="0.2">
      <c r="A5408" s="1" t="s">
        <v>339</v>
      </c>
      <c r="B5408" s="2" t="s">
        <v>2568</v>
      </c>
      <c r="C5408" s="2" t="s">
        <v>15</v>
      </c>
      <c r="D5408" s="2" t="s">
        <v>5263</v>
      </c>
      <c r="E5408" s="2" t="s">
        <v>4991</v>
      </c>
      <c r="F5408" s="2" t="s">
        <v>78</v>
      </c>
      <c r="G5408" s="2">
        <v>77.900000000000006</v>
      </c>
      <c r="H5408" s="2">
        <v>22.1</v>
      </c>
      <c r="I5408" s="2" t="s">
        <v>19</v>
      </c>
      <c r="J5408" s="2" t="s">
        <v>20</v>
      </c>
      <c r="K5408" s="2">
        <v>2014</v>
      </c>
      <c r="L5408" s="2" t="s">
        <v>21</v>
      </c>
      <c r="M5408" s="3">
        <v>41947</v>
      </c>
    </row>
    <row r="5409" spans="1:13" x14ac:dyDescent="0.2">
      <c r="A5409" s="1" t="s">
        <v>280</v>
      </c>
      <c r="B5409" s="2" t="s">
        <v>1396</v>
      </c>
      <c r="C5409" s="2" t="s">
        <v>15</v>
      </c>
      <c r="D5409" s="2" t="s">
        <v>5264</v>
      </c>
      <c r="E5409" s="2" t="s">
        <v>4991</v>
      </c>
      <c r="F5409" s="2" t="s">
        <v>78</v>
      </c>
      <c r="G5409" s="2">
        <v>67.599999999999994</v>
      </c>
      <c r="H5409" s="2">
        <v>32.4</v>
      </c>
      <c r="I5409" s="2" t="s">
        <v>19</v>
      </c>
      <c r="J5409" s="2" t="s">
        <v>20</v>
      </c>
      <c r="K5409" s="2">
        <v>2014</v>
      </c>
      <c r="L5409" s="2" t="s">
        <v>21</v>
      </c>
      <c r="M5409" s="3">
        <v>41947</v>
      </c>
    </row>
    <row r="5410" spans="1:13" x14ac:dyDescent="0.2">
      <c r="A5410" s="1" t="s">
        <v>66</v>
      </c>
      <c r="B5410" s="2" t="s">
        <v>2711</v>
      </c>
      <c r="C5410" s="2" t="s">
        <v>15</v>
      </c>
      <c r="D5410" s="2" t="s">
        <v>4828</v>
      </c>
      <c r="E5410" s="2" t="s">
        <v>4991</v>
      </c>
      <c r="F5410" s="2" t="s">
        <v>51</v>
      </c>
      <c r="G5410" s="2">
        <v>68.8</v>
      </c>
      <c r="H5410" s="2">
        <v>31.2</v>
      </c>
      <c r="I5410" s="2" t="s">
        <v>19</v>
      </c>
      <c r="J5410" s="2" t="s">
        <v>20</v>
      </c>
      <c r="K5410" s="2">
        <v>2014</v>
      </c>
      <c r="L5410" s="2" t="s">
        <v>21</v>
      </c>
      <c r="M5410" s="3">
        <v>41947</v>
      </c>
    </row>
    <row r="5411" spans="1:13" x14ac:dyDescent="0.2">
      <c r="A5411" s="1" t="s">
        <v>66</v>
      </c>
      <c r="B5411" s="2" t="s">
        <v>1734</v>
      </c>
      <c r="C5411" s="2" t="s">
        <v>15</v>
      </c>
      <c r="D5411" s="2" t="s">
        <v>4828</v>
      </c>
      <c r="E5411" s="2" t="s">
        <v>4991</v>
      </c>
      <c r="F5411" s="2" t="s">
        <v>97</v>
      </c>
      <c r="G5411" s="2">
        <v>72.5</v>
      </c>
      <c r="H5411" s="2">
        <v>27.5</v>
      </c>
      <c r="I5411" s="2" t="s">
        <v>19</v>
      </c>
      <c r="J5411" s="2" t="s">
        <v>20</v>
      </c>
      <c r="K5411" s="2">
        <v>2014</v>
      </c>
      <c r="L5411" s="2" t="s">
        <v>21</v>
      </c>
      <c r="M5411" s="3">
        <v>41947</v>
      </c>
    </row>
    <row r="5412" spans="1:13" x14ac:dyDescent="0.2">
      <c r="A5412" s="1" t="s">
        <v>66</v>
      </c>
      <c r="B5412" s="2" t="s">
        <v>922</v>
      </c>
      <c r="C5412" s="2" t="s">
        <v>15</v>
      </c>
      <c r="D5412" s="2" t="s">
        <v>4828</v>
      </c>
      <c r="E5412" s="2" t="s">
        <v>4991</v>
      </c>
      <c r="F5412" s="2" t="s">
        <v>115</v>
      </c>
      <c r="G5412" s="2">
        <v>75.599999999999994</v>
      </c>
      <c r="H5412" s="2">
        <v>24.4</v>
      </c>
      <c r="I5412" s="2" t="s">
        <v>19</v>
      </c>
      <c r="J5412" s="2" t="s">
        <v>20</v>
      </c>
      <c r="K5412" s="2">
        <v>2014</v>
      </c>
      <c r="L5412" s="2" t="s">
        <v>21</v>
      </c>
      <c r="M5412" s="3">
        <v>41947</v>
      </c>
    </row>
    <row r="5413" spans="1:13" x14ac:dyDescent="0.2">
      <c r="A5413" s="1" t="s">
        <v>66</v>
      </c>
      <c r="B5413" s="2" t="s">
        <v>1462</v>
      </c>
      <c r="C5413" s="2" t="s">
        <v>15</v>
      </c>
      <c r="D5413" s="2" t="s">
        <v>4828</v>
      </c>
      <c r="E5413" s="2" t="s">
        <v>4991</v>
      </c>
      <c r="F5413" s="2" t="s">
        <v>35</v>
      </c>
      <c r="G5413" s="2">
        <v>69.599999999999994</v>
      </c>
      <c r="H5413" s="2">
        <v>30.4</v>
      </c>
      <c r="I5413" s="2" t="s">
        <v>19</v>
      </c>
      <c r="J5413" s="2" t="s">
        <v>20</v>
      </c>
      <c r="K5413" s="2">
        <v>2014</v>
      </c>
      <c r="L5413" s="2" t="s">
        <v>21</v>
      </c>
      <c r="M5413" s="3">
        <v>41947</v>
      </c>
    </row>
    <row r="5414" spans="1:13" x14ac:dyDescent="0.2">
      <c r="A5414" s="1" t="s">
        <v>111</v>
      </c>
      <c r="B5414" s="2" t="s">
        <v>1122</v>
      </c>
      <c r="C5414" s="2" t="s">
        <v>42</v>
      </c>
      <c r="D5414" s="2" t="s">
        <v>5265</v>
      </c>
      <c r="E5414" s="2" t="s">
        <v>4991</v>
      </c>
      <c r="F5414" s="2" t="s">
        <v>90</v>
      </c>
      <c r="G5414" s="2">
        <v>57.7</v>
      </c>
      <c r="H5414" s="2">
        <v>42.3</v>
      </c>
      <c r="I5414" s="2" t="s">
        <v>26</v>
      </c>
      <c r="J5414" s="2" t="s">
        <v>20</v>
      </c>
      <c r="K5414" s="2">
        <v>2014</v>
      </c>
      <c r="L5414" s="2" t="s">
        <v>21</v>
      </c>
      <c r="M5414" s="3">
        <v>41947</v>
      </c>
    </row>
    <row r="5415" spans="1:13" x14ac:dyDescent="0.2">
      <c r="A5415" s="1" t="s">
        <v>40</v>
      </c>
      <c r="B5415" s="2" t="s">
        <v>5074</v>
      </c>
      <c r="C5415" s="2" t="s">
        <v>15</v>
      </c>
      <c r="D5415" s="2" t="s">
        <v>5266</v>
      </c>
      <c r="E5415" s="2" t="s">
        <v>4991</v>
      </c>
      <c r="F5415" s="2" t="s">
        <v>65</v>
      </c>
      <c r="G5415" s="2">
        <v>34.4</v>
      </c>
      <c r="H5415" s="2">
        <v>65.599999999999994</v>
      </c>
      <c r="I5415" s="2" t="s">
        <v>26</v>
      </c>
      <c r="J5415" s="2" t="s">
        <v>20</v>
      </c>
      <c r="K5415" s="2">
        <v>2014</v>
      </c>
      <c r="L5415" s="2" t="s">
        <v>21</v>
      </c>
      <c r="M5415" s="3">
        <v>41947</v>
      </c>
    </row>
    <row r="5416" spans="1:13" x14ac:dyDescent="0.2">
      <c r="A5416" s="1" t="s">
        <v>87</v>
      </c>
      <c r="B5416" s="2" t="s">
        <v>88</v>
      </c>
      <c r="C5416" s="2" t="s">
        <v>42</v>
      </c>
      <c r="D5416" s="2" t="s">
        <v>5267</v>
      </c>
      <c r="E5416" s="2" t="s">
        <v>4991</v>
      </c>
      <c r="F5416" s="2" t="s">
        <v>107</v>
      </c>
      <c r="G5416" s="2">
        <v>37</v>
      </c>
      <c r="H5416" s="2">
        <v>63</v>
      </c>
      <c r="I5416" s="2" t="s">
        <v>26</v>
      </c>
      <c r="J5416" s="2" t="s">
        <v>20</v>
      </c>
      <c r="K5416" s="2">
        <v>2014</v>
      </c>
      <c r="L5416" s="2" t="s">
        <v>21</v>
      </c>
      <c r="M5416" s="3">
        <v>41947</v>
      </c>
    </row>
    <row r="5417" spans="1:13" x14ac:dyDescent="0.2">
      <c r="A5417" s="1" t="s">
        <v>339</v>
      </c>
      <c r="B5417" s="2" t="s">
        <v>5268</v>
      </c>
      <c r="C5417" s="2" t="s">
        <v>15</v>
      </c>
      <c r="D5417" s="2" t="s">
        <v>5269</v>
      </c>
      <c r="E5417" s="2" t="s">
        <v>4991</v>
      </c>
      <c r="F5417" s="2" t="s">
        <v>115</v>
      </c>
      <c r="G5417" s="2">
        <v>82.6</v>
      </c>
      <c r="H5417" s="2">
        <v>17.399999999999999</v>
      </c>
      <c r="I5417" s="2" t="s">
        <v>19</v>
      </c>
      <c r="J5417" s="2" t="s">
        <v>20</v>
      </c>
      <c r="K5417" s="2">
        <v>2014</v>
      </c>
      <c r="L5417" s="2" t="s">
        <v>21</v>
      </c>
      <c r="M5417" s="3">
        <v>41947</v>
      </c>
    </row>
    <row r="5418" spans="1:13" x14ac:dyDescent="0.2">
      <c r="A5418" s="1" t="s">
        <v>535</v>
      </c>
      <c r="B5418" s="2" t="s">
        <v>5226</v>
      </c>
      <c r="C5418" s="2" t="s">
        <v>24</v>
      </c>
      <c r="D5418" s="4">
        <v>4000000</v>
      </c>
      <c r="E5418" s="2" t="s">
        <v>4991</v>
      </c>
      <c r="F5418" s="2" t="s">
        <v>130</v>
      </c>
      <c r="G5418" s="2">
        <v>65</v>
      </c>
      <c r="H5418" s="2">
        <v>35</v>
      </c>
      <c r="I5418" s="2" t="s">
        <v>26</v>
      </c>
      <c r="J5418" s="2" t="s">
        <v>20</v>
      </c>
      <c r="K5418" s="2">
        <v>2014</v>
      </c>
      <c r="L5418" s="2" t="s">
        <v>21</v>
      </c>
      <c r="M5418" s="3">
        <v>41947</v>
      </c>
    </row>
    <row r="5419" spans="1:13" x14ac:dyDescent="0.2">
      <c r="A5419" s="1" t="s">
        <v>100</v>
      </c>
      <c r="B5419" s="2" t="s">
        <v>5030</v>
      </c>
      <c r="C5419" s="2" t="s">
        <v>15</v>
      </c>
      <c r="D5419" s="2" t="s">
        <v>5270</v>
      </c>
      <c r="E5419" s="2" t="s">
        <v>4991</v>
      </c>
      <c r="F5419" s="2" t="s">
        <v>245</v>
      </c>
      <c r="G5419" s="2">
        <v>67.599999999999994</v>
      </c>
      <c r="H5419" s="2">
        <v>32.4</v>
      </c>
      <c r="I5419" s="2" t="s">
        <v>19</v>
      </c>
      <c r="J5419" s="2" t="s">
        <v>20</v>
      </c>
      <c r="K5419" s="2">
        <v>2014</v>
      </c>
      <c r="L5419" s="2" t="s">
        <v>21</v>
      </c>
      <c r="M5419" s="3">
        <v>41947</v>
      </c>
    </row>
    <row r="5420" spans="1:13" x14ac:dyDescent="0.2">
      <c r="A5420" s="1" t="s">
        <v>79</v>
      </c>
      <c r="B5420" s="2" t="s">
        <v>1749</v>
      </c>
      <c r="C5420" s="2" t="s">
        <v>15</v>
      </c>
      <c r="D5420" s="2" t="s">
        <v>5271</v>
      </c>
      <c r="E5420" s="2" t="s">
        <v>4991</v>
      </c>
      <c r="F5420" s="2" t="s">
        <v>48</v>
      </c>
      <c r="G5420" s="2">
        <v>46.1</v>
      </c>
      <c r="H5420" s="2">
        <v>53.9</v>
      </c>
      <c r="I5420" s="2" t="s">
        <v>26</v>
      </c>
      <c r="J5420" s="2" t="s">
        <v>20</v>
      </c>
      <c r="K5420" s="2">
        <v>2014</v>
      </c>
      <c r="L5420" s="2" t="s">
        <v>21</v>
      </c>
      <c r="M5420" s="3">
        <v>41947</v>
      </c>
    </row>
    <row r="5421" spans="1:13" x14ac:dyDescent="0.2">
      <c r="A5421" s="1" t="s">
        <v>66</v>
      </c>
      <c r="B5421" s="2" t="s">
        <v>3179</v>
      </c>
      <c r="C5421" s="2" t="s">
        <v>15</v>
      </c>
      <c r="D5421" s="2" t="s">
        <v>4828</v>
      </c>
      <c r="E5421" s="2" t="s">
        <v>4991</v>
      </c>
      <c r="F5421" s="2" t="s">
        <v>159</v>
      </c>
      <c r="G5421" s="2">
        <v>72.2</v>
      </c>
      <c r="H5421" s="2">
        <v>27.8</v>
      </c>
      <c r="I5421" s="2" t="s">
        <v>19</v>
      </c>
      <c r="J5421" s="2" t="s">
        <v>20</v>
      </c>
      <c r="K5421" s="2">
        <v>2014</v>
      </c>
      <c r="L5421" s="2" t="s">
        <v>21</v>
      </c>
      <c r="M5421" s="3">
        <v>41947</v>
      </c>
    </row>
    <row r="5422" spans="1:13" x14ac:dyDescent="0.2">
      <c r="A5422" s="1" t="s">
        <v>66</v>
      </c>
      <c r="B5422" s="2" t="s">
        <v>5272</v>
      </c>
      <c r="C5422" s="2" t="s">
        <v>15</v>
      </c>
      <c r="D5422" s="2" t="s">
        <v>4828</v>
      </c>
      <c r="E5422" s="2" t="s">
        <v>4991</v>
      </c>
      <c r="F5422" s="2" t="s">
        <v>48</v>
      </c>
      <c r="G5422" s="2">
        <v>67.8</v>
      </c>
      <c r="H5422" s="2">
        <v>32.200000000000003</v>
      </c>
      <c r="I5422" s="2" t="s">
        <v>19</v>
      </c>
      <c r="J5422" s="2" t="s">
        <v>20</v>
      </c>
      <c r="K5422" s="2">
        <v>2014</v>
      </c>
      <c r="L5422" s="2" t="s">
        <v>21</v>
      </c>
      <c r="M5422" s="3">
        <v>41947</v>
      </c>
    </row>
    <row r="5423" spans="1:13" x14ac:dyDescent="0.2">
      <c r="A5423" s="1" t="s">
        <v>108</v>
      </c>
      <c r="B5423" s="2" t="s">
        <v>5151</v>
      </c>
      <c r="C5423" s="2" t="s">
        <v>15</v>
      </c>
      <c r="D5423" s="2" t="s">
        <v>5273</v>
      </c>
      <c r="E5423" s="2" t="s">
        <v>4991</v>
      </c>
      <c r="F5423" s="2" t="s">
        <v>44</v>
      </c>
      <c r="G5423" s="2">
        <v>65.5</v>
      </c>
      <c r="H5423" s="2">
        <v>34.5</v>
      </c>
      <c r="I5423" s="2" t="s">
        <v>26</v>
      </c>
      <c r="J5423" s="2" t="s">
        <v>20</v>
      </c>
      <c r="K5423" s="2">
        <v>2014</v>
      </c>
      <c r="L5423" s="2" t="s">
        <v>21</v>
      </c>
      <c r="M5423" s="3">
        <v>41947</v>
      </c>
    </row>
    <row r="5424" spans="1:13" x14ac:dyDescent="0.2">
      <c r="A5424" s="1" t="s">
        <v>329</v>
      </c>
      <c r="B5424" s="2" t="s">
        <v>5274</v>
      </c>
      <c r="C5424" s="2" t="s">
        <v>15</v>
      </c>
      <c r="D5424" s="2" t="s">
        <v>5275</v>
      </c>
      <c r="E5424" s="2" t="s">
        <v>4991</v>
      </c>
      <c r="F5424" s="2" t="s">
        <v>257</v>
      </c>
      <c r="G5424" s="2">
        <v>48.5</v>
      </c>
      <c r="H5424" s="2">
        <v>51.5</v>
      </c>
      <c r="I5424" s="2" t="s">
        <v>26</v>
      </c>
      <c r="J5424" s="2" t="s">
        <v>20</v>
      </c>
      <c r="K5424" s="2">
        <v>2014</v>
      </c>
      <c r="L5424" s="2" t="s">
        <v>21</v>
      </c>
      <c r="M5424" s="3">
        <v>41947</v>
      </c>
    </row>
    <row r="5425" spans="1:13" x14ac:dyDescent="0.2">
      <c r="A5425" s="1" t="s">
        <v>137</v>
      </c>
      <c r="B5425" s="2" t="s">
        <v>5276</v>
      </c>
      <c r="C5425" s="2" t="s">
        <v>15</v>
      </c>
      <c r="D5425" s="2" t="s">
        <v>5277</v>
      </c>
      <c r="E5425" s="2" t="s">
        <v>4991</v>
      </c>
      <c r="F5425" s="2" t="s">
        <v>90</v>
      </c>
      <c r="G5425" s="2">
        <v>80.7</v>
      </c>
      <c r="H5425" s="2">
        <v>19.399999999999999</v>
      </c>
      <c r="I5425" s="2" t="s">
        <v>19</v>
      </c>
      <c r="J5425" s="2" t="s">
        <v>20</v>
      </c>
      <c r="K5425" s="2">
        <v>2014</v>
      </c>
      <c r="L5425" s="2" t="s">
        <v>21</v>
      </c>
      <c r="M5425" s="3">
        <v>41947</v>
      </c>
    </row>
    <row r="5426" spans="1:13" x14ac:dyDescent="0.2">
      <c r="A5426" s="1" t="s">
        <v>66</v>
      </c>
      <c r="B5426" s="2" t="s">
        <v>3181</v>
      </c>
      <c r="C5426" s="2" t="s">
        <v>15</v>
      </c>
      <c r="D5426" s="2" t="s">
        <v>4828</v>
      </c>
      <c r="E5426" s="2" t="s">
        <v>4991</v>
      </c>
      <c r="F5426" s="2" t="s">
        <v>44</v>
      </c>
      <c r="G5426" s="2">
        <v>66.8</v>
      </c>
      <c r="H5426" s="2">
        <v>33.200000000000003</v>
      </c>
      <c r="I5426" s="2" t="s">
        <v>19</v>
      </c>
      <c r="J5426" s="2" t="s">
        <v>20</v>
      </c>
      <c r="K5426" s="2">
        <v>2014</v>
      </c>
      <c r="L5426" s="2" t="s">
        <v>21</v>
      </c>
      <c r="M5426" s="3">
        <v>41947</v>
      </c>
    </row>
    <row r="5427" spans="1:13" x14ac:dyDescent="0.2">
      <c r="A5427" s="1" t="s">
        <v>363</v>
      </c>
      <c r="B5427" s="2" t="s">
        <v>407</v>
      </c>
      <c r="C5427" s="2" t="s">
        <v>15</v>
      </c>
      <c r="D5427" s="2" t="s">
        <v>5278</v>
      </c>
      <c r="E5427" s="2" t="s">
        <v>4991</v>
      </c>
      <c r="F5427" s="2" t="s">
        <v>90</v>
      </c>
      <c r="G5427" s="2">
        <v>61.48</v>
      </c>
      <c r="H5427" s="2">
        <v>38.520000000000003</v>
      </c>
      <c r="I5427" s="2" t="s">
        <v>26</v>
      </c>
      <c r="J5427" s="2" t="s">
        <v>20</v>
      </c>
      <c r="K5427" s="2">
        <v>2014</v>
      </c>
      <c r="L5427" s="2" t="s">
        <v>49</v>
      </c>
      <c r="M5427" s="3">
        <v>41793</v>
      </c>
    </row>
    <row r="5428" spans="1:13" x14ac:dyDescent="0.2">
      <c r="A5428" s="1" t="s">
        <v>32</v>
      </c>
      <c r="B5428" s="2" t="s">
        <v>869</v>
      </c>
      <c r="C5428" s="2" t="s">
        <v>42</v>
      </c>
      <c r="D5428" s="2" t="s">
        <v>5279</v>
      </c>
      <c r="E5428" s="2" t="s">
        <v>4991</v>
      </c>
      <c r="F5428" s="2" t="s">
        <v>245</v>
      </c>
      <c r="G5428" s="2">
        <v>67.22</v>
      </c>
      <c r="H5428" s="2">
        <v>32.78</v>
      </c>
      <c r="I5428" s="2" t="s">
        <v>19</v>
      </c>
      <c r="J5428" s="2" t="s">
        <v>20</v>
      </c>
      <c r="K5428" s="2">
        <v>2014</v>
      </c>
      <c r="L5428" s="2" t="s">
        <v>49</v>
      </c>
      <c r="M5428" s="3">
        <v>41793</v>
      </c>
    </row>
    <row r="5429" spans="1:13" x14ac:dyDescent="0.2">
      <c r="A5429" s="1" t="s">
        <v>280</v>
      </c>
      <c r="B5429" s="2" t="s">
        <v>1334</v>
      </c>
      <c r="C5429" s="2" t="s">
        <v>15</v>
      </c>
      <c r="D5429" s="2" t="s">
        <v>5280</v>
      </c>
      <c r="E5429" s="2" t="s">
        <v>4991</v>
      </c>
      <c r="F5429" s="2" t="s">
        <v>44</v>
      </c>
      <c r="G5429" s="2">
        <v>64.19</v>
      </c>
      <c r="H5429" s="2">
        <v>35.81</v>
      </c>
      <c r="I5429" s="2" t="s">
        <v>26</v>
      </c>
      <c r="J5429" s="2" t="s">
        <v>20</v>
      </c>
      <c r="K5429" s="2">
        <v>2014</v>
      </c>
      <c r="L5429" s="2" t="s">
        <v>49</v>
      </c>
      <c r="M5429" s="3">
        <v>41793</v>
      </c>
    </row>
    <row r="5430" spans="1:13" x14ac:dyDescent="0.2">
      <c r="A5430" s="1" t="s">
        <v>69</v>
      </c>
      <c r="B5430" s="2" t="s">
        <v>5220</v>
      </c>
      <c r="C5430" s="2" t="s">
        <v>15</v>
      </c>
      <c r="D5430" s="2" t="s">
        <v>5281</v>
      </c>
      <c r="E5430" s="2" t="s">
        <v>4991</v>
      </c>
      <c r="F5430" s="2" t="s">
        <v>245</v>
      </c>
      <c r="G5430" s="2">
        <v>59.38</v>
      </c>
      <c r="H5430" s="2">
        <v>40.619999999999997</v>
      </c>
      <c r="I5430" s="2" t="s">
        <v>26</v>
      </c>
      <c r="J5430" s="2" t="s">
        <v>20</v>
      </c>
      <c r="K5430" s="2">
        <v>2014</v>
      </c>
      <c r="L5430" s="2" t="s">
        <v>49</v>
      </c>
      <c r="M5430" s="3">
        <v>41793</v>
      </c>
    </row>
    <row r="5431" spans="1:13" x14ac:dyDescent="0.2">
      <c r="A5431" s="1" t="s">
        <v>339</v>
      </c>
      <c r="B5431" s="2" t="s">
        <v>1229</v>
      </c>
      <c r="C5431" s="2" t="s">
        <v>15</v>
      </c>
      <c r="D5431" s="2" t="s">
        <v>5282</v>
      </c>
      <c r="E5431" s="2" t="s">
        <v>4991</v>
      </c>
      <c r="F5431" s="2" t="s">
        <v>97</v>
      </c>
      <c r="G5431" s="2">
        <v>70.849999999999994</v>
      </c>
      <c r="H5431" s="2">
        <v>29.15</v>
      </c>
      <c r="I5431" s="2" t="s">
        <v>19</v>
      </c>
      <c r="J5431" s="2" t="s">
        <v>20</v>
      </c>
      <c r="K5431" s="2">
        <v>2014</v>
      </c>
      <c r="L5431" s="2" t="s">
        <v>49</v>
      </c>
      <c r="M5431" s="3">
        <v>41793</v>
      </c>
    </row>
    <row r="5432" spans="1:13" x14ac:dyDescent="0.2">
      <c r="A5432" s="1" t="s">
        <v>150</v>
      </c>
      <c r="B5432" s="2" t="s">
        <v>5283</v>
      </c>
      <c r="C5432" s="2" t="s">
        <v>15</v>
      </c>
      <c r="D5432" s="2" t="s">
        <v>5284</v>
      </c>
      <c r="E5432" s="2" t="s">
        <v>4991</v>
      </c>
      <c r="F5432" s="2" t="s">
        <v>159</v>
      </c>
      <c r="G5432" s="2">
        <v>79.53</v>
      </c>
      <c r="H5432" s="2">
        <v>20.47</v>
      </c>
      <c r="I5432" s="2" t="s">
        <v>19</v>
      </c>
      <c r="J5432" s="2" t="s">
        <v>20</v>
      </c>
      <c r="K5432" s="2">
        <v>2014</v>
      </c>
      <c r="L5432" s="2" t="s">
        <v>49</v>
      </c>
      <c r="M5432" s="3">
        <v>41793</v>
      </c>
    </row>
    <row r="5433" spans="1:13" x14ac:dyDescent="0.2">
      <c r="A5433" s="1" t="s">
        <v>122</v>
      </c>
      <c r="B5433" s="2" t="s">
        <v>5178</v>
      </c>
      <c r="C5433" s="2" t="s">
        <v>15</v>
      </c>
      <c r="D5433" s="2" t="s">
        <v>5285</v>
      </c>
      <c r="E5433" s="2" t="s">
        <v>4991</v>
      </c>
      <c r="F5433" s="2" t="s">
        <v>107</v>
      </c>
      <c r="G5433" s="2">
        <v>75.680000000000007</v>
      </c>
      <c r="H5433" s="2">
        <v>24.32</v>
      </c>
      <c r="I5433" s="2" t="s">
        <v>19</v>
      </c>
      <c r="J5433" s="2" t="s">
        <v>20</v>
      </c>
      <c r="K5433" s="2">
        <v>2014</v>
      </c>
      <c r="L5433" s="2" t="s">
        <v>49</v>
      </c>
      <c r="M5433" s="3">
        <v>41793</v>
      </c>
    </row>
    <row r="5434" spans="1:13" x14ac:dyDescent="0.2">
      <c r="A5434" s="1" t="s">
        <v>177</v>
      </c>
      <c r="B5434" s="2" t="s">
        <v>5286</v>
      </c>
      <c r="C5434" s="2" t="s">
        <v>15</v>
      </c>
      <c r="D5434" s="2" t="s">
        <v>5287</v>
      </c>
      <c r="E5434" s="2" t="s">
        <v>4991</v>
      </c>
      <c r="F5434" s="2" t="s">
        <v>51</v>
      </c>
      <c r="G5434" s="2">
        <v>81.709999999999994</v>
      </c>
      <c r="H5434" s="2">
        <v>18.29</v>
      </c>
      <c r="I5434" s="2" t="s">
        <v>19</v>
      </c>
      <c r="J5434" s="2" t="s">
        <v>20</v>
      </c>
      <c r="K5434" s="2">
        <v>2014</v>
      </c>
      <c r="L5434" s="2" t="s">
        <v>49</v>
      </c>
      <c r="M5434" s="3">
        <v>41793</v>
      </c>
    </row>
    <row r="5435" spans="1:13" x14ac:dyDescent="0.2">
      <c r="A5435" s="1" t="s">
        <v>100</v>
      </c>
      <c r="B5435" s="2" t="s">
        <v>101</v>
      </c>
      <c r="C5435" s="2" t="s">
        <v>15</v>
      </c>
      <c r="D5435" s="2" t="s">
        <v>5288</v>
      </c>
      <c r="E5435" s="2" t="s">
        <v>4991</v>
      </c>
      <c r="F5435" s="2" t="s">
        <v>130</v>
      </c>
      <c r="G5435" s="2">
        <v>44.49</v>
      </c>
      <c r="H5435" s="2">
        <v>55.51</v>
      </c>
      <c r="I5435" s="2" t="s">
        <v>26</v>
      </c>
      <c r="J5435" s="2" t="s">
        <v>20</v>
      </c>
      <c r="K5435" s="2">
        <v>2014</v>
      </c>
      <c r="L5435" s="2" t="s">
        <v>49</v>
      </c>
      <c r="M5435" s="3">
        <v>41793</v>
      </c>
    </row>
    <row r="5436" spans="1:13" x14ac:dyDescent="0.2">
      <c r="A5436" s="1" t="s">
        <v>87</v>
      </c>
      <c r="B5436" s="2" t="s">
        <v>5289</v>
      </c>
      <c r="C5436" s="2" t="s">
        <v>15</v>
      </c>
      <c r="D5436" s="2" t="s">
        <v>5290</v>
      </c>
      <c r="E5436" s="2" t="s">
        <v>4991</v>
      </c>
      <c r="F5436" s="2" t="s">
        <v>314</v>
      </c>
      <c r="G5436" s="2">
        <v>58.66</v>
      </c>
      <c r="H5436" s="2">
        <v>41.34</v>
      </c>
      <c r="I5436" s="2" t="s">
        <v>26</v>
      </c>
      <c r="J5436" s="2" t="s">
        <v>20</v>
      </c>
      <c r="K5436" s="2">
        <v>2014</v>
      </c>
      <c r="L5436" s="2" t="s">
        <v>49</v>
      </c>
      <c r="M5436" s="3">
        <v>41793</v>
      </c>
    </row>
    <row r="5437" spans="1:13" x14ac:dyDescent="0.2">
      <c r="A5437" s="1" t="s">
        <v>280</v>
      </c>
      <c r="B5437" s="2" t="s">
        <v>5291</v>
      </c>
      <c r="C5437" s="2" t="s">
        <v>15</v>
      </c>
      <c r="D5437" s="2" t="s">
        <v>5292</v>
      </c>
      <c r="E5437" s="2" t="s">
        <v>4991</v>
      </c>
      <c r="F5437" s="2" t="s">
        <v>48</v>
      </c>
      <c r="G5437" s="2">
        <v>69.87</v>
      </c>
      <c r="H5437" s="2">
        <v>30.13</v>
      </c>
      <c r="I5437" s="2" t="s">
        <v>19</v>
      </c>
      <c r="J5437" s="2" t="s">
        <v>20</v>
      </c>
      <c r="K5437" s="2">
        <v>2013</v>
      </c>
      <c r="L5437" s="2" t="s">
        <v>36</v>
      </c>
      <c r="M5437" s="3">
        <v>41583</v>
      </c>
    </row>
    <row r="5438" spans="1:13" x14ac:dyDescent="0.2">
      <c r="A5438" s="1" t="s">
        <v>363</v>
      </c>
      <c r="B5438" s="2" t="s">
        <v>526</v>
      </c>
      <c r="C5438" s="2" t="s">
        <v>15</v>
      </c>
      <c r="D5438" s="2" t="s">
        <v>5293</v>
      </c>
      <c r="E5438" s="2" t="s">
        <v>4991</v>
      </c>
      <c r="F5438" s="2" t="s">
        <v>130</v>
      </c>
      <c r="G5438" s="2">
        <v>49.55</v>
      </c>
      <c r="H5438" s="2">
        <v>50.45</v>
      </c>
      <c r="I5438" s="2" t="s">
        <v>26</v>
      </c>
      <c r="J5438" s="2" t="s">
        <v>20</v>
      </c>
      <c r="K5438" s="2">
        <v>2013</v>
      </c>
      <c r="L5438" s="2" t="s">
        <v>36</v>
      </c>
      <c r="M5438" s="3">
        <v>41583</v>
      </c>
    </row>
    <row r="5439" spans="1:13" x14ac:dyDescent="0.2">
      <c r="A5439" s="1" t="s">
        <v>535</v>
      </c>
      <c r="B5439" s="2" t="s">
        <v>5226</v>
      </c>
      <c r="C5439" s="2" t="s">
        <v>24</v>
      </c>
      <c r="D5439" s="4">
        <v>4000000</v>
      </c>
      <c r="E5439" s="2" t="s">
        <v>4991</v>
      </c>
      <c r="F5439" s="2" t="s">
        <v>107</v>
      </c>
      <c r="G5439" s="2">
        <v>59.3</v>
      </c>
      <c r="H5439" s="2">
        <v>40.700000000000003</v>
      </c>
      <c r="I5439" s="2" t="s">
        <v>26</v>
      </c>
      <c r="J5439" s="2" t="s">
        <v>20</v>
      </c>
      <c r="K5439" s="2">
        <v>2013</v>
      </c>
      <c r="L5439" s="2" t="s">
        <v>36</v>
      </c>
      <c r="M5439" s="3">
        <v>41583</v>
      </c>
    </row>
    <row r="5440" spans="1:13" x14ac:dyDescent="0.2">
      <c r="A5440" s="1" t="s">
        <v>100</v>
      </c>
      <c r="B5440" s="2" t="s">
        <v>5030</v>
      </c>
      <c r="C5440" s="2" t="s">
        <v>15</v>
      </c>
      <c r="D5440" s="2" t="s">
        <v>5294</v>
      </c>
      <c r="E5440" s="2" t="s">
        <v>4991</v>
      </c>
      <c r="F5440" s="2" t="s">
        <v>76</v>
      </c>
      <c r="G5440" s="2">
        <v>59.3</v>
      </c>
      <c r="H5440" s="2">
        <v>40.700000000000003</v>
      </c>
      <c r="I5440" s="2" t="s">
        <v>26</v>
      </c>
      <c r="J5440" s="2" t="s">
        <v>20</v>
      </c>
      <c r="K5440" s="2">
        <v>2013</v>
      </c>
      <c r="L5440" s="2" t="s">
        <v>36</v>
      </c>
      <c r="M5440" s="3">
        <v>41583</v>
      </c>
    </row>
    <row r="5441" spans="1:13" x14ac:dyDescent="0.2">
      <c r="A5441" s="1" t="s">
        <v>66</v>
      </c>
      <c r="B5441" s="2" t="s">
        <v>3179</v>
      </c>
      <c r="C5441" s="2" t="s">
        <v>15</v>
      </c>
      <c r="D5441" s="2" t="s">
        <v>5295</v>
      </c>
      <c r="E5441" s="2" t="s">
        <v>4991</v>
      </c>
      <c r="F5441" s="2" t="s">
        <v>245</v>
      </c>
      <c r="G5441" s="2">
        <v>75.42</v>
      </c>
      <c r="H5441" s="2">
        <v>24.58</v>
      </c>
      <c r="I5441" s="2" t="s">
        <v>19</v>
      </c>
      <c r="J5441" s="2" t="s">
        <v>20</v>
      </c>
      <c r="K5441" s="2">
        <v>2013</v>
      </c>
      <c r="L5441" s="2" t="s">
        <v>36</v>
      </c>
      <c r="M5441" s="3">
        <v>41583</v>
      </c>
    </row>
    <row r="5442" spans="1:13" x14ac:dyDescent="0.2">
      <c r="A5442" s="1" t="s">
        <v>339</v>
      </c>
      <c r="B5442" s="2" t="s">
        <v>5149</v>
      </c>
      <c r="C5442" s="2" t="s">
        <v>15</v>
      </c>
      <c r="D5442" s="2" t="s">
        <v>5296</v>
      </c>
      <c r="E5442" s="2" t="s">
        <v>4991</v>
      </c>
      <c r="F5442" s="2" t="s">
        <v>136</v>
      </c>
      <c r="G5442" s="2">
        <v>39.22</v>
      </c>
      <c r="H5442" s="2">
        <v>61.78</v>
      </c>
      <c r="I5442" s="2" t="s">
        <v>26</v>
      </c>
      <c r="J5442" s="2" t="s">
        <v>20</v>
      </c>
      <c r="K5442" s="2">
        <v>2013</v>
      </c>
      <c r="L5442" s="2" t="s">
        <v>36</v>
      </c>
      <c r="M5442" s="3">
        <v>41583</v>
      </c>
    </row>
    <row r="5443" spans="1:13" x14ac:dyDescent="0.2">
      <c r="A5443" s="1" t="s">
        <v>177</v>
      </c>
      <c r="B5443" s="2" t="s">
        <v>5297</v>
      </c>
      <c r="C5443" s="2" t="s">
        <v>15</v>
      </c>
      <c r="D5443" s="2" t="s">
        <v>5298</v>
      </c>
      <c r="E5443" s="2" t="s">
        <v>4991</v>
      </c>
      <c r="F5443" s="2" t="s">
        <v>97</v>
      </c>
      <c r="G5443" s="2">
        <v>85.8</v>
      </c>
      <c r="H5443" s="2">
        <v>14.2</v>
      </c>
      <c r="I5443" s="2" t="s">
        <v>19</v>
      </c>
      <c r="J5443" s="2" t="s">
        <v>20</v>
      </c>
      <c r="K5443" s="2">
        <v>2013</v>
      </c>
      <c r="L5443" s="2" t="s">
        <v>36</v>
      </c>
      <c r="M5443" s="3">
        <v>41583</v>
      </c>
    </row>
    <row r="5444" spans="1:13" x14ac:dyDescent="0.2">
      <c r="A5444" s="1" t="s">
        <v>66</v>
      </c>
      <c r="B5444" s="2" t="s">
        <v>5299</v>
      </c>
      <c r="C5444" s="2" t="s">
        <v>24</v>
      </c>
      <c r="D5444" s="4">
        <v>394000000</v>
      </c>
      <c r="E5444" s="2" t="s">
        <v>4991</v>
      </c>
      <c r="F5444" s="2" t="s">
        <v>90</v>
      </c>
      <c r="G5444" s="2">
        <v>68.489999999999995</v>
      </c>
      <c r="H5444" s="2">
        <v>31.51</v>
      </c>
      <c r="I5444" s="2" t="s">
        <v>19</v>
      </c>
      <c r="J5444" s="2" t="s">
        <v>20</v>
      </c>
      <c r="K5444" s="2">
        <v>2013</v>
      </c>
      <c r="L5444" s="2" t="s">
        <v>36</v>
      </c>
      <c r="M5444" s="3">
        <v>41583</v>
      </c>
    </row>
    <row r="5445" spans="1:13" x14ac:dyDescent="0.2">
      <c r="A5445" s="1" t="s">
        <v>621</v>
      </c>
      <c r="B5445" s="2" t="s">
        <v>5215</v>
      </c>
      <c r="C5445" s="2" t="s">
        <v>15</v>
      </c>
      <c r="D5445" s="2" t="s">
        <v>5300</v>
      </c>
      <c r="E5445" s="2" t="s">
        <v>4991</v>
      </c>
      <c r="F5445" s="2" t="s">
        <v>55</v>
      </c>
      <c r="G5445" s="2">
        <v>37.07</v>
      </c>
      <c r="H5445" s="2">
        <v>62.93</v>
      </c>
      <c r="I5445" s="2" t="s">
        <v>26</v>
      </c>
      <c r="J5445" s="2" t="s">
        <v>20</v>
      </c>
      <c r="K5445" s="2">
        <v>2013</v>
      </c>
      <c r="L5445" s="2" t="s">
        <v>36</v>
      </c>
      <c r="M5445" s="3">
        <v>41583</v>
      </c>
    </row>
    <row r="5446" spans="1:13" x14ac:dyDescent="0.2">
      <c r="A5446" s="1" t="s">
        <v>60</v>
      </c>
      <c r="B5446" s="2" t="s">
        <v>1483</v>
      </c>
      <c r="C5446" s="2" t="s">
        <v>15</v>
      </c>
      <c r="D5446" s="2" t="s">
        <v>5301</v>
      </c>
      <c r="E5446" s="2" t="s">
        <v>4991</v>
      </c>
      <c r="F5446" s="2" t="s">
        <v>55</v>
      </c>
      <c r="G5446" s="2">
        <v>61.53</v>
      </c>
      <c r="H5446" s="2">
        <v>38.47</v>
      </c>
      <c r="I5446" s="2" t="s">
        <v>26</v>
      </c>
      <c r="J5446" s="2" t="s">
        <v>20</v>
      </c>
      <c r="K5446" s="2">
        <v>2013</v>
      </c>
      <c r="L5446" s="2" t="s">
        <v>36</v>
      </c>
      <c r="M5446" s="3">
        <v>41429</v>
      </c>
    </row>
    <row r="5447" spans="1:13" x14ac:dyDescent="0.2">
      <c r="A5447" s="1" t="s">
        <v>621</v>
      </c>
      <c r="B5447" s="2" t="s">
        <v>1711</v>
      </c>
      <c r="C5447" s="2" t="s">
        <v>15</v>
      </c>
      <c r="D5447" s="2" t="s">
        <v>5302</v>
      </c>
      <c r="E5447" s="2" t="s">
        <v>4991</v>
      </c>
      <c r="F5447" s="2" t="s">
        <v>107</v>
      </c>
      <c r="G5447" s="2">
        <v>78.02</v>
      </c>
      <c r="H5447" s="2">
        <v>21.98</v>
      </c>
      <c r="I5447" s="2" t="s">
        <v>19</v>
      </c>
      <c r="J5447" s="2" t="s">
        <v>20</v>
      </c>
      <c r="K5447" s="2">
        <v>2013</v>
      </c>
      <c r="L5447" s="2" t="s">
        <v>36</v>
      </c>
      <c r="M5447" s="3">
        <v>41429</v>
      </c>
    </row>
    <row r="5448" spans="1:13" x14ac:dyDescent="0.2">
      <c r="A5448" s="1" t="s">
        <v>150</v>
      </c>
      <c r="B5448" s="2" t="s">
        <v>5078</v>
      </c>
      <c r="C5448" s="2" t="s">
        <v>15</v>
      </c>
      <c r="D5448" s="2" t="s">
        <v>5303</v>
      </c>
      <c r="E5448" s="2" t="s">
        <v>4991</v>
      </c>
      <c r="F5448" s="2" t="s">
        <v>78</v>
      </c>
      <c r="G5448" s="2">
        <v>65.569999999999993</v>
      </c>
      <c r="H5448" s="2">
        <v>34.43</v>
      </c>
      <c r="I5448" s="2" t="s">
        <v>26</v>
      </c>
      <c r="J5448" s="2" t="s">
        <v>20</v>
      </c>
      <c r="K5448" s="2">
        <v>2013</v>
      </c>
      <c r="L5448" s="2" t="s">
        <v>36</v>
      </c>
      <c r="M5448" s="3">
        <v>41401</v>
      </c>
    </row>
    <row r="5449" spans="1:13" x14ac:dyDescent="0.2">
      <c r="A5449" s="1" t="s">
        <v>66</v>
      </c>
      <c r="B5449" s="2" t="s">
        <v>922</v>
      </c>
      <c r="C5449" s="2" t="s">
        <v>15</v>
      </c>
      <c r="D5449" s="2" t="s">
        <v>5304</v>
      </c>
      <c r="E5449" s="2" t="s">
        <v>4991</v>
      </c>
      <c r="F5449" s="2" t="s">
        <v>130</v>
      </c>
      <c r="G5449" s="2">
        <v>74.2</v>
      </c>
      <c r="H5449" s="2">
        <v>25.8</v>
      </c>
      <c r="I5449" s="2" t="s">
        <v>19</v>
      </c>
      <c r="J5449" s="2" t="s">
        <v>20</v>
      </c>
      <c r="K5449" s="2">
        <v>2012</v>
      </c>
      <c r="L5449" s="2" t="s">
        <v>21</v>
      </c>
      <c r="M5449" s="3">
        <v>41219</v>
      </c>
    </row>
    <row r="5450" spans="1:13" x14ac:dyDescent="0.2">
      <c r="A5450" s="1" t="s">
        <v>205</v>
      </c>
      <c r="B5450" s="2" t="s">
        <v>5305</v>
      </c>
      <c r="C5450" s="2" t="s">
        <v>15</v>
      </c>
      <c r="D5450" s="2" t="s">
        <v>5306</v>
      </c>
      <c r="E5450" s="2" t="s">
        <v>4991</v>
      </c>
      <c r="F5450" s="2" t="s">
        <v>159</v>
      </c>
      <c r="G5450" s="2">
        <v>53</v>
      </c>
      <c r="H5450" s="2">
        <v>47</v>
      </c>
      <c r="I5450" s="2" t="s">
        <v>26</v>
      </c>
      <c r="J5450" s="2" t="s">
        <v>20</v>
      </c>
      <c r="K5450" s="2">
        <v>2012</v>
      </c>
      <c r="L5450" s="2" t="s">
        <v>21</v>
      </c>
      <c r="M5450" s="3">
        <v>41219</v>
      </c>
    </row>
    <row r="5451" spans="1:13" x14ac:dyDescent="0.2">
      <c r="A5451" s="1" t="s">
        <v>391</v>
      </c>
      <c r="B5451" s="2" t="s">
        <v>5028</v>
      </c>
      <c r="C5451" s="2" t="s">
        <v>24</v>
      </c>
      <c r="D5451" s="4">
        <v>1000000</v>
      </c>
      <c r="E5451" s="2" t="s">
        <v>4991</v>
      </c>
      <c r="F5451" s="2" t="s">
        <v>115</v>
      </c>
      <c r="G5451" s="2">
        <v>56.4</v>
      </c>
      <c r="H5451" s="2">
        <v>43.6</v>
      </c>
      <c r="I5451" s="2" t="s">
        <v>26</v>
      </c>
      <c r="J5451" s="2" t="s">
        <v>20</v>
      </c>
      <c r="K5451" s="2">
        <v>2012</v>
      </c>
      <c r="L5451" s="2" t="s">
        <v>21</v>
      </c>
      <c r="M5451" s="3">
        <v>41219</v>
      </c>
    </row>
    <row r="5452" spans="1:13" x14ac:dyDescent="0.2">
      <c r="A5452" s="1" t="s">
        <v>87</v>
      </c>
      <c r="B5452" s="2" t="s">
        <v>88</v>
      </c>
      <c r="C5452" s="2" t="s">
        <v>15</v>
      </c>
      <c r="D5452" s="2" t="s">
        <v>5307</v>
      </c>
      <c r="E5452" s="2" t="s">
        <v>4991</v>
      </c>
      <c r="F5452" s="2" t="s">
        <v>93</v>
      </c>
      <c r="G5452" s="2">
        <v>45.2</v>
      </c>
      <c r="H5452" s="2">
        <v>54.8</v>
      </c>
      <c r="I5452" s="2" t="s">
        <v>26</v>
      </c>
      <c r="J5452" s="2" t="s">
        <v>20</v>
      </c>
      <c r="K5452" s="2">
        <v>2012</v>
      </c>
      <c r="L5452" s="2" t="s">
        <v>21</v>
      </c>
      <c r="M5452" s="3">
        <v>41219</v>
      </c>
    </row>
    <row r="5453" spans="1:13" x14ac:dyDescent="0.2">
      <c r="A5453" s="1" t="s">
        <v>223</v>
      </c>
      <c r="B5453" s="2" t="s">
        <v>5243</v>
      </c>
      <c r="C5453" s="2" t="s">
        <v>15</v>
      </c>
      <c r="D5453" s="2" t="s">
        <v>5308</v>
      </c>
      <c r="E5453" s="2" t="s">
        <v>4991</v>
      </c>
      <c r="F5453" s="2" t="s">
        <v>5309</v>
      </c>
      <c r="G5453" s="2">
        <v>69.099999999999994</v>
      </c>
      <c r="H5453" s="2">
        <v>30.9</v>
      </c>
      <c r="I5453" s="2" t="s">
        <v>19</v>
      </c>
      <c r="J5453" s="2" t="s">
        <v>20</v>
      </c>
      <c r="K5453" s="2">
        <v>2012</v>
      </c>
      <c r="L5453" s="2" t="s">
        <v>21</v>
      </c>
      <c r="M5453" s="3">
        <v>41219</v>
      </c>
    </row>
    <row r="5454" spans="1:13" x14ac:dyDescent="0.2">
      <c r="A5454" s="1" t="s">
        <v>217</v>
      </c>
      <c r="B5454" s="2" t="s">
        <v>2348</v>
      </c>
      <c r="C5454" s="2" t="s">
        <v>15</v>
      </c>
      <c r="D5454" s="2" t="s">
        <v>5310</v>
      </c>
      <c r="E5454" s="2" t="s">
        <v>4991</v>
      </c>
      <c r="F5454" s="2" t="s">
        <v>97</v>
      </c>
      <c r="G5454" s="2">
        <v>44.1</v>
      </c>
      <c r="H5454" s="2">
        <v>55.9</v>
      </c>
      <c r="I5454" s="2" t="s">
        <v>26</v>
      </c>
      <c r="J5454" s="2" t="s">
        <v>20</v>
      </c>
      <c r="K5454" s="2">
        <v>2012</v>
      </c>
      <c r="L5454" s="2" t="s">
        <v>21</v>
      </c>
      <c r="M5454" s="3">
        <v>41219</v>
      </c>
    </row>
    <row r="5455" spans="1:13" x14ac:dyDescent="0.2">
      <c r="A5455" s="1" t="s">
        <v>116</v>
      </c>
      <c r="B5455" s="2" t="s">
        <v>5311</v>
      </c>
      <c r="C5455" s="2" t="s">
        <v>15</v>
      </c>
      <c r="D5455" s="2" t="s">
        <v>5312</v>
      </c>
      <c r="E5455" s="2" t="s">
        <v>4991</v>
      </c>
      <c r="F5455" s="2" t="s">
        <v>97</v>
      </c>
      <c r="G5455" s="2">
        <v>60.3</v>
      </c>
      <c r="H5455" s="2">
        <v>39.700000000000003</v>
      </c>
      <c r="I5455" s="2" t="s">
        <v>26</v>
      </c>
      <c r="J5455" s="2" t="s">
        <v>20</v>
      </c>
      <c r="K5455" s="2">
        <v>2012</v>
      </c>
      <c r="L5455" s="2" t="s">
        <v>21</v>
      </c>
      <c r="M5455" s="3">
        <v>41219</v>
      </c>
    </row>
    <row r="5456" spans="1:13" x14ac:dyDescent="0.2">
      <c r="A5456" s="1" t="s">
        <v>52</v>
      </c>
      <c r="B5456" s="2" t="s">
        <v>5313</v>
      </c>
      <c r="C5456" s="2" t="s">
        <v>15</v>
      </c>
      <c r="D5456" s="2" t="s">
        <v>5314</v>
      </c>
      <c r="E5456" s="2" t="s">
        <v>4991</v>
      </c>
      <c r="F5456" s="2" t="s">
        <v>48</v>
      </c>
      <c r="G5456" s="2">
        <v>47.9</v>
      </c>
      <c r="H5456" s="2">
        <v>52.1</v>
      </c>
      <c r="I5456" s="2" t="s">
        <v>26</v>
      </c>
      <c r="J5456" s="2" t="s">
        <v>20</v>
      </c>
      <c r="K5456" s="2">
        <v>2012</v>
      </c>
      <c r="L5456" s="2" t="s">
        <v>21</v>
      </c>
      <c r="M5456" s="3">
        <v>41219</v>
      </c>
    </row>
    <row r="5457" spans="1:13" x14ac:dyDescent="0.2">
      <c r="A5457" s="1" t="s">
        <v>108</v>
      </c>
      <c r="B5457" s="2" t="s">
        <v>5153</v>
      </c>
      <c r="C5457" s="2" t="s">
        <v>15</v>
      </c>
      <c r="D5457" s="2" t="s">
        <v>5315</v>
      </c>
      <c r="E5457" s="2" t="s">
        <v>4991</v>
      </c>
      <c r="F5457" s="2" t="s">
        <v>121</v>
      </c>
      <c r="G5457" s="2">
        <v>62.8</v>
      </c>
      <c r="H5457" s="2">
        <v>37.200000000000003</v>
      </c>
      <c r="I5457" s="2" t="s">
        <v>26</v>
      </c>
      <c r="J5457" s="2" t="s">
        <v>20</v>
      </c>
      <c r="K5457" s="2">
        <v>2012</v>
      </c>
      <c r="L5457" s="2" t="s">
        <v>21</v>
      </c>
      <c r="M5457" s="3">
        <v>41219</v>
      </c>
    </row>
    <row r="5458" spans="1:13" x14ac:dyDescent="0.2">
      <c r="A5458" s="1" t="s">
        <v>242</v>
      </c>
      <c r="B5458" s="2" t="s">
        <v>242</v>
      </c>
      <c r="C5458" s="2" t="s">
        <v>42</v>
      </c>
      <c r="D5458" s="2" t="s">
        <v>5316</v>
      </c>
      <c r="E5458" s="2" t="s">
        <v>4991</v>
      </c>
      <c r="F5458" s="2" t="s">
        <v>76</v>
      </c>
      <c r="G5458" s="2">
        <v>50.6</v>
      </c>
      <c r="H5458" s="2">
        <v>49.4</v>
      </c>
      <c r="I5458" s="2" t="s">
        <v>26</v>
      </c>
      <c r="J5458" s="2" t="s">
        <v>20</v>
      </c>
      <c r="K5458" s="2">
        <v>2012</v>
      </c>
      <c r="L5458" s="2" t="s">
        <v>49</v>
      </c>
      <c r="M5458" s="3">
        <v>41065</v>
      </c>
    </row>
    <row r="5459" spans="1:13" x14ac:dyDescent="0.2">
      <c r="A5459" s="1" t="s">
        <v>280</v>
      </c>
      <c r="B5459" s="2" t="s">
        <v>1334</v>
      </c>
      <c r="C5459" s="2" t="s">
        <v>15</v>
      </c>
      <c r="D5459" s="2" t="s">
        <v>5317</v>
      </c>
      <c r="E5459" s="2" t="s">
        <v>4991</v>
      </c>
      <c r="F5459" s="2" t="s">
        <v>44</v>
      </c>
      <c r="G5459" s="2">
        <v>41.4</v>
      </c>
      <c r="H5459" s="2">
        <v>58.6</v>
      </c>
      <c r="I5459" s="2" t="s">
        <v>26</v>
      </c>
      <c r="J5459" s="2" t="s">
        <v>20</v>
      </c>
      <c r="K5459" s="2">
        <v>2012</v>
      </c>
      <c r="L5459" s="2" t="s">
        <v>49</v>
      </c>
      <c r="M5459" s="3">
        <v>41065</v>
      </c>
    </row>
    <row r="5460" spans="1:13" x14ac:dyDescent="0.2">
      <c r="A5460" s="1" t="s">
        <v>223</v>
      </c>
      <c r="B5460" s="2" t="s">
        <v>984</v>
      </c>
      <c r="C5460" s="2" t="s">
        <v>24</v>
      </c>
      <c r="D5460" s="4">
        <v>6700000</v>
      </c>
      <c r="E5460" s="2" t="s">
        <v>4991</v>
      </c>
      <c r="F5460" s="2" t="s">
        <v>5318</v>
      </c>
      <c r="G5460" s="2">
        <v>60.7</v>
      </c>
      <c r="H5460" s="2">
        <v>39.4</v>
      </c>
      <c r="I5460" s="2" t="s">
        <v>26</v>
      </c>
      <c r="J5460" s="2" t="s">
        <v>20</v>
      </c>
      <c r="K5460" s="2">
        <v>2012</v>
      </c>
      <c r="L5460" s="2" t="s">
        <v>49</v>
      </c>
      <c r="M5460" s="3">
        <v>41065</v>
      </c>
    </row>
    <row r="5461" spans="1:13" x14ac:dyDescent="0.2">
      <c r="A5461" s="1" t="s">
        <v>66</v>
      </c>
      <c r="B5461" s="2" t="s">
        <v>5319</v>
      </c>
      <c r="C5461" s="2" t="s">
        <v>15</v>
      </c>
      <c r="D5461" s="2" t="s">
        <v>5320</v>
      </c>
      <c r="E5461" s="2" t="s">
        <v>4991</v>
      </c>
      <c r="F5461" s="2" t="s">
        <v>55</v>
      </c>
      <c r="G5461" s="2">
        <v>78.3</v>
      </c>
      <c r="H5461" s="2">
        <v>21.7</v>
      </c>
      <c r="I5461" s="2" t="s">
        <v>19</v>
      </c>
      <c r="J5461" s="2" t="s">
        <v>27</v>
      </c>
      <c r="K5461" s="2">
        <v>2012</v>
      </c>
      <c r="L5461" s="2" t="s">
        <v>49</v>
      </c>
      <c r="M5461" s="3">
        <v>41065</v>
      </c>
    </row>
    <row r="5462" spans="1:13" x14ac:dyDescent="0.2">
      <c r="A5462" s="1" t="s">
        <v>339</v>
      </c>
      <c r="B5462" s="2" t="s">
        <v>1229</v>
      </c>
      <c r="C5462" s="2" t="s">
        <v>15</v>
      </c>
      <c r="D5462" s="2" t="s">
        <v>5321</v>
      </c>
      <c r="E5462" s="2" t="s">
        <v>4991</v>
      </c>
      <c r="F5462" s="2" t="s">
        <v>59</v>
      </c>
      <c r="G5462" s="2">
        <v>63.2</v>
      </c>
      <c r="H5462" s="2">
        <v>36.799999999999997</v>
      </c>
      <c r="I5462" s="2" t="s">
        <v>26</v>
      </c>
      <c r="J5462" s="2" t="s">
        <v>20</v>
      </c>
      <c r="K5462" s="2">
        <v>2012</v>
      </c>
      <c r="L5462" s="2" t="s">
        <v>49</v>
      </c>
      <c r="M5462" s="3">
        <v>41065</v>
      </c>
    </row>
    <row r="5463" spans="1:13" x14ac:dyDescent="0.2">
      <c r="A5463" s="1" t="s">
        <v>672</v>
      </c>
      <c r="B5463" s="2" t="s">
        <v>3213</v>
      </c>
      <c r="C5463" s="2" t="s">
        <v>15</v>
      </c>
      <c r="D5463" s="2" t="s">
        <v>5322</v>
      </c>
      <c r="E5463" s="2" t="s">
        <v>4991</v>
      </c>
      <c r="F5463" s="2" t="s">
        <v>130</v>
      </c>
      <c r="G5463" s="2">
        <v>41.1</v>
      </c>
      <c r="H5463" s="2">
        <v>58.9</v>
      </c>
      <c r="I5463" s="2" t="s">
        <v>26</v>
      </c>
      <c r="J5463" s="2" t="s">
        <v>20</v>
      </c>
      <c r="K5463" s="2">
        <v>2012</v>
      </c>
      <c r="L5463" s="2" t="s">
        <v>49</v>
      </c>
      <c r="M5463" s="3">
        <v>41065</v>
      </c>
    </row>
    <row r="5464" spans="1:13" x14ac:dyDescent="0.2">
      <c r="A5464" s="1" t="s">
        <v>205</v>
      </c>
      <c r="B5464" s="2" t="s">
        <v>5323</v>
      </c>
      <c r="C5464" s="2" t="s">
        <v>15</v>
      </c>
      <c r="D5464" s="2" t="s">
        <v>5324</v>
      </c>
      <c r="E5464" s="2" t="s">
        <v>4991</v>
      </c>
      <c r="F5464" s="2" t="s">
        <v>44</v>
      </c>
      <c r="G5464" s="2">
        <v>43.8</v>
      </c>
      <c r="H5464" s="2">
        <v>56.2</v>
      </c>
      <c r="I5464" s="2" t="s">
        <v>26</v>
      </c>
      <c r="J5464" s="2" t="s">
        <v>20</v>
      </c>
      <c r="K5464" s="2">
        <v>2012</v>
      </c>
      <c r="L5464" s="2" t="s">
        <v>49</v>
      </c>
      <c r="M5464" s="3">
        <v>41065</v>
      </c>
    </row>
    <row r="5465" spans="1:13" x14ac:dyDescent="0.2">
      <c r="A5465" s="1" t="s">
        <v>150</v>
      </c>
      <c r="B5465" s="2" t="s">
        <v>5078</v>
      </c>
      <c r="C5465" s="2" t="s">
        <v>15</v>
      </c>
      <c r="D5465" s="2" t="s">
        <v>5325</v>
      </c>
      <c r="E5465" s="2" t="s">
        <v>4991</v>
      </c>
      <c r="F5465" s="2" t="s">
        <v>55</v>
      </c>
      <c r="G5465" s="2">
        <v>61.1</v>
      </c>
      <c r="H5465" s="2">
        <v>38.9</v>
      </c>
      <c r="I5465" s="2" t="s">
        <v>26</v>
      </c>
      <c r="J5465" s="2" t="s">
        <v>20</v>
      </c>
      <c r="K5465" s="2">
        <v>2012</v>
      </c>
      <c r="L5465" s="2" t="s">
        <v>49</v>
      </c>
      <c r="M5465" s="3">
        <v>41065</v>
      </c>
    </row>
    <row r="5466" spans="1:13" x14ac:dyDescent="0.2">
      <c r="A5466" s="1" t="s">
        <v>66</v>
      </c>
      <c r="B5466" s="2" t="s">
        <v>67</v>
      </c>
      <c r="C5466" s="2" t="s">
        <v>15</v>
      </c>
      <c r="D5466" s="2" t="s">
        <v>5326</v>
      </c>
      <c r="E5466" s="2" t="s">
        <v>4991</v>
      </c>
      <c r="F5466" s="2" t="s">
        <v>59</v>
      </c>
      <c r="G5466" s="2">
        <v>87</v>
      </c>
      <c r="H5466" s="2">
        <v>13</v>
      </c>
      <c r="I5466" s="2" t="s">
        <v>19</v>
      </c>
      <c r="J5466" s="2" t="s">
        <v>20</v>
      </c>
      <c r="K5466" s="2">
        <v>2012</v>
      </c>
      <c r="L5466" s="2" t="s">
        <v>49</v>
      </c>
      <c r="M5466" s="3">
        <v>41065</v>
      </c>
    </row>
    <row r="5467" spans="1:13" x14ac:dyDescent="0.2">
      <c r="A5467" s="1" t="s">
        <v>116</v>
      </c>
      <c r="B5467" s="2" t="s">
        <v>5327</v>
      </c>
      <c r="C5467" s="2" t="s">
        <v>15</v>
      </c>
      <c r="D5467" s="2" t="s">
        <v>5328</v>
      </c>
      <c r="E5467" s="2" t="s">
        <v>4991</v>
      </c>
      <c r="F5467" s="2" t="s">
        <v>130</v>
      </c>
      <c r="G5467" s="2">
        <v>41.3</v>
      </c>
      <c r="H5467" s="2">
        <v>58.7</v>
      </c>
      <c r="I5467" s="2" t="s">
        <v>26</v>
      </c>
      <c r="J5467" s="2" t="s">
        <v>20</v>
      </c>
      <c r="K5467" s="2">
        <v>2012</v>
      </c>
      <c r="L5467" s="2" t="s">
        <v>49</v>
      </c>
      <c r="M5467" s="3">
        <v>41065</v>
      </c>
    </row>
    <row r="5468" spans="1:13" x14ac:dyDescent="0.2">
      <c r="A5468" s="1" t="s">
        <v>116</v>
      </c>
      <c r="B5468" s="2" t="s">
        <v>4911</v>
      </c>
      <c r="C5468" s="2" t="s">
        <v>15</v>
      </c>
      <c r="D5468" s="2" t="s">
        <v>5329</v>
      </c>
      <c r="E5468" s="2" t="s">
        <v>4991</v>
      </c>
      <c r="F5468" s="2" t="s">
        <v>59</v>
      </c>
      <c r="G5468" s="2">
        <v>53.6</v>
      </c>
      <c r="H5468" s="2">
        <v>46.4</v>
      </c>
      <c r="I5468" s="2" t="s">
        <v>26</v>
      </c>
      <c r="J5468" s="2" t="s">
        <v>20</v>
      </c>
      <c r="K5468" s="2">
        <v>2012</v>
      </c>
      <c r="L5468" s="2" t="s">
        <v>49</v>
      </c>
      <c r="M5468" s="3">
        <v>41065</v>
      </c>
    </row>
    <row r="5469" spans="1:13" x14ac:dyDescent="0.2">
      <c r="A5469" s="1" t="s">
        <v>91</v>
      </c>
      <c r="B5469" s="2" t="s">
        <v>5330</v>
      </c>
      <c r="C5469" s="2" t="s">
        <v>15</v>
      </c>
      <c r="D5469" s="2" t="s">
        <v>5331</v>
      </c>
      <c r="E5469" s="2" t="s">
        <v>4991</v>
      </c>
      <c r="F5469" s="2" t="s">
        <v>121</v>
      </c>
      <c r="G5469" s="2">
        <v>70.2</v>
      </c>
      <c r="H5469" s="2">
        <v>29.8</v>
      </c>
      <c r="I5469" s="2" t="s">
        <v>19</v>
      </c>
      <c r="J5469" s="2" t="s">
        <v>20</v>
      </c>
      <c r="K5469" s="2">
        <v>2012</v>
      </c>
      <c r="L5469" s="2" t="s">
        <v>49</v>
      </c>
      <c r="M5469" s="3">
        <v>41065</v>
      </c>
    </row>
    <row r="5470" spans="1:13" x14ac:dyDescent="0.2">
      <c r="A5470" s="1" t="s">
        <v>242</v>
      </c>
      <c r="B5470" s="2" t="s">
        <v>714</v>
      </c>
      <c r="C5470" s="2" t="s">
        <v>15</v>
      </c>
      <c r="D5470" s="2" t="s">
        <v>5332</v>
      </c>
      <c r="E5470" s="2" t="s">
        <v>4991</v>
      </c>
      <c r="F5470" s="2" t="s">
        <v>136</v>
      </c>
      <c r="G5470" s="2">
        <v>37.75</v>
      </c>
      <c r="H5470" s="2">
        <v>62.25</v>
      </c>
      <c r="I5470" s="2" t="s">
        <v>26</v>
      </c>
      <c r="J5470" s="2" t="s">
        <v>20</v>
      </c>
      <c r="K5470" s="2">
        <v>2011</v>
      </c>
      <c r="L5470" s="2" t="s">
        <v>36</v>
      </c>
      <c r="M5470" s="3">
        <v>40855</v>
      </c>
    </row>
    <row r="5471" spans="1:13" x14ac:dyDescent="0.2">
      <c r="A5471" s="1" t="s">
        <v>66</v>
      </c>
      <c r="B5471" s="2" t="s">
        <v>1022</v>
      </c>
      <c r="C5471" s="2" t="s">
        <v>15</v>
      </c>
      <c r="D5471" s="2" t="s">
        <v>5333</v>
      </c>
      <c r="E5471" s="2" t="s">
        <v>4991</v>
      </c>
      <c r="F5471" s="2" t="s">
        <v>90</v>
      </c>
      <c r="G5471" s="2">
        <v>74.099999999999994</v>
      </c>
      <c r="H5471" s="2">
        <v>25.9</v>
      </c>
      <c r="I5471" s="2" t="s">
        <v>19</v>
      </c>
      <c r="J5471" s="2" t="s">
        <v>20</v>
      </c>
      <c r="K5471" s="2">
        <v>2011</v>
      </c>
      <c r="L5471" s="2" t="s">
        <v>36</v>
      </c>
      <c r="M5471" s="3">
        <v>40855</v>
      </c>
    </row>
    <row r="5472" spans="1:13" x14ac:dyDescent="0.2">
      <c r="A5472" s="1" t="s">
        <v>66</v>
      </c>
      <c r="B5472" s="2" t="s">
        <v>1088</v>
      </c>
      <c r="C5472" s="2" t="s">
        <v>15</v>
      </c>
      <c r="D5472" s="2" t="s">
        <v>5334</v>
      </c>
      <c r="E5472" s="2" t="s">
        <v>4991</v>
      </c>
      <c r="F5472" s="2" t="s">
        <v>76</v>
      </c>
      <c r="G5472" s="2">
        <v>82.49</v>
      </c>
      <c r="H5472" s="2">
        <v>17.510000000000002</v>
      </c>
      <c r="I5472" s="2" t="s">
        <v>19</v>
      </c>
      <c r="J5472" s="2" t="s">
        <v>20</v>
      </c>
      <c r="K5472" s="2">
        <v>2011</v>
      </c>
      <c r="L5472" s="2" t="s">
        <v>36</v>
      </c>
      <c r="M5472" s="3">
        <v>40855</v>
      </c>
    </row>
    <row r="5473" spans="1:13" x14ac:dyDescent="0.2">
      <c r="A5473" s="1" t="s">
        <v>60</v>
      </c>
      <c r="B5473" s="2" t="s">
        <v>61</v>
      </c>
      <c r="C5473" s="2" t="s">
        <v>15</v>
      </c>
      <c r="D5473" s="2" t="s">
        <v>5335</v>
      </c>
      <c r="E5473" s="2" t="s">
        <v>4991</v>
      </c>
      <c r="F5473" s="2" t="s">
        <v>107</v>
      </c>
      <c r="G5473" s="2">
        <v>36.9</v>
      </c>
      <c r="H5473" s="2">
        <v>63.1</v>
      </c>
      <c r="I5473" s="2" t="s">
        <v>26</v>
      </c>
      <c r="J5473" s="2" t="s">
        <v>20</v>
      </c>
      <c r="K5473" s="2">
        <v>2011</v>
      </c>
      <c r="L5473" s="2" t="s">
        <v>36</v>
      </c>
      <c r="M5473" s="3">
        <v>40855</v>
      </c>
    </row>
    <row r="5474" spans="1:13" x14ac:dyDescent="0.2">
      <c r="A5474" s="1" t="s">
        <v>69</v>
      </c>
      <c r="B5474" s="2" t="s">
        <v>991</v>
      </c>
      <c r="C5474" s="2" t="s">
        <v>15</v>
      </c>
      <c r="D5474" s="2" t="s">
        <v>5336</v>
      </c>
      <c r="E5474" s="2" t="s">
        <v>4991</v>
      </c>
      <c r="F5474" s="2" t="s">
        <v>90</v>
      </c>
      <c r="G5474" s="2">
        <v>19.260000000000002</v>
      </c>
      <c r="H5474" s="2">
        <v>80.739999999999995</v>
      </c>
      <c r="I5474" s="2" t="s">
        <v>26</v>
      </c>
      <c r="J5474" s="2" t="s">
        <v>20</v>
      </c>
      <c r="K5474" s="2">
        <v>2011</v>
      </c>
      <c r="L5474" s="2" t="s">
        <v>36</v>
      </c>
      <c r="M5474" s="3">
        <v>40855</v>
      </c>
    </row>
    <row r="5475" spans="1:13" x14ac:dyDescent="0.2">
      <c r="A5475" s="1" t="s">
        <v>13</v>
      </c>
      <c r="B5475" s="2" t="s">
        <v>997</v>
      </c>
      <c r="C5475" s="2" t="s">
        <v>15</v>
      </c>
      <c r="D5475" s="2" t="s">
        <v>5337</v>
      </c>
      <c r="E5475" s="2" t="s">
        <v>4991</v>
      </c>
      <c r="F5475" s="2" t="s">
        <v>44</v>
      </c>
      <c r="G5475" s="2">
        <v>73.3</v>
      </c>
      <c r="H5475" s="2">
        <v>26.7</v>
      </c>
      <c r="I5475" s="2" t="s">
        <v>19</v>
      </c>
      <c r="J5475" s="2" t="s">
        <v>20</v>
      </c>
      <c r="K5475" s="2">
        <v>2011</v>
      </c>
      <c r="L5475" s="2" t="s">
        <v>36</v>
      </c>
      <c r="M5475" s="3">
        <v>40855</v>
      </c>
    </row>
    <row r="5476" spans="1:13" x14ac:dyDescent="0.2">
      <c r="A5476" s="1" t="s">
        <v>66</v>
      </c>
      <c r="B5476" s="2" t="s">
        <v>3217</v>
      </c>
      <c r="C5476" s="2" t="s">
        <v>15</v>
      </c>
      <c r="D5476" s="2" t="s">
        <v>5338</v>
      </c>
      <c r="E5476" s="2" t="s">
        <v>4991</v>
      </c>
      <c r="F5476" s="2" t="s">
        <v>59</v>
      </c>
      <c r="G5476" s="2">
        <v>77.430000000000007</v>
      </c>
      <c r="H5476" s="2">
        <v>22.57</v>
      </c>
      <c r="I5476" s="2" t="s">
        <v>19</v>
      </c>
      <c r="J5476" s="2" t="s">
        <v>20</v>
      </c>
      <c r="K5476" s="2">
        <v>2011</v>
      </c>
      <c r="L5476" s="2" t="s">
        <v>36</v>
      </c>
      <c r="M5476" s="3">
        <v>40855</v>
      </c>
    </row>
    <row r="5477" spans="1:13" x14ac:dyDescent="0.2">
      <c r="A5477" s="1" t="s">
        <v>66</v>
      </c>
      <c r="B5477" s="2" t="s">
        <v>1470</v>
      </c>
      <c r="C5477" s="2" t="s">
        <v>15</v>
      </c>
      <c r="D5477" s="2" t="s">
        <v>5339</v>
      </c>
      <c r="E5477" s="2" t="s">
        <v>4991</v>
      </c>
      <c r="F5477" s="2" t="s">
        <v>245</v>
      </c>
      <c r="G5477" s="2">
        <v>67.040000000000006</v>
      </c>
      <c r="H5477" s="2">
        <v>32.96</v>
      </c>
      <c r="I5477" s="2" t="s">
        <v>19</v>
      </c>
      <c r="J5477" s="2" t="s">
        <v>20</v>
      </c>
      <c r="K5477" s="2">
        <v>2011</v>
      </c>
      <c r="L5477" s="2" t="s">
        <v>36</v>
      </c>
      <c r="M5477" s="3">
        <v>40855</v>
      </c>
    </row>
    <row r="5478" spans="1:13" x14ac:dyDescent="0.2">
      <c r="A5478" s="1" t="s">
        <v>66</v>
      </c>
      <c r="B5478" s="2" t="s">
        <v>4886</v>
      </c>
      <c r="C5478" s="2" t="s">
        <v>15</v>
      </c>
      <c r="D5478" s="2" t="s">
        <v>5340</v>
      </c>
      <c r="E5478" s="2" t="s">
        <v>4991</v>
      </c>
      <c r="F5478" s="2" t="s">
        <v>90</v>
      </c>
      <c r="G5478" s="2">
        <v>72.900000000000006</v>
      </c>
      <c r="H5478" s="2">
        <v>27.1</v>
      </c>
      <c r="I5478" s="2" t="s">
        <v>19</v>
      </c>
      <c r="J5478" s="2" t="s">
        <v>20</v>
      </c>
      <c r="K5478" s="2">
        <v>2011</v>
      </c>
      <c r="L5478" s="2" t="s">
        <v>36</v>
      </c>
      <c r="M5478" s="3">
        <v>40855</v>
      </c>
    </row>
    <row r="5479" spans="1:13" x14ac:dyDescent="0.2">
      <c r="A5479" s="1" t="s">
        <v>122</v>
      </c>
      <c r="B5479" s="2" t="s">
        <v>5341</v>
      </c>
      <c r="C5479" s="2" t="s">
        <v>15</v>
      </c>
      <c r="D5479" s="2" t="s">
        <v>5342</v>
      </c>
      <c r="E5479" s="2" t="s">
        <v>4991</v>
      </c>
      <c r="F5479" s="2" t="s">
        <v>90</v>
      </c>
      <c r="G5479" s="2">
        <v>76.81</v>
      </c>
      <c r="H5479" s="2">
        <v>23.19</v>
      </c>
      <c r="I5479" s="2" t="s">
        <v>19</v>
      </c>
      <c r="J5479" s="2" t="s">
        <v>20</v>
      </c>
      <c r="K5479" s="2">
        <v>2011</v>
      </c>
      <c r="L5479" s="2" t="s">
        <v>36</v>
      </c>
      <c r="M5479" s="3">
        <v>40855</v>
      </c>
    </row>
    <row r="5480" spans="1:13" x14ac:dyDescent="0.2">
      <c r="A5480" s="1" t="s">
        <v>621</v>
      </c>
      <c r="B5480" s="2" t="s">
        <v>5343</v>
      </c>
      <c r="C5480" s="2" t="s">
        <v>15</v>
      </c>
      <c r="D5480" s="2" t="s">
        <v>5344</v>
      </c>
      <c r="E5480" s="2" t="s">
        <v>4991</v>
      </c>
      <c r="F5480" s="2" t="s">
        <v>55</v>
      </c>
      <c r="G5480" s="2">
        <v>86.96</v>
      </c>
      <c r="H5480" s="2">
        <v>13.04</v>
      </c>
      <c r="I5480" s="2" t="s">
        <v>19</v>
      </c>
      <c r="J5480" s="2" t="s">
        <v>20</v>
      </c>
      <c r="K5480" s="2">
        <v>2011</v>
      </c>
      <c r="L5480" s="2" t="s">
        <v>36</v>
      </c>
      <c r="M5480" s="3">
        <v>40855</v>
      </c>
    </row>
    <row r="5481" spans="1:13" x14ac:dyDescent="0.2">
      <c r="A5481" s="1" t="s">
        <v>621</v>
      </c>
      <c r="B5481" s="2" t="s">
        <v>5119</v>
      </c>
      <c r="C5481" s="2" t="s">
        <v>15</v>
      </c>
      <c r="D5481" s="2" t="s">
        <v>5345</v>
      </c>
      <c r="E5481" s="2" t="s">
        <v>4991</v>
      </c>
      <c r="F5481" s="2" t="s">
        <v>107</v>
      </c>
      <c r="G5481" s="2">
        <v>65.59</v>
      </c>
      <c r="H5481" s="2">
        <v>34.409999999999997</v>
      </c>
      <c r="I5481" s="2" t="s">
        <v>26</v>
      </c>
      <c r="J5481" s="2" t="s">
        <v>20</v>
      </c>
      <c r="K5481" s="2">
        <v>2011</v>
      </c>
      <c r="L5481" s="2" t="s">
        <v>36</v>
      </c>
      <c r="M5481" s="3">
        <v>40855</v>
      </c>
    </row>
    <row r="5482" spans="1:13" x14ac:dyDescent="0.2">
      <c r="A5482" s="1" t="s">
        <v>141</v>
      </c>
      <c r="B5482" s="2" t="s">
        <v>5004</v>
      </c>
      <c r="C5482" s="2" t="s">
        <v>15</v>
      </c>
      <c r="D5482" s="2" t="s">
        <v>5346</v>
      </c>
      <c r="E5482" s="2" t="s">
        <v>4991</v>
      </c>
      <c r="F5482" s="2" t="s">
        <v>107</v>
      </c>
      <c r="G5482" s="2">
        <v>83.36</v>
      </c>
      <c r="H5482" s="2">
        <v>16.64</v>
      </c>
      <c r="I5482" s="2" t="s">
        <v>19</v>
      </c>
      <c r="J5482" s="2" t="s">
        <v>20</v>
      </c>
      <c r="K5482" s="2">
        <v>2011</v>
      </c>
      <c r="L5482" s="2" t="s">
        <v>36</v>
      </c>
      <c r="M5482" s="3">
        <v>40855</v>
      </c>
    </row>
    <row r="5483" spans="1:13" x14ac:dyDescent="0.2">
      <c r="A5483" s="1" t="s">
        <v>363</v>
      </c>
      <c r="B5483" s="2" t="s">
        <v>5222</v>
      </c>
      <c r="C5483" s="2" t="s">
        <v>15</v>
      </c>
      <c r="D5483" s="2" t="s">
        <v>5347</v>
      </c>
      <c r="E5483" s="2" t="s">
        <v>4991</v>
      </c>
      <c r="F5483" s="2" t="s">
        <v>245</v>
      </c>
      <c r="G5483" s="2">
        <v>40.31</v>
      </c>
      <c r="H5483" s="2">
        <v>59.69</v>
      </c>
      <c r="I5483" s="2" t="s">
        <v>26</v>
      </c>
      <c r="J5483" s="2" t="s">
        <v>20</v>
      </c>
      <c r="K5483" s="2">
        <v>2011</v>
      </c>
      <c r="L5483" s="2" t="s">
        <v>36</v>
      </c>
      <c r="M5483" s="3">
        <v>40785</v>
      </c>
    </row>
    <row r="5484" spans="1:13" x14ac:dyDescent="0.2">
      <c r="A5484" s="1" t="s">
        <v>52</v>
      </c>
      <c r="B5484" s="2" t="s">
        <v>5313</v>
      </c>
      <c r="C5484" s="2" t="s">
        <v>15</v>
      </c>
      <c r="D5484" s="2" t="s">
        <v>5348</v>
      </c>
      <c r="E5484" s="2" t="s">
        <v>4991</v>
      </c>
      <c r="F5484" s="2" t="s">
        <v>95</v>
      </c>
      <c r="G5484" s="2">
        <v>66.180000000000007</v>
      </c>
      <c r="H5484" s="2">
        <v>33.82</v>
      </c>
      <c r="I5484" s="2" t="s">
        <v>26</v>
      </c>
      <c r="J5484" s="2" t="s">
        <v>20</v>
      </c>
      <c r="K5484" s="2">
        <v>2011</v>
      </c>
      <c r="L5484" s="2" t="s">
        <v>36</v>
      </c>
      <c r="M5484" s="3">
        <v>40785</v>
      </c>
    </row>
    <row r="5485" spans="1:13" x14ac:dyDescent="0.2">
      <c r="A5485" s="1" t="s">
        <v>363</v>
      </c>
      <c r="B5485" s="2" t="s">
        <v>526</v>
      </c>
      <c r="C5485" s="2" t="s">
        <v>15</v>
      </c>
      <c r="D5485" s="2" t="s">
        <v>5349</v>
      </c>
      <c r="E5485" s="2" t="s">
        <v>4991</v>
      </c>
      <c r="F5485" s="2" t="s">
        <v>59</v>
      </c>
      <c r="G5485" s="2">
        <v>37.880000000000003</v>
      </c>
      <c r="H5485" s="2">
        <v>62.12</v>
      </c>
      <c r="I5485" s="2" t="s">
        <v>26</v>
      </c>
      <c r="J5485" s="2" t="s">
        <v>20</v>
      </c>
      <c r="K5485" s="2">
        <v>2011</v>
      </c>
      <c r="L5485" s="2" t="s">
        <v>36</v>
      </c>
      <c r="M5485" s="3">
        <v>40701</v>
      </c>
    </row>
    <row r="5486" spans="1:13" x14ac:dyDescent="0.2">
      <c r="A5486" s="1" t="s">
        <v>672</v>
      </c>
      <c r="B5486" s="2" t="s">
        <v>5350</v>
      </c>
      <c r="C5486" s="2" t="s">
        <v>15</v>
      </c>
      <c r="D5486" s="2" t="s">
        <v>5351</v>
      </c>
      <c r="E5486" s="2" t="s">
        <v>4991</v>
      </c>
      <c r="F5486" s="2" t="s">
        <v>72</v>
      </c>
      <c r="G5486" s="2">
        <v>67.94</v>
      </c>
      <c r="H5486" s="2">
        <v>31.58</v>
      </c>
      <c r="I5486" s="2" t="s">
        <v>19</v>
      </c>
      <c r="J5486" s="2" t="s">
        <v>20</v>
      </c>
      <c r="K5486" s="2">
        <v>2011</v>
      </c>
      <c r="L5486" s="2" t="s">
        <v>36</v>
      </c>
      <c r="M5486" s="3">
        <v>40603</v>
      </c>
    </row>
    <row r="5487" spans="1:13" x14ac:dyDescent="0.2">
      <c r="A5487" s="1" t="s">
        <v>242</v>
      </c>
      <c r="B5487" s="2" t="s">
        <v>324</v>
      </c>
      <c r="C5487" s="2" t="s">
        <v>15</v>
      </c>
      <c r="D5487" s="2" t="s">
        <v>5352</v>
      </c>
      <c r="E5487" s="2" t="s">
        <v>4991</v>
      </c>
      <c r="F5487" s="2" t="s">
        <v>48</v>
      </c>
      <c r="G5487" s="2">
        <v>72</v>
      </c>
      <c r="H5487" s="2">
        <v>28</v>
      </c>
      <c r="I5487" s="2" t="s">
        <v>19</v>
      </c>
      <c r="J5487" s="2" t="s">
        <v>20</v>
      </c>
      <c r="K5487" s="2">
        <v>2010</v>
      </c>
      <c r="L5487" s="2" t="s">
        <v>21</v>
      </c>
      <c r="M5487" s="3">
        <v>40484</v>
      </c>
    </row>
    <row r="5488" spans="1:13" x14ac:dyDescent="0.2">
      <c r="A5488" s="1" t="s">
        <v>66</v>
      </c>
      <c r="B5488" s="2" t="s">
        <v>1022</v>
      </c>
      <c r="C5488" s="2" t="s">
        <v>15</v>
      </c>
      <c r="D5488" s="2" t="s">
        <v>5353</v>
      </c>
      <c r="E5488" s="2" t="s">
        <v>4991</v>
      </c>
      <c r="F5488" s="2" t="s">
        <v>136</v>
      </c>
      <c r="G5488" s="2">
        <v>68.400000000000006</v>
      </c>
      <c r="H5488" s="2">
        <v>31.6</v>
      </c>
      <c r="I5488" s="2" t="s">
        <v>19</v>
      </c>
      <c r="J5488" s="2" t="s">
        <v>20</v>
      </c>
      <c r="K5488" s="2">
        <v>2010</v>
      </c>
      <c r="L5488" s="2" t="s">
        <v>21</v>
      </c>
      <c r="M5488" s="3">
        <v>40484</v>
      </c>
    </row>
    <row r="5489" spans="1:13" x14ac:dyDescent="0.2">
      <c r="A5489" s="1" t="s">
        <v>66</v>
      </c>
      <c r="B5489" s="2" t="s">
        <v>1088</v>
      </c>
      <c r="C5489" s="2" t="s">
        <v>15</v>
      </c>
      <c r="D5489" s="2" t="s">
        <v>5354</v>
      </c>
      <c r="E5489" s="2" t="s">
        <v>4991</v>
      </c>
      <c r="F5489" s="2" t="s">
        <v>76</v>
      </c>
      <c r="G5489" s="2">
        <v>64.8</v>
      </c>
      <c r="H5489" s="2">
        <v>35.200000000000003</v>
      </c>
      <c r="I5489" s="2" t="s">
        <v>26</v>
      </c>
      <c r="J5489" s="2" t="s">
        <v>20</v>
      </c>
      <c r="K5489" s="2">
        <v>2010</v>
      </c>
      <c r="L5489" s="2" t="s">
        <v>21</v>
      </c>
      <c r="M5489" s="3">
        <v>40484</v>
      </c>
    </row>
    <row r="5490" spans="1:13" x14ac:dyDescent="0.2">
      <c r="A5490" s="1" t="s">
        <v>66</v>
      </c>
      <c r="B5490" s="2" t="s">
        <v>2711</v>
      </c>
      <c r="C5490" s="2" t="s">
        <v>15</v>
      </c>
      <c r="D5490" s="2" t="s">
        <v>5355</v>
      </c>
      <c r="E5490" s="2" t="s">
        <v>4991</v>
      </c>
      <c r="F5490" s="2" t="s">
        <v>59</v>
      </c>
      <c r="G5490" s="2">
        <v>70.099999999999994</v>
      </c>
      <c r="H5490" s="2">
        <v>29.9</v>
      </c>
      <c r="I5490" s="2" t="s">
        <v>19</v>
      </c>
      <c r="J5490" s="2" t="s">
        <v>20</v>
      </c>
      <c r="K5490" s="2">
        <v>2010</v>
      </c>
      <c r="L5490" s="2" t="s">
        <v>21</v>
      </c>
      <c r="M5490" s="3">
        <v>40484</v>
      </c>
    </row>
    <row r="5491" spans="1:13" x14ac:dyDescent="0.2">
      <c r="A5491" s="1" t="s">
        <v>66</v>
      </c>
      <c r="B5491" s="2" t="s">
        <v>1734</v>
      </c>
      <c r="C5491" s="2" t="s">
        <v>15</v>
      </c>
      <c r="D5491" s="2" t="s">
        <v>5355</v>
      </c>
      <c r="E5491" s="2" t="s">
        <v>4991</v>
      </c>
      <c r="F5491" s="2" t="s">
        <v>130</v>
      </c>
      <c r="G5491" s="2">
        <v>74.5</v>
      </c>
      <c r="H5491" s="2">
        <v>25.5</v>
      </c>
      <c r="I5491" s="2" t="s">
        <v>19</v>
      </c>
      <c r="J5491" s="2" t="s">
        <v>20</v>
      </c>
      <c r="K5491" s="2">
        <v>2010</v>
      </c>
      <c r="L5491" s="2" t="s">
        <v>21</v>
      </c>
      <c r="M5491" s="3">
        <v>40484</v>
      </c>
    </row>
    <row r="5492" spans="1:13" x14ac:dyDescent="0.2">
      <c r="A5492" s="1" t="s">
        <v>66</v>
      </c>
      <c r="B5492" s="2" t="s">
        <v>922</v>
      </c>
      <c r="C5492" s="2" t="s">
        <v>15</v>
      </c>
      <c r="D5492" s="2" t="s">
        <v>5355</v>
      </c>
      <c r="E5492" s="2" t="s">
        <v>4991</v>
      </c>
      <c r="F5492" s="2" t="s">
        <v>245</v>
      </c>
      <c r="G5492" s="2">
        <v>74.099999999999994</v>
      </c>
      <c r="H5492" s="2">
        <v>25.9</v>
      </c>
      <c r="I5492" s="2" t="s">
        <v>19</v>
      </c>
      <c r="J5492" s="2" t="s">
        <v>20</v>
      </c>
      <c r="K5492" s="2">
        <v>2010</v>
      </c>
      <c r="L5492" s="2" t="s">
        <v>21</v>
      </c>
      <c r="M5492" s="3">
        <v>40484</v>
      </c>
    </row>
    <row r="5493" spans="1:13" x14ac:dyDescent="0.2">
      <c r="A5493" s="1" t="s">
        <v>66</v>
      </c>
      <c r="B5493" s="2" t="s">
        <v>1462</v>
      </c>
      <c r="C5493" s="2" t="s">
        <v>15</v>
      </c>
      <c r="D5493" s="2" t="s">
        <v>5355</v>
      </c>
      <c r="E5493" s="2" t="s">
        <v>4991</v>
      </c>
      <c r="F5493" s="2" t="s">
        <v>65</v>
      </c>
      <c r="G5493" s="2">
        <v>72.5</v>
      </c>
      <c r="H5493" s="2">
        <v>27.5</v>
      </c>
      <c r="I5493" s="2" t="s">
        <v>19</v>
      </c>
      <c r="J5493" s="2" t="s">
        <v>20</v>
      </c>
      <c r="K5493" s="2">
        <v>2010</v>
      </c>
      <c r="L5493" s="2" t="s">
        <v>21</v>
      </c>
      <c r="M5493" s="3">
        <v>40484</v>
      </c>
    </row>
    <row r="5494" spans="1:13" x14ac:dyDescent="0.2">
      <c r="A5494" s="1" t="s">
        <v>108</v>
      </c>
      <c r="B5494" s="2" t="s">
        <v>5356</v>
      </c>
      <c r="C5494" s="2" t="s">
        <v>15</v>
      </c>
      <c r="D5494" s="2" t="s">
        <v>5357</v>
      </c>
      <c r="E5494" s="2" t="s">
        <v>4991</v>
      </c>
      <c r="F5494" s="2" t="s">
        <v>93</v>
      </c>
      <c r="G5494" s="2">
        <v>73.7</v>
      </c>
      <c r="H5494" s="2">
        <v>26.3</v>
      </c>
      <c r="I5494" s="2" t="s">
        <v>19</v>
      </c>
      <c r="J5494" s="2" t="s">
        <v>20</v>
      </c>
      <c r="K5494" s="2">
        <v>2010</v>
      </c>
      <c r="L5494" s="2" t="s">
        <v>21</v>
      </c>
      <c r="M5494" s="3">
        <v>40484</v>
      </c>
    </row>
    <row r="5495" spans="1:13" x14ac:dyDescent="0.2">
      <c r="A5495" s="1" t="s">
        <v>100</v>
      </c>
      <c r="B5495" s="2" t="s">
        <v>5358</v>
      </c>
      <c r="C5495" s="2" t="s">
        <v>15</v>
      </c>
      <c r="D5495" s="2" t="s">
        <v>5359</v>
      </c>
      <c r="E5495" s="2" t="s">
        <v>4991</v>
      </c>
      <c r="F5495" s="2" t="s">
        <v>90</v>
      </c>
      <c r="G5495" s="2">
        <v>66.099999999999994</v>
      </c>
      <c r="H5495" s="2">
        <v>33.9</v>
      </c>
      <c r="I5495" s="2" t="s">
        <v>26</v>
      </c>
      <c r="J5495" s="2" t="s">
        <v>20</v>
      </c>
      <c r="K5495" s="2">
        <v>2010</v>
      </c>
      <c r="L5495" s="2" t="s">
        <v>21</v>
      </c>
      <c r="M5495" s="3">
        <v>40484</v>
      </c>
    </row>
    <row r="5496" spans="1:13" x14ac:dyDescent="0.2">
      <c r="A5496" s="1" t="s">
        <v>66</v>
      </c>
      <c r="B5496" s="2" t="s">
        <v>3179</v>
      </c>
      <c r="C5496" s="2" t="s">
        <v>15</v>
      </c>
      <c r="D5496" s="2" t="s">
        <v>5355</v>
      </c>
      <c r="E5496" s="2" t="s">
        <v>4991</v>
      </c>
      <c r="F5496" s="2" t="s">
        <v>78</v>
      </c>
      <c r="G5496" s="2">
        <v>70.7</v>
      </c>
      <c r="H5496" s="2">
        <v>29.3</v>
      </c>
      <c r="I5496" s="2" t="s">
        <v>19</v>
      </c>
      <c r="J5496" s="2" t="s">
        <v>20</v>
      </c>
      <c r="K5496" s="2">
        <v>2010</v>
      </c>
      <c r="L5496" s="2" t="s">
        <v>21</v>
      </c>
      <c r="M5496" s="3">
        <v>40484</v>
      </c>
    </row>
    <row r="5497" spans="1:13" x14ac:dyDescent="0.2">
      <c r="A5497" s="1" t="s">
        <v>66</v>
      </c>
      <c r="B5497" s="2" t="s">
        <v>1470</v>
      </c>
      <c r="C5497" s="2" t="s">
        <v>15</v>
      </c>
      <c r="D5497" s="2" t="s">
        <v>5360</v>
      </c>
      <c r="E5497" s="2" t="s">
        <v>4991</v>
      </c>
      <c r="F5497" s="2" t="s">
        <v>159</v>
      </c>
      <c r="G5497" s="2">
        <v>47.1</v>
      </c>
      <c r="H5497" s="2">
        <v>52.9</v>
      </c>
      <c r="I5497" s="2" t="s">
        <v>26</v>
      </c>
      <c r="J5497" s="2" t="s">
        <v>20</v>
      </c>
      <c r="K5497" s="2">
        <v>2010</v>
      </c>
      <c r="L5497" s="2" t="s">
        <v>21</v>
      </c>
      <c r="M5497" s="3">
        <v>40484</v>
      </c>
    </row>
    <row r="5498" spans="1:13" x14ac:dyDescent="0.2">
      <c r="A5498" s="1" t="s">
        <v>66</v>
      </c>
      <c r="B5498" s="2" t="s">
        <v>4884</v>
      </c>
      <c r="C5498" s="2" t="s">
        <v>15</v>
      </c>
      <c r="D5498" s="2" t="s">
        <v>5361</v>
      </c>
      <c r="E5498" s="2" t="s">
        <v>4991</v>
      </c>
      <c r="F5498" s="2" t="s">
        <v>95</v>
      </c>
      <c r="G5498" s="2">
        <v>64.2</v>
      </c>
      <c r="H5498" s="2">
        <v>35.799999999999997</v>
      </c>
      <c r="I5498" s="2" t="s">
        <v>26</v>
      </c>
      <c r="J5498" s="2" t="s">
        <v>20</v>
      </c>
      <c r="K5498" s="2">
        <v>2010</v>
      </c>
      <c r="L5498" s="2" t="s">
        <v>21</v>
      </c>
      <c r="M5498" s="3">
        <v>40484</v>
      </c>
    </row>
    <row r="5499" spans="1:13" x14ac:dyDescent="0.2">
      <c r="A5499" s="1" t="s">
        <v>66</v>
      </c>
      <c r="B5499" s="2" t="s">
        <v>5362</v>
      </c>
      <c r="C5499" s="2" t="s">
        <v>15</v>
      </c>
      <c r="D5499" s="2" t="s">
        <v>5355</v>
      </c>
      <c r="E5499" s="2" t="s">
        <v>4991</v>
      </c>
      <c r="F5499" s="2" t="s">
        <v>51</v>
      </c>
      <c r="G5499" s="2">
        <v>68.3</v>
      </c>
      <c r="H5499" s="2">
        <v>31.7</v>
      </c>
      <c r="I5499" s="2" t="s">
        <v>19</v>
      </c>
      <c r="J5499" s="2" t="s">
        <v>20</v>
      </c>
      <c r="K5499" s="2">
        <v>2010</v>
      </c>
      <c r="L5499" s="2" t="s">
        <v>21</v>
      </c>
      <c r="M5499" s="3">
        <v>40484</v>
      </c>
    </row>
    <row r="5500" spans="1:13" x14ac:dyDescent="0.2">
      <c r="A5500" s="1" t="s">
        <v>66</v>
      </c>
      <c r="B5500" s="2" t="s">
        <v>4886</v>
      </c>
      <c r="C5500" s="2" t="s">
        <v>15</v>
      </c>
      <c r="D5500" s="2" t="s">
        <v>5360</v>
      </c>
      <c r="E5500" s="2" t="s">
        <v>4991</v>
      </c>
      <c r="F5500" s="2" t="s">
        <v>97</v>
      </c>
      <c r="G5500" s="2">
        <v>66.2</v>
      </c>
      <c r="H5500" s="2">
        <v>33.799999999999997</v>
      </c>
      <c r="I5500" s="2" t="s">
        <v>26</v>
      </c>
      <c r="J5500" s="2" t="s">
        <v>20</v>
      </c>
      <c r="K5500" s="2">
        <v>2010</v>
      </c>
      <c r="L5500" s="2" t="s">
        <v>21</v>
      </c>
      <c r="M5500" s="3">
        <v>40484</v>
      </c>
    </row>
    <row r="5501" spans="1:13" x14ac:dyDescent="0.2">
      <c r="A5501" s="1" t="s">
        <v>66</v>
      </c>
      <c r="B5501" s="2" t="s">
        <v>3181</v>
      </c>
      <c r="C5501" s="2" t="s">
        <v>15</v>
      </c>
      <c r="D5501" s="2" t="s">
        <v>5363</v>
      </c>
      <c r="E5501" s="2" t="s">
        <v>4991</v>
      </c>
      <c r="F5501" s="2" t="s">
        <v>233</v>
      </c>
      <c r="G5501" s="2">
        <v>81</v>
      </c>
      <c r="H5501" s="2">
        <v>19</v>
      </c>
      <c r="I5501" s="2" t="s">
        <v>19</v>
      </c>
      <c r="J5501" s="2" t="s">
        <v>20</v>
      </c>
      <c r="K5501" s="2">
        <v>2010</v>
      </c>
      <c r="L5501" s="2" t="s">
        <v>21</v>
      </c>
      <c r="M5501" s="3">
        <v>40484</v>
      </c>
    </row>
    <row r="5502" spans="1:13" x14ac:dyDescent="0.2">
      <c r="A5502" s="1" t="s">
        <v>87</v>
      </c>
      <c r="B5502" s="2" t="s">
        <v>5364</v>
      </c>
      <c r="C5502" s="2" t="s">
        <v>15</v>
      </c>
      <c r="D5502" s="2" t="s">
        <v>5365</v>
      </c>
      <c r="E5502" s="2" t="s">
        <v>4991</v>
      </c>
      <c r="F5502" s="2" t="s">
        <v>140</v>
      </c>
      <c r="G5502" s="2">
        <v>61.5</v>
      </c>
      <c r="H5502" s="2">
        <v>38.5</v>
      </c>
      <c r="I5502" s="2" t="s">
        <v>26</v>
      </c>
      <c r="J5502" s="2" t="s">
        <v>20</v>
      </c>
      <c r="K5502" s="2">
        <v>2010</v>
      </c>
      <c r="L5502" s="2" t="s">
        <v>21</v>
      </c>
      <c r="M5502" s="3">
        <v>40484</v>
      </c>
    </row>
    <row r="5503" spans="1:13" x14ac:dyDescent="0.2">
      <c r="A5503" s="1" t="s">
        <v>66</v>
      </c>
      <c r="B5503" s="2" t="s">
        <v>5366</v>
      </c>
      <c r="C5503" s="2" t="s">
        <v>15</v>
      </c>
      <c r="D5503" s="2" t="s">
        <v>5367</v>
      </c>
      <c r="E5503" s="2" t="s">
        <v>4991</v>
      </c>
      <c r="F5503" s="2" t="s">
        <v>115</v>
      </c>
      <c r="G5503" s="2">
        <v>73.099999999999994</v>
      </c>
      <c r="H5503" s="2">
        <v>26.9</v>
      </c>
      <c r="I5503" s="2" t="s">
        <v>19</v>
      </c>
      <c r="J5503" s="2" t="s">
        <v>20</v>
      </c>
      <c r="K5503" s="2">
        <v>2010</v>
      </c>
      <c r="L5503" s="2" t="s">
        <v>21</v>
      </c>
      <c r="M5503" s="3">
        <v>40484</v>
      </c>
    </row>
    <row r="5504" spans="1:13" x14ac:dyDescent="0.2">
      <c r="A5504" s="1" t="s">
        <v>66</v>
      </c>
      <c r="B5504" s="2" t="s">
        <v>5368</v>
      </c>
      <c r="C5504" s="2" t="s">
        <v>15</v>
      </c>
      <c r="D5504" s="2" t="s">
        <v>5369</v>
      </c>
      <c r="E5504" s="2" t="s">
        <v>4991</v>
      </c>
      <c r="F5504" s="2" t="s">
        <v>35</v>
      </c>
      <c r="G5504" s="2">
        <v>62.3</v>
      </c>
      <c r="H5504" s="2">
        <v>37.700000000000003</v>
      </c>
      <c r="I5504" s="2" t="s">
        <v>26</v>
      </c>
      <c r="J5504" s="2" t="s">
        <v>20</v>
      </c>
      <c r="K5504" s="2">
        <v>2010</v>
      </c>
      <c r="L5504" s="2" t="s">
        <v>21</v>
      </c>
      <c r="M5504" s="3">
        <v>40484</v>
      </c>
    </row>
    <row r="5505" spans="1:13" x14ac:dyDescent="0.2">
      <c r="A5505" s="1" t="s">
        <v>363</v>
      </c>
      <c r="B5505" s="2" t="s">
        <v>407</v>
      </c>
      <c r="C5505" s="2" t="s">
        <v>15</v>
      </c>
      <c r="D5505" s="2" t="s">
        <v>5370</v>
      </c>
      <c r="E5505" s="2" t="s">
        <v>4991</v>
      </c>
      <c r="F5505" s="2" t="s">
        <v>245</v>
      </c>
      <c r="G5505" s="2">
        <v>82.7</v>
      </c>
      <c r="H5505" s="2">
        <v>17.3</v>
      </c>
      <c r="I5505" s="2" t="s">
        <v>19</v>
      </c>
      <c r="J5505" s="2" t="s">
        <v>20</v>
      </c>
      <c r="K5505" s="2">
        <v>2010</v>
      </c>
      <c r="L5505" s="2" t="s">
        <v>49</v>
      </c>
      <c r="M5505" s="3">
        <v>40337</v>
      </c>
    </row>
    <row r="5506" spans="1:13" x14ac:dyDescent="0.2">
      <c r="A5506" s="1" t="s">
        <v>223</v>
      </c>
      <c r="B5506" s="2" t="s">
        <v>984</v>
      </c>
      <c r="C5506" s="2" t="s">
        <v>24</v>
      </c>
      <c r="D5506" s="4">
        <v>6000000</v>
      </c>
      <c r="E5506" s="2" t="s">
        <v>4991</v>
      </c>
      <c r="F5506" s="2" t="s">
        <v>5371</v>
      </c>
      <c r="G5506" s="2">
        <v>65.099999999999994</v>
      </c>
      <c r="H5506" s="2">
        <v>34.9</v>
      </c>
      <c r="I5506" s="2" t="s">
        <v>26</v>
      </c>
      <c r="J5506" s="2" t="s">
        <v>20</v>
      </c>
      <c r="K5506" s="2">
        <v>2010</v>
      </c>
      <c r="L5506" s="2" t="s">
        <v>49</v>
      </c>
      <c r="M5506" s="3">
        <v>40337</v>
      </c>
    </row>
    <row r="5507" spans="1:13" x14ac:dyDescent="0.2">
      <c r="A5507" s="1" t="s">
        <v>205</v>
      </c>
      <c r="B5507" s="2" t="s">
        <v>1822</v>
      </c>
      <c r="C5507" s="2" t="s">
        <v>15</v>
      </c>
      <c r="D5507" s="2" t="s">
        <v>5372</v>
      </c>
      <c r="E5507" s="2" t="s">
        <v>4991</v>
      </c>
      <c r="F5507" s="2" t="s">
        <v>245</v>
      </c>
      <c r="G5507" s="2">
        <v>68.8</v>
      </c>
      <c r="H5507" s="2">
        <v>31.2</v>
      </c>
      <c r="I5507" s="2" t="s">
        <v>19</v>
      </c>
      <c r="J5507" s="2" t="s">
        <v>20</v>
      </c>
      <c r="K5507" s="2">
        <v>2010</v>
      </c>
      <c r="L5507" s="2" t="s">
        <v>49</v>
      </c>
      <c r="M5507" s="3">
        <v>40337</v>
      </c>
    </row>
    <row r="5508" spans="1:13" x14ac:dyDescent="0.2">
      <c r="A5508" s="1" t="s">
        <v>108</v>
      </c>
      <c r="B5508" s="2" t="s">
        <v>5373</v>
      </c>
      <c r="C5508" s="2" t="s">
        <v>15</v>
      </c>
      <c r="D5508" s="2" t="s">
        <v>5374</v>
      </c>
      <c r="E5508" s="2" t="s">
        <v>4991</v>
      </c>
      <c r="F5508" s="2" t="s">
        <v>90</v>
      </c>
      <c r="G5508" s="2">
        <v>69.900000000000006</v>
      </c>
      <c r="H5508" s="2">
        <v>30.1</v>
      </c>
      <c r="I5508" s="2" t="s">
        <v>19</v>
      </c>
      <c r="J5508" s="2" t="s">
        <v>20</v>
      </c>
      <c r="K5508" s="2">
        <v>2010</v>
      </c>
      <c r="L5508" s="2" t="s">
        <v>49</v>
      </c>
      <c r="M5508" s="3">
        <v>40337</v>
      </c>
    </row>
    <row r="5509" spans="1:13" x14ac:dyDescent="0.2">
      <c r="A5509" s="1" t="s">
        <v>205</v>
      </c>
      <c r="B5509" s="2" t="s">
        <v>5375</v>
      </c>
      <c r="C5509" s="2" t="s">
        <v>15</v>
      </c>
      <c r="D5509" s="2" t="s">
        <v>5376</v>
      </c>
      <c r="E5509" s="2" t="s">
        <v>4991</v>
      </c>
      <c r="F5509" s="2" t="s">
        <v>59</v>
      </c>
      <c r="G5509" s="2">
        <v>47.3</v>
      </c>
      <c r="H5509" s="2">
        <v>52.7</v>
      </c>
      <c r="I5509" s="2" t="s">
        <v>26</v>
      </c>
      <c r="J5509" s="2" t="s">
        <v>20</v>
      </c>
      <c r="K5509" s="2">
        <v>2010</v>
      </c>
      <c r="L5509" s="2" t="s">
        <v>49</v>
      </c>
      <c r="M5509" s="3">
        <v>40337</v>
      </c>
    </row>
    <row r="5510" spans="1:13" x14ac:dyDescent="0.2">
      <c r="A5510" s="1" t="s">
        <v>66</v>
      </c>
      <c r="B5510" s="2" t="s">
        <v>1022</v>
      </c>
      <c r="C5510" s="2" t="s">
        <v>24</v>
      </c>
      <c r="D5510" s="4">
        <v>88000000</v>
      </c>
      <c r="E5510" s="2" t="s">
        <v>4991</v>
      </c>
      <c r="F5510" s="2" t="s">
        <v>245</v>
      </c>
      <c r="G5510" s="2">
        <v>61.01</v>
      </c>
      <c r="H5510" s="2">
        <v>38.99</v>
      </c>
      <c r="I5510" s="2" t="s">
        <v>26</v>
      </c>
      <c r="J5510" s="2" t="s">
        <v>20</v>
      </c>
      <c r="K5510" s="2">
        <v>2009</v>
      </c>
      <c r="L5510" s="2" t="s">
        <v>36</v>
      </c>
      <c r="M5510" s="3">
        <v>40120</v>
      </c>
    </row>
    <row r="5511" spans="1:13" x14ac:dyDescent="0.2">
      <c r="A5511" s="1" t="s">
        <v>242</v>
      </c>
      <c r="B5511" s="2" t="s">
        <v>494</v>
      </c>
      <c r="C5511" s="2" t="s">
        <v>15</v>
      </c>
      <c r="D5511" s="2" t="s">
        <v>5377</v>
      </c>
      <c r="E5511" s="2" t="s">
        <v>4991</v>
      </c>
      <c r="F5511" s="2" t="s">
        <v>97</v>
      </c>
      <c r="G5511" s="2">
        <v>83.29</v>
      </c>
      <c r="H5511" s="2">
        <v>16.71</v>
      </c>
      <c r="I5511" s="2" t="s">
        <v>19</v>
      </c>
      <c r="J5511" s="2" t="s">
        <v>27</v>
      </c>
      <c r="K5511" s="2">
        <v>2009</v>
      </c>
      <c r="L5511" s="2" t="s">
        <v>36</v>
      </c>
      <c r="M5511" s="3">
        <v>40120</v>
      </c>
    </row>
    <row r="5512" spans="1:13" x14ac:dyDescent="0.2">
      <c r="A5512" s="1" t="s">
        <v>91</v>
      </c>
      <c r="B5512" s="2" t="s">
        <v>2713</v>
      </c>
      <c r="C5512" s="2" t="s">
        <v>15</v>
      </c>
      <c r="D5512" s="2" t="s">
        <v>5378</v>
      </c>
      <c r="E5512" s="2" t="s">
        <v>4991</v>
      </c>
      <c r="F5512" s="2" t="s">
        <v>44</v>
      </c>
      <c r="G5512" s="2">
        <v>78</v>
      </c>
      <c r="H5512" s="2">
        <v>22</v>
      </c>
      <c r="I5512" s="2" t="s">
        <v>19</v>
      </c>
      <c r="J5512" s="2" t="s">
        <v>20</v>
      </c>
      <c r="K5512" s="2">
        <v>2009</v>
      </c>
      <c r="L5512" s="2" t="s">
        <v>36</v>
      </c>
      <c r="M5512" s="3">
        <v>40120</v>
      </c>
    </row>
    <row r="5513" spans="1:13" x14ac:dyDescent="0.2">
      <c r="A5513" s="1" t="s">
        <v>374</v>
      </c>
      <c r="B5513" s="2" t="s">
        <v>3207</v>
      </c>
      <c r="C5513" s="2" t="s">
        <v>15</v>
      </c>
      <c r="D5513" s="2" t="s">
        <v>5379</v>
      </c>
      <c r="E5513" s="2" t="s">
        <v>4991</v>
      </c>
      <c r="F5513" s="2" t="s">
        <v>90</v>
      </c>
      <c r="G5513" s="2">
        <v>85.07</v>
      </c>
      <c r="H5513" s="2">
        <v>14.93</v>
      </c>
      <c r="I5513" s="2" t="s">
        <v>19</v>
      </c>
      <c r="J5513" s="2" t="s">
        <v>20</v>
      </c>
      <c r="K5513" s="2">
        <v>2009</v>
      </c>
      <c r="L5513" s="2" t="s">
        <v>36</v>
      </c>
      <c r="M5513" s="3">
        <v>40050</v>
      </c>
    </row>
    <row r="5514" spans="1:13" x14ac:dyDescent="0.2">
      <c r="A5514" s="1" t="s">
        <v>363</v>
      </c>
      <c r="B5514" s="2" t="s">
        <v>407</v>
      </c>
      <c r="C5514" s="2" t="s">
        <v>15</v>
      </c>
      <c r="D5514" s="2" t="s">
        <v>5380</v>
      </c>
      <c r="E5514" s="2" t="s">
        <v>4991</v>
      </c>
      <c r="F5514" s="2" t="s">
        <v>107</v>
      </c>
      <c r="G5514" s="2">
        <v>74.599999999999994</v>
      </c>
      <c r="H5514" s="2">
        <v>25.4</v>
      </c>
      <c r="I5514" s="2" t="s">
        <v>19</v>
      </c>
      <c r="J5514" s="2" t="s">
        <v>20</v>
      </c>
      <c r="K5514" s="2">
        <v>2009</v>
      </c>
      <c r="L5514" s="2" t="s">
        <v>36</v>
      </c>
      <c r="M5514" s="3">
        <v>39952</v>
      </c>
    </row>
    <row r="5515" spans="1:13" x14ac:dyDescent="0.2">
      <c r="A5515" s="1" t="s">
        <v>511</v>
      </c>
      <c r="B5515" s="2" t="s">
        <v>803</v>
      </c>
      <c r="C5515" s="2" t="s">
        <v>15</v>
      </c>
      <c r="D5515" s="2" t="s">
        <v>5381</v>
      </c>
      <c r="E5515" s="2" t="s">
        <v>4991</v>
      </c>
      <c r="F5515" s="2" t="s">
        <v>59</v>
      </c>
      <c r="G5515" s="2">
        <v>46.9</v>
      </c>
      <c r="H5515" s="2">
        <v>53.1</v>
      </c>
      <c r="I5515" s="2" t="s">
        <v>26</v>
      </c>
      <c r="J5515" s="2" t="s">
        <v>20</v>
      </c>
      <c r="K5515" s="2">
        <v>2009</v>
      </c>
      <c r="L5515" s="2" t="s">
        <v>36</v>
      </c>
      <c r="M5515" s="3">
        <v>39952</v>
      </c>
    </row>
    <row r="5516" spans="1:13" x14ac:dyDescent="0.2">
      <c r="A5516" s="1" t="s">
        <v>217</v>
      </c>
      <c r="B5516" s="2" t="s">
        <v>538</v>
      </c>
      <c r="C5516" s="2" t="s">
        <v>15</v>
      </c>
      <c r="D5516" s="2" t="s">
        <v>1177</v>
      </c>
      <c r="E5516" s="2" t="s">
        <v>4991</v>
      </c>
      <c r="F5516" s="2" t="s">
        <v>55</v>
      </c>
      <c r="G5516" s="2">
        <v>55.1</v>
      </c>
      <c r="H5516" s="2">
        <v>44.9</v>
      </c>
      <c r="I5516" s="2" t="s">
        <v>26</v>
      </c>
      <c r="J5516" s="2" t="s">
        <v>20</v>
      </c>
      <c r="K5516" s="2">
        <v>2009</v>
      </c>
      <c r="L5516" s="2" t="s">
        <v>36</v>
      </c>
      <c r="M5516" s="3">
        <v>39952</v>
      </c>
    </row>
    <row r="5517" spans="1:13" x14ac:dyDescent="0.2">
      <c r="A5517" s="1" t="s">
        <v>56</v>
      </c>
      <c r="B5517" s="2" t="s">
        <v>5382</v>
      </c>
      <c r="C5517" s="2" t="s">
        <v>15</v>
      </c>
      <c r="D5517" s="2" t="s">
        <v>5383</v>
      </c>
      <c r="E5517" s="2" t="s">
        <v>4991</v>
      </c>
      <c r="F5517" s="2" t="s">
        <v>130</v>
      </c>
      <c r="G5517" s="2">
        <v>37</v>
      </c>
      <c r="H5517" s="2">
        <v>63</v>
      </c>
      <c r="I5517" s="2" t="s">
        <v>26</v>
      </c>
      <c r="J5517" s="2" t="s">
        <v>20</v>
      </c>
      <c r="K5517" s="2">
        <v>2009</v>
      </c>
      <c r="L5517" s="2" t="s">
        <v>36</v>
      </c>
      <c r="M5517" s="3">
        <v>39938</v>
      </c>
    </row>
    <row r="5518" spans="1:13" x14ac:dyDescent="0.2">
      <c r="A5518" s="1" t="s">
        <v>69</v>
      </c>
      <c r="B5518" s="2" t="s">
        <v>1151</v>
      </c>
      <c r="C5518" s="2" t="s">
        <v>42</v>
      </c>
      <c r="D5518" s="2" t="s">
        <v>5384</v>
      </c>
      <c r="E5518" s="2" t="s">
        <v>4991</v>
      </c>
      <c r="F5518" s="2" t="s">
        <v>130</v>
      </c>
      <c r="G5518" s="2">
        <v>57</v>
      </c>
      <c r="H5518" s="2">
        <v>43</v>
      </c>
      <c r="I5518" s="2" t="s">
        <v>26</v>
      </c>
      <c r="J5518" s="2" t="s">
        <v>20</v>
      </c>
      <c r="K5518" s="2">
        <v>2008</v>
      </c>
      <c r="L5518" s="2" t="s">
        <v>21</v>
      </c>
      <c r="M5518" s="3">
        <v>39756</v>
      </c>
    </row>
    <row r="5519" spans="1:13" x14ac:dyDescent="0.2">
      <c r="A5519" s="1" t="s">
        <v>242</v>
      </c>
      <c r="B5519" s="2" t="s">
        <v>714</v>
      </c>
      <c r="C5519" s="2" t="s">
        <v>15</v>
      </c>
      <c r="D5519" s="2" t="s">
        <v>5385</v>
      </c>
      <c r="E5519" s="2" t="s">
        <v>4991</v>
      </c>
      <c r="F5519" s="2" t="s">
        <v>2206</v>
      </c>
      <c r="G5519" s="2">
        <v>54.4</v>
      </c>
      <c r="H5519" s="2">
        <v>45.6</v>
      </c>
      <c r="I5519" s="2" t="s">
        <v>26</v>
      </c>
      <c r="J5519" s="2" t="s">
        <v>20</v>
      </c>
      <c r="K5519" s="2">
        <v>2008</v>
      </c>
      <c r="L5519" s="2" t="s">
        <v>21</v>
      </c>
      <c r="M5519" s="3">
        <v>39756</v>
      </c>
    </row>
    <row r="5520" spans="1:13" x14ac:dyDescent="0.2">
      <c r="A5520" s="1" t="s">
        <v>79</v>
      </c>
      <c r="B5520" s="2" t="s">
        <v>1665</v>
      </c>
      <c r="C5520" s="2" t="s">
        <v>15</v>
      </c>
      <c r="D5520" s="2" t="s">
        <v>5386</v>
      </c>
      <c r="E5520" s="2" t="s">
        <v>4991</v>
      </c>
      <c r="F5520" s="2" t="s">
        <v>107</v>
      </c>
      <c r="G5520" s="2">
        <v>63.6</v>
      </c>
      <c r="H5520" s="2">
        <v>36.4</v>
      </c>
      <c r="I5520" s="2" t="s">
        <v>26</v>
      </c>
      <c r="J5520" s="2" t="s">
        <v>20</v>
      </c>
      <c r="K5520" s="2">
        <v>2008</v>
      </c>
      <c r="L5520" s="2" t="s">
        <v>21</v>
      </c>
      <c r="M5520" s="3">
        <v>39756</v>
      </c>
    </row>
    <row r="5521" spans="1:13" x14ac:dyDescent="0.2">
      <c r="A5521" s="1" t="s">
        <v>242</v>
      </c>
      <c r="B5521" s="2" t="s">
        <v>751</v>
      </c>
      <c r="C5521" s="2" t="s">
        <v>1230</v>
      </c>
      <c r="D5521" s="2" t="s">
        <v>5387</v>
      </c>
      <c r="E5521" s="2" t="s">
        <v>4991</v>
      </c>
      <c r="F5521" s="2" t="s">
        <v>2366</v>
      </c>
      <c r="G5521" s="2">
        <v>78.8</v>
      </c>
      <c r="H5521" s="2">
        <v>21.2</v>
      </c>
      <c r="I5521" s="2" t="s">
        <v>19</v>
      </c>
      <c r="J5521" s="2" t="s">
        <v>20</v>
      </c>
      <c r="K5521" s="2">
        <v>2008</v>
      </c>
      <c r="L5521" s="2" t="s">
        <v>21</v>
      </c>
      <c r="M5521" s="3">
        <v>39756</v>
      </c>
    </row>
    <row r="5522" spans="1:13" x14ac:dyDescent="0.2">
      <c r="A5522" s="1" t="s">
        <v>242</v>
      </c>
      <c r="B5522" s="2" t="s">
        <v>751</v>
      </c>
      <c r="C5522" s="2" t="s">
        <v>15</v>
      </c>
      <c r="D5522" s="2" t="s">
        <v>5388</v>
      </c>
      <c r="E5522" s="2" t="s">
        <v>4991</v>
      </c>
      <c r="F5522" s="2" t="s">
        <v>2333</v>
      </c>
      <c r="G5522" s="2">
        <v>55.8</v>
      </c>
      <c r="H5522" s="2">
        <v>44.2</v>
      </c>
      <c r="I5522" s="2" t="s">
        <v>26</v>
      </c>
      <c r="J5522" s="2" t="s">
        <v>20</v>
      </c>
      <c r="K5522" s="2">
        <v>2008</v>
      </c>
      <c r="L5522" s="2" t="s">
        <v>21</v>
      </c>
      <c r="M5522" s="3">
        <v>39756</v>
      </c>
    </row>
    <row r="5523" spans="1:13" x14ac:dyDescent="0.2">
      <c r="A5523" s="1" t="s">
        <v>242</v>
      </c>
      <c r="B5523" s="2" t="s">
        <v>478</v>
      </c>
      <c r="C5523" s="2" t="s">
        <v>15</v>
      </c>
      <c r="D5523" s="2" t="s">
        <v>5389</v>
      </c>
      <c r="E5523" s="2" t="s">
        <v>4991</v>
      </c>
      <c r="F5523" s="2" t="s">
        <v>1475</v>
      </c>
      <c r="G5523" s="2">
        <v>73.3</v>
      </c>
      <c r="H5523" s="2">
        <v>26.8</v>
      </c>
      <c r="I5523" s="2" t="s">
        <v>19</v>
      </c>
      <c r="J5523" s="2" t="s">
        <v>20</v>
      </c>
      <c r="K5523" s="2">
        <v>2008</v>
      </c>
      <c r="L5523" s="2" t="s">
        <v>21</v>
      </c>
      <c r="M5523" s="3">
        <v>39756</v>
      </c>
    </row>
    <row r="5524" spans="1:13" x14ac:dyDescent="0.2">
      <c r="A5524" s="1" t="s">
        <v>280</v>
      </c>
      <c r="B5524" s="2" t="s">
        <v>1334</v>
      </c>
      <c r="C5524" s="2" t="s">
        <v>15</v>
      </c>
      <c r="D5524" s="2" t="s">
        <v>5390</v>
      </c>
      <c r="E5524" s="2" t="s">
        <v>4991</v>
      </c>
      <c r="F5524" s="2" t="s">
        <v>44</v>
      </c>
      <c r="G5524" s="2">
        <v>59.2</v>
      </c>
      <c r="H5524" s="2">
        <v>40.9</v>
      </c>
      <c r="I5524" s="2" t="s">
        <v>26</v>
      </c>
      <c r="J5524" s="2" t="s">
        <v>20</v>
      </c>
      <c r="K5524" s="2">
        <v>2008</v>
      </c>
      <c r="L5524" s="2" t="s">
        <v>21</v>
      </c>
      <c r="M5524" s="3">
        <v>39756</v>
      </c>
    </row>
    <row r="5525" spans="1:13" x14ac:dyDescent="0.2">
      <c r="A5525" s="1" t="s">
        <v>568</v>
      </c>
      <c r="B5525" s="2" t="s">
        <v>614</v>
      </c>
      <c r="C5525" s="2" t="s">
        <v>42</v>
      </c>
      <c r="D5525" s="2" t="s">
        <v>305</v>
      </c>
      <c r="E5525" s="2" t="s">
        <v>4991</v>
      </c>
      <c r="F5525" s="2" t="s">
        <v>115</v>
      </c>
      <c r="G5525" s="2">
        <v>69.3</v>
      </c>
      <c r="H5525" s="2">
        <v>30.7</v>
      </c>
      <c r="I5525" s="2" t="s">
        <v>19</v>
      </c>
      <c r="J5525" s="2" t="s">
        <v>20</v>
      </c>
      <c r="K5525" s="2">
        <v>2008</v>
      </c>
      <c r="L5525" s="2" t="s">
        <v>21</v>
      </c>
      <c r="M5525" s="3">
        <v>39756</v>
      </c>
    </row>
    <row r="5526" spans="1:13" x14ac:dyDescent="0.2">
      <c r="A5526" s="1" t="s">
        <v>2918</v>
      </c>
      <c r="B5526" s="2" t="s">
        <v>2919</v>
      </c>
      <c r="C5526" s="2" t="s">
        <v>1003</v>
      </c>
      <c r="D5526" s="2" t="s">
        <v>5391</v>
      </c>
      <c r="E5526" s="2" t="s">
        <v>4991</v>
      </c>
      <c r="F5526" s="2" t="s">
        <v>97</v>
      </c>
      <c r="G5526" s="2">
        <v>48</v>
      </c>
      <c r="H5526" s="2">
        <v>52</v>
      </c>
      <c r="I5526" s="2" t="s">
        <v>26</v>
      </c>
      <c r="J5526" s="2" t="s">
        <v>20</v>
      </c>
      <c r="K5526" s="2">
        <v>2008</v>
      </c>
      <c r="L5526" s="2" t="s">
        <v>21</v>
      </c>
      <c r="M5526" s="3">
        <v>39756</v>
      </c>
    </row>
    <row r="5527" spans="1:13" x14ac:dyDescent="0.2">
      <c r="A5527" s="1" t="s">
        <v>100</v>
      </c>
      <c r="B5527" s="2" t="s">
        <v>332</v>
      </c>
      <c r="C5527" s="2" t="s">
        <v>15</v>
      </c>
      <c r="D5527" s="2" t="s">
        <v>5392</v>
      </c>
      <c r="E5527" s="2" t="s">
        <v>4991</v>
      </c>
      <c r="F5527" s="2" t="s">
        <v>251</v>
      </c>
      <c r="G5527" s="2">
        <v>76.7</v>
      </c>
      <c r="H5527" s="2">
        <v>23.3</v>
      </c>
      <c r="I5527" s="2" t="s">
        <v>19</v>
      </c>
      <c r="J5527" s="2" t="s">
        <v>20</v>
      </c>
      <c r="K5527" s="2">
        <v>2008</v>
      </c>
      <c r="L5527" s="2" t="s">
        <v>21</v>
      </c>
      <c r="M5527" s="3">
        <v>39756</v>
      </c>
    </row>
    <row r="5528" spans="1:13" x14ac:dyDescent="0.2">
      <c r="A5528" s="1" t="s">
        <v>69</v>
      </c>
      <c r="B5528" s="2" t="s">
        <v>5393</v>
      </c>
      <c r="C5528" s="2" t="s">
        <v>15</v>
      </c>
      <c r="D5528" s="2" t="s">
        <v>5394</v>
      </c>
      <c r="E5528" s="2" t="s">
        <v>4991</v>
      </c>
      <c r="F5528" s="2" t="s">
        <v>140</v>
      </c>
      <c r="G5528" s="2">
        <v>50.6</v>
      </c>
      <c r="H5528" s="2">
        <v>49.4</v>
      </c>
      <c r="I5528" s="2" t="s">
        <v>26</v>
      </c>
      <c r="J5528" s="2" t="s">
        <v>20</v>
      </c>
      <c r="K5528" s="2">
        <v>2008</v>
      </c>
      <c r="L5528" s="2" t="s">
        <v>21</v>
      </c>
      <c r="M5528" s="3">
        <v>39756</v>
      </c>
    </row>
    <row r="5529" spans="1:13" x14ac:dyDescent="0.2">
      <c r="A5529" s="1" t="s">
        <v>391</v>
      </c>
      <c r="B5529" s="2" t="s">
        <v>5028</v>
      </c>
      <c r="C5529" s="2" t="s">
        <v>15</v>
      </c>
      <c r="D5529" s="2" t="s">
        <v>5395</v>
      </c>
      <c r="E5529" s="2" t="s">
        <v>4991</v>
      </c>
      <c r="F5529" s="2" t="s">
        <v>55</v>
      </c>
      <c r="G5529" s="2">
        <v>73</v>
      </c>
      <c r="H5529" s="2">
        <v>27</v>
      </c>
      <c r="I5529" s="2" t="s">
        <v>19</v>
      </c>
      <c r="J5529" s="2" t="s">
        <v>20</v>
      </c>
      <c r="K5529" s="2">
        <v>2008</v>
      </c>
      <c r="L5529" s="2" t="s">
        <v>21</v>
      </c>
      <c r="M5529" s="3">
        <v>39756</v>
      </c>
    </row>
    <row r="5530" spans="1:13" x14ac:dyDescent="0.2">
      <c r="A5530" s="1" t="s">
        <v>66</v>
      </c>
      <c r="B5530" s="2" t="s">
        <v>5396</v>
      </c>
      <c r="C5530" s="2" t="s">
        <v>24</v>
      </c>
      <c r="D5530" s="4">
        <v>20000000</v>
      </c>
      <c r="E5530" s="2" t="s">
        <v>4991</v>
      </c>
      <c r="F5530" s="2" t="s">
        <v>59</v>
      </c>
      <c r="G5530" s="2">
        <v>69.3</v>
      </c>
      <c r="H5530" s="2">
        <v>30.7</v>
      </c>
      <c r="I5530" s="2" t="s">
        <v>19</v>
      </c>
      <c r="J5530" s="2" t="s">
        <v>20</v>
      </c>
      <c r="K5530" s="2">
        <v>2008</v>
      </c>
      <c r="L5530" s="2" t="s">
        <v>21</v>
      </c>
      <c r="M5530" s="3">
        <v>39756</v>
      </c>
    </row>
    <row r="5531" spans="1:13" x14ac:dyDescent="0.2">
      <c r="A5531" s="1" t="s">
        <v>108</v>
      </c>
      <c r="B5531" s="2" t="s">
        <v>5106</v>
      </c>
      <c r="C5531" s="2" t="s">
        <v>15</v>
      </c>
      <c r="D5531" s="2" t="s">
        <v>5397</v>
      </c>
      <c r="E5531" s="2" t="s">
        <v>4991</v>
      </c>
      <c r="F5531" s="2" t="s">
        <v>78</v>
      </c>
      <c r="G5531" s="2">
        <v>76</v>
      </c>
      <c r="H5531" s="2">
        <v>24</v>
      </c>
      <c r="I5531" s="2" t="s">
        <v>19</v>
      </c>
      <c r="J5531" s="2" t="s">
        <v>20</v>
      </c>
      <c r="K5531" s="2">
        <v>2008</v>
      </c>
      <c r="L5531" s="2" t="s">
        <v>21</v>
      </c>
      <c r="M5531" s="3">
        <v>39756</v>
      </c>
    </row>
    <row r="5532" spans="1:13" x14ac:dyDescent="0.2">
      <c r="A5532" s="1" t="s">
        <v>100</v>
      </c>
      <c r="B5532" s="2" t="s">
        <v>101</v>
      </c>
      <c r="C5532" s="2" t="s">
        <v>15</v>
      </c>
      <c r="D5532" s="2" t="s">
        <v>5398</v>
      </c>
      <c r="E5532" s="2" t="s">
        <v>4991</v>
      </c>
      <c r="F5532" s="2" t="s">
        <v>233</v>
      </c>
      <c r="G5532" s="2">
        <v>62.1</v>
      </c>
      <c r="H5532" s="2">
        <v>37.9</v>
      </c>
      <c r="I5532" s="2" t="s">
        <v>26</v>
      </c>
      <c r="J5532" s="2" t="s">
        <v>20</v>
      </c>
      <c r="K5532" s="2">
        <v>2008</v>
      </c>
      <c r="L5532" s="2" t="s">
        <v>21</v>
      </c>
      <c r="M5532" s="3">
        <v>39756</v>
      </c>
    </row>
    <row r="5533" spans="1:13" x14ac:dyDescent="0.2">
      <c r="A5533" s="1" t="s">
        <v>672</v>
      </c>
      <c r="B5533" s="2" t="s">
        <v>5399</v>
      </c>
      <c r="C5533" s="2" t="s">
        <v>15</v>
      </c>
      <c r="D5533" s="2" t="s">
        <v>5400</v>
      </c>
      <c r="E5533" s="2" t="s">
        <v>4991</v>
      </c>
      <c r="F5533" s="2" t="s">
        <v>93</v>
      </c>
      <c r="G5533" s="2">
        <v>52.4</v>
      </c>
      <c r="H5533" s="2">
        <v>47.6</v>
      </c>
      <c r="I5533" s="2" t="s">
        <v>26</v>
      </c>
      <c r="J5533" s="2" t="s">
        <v>20</v>
      </c>
      <c r="K5533" s="2">
        <v>2008</v>
      </c>
      <c r="L5533" s="2" t="s">
        <v>21</v>
      </c>
      <c r="M5533" s="3">
        <v>39756</v>
      </c>
    </row>
    <row r="5534" spans="1:13" x14ac:dyDescent="0.2">
      <c r="A5534" s="1" t="s">
        <v>100</v>
      </c>
      <c r="B5534" s="2" t="s">
        <v>5401</v>
      </c>
      <c r="C5534" s="2" t="s">
        <v>15</v>
      </c>
      <c r="D5534" s="2" t="s">
        <v>5402</v>
      </c>
      <c r="E5534" s="2" t="s">
        <v>4991</v>
      </c>
      <c r="F5534" s="2" t="s">
        <v>35</v>
      </c>
      <c r="G5534" s="2">
        <v>43.1</v>
      </c>
      <c r="H5534" s="2">
        <v>56.9</v>
      </c>
      <c r="I5534" s="2" t="s">
        <v>26</v>
      </c>
      <c r="J5534" s="2" t="s">
        <v>20</v>
      </c>
      <c r="K5534" s="2">
        <v>2008</v>
      </c>
      <c r="L5534" s="2" t="s">
        <v>21</v>
      </c>
      <c r="M5534" s="3">
        <v>39756</v>
      </c>
    </row>
    <row r="5535" spans="1:13" x14ac:dyDescent="0.2">
      <c r="A5535" s="1" t="s">
        <v>60</v>
      </c>
      <c r="B5535" s="2" t="s">
        <v>5403</v>
      </c>
      <c r="C5535" s="2" t="s">
        <v>15</v>
      </c>
      <c r="D5535" s="2" t="s">
        <v>5404</v>
      </c>
      <c r="E5535" s="2" t="s">
        <v>4991</v>
      </c>
      <c r="F5535" s="2" t="s">
        <v>97</v>
      </c>
      <c r="G5535" s="2">
        <v>75.400000000000006</v>
      </c>
      <c r="H5535" s="2">
        <v>24.6</v>
      </c>
      <c r="I5535" s="2" t="s">
        <v>19</v>
      </c>
      <c r="J5535" s="2" t="s">
        <v>20</v>
      </c>
      <c r="K5535" s="2">
        <v>2008</v>
      </c>
      <c r="L5535" s="2" t="s">
        <v>21</v>
      </c>
      <c r="M5535" s="3">
        <v>39756</v>
      </c>
    </row>
    <row r="5536" spans="1:13" x14ac:dyDescent="0.2">
      <c r="A5536" s="1" t="s">
        <v>205</v>
      </c>
      <c r="B5536" s="2" t="s">
        <v>5375</v>
      </c>
      <c r="C5536" s="2" t="s">
        <v>15</v>
      </c>
      <c r="D5536" s="2" t="s">
        <v>5405</v>
      </c>
      <c r="E5536" s="2" t="s">
        <v>4991</v>
      </c>
      <c r="F5536" s="2" t="s">
        <v>90</v>
      </c>
      <c r="G5536" s="2">
        <v>60.2</v>
      </c>
      <c r="H5536" s="2">
        <v>39.799999999999997</v>
      </c>
      <c r="I5536" s="2" t="s">
        <v>26</v>
      </c>
      <c r="J5536" s="2" t="s">
        <v>20</v>
      </c>
      <c r="K5536" s="2">
        <v>2008</v>
      </c>
      <c r="L5536" s="2" t="s">
        <v>21</v>
      </c>
      <c r="M5536" s="3">
        <v>39756</v>
      </c>
    </row>
    <row r="5537" spans="1:13" x14ac:dyDescent="0.2">
      <c r="A5537" s="1" t="s">
        <v>242</v>
      </c>
      <c r="B5537" s="2" t="s">
        <v>478</v>
      </c>
      <c r="C5537" s="2" t="s">
        <v>15</v>
      </c>
      <c r="D5537" s="2" t="s">
        <v>5406</v>
      </c>
      <c r="E5537" s="2" t="s">
        <v>4991</v>
      </c>
      <c r="F5537" s="2" t="s">
        <v>97</v>
      </c>
      <c r="G5537" s="2">
        <v>62.1</v>
      </c>
      <c r="H5537" s="2">
        <v>37.9</v>
      </c>
      <c r="I5537" s="2" t="s">
        <v>26</v>
      </c>
      <c r="J5537" s="2" t="s">
        <v>20</v>
      </c>
      <c r="K5537" s="2">
        <v>2008</v>
      </c>
      <c r="L5537" s="2" t="s">
        <v>49</v>
      </c>
      <c r="M5537" s="3">
        <v>39602</v>
      </c>
    </row>
    <row r="5538" spans="1:13" x14ac:dyDescent="0.2">
      <c r="A5538" s="1" t="s">
        <v>66</v>
      </c>
      <c r="B5538" s="2" t="s">
        <v>5319</v>
      </c>
      <c r="C5538" s="2" t="s">
        <v>15</v>
      </c>
      <c r="D5538" s="2" t="s">
        <v>5407</v>
      </c>
      <c r="E5538" s="2" t="s">
        <v>4991</v>
      </c>
      <c r="F5538" s="2" t="s">
        <v>76</v>
      </c>
      <c r="G5538" s="2">
        <v>86.5</v>
      </c>
      <c r="H5538" s="2">
        <v>13.5</v>
      </c>
      <c r="I5538" s="2" t="s">
        <v>19</v>
      </c>
      <c r="J5538" s="2" t="s">
        <v>27</v>
      </c>
      <c r="K5538" s="2">
        <v>2008</v>
      </c>
      <c r="L5538" s="2" t="s">
        <v>49</v>
      </c>
      <c r="M5538" s="3">
        <v>39602</v>
      </c>
    </row>
    <row r="5539" spans="1:13" x14ac:dyDescent="0.2">
      <c r="A5539" s="1" t="s">
        <v>32</v>
      </c>
      <c r="B5539" s="2" t="s">
        <v>5408</v>
      </c>
      <c r="C5539" s="2" t="s">
        <v>24</v>
      </c>
      <c r="D5539" s="4">
        <v>10000000</v>
      </c>
      <c r="E5539" s="2" t="s">
        <v>4991</v>
      </c>
      <c r="F5539" s="2" t="s">
        <v>44</v>
      </c>
      <c r="G5539" s="2">
        <v>39.799999999999997</v>
      </c>
      <c r="H5539" s="2">
        <v>60.2</v>
      </c>
      <c r="I5539" s="2" t="s">
        <v>26</v>
      </c>
      <c r="J5539" s="2" t="s">
        <v>20</v>
      </c>
      <c r="K5539" s="2">
        <v>2008</v>
      </c>
      <c r="L5539" s="2" t="s">
        <v>49</v>
      </c>
      <c r="M5539" s="3">
        <v>39602</v>
      </c>
    </row>
    <row r="5540" spans="1:13" x14ac:dyDescent="0.2">
      <c r="A5540" s="1" t="s">
        <v>269</v>
      </c>
      <c r="B5540" s="2" t="s">
        <v>1312</v>
      </c>
      <c r="C5540" s="2" t="s">
        <v>42</v>
      </c>
      <c r="D5540" s="2" t="s">
        <v>5409</v>
      </c>
      <c r="E5540" s="2" t="s">
        <v>4991</v>
      </c>
      <c r="F5540" s="2" t="s">
        <v>5410</v>
      </c>
      <c r="G5540" s="2">
        <v>55.5</v>
      </c>
      <c r="H5540" s="2">
        <v>44.6</v>
      </c>
      <c r="I5540" s="2" t="s">
        <v>26</v>
      </c>
      <c r="J5540" s="2" t="s">
        <v>20</v>
      </c>
      <c r="K5540" s="2">
        <v>2008</v>
      </c>
      <c r="L5540" s="2" t="s">
        <v>49</v>
      </c>
      <c r="M5540" s="3">
        <v>39486</v>
      </c>
    </row>
    <row r="5541" spans="1:13" x14ac:dyDescent="0.2">
      <c r="A5541" s="1" t="s">
        <v>91</v>
      </c>
      <c r="B5541" s="2" t="s">
        <v>589</v>
      </c>
      <c r="C5541" s="2" t="s">
        <v>15</v>
      </c>
      <c r="D5541" s="2" t="s">
        <v>5411</v>
      </c>
      <c r="E5541" s="2" t="s">
        <v>4991</v>
      </c>
      <c r="F5541" s="2" t="s">
        <v>136</v>
      </c>
      <c r="G5541" s="2">
        <v>76.400000000000006</v>
      </c>
      <c r="H5541" s="2">
        <v>23.7</v>
      </c>
      <c r="I5541" s="2" t="s">
        <v>19</v>
      </c>
      <c r="J5541" s="2" t="s">
        <v>20</v>
      </c>
      <c r="K5541" s="2">
        <v>2008</v>
      </c>
      <c r="L5541" s="2" t="s">
        <v>49</v>
      </c>
      <c r="M5541" s="3">
        <v>39486</v>
      </c>
    </row>
    <row r="5542" spans="1:13" x14ac:dyDescent="0.2">
      <c r="A5542" s="1" t="s">
        <v>280</v>
      </c>
      <c r="B5542" s="2" t="s">
        <v>768</v>
      </c>
      <c r="C5542" s="2" t="s">
        <v>42</v>
      </c>
      <c r="D5542" s="2" t="s">
        <v>2043</v>
      </c>
      <c r="E5542" s="2" t="s">
        <v>4991</v>
      </c>
      <c r="F5542" s="2" t="s">
        <v>245</v>
      </c>
      <c r="G5542" s="2">
        <v>74.2</v>
      </c>
      <c r="H5542" s="2">
        <v>25.8</v>
      </c>
      <c r="I5542" s="2" t="s">
        <v>19</v>
      </c>
      <c r="J5542" s="2" t="s">
        <v>20</v>
      </c>
      <c r="K5542" s="2">
        <v>2008</v>
      </c>
      <c r="L5542" s="2" t="s">
        <v>49</v>
      </c>
      <c r="M5542" s="3">
        <v>39486</v>
      </c>
    </row>
    <row r="5543" spans="1:13" x14ac:dyDescent="0.2">
      <c r="A5543" s="1" t="s">
        <v>280</v>
      </c>
      <c r="B5543" s="2" t="s">
        <v>1120</v>
      </c>
      <c r="C5543" s="2" t="s">
        <v>42</v>
      </c>
      <c r="D5543" s="2" t="s">
        <v>5412</v>
      </c>
      <c r="E5543" s="2" t="s">
        <v>4991</v>
      </c>
      <c r="F5543" s="2" t="s">
        <v>44</v>
      </c>
      <c r="G5543" s="2">
        <v>71.400000000000006</v>
      </c>
      <c r="H5543" s="2">
        <v>28.6</v>
      </c>
      <c r="I5543" s="2" t="s">
        <v>19</v>
      </c>
      <c r="J5543" s="2" t="s">
        <v>20</v>
      </c>
      <c r="K5543" s="2">
        <v>2008</v>
      </c>
      <c r="L5543" s="2" t="s">
        <v>49</v>
      </c>
      <c r="M5543" s="3">
        <v>39486</v>
      </c>
    </row>
    <row r="5544" spans="1:13" x14ac:dyDescent="0.2">
      <c r="A5544" s="1" t="s">
        <v>66</v>
      </c>
      <c r="B5544" s="2" t="s">
        <v>67</v>
      </c>
      <c r="C5544" s="2" t="s">
        <v>15</v>
      </c>
      <c r="D5544" s="2" t="s">
        <v>5413</v>
      </c>
      <c r="E5544" s="2" t="s">
        <v>4991</v>
      </c>
      <c r="F5544" s="2" t="s">
        <v>55</v>
      </c>
      <c r="G5544" s="2">
        <v>82.1</v>
      </c>
      <c r="H5544" s="2">
        <v>17.899999999999999</v>
      </c>
      <c r="I5544" s="2" t="s">
        <v>19</v>
      </c>
      <c r="J5544" s="2" t="s">
        <v>20</v>
      </c>
      <c r="K5544" s="2">
        <v>2008</v>
      </c>
      <c r="L5544" s="2" t="s">
        <v>49</v>
      </c>
      <c r="M5544" s="3">
        <v>39486</v>
      </c>
    </row>
    <row r="5545" spans="1:13" x14ac:dyDescent="0.2">
      <c r="A5545" s="1" t="s">
        <v>280</v>
      </c>
      <c r="B5545" s="2" t="s">
        <v>810</v>
      </c>
      <c r="C5545" s="2" t="s">
        <v>15</v>
      </c>
      <c r="D5545" s="2" t="s">
        <v>5414</v>
      </c>
      <c r="E5545" s="2" t="s">
        <v>4991</v>
      </c>
      <c r="F5545" s="2" t="s">
        <v>44</v>
      </c>
      <c r="G5545" s="2">
        <v>86.38</v>
      </c>
      <c r="H5545" s="2">
        <v>13.62</v>
      </c>
      <c r="I5545" s="2" t="s">
        <v>19</v>
      </c>
      <c r="J5545" s="2" t="s">
        <v>20</v>
      </c>
      <c r="K5545" s="2">
        <v>2007</v>
      </c>
      <c r="L5545" s="2" t="s">
        <v>36</v>
      </c>
      <c r="M5545" s="3">
        <v>39392</v>
      </c>
    </row>
    <row r="5546" spans="1:13" x14ac:dyDescent="0.2">
      <c r="A5546" s="1" t="s">
        <v>220</v>
      </c>
      <c r="B5546" s="2" t="s">
        <v>1195</v>
      </c>
      <c r="C5546" s="2" t="s">
        <v>15</v>
      </c>
      <c r="D5546" s="2" t="s">
        <v>5415</v>
      </c>
      <c r="E5546" s="2" t="s">
        <v>4991</v>
      </c>
      <c r="F5546" s="2" t="s">
        <v>65</v>
      </c>
      <c r="G5546" s="2">
        <v>75.12</v>
      </c>
      <c r="H5546" s="2">
        <v>24.88</v>
      </c>
      <c r="I5546" s="2" t="s">
        <v>19</v>
      </c>
      <c r="J5546" s="2" t="s">
        <v>20</v>
      </c>
      <c r="K5546" s="2">
        <v>2007</v>
      </c>
      <c r="L5546" s="2" t="s">
        <v>36</v>
      </c>
      <c r="M5546" s="3">
        <v>39392</v>
      </c>
    </row>
    <row r="5547" spans="1:13" x14ac:dyDescent="0.2">
      <c r="A5547" s="1" t="s">
        <v>672</v>
      </c>
      <c r="B5547" s="2" t="s">
        <v>5399</v>
      </c>
      <c r="C5547" s="2" t="s">
        <v>15</v>
      </c>
      <c r="D5547" s="2" t="s">
        <v>5416</v>
      </c>
      <c r="E5547" s="2" t="s">
        <v>4991</v>
      </c>
      <c r="F5547" s="2" t="s">
        <v>233</v>
      </c>
      <c r="G5547" s="2">
        <v>42.9</v>
      </c>
      <c r="H5547" s="2">
        <v>57.1</v>
      </c>
      <c r="I5547" s="2" t="s">
        <v>26</v>
      </c>
      <c r="J5547" s="2" t="s">
        <v>20</v>
      </c>
      <c r="K5547" s="2">
        <v>2007</v>
      </c>
      <c r="L5547" s="2" t="s">
        <v>36</v>
      </c>
      <c r="M5547" s="3">
        <v>39392</v>
      </c>
    </row>
    <row r="5548" spans="1:13" x14ac:dyDescent="0.2">
      <c r="A5548" s="1" t="s">
        <v>621</v>
      </c>
      <c r="B5548" s="2" t="s">
        <v>5417</v>
      </c>
      <c r="C5548" s="2" t="s">
        <v>15</v>
      </c>
      <c r="D5548" s="2" t="s">
        <v>5418</v>
      </c>
      <c r="E5548" s="2" t="s">
        <v>4991</v>
      </c>
      <c r="F5548" s="2" t="s">
        <v>90</v>
      </c>
      <c r="G5548" s="2">
        <v>45.7</v>
      </c>
      <c r="H5548" s="2">
        <v>54.3</v>
      </c>
      <c r="I5548" s="2" t="s">
        <v>26</v>
      </c>
      <c r="J5548" s="2" t="s">
        <v>20</v>
      </c>
      <c r="K5548" s="2">
        <v>2007</v>
      </c>
      <c r="L5548" s="2" t="s">
        <v>36</v>
      </c>
      <c r="M5548" s="3">
        <v>39392</v>
      </c>
    </row>
    <row r="5549" spans="1:13" x14ac:dyDescent="0.2">
      <c r="A5549" s="1" t="s">
        <v>91</v>
      </c>
      <c r="B5549" s="2" t="s">
        <v>5419</v>
      </c>
      <c r="C5549" s="2" t="s">
        <v>15</v>
      </c>
      <c r="D5549" s="2" t="s">
        <v>5420</v>
      </c>
      <c r="E5549" s="2" t="s">
        <v>4991</v>
      </c>
      <c r="F5549" s="2" t="s">
        <v>65</v>
      </c>
      <c r="G5549" s="2">
        <v>67.099999999999994</v>
      </c>
      <c r="H5549" s="2">
        <v>32.9</v>
      </c>
      <c r="I5549" s="2" t="s">
        <v>19</v>
      </c>
      <c r="J5549" s="2" t="s">
        <v>20</v>
      </c>
      <c r="K5549" s="2">
        <v>2007</v>
      </c>
      <c r="L5549" s="2" t="s">
        <v>36</v>
      </c>
      <c r="M5549" s="3">
        <v>39392</v>
      </c>
    </row>
    <row r="5550" spans="1:13" x14ac:dyDescent="0.2">
      <c r="A5550" s="1" t="s">
        <v>621</v>
      </c>
      <c r="B5550" s="2" t="s">
        <v>5002</v>
      </c>
      <c r="C5550" s="2" t="s">
        <v>15</v>
      </c>
      <c r="D5550" s="2" t="s">
        <v>5421</v>
      </c>
      <c r="E5550" s="2" t="s">
        <v>4991</v>
      </c>
      <c r="F5550" s="2" t="s">
        <v>76</v>
      </c>
      <c r="G5550" s="2">
        <v>76.5</v>
      </c>
      <c r="H5550" s="2">
        <v>23.5</v>
      </c>
      <c r="I5550" s="2" t="s">
        <v>19</v>
      </c>
      <c r="J5550" s="2" t="s">
        <v>20</v>
      </c>
      <c r="K5550" s="2">
        <v>2007</v>
      </c>
      <c r="L5550" s="2" t="s">
        <v>36</v>
      </c>
      <c r="M5550" s="3">
        <v>39392</v>
      </c>
    </row>
    <row r="5551" spans="1:13" x14ac:dyDescent="0.2">
      <c r="A5551" s="1" t="s">
        <v>621</v>
      </c>
      <c r="B5551" s="2" t="s">
        <v>5215</v>
      </c>
      <c r="C5551" s="2" t="s">
        <v>15</v>
      </c>
      <c r="D5551" s="2" t="s">
        <v>5422</v>
      </c>
      <c r="E5551" s="2" t="s">
        <v>4991</v>
      </c>
      <c r="F5551" s="2" t="s">
        <v>130</v>
      </c>
      <c r="G5551" s="2">
        <v>74.2</v>
      </c>
      <c r="H5551" s="2">
        <v>25.8</v>
      </c>
      <c r="I5551" s="2" t="s">
        <v>19</v>
      </c>
      <c r="J5551" s="2" t="s">
        <v>20</v>
      </c>
      <c r="K5551" s="2">
        <v>2007</v>
      </c>
      <c r="L5551" s="2" t="s">
        <v>36</v>
      </c>
      <c r="M5551" s="3">
        <v>39392</v>
      </c>
    </row>
    <row r="5552" spans="1:13" x14ac:dyDescent="0.2">
      <c r="A5552" s="1" t="s">
        <v>223</v>
      </c>
      <c r="B5552" s="2" t="s">
        <v>3817</v>
      </c>
      <c r="C5552" s="2" t="s">
        <v>15</v>
      </c>
      <c r="D5552" s="2" t="s">
        <v>5423</v>
      </c>
      <c r="E5552" s="2" t="s">
        <v>4991</v>
      </c>
      <c r="F5552" s="2" t="s">
        <v>97</v>
      </c>
      <c r="G5552" s="2">
        <v>79.8</v>
      </c>
      <c r="H5552" s="2">
        <v>20.2</v>
      </c>
      <c r="I5552" s="2" t="s">
        <v>19</v>
      </c>
      <c r="J5552" s="2" t="s">
        <v>20</v>
      </c>
      <c r="K5552" s="2">
        <v>2007</v>
      </c>
      <c r="L5552" s="2" t="s">
        <v>36</v>
      </c>
      <c r="M5552" s="3">
        <v>39392</v>
      </c>
    </row>
    <row r="5553" spans="1:13" x14ac:dyDescent="0.2">
      <c r="A5553" s="1" t="s">
        <v>13</v>
      </c>
      <c r="B5553" s="2" t="s">
        <v>1709</v>
      </c>
      <c r="C5553" s="2" t="s">
        <v>15</v>
      </c>
      <c r="D5553" s="2" t="s">
        <v>5424</v>
      </c>
      <c r="E5553" s="2" t="s">
        <v>4991</v>
      </c>
      <c r="F5553" s="2" t="s">
        <v>107</v>
      </c>
      <c r="G5553" s="2">
        <v>87.3</v>
      </c>
      <c r="H5553" s="2">
        <v>12.7</v>
      </c>
      <c r="I5553" s="2" t="s">
        <v>19</v>
      </c>
      <c r="J5553" s="2" t="s">
        <v>20</v>
      </c>
      <c r="K5553" s="2">
        <v>2007</v>
      </c>
      <c r="L5553" s="2" t="s">
        <v>36</v>
      </c>
      <c r="M5553" s="3">
        <v>39147</v>
      </c>
    </row>
    <row r="5554" spans="1:13" x14ac:dyDescent="0.2">
      <c r="A5554" s="1" t="s">
        <v>339</v>
      </c>
      <c r="B5554" s="2" t="s">
        <v>5063</v>
      </c>
      <c r="C5554" s="2" t="s">
        <v>15</v>
      </c>
      <c r="D5554" s="2" t="s">
        <v>5425</v>
      </c>
      <c r="E5554" s="2" t="s">
        <v>4991</v>
      </c>
      <c r="F5554" s="2" t="s">
        <v>107</v>
      </c>
      <c r="G5554" s="2">
        <v>82.4</v>
      </c>
      <c r="H5554" s="2">
        <v>17.600000000000001</v>
      </c>
      <c r="I5554" s="2" t="s">
        <v>19</v>
      </c>
      <c r="J5554" s="2" t="s">
        <v>20</v>
      </c>
      <c r="K5554" s="2">
        <v>2007</v>
      </c>
      <c r="L5554" s="2" t="s">
        <v>36</v>
      </c>
      <c r="M5554" s="3">
        <v>39147</v>
      </c>
    </row>
    <row r="5555" spans="1:13" x14ac:dyDescent="0.2">
      <c r="A5555" s="1" t="s">
        <v>220</v>
      </c>
      <c r="B5555" s="2" t="s">
        <v>5426</v>
      </c>
      <c r="C5555" s="2" t="s">
        <v>15</v>
      </c>
      <c r="D5555" s="2" t="s">
        <v>5427</v>
      </c>
      <c r="E5555" s="2" t="s">
        <v>4991</v>
      </c>
      <c r="F5555" s="2" t="s">
        <v>130</v>
      </c>
      <c r="G5555" s="2">
        <v>80.400000000000006</v>
      </c>
      <c r="H5555" s="2">
        <v>19.600000000000001</v>
      </c>
      <c r="I5555" s="2" t="s">
        <v>19</v>
      </c>
      <c r="J5555" s="2" t="s">
        <v>20</v>
      </c>
      <c r="K5555" s="2">
        <v>2007</v>
      </c>
      <c r="L5555" s="2" t="s">
        <v>36</v>
      </c>
      <c r="M5555" s="3">
        <v>39147</v>
      </c>
    </row>
    <row r="5556" spans="1:13" x14ac:dyDescent="0.2">
      <c r="A5556" s="1" t="s">
        <v>242</v>
      </c>
      <c r="B5556" s="2" t="s">
        <v>324</v>
      </c>
      <c r="C5556" s="2" t="s">
        <v>24</v>
      </c>
      <c r="D5556" s="4">
        <v>5000000</v>
      </c>
      <c r="E5556" s="2" t="s">
        <v>4991</v>
      </c>
      <c r="F5556" s="2" t="s">
        <v>76</v>
      </c>
      <c r="G5556" s="2">
        <v>76.3</v>
      </c>
      <c r="H5556" s="2">
        <v>23.7</v>
      </c>
      <c r="I5556" s="2" t="s">
        <v>19</v>
      </c>
      <c r="J5556" s="2" t="s">
        <v>20</v>
      </c>
      <c r="K5556" s="2">
        <v>2006</v>
      </c>
      <c r="L5556" s="2" t="s">
        <v>21</v>
      </c>
      <c r="M5556" s="3">
        <v>39028</v>
      </c>
    </row>
    <row r="5557" spans="1:13" x14ac:dyDescent="0.2">
      <c r="A5557" s="1" t="s">
        <v>60</v>
      </c>
      <c r="B5557" s="2" t="s">
        <v>327</v>
      </c>
      <c r="C5557" s="2" t="s">
        <v>42</v>
      </c>
      <c r="D5557" s="2" t="s">
        <v>5428</v>
      </c>
      <c r="E5557" s="2" t="s">
        <v>4991</v>
      </c>
      <c r="F5557" s="2" t="s">
        <v>97</v>
      </c>
      <c r="G5557" s="2">
        <v>52.1</v>
      </c>
      <c r="H5557" s="2">
        <v>47.9</v>
      </c>
      <c r="I5557" s="2" t="s">
        <v>26</v>
      </c>
      <c r="J5557" s="2" t="s">
        <v>20</v>
      </c>
      <c r="K5557" s="2">
        <v>2006</v>
      </c>
      <c r="L5557" s="2" t="s">
        <v>21</v>
      </c>
      <c r="M5557" s="3">
        <v>39028</v>
      </c>
    </row>
    <row r="5558" spans="1:13" x14ac:dyDescent="0.2">
      <c r="A5558" s="1" t="s">
        <v>66</v>
      </c>
      <c r="B5558" s="2" t="s">
        <v>1022</v>
      </c>
      <c r="C5558" s="2" t="s">
        <v>15</v>
      </c>
      <c r="D5558" s="2" t="s">
        <v>5429</v>
      </c>
      <c r="E5558" s="2" t="s">
        <v>4991</v>
      </c>
      <c r="F5558" s="2" t="s">
        <v>48</v>
      </c>
      <c r="G5558" s="2">
        <v>78.5</v>
      </c>
      <c r="H5558" s="2">
        <v>21.6</v>
      </c>
      <c r="I5558" s="2" t="s">
        <v>19</v>
      </c>
      <c r="J5558" s="2" t="s">
        <v>20</v>
      </c>
      <c r="K5558" s="2">
        <v>2006</v>
      </c>
      <c r="L5558" s="2" t="s">
        <v>21</v>
      </c>
      <c r="M5558" s="3">
        <v>39028</v>
      </c>
    </row>
    <row r="5559" spans="1:13" x14ac:dyDescent="0.2">
      <c r="A5559" s="1" t="s">
        <v>205</v>
      </c>
      <c r="B5559" s="2" t="s">
        <v>259</v>
      </c>
      <c r="C5559" s="2" t="s">
        <v>15</v>
      </c>
      <c r="D5559" s="2" t="s">
        <v>5430</v>
      </c>
      <c r="E5559" s="2" t="s">
        <v>4991</v>
      </c>
      <c r="F5559" s="2" t="s">
        <v>48</v>
      </c>
      <c r="G5559" s="2">
        <v>60.6</v>
      </c>
      <c r="H5559" s="2">
        <v>39.4</v>
      </c>
      <c r="I5559" s="2" t="s">
        <v>26</v>
      </c>
      <c r="J5559" s="2" t="s">
        <v>20</v>
      </c>
      <c r="K5559" s="2">
        <v>2006</v>
      </c>
      <c r="L5559" s="2" t="s">
        <v>21</v>
      </c>
      <c r="M5559" s="3">
        <v>39028</v>
      </c>
    </row>
    <row r="5560" spans="1:13" x14ac:dyDescent="0.2">
      <c r="A5560" s="1" t="s">
        <v>568</v>
      </c>
      <c r="B5560" s="2" t="s">
        <v>614</v>
      </c>
      <c r="C5560" s="2" t="s">
        <v>42</v>
      </c>
      <c r="D5560" s="2" t="s">
        <v>961</v>
      </c>
      <c r="E5560" s="2" t="s">
        <v>4991</v>
      </c>
      <c r="F5560" s="2" t="s">
        <v>51</v>
      </c>
      <c r="G5560" s="2">
        <v>61.4</v>
      </c>
      <c r="H5560" s="2">
        <v>38.6</v>
      </c>
      <c r="I5560" s="2" t="s">
        <v>26</v>
      </c>
      <c r="J5560" s="2" t="s">
        <v>20</v>
      </c>
      <c r="K5560" s="2">
        <v>2006</v>
      </c>
      <c r="L5560" s="2" t="s">
        <v>21</v>
      </c>
      <c r="M5560" s="3">
        <v>39028</v>
      </c>
    </row>
    <row r="5561" spans="1:13" x14ac:dyDescent="0.2">
      <c r="A5561" s="1" t="s">
        <v>66</v>
      </c>
      <c r="B5561" s="2" t="s">
        <v>1088</v>
      </c>
      <c r="C5561" s="2" t="s">
        <v>15</v>
      </c>
      <c r="D5561" s="2" t="s">
        <v>5431</v>
      </c>
      <c r="E5561" s="2" t="s">
        <v>4991</v>
      </c>
      <c r="F5561" s="2" t="s">
        <v>55</v>
      </c>
      <c r="G5561" s="2">
        <v>73.2</v>
      </c>
      <c r="H5561" s="2">
        <v>26.8</v>
      </c>
      <c r="I5561" s="2" t="s">
        <v>19</v>
      </c>
      <c r="J5561" s="2" t="s">
        <v>20</v>
      </c>
      <c r="K5561" s="2">
        <v>2006</v>
      </c>
      <c r="L5561" s="2" t="s">
        <v>21</v>
      </c>
      <c r="M5561" s="3">
        <v>39028</v>
      </c>
    </row>
    <row r="5562" spans="1:13" x14ac:dyDescent="0.2">
      <c r="A5562" s="1" t="s">
        <v>66</v>
      </c>
      <c r="B5562" s="2" t="s">
        <v>2711</v>
      </c>
      <c r="C5562" s="2" t="s">
        <v>15</v>
      </c>
      <c r="D5562" s="2" t="s">
        <v>5432</v>
      </c>
      <c r="E5562" s="2" t="s">
        <v>4991</v>
      </c>
      <c r="F5562" s="2" t="s">
        <v>130</v>
      </c>
      <c r="G5562" s="2">
        <v>74.2</v>
      </c>
      <c r="H5562" s="2">
        <v>25.8</v>
      </c>
      <c r="I5562" s="2" t="s">
        <v>19</v>
      </c>
      <c r="J5562" s="2" t="s">
        <v>20</v>
      </c>
      <c r="K5562" s="2">
        <v>2006</v>
      </c>
      <c r="L5562" s="2" t="s">
        <v>21</v>
      </c>
      <c r="M5562" s="3">
        <v>39028</v>
      </c>
    </row>
    <row r="5563" spans="1:13" x14ac:dyDescent="0.2">
      <c r="A5563" s="1" t="s">
        <v>32</v>
      </c>
      <c r="B5563" s="2" t="s">
        <v>4521</v>
      </c>
      <c r="C5563" s="2" t="s">
        <v>24</v>
      </c>
      <c r="D5563" s="4">
        <v>5200000</v>
      </c>
      <c r="E5563" s="2" t="s">
        <v>4991</v>
      </c>
      <c r="F5563" s="2" t="s">
        <v>35</v>
      </c>
      <c r="G5563" s="2">
        <v>52.3</v>
      </c>
      <c r="H5563" s="2">
        <v>47.7</v>
      </c>
      <c r="I5563" s="2" t="s">
        <v>26</v>
      </c>
      <c r="J5563" s="2" t="s">
        <v>20</v>
      </c>
      <c r="K5563" s="2">
        <v>2006</v>
      </c>
      <c r="L5563" s="2" t="s">
        <v>21</v>
      </c>
      <c r="M5563" s="3">
        <v>39028</v>
      </c>
    </row>
    <row r="5564" spans="1:13" x14ac:dyDescent="0.2">
      <c r="A5564" s="1" t="s">
        <v>66</v>
      </c>
      <c r="B5564" s="2" t="s">
        <v>1734</v>
      </c>
      <c r="C5564" s="2" t="s">
        <v>15</v>
      </c>
      <c r="D5564" s="2" t="s">
        <v>5433</v>
      </c>
      <c r="E5564" s="2" t="s">
        <v>4991</v>
      </c>
      <c r="F5564" s="2" t="s">
        <v>76</v>
      </c>
      <c r="G5564" s="2">
        <v>76.099999999999994</v>
      </c>
      <c r="H5564" s="2">
        <v>23.9</v>
      </c>
      <c r="I5564" s="2" t="s">
        <v>19</v>
      </c>
      <c r="J5564" s="2" t="s">
        <v>20</v>
      </c>
      <c r="K5564" s="2">
        <v>2006</v>
      </c>
      <c r="L5564" s="2" t="s">
        <v>21</v>
      </c>
      <c r="M5564" s="3">
        <v>39028</v>
      </c>
    </row>
    <row r="5565" spans="1:13" x14ac:dyDescent="0.2">
      <c r="A5565" s="1" t="s">
        <v>66</v>
      </c>
      <c r="B5565" s="2" t="s">
        <v>922</v>
      </c>
      <c r="C5565" s="2" t="s">
        <v>15</v>
      </c>
      <c r="D5565" s="2" t="s">
        <v>5434</v>
      </c>
      <c r="E5565" s="2" t="s">
        <v>4991</v>
      </c>
      <c r="F5565" s="2" t="s">
        <v>90</v>
      </c>
      <c r="G5565" s="2">
        <v>81.400000000000006</v>
      </c>
      <c r="H5565" s="2">
        <v>18.600000000000001</v>
      </c>
      <c r="I5565" s="2" t="s">
        <v>19</v>
      </c>
      <c r="J5565" s="2" t="s">
        <v>20</v>
      </c>
      <c r="K5565" s="2">
        <v>2006</v>
      </c>
      <c r="L5565" s="2" t="s">
        <v>21</v>
      </c>
      <c r="M5565" s="3">
        <v>39028</v>
      </c>
    </row>
    <row r="5566" spans="1:13" x14ac:dyDescent="0.2">
      <c r="A5566" s="1" t="s">
        <v>66</v>
      </c>
      <c r="B5566" s="2" t="s">
        <v>1462</v>
      </c>
      <c r="C5566" s="2" t="s">
        <v>15</v>
      </c>
      <c r="D5566" s="2" t="s">
        <v>5435</v>
      </c>
      <c r="E5566" s="2" t="s">
        <v>4991</v>
      </c>
      <c r="F5566" s="2" t="s">
        <v>245</v>
      </c>
      <c r="G5566" s="2">
        <v>77.8</v>
      </c>
      <c r="H5566" s="2">
        <v>22.2</v>
      </c>
      <c r="I5566" s="2" t="s">
        <v>19</v>
      </c>
      <c r="J5566" s="2" t="s">
        <v>20</v>
      </c>
      <c r="K5566" s="2">
        <v>2006</v>
      </c>
      <c r="L5566" s="2" t="s">
        <v>21</v>
      </c>
      <c r="M5566" s="3">
        <v>39028</v>
      </c>
    </row>
    <row r="5567" spans="1:13" x14ac:dyDescent="0.2">
      <c r="A5567" s="1" t="s">
        <v>13</v>
      </c>
      <c r="B5567" s="2" t="s">
        <v>997</v>
      </c>
      <c r="C5567" s="2" t="s">
        <v>15</v>
      </c>
      <c r="D5567" s="2" t="s">
        <v>5436</v>
      </c>
      <c r="E5567" s="2" t="s">
        <v>4991</v>
      </c>
      <c r="F5567" s="2" t="s">
        <v>78</v>
      </c>
      <c r="G5567" s="2">
        <v>70.7</v>
      </c>
      <c r="H5567" s="2">
        <v>29.3</v>
      </c>
      <c r="I5567" s="2" t="s">
        <v>19</v>
      </c>
      <c r="J5567" s="2" t="s">
        <v>20</v>
      </c>
      <c r="K5567" s="2">
        <v>2006</v>
      </c>
      <c r="L5567" s="2" t="s">
        <v>21</v>
      </c>
      <c r="M5567" s="3">
        <v>39028</v>
      </c>
    </row>
    <row r="5568" spans="1:13" x14ac:dyDescent="0.2">
      <c r="A5568" s="1" t="s">
        <v>100</v>
      </c>
      <c r="B5568" s="2" t="s">
        <v>332</v>
      </c>
      <c r="C5568" s="2" t="s">
        <v>15</v>
      </c>
      <c r="D5568" s="2" t="s">
        <v>5437</v>
      </c>
      <c r="E5568" s="2" t="s">
        <v>4991</v>
      </c>
      <c r="F5568" s="2" t="s">
        <v>90</v>
      </c>
      <c r="G5568" s="2">
        <v>49.2</v>
      </c>
      <c r="H5568" s="2">
        <v>50.8</v>
      </c>
      <c r="I5568" s="2" t="s">
        <v>26</v>
      </c>
      <c r="J5568" s="2" t="s">
        <v>20</v>
      </c>
      <c r="K5568" s="2">
        <v>2006</v>
      </c>
      <c r="L5568" s="2" t="s">
        <v>21</v>
      </c>
      <c r="M5568" s="3">
        <v>39028</v>
      </c>
    </row>
    <row r="5569" spans="1:13" x14ac:dyDescent="0.2">
      <c r="A5569" s="1" t="s">
        <v>108</v>
      </c>
      <c r="B5569" s="2" t="s">
        <v>5106</v>
      </c>
      <c r="C5569" s="2" t="s">
        <v>15</v>
      </c>
      <c r="D5569" s="2" t="s">
        <v>5438</v>
      </c>
      <c r="E5569" s="2" t="s">
        <v>4991</v>
      </c>
      <c r="F5569" s="2" t="s">
        <v>136</v>
      </c>
      <c r="G5569" s="2">
        <v>66.599999999999994</v>
      </c>
      <c r="H5569" s="2">
        <v>33.4</v>
      </c>
      <c r="I5569" s="2" t="s">
        <v>26</v>
      </c>
      <c r="J5569" s="2" t="s">
        <v>20</v>
      </c>
      <c r="K5569" s="2">
        <v>2006</v>
      </c>
      <c r="L5569" s="2" t="s">
        <v>21</v>
      </c>
      <c r="M5569" s="3">
        <v>39028</v>
      </c>
    </row>
    <row r="5570" spans="1:13" x14ac:dyDescent="0.2">
      <c r="A5570" s="1" t="s">
        <v>66</v>
      </c>
      <c r="B5570" s="2" t="s">
        <v>3179</v>
      </c>
      <c r="C5570" s="2" t="s">
        <v>15</v>
      </c>
      <c r="D5570" s="2" t="s">
        <v>5434</v>
      </c>
      <c r="E5570" s="2" t="s">
        <v>4991</v>
      </c>
      <c r="F5570" s="2" t="s">
        <v>97</v>
      </c>
      <c r="G5570" s="2">
        <v>79</v>
      </c>
      <c r="H5570" s="2">
        <v>21</v>
      </c>
      <c r="I5570" s="2" t="s">
        <v>19</v>
      </c>
      <c r="J5570" s="2" t="s">
        <v>20</v>
      </c>
      <c r="K5570" s="2">
        <v>2006</v>
      </c>
      <c r="L5570" s="2" t="s">
        <v>21</v>
      </c>
      <c r="M5570" s="3">
        <v>39028</v>
      </c>
    </row>
    <row r="5571" spans="1:13" x14ac:dyDescent="0.2">
      <c r="A5571" s="1" t="s">
        <v>66</v>
      </c>
      <c r="B5571" s="2" t="s">
        <v>1470</v>
      </c>
      <c r="C5571" s="2" t="s">
        <v>15</v>
      </c>
      <c r="D5571" s="2" t="s">
        <v>5429</v>
      </c>
      <c r="E5571" s="2" t="s">
        <v>4991</v>
      </c>
      <c r="F5571" s="2" t="s">
        <v>115</v>
      </c>
      <c r="G5571" s="2">
        <v>71.2</v>
      </c>
      <c r="H5571" s="2">
        <v>28.8</v>
      </c>
      <c r="I5571" s="2" t="s">
        <v>19</v>
      </c>
      <c r="J5571" s="2" t="s">
        <v>20</v>
      </c>
      <c r="K5571" s="2">
        <v>2006</v>
      </c>
      <c r="L5571" s="2" t="s">
        <v>21</v>
      </c>
      <c r="M5571" s="3">
        <v>39028</v>
      </c>
    </row>
    <row r="5572" spans="1:13" x14ac:dyDescent="0.2">
      <c r="A5572" s="1" t="s">
        <v>66</v>
      </c>
      <c r="B5572" s="2" t="s">
        <v>5439</v>
      </c>
      <c r="C5572" s="2" t="s">
        <v>15</v>
      </c>
      <c r="D5572" s="2" t="s">
        <v>5440</v>
      </c>
      <c r="E5572" s="2" t="s">
        <v>4991</v>
      </c>
      <c r="F5572" s="2" t="s">
        <v>65</v>
      </c>
      <c r="G5572" s="2">
        <v>89.6</v>
      </c>
      <c r="H5572" s="2">
        <v>10.4</v>
      </c>
      <c r="I5572" s="2" t="s">
        <v>19</v>
      </c>
      <c r="J5572" s="2" t="s">
        <v>20</v>
      </c>
      <c r="K5572" s="2">
        <v>2006</v>
      </c>
      <c r="L5572" s="2" t="s">
        <v>21</v>
      </c>
      <c r="M5572" s="3">
        <v>39028</v>
      </c>
    </row>
    <row r="5573" spans="1:13" x14ac:dyDescent="0.2">
      <c r="A5573" s="1" t="s">
        <v>108</v>
      </c>
      <c r="B5573" s="2" t="s">
        <v>5153</v>
      </c>
      <c r="C5573" s="2" t="s">
        <v>15</v>
      </c>
      <c r="D5573" s="2" t="s">
        <v>5441</v>
      </c>
      <c r="E5573" s="2" t="s">
        <v>4991</v>
      </c>
      <c r="F5573" s="2" t="s">
        <v>95</v>
      </c>
      <c r="G5573" s="2">
        <v>64</v>
      </c>
      <c r="H5573" s="2">
        <v>36</v>
      </c>
      <c r="I5573" s="2" t="s">
        <v>26</v>
      </c>
      <c r="J5573" s="2" t="s">
        <v>20</v>
      </c>
      <c r="K5573" s="2">
        <v>2006</v>
      </c>
      <c r="L5573" s="2" t="s">
        <v>21</v>
      </c>
      <c r="M5573" s="3">
        <v>39028</v>
      </c>
    </row>
    <row r="5574" spans="1:13" x14ac:dyDescent="0.2">
      <c r="A5574" s="1" t="s">
        <v>66</v>
      </c>
      <c r="B5574" s="2" t="s">
        <v>5362</v>
      </c>
      <c r="C5574" s="2" t="s">
        <v>15</v>
      </c>
      <c r="D5574" s="2" t="s">
        <v>5442</v>
      </c>
      <c r="E5574" s="2" t="s">
        <v>4991</v>
      </c>
      <c r="F5574" s="2" t="s">
        <v>95</v>
      </c>
      <c r="G5574" s="2">
        <v>75.599999999999994</v>
      </c>
      <c r="H5574" s="2">
        <v>24.4</v>
      </c>
      <c r="I5574" s="2" t="s">
        <v>19</v>
      </c>
      <c r="J5574" s="2" t="s">
        <v>20</v>
      </c>
      <c r="K5574" s="2">
        <v>2006</v>
      </c>
      <c r="L5574" s="2" t="s">
        <v>21</v>
      </c>
      <c r="M5574" s="3">
        <v>39028</v>
      </c>
    </row>
    <row r="5575" spans="1:13" x14ac:dyDescent="0.2">
      <c r="A5575" s="1" t="s">
        <v>66</v>
      </c>
      <c r="B5575" s="2" t="s">
        <v>4886</v>
      </c>
      <c r="C5575" s="2" t="s">
        <v>15</v>
      </c>
      <c r="D5575" s="2" t="s">
        <v>5440</v>
      </c>
      <c r="E5575" s="2" t="s">
        <v>4991</v>
      </c>
      <c r="F5575" s="2" t="s">
        <v>136</v>
      </c>
      <c r="G5575" s="2">
        <v>74.2</v>
      </c>
      <c r="H5575" s="2">
        <v>25.8</v>
      </c>
      <c r="I5575" s="2" t="s">
        <v>19</v>
      </c>
      <c r="J5575" s="2" t="s">
        <v>20</v>
      </c>
      <c r="K5575" s="2">
        <v>2006</v>
      </c>
      <c r="L5575" s="2" t="s">
        <v>21</v>
      </c>
      <c r="M5575" s="3">
        <v>39028</v>
      </c>
    </row>
    <row r="5576" spans="1:13" x14ac:dyDescent="0.2">
      <c r="A5576" s="1" t="s">
        <v>66</v>
      </c>
      <c r="B5576" s="2" t="s">
        <v>3181</v>
      </c>
      <c r="C5576" s="2" t="s">
        <v>15</v>
      </c>
      <c r="D5576" s="2" t="s">
        <v>5434</v>
      </c>
      <c r="E5576" s="2" t="s">
        <v>4991</v>
      </c>
      <c r="F5576" s="2" t="s">
        <v>78</v>
      </c>
      <c r="G5576" s="2">
        <v>88.1</v>
      </c>
      <c r="H5576" s="2">
        <v>11.9</v>
      </c>
      <c r="I5576" s="2" t="s">
        <v>19</v>
      </c>
      <c r="J5576" s="2" t="s">
        <v>20</v>
      </c>
      <c r="K5576" s="2">
        <v>2006</v>
      </c>
      <c r="L5576" s="2" t="s">
        <v>21</v>
      </c>
      <c r="M5576" s="3">
        <v>39028</v>
      </c>
    </row>
    <row r="5577" spans="1:13" x14ac:dyDescent="0.2">
      <c r="A5577" s="1" t="s">
        <v>339</v>
      </c>
      <c r="B5577" s="2" t="s">
        <v>5443</v>
      </c>
      <c r="C5577" s="2" t="s">
        <v>15</v>
      </c>
      <c r="D5577" s="2" t="s">
        <v>5444</v>
      </c>
      <c r="E5577" s="2" t="s">
        <v>4991</v>
      </c>
      <c r="F5577" s="2" t="s">
        <v>121</v>
      </c>
      <c r="G5577" s="2">
        <v>67.900000000000006</v>
      </c>
      <c r="H5577" s="2">
        <v>32.1</v>
      </c>
      <c r="I5577" s="2" t="s">
        <v>19</v>
      </c>
      <c r="J5577" s="2" t="s">
        <v>20</v>
      </c>
      <c r="K5577" s="2">
        <v>2006</v>
      </c>
      <c r="L5577" s="2" t="s">
        <v>21</v>
      </c>
      <c r="M5577" s="3">
        <v>39028</v>
      </c>
    </row>
    <row r="5578" spans="1:13" x14ac:dyDescent="0.2">
      <c r="A5578" s="1" t="s">
        <v>87</v>
      </c>
      <c r="B5578" s="2" t="s">
        <v>5445</v>
      </c>
      <c r="C5578" s="2" t="s">
        <v>15</v>
      </c>
      <c r="D5578" s="2" t="s">
        <v>5446</v>
      </c>
      <c r="E5578" s="2" t="s">
        <v>4991</v>
      </c>
      <c r="F5578" s="2" t="s">
        <v>78</v>
      </c>
      <c r="G5578" s="2">
        <v>63.2</v>
      </c>
      <c r="H5578" s="2">
        <v>36.799999999999997</v>
      </c>
      <c r="I5578" s="2" t="s">
        <v>26</v>
      </c>
      <c r="J5578" s="2" t="s">
        <v>20</v>
      </c>
      <c r="K5578" s="2">
        <v>2006</v>
      </c>
      <c r="L5578" s="2" t="s">
        <v>21</v>
      </c>
      <c r="M5578" s="3">
        <v>39028</v>
      </c>
    </row>
    <row r="5579" spans="1:13" x14ac:dyDescent="0.2">
      <c r="A5579" s="1" t="s">
        <v>108</v>
      </c>
      <c r="B5579" s="2" t="s">
        <v>5447</v>
      </c>
      <c r="C5579" s="2" t="s">
        <v>15</v>
      </c>
      <c r="D5579" s="2" t="s">
        <v>5448</v>
      </c>
      <c r="E5579" s="2" t="s">
        <v>4991</v>
      </c>
      <c r="F5579" s="2" t="s">
        <v>97</v>
      </c>
      <c r="G5579" s="2">
        <v>69.3</v>
      </c>
      <c r="H5579" s="2">
        <v>30.7</v>
      </c>
      <c r="I5579" s="2" t="s">
        <v>19</v>
      </c>
      <c r="J5579" s="2" t="s">
        <v>20</v>
      </c>
      <c r="K5579" s="2">
        <v>2006</v>
      </c>
      <c r="L5579" s="2" t="s">
        <v>21</v>
      </c>
      <c r="M5579" s="3">
        <v>39028</v>
      </c>
    </row>
    <row r="5580" spans="1:13" x14ac:dyDescent="0.2">
      <c r="A5580" s="1" t="s">
        <v>308</v>
      </c>
      <c r="B5580" s="2" t="s">
        <v>5449</v>
      </c>
      <c r="C5580" s="2" t="s">
        <v>15</v>
      </c>
      <c r="D5580" s="2" t="s">
        <v>5450</v>
      </c>
      <c r="E5580" s="2" t="s">
        <v>4991</v>
      </c>
      <c r="F5580" s="2" t="s">
        <v>18</v>
      </c>
      <c r="G5580" s="2">
        <v>72.5</v>
      </c>
      <c r="H5580" s="2">
        <v>27.5</v>
      </c>
      <c r="I5580" s="2" t="s">
        <v>19</v>
      </c>
      <c r="J5580" s="2" t="s">
        <v>20</v>
      </c>
      <c r="K5580" s="2">
        <v>2006</v>
      </c>
      <c r="L5580" s="2" t="s">
        <v>21</v>
      </c>
      <c r="M5580" s="3">
        <v>39028</v>
      </c>
    </row>
    <row r="5581" spans="1:13" x14ac:dyDescent="0.2">
      <c r="A5581" s="1" t="s">
        <v>308</v>
      </c>
      <c r="B5581" s="2" t="s">
        <v>1694</v>
      </c>
      <c r="C5581" s="2" t="s">
        <v>42</v>
      </c>
      <c r="D5581" s="2" t="s">
        <v>5451</v>
      </c>
      <c r="E5581" s="2" t="s">
        <v>4991</v>
      </c>
      <c r="F5581" s="2" t="s">
        <v>65</v>
      </c>
      <c r="G5581" s="2">
        <v>70.3</v>
      </c>
      <c r="H5581" s="2">
        <v>29.7</v>
      </c>
      <c r="I5581" s="2" t="s">
        <v>19</v>
      </c>
      <c r="J5581" s="2" t="s">
        <v>20</v>
      </c>
      <c r="K5581" s="2">
        <v>2005</v>
      </c>
      <c r="L5581" s="2" t="s">
        <v>77</v>
      </c>
      <c r="M5581" s="3">
        <v>38664</v>
      </c>
    </row>
    <row r="5582" spans="1:13" x14ac:dyDescent="0.2">
      <c r="A5582" s="1" t="s">
        <v>374</v>
      </c>
      <c r="B5582" s="2" t="s">
        <v>1183</v>
      </c>
      <c r="C5582" s="2" t="s">
        <v>15</v>
      </c>
      <c r="D5582" s="2" t="s">
        <v>5452</v>
      </c>
      <c r="E5582" s="2" t="s">
        <v>4991</v>
      </c>
      <c r="F5582" s="2" t="s">
        <v>97</v>
      </c>
      <c r="G5582" s="2">
        <v>51.2</v>
      </c>
      <c r="H5582" s="2">
        <v>48.8</v>
      </c>
      <c r="I5582" s="2" t="s">
        <v>26</v>
      </c>
      <c r="J5582" s="2" t="s">
        <v>20</v>
      </c>
      <c r="K5582" s="2">
        <v>2005</v>
      </c>
      <c r="L5582" s="2" t="s">
        <v>77</v>
      </c>
      <c r="M5582" s="3">
        <v>38664</v>
      </c>
    </row>
    <row r="5583" spans="1:13" x14ac:dyDescent="0.2">
      <c r="A5583" s="1" t="s">
        <v>13</v>
      </c>
      <c r="B5583" s="2" t="s">
        <v>2281</v>
      </c>
      <c r="C5583" s="2" t="s">
        <v>42</v>
      </c>
      <c r="D5583" s="2" t="s">
        <v>5453</v>
      </c>
      <c r="E5583" s="2" t="s">
        <v>4991</v>
      </c>
      <c r="F5583" s="2" t="s">
        <v>65</v>
      </c>
      <c r="G5583" s="2">
        <v>44.8</v>
      </c>
      <c r="H5583" s="2">
        <v>55.3</v>
      </c>
      <c r="I5583" s="2" t="s">
        <v>26</v>
      </c>
      <c r="J5583" s="2" t="s">
        <v>20</v>
      </c>
      <c r="K5583" s="2">
        <v>2005</v>
      </c>
      <c r="L5583" s="2" t="s">
        <v>77</v>
      </c>
      <c r="M5583" s="3">
        <v>38664</v>
      </c>
    </row>
    <row r="5584" spans="1:13" x14ac:dyDescent="0.2">
      <c r="A5584" s="1" t="s">
        <v>308</v>
      </c>
      <c r="B5584" s="2" t="s">
        <v>4342</v>
      </c>
      <c r="C5584" s="2" t="s">
        <v>42</v>
      </c>
      <c r="D5584" s="2" t="s">
        <v>5454</v>
      </c>
      <c r="E5584" s="2" t="s">
        <v>4991</v>
      </c>
      <c r="F5584" s="2" t="s">
        <v>90</v>
      </c>
      <c r="G5584" s="2">
        <v>73.8</v>
      </c>
      <c r="H5584" s="2">
        <v>26.2</v>
      </c>
      <c r="I5584" s="2" t="s">
        <v>19</v>
      </c>
      <c r="J5584" s="2" t="s">
        <v>20</v>
      </c>
      <c r="K5584" s="2">
        <v>2005</v>
      </c>
      <c r="L5584" s="2" t="s">
        <v>77</v>
      </c>
      <c r="M5584" s="3">
        <v>38664</v>
      </c>
    </row>
    <row r="5585" spans="1:13" x14ac:dyDescent="0.2">
      <c r="A5585" s="1" t="s">
        <v>91</v>
      </c>
      <c r="B5585" s="2" t="s">
        <v>1114</v>
      </c>
      <c r="C5585" s="2" t="s">
        <v>15</v>
      </c>
      <c r="D5585" s="2" t="s">
        <v>5455</v>
      </c>
      <c r="E5585" s="2" t="s">
        <v>4991</v>
      </c>
      <c r="F5585" s="2" t="s">
        <v>95</v>
      </c>
      <c r="G5585" s="2">
        <v>53.7</v>
      </c>
      <c r="H5585" s="2">
        <v>46.3</v>
      </c>
      <c r="I5585" s="2" t="s">
        <v>19</v>
      </c>
      <c r="J5585" s="2" t="s">
        <v>27</v>
      </c>
      <c r="K5585" s="2">
        <v>2005</v>
      </c>
      <c r="L5585" s="2" t="s">
        <v>77</v>
      </c>
      <c r="M5585" s="3">
        <v>38664</v>
      </c>
    </row>
    <row r="5586" spans="1:13" x14ac:dyDescent="0.2">
      <c r="A5586" s="1" t="s">
        <v>66</v>
      </c>
      <c r="B5586" s="2" t="s">
        <v>1462</v>
      </c>
      <c r="C5586" s="2" t="s">
        <v>15</v>
      </c>
      <c r="D5586" s="2" t="s">
        <v>5456</v>
      </c>
      <c r="E5586" s="2" t="s">
        <v>4991</v>
      </c>
      <c r="F5586" s="2" t="s">
        <v>55</v>
      </c>
      <c r="G5586" s="2">
        <v>55.6</v>
      </c>
      <c r="H5586" s="2">
        <v>44.4</v>
      </c>
      <c r="I5586" s="2" t="s">
        <v>26</v>
      </c>
      <c r="J5586" s="2" t="s">
        <v>20</v>
      </c>
      <c r="K5586" s="2">
        <v>2005</v>
      </c>
      <c r="L5586" s="2" t="s">
        <v>77</v>
      </c>
      <c r="M5586" s="3">
        <v>38664</v>
      </c>
    </row>
    <row r="5587" spans="1:13" x14ac:dyDescent="0.2">
      <c r="A5587" s="1" t="s">
        <v>1037</v>
      </c>
      <c r="B5587" s="2" t="s">
        <v>1037</v>
      </c>
      <c r="C5587" s="2" t="s">
        <v>15</v>
      </c>
      <c r="D5587" s="2" t="s">
        <v>5457</v>
      </c>
      <c r="E5587" s="2" t="s">
        <v>4991</v>
      </c>
      <c r="F5587" s="2" t="s">
        <v>90</v>
      </c>
      <c r="G5587" s="2">
        <v>50.1</v>
      </c>
      <c r="H5587" s="2">
        <v>49.9</v>
      </c>
      <c r="I5587" s="2" t="s">
        <v>26</v>
      </c>
      <c r="J5587" s="2" t="s">
        <v>20</v>
      </c>
      <c r="K5587" s="2">
        <v>2005</v>
      </c>
      <c r="L5587" s="2" t="s">
        <v>77</v>
      </c>
      <c r="M5587" s="3">
        <v>38664</v>
      </c>
    </row>
    <row r="5588" spans="1:13" x14ac:dyDescent="0.2">
      <c r="A5588" s="1" t="s">
        <v>100</v>
      </c>
      <c r="B5588" s="2" t="s">
        <v>5458</v>
      </c>
      <c r="C5588" s="2" t="s">
        <v>15</v>
      </c>
      <c r="D5588" s="2" t="s">
        <v>5459</v>
      </c>
      <c r="E5588" s="2" t="s">
        <v>4991</v>
      </c>
      <c r="F5588" s="2" t="s">
        <v>55</v>
      </c>
      <c r="G5588" s="2">
        <v>66.7</v>
      </c>
      <c r="H5588" s="2">
        <v>33.299999999999997</v>
      </c>
      <c r="I5588" s="2" t="s">
        <v>19</v>
      </c>
      <c r="J5588" s="2" t="s">
        <v>20</v>
      </c>
      <c r="K5588" s="2">
        <v>2005</v>
      </c>
      <c r="L5588" s="2" t="s">
        <v>77</v>
      </c>
      <c r="M5588" s="3">
        <v>38664</v>
      </c>
    </row>
    <row r="5589" spans="1:13" x14ac:dyDescent="0.2">
      <c r="A5589" s="1" t="s">
        <v>621</v>
      </c>
      <c r="B5589" s="2" t="s">
        <v>5417</v>
      </c>
      <c r="C5589" s="2" t="s">
        <v>15</v>
      </c>
      <c r="D5589" s="2" t="s">
        <v>5460</v>
      </c>
      <c r="E5589" s="2" t="s">
        <v>4991</v>
      </c>
      <c r="F5589" s="2" t="s">
        <v>55</v>
      </c>
      <c r="G5589" s="2">
        <v>51.1</v>
      </c>
      <c r="H5589" s="2">
        <v>48.9</v>
      </c>
      <c r="I5589" s="2" t="s">
        <v>26</v>
      </c>
      <c r="J5589" s="2" t="s">
        <v>20</v>
      </c>
      <c r="K5589" s="2">
        <v>2005</v>
      </c>
      <c r="L5589" s="2" t="s">
        <v>77</v>
      </c>
      <c r="M5589" s="3">
        <v>38664</v>
      </c>
    </row>
    <row r="5590" spans="1:13" x14ac:dyDescent="0.2">
      <c r="A5590" s="1" t="s">
        <v>308</v>
      </c>
      <c r="B5590" s="2" t="s">
        <v>5449</v>
      </c>
      <c r="C5590" s="2" t="s">
        <v>15</v>
      </c>
      <c r="D5590" s="2" t="s">
        <v>5461</v>
      </c>
      <c r="E5590" s="2" t="s">
        <v>4991</v>
      </c>
      <c r="F5590" s="2" t="s">
        <v>51</v>
      </c>
      <c r="G5590" s="2">
        <v>60.7</v>
      </c>
      <c r="H5590" s="2">
        <v>39.299999999999997</v>
      </c>
      <c r="I5590" s="2" t="s">
        <v>26</v>
      </c>
      <c r="J5590" s="2" t="s">
        <v>20</v>
      </c>
      <c r="K5590" s="2">
        <v>2005</v>
      </c>
      <c r="L5590" s="2" t="s">
        <v>77</v>
      </c>
      <c r="M5590" s="3">
        <v>38664</v>
      </c>
    </row>
    <row r="5591" spans="1:13" x14ac:dyDescent="0.2">
      <c r="A5591" s="1" t="s">
        <v>242</v>
      </c>
      <c r="B5591" s="2" t="s">
        <v>243</v>
      </c>
      <c r="C5591" s="2" t="s">
        <v>15</v>
      </c>
      <c r="D5591" s="2" t="s">
        <v>5462</v>
      </c>
      <c r="E5591" s="2" t="s">
        <v>4991</v>
      </c>
      <c r="F5591" s="2" t="s">
        <v>115</v>
      </c>
      <c r="G5591" s="2">
        <v>45.4</v>
      </c>
      <c r="H5591" s="2">
        <v>54.6</v>
      </c>
      <c r="I5591" s="2" t="s">
        <v>26</v>
      </c>
      <c r="J5591" s="2" t="s">
        <v>20</v>
      </c>
      <c r="K5591" s="2">
        <v>2004</v>
      </c>
      <c r="L5591" s="2" t="s">
        <v>21</v>
      </c>
      <c r="M5591" s="3">
        <v>38293</v>
      </c>
    </row>
    <row r="5592" spans="1:13" x14ac:dyDescent="0.2">
      <c r="A5592" s="1" t="s">
        <v>242</v>
      </c>
      <c r="B5592" s="2" t="s">
        <v>243</v>
      </c>
      <c r="C5592" s="2" t="s">
        <v>15</v>
      </c>
      <c r="D5592" s="2" t="s">
        <v>5463</v>
      </c>
      <c r="E5592" s="2" t="s">
        <v>4991</v>
      </c>
      <c r="F5592" s="2" t="s">
        <v>95</v>
      </c>
      <c r="G5592" s="2">
        <v>37.4</v>
      </c>
      <c r="H5592" s="2">
        <v>62.6</v>
      </c>
      <c r="I5592" s="2" t="s">
        <v>26</v>
      </c>
      <c r="J5592" s="2" t="s">
        <v>27</v>
      </c>
      <c r="K5592" s="2">
        <v>2004</v>
      </c>
      <c r="L5592" s="2" t="s">
        <v>21</v>
      </c>
      <c r="M5592" s="3">
        <v>38293</v>
      </c>
    </row>
    <row r="5593" spans="1:13" x14ac:dyDescent="0.2">
      <c r="A5593" s="1" t="s">
        <v>242</v>
      </c>
      <c r="B5593" s="2" t="s">
        <v>324</v>
      </c>
      <c r="C5593" s="2" t="s">
        <v>15</v>
      </c>
      <c r="D5593" s="2" t="s">
        <v>5464</v>
      </c>
      <c r="E5593" s="2" t="s">
        <v>4991</v>
      </c>
      <c r="F5593" s="2" t="s">
        <v>245</v>
      </c>
      <c r="G5593" s="2">
        <v>81</v>
      </c>
      <c r="H5593" s="2">
        <v>19</v>
      </c>
      <c r="I5593" s="2" t="s">
        <v>19</v>
      </c>
      <c r="J5593" s="2" t="s">
        <v>20</v>
      </c>
      <c r="K5593" s="2">
        <v>2004</v>
      </c>
      <c r="L5593" s="2" t="s">
        <v>21</v>
      </c>
      <c r="M5593" s="3">
        <v>38293</v>
      </c>
    </row>
    <row r="5594" spans="1:13" x14ac:dyDescent="0.2">
      <c r="A5594" s="1" t="s">
        <v>79</v>
      </c>
      <c r="B5594" s="2" t="s">
        <v>826</v>
      </c>
      <c r="C5594" s="2" t="s">
        <v>42</v>
      </c>
      <c r="D5594" s="2" t="s">
        <v>5465</v>
      </c>
      <c r="E5594" s="2" t="s">
        <v>4991</v>
      </c>
      <c r="F5594" s="2" t="s">
        <v>78</v>
      </c>
      <c r="G5594" s="2">
        <v>68.900000000000006</v>
      </c>
      <c r="H5594" s="2">
        <v>31.1</v>
      </c>
      <c r="I5594" s="2" t="s">
        <v>19</v>
      </c>
      <c r="J5594" s="2" t="s">
        <v>20</v>
      </c>
      <c r="K5594" s="2">
        <v>2004</v>
      </c>
      <c r="L5594" s="2" t="s">
        <v>21</v>
      </c>
      <c r="M5594" s="3">
        <v>38293</v>
      </c>
    </row>
    <row r="5595" spans="1:13" x14ac:dyDescent="0.2">
      <c r="A5595" s="1" t="s">
        <v>79</v>
      </c>
      <c r="B5595" s="2" t="s">
        <v>1384</v>
      </c>
      <c r="C5595" s="2" t="s">
        <v>24</v>
      </c>
      <c r="D5595" s="4">
        <v>84350000</v>
      </c>
      <c r="E5595" s="2" t="s">
        <v>4991</v>
      </c>
      <c r="F5595" s="2" t="s">
        <v>48</v>
      </c>
      <c r="G5595" s="2">
        <v>67.599999999999994</v>
      </c>
      <c r="H5595" s="2">
        <v>32.4</v>
      </c>
      <c r="I5595" s="2" t="s">
        <v>19</v>
      </c>
      <c r="J5595" s="2" t="s">
        <v>20</v>
      </c>
      <c r="K5595" s="2">
        <v>2004</v>
      </c>
      <c r="L5595" s="2" t="s">
        <v>21</v>
      </c>
      <c r="M5595" s="3">
        <v>38293</v>
      </c>
    </row>
    <row r="5596" spans="1:13" x14ac:dyDescent="0.2">
      <c r="A5596" s="1" t="s">
        <v>242</v>
      </c>
      <c r="B5596" s="2" t="s">
        <v>829</v>
      </c>
      <c r="C5596" s="2" t="s">
        <v>15</v>
      </c>
      <c r="D5596" s="2" t="s">
        <v>5466</v>
      </c>
      <c r="E5596" s="2" t="s">
        <v>4991</v>
      </c>
      <c r="F5596" s="2" t="s">
        <v>93</v>
      </c>
      <c r="G5596" s="2">
        <v>44.7</v>
      </c>
      <c r="H5596" s="2">
        <v>55.3</v>
      </c>
      <c r="I5596" s="2" t="s">
        <v>26</v>
      </c>
      <c r="J5596" s="2" t="s">
        <v>27</v>
      </c>
      <c r="K5596" s="2">
        <v>2004</v>
      </c>
      <c r="L5596" s="2" t="s">
        <v>21</v>
      </c>
      <c r="M5596" s="3">
        <v>38293</v>
      </c>
    </row>
    <row r="5597" spans="1:13" x14ac:dyDescent="0.2">
      <c r="A5597" s="1" t="s">
        <v>108</v>
      </c>
      <c r="B5597" s="2" t="s">
        <v>573</v>
      </c>
      <c r="C5597" s="2" t="s">
        <v>15</v>
      </c>
      <c r="D5597" s="2" t="s">
        <v>5467</v>
      </c>
      <c r="E5597" s="2" t="s">
        <v>4991</v>
      </c>
      <c r="F5597" s="2" t="s">
        <v>159</v>
      </c>
      <c r="G5597" s="2">
        <v>71.8</v>
      </c>
      <c r="H5597" s="2">
        <v>28.2</v>
      </c>
      <c r="I5597" s="2" t="s">
        <v>19</v>
      </c>
      <c r="J5597" s="2" t="s">
        <v>27</v>
      </c>
      <c r="K5597" s="2">
        <v>2004</v>
      </c>
      <c r="L5597" s="2" t="s">
        <v>21</v>
      </c>
      <c r="M5597" s="3">
        <v>38293</v>
      </c>
    </row>
    <row r="5598" spans="1:13" x14ac:dyDescent="0.2">
      <c r="A5598" s="1" t="s">
        <v>363</v>
      </c>
      <c r="B5598" s="2" t="s">
        <v>2508</v>
      </c>
      <c r="C5598" s="2" t="s">
        <v>15</v>
      </c>
      <c r="D5598" s="2" t="s">
        <v>5468</v>
      </c>
      <c r="E5598" s="2" t="s">
        <v>4991</v>
      </c>
      <c r="F5598" s="2" t="s">
        <v>2206</v>
      </c>
      <c r="G5598" s="2">
        <v>62.7</v>
      </c>
      <c r="H5598" s="2">
        <v>37.299999999999997</v>
      </c>
      <c r="I5598" s="2" t="s">
        <v>26</v>
      </c>
      <c r="J5598" s="2" t="s">
        <v>20</v>
      </c>
      <c r="K5598" s="2">
        <v>2004</v>
      </c>
      <c r="L5598" s="2" t="s">
        <v>21</v>
      </c>
      <c r="M5598" s="3">
        <v>38293</v>
      </c>
    </row>
    <row r="5599" spans="1:13" x14ac:dyDescent="0.2">
      <c r="A5599" s="1" t="s">
        <v>374</v>
      </c>
      <c r="B5599" s="2" t="s">
        <v>1183</v>
      </c>
      <c r="C5599" s="2" t="s">
        <v>15</v>
      </c>
      <c r="D5599" s="2" t="s">
        <v>5469</v>
      </c>
      <c r="E5599" s="2" t="s">
        <v>4991</v>
      </c>
      <c r="F5599" s="2" t="s">
        <v>65</v>
      </c>
      <c r="G5599" s="2">
        <v>34.1</v>
      </c>
      <c r="H5599" s="2">
        <v>65.900000000000006</v>
      </c>
      <c r="I5599" s="2" t="s">
        <v>26</v>
      </c>
      <c r="J5599" s="2" t="s">
        <v>20</v>
      </c>
      <c r="K5599" s="2">
        <v>2004</v>
      </c>
      <c r="L5599" s="2" t="s">
        <v>21</v>
      </c>
      <c r="M5599" s="3">
        <v>38293</v>
      </c>
    </row>
    <row r="5600" spans="1:13" x14ac:dyDescent="0.2">
      <c r="A5600" s="1" t="s">
        <v>108</v>
      </c>
      <c r="B5600" s="2" t="s">
        <v>465</v>
      </c>
      <c r="C5600" s="2" t="s">
        <v>42</v>
      </c>
      <c r="D5600" s="2" t="s">
        <v>5470</v>
      </c>
      <c r="E5600" s="2" t="s">
        <v>4991</v>
      </c>
      <c r="F5600" s="2" t="s">
        <v>78</v>
      </c>
      <c r="G5600" s="2">
        <v>70</v>
      </c>
      <c r="H5600" s="2">
        <v>30</v>
      </c>
      <c r="I5600" s="2" t="s">
        <v>19</v>
      </c>
      <c r="J5600" s="2" t="s">
        <v>20</v>
      </c>
      <c r="K5600" s="2">
        <v>2004</v>
      </c>
      <c r="L5600" s="2" t="s">
        <v>21</v>
      </c>
      <c r="M5600" s="3">
        <v>38293</v>
      </c>
    </row>
    <row r="5601" spans="1:13" x14ac:dyDescent="0.2">
      <c r="A5601" s="1" t="s">
        <v>242</v>
      </c>
      <c r="B5601" s="2" t="s">
        <v>751</v>
      </c>
      <c r="C5601" s="2" t="s">
        <v>15</v>
      </c>
      <c r="D5601" s="2" t="s">
        <v>5471</v>
      </c>
      <c r="E5601" s="2" t="s">
        <v>4991</v>
      </c>
      <c r="F5601" s="2" t="s">
        <v>149</v>
      </c>
      <c r="G5601" s="2">
        <v>50.5</v>
      </c>
      <c r="H5601" s="2">
        <v>49.5</v>
      </c>
      <c r="I5601" s="2" t="s">
        <v>26</v>
      </c>
      <c r="J5601" s="2" t="s">
        <v>20</v>
      </c>
      <c r="K5601" s="2">
        <v>2004</v>
      </c>
      <c r="L5601" s="2" t="s">
        <v>21</v>
      </c>
      <c r="M5601" s="3">
        <v>38293</v>
      </c>
    </row>
    <row r="5602" spans="1:13" x14ac:dyDescent="0.2">
      <c r="A5602" s="1" t="s">
        <v>339</v>
      </c>
      <c r="B5602" s="2" t="s">
        <v>2568</v>
      </c>
      <c r="C5602" s="2" t="s">
        <v>15</v>
      </c>
      <c r="D5602" s="2" t="s">
        <v>5472</v>
      </c>
      <c r="E5602" s="2" t="s">
        <v>4991</v>
      </c>
      <c r="F5602" s="2" t="s">
        <v>115</v>
      </c>
      <c r="G5602" s="2">
        <v>69.2</v>
      </c>
      <c r="H5602" s="2">
        <v>30.8</v>
      </c>
      <c r="I5602" s="2" t="s">
        <v>19</v>
      </c>
      <c r="J5602" s="2" t="s">
        <v>20</v>
      </c>
      <c r="K5602" s="2">
        <v>2004</v>
      </c>
      <c r="L5602" s="2" t="s">
        <v>21</v>
      </c>
      <c r="M5602" s="3">
        <v>38293</v>
      </c>
    </row>
    <row r="5603" spans="1:13" x14ac:dyDescent="0.2">
      <c r="A5603" s="1" t="s">
        <v>374</v>
      </c>
      <c r="B5603" s="2" t="s">
        <v>679</v>
      </c>
      <c r="C5603" s="2" t="s">
        <v>15</v>
      </c>
      <c r="D5603" s="2" t="s">
        <v>5473</v>
      </c>
      <c r="E5603" s="2" t="s">
        <v>4991</v>
      </c>
      <c r="F5603" s="2" t="s">
        <v>95</v>
      </c>
      <c r="G5603" s="2">
        <v>19.600000000000001</v>
      </c>
      <c r="H5603" s="2">
        <v>80.400000000000006</v>
      </c>
      <c r="I5603" s="2" t="s">
        <v>26</v>
      </c>
      <c r="J5603" s="2" t="s">
        <v>27</v>
      </c>
      <c r="K5603" s="2">
        <v>2004</v>
      </c>
      <c r="L5603" s="2" t="s">
        <v>21</v>
      </c>
      <c r="M5603" s="3">
        <v>38293</v>
      </c>
    </row>
    <row r="5604" spans="1:13" x14ac:dyDescent="0.2">
      <c r="A5604" s="1" t="s">
        <v>100</v>
      </c>
      <c r="B5604" s="2" t="s">
        <v>134</v>
      </c>
      <c r="C5604" s="2" t="s">
        <v>15</v>
      </c>
      <c r="D5604" s="2" t="s">
        <v>5474</v>
      </c>
      <c r="E5604" s="2" t="s">
        <v>4991</v>
      </c>
      <c r="F5604" s="2" t="s">
        <v>251</v>
      </c>
      <c r="G5604" s="2">
        <v>53.2</v>
      </c>
      <c r="H5604" s="2">
        <v>46.8</v>
      </c>
      <c r="I5604" s="2" t="s">
        <v>26</v>
      </c>
      <c r="J5604" s="2" t="s">
        <v>20</v>
      </c>
      <c r="K5604" s="2">
        <v>2004</v>
      </c>
      <c r="L5604" s="2" t="s">
        <v>21</v>
      </c>
      <c r="M5604" s="3">
        <v>38293</v>
      </c>
    </row>
    <row r="5605" spans="1:13" x14ac:dyDescent="0.2">
      <c r="A5605" s="1" t="s">
        <v>242</v>
      </c>
      <c r="B5605" s="2" t="s">
        <v>646</v>
      </c>
      <c r="C5605" s="2" t="s">
        <v>15</v>
      </c>
      <c r="D5605" s="2" t="s">
        <v>5475</v>
      </c>
      <c r="E5605" s="2" t="s">
        <v>4991</v>
      </c>
      <c r="F5605" s="2" t="s">
        <v>18</v>
      </c>
      <c r="G5605" s="2">
        <v>79.5</v>
      </c>
      <c r="H5605" s="2">
        <v>20.5</v>
      </c>
      <c r="I5605" s="2" t="s">
        <v>19</v>
      </c>
      <c r="J5605" s="2" t="s">
        <v>20</v>
      </c>
      <c r="K5605" s="2">
        <v>2004</v>
      </c>
      <c r="L5605" s="2" t="s">
        <v>21</v>
      </c>
      <c r="M5605" s="3">
        <v>38293</v>
      </c>
    </row>
    <row r="5606" spans="1:13" x14ac:dyDescent="0.2">
      <c r="A5606" s="1" t="s">
        <v>100</v>
      </c>
      <c r="B5606" s="2" t="s">
        <v>332</v>
      </c>
      <c r="C5606" s="2" t="s">
        <v>15</v>
      </c>
      <c r="D5606" s="2" t="s">
        <v>5476</v>
      </c>
      <c r="E5606" s="2" t="s">
        <v>4991</v>
      </c>
      <c r="F5606" s="2" t="s">
        <v>48</v>
      </c>
      <c r="G5606" s="2">
        <v>38.700000000000003</v>
      </c>
      <c r="H5606" s="2">
        <v>61.3</v>
      </c>
      <c r="I5606" s="2" t="s">
        <v>26</v>
      </c>
      <c r="J5606" s="2" t="s">
        <v>20</v>
      </c>
      <c r="K5606" s="2">
        <v>2004</v>
      </c>
      <c r="L5606" s="2" t="s">
        <v>21</v>
      </c>
      <c r="M5606" s="3">
        <v>38293</v>
      </c>
    </row>
    <row r="5607" spans="1:13" x14ac:dyDescent="0.2">
      <c r="A5607" s="1" t="s">
        <v>100</v>
      </c>
      <c r="B5607" s="2" t="s">
        <v>332</v>
      </c>
      <c r="C5607" s="2" t="s">
        <v>15</v>
      </c>
      <c r="D5607" s="2" t="s">
        <v>5476</v>
      </c>
      <c r="E5607" s="2" t="s">
        <v>4991</v>
      </c>
      <c r="F5607" s="2" t="s">
        <v>159</v>
      </c>
      <c r="G5607" s="2">
        <v>33.200000000000003</v>
      </c>
      <c r="H5607" s="2">
        <v>66.8</v>
      </c>
      <c r="I5607" s="2" t="s">
        <v>26</v>
      </c>
      <c r="J5607" s="2" t="s">
        <v>20</v>
      </c>
      <c r="K5607" s="2">
        <v>2004</v>
      </c>
      <c r="L5607" s="2" t="s">
        <v>21</v>
      </c>
      <c r="M5607" s="3">
        <v>38293</v>
      </c>
    </row>
    <row r="5608" spans="1:13" x14ac:dyDescent="0.2">
      <c r="A5608" s="1" t="s">
        <v>87</v>
      </c>
      <c r="B5608" s="2" t="s">
        <v>5477</v>
      </c>
      <c r="C5608" s="2" t="s">
        <v>15</v>
      </c>
      <c r="D5608" s="2" t="s">
        <v>5478</v>
      </c>
      <c r="E5608" s="2" t="s">
        <v>4991</v>
      </c>
      <c r="F5608" s="2" t="s">
        <v>136</v>
      </c>
      <c r="G5608" s="2">
        <v>65.599999999999994</v>
      </c>
      <c r="H5608" s="2">
        <v>34.5</v>
      </c>
      <c r="I5608" s="2" t="s">
        <v>26</v>
      </c>
      <c r="J5608" s="2" t="s">
        <v>20</v>
      </c>
      <c r="K5608" s="2">
        <v>2004</v>
      </c>
      <c r="L5608" s="2" t="s">
        <v>21</v>
      </c>
      <c r="M5608" s="3">
        <v>38293</v>
      </c>
    </row>
    <row r="5609" spans="1:13" x14ac:dyDescent="0.2">
      <c r="A5609" s="1" t="s">
        <v>391</v>
      </c>
      <c r="B5609" s="2" t="s">
        <v>5028</v>
      </c>
      <c r="C5609" s="2" t="s">
        <v>15</v>
      </c>
      <c r="D5609" s="2" t="s">
        <v>5479</v>
      </c>
      <c r="E5609" s="2" t="s">
        <v>4991</v>
      </c>
      <c r="F5609" s="2" t="s">
        <v>245</v>
      </c>
      <c r="G5609" s="2">
        <v>66.099999999999994</v>
      </c>
      <c r="H5609" s="2">
        <v>33.9</v>
      </c>
      <c r="I5609" s="2" t="s">
        <v>26</v>
      </c>
      <c r="J5609" s="2" t="s">
        <v>20</v>
      </c>
      <c r="K5609" s="2">
        <v>2004</v>
      </c>
      <c r="L5609" s="2" t="s">
        <v>21</v>
      </c>
      <c r="M5609" s="3">
        <v>38293</v>
      </c>
    </row>
    <row r="5610" spans="1:13" x14ac:dyDescent="0.2">
      <c r="A5610" s="1" t="s">
        <v>79</v>
      </c>
      <c r="B5610" s="2" t="s">
        <v>5143</v>
      </c>
      <c r="C5610" s="2" t="s">
        <v>15</v>
      </c>
      <c r="D5610" s="2" t="s">
        <v>5480</v>
      </c>
      <c r="E5610" s="2" t="s">
        <v>4991</v>
      </c>
      <c r="F5610" s="2" t="s">
        <v>121</v>
      </c>
      <c r="G5610" s="2">
        <v>79</v>
      </c>
      <c r="H5610" s="2">
        <v>21</v>
      </c>
      <c r="I5610" s="2" t="s">
        <v>19</v>
      </c>
      <c r="J5610" s="2" t="s">
        <v>20</v>
      </c>
      <c r="K5610" s="2">
        <v>2004</v>
      </c>
      <c r="L5610" s="2" t="s">
        <v>21</v>
      </c>
      <c r="M5610" s="3">
        <v>38293</v>
      </c>
    </row>
    <row r="5611" spans="1:13" x14ac:dyDescent="0.2">
      <c r="A5611" s="1" t="s">
        <v>116</v>
      </c>
      <c r="B5611" s="2" t="s">
        <v>5114</v>
      </c>
      <c r="C5611" s="2" t="s">
        <v>15</v>
      </c>
      <c r="D5611" s="2" t="s">
        <v>5481</v>
      </c>
      <c r="E5611" s="2" t="s">
        <v>4991</v>
      </c>
      <c r="F5611" s="2" t="s">
        <v>115</v>
      </c>
      <c r="G5611" s="2">
        <v>78.099999999999994</v>
      </c>
      <c r="H5611" s="2">
        <v>21.9</v>
      </c>
      <c r="I5611" s="2" t="s">
        <v>19</v>
      </c>
      <c r="J5611" s="2" t="s">
        <v>20</v>
      </c>
      <c r="K5611" s="2">
        <v>2004</v>
      </c>
      <c r="L5611" s="2" t="s">
        <v>21</v>
      </c>
      <c r="M5611" s="3">
        <v>38293</v>
      </c>
    </row>
    <row r="5612" spans="1:13" x14ac:dyDescent="0.2">
      <c r="A5612" s="1" t="s">
        <v>108</v>
      </c>
      <c r="B5612" s="2" t="s">
        <v>5106</v>
      </c>
      <c r="C5612" s="2" t="s">
        <v>15</v>
      </c>
      <c r="D5612" s="2" t="s">
        <v>5482</v>
      </c>
      <c r="E5612" s="2" t="s">
        <v>4991</v>
      </c>
      <c r="F5612" s="2" t="s">
        <v>140</v>
      </c>
      <c r="G5612" s="2">
        <v>65.7</v>
      </c>
      <c r="H5612" s="2">
        <v>34.299999999999997</v>
      </c>
      <c r="I5612" s="2" t="s">
        <v>26</v>
      </c>
      <c r="J5612" s="2" t="s">
        <v>20</v>
      </c>
      <c r="K5612" s="2">
        <v>2004</v>
      </c>
      <c r="L5612" s="2" t="s">
        <v>21</v>
      </c>
      <c r="M5612" s="3">
        <v>38293</v>
      </c>
    </row>
    <row r="5613" spans="1:13" x14ac:dyDescent="0.2">
      <c r="A5613" s="1" t="s">
        <v>87</v>
      </c>
      <c r="B5613" s="2" t="s">
        <v>5483</v>
      </c>
      <c r="C5613" s="2" t="s">
        <v>15</v>
      </c>
      <c r="D5613" s="2" t="s">
        <v>5484</v>
      </c>
      <c r="E5613" s="2" t="s">
        <v>4991</v>
      </c>
      <c r="F5613" s="2" t="s">
        <v>115</v>
      </c>
      <c r="G5613" s="2">
        <v>95.7</v>
      </c>
      <c r="H5613" s="2">
        <v>4.4000000000000004</v>
      </c>
      <c r="I5613" s="2" t="s">
        <v>19</v>
      </c>
      <c r="J5613" s="2" t="s">
        <v>20</v>
      </c>
      <c r="K5613" s="2">
        <v>2004</v>
      </c>
      <c r="L5613" s="2" t="s">
        <v>21</v>
      </c>
      <c r="M5613" s="3">
        <v>38293</v>
      </c>
    </row>
    <row r="5614" spans="1:13" x14ac:dyDescent="0.2">
      <c r="A5614" s="1" t="s">
        <v>100</v>
      </c>
      <c r="B5614" s="2" t="s">
        <v>101</v>
      </c>
      <c r="C5614" s="2" t="s">
        <v>15</v>
      </c>
      <c r="D5614" s="2" t="s">
        <v>5485</v>
      </c>
      <c r="E5614" s="2" t="s">
        <v>4991</v>
      </c>
      <c r="F5614" s="2" t="s">
        <v>35</v>
      </c>
      <c r="G5614" s="2">
        <v>39.299999999999997</v>
      </c>
      <c r="H5614" s="2">
        <v>60.7</v>
      </c>
      <c r="I5614" s="2" t="s">
        <v>26</v>
      </c>
      <c r="J5614" s="2" t="s">
        <v>20</v>
      </c>
      <c r="K5614" s="2">
        <v>2004</v>
      </c>
      <c r="L5614" s="2" t="s">
        <v>21</v>
      </c>
      <c r="M5614" s="3">
        <v>38293</v>
      </c>
    </row>
    <row r="5615" spans="1:13" x14ac:dyDescent="0.2">
      <c r="A5615" s="1" t="s">
        <v>329</v>
      </c>
      <c r="B5615" s="2" t="s">
        <v>1294</v>
      </c>
      <c r="C5615" s="2" t="s">
        <v>15</v>
      </c>
      <c r="D5615" s="2" t="s">
        <v>5486</v>
      </c>
      <c r="E5615" s="2" t="s">
        <v>4991</v>
      </c>
      <c r="F5615" s="2" t="s">
        <v>55</v>
      </c>
      <c r="G5615" s="2">
        <v>46.8</v>
      </c>
      <c r="H5615" s="2">
        <v>53.2</v>
      </c>
      <c r="I5615" s="2" t="s">
        <v>26</v>
      </c>
      <c r="J5615" s="2" t="s">
        <v>20</v>
      </c>
      <c r="K5615" s="2">
        <v>2004</v>
      </c>
      <c r="L5615" s="2" t="s">
        <v>21</v>
      </c>
      <c r="M5615" s="3">
        <v>38293</v>
      </c>
    </row>
    <row r="5616" spans="1:13" x14ac:dyDescent="0.2">
      <c r="A5616" s="1" t="s">
        <v>116</v>
      </c>
      <c r="B5616" s="2" t="s">
        <v>5311</v>
      </c>
      <c r="C5616" s="2" t="s">
        <v>15</v>
      </c>
      <c r="D5616" s="2" t="s">
        <v>5487</v>
      </c>
      <c r="E5616" s="2" t="s">
        <v>4991</v>
      </c>
      <c r="F5616" s="2" t="s">
        <v>233</v>
      </c>
      <c r="G5616" s="2">
        <v>66.400000000000006</v>
      </c>
      <c r="H5616" s="2">
        <v>33.6</v>
      </c>
      <c r="I5616" s="2" t="s">
        <v>26</v>
      </c>
      <c r="J5616" s="2" t="s">
        <v>20</v>
      </c>
      <c r="K5616" s="2">
        <v>2004</v>
      </c>
      <c r="L5616" s="2" t="s">
        <v>21</v>
      </c>
      <c r="M5616" s="3">
        <v>38293</v>
      </c>
    </row>
    <row r="5617" spans="1:13" x14ac:dyDescent="0.2">
      <c r="A5617" s="1" t="s">
        <v>220</v>
      </c>
      <c r="B5617" s="2" t="s">
        <v>5488</v>
      </c>
      <c r="C5617" s="2" t="s">
        <v>15</v>
      </c>
      <c r="D5617" s="2" t="s">
        <v>5489</v>
      </c>
      <c r="E5617" s="2" t="s">
        <v>4991</v>
      </c>
      <c r="F5617" s="2" t="s">
        <v>95</v>
      </c>
      <c r="G5617" s="2">
        <v>65</v>
      </c>
      <c r="H5617" s="2">
        <v>35</v>
      </c>
      <c r="I5617" s="2" t="s">
        <v>26</v>
      </c>
      <c r="J5617" s="2" t="s">
        <v>20</v>
      </c>
      <c r="K5617" s="2">
        <v>2004</v>
      </c>
      <c r="L5617" s="2" t="s">
        <v>21</v>
      </c>
      <c r="M5617" s="3">
        <v>38293</v>
      </c>
    </row>
    <row r="5618" spans="1:13" x14ac:dyDescent="0.2">
      <c r="A5618" s="1" t="s">
        <v>150</v>
      </c>
      <c r="B5618" s="2" t="s">
        <v>3219</v>
      </c>
      <c r="C5618" s="2" t="s">
        <v>15</v>
      </c>
      <c r="D5618" s="2" t="s">
        <v>5490</v>
      </c>
      <c r="E5618" s="2" t="s">
        <v>4991</v>
      </c>
      <c r="F5618" s="2" t="s">
        <v>233</v>
      </c>
      <c r="G5618" s="2">
        <v>64.599999999999994</v>
      </c>
      <c r="H5618" s="2">
        <v>35.4</v>
      </c>
      <c r="I5618" s="2" t="s">
        <v>26</v>
      </c>
      <c r="J5618" s="2" t="s">
        <v>20</v>
      </c>
      <c r="K5618" s="2">
        <v>2004</v>
      </c>
      <c r="L5618" s="2" t="s">
        <v>21</v>
      </c>
      <c r="M5618" s="3">
        <v>38293</v>
      </c>
    </row>
    <row r="5619" spans="1:13" x14ac:dyDescent="0.2">
      <c r="A5619" s="1" t="s">
        <v>116</v>
      </c>
      <c r="B5619" s="2" t="s">
        <v>5204</v>
      </c>
      <c r="C5619" s="2" t="s">
        <v>15</v>
      </c>
      <c r="D5619" s="2" t="s">
        <v>5491</v>
      </c>
      <c r="E5619" s="2" t="s">
        <v>4991</v>
      </c>
      <c r="F5619" s="2" t="s">
        <v>48</v>
      </c>
      <c r="G5619" s="2">
        <v>57.3</v>
      </c>
      <c r="H5619" s="2">
        <v>42.7</v>
      </c>
      <c r="I5619" s="2" t="s">
        <v>26</v>
      </c>
      <c r="J5619" s="2" t="s">
        <v>20</v>
      </c>
      <c r="K5619" s="2">
        <v>2004</v>
      </c>
      <c r="L5619" s="2" t="s">
        <v>21</v>
      </c>
      <c r="M5619" s="3">
        <v>38293</v>
      </c>
    </row>
    <row r="5620" spans="1:13" x14ac:dyDescent="0.2">
      <c r="A5620" s="1" t="s">
        <v>79</v>
      </c>
      <c r="B5620" s="2" t="s">
        <v>5492</v>
      </c>
      <c r="C5620" s="2" t="s">
        <v>15</v>
      </c>
      <c r="D5620" s="2" t="s">
        <v>5493</v>
      </c>
      <c r="E5620" s="2" t="s">
        <v>4991</v>
      </c>
      <c r="F5620" s="2" t="s">
        <v>176</v>
      </c>
      <c r="G5620" s="2">
        <v>61.8</v>
      </c>
      <c r="H5620" s="2">
        <v>38.200000000000003</v>
      </c>
      <c r="I5620" s="2" t="s">
        <v>26</v>
      </c>
      <c r="J5620" s="2" t="s">
        <v>20</v>
      </c>
      <c r="K5620" s="2">
        <v>2004</v>
      </c>
      <c r="L5620" s="2" t="s">
        <v>21</v>
      </c>
      <c r="M5620" s="3">
        <v>38293</v>
      </c>
    </row>
    <row r="5621" spans="1:13" x14ac:dyDescent="0.2">
      <c r="A5621" s="1" t="s">
        <v>116</v>
      </c>
      <c r="B5621" s="2" t="s">
        <v>5494</v>
      </c>
      <c r="C5621" s="2" t="s">
        <v>15</v>
      </c>
      <c r="D5621" s="2" t="s">
        <v>5495</v>
      </c>
      <c r="E5621" s="2" t="s">
        <v>4991</v>
      </c>
      <c r="F5621" s="2" t="s">
        <v>97</v>
      </c>
      <c r="G5621" s="2">
        <v>51</v>
      </c>
      <c r="H5621" s="2">
        <v>49</v>
      </c>
      <c r="I5621" s="2" t="s">
        <v>26</v>
      </c>
      <c r="J5621" s="2" t="s">
        <v>20</v>
      </c>
      <c r="K5621" s="2">
        <v>2004</v>
      </c>
      <c r="L5621" s="2" t="s">
        <v>21</v>
      </c>
      <c r="M5621" s="3">
        <v>38293</v>
      </c>
    </row>
    <row r="5622" spans="1:13" x14ac:dyDescent="0.2">
      <c r="A5622" s="1" t="s">
        <v>108</v>
      </c>
      <c r="B5622" s="2" t="s">
        <v>5447</v>
      </c>
      <c r="C5622" s="2" t="s">
        <v>15</v>
      </c>
      <c r="D5622" s="2" t="s">
        <v>5496</v>
      </c>
      <c r="E5622" s="2" t="s">
        <v>4991</v>
      </c>
      <c r="F5622" s="2" t="s">
        <v>93</v>
      </c>
      <c r="G5622" s="2">
        <v>59.1</v>
      </c>
      <c r="H5622" s="2">
        <v>40.9</v>
      </c>
      <c r="I5622" s="2" t="s">
        <v>26</v>
      </c>
      <c r="J5622" s="2" t="s">
        <v>20</v>
      </c>
      <c r="K5622" s="2">
        <v>2004</v>
      </c>
      <c r="L5622" s="2" t="s">
        <v>21</v>
      </c>
      <c r="M5622" s="3">
        <v>38293</v>
      </c>
    </row>
    <row r="5623" spans="1:13" x14ac:dyDescent="0.2">
      <c r="A5623" s="1" t="s">
        <v>91</v>
      </c>
      <c r="B5623" s="2" t="s">
        <v>589</v>
      </c>
      <c r="C5623" s="2" t="s">
        <v>15</v>
      </c>
      <c r="D5623" s="2" t="s">
        <v>5497</v>
      </c>
      <c r="E5623" s="2" t="s">
        <v>4991</v>
      </c>
      <c r="F5623" s="2" t="s">
        <v>107</v>
      </c>
      <c r="G5623" s="2">
        <v>70.8</v>
      </c>
      <c r="H5623" s="2">
        <v>29.2</v>
      </c>
      <c r="I5623" s="2" t="s">
        <v>19</v>
      </c>
      <c r="J5623" s="2" t="s">
        <v>20</v>
      </c>
      <c r="K5623" s="2">
        <v>2004</v>
      </c>
      <c r="L5623" s="2" t="s">
        <v>49</v>
      </c>
      <c r="M5623" s="3">
        <v>38048</v>
      </c>
    </row>
    <row r="5624" spans="1:13" x14ac:dyDescent="0.2">
      <c r="A5624" s="1" t="s">
        <v>339</v>
      </c>
      <c r="B5624" s="2" t="s">
        <v>476</v>
      </c>
      <c r="C5624" s="2" t="s">
        <v>42</v>
      </c>
      <c r="D5624" s="2" t="s">
        <v>1101</v>
      </c>
      <c r="E5624" s="2" t="s">
        <v>4991</v>
      </c>
      <c r="F5624" s="2" t="s">
        <v>245</v>
      </c>
      <c r="G5624" s="2">
        <v>63.3</v>
      </c>
      <c r="H5624" s="2">
        <v>36.700000000000003</v>
      </c>
      <c r="I5624" s="2" t="s">
        <v>26</v>
      </c>
      <c r="J5624" s="2" t="s">
        <v>20</v>
      </c>
      <c r="K5624" s="2">
        <v>2004</v>
      </c>
      <c r="L5624" s="2" t="s">
        <v>49</v>
      </c>
      <c r="M5624" s="3">
        <v>38048</v>
      </c>
    </row>
    <row r="5625" spans="1:13" x14ac:dyDescent="0.2">
      <c r="A5625" s="1" t="s">
        <v>69</v>
      </c>
      <c r="B5625" s="2" t="s">
        <v>5498</v>
      </c>
      <c r="C5625" s="2" t="s">
        <v>15</v>
      </c>
      <c r="D5625" s="2" t="s">
        <v>5499</v>
      </c>
      <c r="E5625" s="2" t="s">
        <v>4991</v>
      </c>
      <c r="F5625" s="2" t="s">
        <v>107</v>
      </c>
      <c r="G5625" s="2">
        <v>54.1</v>
      </c>
      <c r="H5625" s="2">
        <v>45.9</v>
      </c>
      <c r="I5625" s="2" t="s">
        <v>26</v>
      </c>
      <c r="J5625" s="2" t="s">
        <v>20</v>
      </c>
      <c r="K5625" s="2">
        <v>2004</v>
      </c>
      <c r="L5625" s="2" t="s">
        <v>49</v>
      </c>
      <c r="M5625" s="3">
        <v>38048</v>
      </c>
    </row>
    <row r="5626" spans="1:13" x14ac:dyDescent="0.2">
      <c r="A5626" s="1" t="s">
        <v>491</v>
      </c>
      <c r="B5626" s="2" t="s">
        <v>916</v>
      </c>
      <c r="C5626" s="2" t="s">
        <v>42</v>
      </c>
      <c r="D5626" s="2" t="s">
        <v>5500</v>
      </c>
      <c r="E5626" s="2" t="s">
        <v>4991</v>
      </c>
      <c r="F5626" s="2" t="s">
        <v>136</v>
      </c>
      <c r="G5626" s="2">
        <v>62.5</v>
      </c>
      <c r="H5626" s="2">
        <v>37.5</v>
      </c>
      <c r="I5626" s="2" t="s">
        <v>26</v>
      </c>
      <c r="J5626" s="2" t="s">
        <v>20</v>
      </c>
      <c r="K5626" s="2">
        <v>2004</v>
      </c>
      <c r="L5626" s="2" t="s">
        <v>49</v>
      </c>
      <c r="M5626" s="3">
        <v>38048</v>
      </c>
    </row>
    <row r="5627" spans="1:13" x14ac:dyDescent="0.2">
      <c r="A5627" s="1" t="s">
        <v>242</v>
      </c>
      <c r="B5627" s="2" t="s">
        <v>646</v>
      </c>
      <c r="C5627" s="2" t="s">
        <v>15</v>
      </c>
      <c r="D5627" s="2" t="s">
        <v>5501</v>
      </c>
      <c r="E5627" s="2" t="s">
        <v>4991</v>
      </c>
      <c r="F5627" s="2" t="s">
        <v>44</v>
      </c>
      <c r="G5627" s="2">
        <v>61.7</v>
      </c>
      <c r="H5627" s="2">
        <v>38.299999999999997</v>
      </c>
      <c r="I5627" s="2" t="s">
        <v>26</v>
      </c>
      <c r="J5627" s="2" t="s">
        <v>20</v>
      </c>
      <c r="K5627" s="2">
        <v>2004</v>
      </c>
      <c r="L5627" s="2" t="s">
        <v>49</v>
      </c>
      <c r="M5627" s="3">
        <v>38048</v>
      </c>
    </row>
    <row r="5628" spans="1:13" x14ac:dyDescent="0.2">
      <c r="A5628" s="1" t="s">
        <v>60</v>
      </c>
      <c r="B5628" s="2" t="s">
        <v>61</v>
      </c>
      <c r="C5628" s="2" t="s">
        <v>15</v>
      </c>
      <c r="D5628" s="2" t="s">
        <v>5502</v>
      </c>
      <c r="E5628" s="2" t="s">
        <v>4991</v>
      </c>
      <c r="F5628" s="2" t="s">
        <v>245</v>
      </c>
      <c r="G5628" s="2">
        <v>63.4</v>
      </c>
      <c r="H5628" s="2">
        <v>36.6</v>
      </c>
      <c r="I5628" s="2" t="s">
        <v>26</v>
      </c>
      <c r="J5628" s="2" t="s">
        <v>20</v>
      </c>
      <c r="K5628" s="2">
        <v>2004</v>
      </c>
      <c r="L5628" s="2" t="s">
        <v>49</v>
      </c>
      <c r="M5628" s="3">
        <v>38048</v>
      </c>
    </row>
    <row r="5629" spans="1:13" x14ac:dyDescent="0.2">
      <c r="A5629" s="1" t="s">
        <v>40</v>
      </c>
      <c r="B5629" s="2" t="s">
        <v>5503</v>
      </c>
      <c r="C5629" s="2" t="s">
        <v>15</v>
      </c>
      <c r="D5629" s="2" t="s">
        <v>5504</v>
      </c>
      <c r="E5629" s="2" t="s">
        <v>4991</v>
      </c>
      <c r="F5629" s="2" t="s">
        <v>130</v>
      </c>
      <c r="G5629" s="2">
        <v>58</v>
      </c>
      <c r="H5629" s="2">
        <v>42</v>
      </c>
      <c r="I5629" s="2" t="s">
        <v>26</v>
      </c>
      <c r="J5629" s="2" t="s">
        <v>20</v>
      </c>
      <c r="K5629" s="2">
        <v>2004</v>
      </c>
      <c r="L5629" s="2" t="s">
        <v>49</v>
      </c>
      <c r="M5629" s="3">
        <v>38048</v>
      </c>
    </row>
    <row r="5630" spans="1:13" x14ac:dyDescent="0.2">
      <c r="A5630" s="1" t="s">
        <v>79</v>
      </c>
      <c r="B5630" s="2" t="s">
        <v>5505</v>
      </c>
      <c r="C5630" s="2" t="s">
        <v>15</v>
      </c>
      <c r="D5630" s="2" t="s">
        <v>1775</v>
      </c>
      <c r="E5630" s="2" t="s">
        <v>4991</v>
      </c>
      <c r="F5630" s="2" t="s">
        <v>51</v>
      </c>
      <c r="G5630" s="2">
        <v>72.7</v>
      </c>
      <c r="H5630" s="2">
        <v>27.3</v>
      </c>
      <c r="I5630" s="2" t="s">
        <v>19</v>
      </c>
      <c r="J5630" s="2" t="s">
        <v>20</v>
      </c>
      <c r="K5630" s="2">
        <v>2004</v>
      </c>
      <c r="L5630" s="2" t="s">
        <v>49</v>
      </c>
      <c r="M5630" s="3">
        <v>38048</v>
      </c>
    </row>
    <row r="5631" spans="1:13" x14ac:dyDescent="0.2">
      <c r="A5631" s="1" t="s">
        <v>122</v>
      </c>
      <c r="B5631" s="2" t="s">
        <v>5506</v>
      </c>
      <c r="C5631" s="2" t="s">
        <v>15</v>
      </c>
      <c r="D5631" s="2" t="s">
        <v>5507</v>
      </c>
      <c r="E5631" s="2" t="s">
        <v>4991</v>
      </c>
      <c r="F5631" s="2" t="s">
        <v>44</v>
      </c>
      <c r="G5631" s="2">
        <v>64</v>
      </c>
      <c r="H5631" s="2">
        <v>36</v>
      </c>
      <c r="I5631" s="2" t="s">
        <v>26</v>
      </c>
      <c r="J5631" s="2" t="s">
        <v>20</v>
      </c>
      <c r="K5631" s="2">
        <v>2004</v>
      </c>
      <c r="L5631" s="2" t="s">
        <v>49</v>
      </c>
      <c r="M5631" s="3">
        <v>38048</v>
      </c>
    </row>
    <row r="5632" spans="1:13" x14ac:dyDescent="0.2">
      <c r="A5632" s="1" t="s">
        <v>385</v>
      </c>
      <c r="B5632" s="2" t="s">
        <v>5508</v>
      </c>
      <c r="C5632" s="2" t="s">
        <v>15</v>
      </c>
      <c r="D5632" s="2" t="s">
        <v>1775</v>
      </c>
      <c r="E5632" s="2" t="s">
        <v>4991</v>
      </c>
      <c r="F5632" s="2" t="s">
        <v>130</v>
      </c>
      <c r="G5632" s="2">
        <v>78.900000000000006</v>
      </c>
      <c r="H5632" s="2">
        <v>21.1</v>
      </c>
      <c r="I5632" s="2" t="s">
        <v>19</v>
      </c>
      <c r="J5632" s="2" t="s">
        <v>20</v>
      </c>
      <c r="K5632" s="2">
        <v>2004</v>
      </c>
      <c r="L5632" s="2" t="s">
        <v>49</v>
      </c>
      <c r="M5632" s="3">
        <v>38048</v>
      </c>
    </row>
    <row r="5633" spans="1:13" x14ac:dyDescent="0.2">
      <c r="A5633" s="1" t="s">
        <v>141</v>
      </c>
      <c r="B5633" s="2" t="s">
        <v>5509</v>
      </c>
      <c r="C5633" s="2" t="s">
        <v>15</v>
      </c>
      <c r="D5633" s="2" t="s">
        <v>5510</v>
      </c>
      <c r="E5633" s="2" t="s">
        <v>4991</v>
      </c>
      <c r="F5633" s="2" t="s">
        <v>35</v>
      </c>
      <c r="G5633" s="2">
        <v>68.5</v>
      </c>
      <c r="H5633" s="2">
        <v>31.5</v>
      </c>
      <c r="I5633" s="2" t="s">
        <v>19</v>
      </c>
      <c r="J5633" s="2" t="s">
        <v>20</v>
      </c>
      <c r="K5633" s="2">
        <v>2004</v>
      </c>
      <c r="L5633" s="2" t="s">
        <v>49</v>
      </c>
      <c r="M5633" s="3">
        <v>38048</v>
      </c>
    </row>
    <row r="5634" spans="1:13" x14ac:dyDescent="0.2">
      <c r="A5634" s="1" t="s">
        <v>100</v>
      </c>
      <c r="B5634" s="2" t="s">
        <v>5511</v>
      </c>
      <c r="C5634" s="2" t="s">
        <v>15</v>
      </c>
      <c r="D5634" s="2" t="s">
        <v>1526</v>
      </c>
      <c r="E5634" s="2" t="s">
        <v>4991</v>
      </c>
      <c r="F5634" s="2" t="s">
        <v>97</v>
      </c>
      <c r="G5634" s="2">
        <v>52.8</v>
      </c>
      <c r="H5634" s="2">
        <v>47.2</v>
      </c>
      <c r="I5634" s="2" t="s">
        <v>26</v>
      </c>
      <c r="J5634" s="2" t="s">
        <v>20</v>
      </c>
      <c r="K5634" s="2">
        <v>2004</v>
      </c>
      <c r="L5634" s="2" t="s">
        <v>49</v>
      </c>
      <c r="M5634" s="3">
        <v>38048</v>
      </c>
    </row>
    <row r="5635" spans="1:13" x14ac:dyDescent="0.2">
      <c r="A5635" s="1" t="s">
        <v>177</v>
      </c>
      <c r="B5635" s="2" t="s">
        <v>5297</v>
      </c>
      <c r="C5635" s="2" t="s">
        <v>15</v>
      </c>
      <c r="D5635" s="2" t="s">
        <v>5512</v>
      </c>
      <c r="E5635" s="2" t="s">
        <v>4991</v>
      </c>
      <c r="F5635" s="2" t="s">
        <v>136</v>
      </c>
      <c r="G5635" s="2">
        <v>86.3</v>
      </c>
      <c r="H5635" s="2">
        <v>13.7</v>
      </c>
      <c r="I5635" s="2" t="s">
        <v>19</v>
      </c>
      <c r="J5635" s="2" t="s">
        <v>20</v>
      </c>
      <c r="K5635" s="2">
        <v>2004</v>
      </c>
      <c r="L5635" s="2" t="s">
        <v>49</v>
      </c>
      <c r="M5635" s="3">
        <v>38048</v>
      </c>
    </row>
    <row r="5636" spans="1:13" x14ac:dyDescent="0.2">
      <c r="A5636" s="1" t="s">
        <v>220</v>
      </c>
      <c r="B5636" s="2" t="s">
        <v>5488</v>
      </c>
      <c r="C5636" s="2" t="s">
        <v>15</v>
      </c>
      <c r="D5636" s="2" t="s">
        <v>5513</v>
      </c>
      <c r="E5636" s="2" t="s">
        <v>4991</v>
      </c>
      <c r="F5636" s="2" t="s">
        <v>159</v>
      </c>
      <c r="G5636" s="2">
        <v>62.8</v>
      </c>
      <c r="H5636" s="2">
        <v>37.200000000000003</v>
      </c>
      <c r="I5636" s="2" t="s">
        <v>26</v>
      </c>
      <c r="J5636" s="2" t="s">
        <v>20</v>
      </c>
      <c r="K5636" s="2">
        <v>2004</v>
      </c>
      <c r="L5636" s="2" t="s">
        <v>49</v>
      </c>
      <c r="M5636" s="3">
        <v>38048</v>
      </c>
    </row>
    <row r="5637" spans="1:13" x14ac:dyDescent="0.2">
      <c r="A5637" s="1" t="s">
        <v>79</v>
      </c>
      <c r="B5637" s="2" t="s">
        <v>5514</v>
      </c>
      <c r="C5637" s="2" t="s">
        <v>15</v>
      </c>
      <c r="D5637" s="2" t="s">
        <v>5515</v>
      </c>
      <c r="E5637" s="2" t="s">
        <v>4991</v>
      </c>
      <c r="F5637" s="2" t="s">
        <v>115</v>
      </c>
      <c r="G5637" s="2">
        <v>43.2</v>
      </c>
      <c r="H5637" s="2">
        <v>56.8</v>
      </c>
      <c r="I5637" s="2" t="s">
        <v>26</v>
      </c>
      <c r="J5637" s="2" t="s">
        <v>20</v>
      </c>
      <c r="K5637" s="2">
        <v>2004</v>
      </c>
      <c r="L5637" s="2" t="s">
        <v>49</v>
      </c>
      <c r="M5637" s="3">
        <v>38048</v>
      </c>
    </row>
    <row r="5638" spans="1:13" x14ac:dyDescent="0.2">
      <c r="A5638" s="1" t="s">
        <v>79</v>
      </c>
      <c r="B5638" s="2" t="s">
        <v>5516</v>
      </c>
      <c r="C5638" s="2" t="s">
        <v>15</v>
      </c>
      <c r="D5638" s="2" t="s">
        <v>1775</v>
      </c>
      <c r="E5638" s="2" t="s">
        <v>4991</v>
      </c>
      <c r="F5638" s="2" t="s">
        <v>35</v>
      </c>
      <c r="G5638" s="2">
        <v>38.1</v>
      </c>
      <c r="H5638" s="2">
        <v>61.9</v>
      </c>
      <c r="I5638" s="2" t="s">
        <v>26</v>
      </c>
      <c r="J5638" s="2" t="s">
        <v>20</v>
      </c>
      <c r="K5638" s="2">
        <v>2004</v>
      </c>
      <c r="L5638" s="2" t="s">
        <v>49</v>
      </c>
      <c r="M5638" s="3">
        <v>38048</v>
      </c>
    </row>
    <row r="5639" spans="1:13" x14ac:dyDescent="0.2">
      <c r="A5639" s="1" t="s">
        <v>180</v>
      </c>
      <c r="B5639" s="2" t="s">
        <v>396</v>
      </c>
      <c r="C5639" s="2" t="s">
        <v>24</v>
      </c>
      <c r="D5639" s="4">
        <v>14000000</v>
      </c>
      <c r="E5639" s="2" t="s">
        <v>4991</v>
      </c>
      <c r="F5639" s="2" t="s">
        <v>78</v>
      </c>
      <c r="G5639" s="2">
        <v>50.2</v>
      </c>
      <c r="H5639" s="2">
        <v>49.8</v>
      </c>
      <c r="I5639" s="2" t="s">
        <v>26</v>
      </c>
      <c r="J5639" s="2" t="s">
        <v>20</v>
      </c>
      <c r="K5639" s="2">
        <v>2003</v>
      </c>
      <c r="L5639" s="2" t="s">
        <v>36</v>
      </c>
      <c r="M5639" s="3">
        <v>37929</v>
      </c>
    </row>
    <row r="5640" spans="1:13" x14ac:dyDescent="0.2">
      <c r="A5640" s="1" t="s">
        <v>363</v>
      </c>
      <c r="B5640" s="2" t="s">
        <v>363</v>
      </c>
      <c r="C5640" s="2" t="s">
        <v>24</v>
      </c>
      <c r="D5640" s="4">
        <v>20000000</v>
      </c>
      <c r="E5640" s="2" t="s">
        <v>4991</v>
      </c>
      <c r="F5640" s="2" t="s">
        <v>245</v>
      </c>
      <c r="G5640" s="2">
        <v>70.87</v>
      </c>
      <c r="H5640" s="2">
        <v>29.13</v>
      </c>
      <c r="I5640" s="2" t="s">
        <v>19</v>
      </c>
      <c r="J5640" s="2" t="s">
        <v>20</v>
      </c>
      <c r="K5640" s="2">
        <v>2003</v>
      </c>
      <c r="L5640" s="2" t="s">
        <v>36</v>
      </c>
      <c r="M5640" s="3">
        <v>37929</v>
      </c>
    </row>
    <row r="5641" spans="1:13" x14ac:dyDescent="0.2">
      <c r="A5641" s="1" t="s">
        <v>69</v>
      </c>
      <c r="B5641" s="2" t="s">
        <v>69</v>
      </c>
      <c r="C5641" s="2" t="s">
        <v>15</v>
      </c>
      <c r="D5641" s="2" t="s">
        <v>5517</v>
      </c>
      <c r="E5641" s="2" t="s">
        <v>4991</v>
      </c>
      <c r="F5641" s="2" t="s">
        <v>78</v>
      </c>
      <c r="G5641" s="2">
        <v>52</v>
      </c>
      <c r="H5641" s="2">
        <v>48</v>
      </c>
      <c r="I5641" s="2" t="s">
        <v>26</v>
      </c>
      <c r="J5641" s="2" t="s">
        <v>20</v>
      </c>
      <c r="K5641" s="2">
        <v>2003</v>
      </c>
      <c r="L5641" s="2" t="s">
        <v>36</v>
      </c>
      <c r="M5641" s="3">
        <v>37929</v>
      </c>
    </row>
    <row r="5642" spans="1:13" x14ac:dyDescent="0.2">
      <c r="A5642" s="1" t="s">
        <v>374</v>
      </c>
      <c r="B5642" s="2" t="s">
        <v>987</v>
      </c>
      <c r="C5642" s="2" t="s">
        <v>15</v>
      </c>
      <c r="D5642" s="2" t="s">
        <v>5518</v>
      </c>
      <c r="E5642" s="2" t="s">
        <v>4991</v>
      </c>
      <c r="F5642" s="2" t="s">
        <v>55</v>
      </c>
      <c r="G5642" s="2">
        <v>63.8</v>
      </c>
      <c r="H5642" s="2">
        <v>36.200000000000003</v>
      </c>
      <c r="I5642" s="2" t="s">
        <v>26</v>
      </c>
      <c r="J5642" s="2" t="s">
        <v>20</v>
      </c>
      <c r="K5642" s="2">
        <v>2003</v>
      </c>
      <c r="L5642" s="2" t="s">
        <v>36</v>
      </c>
      <c r="M5642" s="3">
        <v>37929</v>
      </c>
    </row>
    <row r="5643" spans="1:13" x14ac:dyDescent="0.2">
      <c r="A5643" s="1" t="s">
        <v>108</v>
      </c>
      <c r="B5643" s="2" t="s">
        <v>5519</v>
      </c>
      <c r="C5643" s="2" t="s">
        <v>15</v>
      </c>
      <c r="D5643" s="2" t="s">
        <v>5520</v>
      </c>
      <c r="E5643" s="2" t="s">
        <v>4991</v>
      </c>
      <c r="F5643" s="2" t="s">
        <v>59</v>
      </c>
      <c r="G5643" s="2">
        <v>74</v>
      </c>
      <c r="H5643" s="2">
        <v>26</v>
      </c>
      <c r="I5643" s="2" t="s">
        <v>19</v>
      </c>
      <c r="J5643" s="2" t="s">
        <v>20</v>
      </c>
      <c r="K5643" s="2">
        <v>2003</v>
      </c>
      <c r="L5643" s="2" t="s">
        <v>36</v>
      </c>
      <c r="M5643" s="3">
        <v>37929</v>
      </c>
    </row>
    <row r="5644" spans="1:13" x14ac:dyDescent="0.2">
      <c r="A5644" s="1" t="s">
        <v>66</v>
      </c>
      <c r="B5644" s="2" t="s">
        <v>1470</v>
      </c>
      <c r="C5644" s="2" t="s">
        <v>15</v>
      </c>
      <c r="D5644" s="2" t="s">
        <v>5521</v>
      </c>
      <c r="E5644" s="2" t="s">
        <v>4991</v>
      </c>
      <c r="F5644" s="2" t="s">
        <v>130</v>
      </c>
      <c r="G5644" s="2">
        <v>73.3</v>
      </c>
      <c r="H5644" s="2">
        <v>26.7</v>
      </c>
      <c r="I5644" s="2" t="s">
        <v>19</v>
      </c>
      <c r="J5644" s="2" t="s">
        <v>20</v>
      </c>
      <c r="K5644" s="2">
        <v>2003</v>
      </c>
      <c r="L5644" s="2" t="s">
        <v>36</v>
      </c>
      <c r="M5644" s="3">
        <v>37929</v>
      </c>
    </row>
    <row r="5645" spans="1:13" x14ac:dyDescent="0.2">
      <c r="A5645" s="1" t="s">
        <v>69</v>
      </c>
      <c r="B5645" s="2" t="s">
        <v>1147</v>
      </c>
      <c r="C5645" s="2" t="s">
        <v>15</v>
      </c>
      <c r="D5645" s="2" t="s">
        <v>5522</v>
      </c>
      <c r="E5645" s="2" t="s">
        <v>4991</v>
      </c>
      <c r="F5645" s="2" t="s">
        <v>48</v>
      </c>
      <c r="G5645" s="2">
        <v>64</v>
      </c>
      <c r="H5645" s="2">
        <v>36</v>
      </c>
      <c r="I5645" s="2" t="s">
        <v>26</v>
      </c>
      <c r="J5645" s="2" t="s">
        <v>20</v>
      </c>
      <c r="K5645" s="2">
        <v>2003</v>
      </c>
      <c r="L5645" s="2" t="s">
        <v>36</v>
      </c>
      <c r="M5645" s="3">
        <v>37929</v>
      </c>
    </row>
    <row r="5646" spans="1:13" x14ac:dyDescent="0.2">
      <c r="A5646" s="1" t="s">
        <v>91</v>
      </c>
      <c r="B5646" s="2" t="s">
        <v>5523</v>
      </c>
      <c r="C5646" s="2" t="s">
        <v>15</v>
      </c>
      <c r="D5646" s="2" t="s">
        <v>5524</v>
      </c>
      <c r="E5646" s="2" t="s">
        <v>4991</v>
      </c>
      <c r="F5646" s="2" t="s">
        <v>136</v>
      </c>
      <c r="G5646" s="2">
        <v>61.2</v>
      </c>
      <c r="H5646" s="2">
        <v>38.799999999999997</v>
      </c>
      <c r="I5646" s="2" t="s">
        <v>26</v>
      </c>
      <c r="J5646" s="2" t="s">
        <v>20</v>
      </c>
      <c r="K5646" s="2">
        <v>2003</v>
      </c>
      <c r="L5646" s="2" t="s">
        <v>36</v>
      </c>
      <c r="M5646" s="3">
        <v>37929</v>
      </c>
    </row>
    <row r="5647" spans="1:13" x14ac:dyDescent="0.2">
      <c r="A5647" s="1" t="s">
        <v>363</v>
      </c>
      <c r="B5647" s="2" t="s">
        <v>5525</v>
      </c>
      <c r="C5647" s="2" t="s">
        <v>15</v>
      </c>
      <c r="D5647" s="2" t="s">
        <v>5526</v>
      </c>
      <c r="E5647" s="2" t="s">
        <v>4991</v>
      </c>
      <c r="F5647" s="2" t="s">
        <v>59</v>
      </c>
      <c r="G5647" s="2">
        <v>51.2</v>
      </c>
      <c r="H5647" s="2">
        <v>48.8</v>
      </c>
      <c r="I5647" s="2" t="s">
        <v>26</v>
      </c>
      <c r="J5647" s="2" t="s">
        <v>20</v>
      </c>
      <c r="K5647" s="2">
        <v>2003</v>
      </c>
      <c r="L5647" s="2" t="s">
        <v>36</v>
      </c>
      <c r="M5647" s="3">
        <v>37825</v>
      </c>
    </row>
    <row r="5648" spans="1:13" x14ac:dyDescent="0.2">
      <c r="A5648" s="1" t="s">
        <v>363</v>
      </c>
      <c r="B5648" s="2" t="s">
        <v>5525</v>
      </c>
      <c r="C5648" s="2" t="s">
        <v>15</v>
      </c>
      <c r="D5648" s="2" t="s">
        <v>5527</v>
      </c>
      <c r="E5648" s="2" t="s">
        <v>4991</v>
      </c>
      <c r="F5648" s="2" t="s">
        <v>90</v>
      </c>
      <c r="G5648" s="2">
        <v>49.7</v>
      </c>
      <c r="H5648" s="2">
        <v>50.3</v>
      </c>
      <c r="I5648" s="2" t="s">
        <v>26</v>
      </c>
      <c r="J5648" s="2" t="s">
        <v>20</v>
      </c>
      <c r="K5648" s="2">
        <v>2003</v>
      </c>
      <c r="L5648" s="2" t="s">
        <v>36</v>
      </c>
      <c r="M5648" s="3">
        <v>37825</v>
      </c>
    </row>
    <row r="5649" spans="1:13" x14ac:dyDescent="0.2">
      <c r="A5649" s="1" t="s">
        <v>242</v>
      </c>
      <c r="B5649" s="2" t="s">
        <v>829</v>
      </c>
      <c r="C5649" s="2" t="s">
        <v>24</v>
      </c>
      <c r="D5649" s="4">
        <v>51000000</v>
      </c>
      <c r="E5649" s="2" t="s">
        <v>4991</v>
      </c>
      <c r="F5649" s="2" t="s">
        <v>233</v>
      </c>
      <c r="G5649" s="2">
        <v>74.400000000000006</v>
      </c>
      <c r="H5649" s="2">
        <v>25.6</v>
      </c>
      <c r="I5649" s="2" t="s">
        <v>19</v>
      </c>
      <c r="J5649" s="2" t="s">
        <v>20</v>
      </c>
      <c r="K5649" s="2">
        <v>2002</v>
      </c>
      <c r="L5649" s="2" t="s">
        <v>21</v>
      </c>
      <c r="M5649" s="3">
        <v>37565</v>
      </c>
    </row>
    <row r="5650" spans="1:13" x14ac:dyDescent="0.2">
      <c r="A5650" s="1" t="s">
        <v>363</v>
      </c>
      <c r="B5650" s="2" t="s">
        <v>972</v>
      </c>
      <c r="C5650" s="2" t="s">
        <v>15</v>
      </c>
      <c r="D5650" s="2" t="s">
        <v>5528</v>
      </c>
      <c r="E5650" s="2" t="s">
        <v>4991</v>
      </c>
      <c r="F5650" s="2" t="s">
        <v>115</v>
      </c>
      <c r="G5650" s="2">
        <v>66.2</v>
      </c>
      <c r="H5650" s="2">
        <v>33.799999999999997</v>
      </c>
      <c r="I5650" s="2" t="s">
        <v>26</v>
      </c>
      <c r="J5650" s="2" t="s">
        <v>20</v>
      </c>
      <c r="K5650" s="2">
        <v>2002</v>
      </c>
      <c r="L5650" s="2" t="s">
        <v>21</v>
      </c>
      <c r="M5650" s="3">
        <v>37565</v>
      </c>
    </row>
    <row r="5651" spans="1:13" x14ac:dyDescent="0.2">
      <c r="A5651" s="1" t="s">
        <v>79</v>
      </c>
      <c r="B5651" s="2" t="s">
        <v>808</v>
      </c>
      <c r="C5651" s="2" t="s">
        <v>15</v>
      </c>
      <c r="D5651" s="2" t="s">
        <v>5529</v>
      </c>
      <c r="E5651" s="2" t="s">
        <v>4991</v>
      </c>
      <c r="F5651" s="2" t="s">
        <v>48</v>
      </c>
      <c r="G5651" s="2">
        <v>61.9</v>
      </c>
      <c r="H5651" s="2">
        <v>38.1</v>
      </c>
      <c r="I5651" s="2" t="s">
        <v>26</v>
      </c>
      <c r="J5651" s="2" t="s">
        <v>20</v>
      </c>
      <c r="K5651" s="2">
        <v>2002</v>
      </c>
      <c r="L5651" s="2" t="s">
        <v>21</v>
      </c>
      <c r="M5651" s="3">
        <v>37565</v>
      </c>
    </row>
    <row r="5652" spans="1:13" x14ac:dyDescent="0.2">
      <c r="A5652" s="1" t="s">
        <v>223</v>
      </c>
      <c r="B5652" s="2" t="s">
        <v>984</v>
      </c>
      <c r="C5652" s="2" t="s">
        <v>24</v>
      </c>
      <c r="D5652" s="4">
        <v>1900000</v>
      </c>
      <c r="E5652" s="2" t="s">
        <v>4991</v>
      </c>
      <c r="F5652" s="2" t="s">
        <v>5530</v>
      </c>
      <c r="G5652" s="2">
        <v>72.400000000000006</v>
      </c>
      <c r="H5652" s="2">
        <v>27.6</v>
      </c>
      <c r="I5652" s="2" t="s">
        <v>19</v>
      </c>
      <c r="J5652" s="2" t="s">
        <v>20</v>
      </c>
      <c r="K5652" s="2">
        <v>2002</v>
      </c>
      <c r="L5652" s="2" t="s">
        <v>21</v>
      </c>
      <c r="M5652" s="3">
        <v>37565</v>
      </c>
    </row>
    <row r="5653" spans="1:13" x14ac:dyDescent="0.2">
      <c r="A5653" s="1" t="s">
        <v>150</v>
      </c>
      <c r="B5653" s="2" t="s">
        <v>151</v>
      </c>
      <c r="C5653" s="2" t="s">
        <v>15</v>
      </c>
      <c r="D5653" s="2" t="s">
        <v>5531</v>
      </c>
      <c r="E5653" s="2" t="s">
        <v>4991</v>
      </c>
      <c r="F5653" s="2" t="s">
        <v>97</v>
      </c>
      <c r="G5653" s="2">
        <v>71.400000000000006</v>
      </c>
      <c r="H5653" s="2">
        <v>28.6</v>
      </c>
      <c r="I5653" s="2" t="s">
        <v>19</v>
      </c>
      <c r="J5653" s="2" t="s">
        <v>20</v>
      </c>
      <c r="K5653" s="2">
        <v>2002</v>
      </c>
      <c r="L5653" s="2" t="s">
        <v>21</v>
      </c>
      <c r="M5653" s="3">
        <v>37565</v>
      </c>
    </row>
    <row r="5654" spans="1:13" x14ac:dyDescent="0.2">
      <c r="A5654" s="1" t="s">
        <v>69</v>
      </c>
      <c r="B5654" s="2" t="s">
        <v>5532</v>
      </c>
      <c r="C5654" s="2" t="s">
        <v>15</v>
      </c>
      <c r="D5654" s="2" t="s">
        <v>5533</v>
      </c>
      <c r="E5654" s="2" t="s">
        <v>4991</v>
      </c>
      <c r="F5654" s="2" t="s">
        <v>55</v>
      </c>
      <c r="G5654" s="2">
        <v>62.1</v>
      </c>
      <c r="H5654" s="2">
        <v>37.9</v>
      </c>
      <c r="I5654" s="2" t="s">
        <v>26</v>
      </c>
      <c r="J5654" s="2" t="s">
        <v>20</v>
      </c>
      <c r="K5654" s="2">
        <v>2002</v>
      </c>
      <c r="L5654" s="2" t="s">
        <v>21</v>
      </c>
      <c r="M5654" s="3">
        <v>37565</v>
      </c>
    </row>
    <row r="5655" spans="1:13" x14ac:dyDescent="0.2">
      <c r="A5655" s="1" t="s">
        <v>87</v>
      </c>
      <c r="B5655" s="2" t="s">
        <v>125</v>
      </c>
      <c r="C5655" s="2" t="s">
        <v>15</v>
      </c>
      <c r="D5655" s="2" t="s">
        <v>5534</v>
      </c>
      <c r="E5655" s="2" t="s">
        <v>4991</v>
      </c>
      <c r="F5655" s="2" t="s">
        <v>59</v>
      </c>
      <c r="G5655" s="2">
        <v>88.7</v>
      </c>
      <c r="H5655" s="2">
        <v>11.3</v>
      </c>
      <c r="I5655" s="2" t="s">
        <v>19</v>
      </c>
      <c r="J5655" s="2" t="s">
        <v>20</v>
      </c>
      <c r="K5655" s="2">
        <v>2002</v>
      </c>
      <c r="L5655" s="2" t="s">
        <v>21</v>
      </c>
      <c r="M5655" s="3">
        <v>37565</v>
      </c>
    </row>
    <row r="5656" spans="1:13" x14ac:dyDescent="0.2">
      <c r="A5656" s="1" t="s">
        <v>79</v>
      </c>
      <c r="B5656" s="2" t="s">
        <v>5535</v>
      </c>
      <c r="C5656" s="2" t="s">
        <v>15</v>
      </c>
      <c r="D5656" s="2" t="s">
        <v>5536</v>
      </c>
      <c r="E5656" s="2" t="s">
        <v>4991</v>
      </c>
      <c r="F5656" s="2" t="s">
        <v>490</v>
      </c>
      <c r="G5656" s="2">
        <v>71.5</v>
      </c>
      <c r="H5656" s="2">
        <v>28.5</v>
      </c>
      <c r="I5656" s="2" t="s">
        <v>19</v>
      </c>
      <c r="J5656" s="2" t="s">
        <v>20</v>
      </c>
      <c r="K5656" s="2">
        <v>2002</v>
      </c>
      <c r="L5656" s="2" t="s">
        <v>21</v>
      </c>
      <c r="M5656" s="3">
        <v>37565</v>
      </c>
    </row>
    <row r="5657" spans="1:13" x14ac:dyDescent="0.2">
      <c r="A5657" s="1" t="s">
        <v>87</v>
      </c>
      <c r="B5657" s="2" t="s">
        <v>5477</v>
      </c>
      <c r="C5657" s="2" t="s">
        <v>15</v>
      </c>
      <c r="D5657" s="2" t="s">
        <v>5537</v>
      </c>
      <c r="E5657" s="2" t="s">
        <v>4991</v>
      </c>
      <c r="F5657" s="2" t="s">
        <v>55</v>
      </c>
      <c r="G5657" s="2">
        <v>66.099999999999994</v>
      </c>
      <c r="H5657" s="2">
        <v>33.9</v>
      </c>
      <c r="I5657" s="2" t="s">
        <v>26</v>
      </c>
      <c r="J5657" s="2" t="s">
        <v>20</v>
      </c>
      <c r="K5657" s="2">
        <v>2002</v>
      </c>
      <c r="L5657" s="2" t="s">
        <v>21</v>
      </c>
      <c r="M5657" s="3">
        <v>37565</v>
      </c>
    </row>
    <row r="5658" spans="1:13" x14ac:dyDescent="0.2">
      <c r="A5658" s="1" t="s">
        <v>339</v>
      </c>
      <c r="B5658" s="2" t="s">
        <v>5538</v>
      </c>
      <c r="C5658" s="2" t="s">
        <v>15</v>
      </c>
      <c r="D5658" s="2" t="s">
        <v>5539</v>
      </c>
      <c r="E5658" s="2" t="s">
        <v>4991</v>
      </c>
      <c r="F5658" s="2" t="s">
        <v>251</v>
      </c>
      <c r="G5658" s="2">
        <v>77.2</v>
      </c>
      <c r="H5658" s="2">
        <v>22.8</v>
      </c>
      <c r="I5658" s="2" t="s">
        <v>19</v>
      </c>
      <c r="J5658" s="2" t="s">
        <v>20</v>
      </c>
      <c r="K5658" s="2">
        <v>2002</v>
      </c>
      <c r="L5658" s="2" t="s">
        <v>21</v>
      </c>
      <c r="M5658" s="3">
        <v>37565</v>
      </c>
    </row>
    <row r="5659" spans="1:13" x14ac:dyDescent="0.2">
      <c r="A5659" s="1" t="s">
        <v>32</v>
      </c>
      <c r="B5659" s="2" t="s">
        <v>5540</v>
      </c>
      <c r="C5659" s="2" t="s">
        <v>24</v>
      </c>
      <c r="D5659" s="4">
        <v>1000000</v>
      </c>
      <c r="E5659" s="2" t="s">
        <v>4991</v>
      </c>
      <c r="F5659" s="2" t="s">
        <v>314</v>
      </c>
      <c r="G5659" s="2">
        <v>63</v>
      </c>
      <c r="H5659" s="2">
        <v>37</v>
      </c>
      <c r="I5659" s="2" t="s">
        <v>26</v>
      </c>
      <c r="J5659" s="2" t="s">
        <v>20</v>
      </c>
      <c r="K5659" s="2">
        <v>2002</v>
      </c>
      <c r="L5659" s="2" t="s">
        <v>21</v>
      </c>
      <c r="M5659" s="3">
        <v>37565</v>
      </c>
    </row>
    <row r="5660" spans="1:13" x14ac:dyDescent="0.2">
      <c r="A5660" s="1" t="s">
        <v>205</v>
      </c>
      <c r="B5660" s="2" t="s">
        <v>5541</v>
      </c>
      <c r="C5660" s="2" t="s">
        <v>15</v>
      </c>
      <c r="D5660" s="2" t="s">
        <v>5542</v>
      </c>
      <c r="E5660" s="2" t="s">
        <v>4991</v>
      </c>
      <c r="F5660" s="2" t="s">
        <v>35</v>
      </c>
      <c r="G5660" s="2">
        <v>61.9</v>
      </c>
      <c r="H5660" s="2">
        <v>38.1</v>
      </c>
      <c r="I5660" s="2" t="s">
        <v>26</v>
      </c>
      <c r="J5660" s="2" t="s">
        <v>20</v>
      </c>
      <c r="K5660" s="2">
        <v>2002</v>
      </c>
      <c r="L5660" s="2" t="s">
        <v>21</v>
      </c>
      <c r="M5660" s="3">
        <v>37565</v>
      </c>
    </row>
    <row r="5661" spans="1:13" x14ac:dyDescent="0.2">
      <c r="A5661" s="1" t="s">
        <v>391</v>
      </c>
      <c r="B5661" s="2" t="s">
        <v>5028</v>
      </c>
      <c r="C5661" s="2" t="s">
        <v>15</v>
      </c>
      <c r="D5661" s="2" t="s">
        <v>5543</v>
      </c>
      <c r="E5661" s="2" t="s">
        <v>4991</v>
      </c>
      <c r="F5661" s="2" t="s">
        <v>136</v>
      </c>
      <c r="G5661" s="2">
        <v>65.7</v>
      </c>
      <c r="H5661" s="2">
        <v>34.299999999999997</v>
      </c>
      <c r="I5661" s="2" t="s">
        <v>26</v>
      </c>
      <c r="J5661" s="2" t="s">
        <v>20</v>
      </c>
      <c r="K5661" s="2">
        <v>2002</v>
      </c>
      <c r="L5661" s="2" t="s">
        <v>21</v>
      </c>
      <c r="M5661" s="3">
        <v>37565</v>
      </c>
    </row>
    <row r="5662" spans="1:13" x14ac:dyDescent="0.2">
      <c r="A5662" s="1" t="s">
        <v>122</v>
      </c>
      <c r="B5662" s="2" t="s">
        <v>5544</v>
      </c>
      <c r="C5662" s="2" t="s">
        <v>15</v>
      </c>
      <c r="D5662" s="2" t="s">
        <v>5545</v>
      </c>
      <c r="E5662" s="2" t="s">
        <v>4991</v>
      </c>
      <c r="F5662" s="2" t="s">
        <v>59</v>
      </c>
      <c r="G5662" s="2">
        <v>60.8</v>
      </c>
      <c r="H5662" s="2">
        <v>39.200000000000003</v>
      </c>
      <c r="I5662" s="2" t="s">
        <v>26</v>
      </c>
      <c r="J5662" s="2" t="s">
        <v>20</v>
      </c>
      <c r="K5662" s="2">
        <v>2002</v>
      </c>
      <c r="L5662" s="2" t="s">
        <v>21</v>
      </c>
      <c r="M5662" s="3">
        <v>37565</v>
      </c>
    </row>
    <row r="5663" spans="1:13" x14ac:dyDescent="0.2">
      <c r="A5663" s="1" t="s">
        <v>108</v>
      </c>
      <c r="B5663" s="2" t="s">
        <v>5546</v>
      </c>
      <c r="C5663" s="2" t="s">
        <v>15</v>
      </c>
      <c r="D5663" s="2" t="s">
        <v>5537</v>
      </c>
      <c r="E5663" s="2" t="s">
        <v>4991</v>
      </c>
      <c r="F5663" s="2" t="s">
        <v>314</v>
      </c>
      <c r="G5663" s="2">
        <v>75.3</v>
      </c>
      <c r="H5663" s="2">
        <v>24.7</v>
      </c>
      <c r="I5663" s="2" t="s">
        <v>19</v>
      </c>
      <c r="J5663" s="2" t="s">
        <v>20</v>
      </c>
      <c r="K5663" s="2">
        <v>2002</v>
      </c>
      <c r="L5663" s="2" t="s">
        <v>21</v>
      </c>
      <c r="M5663" s="3">
        <v>37565</v>
      </c>
    </row>
    <row r="5664" spans="1:13" x14ac:dyDescent="0.2">
      <c r="A5664" s="1" t="s">
        <v>141</v>
      </c>
      <c r="B5664" s="2" t="s">
        <v>5547</v>
      </c>
      <c r="C5664" s="2" t="s">
        <v>15</v>
      </c>
      <c r="D5664" s="2" t="s">
        <v>5548</v>
      </c>
      <c r="E5664" s="2" t="s">
        <v>4991</v>
      </c>
      <c r="F5664" s="2" t="s">
        <v>130</v>
      </c>
      <c r="G5664" s="2">
        <v>69.2</v>
      </c>
      <c r="H5664" s="2">
        <v>30.8</v>
      </c>
      <c r="I5664" s="2" t="s">
        <v>19</v>
      </c>
      <c r="J5664" s="2" t="s">
        <v>20</v>
      </c>
      <c r="K5664" s="2">
        <v>2002</v>
      </c>
      <c r="L5664" s="2" t="s">
        <v>21</v>
      </c>
      <c r="M5664" s="3">
        <v>37565</v>
      </c>
    </row>
    <row r="5665" spans="1:13" x14ac:dyDescent="0.2">
      <c r="A5665" s="1" t="s">
        <v>180</v>
      </c>
      <c r="B5665" s="2" t="s">
        <v>5549</v>
      </c>
      <c r="C5665" s="2" t="s">
        <v>15</v>
      </c>
      <c r="D5665" s="2" t="s">
        <v>5550</v>
      </c>
      <c r="E5665" s="2" t="s">
        <v>4991</v>
      </c>
      <c r="F5665" s="2" t="s">
        <v>136</v>
      </c>
      <c r="G5665" s="2">
        <v>67.099999999999994</v>
      </c>
      <c r="H5665" s="2">
        <v>32.9</v>
      </c>
      <c r="I5665" s="2" t="s">
        <v>19</v>
      </c>
      <c r="J5665" s="2" t="s">
        <v>20</v>
      </c>
      <c r="K5665" s="2">
        <v>2002</v>
      </c>
      <c r="L5665" s="2" t="s">
        <v>21</v>
      </c>
      <c r="M5665" s="3">
        <v>37565</v>
      </c>
    </row>
    <row r="5666" spans="1:13" x14ac:dyDescent="0.2">
      <c r="A5666" s="1" t="s">
        <v>122</v>
      </c>
      <c r="B5666" s="2" t="s">
        <v>5551</v>
      </c>
      <c r="C5666" s="2" t="s">
        <v>15</v>
      </c>
      <c r="D5666" s="2" t="s">
        <v>5552</v>
      </c>
      <c r="E5666" s="2" t="s">
        <v>4991</v>
      </c>
      <c r="F5666" s="2" t="s">
        <v>90</v>
      </c>
      <c r="G5666" s="2">
        <v>47.7</v>
      </c>
      <c r="H5666" s="2">
        <v>52.3</v>
      </c>
      <c r="I5666" s="2" t="s">
        <v>26</v>
      </c>
      <c r="J5666" s="2" t="s">
        <v>20</v>
      </c>
      <c r="K5666" s="2">
        <v>2002</v>
      </c>
      <c r="L5666" s="2" t="s">
        <v>21</v>
      </c>
      <c r="M5666" s="3">
        <v>37565</v>
      </c>
    </row>
    <row r="5667" spans="1:13" x14ac:dyDescent="0.2">
      <c r="A5667" s="1" t="s">
        <v>329</v>
      </c>
      <c r="B5667" s="2" t="s">
        <v>5553</v>
      </c>
      <c r="C5667" s="2" t="s">
        <v>15</v>
      </c>
      <c r="D5667" s="2" t="s">
        <v>5554</v>
      </c>
      <c r="E5667" s="2" t="s">
        <v>4991</v>
      </c>
      <c r="F5667" s="2" t="s">
        <v>18</v>
      </c>
      <c r="G5667" s="2">
        <v>73.900000000000006</v>
      </c>
      <c r="H5667" s="2">
        <v>26.1</v>
      </c>
      <c r="I5667" s="2" t="s">
        <v>19</v>
      </c>
      <c r="J5667" s="2" t="s">
        <v>20</v>
      </c>
      <c r="K5667" s="2">
        <v>2002</v>
      </c>
      <c r="L5667" s="2" t="s">
        <v>21</v>
      </c>
      <c r="M5667" s="3">
        <v>37565</v>
      </c>
    </row>
    <row r="5668" spans="1:13" x14ac:dyDescent="0.2">
      <c r="A5668" s="1" t="s">
        <v>339</v>
      </c>
      <c r="B5668" s="2" t="s">
        <v>5180</v>
      </c>
      <c r="C5668" s="2" t="s">
        <v>15</v>
      </c>
      <c r="D5668" s="2" t="s">
        <v>5555</v>
      </c>
      <c r="E5668" s="2" t="s">
        <v>4991</v>
      </c>
      <c r="F5668" s="2" t="s">
        <v>44</v>
      </c>
      <c r="G5668" s="2">
        <v>72.400000000000006</v>
      </c>
      <c r="H5668" s="2">
        <v>27.6</v>
      </c>
      <c r="I5668" s="2" t="s">
        <v>19</v>
      </c>
      <c r="J5668" s="2" t="s">
        <v>20</v>
      </c>
      <c r="K5668" s="2">
        <v>2002</v>
      </c>
      <c r="L5668" s="2" t="s">
        <v>21</v>
      </c>
      <c r="M5668" s="3">
        <v>37565</v>
      </c>
    </row>
    <row r="5669" spans="1:13" x14ac:dyDescent="0.2">
      <c r="A5669" s="1" t="s">
        <v>150</v>
      </c>
      <c r="B5669" s="2" t="s">
        <v>5556</v>
      </c>
      <c r="C5669" s="2" t="s">
        <v>15</v>
      </c>
      <c r="D5669" s="2" t="s">
        <v>5557</v>
      </c>
      <c r="E5669" s="2" t="s">
        <v>4991</v>
      </c>
      <c r="F5669" s="2" t="s">
        <v>90</v>
      </c>
      <c r="G5669" s="2">
        <v>63.6</v>
      </c>
      <c r="H5669" s="2">
        <v>36.4</v>
      </c>
      <c r="I5669" s="2" t="s">
        <v>26</v>
      </c>
      <c r="J5669" s="2" t="s">
        <v>20</v>
      </c>
      <c r="K5669" s="2">
        <v>2002</v>
      </c>
      <c r="L5669" s="2" t="s">
        <v>21</v>
      </c>
      <c r="M5669" s="3">
        <v>37565</v>
      </c>
    </row>
    <row r="5670" spans="1:13" x14ac:dyDescent="0.2">
      <c r="A5670" s="1" t="s">
        <v>280</v>
      </c>
      <c r="B5670" s="2" t="s">
        <v>5558</v>
      </c>
      <c r="C5670" s="2" t="s">
        <v>15</v>
      </c>
      <c r="D5670" s="2" t="s">
        <v>5559</v>
      </c>
      <c r="E5670" s="2" t="s">
        <v>4991</v>
      </c>
      <c r="F5670" s="2" t="s">
        <v>93</v>
      </c>
      <c r="G5670" s="2">
        <v>46.1</v>
      </c>
      <c r="H5670" s="2">
        <v>53.9</v>
      </c>
      <c r="I5670" s="2" t="s">
        <v>26</v>
      </c>
      <c r="J5670" s="2" t="s">
        <v>20</v>
      </c>
      <c r="K5670" s="2">
        <v>2002</v>
      </c>
      <c r="L5670" s="2" t="s">
        <v>21</v>
      </c>
      <c r="M5670" s="3">
        <v>37565</v>
      </c>
    </row>
    <row r="5671" spans="1:13" x14ac:dyDescent="0.2">
      <c r="A5671" s="1" t="s">
        <v>150</v>
      </c>
      <c r="B5671" s="2" t="s">
        <v>5078</v>
      </c>
      <c r="C5671" s="2" t="s">
        <v>15</v>
      </c>
      <c r="D5671" s="2" t="s">
        <v>5560</v>
      </c>
      <c r="E5671" s="2" t="s">
        <v>4991</v>
      </c>
      <c r="F5671" s="2" t="s">
        <v>65</v>
      </c>
      <c r="G5671" s="2">
        <v>55.2</v>
      </c>
      <c r="H5671" s="2">
        <v>44.8</v>
      </c>
      <c r="I5671" s="2" t="s">
        <v>26</v>
      </c>
      <c r="J5671" s="2" t="s">
        <v>20</v>
      </c>
      <c r="K5671" s="2">
        <v>2002</v>
      </c>
      <c r="L5671" s="2" t="s">
        <v>21</v>
      </c>
      <c r="M5671" s="3">
        <v>37565</v>
      </c>
    </row>
    <row r="5672" spans="1:13" x14ac:dyDescent="0.2">
      <c r="A5672" s="1" t="s">
        <v>339</v>
      </c>
      <c r="B5672" s="2" t="s">
        <v>5561</v>
      </c>
      <c r="C5672" s="2" t="s">
        <v>15</v>
      </c>
      <c r="D5672" s="2" t="s">
        <v>5562</v>
      </c>
      <c r="E5672" s="2" t="s">
        <v>4991</v>
      </c>
      <c r="F5672" s="2" t="s">
        <v>257</v>
      </c>
      <c r="G5672" s="2">
        <v>81.599999999999994</v>
      </c>
      <c r="H5672" s="2">
        <v>18.399999999999999</v>
      </c>
      <c r="I5672" s="2" t="s">
        <v>19</v>
      </c>
      <c r="J5672" s="2" t="s">
        <v>20</v>
      </c>
      <c r="K5672" s="2">
        <v>2002</v>
      </c>
      <c r="L5672" s="2" t="s">
        <v>21</v>
      </c>
      <c r="M5672" s="3">
        <v>37565</v>
      </c>
    </row>
    <row r="5673" spans="1:13" x14ac:dyDescent="0.2">
      <c r="A5673" s="1" t="s">
        <v>141</v>
      </c>
      <c r="B5673" s="2" t="s">
        <v>5563</v>
      </c>
      <c r="C5673" s="2" t="s">
        <v>15</v>
      </c>
      <c r="D5673" s="2" t="s">
        <v>5548</v>
      </c>
      <c r="E5673" s="2" t="s">
        <v>4991</v>
      </c>
      <c r="F5673" s="2" t="s">
        <v>107</v>
      </c>
      <c r="G5673" s="2">
        <v>42.5</v>
      </c>
      <c r="H5673" s="2">
        <v>57.5</v>
      </c>
      <c r="I5673" s="2" t="s">
        <v>26</v>
      </c>
      <c r="J5673" s="2" t="s">
        <v>20</v>
      </c>
      <c r="K5673" s="2">
        <v>2002</v>
      </c>
      <c r="L5673" s="2" t="s">
        <v>21</v>
      </c>
      <c r="M5673" s="3">
        <v>37565</v>
      </c>
    </row>
    <row r="5674" spans="1:13" x14ac:dyDescent="0.2">
      <c r="A5674" s="1" t="s">
        <v>339</v>
      </c>
      <c r="B5674" s="2" t="s">
        <v>5149</v>
      </c>
      <c r="C5674" s="2" t="s">
        <v>15</v>
      </c>
      <c r="D5674" s="2" t="s">
        <v>5564</v>
      </c>
      <c r="E5674" s="2" t="s">
        <v>4991</v>
      </c>
      <c r="F5674" s="2" t="s">
        <v>93</v>
      </c>
      <c r="G5674" s="2">
        <v>70.599999999999994</v>
      </c>
      <c r="H5674" s="2">
        <v>29.4</v>
      </c>
      <c r="I5674" s="2" t="s">
        <v>19</v>
      </c>
      <c r="J5674" s="2" t="s">
        <v>20</v>
      </c>
      <c r="K5674" s="2">
        <v>2002</v>
      </c>
      <c r="L5674" s="2" t="s">
        <v>21</v>
      </c>
      <c r="M5674" s="3">
        <v>37565</v>
      </c>
    </row>
    <row r="5675" spans="1:13" x14ac:dyDescent="0.2">
      <c r="A5675" s="1" t="s">
        <v>568</v>
      </c>
      <c r="B5675" s="2" t="s">
        <v>5565</v>
      </c>
      <c r="C5675" s="2" t="s">
        <v>15</v>
      </c>
      <c r="D5675" s="2" t="s">
        <v>1544</v>
      </c>
      <c r="E5675" s="2" t="s">
        <v>4991</v>
      </c>
      <c r="F5675" s="2" t="s">
        <v>130</v>
      </c>
      <c r="G5675" s="2">
        <v>71.400000000000006</v>
      </c>
      <c r="H5675" s="2">
        <v>28.6</v>
      </c>
      <c r="I5675" s="2" t="s">
        <v>19</v>
      </c>
      <c r="J5675" s="2" t="s">
        <v>20</v>
      </c>
      <c r="K5675" s="2">
        <v>2002</v>
      </c>
      <c r="L5675" s="2" t="s">
        <v>21</v>
      </c>
      <c r="M5675" s="3">
        <v>37565</v>
      </c>
    </row>
    <row r="5676" spans="1:13" x14ac:dyDescent="0.2">
      <c r="A5676" s="1" t="s">
        <v>69</v>
      </c>
      <c r="B5676" s="2" t="s">
        <v>1147</v>
      </c>
      <c r="C5676" s="2" t="s">
        <v>15</v>
      </c>
      <c r="D5676" s="2" t="s">
        <v>5566</v>
      </c>
      <c r="E5676" s="2" t="s">
        <v>4991</v>
      </c>
      <c r="F5676" s="2" t="s">
        <v>65</v>
      </c>
      <c r="G5676" s="2">
        <v>49.7</v>
      </c>
      <c r="H5676" s="2">
        <v>50.3</v>
      </c>
      <c r="I5676" s="2" t="s">
        <v>26</v>
      </c>
      <c r="J5676" s="2" t="s">
        <v>20</v>
      </c>
      <c r="K5676" s="2">
        <v>2002</v>
      </c>
      <c r="L5676" s="2" t="s">
        <v>21</v>
      </c>
      <c r="M5676" s="3">
        <v>37565</v>
      </c>
    </row>
    <row r="5677" spans="1:13" x14ac:dyDescent="0.2">
      <c r="A5677" s="1" t="s">
        <v>150</v>
      </c>
      <c r="B5677" s="2" t="s">
        <v>4909</v>
      </c>
      <c r="C5677" s="2" t="s">
        <v>15</v>
      </c>
      <c r="D5677" s="2" t="s">
        <v>5567</v>
      </c>
      <c r="E5677" s="2" t="s">
        <v>4991</v>
      </c>
      <c r="F5677" s="2" t="s">
        <v>245</v>
      </c>
      <c r="G5677" s="2">
        <v>62.4</v>
      </c>
      <c r="H5677" s="2">
        <v>37.6</v>
      </c>
      <c r="I5677" s="2" t="s">
        <v>26</v>
      </c>
      <c r="J5677" s="2" t="s">
        <v>20</v>
      </c>
      <c r="K5677" s="2">
        <v>2002</v>
      </c>
      <c r="L5677" s="2" t="s">
        <v>21</v>
      </c>
      <c r="M5677" s="3">
        <v>37565</v>
      </c>
    </row>
    <row r="5678" spans="1:13" x14ac:dyDescent="0.2">
      <c r="A5678" s="1" t="s">
        <v>116</v>
      </c>
      <c r="B5678" s="2" t="s">
        <v>5311</v>
      </c>
      <c r="C5678" s="2" t="s">
        <v>15</v>
      </c>
      <c r="D5678" s="2" t="s">
        <v>5568</v>
      </c>
      <c r="E5678" s="2" t="s">
        <v>4991</v>
      </c>
      <c r="F5678" s="2" t="s">
        <v>48</v>
      </c>
      <c r="G5678" s="2">
        <v>66.2</v>
      </c>
      <c r="H5678" s="2">
        <v>33.799999999999997</v>
      </c>
      <c r="I5678" s="2" t="s">
        <v>26</v>
      </c>
      <c r="J5678" s="2" t="s">
        <v>20</v>
      </c>
      <c r="K5678" s="2">
        <v>2002</v>
      </c>
      <c r="L5678" s="2" t="s">
        <v>21</v>
      </c>
      <c r="M5678" s="3">
        <v>37565</v>
      </c>
    </row>
    <row r="5679" spans="1:13" x14ac:dyDescent="0.2">
      <c r="A5679" s="1" t="s">
        <v>150</v>
      </c>
      <c r="B5679" s="2" t="s">
        <v>5569</v>
      </c>
      <c r="C5679" s="2" t="s">
        <v>15</v>
      </c>
      <c r="D5679" s="2" t="s">
        <v>5570</v>
      </c>
      <c r="E5679" s="2" t="s">
        <v>4991</v>
      </c>
      <c r="F5679" s="2" t="s">
        <v>95</v>
      </c>
      <c r="G5679" s="2">
        <v>62</v>
      </c>
      <c r="H5679" s="2">
        <v>38</v>
      </c>
      <c r="I5679" s="2" t="s">
        <v>26</v>
      </c>
      <c r="J5679" s="2" t="s">
        <v>20</v>
      </c>
      <c r="K5679" s="2">
        <v>2002</v>
      </c>
      <c r="L5679" s="2" t="s">
        <v>21</v>
      </c>
      <c r="M5679" s="3">
        <v>37565</v>
      </c>
    </row>
    <row r="5680" spans="1:13" x14ac:dyDescent="0.2">
      <c r="A5680" s="1" t="s">
        <v>116</v>
      </c>
      <c r="B5680" s="2" t="s">
        <v>5204</v>
      </c>
      <c r="C5680" s="2" t="s">
        <v>15</v>
      </c>
      <c r="D5680" s="2" t="s">
        <v>5571</v>
      </c>
      <c r="E5680" s="2" t="s">
        <v>4991</v>
      </c>
      <c r="F5680" s="2" t="s">
        <v>115</v>
      </c>
      <c r="G5680" s="2">
        <v>50.9</v>
      </c>
      <c r="H5680" s="2">
        <v>49.1</v>
      </c>
      <c r="I5680" s="2" t="s">
        <v>26</v>
      </c>
      <c r="J5680" s="2" t="s">
        <v>20</v>
      </c>
      <c r="K5680" s="2">
        <v>2002</v>
      </c>
      <c r="L5680" s="2" t="s">
        <v>21</v>
      </c>
      <c r="M5680" s="3">
        <v>37565</v>
      </c>
    </row>
    <row r="5681" spans="1:13" x14ac:dyDescent="0.2">
      <c r="A5681" s="1" t="s">
        <v>108</v>
      </c>
      <c r="B5681" s="2" t="s">
        <v>5153</v>
      </c>
      <c r="C5681" s="2" t="s">
        <v>15</v>
      </c>
      <c r="D5681" s="2" t="s">
        <v>5572</v>
      </c>
      <c r="E5681" s="2" t="s">
        <v>4991</v>
      </c>
      <c r="F5681" s="2" t="s">
        <v>121</v>
      </c>
      <c r="G5681" s="2">
        <v>39.200000000000003</v>
      </c>
      <c r="H5681" s="2">
        <v>60.8</v>
      </c>
      <c r="I5681" s="2" t="s">
        <v>26</v>
      </c>
      <c r="J5681" s="2" t="s">
        <v>20</v>
      </c>
      <c r="K5681" s="2">
        <v>2002</v>
      </c>
      <c r="L5681" s="2" t="s">
        <v>21</v>
      </c>
      <c r="M5681" s="3">
        <v>37565</v>
      </c>
    </row>
    <row r="5682" spans="1:13" x14ac:dyDescent="0.2">
      <c r="A5682" s="1" t="s">
        <v>150</v>
      </c>
      <c r="B5682" s="2" t="s">
        <v>5573</v>
      </c>
      <c r="C5682" s="2" t="s">
        <v>15</v>
      </c>
      <c r="D5682" s="2" t="s">
        <v>5574</v>
      </c>
      <c r="E5682" s="2" t="s">
        <v>4991</v>
      </c>
      <c r="F5682" s="2" t="s">
        <v>136</v>
      </c>
      <c r="G5682" s="2">
        <v>56.3</v>
      </c>
      <c r="H5682" s="2">
        <v>43.7</v>
      </c>
      <c r="I5682" s="2" t="s">
        <v>26</v>
      </c>
      <c r="J5682" s="2" t="s">
        <v>20</v>
      </c>
      <c r="K5682" s="2">
        <v>2002</v>
      </c>
      <c r="L5682" s="2" t="s">
        <v>21</v>
      </c>
      <c r="M5682" s="3">
        <v>37565</v>
      </c>
    </row>
    <row r="5683" spans="1:13" x14ac:dyDescent="0.2">
      <c r="A5683" s="1" t="s">
        <v>79</v>
      </c>
      <c r="B5683" s="2" t="s">
        <v>5575</v>
      </c>
      <c r="C5683" s="2" t="s">
        <v>15</v>
      </c>
      <c r="D5683" s="2" t="s">
        <v>5576</v>
      </c>
      <c r="E5683" s="2" t="s">
        <v>4991</v>
      </c>
      <c r="F5683" s="2" t="s">
        <v>1188</v>
      </c>
      <c r="G5683" s="2">
        <v>66.2</v>
      </c>
      <c r="H5683" s="2">
        <v>33.799999999999997</v>
      </c>
      <c r="I5683" s="2" t="s">
        <v>26</v>
      </c>
      <c r="J5683" s="2" t="s">
        <v>20</v>
      </c>
      <c r="K5683" s="2">
        <v>2002</v>
      </c>
      <c r="L5683" s="2" t="s">
        <v>21</v>
      </c>
      <c r="M5683" s="3">
        <v>37565</v>
      </c>
    </row>
    <row r="5684" spans="1:13" x14ac:dyDescent="0.2">
      <c r="A5684" s="1" t="s">
        <v>79</v>
      </c>
      <c r="B5684" s="2" t="s">
        <v>5575</v>
      </c>
      <c r="C5684" s="2" t="s">
        <v>15</v>
      </c>
      <c r="D5684" s="2" t="s">
        <v>5577</v>
      </c>
      <c r="E5684" s="2" t="s">
        <v>4991</v>
      </c>
      <c r="F5684" s="2" t="s">
        <v>1424</v>
      </c>
      <c r="G5684" s="2">
        <v>61</v>
      </c>
      <c r="H5684" s="2">
        <v>39</v>
      </c>
      <c r="I5684" s="2" t="s">
        <v>26</v>
      </c>
      <c r="J5684" s="2" t="s">
        <v>20</v>
      </c>
      <c r="K5684" s="2">
        <v>2002</v>
      </c>
      <c r="L5684" s="2" t="s">
        <v>21</v>
      </c>
      <c r="M5684" s="3">
        <v>37565</v>
      </c>
    </row>
    <row r="5685" spans="1:13" x14ac:dyDescent="0.2">
      <c r="A5685" s="1" t="s">
        <v>339</v>
      </c>
      <c r="B5685" s="2" t="s">
        <v>5578</v>
      </c>
      <c r="C5685" s="2" t="s">
        <v>15</v>
      </c>
      <c r="D5685" s="2" t="s">
        <v>5579</v>
      </c>
      <c r="E5685" s="2" t="s">
        <v>4991</v>
      </c>
      <c r="F5685" s="2" t="s">
        <v>314</v>
      </c>
      <c r="G5685" s="2">
        <v>57.5</v>
      </c>
      <c r="H5685" s="2">
        <v>42.5</v>
      </c>
      <c r="I5685" s="2" t="s">
        <v>26</v>
      </c>
      <c r="J5685" s="2" t="s">
        <v>20</v>
      </c>
      <c r="K5685" s="2">
        <v>2002</v>
      </c>
      <c r="L5685" s="2" t="s">
        <v>21</v>
      </c>
      <c r="M5685" s="3">
        <v>37565</v>
      </c>
    </row>
    <row r="5686" spans="1:13" x14ac:dyDescent="0.2">
      <c r="A5686" s="1" t="s">
        <v>79</v>
      </c>
      <c r="B5686" s="2" t="s">
        <v>5514</v>
      </c>
      <c r="C5686" s="2" t="s">
        <v>15</v>
      </c>
      <c r="D5686" s="2" t="s">
        <v>5580</v>
      </c>
      <c r="E5686" s="2" t="s">
        <v>4991</v>
      </c>
      <c r="F5686" s="2" t="s">
        <v>176</v>
      </c>
      <c r="G5686" s="2">
        <v>58.3</v>
      </c>
      <c r="H5686" s="2">
        <v>41.7</v>
      </c>
      <c r="I5686" s="2" t="s">
        <v>26</v>
      </c>
      <c r="J5686" s="2" t="s">
        <v>20</v>
      </c>
      <c r="K5686" s="2">
        <v>2002</v>
      </c>
      <c r="L5686" s="2" t="s">
        <v>21</v>
      </c>
      <c r="M5686" s="3">
        <v>37565</v>
      </c>
    </row>
    <row r="5687" spans="1:13" x14ac:dyDescent="0.2">
      <c r="A5687" s="1" t="s">
        <v>79</v>
      </c>
      <c r="B5687" s="2" t="s">
        <v>5516</v>
      </c>
      <c r="C5687" s="2" t="s">
        <v>15</v>
      </c>
      <c r="D5687" s="2" t="s">
        <v>5581</v>
      </c>
      <c r="E5687" s="2" t="s">
        <v>4991</v>
      </c>
      <c r="F5687" s="2" t="s">
        <v>365</v>
      </c>
      <c r="G5687" s="2">
        <v>61.7</v>
      </c>
      <c r="H5687" s="2">
        <v>38.299999999999997</v>
      </c>
      <c r="I5687" s="2" t="s">
        <v>26</v>
      </c>
      <c r="J5687" s="2" t="s">
        <v>20</v>
      </c>
      <c r="K5687" s="2">
        <v>2002</v>
      </c>
      <c r="L5687" s="2" t="s">
        <v>21</v>
      </c>
      <c r="M5687" s="3">
        <v>37565</v>
      </c>
    </row>
    <row r="5688" spans="1:13" x14ac:dyDescent="0.2">
      <c r="A5688" s="1" t="s">
        <v>180</v>
      </c>
      <c r="B5688" s="2" t="s">
        <v>1220</v>
      </c>
      <c r="C5688" s="2" t="s">
        <v>15</v>
      </c>
      <c r="D5688" s="2" t="s">
        <v>5582</v>
      </c>
      <c r="E5688" s="2" t="s">
        <v>4991</v>
      </c>
      <c r="F5688" s="2" t="s">
        <v>140</v>
      </c>
      <c r="G5688" s="2">
        <v>52.8</v>
      </c>
      <c r="H5688" s="2">
        <v>47.1</v>
      </c>
      <c r="I5688" s="2" t="s">
        <v>26</v>
      </c>
      <c r="J5688" s="2" t="s">
        <v>20</v>
      </c>
      <c r="K5688" s="2">
        <v>2001</v>
      </c>
      <c r="L5688" s="2" t="s">
        <v>36</v>
      </c>
      <c r="M5688" s="3">
        <v>37201</v>
      </c>
    </row>
    <row r="5689" spans="1:13" x14ac:dyDescent="0.2">
      <c r="A5689" s="1" t="s">
        <v>13</v>
      </c>
      <c r="B5689" s="2" t="s">
        <v>1781</v>
      </c>
      <c r="C5689" s="2" t="s">
        <v>15</v>
      </c>
      <c r="D5689" s="2" t="s">
        <v>5583</v>
      </c>
      <c r="E5689" s="2" t="s">
        <v>4991</v>
      </c>
      <c r="F5689" s="2" t="s">
        <v>48</v>
      </c>
      <c r="G5689" s="2">
        <v>63.08</v>
      </c>
      <c r="H5689" s="2">
        <v>36.92</v>
      </c>
      <c r="I5689" s="2" t="s">
        <v>26</v>
      </c>
      <c r="J5689" s="2" t="s">
        <v>20</v>
      </c>
      <c r="K5689" s="2">
        <v>2001</v>
      </c>
      <c r="L5689" s="2" t="s">
        <v>36</v>
      </c>
      <c r="M5689" s="3">
        <v>37201</v>
      </c>
    </row>
    <row r="5690" spans="1:13" x14ac:dyDescent="0.2">
      <c r="A5690" s="1" t="s">
        <v>69</v>
      </c>
      <c r="B5690" s="2" t="s">
        <v>5532</v>
      </c>
      <c r="C5690" s="2" t="s">
        <v>15</v>
      </c>
      <c r="D5690" s="2" t="s">
        <v>5584</v>
      </c>
      <c r="E5690" s="2" t="s">
        <v>4991</v>
      </c>
      <c r="F5690" s="2" t="s">
        <v>245</v>
      </c>
      <c r="G5690" s="2">
        <v>52.1</v>
      </c>
      <c r="H5690" s="2">
        <v>47.9</v>
      </c>
      <c r="I5690" s="2" t="s">
        <v>26</v>
      </c>
      <c r="J5690" s="2" t="s">
        <v>20</v>
      </c>
      <c r="K5690" s="2">
        <v>2001</v>
      </c>
      <c r="L5690" s="2" t="s">
        <v>36</v>
      </c>
      <c r="M5690" s="3">
        <v>37201</v>
      </c>
    </row>
    <row r="5691" spans="1:13" x14ac:dyDescent="0.2">
      <c r="A5691" s="1" t="s">
        <v>137</v>
      </c>
      <c r="B5691" s="2" t="s">
        <v>5585</v>
      </c>
      <c r="C5691" s="2" t="s">
        <v>24</v>
      </c>
      <c r="D5691" s="4">
        <v>22500000</v>
      </c>
      <c r="E5691" s="2" t="s">
        <v>4991</v>
      </c>
      <c r="F5691" s="2" t="s">
        <v>65</v>
      </c>
      <c r="G5691" s="2">
        <v>74.099999999999994</v>
      </c>
      <c r="H5691" s="2">
        <v>25.9</v>
      </c>
      <c r="I5691" s="2" t="s">
        <v>19</v>
      </c>
      <c r="J5691" s="2" t="s">
        <v>20</v>
      </c>
      <c r="K5691" s="2">
        <v>2001</v>
      </c>
      <c r="L5691" s="2" t="s">
        <v>36</v>
      </c>
      <c r="M5691" s="3">
        <v>37201</v>
      </c>
    </row>
    <row r="5692" spans="1:13" x14ac:dyDescent="0.2">
      <c r="A5692" s="1" t="s">
        <v>621</v>
      </c>
      <c r="B5692" s="2" t="s">
        <v>4953</v>
      </c>
      <c r="C5692" s="2" t="s">
        <v>15</v>
      </c>
      <c r="D5692" s="2" t="s">
        <v>5586</v>
      </c>
      <c r="E5692" s="2" t="s">
        <v>4991</v>
      </c>
      <c r="F5692" s="2" t="s">
        <v>44</v>
      </c>
      <c r="G5692" s="2">
        <v>62.1</v>
      </c>
      <c r="H5692" s="2">
        <v>35.799999999999997</v>
      </c>
      <c r="I5692" s="2" t="s">
        <v>26</v>
      </c>
      <c r="J5692" s="2" t="s">
        <v>20</v>
      </c>
      <c r="K5692" s="2">
        <v>2001</v>
      </c>
      <c r="L5692" s="2" t="s">
        <v>36</v>
      </c>
      <c r="M5692" s="3">
        <v>37201</v>
      </c>
    </row>
    <row r="5693" spans="1:13" x14ac:dyDescent="0.2">
      <c r="A5693" s="1" t="s">
        <v>568</v>
      </c>
      <c r="B5693" s="2" t="s">
        <v>5565</v>
      </c>
      <c r="C5693" s="2" t="s">
        <v>15</v>
      </c>
      <c r="D5693" s="2" t="s">
        <v>5587</v>
      </c>
      <c r="E5693" s="2" t="s">
        <v>4991</v>
      </c>
      <c r="F5693" s="2" t="s">
        <v>107</v>
      </c>
      <c r="G5693" s="2">
        <v>60.69</v>
      </c>
      <c r="H5693" s="2">
        <v>39.31</v>
      </c>
      <c r="I5693" s="2" t="s">
        <v>26</v>
      </c>
      <c r="J5693" s="2" t="s">
        <v>20</v>
      </c>
      <c r="K5693" s="2">
        <v>2001</v>
      </c>
      <c r="L5693" s="2" t="s">
        <v>36</v>
      </c>
      <c r="M5693" s="3">
        <v>37201</v>
      </c>
    </row>
    <row r="5694" spans="1:13" x14ac:dyDescent="0.2">
      <c r="A5694" s="1" t="s">
        <v>223</v>
      </c>
      <c r="B5694" s="2" t="s">
        <v>4947</v>
      </c>
      <c r="C5694" s="2" t="s">
        <v>15</v>
      </c>
      <c r="D5694" s="2" t="s">
        <v>5588</v>
      </c>
      <c r="E5694" s="2" t="s">
        <v>4991</v>
      </c>
      <c r="F5694" s="2" t="s">
        <v>65</v>
      </c>
      <c r="G5694" s="2">
        <v>66.3</v>
      </c>
      <c r="H5694" s="2">
        <v>33.700000000000003</v>
      </c>
      <c r="I5694" s="2" t="s">
        <v>26</v>
      </c>
      <c r="J5694" s="2" t="s">
        <v>20</v>
      </c>
      <c r="K5694" s="2">
        <v>2001</v>
      </c>
      <c r="L5694" s="2" t="s">
        <v>36</v>
      </c>
      <c r="M5694" s="3">
        <v>37201</v>
      </c>
    </row>
    <row r="5695" spans="1:13" x14ac:dyDescent="0.2">
      <c r="A5695" s="1" t="s">
        <v>978</v>
      </c>
      <c r="B5695" s="2" t="s">
        <v>5227</v>
      </c>
      <c r="C5695" s="2" t="s">
        <v>15</v>
      </c>
      <c r="D5695" s="2" t="s">
        <v>5589</v>
      </c>
      <c r="E5695" s="2" t="s">
        <v>4991</v>
      </c>
      <c r="F5695" s="2" t="s">
        <v>95</v>
      </c>
      <c r="G5695" s="2">
        <v>85.59</v>
      </c>
      <c r="H5695" s="2">
        <v>14.41</v>
      </c>
      <c r="I5695" s="2" t="s">
        <v>19</v>
      </c>
      <c r="J5695" s="2" t="s">
        <v>20</v>
      </c>
      <c r="K5695" s="2">
        <v>2001</v>
      </c>
      <c r="L5695" s="2" t="s">
        <v>36</v>
      </c>
      <c r="M5695" s="3">
        <v>37201</v>
      </c>
    </row>
    <row r="5696" spans="1:13" x14ac:dyDescent="0.2">
      <c r="A5696" s="1" t="s">
        <v>79</v>
      </c>
      <c r="B5696" s="2" t="s">
        <v>5590</v>
      </c>
      <c r="C5696" s="2" t="s">
        <v>15</v>
      </c>
      <c r="D5696" s="2" t="s">
        <v>5591</v>
      </c>
      <c r="E5696" s="2" t="s">
        <v>4991</v>
      </c>
      <c r="F5696" s="2" t="s">
        <v>107</v>
      </c>
      <c r="G5696" s="2">
        <v>72.099999999999994</v>
      </c>
      <c r="H5696" s="2">
        <v>27.9</v>
      </c>
      <c r="I5696" s="2" t="s">
        <v>19</v>
      </c>
      <c r="J5696" s="2" t="s">
        <v>20</v>
      </c>
      <c r="K5696" s="2">
        <v>2001</v>
      </c>
      <c r="L5696" s="2" t="s">
        <v>36</v>
      </c>
      <c r="M5696" s="3">
        <v>37201</v>
      </c>
    </row>
    <row r="5697" spans="1:13" x14ac:dyDescent="0.2">
      <c r="A5697" s="1" t="s">
        <v>621</v>
      </c>
      <c r="B5697" s="2" t="s">
        <v>5592</v>
      </c>
      <c r="C5697" s="2" t="s">
        <v>15</v>
      </c>
      <c r="D5697" s="2" t="s">
        <v>5593</v>
      </c>
      <c r="E5697" s="2" t="s">
        <v>4991</v>
      </c>
      <c r="F5697" s="2" t="s">
        <v>115</v>
      </c>
      <c r="G5697" s="2">
        <v>65.099999999999994</v>
      </c>
      <c r="H5697" s="2">
        <v>33.700000000000003</v>
      </c>
      <c r="I5697" s="2" t="s">
        <v>26</v>
      </c>
      <c r="J5697" s="2" t="s">
        <v>20</v>
      </c>
      <c r="K5697" s="2">
        <v>2001</v>
      </c>
      <c r="L5697" s="2" t="s">
        <v>36</v>
      </c>
      <c r="M5697" s="3">
        <v>37201</v>
      </c>
    </row>
    <row r="5698" spans="1:13" x14ac:dyDescent="0.2">
      <c r="A5698" s="1" t="s">
        <v>621</v>
      </c>
      <c r="B5698" s="2" t="s">
        <v>5119</v>
      </c>
      <c r="C5698" s="2" t="s">
        <v>15</v>
      </c>
      <c r="D5698" s="2" t="s">
        <v>5594</v>
      </c>
      <c r="E5698" s="2" t="s">
        <v>4991</v>
      </c>
      <c r="F5698" s="2" t="s">
        <v>107</v>
      </c>
      <c r="G5698" s="2">
        <v>75.900000000000006</v>
      </c>
      <c r="H5698" s="2">
        <v>19.5</v>
      </c>
      <c r="I5698" s="2" t="s">
        <v>19</v>
      </c>
      <c r="J5698" s="2" t="s">
        <v>20</v>
      </c>
      <c r="K5698" s="2">
        <v>2001</v>
      </c>
      <c r="L5698" s="2" t="s">
        <v>36</v>
      </c>
      <c r="M5698" s="3">
        <v>37201</v>
      </c>
    </row>
    <row r="5699" spans="1:13" x14ac:dyDescent="0.2">
      <c r="A5699" s="1" t="s">
        <v>122</v>
      </c>
      <c r="B5699" s="2" t="s">
        <v>5125</v>
      </c>
      <c r="C5699" s="2" t="s">
        <v>15</v>
      </c>
      <c r="D5699" s="2" t="s">
        <v>5595</v>
      </c>
      <c r="E5699" s="2" t="s">
        <v>4991</v>
      </c>
      <c r="F5699" s="2" t="s">
        <v>90</v>
      </c>
      <c r="G5699" s="2">
        <v>81.5</v>
      </c>
      <c r="H5699" s="2">
        <v>18.5</v>
      </c>
      <c r="I5699" s="2" t="s">
        <v>19</v>
      </c>
      <c r="J5699" s="2" t="s">
        <v>20</v>
      </c>
      <c r="K5699" s="2">
        <v>2001</v>
      </c>
      <c r="L5699" s="2" t="s">
        <v>36</v>
      </c>
      <c r="M5699" s="3">
        <v>37110</v>
      </c>
    </row>
    <row r="5700" spans="1:13" x14ac:dyDescent="0.2">
      <c r="A5700" s="1" t="s">
        <v>296</v>
      </c>
      <c r="B5700" s="2" t="s">
        <v>1786</v>
      </c>
      <c r="C5700" s="2" t="s">
        <v>15</v>
      </c>
      <c r="D5700" s="2" t="s">
        <v>5596</v>
      </c>
      <c r="E5700" s="2" t="s">
        <v>4991</v>
      </c>
      <c r="F5700" s="2" t="s">
        <v>48</v>
      </c>
      <c r="G5700" s="2">
        <v>55.45</v>
      </c>
      <c r="H5700" s="2">
        <v>44.55</v>
      </c>
      <c r="I5700" s="2" t="s">
        <v>26</v>
      </c>
      <c r="J5700" s="2" t="s">
        <v>20</v>
      </c>
      <c r="K5700" s="2">
        <v>2001</v>
      </c>
      <c r="L5700" s="2" t="s">
        <v>36</v>
      </c>
      <c r="M5700" s="3">
        <v>36956</v>
      </c>
    </row>
    <row r="5701" spans="1:13" x14ac:dyDescent="0.2">
      <c r="A5701" s="1" t="s">
        <v>293</v>
      </c>
      <c r="B5701" s="2" t="s">
        <v>5597</v>
      </c>
      <c r="C5701" s="2" t="s">
        <v>15</v>
      </c>
      <c r="D5701" s="2" t="s">
        <v>5598</v>
      </c>
      <c r="E5701" s="2" t="s">
        <v>4991</v>
      </c>
      <c r="F5701" s="2" t="s">
        <v>95</v>
      </c>
      <c r="G5701" s="2">
        <v>79.900000000000006</v>
      </c>
      <c r="H5701" s="2">
        <v>20.100000000000001</v>
      </c>
      <c r="I5701" s="2" t="s">
        <v>19</v>
      </c>
      <c r="J5701" s="2" t="s">
        <v>20</v>
      </c>
      <c r="K5701" s="2">
        <v>2001</v>
      </c>
      <c r="L5701" s="2" t="s">
        <v>36</v>
      </c>
      <c r="M5701" s="3">
        <v>36956</v>
      </c>
    </row>
    <row r="5702" spans="1:13" x14ac:dyDescent="0.2">
      <c r="A5702" s="1" t="s">
        <v>205</v>
      </c>
      <c r="B5702" s="2" t="s">
        <v>5117</v>
      </c>
      <c r="C5702" s="2" t="s">
        <v>15</v>
      </c>
      <c r="D5702" s="2" t="s">
        <v>5599</v>
      </c>
      <c r="E5702" s="2" t="s">
        <v>4991</v>
      </c>
      <c r="F5702" s="2" t="s">
        <v>130</v>
      </c>
      <c r="G5702" s="2">
        <v>80.099999999999994</v>
      </c>
      <c r="H5702" s="2">
        <v>19.899999999999999</v>
      </c>
      <c r="I5702" s="2" t="s">
        <v>19</v>
      </c>
      <c r="J5702" s="2" t="s">
        <v>20</v>
      </c>
      <c r="K5702" s="2">
        <v>2001</v>
      </c>
      <c r="L5702" s="2" t="s">
        <v>36</v>
      </c>
      <c r="M5702" s="3">
        <v>36956</v>
      </c>
    </row>
    <row r="5703" spans="1:13" x14ac:dyDescent="0.2">
      <c r="A5703" s="1" t="s">
        <v>66</v>
      </c>
      <c r="B5703" s="2" t="s">
        <v>5600</v>
      </c>
      <c r="C5703" s="2" t="s">
        <v>15</v>
      </c>
      <c r="D5703" s="2" t="s">
        <v>5601</v>
      </c>
      <c r="E5703" s="2" t="s">
        <v>4991</v>
      </c>
      <c r="F5703" s="2" t="s">
        <v>55</v>
      </c>
      <c r="G5703" s="2">
        <v>88.73</v>
      </c>
      <c r="H5703" s="2">
        <v>11.27</v>
      </c>
      <c r="I5703" s="2" t="s">
        <v>19</v>
      </c>
      <c r="J5703" s="2" t="s">
        <v>20</v>
      </c>
      <c r="K5703" s="2">
        <v>2001</v>
      </c>
      <c r="L5703" s="2" t="s">
        <v>36</v>
      </c>
      <c r="M5703" s="3">
        <v>36956</v>
      </c>
    </row>
    <row r="5704" spans="1:13" x14ac:dyDescent="0.2">
      <c r="A5704" s="1" t="s">
        <v>122</v>
      </c>
      <c r="B5704" s="2" t="s">
        <v>5602</v>
      </c>
      <c r="C5704" s="2" t="s">
        <v>15</v>
      </c>
      <c r="D5704" s="2" t="s">
        <v>5603</v>
      </c>
      <c r="E5704" s="2" t="s">
        <v>4991</v>
      </c>
      <c r="F5704" s="2" t="s">
        <v>59</v>
      </c>
      <c r="G5704" s="2">
        <v>79.78</v>
      </c>
      <c r="H5704" s="2">
        <v>20.22</v>
      </c>
      <c r="I5704" s="2" t="s">
        <v>19</v>
      </c>
      <c r="J5704" s="2" t="s">
        <v>20</v>
      </c>
      <c r="K5704" s="2">
        <v>2001</v>
      </c>
      <c r="L5704" s="2" t="s">
        <v>36</v>
      </c>
      <c r="M5704" s="3">
        <v>36921</v>
      </c>
    </row>
    <row r="5705" spans="1:13" x14ac:dyDescent="0.2">
      <c r="A5705" s="1" t="s">
        <v>242</v>
      </c>
      <c r="B5705" s="2" t="s">
        <v>243</v>
      </c>
      <c r="C5705" s="2" t="s">
        <v>24</v>
      </c>
      <c r="D5705" s="4">
        <v>9750000</v>
      </c>
      <c r="E5705" s="2" t="s">
        <v>4991</v>
      </c>
      <c r="F5705" s="2" t="s">
        <v>159</v>
      </c>
      <c r="G5705" s="2">
        <v>67.900000000000006</v>
      </c>
      <c r="H5705" s="2">
        <v>32.1</v>
      </c>
      <c r="I5705" s="2" t="s">
        <v>19</v>
      </c>
      <c r="J5705" s="2" t="s">
        <v>20</v>
      </c>
      <c r="K5705" s="2">
        <v>2000</v>
      </c>
      <c r="L5705" s="2" t="s">
        <v>21</v>
      </c>
      <c r="M5705" s="3">
        <v>36837</v>
      </c>
    </row>
    <row r="5706" spans="1:13" x14ac:dyDescent="0.2">
      <c r="A5706" s="1" t="s">
        <v>205</v>
      </c>
      <c r="B5706" s="2" t="s">
        <v>1632</v>
      </c>
      <c r="C5706" s="2" t="s">
        <v>15</v>
      </c>
      <c r="D5706" s="2" t="s">
        <v>5604</v>
      </c>
      <c r="E5706" s="2" t="s">
        <v>4991</v>
      </c>
      <c r="F5706" s="2" t="s">
        <v>314</v>
      </c>
      <c r="G5706" s="2">
        <v>53.4</v>
      </c>
      <c r="H5706" s="2">
        <v>46.6</v>
      </c>
      <c r="I5706" s="2" t="s">
        <v>26</v>
      </c>
      <c r="J5706" s="2" t="s">
        <v>20</v>
      </c>
      <c r="K5706" s="2">
        <v>2000</v>
      </c>
      <c r="L5706" s="2" t="s">
        <v>21</v>
      </c>
      <c r="M5706" s="3">
        <v>36837</v>
      </c>
    </row>
    <row r="5707" spans="1:13" x14ac:dyDescent="0.2">
      <c r="A5707" s="1" t="s">
        <v>535</v>
      </c>
      <c r="B5707" s="2" t="s">
        <v>1703</v>
      </c>
      <c r="C5707" s="2" t="s">
        <v>15</v>
      </c>
      <c r="D5707" s="2" t="s">
        <v>5605</v>
      </c>
      <c r="E5707" s="2" t="s">
        <v>4991</v>
      </c>
      <c r="F5707" s="2" t="s">
        <v>107</v>
      </c>
      <c r="G5707" s="2">
        <v>50.4</v>
      </c>
      <c r="H5707" s="2">
        <v>49.6</v>
      </c>
      <c r="I5707" s="2" t="s">
        <v>26</v>
      </c>
      <c r="J5707" s="2" t="s">
        <v>20</v>
      </c>
      <c r="K5707" s="2">
        <v>2000</v>
      </c>
      <c r="L5707" s="2" t="s">
        <v>21</v>
      </c>
      <c r="M5707" s="3">
        <v>36837</v>
      </c>
    </row>
    <row r="5708" spans="1:13" x14ac:dyDescent="0.2">
      <c r="A5708" s="1" t="s">
        <v>32</v>
      </c>
      <c r="B5708" s="2" t="s">
        <v>4521</v>
      </c>
      <c r="C5708" s="2" t="s">
        <v>15</v>
      </c>
      <c r="D5708" s="2" t="s">
        <v>5606</v>
      </c>
      <c r="E5708" s="2" t="s">
        <v>4991</v>
      </c>
      <c r="F5708" s="2" t="s">
        <v>93</v>
      </c>
      <c r="G5708" s="2">
        <v>64.5</v>
      </c>
      <c r="H5708" s="2">
        <v>35.5</v>
      </c>
      <c r="I5708" s="2" t="s">
        <v>26</v>
      </c>
      <c r="J5708" s="2" t="s">
        <v>20</v>
      </c>
      <c r="K5708" s="2">
        <v>2000</v>
      </c>
      <c r="L5708" s="2" t="s">
        <v>21</v>
      </c>
      <c r="M5708" s="3">
        <v>36837</v>
      </c>
    </row>
    <row r="5709" spans="1:13" x14ac:dyDescent="0.2">
      <c r="A5709" s="1" t="s">
        <v>217</v>
      </c>
      <c r="B5709" s="2" t="s">
        <v>5607</v>
      </c>
      <c r="C5709" s="2" t="s">
        <v>15</v>
      </c>
      <c r="D5709" s="2" t="s">
        <v>5608</v>
      </c>
      <c r="E5709" s="2" t="s">
        <v>4991</v>
      </c>
      <c r="F5709" s="2" t="s">
        <v>159</v>
      </c>
      <c r="G5709" s="2">
        <v>70.7</v>
      </c>
      <c r="H5709" s="2">
        <v>29.3</v>
      </c>
      <c r="I5709" s="2" t="s">
        <v>19</v>
      </c>
      <c r="J5709" s="2" t="s">
        <v>20</v>
      </c>
      <c r="K5709" s="2">
        <v>2000</v>
      </c>
      <c r="L5709" s="2" t="s">
        <v>21</v>
      </c>
      <c r="M5709" s="3">
        <v>36837</v>
      </c>
    </row>
    <row r="5710" spans="1:13" x14ac:dyDescent="0.2">
      <c r="A5710" s="1" t="s">
        <v>391</v>
      </c>
      <c r="B5710" s="2" t="s">
        <v>5028</v>
      </c>
      <c r="C5710" s="2" t="s">
        <v>15</v>
      </c>
      <c r="D5710" s="2" t="s">
        <v>5609</v>
      </c>
      <c r="E5710" s="2" t="s">
        <v>4991</v>
      </c>
      <c r="F5710" s="2" t="s">
        <v>314</v>
      </c>
      <c r="G5710" s="2">
        <v>54.8</v>
      </c>
      <c r="H5710" s="2">
        <v>45.2</v>
      </c>
      <c r="I5710" s="2" t="s">
        <v>26</v>
      </c>
      <c r="J5710" s="2" t="s">
        <v>20</v>
      </c>
      <c r="K5710" s="2">
        <v>2000</v>
      </c>
      <c r="L5710" s="2" t="s">
        <v>21</v>
      </c>
      <c r="M5710" s="3">
        <v>36837</v>
      </c>
    </row>
    <row r="5711" spans="1:13" x14ac:dyDescent="0.2">
      <c r="A5711" s="1" t="s">
        <v>339</v>
      </c>
      <c r="B5711" s="2" t="s">
        <v>5610</v>
      </c>
      <c r="C5711" s="2" t="s">
        <v>15</v>
      </c>
      <c r="D5711" s="2" t="s">
        <v>5611</v>
      </c>
      <c r="E5711" s="2" t="s">
        <v>4991</v>
      </c>
      <c r="F5711" s="2" t="s">
        <v>65</v>
      </c>
      <c r="G5711" s="2">
        <v>68.400000000000006</v>
      </c>
      <c r="H5711" s="2">
        <v>31.6</v>
      </c>
      <c r="I5711" s="2" t="s">
        <v>19</v>
      </c>
      <c r="J5711" s="2" t="s">
        <v>20</v>
      </c>
      <c r="K5711" s="2">
        <v>2000</v>
      </c>
      <c r="L5711" s="2" t="s">
        <v>21</v>
      </c>
      <c r="M5711" s="3">
        <v>36837</v>
      </c>
    </row>
    <row r="5712" spans="1:13" x14ac:dyDescent="0.2">
      <c r="A5712" s="1" t="s">
        <v>116</v>
      </c>
      <c r="B5712" s="2" t="s">
        <v>5311</v>
      </c>
      <c r="C5712" s="2" t="s">
        <v>1230</v>
      </c>
      <c r="D5712" s="2" t="s">
        <v>5612</v>
      </c>
      <c r="E5712" s="2" t="s">
        <v>4991</v>
      </c>
      <c r="F5712" s="2" t="s">
        <v>314</v>
      </c>
      <c r="G5712" s="2">
        <v>64.8</v>
      </c>
      <c r="H5712" s="2">
        <v>35.200000000000003</v>
      </c>
      <c r="I5712" s="2" t="s">
        <v>26</v>
      </c>
      <c r="J5712" s="2" t="s">
        <v>20</v>
      </c>
      <c r="K5712" s="2">
        <v>2000</v>
      </c>
      <c r="L5712" s="2" t="s">
        <v>21</v>
      </c>
      <c r="M5712" s="3">
        <v>36837</v>
      </c>
    </row>
    <row r="5713" spans="1:13" x14ac:dyDescent="0.2">
      <c r="A5713" s="1" t="s">
        <v>66</v>
      </c>
      <c r="B5713" s="2" t="s">
        <v>5613</v>
      </c>
      <c r="C5713" s="2" t="s">
        <v>15</v>
      </c>
      <c r="D5713" s="2" t="s">
        <v>5614</v>
      </c>
      <c r="E5713" s="2" t="s">
        <v>4991</v>
      </c>
      <c r="F5713" s="2" t="s">
        <v>130</v>
      </c>
      <c r="G5713" s="2">
        <v>62.2</v>
      </c>
      <c r="H5713" s="2">
        <v>37.799999999999997</v>
      </c>
      <c r="I5713" s="2" t="s">
        <v>26</v>
      </c>
      <c r="J5713" s="2" t="s">
        <v>20</v>
      </c>
      <c r="K5713" s="2">
        <v>2000</v>
      </c>
      <c r="L5713" s="2" t="s">
        <v>21</v>
      </c>
      <c r="M5713" s="3">
        <v>36837</v>
      </c>
    </row>
    <row r="5714" spans="1:13" x14ac:dyDescent="0.2">
      <c r="A5714" s="1" t="s">
        <v>150</v>
      </c>
      <c r="B5714" s="2" t="s">
        <v>3219</v>
      </c>
      <c r="C5714" s="2" t="s">
        <v>15</v>
      </c>
      <c r="D5714" s="2" t="s">
        <v>5615</v>
      </c>
      <c r="E5714" s="2" t="s">
        <v>4991</v>
      </c>
      <c r="F5714" s="2" t="s">
        <v>97</v>
      </c>
      <c r="G5714" s="2">
        <v>59.2</v>
      </c>
      <c r="H5714" s="2">
        <v>40.799999999999997</v>
      </c>
      <c r="I5714" s="2" t="s">
        <v>26</v>
      </c>
      <c r="J5714" s="2" t="s">
        <v>20</v>
      </c>
      <c r="K5714" s="2">
        <v>2000</v>
      </c>
      <c r="L5714" s="2" t="s">
        <v>21</v>
      </c>
      <c r="M5714" s="3">
        <v>36837</v>
      </c>
    </row>
    <row r="5715" spans="1:13" x14ac:dyDescent="0.2">
      <c r="A5715" s="1" t="s">
        <v>79</v>
      </c>
      <c r="B5715" s="2" t="s">
        <v>5492</v>
      </c>
      <c r="C5715" s="2" t="s">
        <v>15</v>
      </c>
      <c r="D5715" s="2" t="s">
        <v>5616</v>
      </c>
      <c r="E5715" s="2" t="s">
        <v>4991</v>
      </c>
      <c r="F5715" s="2" t="s">
        <v>490</v>
      </c>
      <c r="G5715" s="2">
        <v>55.9</v>
      </c>
      <c r="H5715" s="2">
        <v>44.1</v>
      </c>
      <c r="I5715" s="2" t="s">
        <v>26</v>
      </c>
      <c r="J5715" s="2" t="s">
        <v>20</v>
      </c>
      <c r="K5715" s="2">
        <v>2000</v>
      </c>
      <c r="L5715" s="2" t="s">
        <v>21</v>
      </c>
      <c r="M5715" s="3">
        <v>36837</v>
      </c>
    </row>
    <row r="5716" spans="1:13" x14ac:dyDescent="0.2">
      <c r="A5716" s="1" t="s">
        <v>108</v>
      </c>
      <c r="B5716" s="2" t="s">
        <v>5617</v>
      </c>
      <c r="C5716" s="2" t="s">
        <v>15</v>
      </c>
      <c r="D5716" s="2" t="s">
        <v>5618</v>
      </c>
      <c r="E5716" s="2" t="s">
        <v>4991</v>
      </c>
      <c r="F5716" s="2" t="s">
        <v>251</v>
      </c>
      <c r="G5716" s="2">
        <v>70.7</v>
      </c>
      <c r="H5716" s="2">
        <v>29.3</v>
      </c>
      <c r="I5716" s="2" t="s">
        <v>19</v>
      </c>
      <c r="J5716" s="2" t="s">
        <v>20</v>
      </c>
      <c r="K5716" s="2">
        <v>2000</v>
      </c>
      <c r="L5716" s="2" t="s">
        <v>21</v>
      </c>
      <c r="M5716" s="3">
        <v>36837</v>
      </c>
    </row>
    <row r="5717" spans="1:13" x14ac:dyDescent="0.2">
      <c r="A5717" s="1" t="s">
        <v>978</v>
      </c>
      <c r="B5717" s="2" t="s">
        <v>5227</v>
      </c>
      <c r="C5717" s="2" t="s">
        <v>15</v>
      </c>
      <c r="D5717" s="2" t="s">
        <v>5609</v>
      </c>
      <c r="E5717" s="2" t="s">
        <v>4991</v>
      </c>
      <c r="F5717" s="2" t="s">
        <v>90</v>
      </c>
      <c r="G5717" s="2">
        <v>58.3</v>
      </c>
      <c r="H5717" s="2">
        <v>41.7</v>
      </c>
      <c r="I5717" s="2" t="s">
        <v>26</v>
      </c>
      <c r="J5717" s="2" t="s">
        <v>20</v>
      </c>
      <c r="K5717" s="2">
        <v>2000</v>
      </c>
      <c r="L5717" s="2" t="s">
        <v>21</v>
      </c>
      <c r="M5717" s="3">
        <v>36837</v>
      </c>
    </row>
    <row r="5718" spans="1:13" x14ac:dyDescent="0.2">
      <c r="A5718" s="1" t="s">
        <v>60</v>
      </c>
      <c r="B5718" s="2" t="s">
        <v>1483</v>
      </c>
      <c r="C5718" s="2" t="s">
        <v>15</v>
      </c>
      <c r="D5718" s="2" t="s">
        <v>5619</v>
      </c>
      <c r="E5718" s="2" t="s">
        <v>4991</v>
      </c>
      <c r="F5718" s="2" t="s">
        <v>90</v>
      </c>
      <c r="G5718" s="2">
        <v>64.5</v>
      </c>
      <c r="H5718" s="2">
        <v>35.5</v>
      </c>
      <c r="I5718" s="2" t="s">
        <v>26</v>
      </c>
      <c r="J5718" s="2" t="s">
        <v>20</v>
      </c>
      <c r="K5718" s="2">
        <v>2000</v>
      </c>
      <c r="L5718" s="2" t="s">
        <v>21</v>
      </c>
      <c r="M5718" s="3">
        <v>36837</v>
      </c>
    </row>
    <row r="5719" spans="1:13" x14ac:dyDescent="0.2">
      <c r="A5719" s="1" t="s">
        <v>87</v>
      </c>
      <c r="B5719" s="2" t="s">
        <v>5620</v>
      </c>
      <c r="C5719" s="2" t="s">
        <v>15</v>
      </c>
      <c r="D5719" s="2" t="s">
        <v>5621</v>
      </c>
      <c r="E5719" s="2" t="s">
        <v>4991</v>
      </c>
      <c r="F5719" s="2" t="s">
        <v>140</v>
      </c>
      <c r="G5719" s="2">
        <v>54.5</v>
      </c>
      <c r="H5719" s="2">
        <v>45.5</v>
      </c>
      <c r="I5719" s="2" t="s">
        <v>26</v>
      </c>
      <c r="J5719" s="2" t="s">
        <v>20</v>
      </c>
      <c r="K5719" s="2">
        <v>2000</v>
      </c>
      <c r="L5719" s="2" t="s">
        <v>21</v>
      </c>
      <c r="M5719" s="3">
        <v>36837</v>
      </c>
    </row>
    <row r="5720" spans="1:13" x14ac:dyDescent="0.2">
      <c r="A5720" s="1" t="s">
        <v>308</v>
      </c>
      <c r="B5720" s="2" t="s">
        <v>5449</v>
      </c>
      <c r="C5720" s="2" t="s">
        <v>15</v>
      </c>
      <c r="D5720" s="2" t="s">
        <v>5622</v>
      </c>
      <c r="E5720" s="2" t="s">
        <v>4991</v>
      </c>
      <c r="F5720" s="2" t="s">
        <v>159</v>
      </c>
      <c r="G5720" s="2">
        <v>75.7</v>
      </c>
      <c r="H5720" s="2">
        <v>24.3</v>
      </c>
      <c r="I5720" s="2" t="s">
        <v>19</v>
      </c>
      <c r="J5720" s="2" t="s">
        <v>20</v>
      </c>
      <c r="K5720" s="2">
        <v>2000</v>
      </c>
      <c r="L5720" s="2" t="s">
        <v>21</v>
      </c>
      <c r="M5720" s="3">
        <v>36837</v>
      </c>
    </row>
    <row r="5721" spans="1:13" x14ac:dyDescent="0.2">
      <c r="A5721" s="1" t="s">
        <v>79</v>
      </c>
      <c r="B5721" s="2" t="s">
        <v>5033</v>
      </c>
      <c r="C5721" s="2" t="s">
        <v>15</v>
      </c>
      <c r="D5721" s="2" t="s">
        <v>5623</v>
      </c>
      <c r="E5721" s="2" t="s">
        <v>4991</v>
      </c>
      <c r="F5721" s="2" t="s">
        <v>1188</v>
      </c>
      <c r="G5721" s="2">
        <v>67.400000000000006</v>
      </c>
      <c r="H5721" s="2">
        <v>32.6</v>
      </c>
      <c r="I5721" s="2" t="s">
        <v>19</v>
      </c>
      <c r="J5721" s="2" t="s">
        <v>20</v>
      </c>
      <c r="K5721" s="2">
        <v>2000</v>
      </c>
      <c r="L5721" s="2" t="s">
        <v>21</v>
      </c>
      <c r="M5721" s="3">
        <v>36837</v>
      </c>
    </row>
    <row r="5722" spans="1:13" x14ac:dyDescent="0.2">
      <c r="A5722" s="1" t="s">
        <v>79</v>
      </c>
      <c r="B5722" s="2" t="s">
        <v>5624</v>
      </c>
      <c r="C5722" s="2" t="s">
        <v>15</v>
      </c>
      <c r="D5722" s="2" t="s">
        <v>5625</v>
      </c>
      <c r="E5722" s="2" t="s">
        <v>4991</v>
      </c>
      <c r="F5722" s="2" t="s">
        <v>412</v>
      </c>
      <c r="G5722" s="2">
        <v>65.599999999999994</v>
      </c>
      <c r="H5722" s="2">
        <v>34.4</v>
      </c>
      <c r="I5722" s="2" t="s">
        <v>26</v>
      </c>
      <c r="J5722" s="2" t="s">
        <v>20</v>
      </c>
      <c r="K5722" s="2">
        <v>2000</v>
      </c>
      <c r="L5722" s="2" t="s">
        <v>21</v>
      </c>
      <c r="M5722" s="3">
        <v>36837</v>
      </c>
    </row>
    <row r="5723" spans="1:13" x14ac:dyDescent="0.2">
      <c r="A5723" s="1" t="s">
        <v>79</v>
      </c>
      <c r="B5723" s="2" t="s">
        <v>5626</v>
      </c>
      <c r="C5723" s="2" t="s">
        <v>15</v>
      </c>
      <c r="D5723" s="2" t="s">
        <v>5627</v>
      </c>
      <c r="E5723" s="2" t="s">
        <v>4991</v>
      </c>
      <c r="F5723" s="2" t="s">
        <v>367</v>
      </c>
      <c r="G5723" s="2">
        <v>66</v>
      </c>
      <c r="H5723" s="2">
        <v>34</v>
      </c>
      <c r="I5723" s="2" t="s">
        <v>26</v>
      </c>
      <c r="J5723" s="2" t="s">
        <v>20</v>
      </c>
      <c r="K5723" s="2">
        <v>2000</v>
      </c>
      <c r="L5723" s="2" t="s">
        <v>21</v>
      </c>
      <c r="M5723" s="3">
        <v>36837</v>
      </c>
    </row>
    <row r="5724" spans="1:13" x14ac:dyDescent="0.2">
      <c r="A5724" s="1" t="s">
        <v>79</v>
      </c>
      <c r="B5724" s="2" t="s">
        <v>5628</v>
      </c>
      <c r="C5724" s="2" t="s">
        <v>15</v>
      </c>
      <c r="D5724" s="2" t="s">
        <v>5629</v>
      </c>
      <c r="E5724" s="2" t="s">
        <v>4991</v>
      </c>
      <c r="F5724" s="2" t="s">
        <v>874</v>
      </c>
      <c r="G5724" s="2">
        <v>68.400000000000006</v>
      </c>
      <c r="H5724" s="2">
        <v>31.6</v>
      </c>
      <c r="I5724" s="2" t="s">
        <v>19</v>
      </c>
      <c r="J5724" s="2" t="s">
        <v>20</v>
      </c>
      <c r="K5724" s="2">
        <v>2000</v>
      </c>
      <c r="L5724" s="2" t="s">
        <v>21</v>
      </c>
      <c r="M5724" s="3">
        <v>36837</v>
      </c>
    </row>
    <row r="5725" spans="1:13" x14ac:dyDescent="0.2">
      <c r="A5725" s="1" t="s">
        <v>91</v>
      </c>
      <c r="B5725" s="2" t="s">
        <v>589</v>
      </c>
      <c r="C5725" s="2" t="s">
        <v>15</v>
      </c>
      <c r="D5725" s="2" t="s">
        <v>5630</v>
      </c>
      <c r="E5725" s="2" t="s">
        <v>4991</v>
      </c>
      <c r="F5725" s="2" t="s">
        <v>107</v>
      </c>
      <c r="G5725" s="2">
        <v>73.900000000000006</v>
      </c>
      <c r="H5725" s="2">
        <v>26.1</v>
      </c>
      <c r="I5725" s="2" t="s">
        <v>19</v>
      </c>
      <c r="J5725" s="2" t="s">
        <v>20</v>
      </c>
      <c r="K5725" s="2">
        <v>2000</v>
      </c>
      <c r="L5725" s="2" t="s">
        <v>49</v>
      </c>
      <c r="M5725" s="3">
        <v>36592</v>
      </c>
    </row>
    <row r="5726" spans="1:13" x14ac:dyDescent="0.2">
      <c r="A5726" s="1" t="s">
        <v>100</v>
      </c>
      <c r="B5726" s="2" t="s">
        <v>5631</v>
      </c>
      <c r="C5726" s="2" t="s">
        <v>15</v>
      </c>
      <c r="D5726" s="2" t="s">
        <v>5632</v>
      </c>
      <c r="E5726" s="2" t="s">
        <v>4991</v>
      </c>
      <c r="F5726" s="2" t="s">
        <v>107</v>
      </c>
      <c r="G5726" s="2">
        <v>77.599999999999994</v>
      </c>
      <c r="H5726" s="2">
        <v>22.4</v>
      </c>
      <c r="I5726" s="2" t="s">
        <v>19</v>
      </c>
      <c r="J5726" s="2" t="s">
        <v>20</v>
      </c>
      <c r="K5726" s="2">
        <v>2000</v>
      </c>
      <c r="L5726" s="2" t="s">
        <v>49</v>
      </c>
      <c r="M5726" s="3">
        <v>36592</v>
      </c>
    </row>
    <row r="5727" spans="1:13" x14ac:dyDescent="0.2">
      <c r="A5727" s="1" t="s">
        <v>150</v>
      </c>
      <c r="B5727" s="2" t="s">
        <v>151</v>
      </c>
      <c r="C5727" s="2" t="s">
        <v>15</v>
      </c>
      <c r="D5727" s="2" t="s">
        <v>5633</v>
      </c>
      <c r="E5727" s="2" t="s">
        <v>4991</v>
      </c>
      <c r="F5727" s="2" t="s">
        <v>136</v>
      </c>
      <c r="G5727" s="2">
        <v>53.8</v>
      </c>
      <c r="H5727" s="2">
        <v>46.2</v>
      </c>
      <c r="I5727" s="2" t="s">
        <v>26</v>
      </c>
      <c r="J5727" s="2" t="s">
        <v>20</v>
      </c>
      <c r="K5727" s="2">
        <v>2000</v>
      </c>
      <c r="L5727" s="2" t="s">
        <v>49</v>
      </c>
      <c r="M5727" s="3">
        <v>36592</v>
      </c>
    </row>
    <row r="5728" spans="1:13" x14ac:dyDescent="0.2">
      <c r="A5728" s="1" t="s">
        <v>217</v>
      </c>
      <c r="B5728" s="2" t="s">
        <v>5607</v>
      </c>
      <c r="C5728" s="2" t="s">
        <v>15</v>
      </c>
      <c r="D5728" s="2" t="s">
        <v>5634</v>
      </c>
      <c r="E5728" s="2" t="s">
        <v>4991</v>
      </c>
      <c r="F5728" s="2" t="s">
        <v>97</v>
      </c>
      <c r="G5728" s="2">
        <v>65.8</v>
      </c>
      <c r="H5728" s="2">
        <v>34.200000000000003</v>
      </c>
      <c r="I5728" s="2" t="s">
        <v>26</v>
      </c>
      <c r="J5728" s="2" t="s">
        <v>20</v>
      </c>
      <c r="K5728" s="2">
        <v>2000</v>
      </c>
      <c r="L5728" s="2" t="s">
        <v>49</v>
      </c>
      <c r="M5728" s="3">
        <v>36592</v>
      </c>
    </row>
    <row r="5729" spans="1:13" x14ac:dyDescent="0.2">
      <c r="A5729" s="1" t="s">
        <v>374</v>
      </c>
      <c r="B5729" s="2" t="s">
        <v>5635</v>
      </c>
      <c r="C5729" s="2" t="s">
        <v>1230</v>
      </c>
      <c r="D5729" s="2" t="s">
        <v>4889</v>
      </c>
      <c r="E5729" s="2" t="s">
        <v>4991</v>
      </c>
      <c r="F5729" s="2" t="s">
        <v>95</v>
      </c>
      <c r="G5729" s="2">
        <v>74.599999999999994</v>
      </c>
      <c r="H5729" s="2">
        <v>25.4</v>
      </c>
      <c r="I5729" s="2" t="s">
        <v>19</v>
      </c>
      <c r="J5729" s="2" t="s">
        <v>20</v>
      </c>
      <c r="K5729" s="2">
        <v>2000</v>
      </c>
      <c r="L5729" s="2" t="s">
        <v>49</v>
      </c>
      <c r="M5729" s="3">
        <v>36592</v>
      </c>
    </row>
    <row r="5730" spans="1:13" x14ac:dyDescent="0.2">
      <c r="A5730" s="1" t="s">
        <v>87</v>
      </c>
      <c r="B5730" s="2" t="s">
        <v>5636</v>
      </c>
      <c r="C5730" s="2" t="s">
        <v>1230</v>
      </c>
      <c r="D5730" s="2" t="s">
        <v>5637</v>
      </c>
      <c r="E5730" s="2" t="s">
        <v>4991</v>
      </c>
      <c r="F5730" s="2" t="s">
        <v>251</v>
      </c>
      <c r="G5730" s="2">
        <v>73.3</v>
      </c>
      <c r="H5730" s="2">
        <v>26.7</v>
      </c>
      <c r="I5730" s="2" t="s">
        <v>19</v>
      </c>
      <c r="J5730" s="2" t="s">
        <v>20</v>
      </c>
      <c r="K5730" s="2">
        <v>2000</v>
      </c>
      <c r="L5730" s="2" t="s">
        <v>49</v>
      </c>
      <c r="M5730" s="3">
        <v>36592</v>
      </c>
    </row>
    <row r="5731" spans="1:13" x14ac:dyDescent="0.2">
      <c r="A5731" s="1" t="s">
        <v>150</v>
      </c>
      <c r="B5731" s="2" t="s">
        <v>3219</v>
      </c>
      <c r="C5731" s="2" t="s">
        <v>15</v>
      </c>
      <c r="D5731" s="2" t="s">
        <v>5638</v>
      </c>
      <c r="E5731" s="2" t="s">
        <v>4991</v>
      </c>
      <c r="F5731" s="2" t="s">
        <v>65</v>
      </c>
      <c r="G5731" s="2">
        <v>63.7</v>
      </c>
      <c r="H5731" s="2">
        <v>36.299999999999997</v>
      </c>
      <c r="I5731" s="2" t="s">
        <v>26</v>
      </c>
      <c r="J5731" s="2" t="s">
        <v>20</v>
      </c>
      <c r="K5731" s="2">
        <v>2000</v>
      </c>
      <c r="L5731" s="2" t="s">
        <v>49</v>
      </c>
      <c r="M5731" s="3">
        <v>36592</v>
      </c>
    </row>
    <row r="5732" spans="1:13" x14ac:dyDescent="0.2">
      <c r="A5732" s="1" t="s">
        <v>69</v>
      </c>
      <c r="B5732" s="2" t="s">
        <v>322</v>
      </c>
      <c r="C5732" s="2" t="s">
        <v>15</v>
      </c>
      <c r="D5732" s="2" t="s">
        <v>1943</v>
      </c>
      <c r="E5732" s="2" t="s">
        <v>4991</v>
      </c>
      <c r="F5732" s="2" t="s">
        <v>136</v>
      </c>
      <c r="G5732" s="2">
        <v>21.7</v>
      </c>
      <c r="H5732" s="2">
        <v>78.3</v>
      </c>
      <c r="I5732" s="2" t="s">
        <v>26</v>
      </c>
      <c r="J5732" s="2" t="s">
        <v>20</v>
      </c>
      <c r="K5732" s="2">
        <v>1998</v>
      </c>
      <c r="L5732" s="2" t="s">
        <v>21</v>
      </c>
      <c r="M5732" s="3">
        <v>36102</v>
      </c>
    </row>
    <row r="5733" spans="1:13" x14ac:dyDescent="0.2">
      <c r="A5733" s="1" t="s">
        <v>79</v>
      </c>
      <c r="B5733" s="2" t="s">
        <v>564</v>
      </c>
      <c r="C5733" s="2" t="s">
        <v>24</v>
      </c>
      <c r="D5733" s="4">
        <v>2000000</v>
      </c>
      <c r="E5733" s="2" t="s">
        <v>4991</v>
      </c>
      <c r="F5733" s="2" t="s">
        <v>48</v>
      </c>
      <c r="G5733" s="2">
        <v>72</v>
      </c>
      <c r="H5733" s="2">
        <v>28</v>
      </c>
      <c r="I5733" s="2" t="s">
        <v>19</v>
      </c>
      <c r="J5733" s="2" t="s">
        <v>20</v>
      </c>
      <c r="K5733" s="2">
        <v>1998</v>
      </c>
      <c r="L5733" s="2" t="s">
        <v>21</v>
      </c>
      <c r="M5733" s="3">
        <v>36102</v>
      </c>
    </row>
    <row r="5734" spans="1:13" x14ac:dyDescent="0.2">
      <c r="A5734" s="1" t="s">
        <v>79</v>
      </c>
      <c r="B5734" s="2" t="s">
        <v>5535</v>
      </c>
      <c r="C5734" s="2" t="s">
        <v>15</v>
      </c>
      <c r="D5734" s="2" t="s">
        <v>5639</v>
      </c>
      <c r="E5734" s="2" t="s">
        <v>4991</v>
      </c>
      <c r="F5734" s="2" t="s">
        <v>95</v>
      </c>
      <c r="G5734" s="2">
        <v>64.900000000000006</v>
      </c>
      <c r="H5734" s="2">
        <v>35.1</v>
      </c>
      <c r="I5734" s="2" t="s">
        <v>26</v>
      </c>
      <c r="J5734" s="2" t="s">
        <v>20</v>
      </c>
      <c r="K5734" s="2">
        <v>1998</v>
      </c>
      <c r="L5734" s="2" t="s">
        <v>21</v>
      </c>
      <c r="M5734" s="3">
        <v>36102</v>
      </c>
    </row>
    <row r="5735" spans="1:13" x14ac:dyDescent="0.2">
      <c r="A5735" s="1" t="s">
        <v>1037</v>
      </c>
      <c r="B5735" s="2" t="s">
        <v>5640</v>
      </c>
      <c r="C5735" s="2" t="s">
        <v>15</v>
      </c>
      <c r="D5735" s="2" t="s">
        <v>5641</v>
      </c>
      <c r="E5735" s="2" t="s">
        <v>4991</v>
      </c>
      <c r="F5735" s="2" t="s">
        <v>107</v>
      </c>
      <c r="G5735" s="2">
        <v>50.8</v>
      </c>
      <c r="H5735" s="2">
        <v>49.2</v>
      </c>
      <c r="I5735" s="2" t="s">
        <v>26</v>
      </c>
      <c r="J5735" s="2" t="s">
        <v>20</v>
      </c>
      <c r="K5735" s="2">
        <v>1998</v>
      </c>
      <c r="L5735" s="2" t="s">
        <v>21</v>
      </c>
      <c r="M5735" s="3">
        <v>36102</v>
      </c>
    </row>
    <row r="5736" spans="1:13" x14ac:dyDescent="0.2">
      <c r="A5736" s="1" t="s">
        <v>141</v>
      </c>
      <c r="B5736" s="2" t="s">
        <v>5112</v>
      </c>
      <c r="C5736" s="2" t="s">
        <v>15</v>
      </c>
      <c r="D5736" s="2" t="s">
        <v>5642</v>
      </c>
      <c r="E5736" s="2" t="s">
        <v>4991</v>
      </c>
      <c r="F5736" s="2" t="s">
        <v>55</v>
      </c>
      <c r="G5736" s="2">
        <v>69.400000000000006</v>
      </c>
      <c r="H5736" s="2">
        <v>30.6</v>
      </c>
      <c r="I5736" s="2" t="s">
        <v>19</v>
      </c>
      <c r="J5736" s="2" t="s">
        <v>20</v>
      </c>
      <c r="K5736" s="2">
        <v>1998</v>
      </c>
      <c r="L5736" s="2" t="s">
        <v>21</v>
      </c>
      <c r="M5736" s="3">
        <v>36102</v>
      </c>
    </row>
    <row r="5737" spans="1:13" x14ac:dyDescent="0.2">
      <c r="A5737" s="1" t="s">
        <v>108</v>
      </c>
      <c r="B5737" s="2" t="s">
        <v>5356</v>
      </c>
      <c r="C5737" s="2" t="s">
        <v>15</v>
      </c>
      <c r="D5737" s="2" t="s">
        <v>5643</v>
      </c>
      <c r="E5737" s="2" t="s">
        <v>4991</v>
      </c>
      <c r="F5737" s="2" t="s">
        <v>97</v>
      </c>
      <c r="G5737" s="2">
        <v>59.6</v>
      </c>
      <c r="H5737" s="2">
        <v>40.4</v>
      </c>
      <c r="I5737" s="2" t="s">
        <v>26</v>
      </c>
      <c r="J5737" s="2" t="s">
        <v>20</v>
      </c>
      <c r="K5737" s="2">
        <v>1998</v>
      </c>
      <c r="L5737" s="2" t="s">
        <v>21</v>
      </c>
      <c r="M5737" s="3">
        <v>36102</v>
      </c>
    </row>
    <row r="5738" spans="1:13" x14ac:dyDescent="0.2">
      <c r="A5738" s="1" t="s">
        <v>141</v>
      </c>
      <c r="B5738" s="2" t="s">
        <v>5146</v>
      </c>
      <c r="C5738" s="2" t="s">
        <v>15</v>
      </c>
      <c r="D5738" s="2" t="s">
        <v>5644</v>
      </c>
      <c r="E5738" s="2" t="s">
        <v>4991</v>
      </c>
      <c r="F5738" s="2" t="s">
        <v>130</v>
      </c>
      <c r="G5738" s="2">
        <v>71</v>
      </c>
      <c r="H5738" s="2">
        <v>29</v>
      </c>
      <c r="I5738" s="2" t="s">
        <v>19</v>
      </c>
      <c r="J5738" s="2" t="s">
        <v>20</v>
      </c>
      <c r="K5738" s="2">
        <v>1998</v>
      </c>
      <c r="L5738" s="2" t="s">
        <v>21</v>
      </c>
      <c r="M5738" s="3">
        <v>36102</v>
      </c>
    </row>
    <row r="5739" spans="1:13" x14ac:dyDescent="0.2">
      <c r="A5739" s="1" t="s">
        <v>978</v>
      </c>
      <c r="B5739" s="2" t="s">
        <v>5645</v>
      </c>
      <c r="C5739" s="2" t="s">
        <v>15</v>
      </c>
      <c r="D5739" s="2" t="s">
        <v>5646</v>
      </c>
      <c r="E5739" s="2" t="s">
        <v>4991</v>
      </c>
      <c r="F5739" s="2" t="s">
        <v>107</v>
      </c>
      <c r="G5739" s="2">
        <v>49.5</v>
      </c>
      <c r="H5739" s="2">
        <v>50.5</v>
      </c>
      <c r="I5739" s="2" t="s">
        <v>26</v>
      </c>
      <c r="J5739" s="2" t="s">
        <v>20</v>
      </c>
      <c r="K5739" s="2">
        <v>1998</v>
      </c>
      <c r="L5739" s="2" t="s">
        <v>21</v>
      </c>
      <c r="M5739" s="3">
        <v>36102</v>
      </c>
    </row>
    <row r="5740" spans="1:13" x14ac:dyDescent="0.2">
      <c r="A5740" s="1" t="s">
        <v>137</v>
      </c>
      <c r="B5740" s="2" t="s">
        <v>5276</v>
      </c>
      <c r="C5740" s="2" t="s">
        <v>15</v>
      </c>
      <c r="D5740" s="2" t="s">
        <v>5647</v>
      </c>
      <c r="E5740" s="2" t="s">
        <v>4991</v>
      </c>
      <c r="F5740" s="2" t="s">
        <v>107</v>
      </c>
      <c r="G5740" s="2">
        <v>68.900000000000006</v>
      </c>
      <c r="H5740" s="2">
        <v>31.1</v>
      </c>
      <c r="I5740" s="2" t="s">
        <v>19</v>
      </c>
      <c r="J5740" s="2" t="s">
        <v>20</v>
      </c>
      <c r="K5740" s="2">
        <v>1998</v>
      </c>
      <c r="L5740" s="2" t="s">
        <v>21</v>
      </c>
      <c r="M5740" s="3">
        <v>36102</v>
      </c>
    </row>
    <row r="5741" spans="1:13" x14ac:dyDescent="0.2">
      <c r="A5741" s="1" t="s">
        <v>116</v>
      </c>
      <c r="B5741" s="2" t="s">
        <v>5648</v>
      </c>
      <c r="C5741" s="2" t="s">
        <v>15</v>
      </c>
      <c r="D5741" s="2" t="s">
        <v>5649</v>
      </c>
      <c r="E5741" s="2" t="s">
        <v>4991</v>
      </c>
      <c r="F5741" s="2" t="s">
        <v>233</v>
      </c>
      <c r="G5741" s="2">
        <v>61.7</v>
      </c>
      <c r="H5741" s="2">
        <v>38.299999999999997</v>
      </c>
      <c r="I5741" s="2" t="s">
        <v>26</v>
      </c>
      <c r="J5741" s="2" t="s">
        <v>20</v>
      </c>
      <c r="K5741" s="2">
        <v>1998</v>
      </c>
      <c r="L5741" s="2" t="s">
        <v>21</v>
      </c>
      <c r="M5741" s="3">
        <v>36102</v>
      </c>
    </row>
    <row r="5742" spans="1:13" x14ac:dyDescent="0.2">
      <c r="A5742" s="1" t="s">
        <v>116</v>
      </c>
      <c r="B5742" s="2" t="s">
        <v>5650</v>
      </c>
      <c r="C5742" s="2" t="s">
        <v>15</v>
      </c>
      <c r="D5742" s="2" t="s">
        <v>5649</v>
      </c>
      <c r="E5742" s="2" t="s">
        <v>4991</v>
      </c>
      <c r="F5742" s="2" t="s">
        <v>44</v>
      </c>
      <c r="G5742" s="2">
        <v>60.6</v>
      </c>
      <c r="H5742" s="2">
        <v>39.4</v>
      </c>
      <c r="I5742" s="2" t="s">
        <v>26</v>
      </c>
      <c r="J5742" s="2" t="s">
        <v>20</v>
      </c>
      <c r="K5742" s="2">
        <v>1998</v>
      </c>
      <c r="L5742" s="2" t="s">
        <v>21</v>
      </c>
      <c r="M5742" s="3">
        <v>36102</v>
      </c>
    </row>
    <row r="5743" spans="1:13" x14ac:dyDescent="0.2">
      <c r="A5743" s="1" t="s">
        <v>79</v>
      </c>
      <c r="B5743" s="2" t="s">
        <v>5575</v>
      </c>
      <c r="C5743" s="2" t="s">
        <v>15</v>
      </c>
      <c r="D5743" s="2" t="s">
        <v>5651</v>
      </c>
      <c r="E5743" s="2" t="s">
        <v>4991</v>
      </c>
      <c r="F5743" s="2" t="s">
        <v>1188</v>
      </c>
      <c r="G5743" s="2">
        <v>56.3</v>
      </c>
      <c r="H5743" s="2">
        <v>43.7</v>
      </c>
      <c r="I5743" s="2" t="s">
        <v>26</v>
      </c>
      <c r="J5743" s="2" t="s">
        <v>20</v>
      </c>
      <c r="K5743" s="2">
        <v>1998</v>
      </c>
      <c r="L5743" s="2" t="s">
        <v>21</v>
      </c>
      <c r="M5743" s="3">
        <v>36102</v>
      </c>
    </row>
    <row r="5744" spans="1:13" x14ac:dyDescent="0.2">
      <c r="A5744" s="1" t="s">
        <v>79</v>
      </c>
      <c r="B5744" s="2" t="s">
        <v>5652</v>
      </c>
      <c r="C5744" s="2" t="s">
        <v>15</v>
      </c>
      <c r="D5744" s="2" t="s">
        <v>5653</v>
      </c>
      <c r="E5744" s="2" t="s">
        <v>4991</v>
      </c>
      <c r="F5744" s="2" t="s">
        <v>149</v>
      </c>
      <c r="G5744" s="2">
        <v>64.2</v>
      </c>
      <c r="H5744" s="2">
        <v>35.799999999999997</v>
      </c>
      <c r="I5744" s="2" t="s">
        <v>26</v>
      </c>
      <c r="J5744" s="2" t="s">
        <v>20</v>
      </c>
      <c r="K5744" s="2">
        <v>1998</v>
      </c>
      <c r="L5744" s="2" t="s">
        <v>21</v>
      </c>
      <c r="M5744" s="3">
        <v>36102</v>
      </c>
    </row>
    <row r="5745" spans="1:13" x14ac:dyDescent="0.2">
      <c r="A5745" s="1" t="s">
        <v>79</v>
      </c>
      <c r="B5745" s="2" t="s">
        <v>5654</v>
      </c>
      <c r="C5745" s="2" t="s">
        <v>15</v>
      </c>
      <c r="D5745" s="2" t="s">
        <v>5655</v>
      </c>
      <c r="E5745" s="2" t="s">
        <v>4991</v>
      </c>
      <c r="F5745" s="2" t="s">
        <v>874</v>
      </c>
      <c r="G5745" s="2">
        <v>21.4</v>
      </c>
      <c r="H5745" s="2">
        <v>78.599999999999994</v>
      </c>
      <c r="I5745" s="2" t="s">
        <v>26</v>
      </c>
      <c r="J5745" s="2" t="s">
        <v>20</v>
      </c>
      <c r="K5745" s="2">
        <v>1998</v>
      </c>
      <c r="L5745" s="2" t="s">
        <v>21</v>
      </c>
      <c r="M5745" s="3">
        <v>36102</v>
      </c>
    </row>
    <row r="5746" spans="1:13" x14ac:dyDescent="0.2">
      <c r="A5746" s="1" t="s">
        <v>91</v>
      </c>
      <c r="B5746" s="2" t="s">
        <v>5656</v>
      </c>
      <c r="C5746" s="2" t="s">
        <v>15</v>
      </c>
      <c r="D5746" s="2" t="s">
        <v>5657</v>
      </c>
      <c r="E5746" s="2" t="s">
        <v>4991</v>
      </c>
      <c r="F5746" s="2" t="s">
        <v>55</v>
      </c>
      <c r="G5746" s="2">
        <v>78.900000000000006</v>
      </c>
      <c r="H5746" s="2">
        <v>21.1</v>
      </c>
      <c r="I5746" s="2" t="s">
        <v>19</v>
      </c>
      <c r="J5746" s="2" t="s">
        <v>20</v>
      </c>
      <c r="K5746" s="2">
        <v>1998</v>
      </c>
      <c r="L5746" s="2" t="s">
        <v>49</v>
      </c>
      <c r="M5746" s="3">
        <v>35948</v>
      </c>
    </row>
    <row r="5747" spans="1:13" x14ac:dyDescent="0.2">
      <c r="A5747" s="1" t="s">
        <v>79</v>
      </c>
      <c r="B5747" s="2" t="s">
        <v>5535</v>
      </c>
      <c r="C5747" s="2" t="s">
        <v>15</v>
      </c>
      <c r="D5747" s="2" t="s">
        <v>5658</v>
      </c>
      <c r="E5747" s="2" t="s">
        <v>4991</v>
      </c>
      <c r="F5747" s="2" t="s">
        <v>76</v>
      </c>
      <c r="G5747" s="2">
        <v>65.599999999999994</v>
      </c>
      <c r="H5747" s="2">
        <v>34.4</v>
      </c>
      <c r="I5747" s="2" t="s">
        <v>26</v>
      </c>
      <c r="J5747" s="2" t="s">
        <v>20</v>
      </c>
      <c r="K5747" s="2">
        <v>1998</v>
      </c>
      <c r="L5747" s="2" t="s">
        <v>49</v>
      </c>
      <c r="M5747" s="3">
        <v>35948</v>
      </c>
    </row>
    <row r="5748" spans="1:13" x14ac:dyDescent="0.2">
      <c r="A5748" s="1" t="s">
        <v>363</v>
      </c>
      <c r="B5748" s="2" t="s">
        <v>5659</v>
      </c>
      <c r="C5748" s="2" t="s">
        <v>15</v>
      </c>
      <c r="D5748" s="2" t="s">
        <v>5660</v>
      </c>
      <c r="E5748" s="2" t="s">
        <v>4991</v>
      </c>
      <c r="F5748" s="2" t="s">
        <v>35</v>
      </c>
      <c r="G5748" s="2">
        <v>40</v>
      </c>
      <c r="H5748" s="2">
        <v>60</v>
      </c>
      <c r="I5748" s="2" t="s">
        <v>26</v>
      </c>
      <c r="J5748" s="2" t="s">
        <v>20</v>
      </c>
      <c r="K5748" s="2">
        <v>1998</v>
      </c>
      <c r="L5748" s="2" t="s">
        <v>49</v>
      </c>
      <c r="M5748" s="3">
        <v>35948</v>
      </c>
    </row>
    <row r="5749" spans="1:13" x14ac:dyDescent="0.2">
      <c r="A5749" s="1" t="s">
        <v>535</v>
      </c>
      <c r="B5749" s="2" t="s">
        <v>5661</v>
      </c>
      <c r="C5749" s="2" t="s">
        <v>15</v>
      </c>
      <c r="D5749" s="2" t="s">
        <v>3399</v>
      </c>
      <c r="E5749" s="2" t="s">
        <v>4991</v>
      </c>
      <c r="F5749" s="2" t="s">
        <v>48</v>
      </c>
      <c r="G5749" s="2">
        <v>70.8</v>
      </c>
      <c r="H5749" s="2">
        <v>29.2</v>
      </c>
      <c r="I5749" s="2" t="s">
        <v>19</v>
      </c>
      <c r="J5749" s="2" t="s">
        <v>20</v>
      </c>
      <c r="K5749" s="2">
        <v>1998</v>
      </c>
      <c r="L5749" s="2" t="s">
        <v>49</v>
      </c>
      <c r="M5749" s="3">
        <v>35948</v>
      </c>
    </row>
    <row r="5750" spans="1:13" x14ac:dyDescent="0.2">
      <c r="A5750" s="1" t="s">
        <v>141</v>
      </c>
      <c r="B5750" s="2" t="s">
        <v>5146</v>
      </c>
      <c r="C5750" s="2" t="s">
        <v>15</v>
      </c>
      <c r="D5750" s="2" t="s">
        <v>5662</v>
      </c>
      <c r="E5750" s="2" t="s">
        <v>4991</v>
      </c>
      <c r="F5750" s="2" t="s">
        <v>55</v>
      </c>
      <c r="G5750" s="2">
        <v>61</v>
      </c>
      <c r="H5750" s="2">
        <v>39</v>
      </c>
      <c r="I5750" s="2" t="s">
        <v>26</v>
      </c>
      <c r="J5750" s="2" t="s">
        <v>20</v>
      </c>
      <c r="K5750" s="2">
        <v>1998</v>
      </c>
      <c r="L5750" s="2" t="s">
        <v>49</v>
      </c>
      <c r="M5750" s="3">
        <v>35948</v>
      </c>
    </row>
    <row r="5751" spans="1:13" x14ac:dyDescent="0.2">
      <c r="A5751" s="1" t="s">
        <v>177</v>
      </c>
      <c r="B5751" s="2" t="s">
        <v>5663</v>
      </c>
      <c r="C5751" s="2" t="s">
        <v>15</v>
      </c>
      <c r="D5751" s="2" t="s">
        <v>1943</v>
      </c>
      <c r="E5751" s="2" t="s">
        <v>4991</v>
      </c>
      <c r="F5751" s="2" t="s">
        <v>121</v>
      </c>
      <c r="G5751" s="2">
        <v>79.7</v>
      </c>
      <c r="H5751" s="2">
        <v>20.3</v>
      </c>
      <c r="I5751" s="2" t="s">
        <v>19</v>
      </c>
      <c r="J5751" s="2" t="s">
        <v>20</v>
      </c>
      <c r="K5751" s="2">
        <v>1998</v>
      </c>
      <c r="L5751" s="2" t="s">
        <v>49</v>
      </c>
      <c r="M5751" s="3">
        <v>35948</v>
      </c>
    </row>
    <row r="5752" spans="1:13" x14ac:dyDescent="0.2">
      <c r="A5752" s="1" t="s">
        <v>87</v>
      </c>
      <c r="B5752" s="2" t="s">
        <v>5636</v>
      </c>
      <c r="C5752" s="2" t="s">
        <v>15</v>
      </c>
      <c r="D5752" s="2" t="s">
        <v>5664</v>
      </c>
      <c r="E5752" s="2" t="s">
        <v>4991</v>
      </c>
      <c r="F5752" s="2" t="s">
        <v>35</v>
      </c>
      <c r="G5752" s="2">
        <v>60.3</v>
      </c>
      <c r="H5752" s="2">
        <v>39.700000000000003</v>
      </c>
      <c r="I5752" s="2" t="s">
        <v>26</v>
      </c>
      <c r="J5752" s="2" t="s">
        <v>20</v>
      </c>
      <c r="K5752" s="2">
        <v>1998</v>
      </c>
      <c r="L5752" s="2" t="s">
        <v>49</v>
      </c>
      <c r="M5752" s="3">
        <v>35948</v>
      </c>
    </row>
    <row r="5753" spans="1:13" x14ac:dyDescent="0.2">
      <c r="A5753" s="1" t="s">
        <v>108</v>
      </c>
      <c r="B5753" s="2" t="s">
        <v>5155</v>
      </c>
      <c r="C5753" s="2" t="s">
        <v>15</v>
      </c>
      <c r="D5753" s="2" t="s">
        <v>5665</v>
      </c>
      <c r="E5753" s="2" t="s">
        <v>4991</v>
      </c>
      <c r="F5753" s="2" t="s">
        <v>76</v>
      </c>
      <c r="G5753" s="2">
        <v>66.099999999999994</v>
      </c>
      <c r="H5753" s="2">
        <v>33.9</v>
      </c>
      <c r="I5753" s="2" t="s">
        <v>26</v>
      </c>
      <c r="J5753" s="2" t="s">
        <v>20</v>
      </c>
      <c r="K5753" s="2">
        <v>1998</v>
      </c>
      <c r="L5753" s="2" t="s">
        <v>49</v>
      </c>
      <c r="M5753" s="3">
        <v>35948</v>
      </c>
    </row>
    <row r="5754" spans="1:13" x14ac:dyDescent="0.2">
      <c r="A5754" s="1" t="s">
        <v>242</v>
      </c>
      <c r="B5754" s="2" t="s">
        <v>829</v>
      </c>
      <c r="C5754" s="2" t="s">
        <v>24</v>
      </c>
      <c r="D5754" s="4">
        <v>31000000</v>
      </c>
      <c r="E5754" s="2" t="s">
        <v>4991</v>
      </c>
      <c r="F5754" s="2" t="s">
        <v>48</v>
      </c>
      <c r="G5754" s="2">
        <v>43.2</v>
      </c>
      <c r="H5754" s="2">
        <v>56.8</v>
      </c>
      <c r="I5754" s="2" t="s">
        <v>26</v>
      </c>
      <c r="J5754" s="2" t="s">
        <v>20</v>
      </c>
      <c r="K5754" s="2">
        <v>1994</v>
      </c>
      <c r="L5754" s="2" t="s">
        <v>21</v>
      </c>
      <c r="M5754" s="3">
        <v>34646</v>
      </c>
    </row>
    <row r="5755" spans="1:13" x14ac:dyDescent="0.2">
      <c r="A5755" s="1" t="s">
        <v>116</v>
      </c>
      <c r="B5755" s="2" t="s">
        <v>208</v>
      </c>
      <c r="C5755" s="2" t="s">
        <v>15</v>
      </c>
      <c r="D5755" s="2" t="s">
        <v>5666</v>
      </c>
      <c r="E5755" s="2" t="s">
        <v>4991</v>
      </c>
      <c r="F5755" s="2" t="s">
        <v>51</v>
      </c>
      <c r="G5755" s="2">
        <v>33.799999999999997</v>
      </c>
      <c r="H5755" s="2">
        <v>66.2</v>
      </c>
      <c r="I5755" s="2" t="s">
        <v>26</v>
      </c>
      <c r="J5755" s="2" t="s">
        <v>20</v>
      </c>
      <c r="K5755" s="2">
        <v>1994</v>
      </c>
      <c r="L5755" s="2" t="s">
        <v>21</v>
      </c>
      <c r="M5755" s="3">
        <v>34646</v>
      </c>
    </row>
    <row r="5756" spans="1:13" x14ac:dyDescent="0.2">
      <c r="A5756" s="1" t="s">
        <v>217</v>
      </c>
      <c r="B5756" s="2" t="s">
        <v>959</v>
      </c>
      <c r="C5756" s="2" t="s">
        <v>15</v>
      </c>
      <c r="D5756" s="2" t="s">
        <v>1431</v>
      </c>
      <c r="E5756" s="2" t="s">
        <v>4991</v>
      </c>
      <c r="F5756" s="2" t="s">
        <v>107</v>
      </c>
      <c r="G5756" s="2">
        <v>26.8</v>
      </c>
      <c r="H5756" s="2">
        <v>73.2</v>
      </c>
      <c r="I5756" s="2" t="s">
        <v>26</v>
      </c>
      <c r="J5756" s="2" t="s">
        <v>27</v>
      </c>
      <c r="K5756" s="2">
        <v>1994</v>
      </c>
      <c r="L5756" s="2" t="s">
        <v>21</v>
      </c>
      <c r="M5756" s="3">
        <v>34646</v>
      </c>
    </row>
    <row r="5757" spans="1:13" x14ac:dyDescent="0.2">
      <c r="A5757" s="1" t="s">
        <v>363</v>
      </c>
      <c r="B5757" s="2" t="s">
        <v>474</v>
      </c>
      <c r="C5757" s="2" t="s">
        <v>15</v>
      </c>
      <c r="D5757" s="2" t="s">
        <v>5667</v>
      </c>
      <c r="E5757" s="2" t="s">
        <v>4991</v>
      </c>
      <c r="F5757" s="2" t="s">
        <v>412</v>
      </c>
      <c r="G5757" s="2">
        <v>52.3</v>
      </c>
      <c r="H5757" s="2">
        <v>47.7</v>
      </c>
      <c r="I5757" s="2" t="s">
        <v>26</v>
      </c>
      <c r="J5757" s="2" t="s">
        <v>20</v>
      </c>
      <c r="K5757" s="2">
        <v>1994</v>
      </c>
      <c r="L5757" s="2" t="s">
        <v>21</v>
      </c>
      <c r="M5757" s="3">
        <v>34646</v>
      </c>
    </row>
    <row r="5758" spans="1:13" x14ac:dyDescent="0.2">
      <c r="A5758" s="1" t="s">
        <v>363</v>
      </c>
      <c r="B5758" s="2" t="s">
        <v>5659</v>
      </c>
      <c r="C5758" s="2" t="s">
        <v>15</v>
      </c>
      <c r="D5758" s="2" t="s">
        <v>5668</v>
      </c>
      <c r="E5758" s="2" t="s">
        <v>4991</v>
      </c>
      <c r="F5758" s="2" t="s">
        <v>874</v>
      </c>
      <c r="G5758" s="2">
        <v>58.5</v>
      </c>
      <c r="H5758" s="2">
        <v>41.5</v>
      </c>
      <c r="I5758" s="2" t="s">
        <v>19</v>
      </c>
      <c r="J5758" s="2" t="s">
        <v>20</v>
      </c>
      <c r="K5758" s="2">
        <v>1994</v>
      </c>
      <c r="L5758" s="2" t="s">
        <v>21</v>
      </c>
      <c r="M5758" s="3">
        <v>34646</v>
      </c>
    </row>
    <row r="5759" spans="1:13" x14ac:dyDescent="0.2">
      <c r="A5759" s="1" t="s">
        <v>32</v>
      </c>
      <c r="B5759" s="2" t="s">
        <v>5669</v>
      </c>
      <c r="C5759" s="2" t="s">
        <v>15</v>
      </c>
      <c r="D5759" s="2" t="s">
        <v>5670</v>
      </c>
      <c r="E5759" s="2" t="s">
        <v>4991</v>
      </c>
      <c r="F5759" s="2" t="s">
        <v>93</v>
      </c>
      <c r="G5759" s="2">
        <v>41.6</v>
      </c>
      <c r="H5759" s="2">
        <v>58.4</v>
      </c>
      <c r="I5759" s="2" t="s">
        <v>26</v>
      </c>
      <c r="J5759" s="2" t="s">
        <v>20</v>
      </c>
      <c r="K5759" s="2">
        <v>1994</v>
      </c>
      <c r="L5759" s="2" t="s">
        <v>21</v>
      </c>
      <c r="M5759" s="3">
        <v>34646</v>
      </c>
    </row>
    <row r="5760" spans="1:13" x14ac:dyDescent="0.2">
      <c r="A5760" s="1" t="s">
        <v>150</v>
      </c>
      <c r="B5760" s="2" t="s">
        <v>3219</v>
      </c>
      <c r="C5760" s="2" t="s">
        <v>15</v>
      </c>
      <c r="D5760" s="2" t="s">
        <v>72</v>
      </c>
      <c r="E5760" s="2" t="s">
        <v>4991</v>
      </c>
      <c r="F5760" s="2" t="s">
        <v>107</v>
      </c>
      <c r="G5760" s="2">
        <v>63.2</v>
      </c>
      <c r="H5760" s="2">
        <v>36.799999999999997</v>
      </c>
      <c r="I5760" s="2" t="s">
        <v>19</v>
      </c>
      <c r="J5760" s="2" t="s">
        <v>27</v>
      </c>
      <c r="K5760" s="2">
        <v>1994</v>
      </c>
      <c r="L5760" s="2" t="s">
        <v>21</v>
      </c>
      <c r="M5760" s="3">
        <v>34646</v>
      </c>
    </row>
    <row r="5761" spans="1:13" x14ac:dyDescent="0.2">
      <c r="A5761" s="1" t="s">
        <v>116</v>
      </c>
      <c r="B5761" s="2" t="s">
        <v>4911</v>
      </c>
      <c r="C5761" s="2" t="s">
        <v>1230</v>
      </c>
      <c r="D5761" s="2" t="s">
        <v>5671</v>
      </c>
      <c r="E5761" s="2" t="s">
        <v>4991</v>
      </c>
      <c r="F5761" s="2" t="s">
        <v>48</v>
      </c>
      <c r="G5761" s="2">
        <v>33</v>
      </c>
      <c r="H5761" s="2">
        <v>67</v>
      </c>
      <c r="I5761" s="2" t="s">
        <v>26</v>
      </c>
      <c r="J5761" s="2" t="s">
        <v>20</v>
      </c>
      <c r="K5761" s="2">
        <v>1994</v>
      </c>
      <c r="L5761" s="2" t="s">
        <v>21</v>
      </c>
      <c r="M5761" s="3">
        <v>34646</v>
      </c>
    </row>
    <row r="5762" spans="1:13" x14ac:dyDescent="0.2">
      <c r="A5762" s="1" t="s">
        <v>13</v>
      </c>
      <c r="B5762" s="2" t="s">
        <v>832</v>
      </c>
      <c r="C5762" s="2" t="s">
        <v>15</v>
      </c>
      <c r="D5762" s="2" t="s">
        <v>5672</v>
      </c>
      <c r="E5762" s="2" t="s">
        <v>4991</v>
      </c>
      <c r="F5762" s="2" t="s">
        <v>93</v>
      </c>
      <c r="G5762" s="2">
        <v>40</v>
      </c>
      <c r="H5762" s="2">
        <v>60</v>
      </c>
      <c r="I5762" s="2" t="s">
        <v>26</v>
      </c>
      <c r="J5762" s="2" t="s">
        <v>20</v>
      </c>
      <c r="K5762" s="2">
        <v>1988</v>
      </c>
      <c r="L5762" s="2" t="s">
        <v>21</v>
      </c>
      <c r="M5762" s="3">
        <v>32455</v>
      </c>
    </row>
    <row r="5763" spans="1:13" x14ac:dyDescent="0.2">
      <c r="A5763" s="1" t="s">
        <v>13</v>
      </c>
      <c r="B5763" s="2" t="s">
        <v>13</v>
      </c>
      <c r="C5763" s="2" t="s">
        <v>15</v>
      </c>
      <c r="D5763" s="2" t="s">
        <v>5673</v>
      </c>
      <c r="E5763" s="2" t="s">
        <v>4991</v>
      </c>
      <c r="F5763" s="2" t="s">
        <v>35</v>
      </c>
      <c r="G5763" s="2">
        <v>71</v>
      </c>
      <c r="H5763" s="2">
        <v>29</v>
      </c>
      <c r="I5763" s="2" t="s">
        <v>19</v>
      </c>
      <c r="J5763" s="2" t="s">
        <v>20</v>
      </c>
      <c r="K5763" s="2">
        <v>1988</v>
      </c>
      <c r="L5763" s="2" t="s">
        <v>21</v>
      </c>
      <c r="M5763" s="3">
        <v>32455</v>
      </c>
    </row>
    <row r="5764" spans="1:13" x14ac:dyDescent="0.2">
      <c r="A5764" s="1" t="s">
        <v>217</v>
      </c>
      <c r="B5764" s="2" t="s">
        <v>959</v>
      </c>
      <c r="C5764" s="2" t="s">
        <v>15</v>
      </c>
      <c r="D5764" s="2" t="s">
        <v>5674</v>
      </c>
      <c r="E5764" s="2" t="s">
        <v>4991</v>
      </c>
      <c r="F5764" s="2" t="s">
        <v>76</v>
      </c>
      <c r="G5764" s="2">
        <v>54</v>
      </c>
      <c r="H5764" s="2">
        <v>46</v>
      </c>
      <c r="I5764" s="2" t="s">
        <v>26</v>
      </c>
      <c r="J5764" s="2" t="s">
        <v>20</v>
      </c>
      <c r="K5764" s="2">
        <v>1988</v>
      </c>
      <c r="L5764" s="2" t="s">
        <v>21</v>
      </c>
      <c r="M5764" s="3">
        <v>32455</v>
      </c>
    </row>
    <row r="5765" spans="1:13" x14ac:dyDescent="0.2">
      <c r="A5765" s="1" t="s">
        <v>56</v>
      </c>
      <c r="B5765" s="2" t="s">
        <v>1109</v>
      </c>
      <c r="C5765" s="2" t="s">
        <v>15</v>
      </c>
      <c r="D5765" s="2" t="s">
        <v>5675</v>
      </c>
      <c r="E5765" s="2" t="s">
        <v>4991</v>
      </c>
      <c r="F5765" s="2" t="s">
        <v>76</v>
      </c>
      <c r="G5765" s="2">
        <v>41</v>
      </c>
      <c r="H5765" s="2">
        <v>59</v>
      </c>
      <c r="I5765" s="2" t="s">
        <v>26</v>
      </c>
      <c r="J5765" s="2" t="s">
        <v>20</v>
      </c>
      <c r="K5765" s="2">
        <v>1988</v>
      </c>
      <c r="L5765" s="2" t="s">
        <v>21</v>
      </c>
      <c r="M5765" s="3">
        <v>32455</v>
      </c>
    </row>
    <row r="5766" spans="1:13" x14ac:dyDescent="0.2">
      <c r="A5766" s="1" t="s">
        <v>56</v>
      </c>
      <c r="B5766" s="2" t="s">
        <v>1109</v>
      </c>
      <c r="C5766" s="2" t="s">
        <v>15</v>
      </c>
      <c r="D5766" s="2" t="s">
        <v>5676</v>
      </c>
      <c r="E5766" s="2" t="s">
        <v>4991</v>
      </c>
      <c r="F5766" s="2" t="s">
        <v>130</v>
      </c>
      <c r="G5766" s="2">
        <v>32</v>
      </c>
      <c r="H5766" s="2">
        <v>68</v>
      </c>
      <c r="I5766" s="2" t="s">
        <v>26</v>
      </c>
      <c r="J5766" s="2" t="s">
        <v>20</v>
      </c>
      <c r="K5766" s="2">
        <v>1988</v>
      </c>
      <c r="L5766" s="2" t="s">
        <v>21</v>
      </c>
      <c r="M5766" s="3">
        <v>32455</v>
      </c>
    </row>
    <row r="5767" spans="1:13" x14ac:dyDescent="0.2">
      <c r="A5767" s="1" t="s">
        <v>91</v>
      </c>
      <c r="B5767" s="2" t="s">
        <v>1114</v>
      </c>
      <c r="C5767" s="2" t="s">
        <v>15</v>
      </c>
      <c r="D5767" s="2" t="s">
        <v>5677</v>
      </c>
      <c r="E5767" s="2" t="s">
        <v>4991</v>
      </c>
      <c r="F5767" s="2" t="s">
        <v>97</v>
      </c>
      <c r="G5767" s="2">
        <v>61</v>
      </c>
      <c r="H5767" s="2">
        <v>39</v>
      </c>
      <c r="I5767" s="2" t="s">
        <v>26</v>
      </c>
      <c r="J5767" s="2" t="s">
        <v>20</v>
      </c>
      <c r="K5767" s="2">
        <v>1988</v>
      </c>
      <c r="L5767" s="2" t="s">
        <v>21</v>
      </c>
      <c r="M5767" s="3">
        <v>32455</v>
      </c>
    </row>
    <row r="5768" spans="1:13" x14ac:dyDescent="0.2">
      <c r="A5768" s="1" t="s">
        <v>943</v>
      </c>
      <c r="B5768" s="2" t="s">
        <v>5678</v>
      </c>
      <c r="C5768" s="2" t="s">
        <v>15</v>
      </c>
      <c r="D5768" s="2" t="s">
        <v>5679</v>
      </c>
      <c r="E5768" s="2" t="s">
        <v>4991</v>
      </c>
      <c r="F5768" s="2" t="s">
        <v>130</v>
      </c>
      <c r="G5768" s="2">
        <v>60</v>
      </c>
      <c r="H5768" s="2">
        <v>40</v>
      </c>
      <c r="I5768" s="2" t="s">
        <v>26</v>
      </c>
      <c r="J5768" s="2" t="s">
        <v>20</v>
      </c>
      <c r="K5768" s="2">
        <v>1988</v>
      </c>
      <c r="L5768" s="2" t="s">
        <v>21</v>
      </c>
      <c r="M5768" s="3">
        <v>32455</v>
      </c>
    </row>
    <row r="5769" spans="1:13" x14ac:dyDescent="0.2">
      <c r="A5769" s="1" t="s">
        <v>108</v>
      </c>
      <c r="B5769" s="2" t="s">
        <v>5680</v>
      </c>
      <c r="C5769" s="2" t="s">
        <v>15</v>
      </c>
      <c r="D5769" s="2" t="s">
        <v>5681</v>
      </c>
      <c r="E5769" s="2" t="s">
        <v>4991</v>
      </c>
      <c r="F5769" s="2" t="s">
        <v>51</v>
      </c>
      <c r="G5769" s="2">
        <v>76</v>
      </c>
      <c r="H5769" s="2">
        <v>24</v>
      </c>
      <c r="I5769" s="2" t="s">
        <v>19</v>
      </c>
      <c r="J5769" s="2" t="s">
        <v>20</v>
      </c>
      <c r="K5769" s="2">
        <v>1988</v>
      </c>
      <c r="L5769" s="2" t="s">
        <v>21</v>
      </c>
      <c r="M5769" s="3">
        <v>32455</v>
      </c>
    </row>
    <row r="5770" spans="1:13" x14ac:dyDescent="0.2">
      <c r="A5770" s="1" t="s">
        <v>32</v>
      </c>
      <c r="B5770" s="2" t="s">
        <v>4907</v>
      </c>
      <c r="C5770" s="2" t="s">
        <v>15</v>
      </c>
      <c r="D5770" s="2" t="s">
        <v>5682</v>
      </c>
      <c r="E5770" s="2" t="s">
        <v>4991</v>
      </c>
      <c r="F5770" s="2" t="s">
        <v>130</v>
      </c>
      <c r="G5770" s="2">
        <v>69</v>
      </c>
      <c r="H5770" s="2">
        <v>31</v>
      </c>
      <c r="I5770" s="2" t="s">
        <v>19</v>
      </c>
      <c r="J5770" s="2" t="s">
        <v>20</v>
      </c>
      <c r="K5770" s="2">
        <v>1988</v>
      </c>
      <c r="L5770" s="2" t="s">
        <v>21</v>
      </c>
      <c r="M5770" s="3">
        <v>32455</v>
      </c>
    </row>
    <row r="5771" spans="1:13" x14ac:dyDescent="0.2">
      <c r="A5771" s="1" t="s">
        <v>83</v>
      </c>
      <c r="B5771" s="2" t="s">
        <v>84</v>
      </c>
      <c r="C5771" s="2" t="s">
        <v>24</v>
      </c>
      <c r="D5771" s="4">
        <v>46200000</v>
      </c>
      <c r="E5771" s="2" t="s">
        <v>4991</v>
      </c>
      <c r="F5771" s="2" t="s">
        <v>85</v>
      </c>
      <c r="G5771" s="2">
        <v>89</v>
      </c>
      <c r="H5771" s="2">
        <v>11</v>
      </c>
      <c r="I5771" s="2" t="s">
        <v>19</v>
      </c>
      <c r="J5771" s="2" t="s">
        <v>20</v>
      </c>
      <c r="K5771" s="2">
        <v>1986</v>
      </c>
      <c r="L5771" s="2" t="s">
        <v>21</v>
      </c>
      <c r="M5771" s="3">
        <v>31720</v>
      </c>
    </row>
    <row r="5772" spans="1:13" x14ac:dyDescent="0.2">
      <c r="A5772" s="1" t="s">
        <v>79</v>
      </c>
      <c r="B5772" s="2" t="s">
        <v>5683</v>
      </c>
      <c r="C5772" s="2" t="s">
        <v>5684</v>
      </c>
      <c r="D5772" s="4">
        <v>210000000</v>
      </c>
      <c r="E5772" s="2" t="s">
        <v>5685</v>
      </c>
      <c r="F5772" s="2" t="s">
        <v>107</v>
      </c>
      <c r="G5772" s="2">
        <v>62</v>
      </c>
      <c r="H5772" s="2">
        <v>38</v>
      </c>
      <c r="I5772" s="2" t="s">
        <v>19</v>
      </c>
      <c r="J5772" s="2" t="s">
        <v>27</v>
      </c>
      <c r="K5772" s="2">
        <v>1998</v>
      </c>
      <c r="L5772" s="2" t="s">
        <v>49</v>
      </c>
      <c r="M5772" s="3">
        <v>35948</v>
      </c>
    </row>
    <row r="5773" spans="1:13" x14ac:dyDescent="0.2">
      <c r="A5773" s="1" t="s">
        <v>52</v>
      </c>
      <c r="B5773" s="2" t="s">
        <v>5686</v>
      </c>
      <c r="C5773" s="2" t="s">
        <v>15</v>
      </c>
      <c r="D5773" s="2" t="s">
        <v>5687</v>
      </c>
      <c r="E5773" s="2" t="s">
        <v>5688</v>
      </c>
      <c r="F5773" s="2" t="s">
        <v>136</v>
      </c>
      <c r="G5773" s="2">
        <v>61.82</v>
      </c>
      <c r="H5773" s="2">
        <v>38.18</v>
      </c>
      <c r="I5773" s="2" t="s">
        <v>26</v>
      </c>
      <c r="J5773" s="2" t="s">
        <v>20</v>
      </c>
      <c r="K5773" s="2">
        <v>2020</v>
      </c>
      <c r="L5773" s="2" t="s">
        <v>21</v>
      </c>
      <c r="M5773" s="3">
        <v>44138</v>
      </c>
    </row>
    <row r="5774" spans="1:13" x14ac:dyDescent="0.2">
      <c r="A5774" s="1" t="s">
        <v>374</v>
      </c>
      <c r="B5774" s="2" t="s">
        <v>5689</v>
      </c>
      <c r="C5774" s="2" t="s">
        <v>24</v>
      </c>
      <c r="D5774" s="2">
        <v>230000000</v>
      </c>
      <c r="E5774" s="2" t="s">
        <v>5690</v>
      </c>
      <c r="F5774" s="2" t="s">
        <v>93</v>
      </c>
      <c r="G5774" s="2">
        <v>62.62</v>
      </c>
      <c r="H5774" s="2">
        <v>37.380000000000003</v>
      </c>
      <c r="I5774" s="2" t="s">
        <v>19</v>
      </c>
      <c r="J5774" s="6">
        <v>0.55000000000000004</v>
      </c>
      <c r="K5774" s="2">
        <v>2020</v>
      </c>
      <c r="L5774" s="2" t="s">
        <v>21</v>
      </c>
      <c r="M5774" s="3">
        <v>44138</v>
      </c>
    </row>
    <row r="5775" spans="1:13" x14ac:dyDescent="0.2">
      <c r="A5775" s="1" t="s">
        <v>52</v>
      </c>
      <c r="B5775" s="2" t="s">
        <v>5686</v>
      </c>
      <c r="C5775" s="2" t="s">
        <v>24</v>
      </c>
      <c r="D5775" s="2">
        <v>858000000</v>
      </c>
      <c r="E5775" s="2" t="s">
        <v>5690</v>
      </c>
      <c r="F5775" s="2" t="s">
        <v>95</v>
      </c>
      <c r="G5775" s="2">
        <v>53.09</v>
      </c>
      <c r="H5775" s="2">
        <v>46.91</v>
      </c>
      <c r="I5775" s="2" t="s">
        <v>26</v>
      </c>
      <c r="J5775" s="6">
        <v>0.55000000000000004</v>
      </c>
      <c r="K5775" s="2">
        <v>2020</v>
      </c>
      <c r="L5775" s="2" t="s">
        <v>21</v>
      </c>
      <c r="M5775" s="3">
        <v>44138</v>
      </c>
    </row>
    <row r="5776" spans="1:13" x14ac:dyDescent="0.2">
      <c r="A5776" s="1" t="s">
        <v>296</v>
      </c>
      <c r="B5776" s="2" t="s">
        <v>5691</v>
      </c>
      <c r="C5776" s="2" t="s">
        <v>24</v>
      </c>
      <c r="D5776" s="2">
        <v>496000000</v>
      </c>
      <c r="E5776" s="2" t="s">
        <v>5690</v>
      </c>
      <c r="F5776" s="2" t="s">
        <v>51</v>
      </c>
      <c r="G5776" s="2">
        <v>51.83</v>
      </c>
      <c r="H5776" s="2">
        <v>48.17</v>
      </c>
      <c r="I5776" s="2" t="s">
        <v>26</v>
      </c>
      <c r="J5776" s="6">
        <v>0.55000000000000004</v>
      </c>
      <c r="K5776" s="2">
        <v>2020</v>
      </c>
      <c r="L5776" s="2" t="s">
        <v>49</v>
      </c>
      <c r="M5776" s="3">
        <v>43893</v>
      </c>
    </row>
    <row r="5777" spans="1:13" x14ac:dyDescent="0.2">
      <c r="A5777" s="1" t="s">
        <v>363</v>
      </c>
      <c r="B5777" s="2" t="s">
        <v>5692</v>
      </c>
      <c r="C5777" s="2" t="s">
        <v>24</v>
      </c>
      <c r="D5777" s="2">
        <v>715000000</v>
      </c>
      <c r="E5777" s="2" t="s">
        <v>5690</v>
      </c>
      <c r="F5777" s="2" t="s">
        <v>107</v>
      </c>
      <c r="G5777" s="2">
        <v>46.64</v>
      </c>
      <c r="H5777" s="2">
        <v>53.36</v>
      </c>
      <c r="I5777" s="2" t="s">
        <v>26</v>
      </c>
      <c r="J5777" s="6">
        <v>0.55000000000000004</v>
      </c>
      <c r="K5777" s="2">
        <v>2020</v>
      </c>
      <c r="L5777" s="2" t="s">
        <v>49</v>
      </c>
      <c r="M5777" s="3">
        <v>43893</v>
      </c>
    </row>
    <row r="5778" spans="1:13" x14ac:dyDescent="0.2">
      <c r="A5778" s="1" t="s">
        <v>22</v>
      </c>
      <c r="B5778" s="2" t="s">
        <v>5693</v>
      </c>
      <c r="C5778" s="2" t="s">
        <v>24</v>
      </c>
      <c r="D5778" s="2">
        <v>228400000</v>
      </c>
      <c r="E5778" s="2" t="s">
        <v>5690</v>
      </c>
      <c r="F5778" s="2" t="s">
        <v>76</v>
      </c>
      <c r="G5778" s="2">
        <v>35.049999999999997</v>
      </c>
      <c r="H5778" s="2">
        <v>64.95</v>
      </c>
      <c r="I5778" s="2" t="s">
        <v>26</v>
      </c>
      <c r="J5778" s="6">
        <v>0.55000000000000004</v>
      </c>
      <c r="K5778" s="2">
        <v>2020</v>
      </c>
      <c r="L5778" s="2" t="s">
        <v>49</v>
      </c>
      <c r="M5778" s="3">
        <v>43893</v>
      </c>
    </row>
    <row r="5779" spans="1:13" x14ac:dyDescent="0.2">
      <c r="A5779" s="1" t="s">
        <v>52</v>
      </c>
      <c r="B5779" s="2" t="s">
        <v>5694</v>
      </c>
      <c r="C5779" s="2" t="s">
        <v>24</v>
      </c>
      <c r="D5779" s="2">
        <v>898000000</v>
      </c>
      <c r="E5779" s="2" t="s">
        <v>5690</v>
      </c>
      <c r="F5779" s="2" t="s">
        <v>245</v>
      </c>
      <c r="G5779" s="2">
        <v>58.88</v>
      </c>
      <c r="H5779" s="2">
        <v>41.12</v>
      </c>
      <c r="I5779" s="2" t="s">
        <v>19</v>
      </c>
      <c r="J5779" s="6">
        <v>0.55000000000000004</v>
      </c>
      <c r="K5779" s="2">
        <v>2020</v>
      </c>
      <c r="L5779" s="2" t="s">
        <v>49</v>
      </c>
      <c r="M5779" s="3">
        <v>43893</v>
      </c>
    </row>
    <row r="5780" spans="1:13" x14ac:dyDescent="0.2">
      <c r="A5780" s="1" t="s">
        <v>52</v>
      </c>
      <c r="B5780" s="2" t="s">
        <v>5694</v>
      </c>
      <c r="C5780" s="2" t="s">
        <v>15</v>
      </c>
      <c r="D5780" s="2" t="s">
        <v>5695</v>
      </c>
      <c r="E5780" s="2" t="s">
        <v>5690</v>
      </c>
      <c r="F5780" s="2" t="s">
        <v>65</v>
      </c>
      <c r="G5780" s="2">
        <v>62.61</v>
      </c>
      <c r="H5780" s="2">
        <v>37.39</v>
      </c>
      <c r="I5780" s="2" t="s">
        <v>26</v>
      </c>
      <c r="J5780" s="2" t="s">
        <v>20</v>
      </c>
      <c r="K5780" s="2">
        <v>2020</v>
      </c>
      <c r="L5780" s="2" t="s">
        <v>49</v>
      </c>
      <c r="M5780" s="3">
        <v>43893</v>
      </c>
    </row>
    <row r="5781" spans="1:13" x14ac:dyDescent="0.2">
      <c r="A5781" s="1" t="s">
        <v>83</v>
      </c>
      <c r="B5781" s="2" t="s">
        <v>5696</v>
      </c>
      <c r="C5781" s="2" t="s">
        <v>24</v>
      </c>
      <c r="D5781" s="2">
        <v>845000000</v>
      </c>
      <c r="E5781" s="2" t="s">
        <v>5690</v>
      </c>
      <c r="F5781" s="2" t="s">
        <v>107</v>
      </c>
      <c r="G5781" s="2">
        <v>72.39</v>
      </c>
      <c r="H5781" s="2">
        <v>27.61</v>
      </c>
      <c r="I5781" s="2" t="s">
        <v>19</v>
      </c>
      <c r="J5781" s="6">
        <v>0.55000000000000004</v>
      </c>
      <c r="K5781" s="2">
        <v>2020</v>
      </c>
      <c r="L5781" s="2" t="s">
        <v>49</v>
      </c>
      <c r="M5781" s="3">
        <v>43893</v>
      </c>
    </row>
    <row r="5782" spans="1:13" x14ac:dyDescent="0.2">
      <c r="A5782" s="1" t="s">
        <v>217</v>
      </c>
      <c r="B5782" s="2" t="s">
        <v>5697</v>
      </c>
      <c r="C5782" s="2" t="s">
        <v>24</v>
      </c>
      <c r="D5782" s="2">
        <v>650000000</v>
      </c>
      <c r="E5782" s="2" t="s">
        <v>5690</v>
      </c>
      <c r="F5782" s="2" t="s">
        <v>59</v>
      </c>
      <c r="G5782" s="2">
        <v>51.86</v>
      </c>
      <c r="H5782" s="2">
        <v>48.14</v>
      </c>
      <c r="I5782" s="2" t="s">
        <v>26</v>
      </c>
      <c r="J5782" s="6">
        <v>0.55000000000000004</v>
      </c>
      <c r="K5782" s="2">
        <v>2020</v>
      </c>
      <c r="L5782" s="2" t="s">
        <v>49</v>
      </c>
      <c r="M5782" s="3">
        <v>43893</v>
      </c>
    </row>
    <row r="5783" spans="1:13" x14ac:dyDescent="0.2">
      <c r="A5783" s="1" t="s">
        <v>22</v>
      </c>
      <c r="B5783" s="2" t="s">
        <v>5698</v>
      </c>
      <c r="C5783" s="2" t="s">
        <v>24</v>
      </c>
      <c r="D5783" s="2">
        <v>274100000</v>
      </c>
      <c r="E5783" s="2" t="s">
        <v>5690</v>
      </c>
      <c r="F5783" s="2" t="s">
        <v>233</v>
      </c>
      <c r="G5783" s="2">
        <v>53.05</v>
      </c>
      <c r="H5783" s="2">
        <v>46.95</v>
      </c>
      <c r="I5783" s="2" t="s">
        <v>26</v>
      </c>
      <c r="J5783" s="6">
        <v>0.55000000000000004</v>
      </c>
      <c r="K5783" s="2">
        <v>2020</v>
      </c>
      <c r="L5783" s="2" t="s">
        <v>49</v>
      </c>
      <c r="M5783" s="3">
        <v>43893</v>
      </c>
    </row>
    <row r="5784" spans="1:13" x14ac:dyDescent="0.2">
      <c r="A5784" s="1" t="s">
        <v>22</v>
      </c>
      <c r="B5784" s="2" t="s">
        <v>5699</v>
      </c>
      <c r="C5784" s="2" t="s">
        <v>24</v>
      </c>
      <c r="D5784" s="2">
        <v>247000000</v>
      </c>
      <c r="E5784" s="2" t="s">
        <v>5690</v>
      </c>
      <c r="F5784" s="2" t="s">
        <v>95</v>
      </c>
      <c r="G5784" s="2">
        <v>46.07</v>
      </c>
      <c r="H5784" s="2">
        <v>53.93</v>
      </c>
      <c r="I5784" s="2" t="s">
        <v>26</v>
      </c>
      <c r="J5784" s="6">
        <v>0.55000000000000004</v>
      </c>
      <c r="K5784" s="2">
        <v>2020</v>
      </c>
      <c r="L5784" s="2" t="s">
        <v>49</v>
      </c>
      <c r="M5784" s="3">
        <v>43893</v>
      </c>
    </row>
    <row r="5785" spans="1:13" x14ac:dyDescent="0.2">
      <c r="A5785" s="1" t="s">
        <v>22</v>
      </c>
      <c r="B5785" s="2" t="s">
        <v>5700</v>
      </c>
      <c r="C5785" s="2" t="s">
        <v>24</v>
      </c>
      <c r="D5785" s="2">
        <v>248000000</v>
      </c>
      <c r="E5785" s="2" t="s">
        <v>5690</v>
      </c>
      <c r="F5785" s="2" t="s">
        <v>257</v>
      </c>
      <c r="G5785" s="2">
        <v>59.89</v>
      </c>
      <c r="H5785" s="2">
        <v>40.11</v>
      </c>
      <c r="I5785" s="2" t="s">
        <v>19</v>
      </c>
      <c r="J5785" s="6">
        <v>0.55000000000000004</v>
      </c>
      <c r="K5785" s="2">
        <v>2018</v>
      </c>
      <c r="L5785" s="2" t="s">
        <v>21</v>
      </c>
      <c r="M5785" s="3">
        <v>43410</v>
      </c>
    </row>
    <row r="5786" spans="1:13" x14ac:dyDescent="0.2">
      <c r="A5786" s="1" t="s">
        <v>22</v>
      </c>
      <c r="B5786" s="2" t="s">
        <v>5701</v>
      </c>
      <c r="C5786" s="2" t="s">
        <v>24</v>
      </c>
      <c r="D5786" s="2">
        <v>470000000</v>
      </c>
      <c r="E5786" s="2" t="s">
        <v>5690</v>
      </c>
      <c r="F5786" s="2" t="s">
        <v>490</v>
      </c>
      <c r="G5786" s="2">
        <v>63</v>
      </c>
      <c r="H5786" s="2">
        <v>37</v>
      </c>
      <c r="I5786" s="2" t="s">
        <v>19</v>
      </c>
      <c r="J5786" s="6">
        <v>0.55000000000000004</v>
      </c>
      <c r="K5786" s="2">
        <v>2018</v>
      </c>
      <c r="L5786" s="2" t="s">
        <v>21</v>
      </c>
      <c r="M5786" s="3">
        <v>43410</v>
      </c>
    </row>
    <row r="5787" spans="1:13" x14ac:dyDescent="0.2">
      <c r="A5787" s="1" t="s">
        <v>22</v>
      </c>
      <c r="B5787" s="2" t="s">
        <v>5702</v>
      </c>
      <c r="C5787" s="2" t="s">
        <v>24</v>
      </c>
      <c r="D5787" s="2">
        <v>75000000</v>
      </c>
      <c r="E5787" s="2" t="s">
        <v>5690</v>
      </c>
      <c r="F5787" s="2" t="s">
        <v>5703</v>
      </c>
      <c r="G5787" s="2">
        <v>48.22</v>
      </c>
      <c r="H5787" s="2">
        <v>51.78</v>
      </c>
      <c r="I5787" s="2" t="s">
        <v>26</v>
      </c>
      <c r="J5787" s="6">
        <v>0.55000000000000004</v>
      </c>
      <c r="K5787" s="2">
        <v>2018</v>
      </c>
      <c r="L5787" s="2" t="s">
        <v>21</v>
      </c>
      <c r="M5787" s="3">
        <v>43410</v>
      </c>
    </row>
    <row r="5788" spans="1:13" x14ac:dyDescent="0.2">
      <c r="A5788" s="1" t="s">
        <v>22</v>
      </c>
      <c r="B5788" s="2" t="s">
        <v>5704</v>
      </c>
      <c r="C5788" s="2" t="s">
        <v>24</v>
      </c>
      <c r="D5788" s="2">
        <v>698000000</v>
      </c>
      <c r="E5788" s="2" t="s">
        <v>5690</v>
      </c>
      <c r="F5788" s="2" t="s">
        <v>18</v>
      </c>
      <c r="G5788" s="2">
        <v>60.34</v>
      </c>
      <c r="H5788" s="2">
        <v>39.659999999999997</v>
      </c>
      <c r="I5788" s="2" t="s">
        <v>19</v>
      </c>
      <c r="J5788" s="6">
        <v>0.55000000000000004</v>
      </c>
      <c r="K5788" s="2">
        <v>2018</v>
      </c>
      <c r="L5788" s="2" t="s">
        <v>21</v>
      </c>
      <c r="M5788" s="3">
        <v>43410</v>
      </c>
    </row>
    <row r="5789" spans="1:13" x14ac:dyDescent="0.2">
      <c r="A5789" s="1" t="s">
        <v>242</v>
      </c>
      <c r="B5789" s="2" t="s">
        <v>5705</v>
      </c>
      <c r="C5789" s="2" t="s">
        <v>15</v>
      </c>
      <c r="D5789" s="2" t="s">
        <v>5706</v>
      </c>
      <c r="E5789" s="2" t="s">
        <v>5690</v>
      </c>
      <c r="F5789" s="2" t="s">
        <v>59</v>
      </c>
      <c r="G5789" s="2">
        <v>82.46</v>
      </c>
      <c r="H5789" s="2">
        <v>17.54</v>
      </c>
      <c r="I5789" s="2" t="s">
        <v>19</v>
      </c>
      <c r="J5789" s="2" t="s">
        <v>20</v>
      </c>
      <c r="K5789" s="2">
        <v>2018</v>
      </c>
      <c r="L5789" s="2" t="s">
        <v>21</v>
      </c>
      <c r="M5789" s="3">
        <v>43410</v>
      </c>
    </row>
    <row r="5790" spans="1:13" x14ac:dyDescent="0.2">
      <c r="A5790" s="1" t="s">
        <v>242</v>
      </c>
      <c r="B5790" s="2" t="s">
        <v>5705</v>
      </c>
      <c r="C5790" s="2" t="s">
        <v>24</v>
      </c>
      <c r="D5790" s="2">
        <v>800000000</v>
      </c>
      <c r="E5790" s="2" t="s">
        <v>5690</v>
      </c>
      <c r="F5790" s="2" t="s">
        <v>245</v>
      </c>
      <c r="G5790" s="2">
        <v>75.78</v>
      </c>
      <c r="H5790" s="2">
        <v>24.22</v>
      </c>
      <c r="I5790" s="2" t="s">
        <v>19</v>
      </c>
      <c r="J5790" s="6">
        <v>0.55000000000000004</v>
      </c>
      <c r="K5790" s="2">
        <v>2018</v>
      </c>
      <c r="L5790" s="2" t="s">
        <v>21</v>
      </c>
      <c r="M5790" s="3">
        <v>43410</v>
      </c>
    </row>
    <row r="5791" spans="1:13" x14ac:dyDescent="0.2">
      <c r="A5791" s="1" t="s">
        <v>69</v>
      </c>
      <c r="B5791" s="2" t="s">
        <v>5707</v>
      </c>
      <c r="C5791" s="2" t="s">
        <v>24</v>
      </c>
      <c r="D5791" s="2">
        <v>700000000</v>
      </c>
      <c r="E5791" s="2" t="s">
        <v>5690</v>
      </c>
      <c r="F5791" s="2" t="s">
        <v>48</v>
      </c>
      <c r="G5791" s="2">
        <v>59.01</v>
      </c>
      <c r="H5791" s="2">
        <v>40.99</v>
      </c>
      <c r="I5791" s="2" t="s">
        <v>19</v>
      </c>
      <c r="J5791" s="6">
        <v>0.55000000000000004</v>
      </c>
      <c r="K5791" s="2">
        <v>2018</v>
      </c>
      <c r="L5791" s="2" t="s">
        <v>21</v>
      </c>
      <c r="M5791" s="3">
        <v>43410</v>
      </c>
    </row>
    <row r="5792" spans="1:13" x14ac:dyDescent="0.2">
      <c r="A5792" s="1" t="s">
        <v>60</v>
      </c>
      <c r="B5792" s="2" t="s">
        <v>5708</v>
      </c>
      <c r="C5792" s="2" t="s">
        <v>24</v>
      </c>
      <c r="D5792" s="2">
        <v>50000000</v>
      </c>
      <c r="E5792" s="2" t="s">
        <v>5690</v>
      </c>
      <c r="F5792" s="2" t="s">
        <v>76</v>
      </c>
      <c r="G5792" s="2">
        <v>48.93</v>
      </c>
      <c r="H5792" s="2">
        <v>51.07</v>
      </c>
      <c r="I5792" s="2" t="s">
        <v>26</v>
      </c>
      <c r="J5792" s="6">
        <v>0.55000000000000004</v>
      </c>
      <c r="K5792" s="2">
        <v>2018</v>
      </c>
      <c r="L5792" s="2" t="s">
        <v>49</v>
      </c>
      <c r="M5792" s="3">
        <v>43256</v>
      </c>
    </row>
    <row r="5793" spans="1:13" x14ac:dyDescent="0.2">
      <c r="A5793" s="1" t="s">
        <v>22</v>
      </c>
      <c r="B5793" s="2" t="s">
        <v>5709</v>
      </c>
      <c r="C5793" s="2" t="s">
        <v>24</v>
      </c>
      <c r="D5793" s="2">
        <v>350000000</v>
      </c>
      <c r="E5793" s="2" t="s">
        <v>5690</v>
      </c>
      <c r="F5793" s="2" t="s">
        <v>59</v>
      </c>
      <c r="G5793" s="2">
        <v>55.58</v>
      </c>
      <c r="H5793" s="2">
        <v>44.42</v>
      </c>
      <c r="I5793" s="2" t="s">
        <v>19</v>
      </c>
      <c r="J5793" s="6">
        <v>0.55000000000000004</v>
      </c>
      <c r="K5793" s="2">
        <v>2018</v>
      </c>
      <c r="L5793" s="2" t="s">
        <v>49</v>
      </c>
      <c r="M5793" s="3">
        <v>43256</v>
      </c>
    </row>
    <row r="5794" spans="1:13" x14ac:dyDescent="0.2">
      <c r="A5794" s="1" t="s">
        <v>22</v>
      </c>
      <c r="B5794" s="2" t="s">
        <v>5710</v>
      </c>
      <c r="C5794" s="2" t="s">
        <v>24</v>
      </c>
      <c r="D5794" s="4">
        <v>502821000</v>
      </c>
      <c r="E5794" s="2" t="s">
        <v>5690</v>
      </c>
      <c r="F5794" s="2" t="s">
        <v>95</v>
      </c>
      <c r="G5794" s="2">
        <v>65.150000000000006</v>
      </c>
      <c r="H5794" s="2">
        <v>34.85</v>
      </c>
      <c r="I5794" s="2" t="s">
        <v>19</v>
      </c>
      <c r="J5794" s="6">
        <v>0.55000000000000004</v>
      </c>
      <c r="K5794" s="2">
        <v>2016</v>
      </c>
      <c r="L5794" s="2" t="s">
        <v>21</v>
      </c>
      <c r="M5794" s="3">
        <v>42682</v>
      </c>
    </row>
    <row r="5795" spans="1:13" x14ac:dyDescent="0.2">
      <c r="A5795" s="1" t="s">
        <v>13</v>
      </c>
      <c r="B5795" s="2" t="s">
        <v>3412</v>
      </c>
      <c r="C5795" s="2" t="s">
        <v>24</v>
      </c>
      <c r="D5795" s="4">
        <v>3300000000</v>
      </c>
      <c r="E5795" s="2" t="s">
        <v>5690</v>
      </c>
      <c r="F5795" s="2" t="s">
        <v>490</v>
      </c>
      <c r="G5795" s="2">
        <v>75.92</v>
      </c>
      <c r="H5795" s="2">
        <v>24.08</v>
      </c>
      <c r="I5795" s="2" t="s">
        <v>19</v>
      </c>
      <c r="J5795" s="6">
        <v>0.55000000000000004</v>
      </c>
      <c r="K5795" s="2">
        <v>2016</v>
      </c>
      <c r="L5795" s="2" t="s">
        <v>21</v>
      </c>
      <c r="M5795" s="3">
        <v>42682</v>
      </c>
    </row>
    <row r="5796" spans="1:13" x14ac:dyDescent="0.2">
      <c r="A5796" s="1" t="s">
        <v>22</v>
      </c>
      <c r="B5796" s="2" t="s">
        <v>5711</v>
      </c>
      <c r="C5796" s="2" t="s">
        <v>24</v>
      </c>
      <c r="D5796" s="4">
        <v>167000000</v>
      </c>
      <c r="E5796" s="2" t="s">
        <v>5690</v>
      </c>
      <c r="F5796" s="2" t="s">
        <v>251</v>
      </c>
      <c r="G5796" s="2">
        <v>68.739999999999995</v>
      </c>
      <c r="H5796" s="2">
        <v>31.26</v>
      </c>
      <c r="I5796" s="2" t="s">
        <v>19</v>
      </c>
      <c r="J5796" s="6">
        <v>0.55000000000000004</v>
      </c>
      <c r="K5796" s="2">
        <v>2016</v>
      </c>
      <c r="L5796" s="2" t="s">
        <v>21</v>
      </c>
      <c r="M5796" s="3">
        <v>42682</v>
      </c>
    </row>
    <row r="5797" spans="1:13" x14ac:dyDescent="0.2">
      <c r="A5797" s="1" t="s">
        <v>79</v>
      </c>
      <c r="B5797" s="2" t="s">
        <v>5712</v>
      </c>
      <c r="C5797" s="2" t="s">
        <v>24</v>
      </c>
      <c r="D5797" s="4">
        <v>455000000</v>
      </c>
      <c r="E5797" s="2" t="s">
        <v>5690</v>
      </c>
      <c r="F5797" s="2" t="s">
        <v>831</v>
      </c>
      <c r="G5797" s="2">
        <v>62.39</v>
      </c>
      <c r="H5797" s="2">
        <v>37.61</v>
      </c>
      <c r="I5797" s="2" t="s">
        <v>19</v>
      </c>
      <c r="J5797" s="6">
        <v>0.55000000000000004</v>
      </c>
      <c r="K5797" s="2">
        <v>2016</v>
      </c>
      <c r="L5797" s="2" t="s">
        <v>21</v>
      </c>
      <c r="M5797" s="3">
        <v>42682</v>
      </c>
    </row>
    <row r="5798" spans="1:13" x14ac:dyDescent="0.2">
      <c r="A5798" s="1" t="s">
        <v>79</v>
      </c>
      <c r="B5798" s="2" t="s">
        <v>5713</v>
      </c>
      <c r="C5798" s="2" t="s">
        <v>24</v>
      </c>
      <c r="D5798" s="4">
        <v>348000000</v>
      </c>
      <c r="E5798" s="2" t="s">
        <v>5690</v>
      </c>
      <c r="F5798" s="2" t="s">
        <v>257</v>
      </c>
      <c r="G5798" s="2">
        <v>53.8</v>
      </c>
      <c r="H5798" s="2">
        <v>46.2</v>
      </c>
      <c r="I5798" s="2" t="s">
        <v>26</v>
      </c>
      <c r="J5798" s="6">
        <v>0.55000000000000004</v>
      </c>
      <c r="K5798" s="2">
        <v>2016</v>
      </c>
      <c r="L5798" s="2" t="s">
        <v>21</v>
      </c>
      <c r="M5798" s="3">
        <v>42682</v>
      </c>
    </row>
    <row r="5799" spans="1:13" x14ac:dyDescent="0.2">
      <c r="A5799" s="1" t="s">
        <v>22</v>
      </c>
      <c r="B5799" s="2" t="s">
        <v>5714</v>
      </c>
      <c r="C5799" s="2" t="s">
        <v>24</v>
      </c>
      <c r="D5799" s="4">
        <v>577860000</v>
      </c>
      <c r="E5799" s="2" t="s">
        <v>5690</v>
      </c>
      <c r="F5799" s="2" t="s">
        <v>490</v>
      </c>
      <c r="G5799" s="2">
        <v>72.66</v>
      </c>
      <c r="H5799" s="2">
        <v>27.34</v>
      </c>
      <c r="I5799" s="2" t="s">
        <v>19</v>
      </c>
      <c r="J5799" s="6">
        <v>0.55000000000000004</v>
      </c>
      <c r="K5799" s="2">
        <v>2016</v>
      </c>
      <c r="L5799" s="2" t="s">
        <v>21</v>
      </c>
      <c r="M5799" s="3">
        <v>42682</v>
      </c>
    </row>
    <row r="5800" spans="1:13" x14ac:dyDescent="0.2">
      <c r="A5800" s="1" t="s">
        <v>13</v>
      </c>
      <c r="B5800" s="2" t="s">
        <v>5715</v>
      </c>
      <c r="C5800" s="2" t="s">
        <v>24</v>
      </c>
      <c r="D5800" s="4">
        <v>345000000</v>
      </c>
      <c r="E5800" s="2" t="s">
        <v>5690</v>
      </c>
      <c r="F5800" s="2" t="s">
        <v>93</v>
      </c>
      <c r="G5800" s="2">
        <v>63.9</v>
      </c>
      <c r="H5800" s="2">
        <v>36.1</v>
      </c>
      <c r="I5800" s="2" t="s">
        <v>19</v>
      </c>
      <c r="J5800" s="6">
        <v>0.55000000000000004</v>
      </c>
      <c r="K5800" s="2">
        <v>2016</v>
      </c>
      <c r="L5800" s="2" t="s">
        <v>21</v>
      </c>
      <c r="M5800" s="3">
        <v>42682</v>
      </c>
    </row>
    <row r="5801" spans="1:13" x14ac:dyDescent="0.2">
      <c r="A5801" s="1" t="s">
        <v>22</v>
      </c>
      <c r="B5801" s="2" t="s">
        <v>5693</v>
      </c>
      <c r="C5801" s="2" t="s">
        <v>24</v>
      </c>
      <c r="D5801" s="4">
        <v>33565000</v>
      </c>
      <c r="E5801" s="2" t="s">
        <v>5690</v>
      </c>
      <c r="F5801" s="2" t="s">
        <v>159</v>
      </c>
      <c r="G5801" s="2">
        <v>60.23</v>
      </c>
      <c r="H5801" s="2">
        <v>39.770000000000003</v>
      </c>
      <c r="I5801" s="2" t="s">
        <v>19</v>
      </c>
      <c r="J5801" s="6">
        <v>0.55000000000000004</v>
      </c>
      <c r="K5801" s="2">
        <v>2016</v>
      </c>
      <c r="L5801" s="2" t="s">
        <v>21</v>
      </c>
      <c r="M5801" s="3">
        <v>42682</v>
      </c>
    </row>
    <row r="5802" spans="1:13" x14ac:dyDescent="0.2">
      <c r="A5802" s="1" t="s">
        <v>13</v>
      </c>
      <c r="B5802" s="2" t="s">
        <v>5716</v>
      </c>
      <c r="C5802" s="2" t="s">
        <v>24</v>
      </c>
      <c r="D5802" s="4">
        <v>325000000</v>
      </c>
      <c r="E5802" s="2" t="s">
        <v>5690</v>
      </c>
      <c r="F5802" s="2" t="s">
        <v>5717</v>
      </c>
      <c r="G5802" s="2">
        <v>73.739999999999995</v>
      </c>
      <c r="H5802" s="2">
        <v>26.26</v>
      </c>
      <c r="I5802" s="2" t="s">
        <v>19</v>
      </c>
      <c r="J5802" s="6">
        <v>0.55000000000000004</v>
      </c>
      <c r="K5802" s="2">
        <v>2016</v>
      </c>
      <c r="L5802" s="2" t="s">
        <v>21</v>
      </c>
      <c r="M5802" s="3">
        <v>42682</v>
      </c>
    </row>
    <row r="5803" spans="1:13" x14ac:dyDescent="0.2">
      <c r="A5803" s="1" t="s">
        <v>52</v>
      </c>
      <c r="B5803" s="2" t="s">
        <v>5686</v>
      </c>
      <c r="C5803" s="2" t="s">
        <v>24</v>
      </c>
      <c r="D5803" s="4">
        <v>748000000</v>
      </c>
      <c r="E5803" s="2" t="s">
        <v>5690</v>
      </c>
      <c r="F5803" s="2" t="s">
        <v>257</v>
      </c>
      <c r="G5803" s="2">
        <v>64.819999999999993</v>
      </c>
      <c r="H5803" s="2">
        <v>35.18</v>
      </c>
      <c r="I5803" s="2" t="s">
        <v>19</v>
      </c>
      <c r="J5803" s="6">
        <v>0.55000000000000004</v>
      </c>
      <c r="K5803" s="2">
        <v>2016</v>
      </c>
      <c r="L5803" s="2" t="s">
        <v>21</v>
      </c>
      <c r="M5803" s="3">
        <v>42682</v>
      </c>
    </row>
    <row r="5804" spans="1:13" x14ac:dyDescent="0.2">
      <c r="A5804" s="1" t="s">
        <v>83</v>
      </c>
      <c r="B5804" s="2" t="s">
        <v>5696</v>
      </c>
      <c r="C5804" s="2" t="s">
        <v>15</v>
      </c>
      <c r="D5804" s="2" t="s">
        <v>5718</v>
      </c>
      <c r="E5804" s="2" t="s">
        <v>5690</v>
      </c>
      <c r="F5804" s="2" t="s">
        <v>258</v>
      </c>
      <c r="G5804" s="2">
        <v>79.849999999999994</v>
      </c>
      <c r="H5804" s="2">
        <v>20.149999999999999</v>
      </c>
      <c r="I5804" s="2" t="s">
        <v>19</v>
      </c>
      <c r="J5804" s="2" t="s">
        <v>20</v>
      </c>
      <c r="K5804" s="2">
        <v>2016</v>
      </c>
      <c r="L5804" s="2" t="s">
        <v>21</v>
      </c>
      <c r="M5804" s="3">
        <v>42682</v>
      </c>
    </row>
    <row r="5805" spans="1:13" x14ac:dyDescent="0.2">
      <c r="A5805" s="1" t="s">
        <v>22</v>
      </c>
      <c r="B5805" s="2" t="s">
        <v>5719</v>
      </c>
      <c r="C5805" s="2" t="s">
        <v>24</v>
      </c>
      <c r="D5805" s="4">
        <v>139000000</v>
      </c>
      <c r="E5805" s="2" t="s">
        <v>5690</v>
      </c>
      <c r="F5805" s="2" t="s">
        <v>95</v>
      </c>
      <c r="G5805" s="2">
        <v>56.27</v>
      </c>
      <c r="H5805" s="2">
        <v>43.73</v>
      </c>
      <c r="I5805" s="2" t="s">
        <v>19</v>
      </c>
      <c r="J5805" s="6">
        <v>0.55000000000000004</v>
      </c>
      <c r="K5805" s="2">
        <v>2016</v>
      </c>
      <c r="L5805" s="2" t="s">
        <v>21</v>
      </c>
      <c r="M5805" s="3">
        <v>42682</v>
      </c>
    </row>
    <row r="5806" spans="1:13" x14ac:dyDescent="0.2">
      <c r="A5806" s="1" t="s">
        <v>79</v>
      </c>
      <c r="B5806" s="2" t="s">
        <v>5720</v>
      </c>
      <c r="C5806" s="2" t="s">
        <v>24</v>
      </c>
      <c r="D5806" s="4">
        <v>400000000</v>
      </c>
      <c r="E5806" s="2" t="s">
        <v>5690</v>
      </c>
      <c r="F5806" s="2" t="s">
        <v>121</v>
      </c>
      <c r="G5806" s="2">
        <v>70.459999999999994</v>
      </c>
      <c r="H5806" s="2">
        <v>29.54</v>
      </c>
      <c r="I5806" s="2" t="s">
        <v>19</v>
      </c>
      <c r="J5806" s="6">
        <v>0.55000000000000004</v>
      </c>
      <c r="K5806" s="2">
        <v>2016</v>
      </c>
      <c r="L5806" s="2" t="s">
        <v>21</v>
      </c>
      <c r="M5806" s="3">
        <v>42682</v>
      </c>
    </row>
    <row r="5807" spans="1:13" x14ac:dyDescent="0.2">
      <c r="A5807" s="1" t="s">
        <v>22</v>
      </c>
      <c r="B5807" s="2" t="s">
        <v>5721</v>
      </c>
      <c r="C5807" s="2" t="s">
        <v>24</v>
      </c>
      <c r="D5807" s="4">
        <v>190000000</v>
      </c>
      <c r="E5807" s="2" t="s">
        <v>5690</v>
      </c>
      <c r="F5807" s="2" t="s">
        <v>95</v>
      </c>
      <c r="G5807" s="2">
        <v>67</v>
      </c>
      <c r="H5807" s="2">
        <v>33</v>
      </c>
      <c r="I5807" s="2" t="s">
        <v>19</v>
      </c>
      <c r="J5807" s="6">
        <v>0.55000000000000004</v>
      </c>
      <c r="K5807" s="2">
        <v>2016</v>
      </c>
      <c r="L5807" s="2" t="s">
        <v>21</v>
      </c>
      <c r="M5807" s="3">
        <v>42682</v>
      </c>
    </row>
    <row r="5808" spans="1:13" x14ac:dyDescent="0.2">
      <c r="A5808" s="1" t="s">
        <v>22</v>
      </c>
      <c r="B5808" s="2" t="s">
        <v>5722</v>
      </c>
      <c r="C5808" s="2" t="s">
        <v>24</v>
      </c>
      <c r="D5808" s="4">
        <v>350000000</v>
      </c>
      <c r="E5808" s="2" t="s">
        <v>5690</v>
      </c>
      <c r="F5808" s="2" t="s">
        <v>2229</v>
      </c>
      <c r="G5808" s="2">
        <v>70.17</v>
      </c>
      <c r="H5808" s="2">
        <v>29.83</v>
      </c>
      <c r="I5808" s="2" t="s">
        <v>19</v>
      </c>
      <c r="J5808" s="6">
        <v>0.55000000000000004</v>
      </c>
      <c r="K5808" s="2">
        <v>2016</v>
      </c>
      <c r="L5808" s="2" t="s">
        <v>21</v>
      </c>
      <c r="M5808" s="3">
        <v>42682</v>
      </c>
    </row>
    <row r="5809" spans="1:13" x14ac:dyDescent="0.2">
      <c r="A5809" s="1" t="s">
        <v>22</v>
      </c>
      <c r="B5809" s="2" t="s">
        <v>5723</v>
      </c>
      <c r="C5809" s="2" t="s">
        <v>24</v>
      </c>
      <c r="D5809" s="4">
        <v>950000000</v>
      </c>
      <c r="E5809" s="2" t="s">
        <v>5690</v>
      </c>
      <c r="F5809" s="2" t="s">
        <v>107</v>
      </c>
      <c r="G5809" s="2">
        <v>64.510000000000005</v>
      </c>
      <c r="H5809" s="2">
        <v>35.49</v>
      </c>
      <c r="I5809" s="2" t="s">
        <v>19</v>
      </c>
      <c r="J5809" s="6">
        <v>0.55000000000000004</v>
      </c>
      <c r="K5809" s="2">
        <v>2016</v>
      </c>
      <c r="L5809" s="2" t="s">
        <v>49</v>
      </c>
      <c r="M5809" s="3">
        <v>42528</v>
      </c>
    </row>
    <row r="5810" spans="1:13" x14ac:dyDescent="0.2">
      <c r="A5810" s="1" t="s">
        <v>13</v>
      </c>
      <c r="B5810" s="2" t="s">
        <v>5724</v>
      </c>
      <c r="C5810" s="2" t="s">
        <v>24</v>
      </c>
      <c r="D5810" s="4">
        <v>850000000</v>
      </c>
      <c r="E5810" s="2" t="s">
        <v>5690</v>
      </c>
      <c r="F5810" s="2" t="s">
        <v>5725</v>
      </c>
      <c r="G5810" s="2">
        <v>64.48</v>
      </c>
      <c r="H5810" s="2">
        <v>35.520000000000003</v>
      </c>
      <c r="I5810" s="2" t="s">
        <v>19</v>
      </c>
      <c r="J5810" s="6">
        <v>0.55000000000000004</v>
      </c>
      <c r="K5810" s="2">
        <v>2016</v>
      </c>
      <c r="L5810" s="2" t="s">
        <v>49</v>
      </c>
      <c r="M5810" s="3">
        <v>42528</v>
      </c>
    </row>
    <row r="5811" spans="1:13" x14ac:dyDescent="0.2">
      <c r="A5811" s="1" t="s">
        <v>22</v>
      </c>
      <c r="B5811" s="2" t="s">
        <v>5726</v>
      </c>
      <c r="C5811" s="2" t="s">
        <v>24</v>
      </c>
      <c r="D5811" s="4">
        <v>485000000</v>
      </c>
      <c r="E5811" s="2" t="s">
        <v>5690</v>
      </c>
      <c r="F5811" s="2" t="s">
        <v>76</v>
      </c>
      <c r="G5811" s="2">
        <v>65.95</v>
      </c>
      <c r="H5811" s="2">
        <v>34.049999999999997</v>
      </c>
      <c r="I5811" s="2" t="s">
        <v>19</v>
      </c>
      <c r="J5811" s="6">
        <v>0.55000000000000004</v>
      </c>
      <c r="K5811" s="2">
        <v>2016</v>
      </c>
      <c r="L5811" s="2" t="s">
        <v>49</v>
      </c>
      <c r="M5811" s="3">
        <v>42528</v>
      </c>
    </row>
    <row r="5812" spans="1:13" x14ac:dyDescent="0.2">
      <c r="A5812" s="1" t="s">
        <v>13</v>
      </c>
      <c r="B5812" s="2" t="s">
        <v>5727</v>
      </c>
      <c r="C5812" s="2" t="s">
        <v>24</v>
      </c>
      <c r="D5812" s="4">
        <v>230000000</v>
      </c>
      <c r="E5812" s="2" t="s">
        <v>5690</v>
      </c>
      <c r="F5812" s="2" t="s">
        <v>59</v>
      </c>
      <c r="G5812" s="2">
        <v>58.46</v>
      </c>
      <c r="H5812" s="2">
        <v>41.54</v>
      </c>
      <c r="I5812" s="2" t="s">
        <v>19</v>
      </c>
      <c r="J5812" s="6">
        <v>0.55000000000000004</v>
      </c>
      <c r="K5812" s="2">
        <v>2016</v>
      </c>
      <c r="L5812" s="2" t="s">
        <v>49</v>
      </c>
      <c r="M5812" s="3">
        <v>42528</v>
      </c>
    </row>
    <row r="5813" spans="1:13" x14ac:dyDescent="0.2">
      <c r="A5813" s="1" t="s">
        <v>66</v>
      </c>
      <c r="B5813" s="2" t="s">
        <v>5728</v>
      </c>
      <c r="C5813" s="2" t="s">
        <v>24</v>
      </c>
      <c r="D5813" s="4">
        <v>265000000</v>
      </c>
      <c r="E5813" s="2" t="s">
        <v>5690</v>
      </c>
      <c r="F5813" s="2" t="s">
        <v>55</v>
      </c>
      <c r="G5813" s="2">
        <v>64.040000000000006</v>
      </c>
      <c r="H5813" s="2">
        <v>35.96</v>
      </c>
      <c r="I5813" s="2" t="s">
        <v>19</v>
      </c>
      <c r="J5813" s="6">
        <v>0.55000000000000004</v>
      </c>
      <c r="K5813" s="2">
        <v>2016</v>
      </c>
      <c r="L5813" s="2" t="s">
        <v>49</v>
      </c>
      <c r="M5813" s="3">
        <v>42528</v>
      </c>
    </row>
    <row r="5814" spans="1:13" x14ac:dyDescent="0.2">
      <c r="A5814" s="1" t="s">
        <v>22</v>
      </c>
      <c r="B5814" s="2" t="s">
        <v>5698</v>
      </c>
      <c r="C5814" s="2" t="s">
        <v>24</v>
      </c>
      <c r="D5814" s="4">
        <v>310000000</v>
      </c>
      <c r="E5814" s="2" t="s">
        <v>5690</v>
      </c>
      <c r="F5814" s="2" t="s">
        <v>159</v>
      </c>
      <c r="G5814" s="2">
        <v>57.46</v>
      </c>
      <c r="H5814" s="2">
        <v>42.54</v>
      </c>
      <c r="I5814" s="2" t="s">
        <v>19</v>
      </c>
      <c r="J5814" s="6">
        <v>0.55000000000000004</v>
      </c>
      <c r="K5814" s="2">
        <v>2016</v>
      </c>
      <c r="L5814" s="2" t="s">
        <v>49</v>
      </c>
      <c r="M5814" s="3">
        <v>42528</v>
      </c>
    </row>
    <row r="5815" spans="1:13" x14ac:dyDescent="0.2">
      <c r="A5815" s="1" t="s">
        <v>22</v>
      </c>
      <c r="B5815" s="2" t="s">
        <v>5698</v>
      </c>
      <c r="C5815" s="2" t="s">
        <v>24</v>
      </c>
      <c r="D5815" s="4">
        <v>310000000</v>
      </c>
      <c r="E5815" s="2" t="s">
        <v>5690</v>
      </c>
      <c r="F5815" s="2" t="s">
        <v>159</v>
      </c>
      <c r="G5815" s="2">
        <v>53.59</v>
      </c>
      <c r="H5815" s="2">
        <v>46.41</v>
      </c>
      <c r="I5815" s="2" t="s">
        <v>26</v>
      </c>
      <c r="J5815" s="6">
        <v>0.55000000000000004</v>
      </c>
      <c r="K5815" s="2">
        <v>2016</v>
      </c>
      <c r="L5815" s="2" t="s">
        <v>49</v>
      </c>
      <c r="M5815" s="3">
        <v>42528</v>
      </c>
    </row>
    <row r="5816" spans="1:13" x14ac:dyDescent="0.2">
      <c r="A5816" s="1" t="s">
        <v>122</v>
      </c>
      <c r="B5816" s="2" t="s">
        <v>5729</v>
      </c>
      <c r="C5816" s="2" t="s">
        <v>24</v>
      </c>
      <c r="D5816" s="4">
        <v>55000000</v>
      </c>
      <c r="E5816" s="2" t="s">
        <v>5690</v>
      </c>
      <c r="F5816" s="2" t="s">
        <v>90</v>
      </c>
      <c r="G5816" s="2">
        <v>57.8</v>
      </c>
      <c r="H5816" s="2">
        <v>42.2</v>
      </c>
      <c r="I5816" s="2" t="s">
        <v>19</v>
      </c>
      <c r="J5816" s="6">
        <v>0.55000000000000004</v>
      </c>
      <c r="K5816" s="2">
        <v>2014</v>
      </c>
      <c r="L5816" s="2" t="s">
        <v>21</v>
      </c>
      <c r="M5816" s="3">
        <v>41947</v>
      </c>
    </row>
    <row r="5817" spans="1:13" x14ac:dyDescent="0.2">
      <c r="A5817" s="1" t="s">
        <v>22</v>
      </c>
      <c r="B5817" s="2" t="s">
        <v>5730</v>
      </c>
      <c r="C5817" s="2" t="s">
        <v>24</v>
      </c>
      <c r="D5817" s="4">
        <v>198000000</v>
      </c>
      <c r="E5817" s="2" t="s">
        <v>5690</v>
      </c>
      <c r="F5817" s="2" t="s">
        <v>59</v>
      </c>
      <c r="G5817" s="2">
        <v>52.4</v>
      </c>
      <c r="H5817" s="2">
        <v>47.7</v>
      </c>
      <c r="I5817" s="2" t="s">
        <v>26</v>
      </c>
      <c r="J5817" s="6">
        <v>0.55000000000000004</v>
      </c>
      <c r="K5817" s="2">
        <v>2014</v>
      </c>
      <c r="L5817" s="2" t="s">
        <v>21</v>
      </c>
      <c r="M5817" s="3">
        <v>41947</v>
      </c>
    </row>
    <row r="5818" spans="1:13" x14ac:dyDescent="0.2">
      <c r="A5818" s="1" t="s">
        <v>91</v>
      </c>
      <c r="B5818" s="2" t="s">
        <v>4267</v>
      </c>
      <c r="C5818" s="2" t="s">
        <v>24</v>
      </c>
      <c r="D5818" s="4">
        <v>388000000</v>
      </c>
      <c r="E5818" s="2" t="s">
        <v>5690</v>
      </c>
      <c r="F5818" s="2" t="s">
        <v>65</v>
      </c>
      <c r="G5818" s="2">
        <v>66.2</v>
      </c>
      <c r="H5818" s="2">
        <v>33.799999999999997</v>
      </c>
      <c r="I5818" s="2" t="s">
        <v>19</v>
      </c>
      <c r="J5818" s="6">
        <v>0.55000000000000004</v>
      </c>
      <c r="K5818" s="2">
        <v>2014</v>
      </c>
      <c r="L5818" s="2" t="s">
        <v>21</v>
      </c>
      <c r="M5818" s="3">
        <v>41947</v>
      </c>
    </row>
    <row r="5819" spans="1:13" x14ac:dyDescent="0.2">
      <c r="A5819" s="1" t="s">
        <v>223</v>
      </c>
      <c r="B5819" s="2" t="s">
        <v>5731</v>
      </c>
      <c r="C5819" s="2" t="s">
        <v>24</v>
      </c>
      <c r="D5819" s="4">
        <v>275000000</v>
      </c>
      <c r="E5819" s="2" t="s">
        <v>5690</v>
      </c>
      <c r="F5819" s="2" t="s">
        <v>51</v>
      </c>
      <c r="G5819" s="2">
        <v>62.6</v>
      </c>
      <c r="H5819" s="2">
        <v>37.4</v>
      </c>
      <c r="I5819" s="2" t="s">
        <v>19</v>
      </c>
      <c r="J5819" s="6">
        <v>0.55000000000000004</v>
      </c>
      <c r="K5819" s="2">
        <v>2014</v>
      </c>
      <c r="L5819" s="2" t="s">
        <v>21</v>
      </c>
      <c r="M5819" s="3">
        <v>41947</v>
      </c>
    </row>
    <row r="5820" spans="1:13" x14ac:dyDescent="0.2">
      <c r="A5820" s="1" t="s">
        <v>22</v>
      </c>
      <c r="B5820" s="2" t="s">
        <v>5732</v>
      </c>
      <c r="C5820" s="2" t="s">
        <v>24</v>
      </c>
      <c r="D5820" s="4">
        <v>12500000</v>
      </c>
      <c r="E5820" s="2" t="s">
        <v>5690</v>
      </c>
      <c r="F5820" s="2" t="s">
        <v>48</v>
      </c>
      <c r="G5820" s="2">
        <v>59.6</v>
      </c>
      <c r="H5820" s="2">
        <v>40.4</v>
      </c>
      <c r="I5820" s="2" t="s">
        <v>19</v>
      </c>
      <c r="J5820" s="6">
        <v>0.55000000000000004</v>
      </c>
      <c r="K5820" s="2">
        <v>2014</v>
      </c>
      <c r="L5820" s="2" t="s">
        <v>21</v>
      </c>
      <c r="M5820" s="3">
        <v>41947</v>
      </c>
    </row>
    <row r="5821" spans="1:13" x14ac:dyDescent="0.2">
      <c r="A5821" s="1" t="s">
        <v>269</v>
      </c>
      <c r="B5821" s="2" t="s">
        <v>5733</v>
      </c>
      <c r="C5821" s="2" t="s">
        <v>24</v>
      </c>
      <c r="D5821" s="4">
        <v>288000000</v>
      </c>
      <c r="E5821" s="2" t="s">
        <v>5690</v>
      </c>
      <c r="F5821" s="2" t="s">
        <v>44</v>
      </c>
      <c r="G5821" s="2">
        <v>50.2</v>
      </c>
      <c r="H5821" s="2">
        <v>49.8</v>
      </c>
      <c r="I5821" s="2" t="s">
        <v>26</v>
      </c>
      <c r="J5821" s="6">
        <v>0.55000000000000004</v>
      </c>
      <c r="K5821" s="2">
        <v>2014</v>
      </c>
      <c r="L5821" s="2" t="s">
        <v>21</v>
      </c>
      <c r="M5821" s="3">
        <v>41947</v>
      </c>
    </row>
    <row r="5822" spans="1:13" x14ac:dyDescent="0.2">
      <c r="A5822" s="1" t="s">
        <v>22</v>
      </c>
      <c r="B5822" s="2" t="s">
        <v>5734</v>
      </c>
      <c r="C5822" s="2" t="s">
        <v>24</v>
      </c>
      <c r="D5822" s="4">
        <v>574000000</v>
      </c>
      <c r="E5822" s="2" t="s">
        <v>5690</v>
      </c>
      <c r="F5822" s="2" t="s">
        <v>95</v>
      </c>
      <c r="G5822" s="2">
        <v>54.3</v>
      </c>
      <c r="H5822" s="2">
        <v>45.7</v>
      </c>
      <c r="I5822" s="2" t="s">
        <v>26</v>
      </c>
      <c r="J5822" s="6">
        <v>0.55000000000000004</v>
      </c>
      <c r="K5822" s="2">
        <v>2014</v>
      </c>
      <c r="L5822" s="2" t="s">
        <v>21</v>
      </c>
      <c r="M5822" s="3">
        <v>41947</v>
      </c>
    </row>
    <row r="5823" spans="1:13" x14ac:dyDescent="0.2">
      <c r="A5823" s="1" t="s">
        <v>363</v>
      </c>
      <c r="B5823" s="2" t="s">
        <v>5735</v>
      </c>
      <c r="C5823" s="2" t="s">
        <v>24</v>
      </c>
      <c r="D5823" s="4">
        <v>295000000</v>
      </c>
      <c r="E5823" s="2" t="s">
        <v>5690</v>
      </c>
      <c r="F5823" s="2" t="s">
        <v>176</v>
      </c>
      <c r="G5823" s="2">
        <v>58.8</v>
      </c>
      <c r="H5823" s="2">
        <v>41.2</v>
      </c>
      <c r="I5823" s="2" t="s">
        <v>19</v>
      </c>
      <c r="J5823" s="6">
        <v>0.55000000000000004</v>
      </c>
      <c r="K5823" s="2">
        <v>2014</v>
      </c>
      <c r="L5823" s="2" t="s">
        <v>21</v>
      </c>
      <c r="M5823" s="3">
        <v>41947</v>
      </c>
    </row>
    <row r="5824" spans="1:13" x14ac:dyDescent="0.2">
      <c r="A5824" s="1" t="s">
        <v>22</v>
      </c>
      <c r="B5824" s="2" t="s">
        <v>5736</v>
      </c>
      <c r="C5824" s="2" t="s">
        <v>24</v>
      </c>
      <c r="D5824" s="4">
        <v>20000000</v>
      </c>
      <c r="E5824" s="2" t="s">
        <v>5690</v>
      </c>
      <c r="F5824" s="2" t="s">
        <v>251</v>
      </c>
      <c r="G5824" s="2">
        <v>57.8</v>
      </c>
      <c r="H5824" s="2">
        <v>42.2</v>
      </c>
      <c r="I5824" s="2" t="s">
        <v>19</v>
      </c>
      <c r="J5824" s="6">
        <v>0.55000000000000004</v>
      </c>
      <c r="K5824" s="2">
        <v>2014</v>
      </c>
      <c r="L5824" s="2" t="s">
        <v>21</v>
      </c>
      <c r="M5824" s="3">
        <v>41947</v>
      </c>
    </row>
    <row r="5825" spans="1:13" x14ac:dyDescent="0.2">
      <c r="A5825" s="1" t="s">
        <v>13</v>
      </c>
      <c r="B5825" s="2" t="s">
        <v>5737</v>
      </c>
      <c r="C5825" s="2" t="s">
        <v>24</v>
      </c>
      <c r="D5825" s="4">
        <v>100000000</v>
      </c>
      <c r="E5825" s="2" t="s">
        <v>5690</v>
      </c>
      <c r="F5825" s="2" t="s">
        <v>76</v>
      </c>
      <c r="G5825" s="2">
        <v>78.400000000000006</v>
      </c>
      <c r="H5825" s="2">
        <v>21.6</v>
      </c>
      <c r="I5825" s="2" t="s">
        <v>19</v>
      </c>
      <c r="J5825" s="6">
        <v>0.55000000000000004</v>
      </c>
      <c r="K5825" s="2">
        <v>2014</v>
      </c>
      <c r="L5825" s="2" t="s">
        <v>21</v>
      </c>
      <c r="M5825" s="3">
        <v>41947</v>
      </c>
    </row>
    <row r="5826" spans="1:13" x14ac:dyDescent="0.2">
      <c r="A5826" s="1" t="s">
        <v>108</v>
      </c>
      <c r="B5826" s="2" t="s">
        <v>5738</v>
      </c>
      <c r="C5826" s="2" t="s">
        <v>24</v>
      </c>
      <c r="D5826" s="4">
        <v>410000000</v>
      </c>
      <c r="E5826" s="2" t="s">
        <v>5690</v>
      </c>
      <c r="F5826" s="2" t="s">
        <v>65</v>
      </c>
      <c r="G5826" s="2">
        <v>63.1</v>
      </c>
      <c r="H5826" s="2">
        <v>36.9</v>
      </c>
      <c r="I5826" s="2" t="s">
        <v>19</v>
      </c>
      <c r="J5826" s="6">
        <v>0.55000000000000004</v>
      </c>
      <c r="K5826" s="2">
        <v>2014</v>
      </c>
      <c r="L5826" s="2" t="s">
        <v>21</v>
      </c>
      <c r="M5826" s="3">
        <v>41947</v>
      </c>
    </row>
    <row r="5827" spans="1:13" x14ac:dyDescent="0.2">
      <c r="A5827" s="1" t="s">
        <v>205</v>
      </c>
      <c r="B5827" s="2" t="s">
        <v>5739</v>
      </c>
      <c r="C5827" s="2" t="s">
        <v>24</v>
      </c>
      <c r="D5827" s="4">
        <v>450000000</v>
      </c>
      <c r="E5827" s="2" t="s">
        <v>5690</v>
      </c>
      <c r="F5827" s="2" t="s">
        <v>59</v>
      </c>
      <c r="G5827" s="2">
        <v>57.6</v>
      </c>
      <c r="H5827" s="2">
        <v>42.4</v>
      </c>
      <c r="I5827" s="2" t="s">
        <v>19</v>
      </c>
      <c r="J5827" s="6">
        <v>0.55000000000000004</v>
      </c>
      <c r="K5827" s="2">
        <v>2014</v>
      </c>
      <c r="L5827" s="2" t="s">
        <v>49</v>
      </c>
      <c r="M5827" s="3">
        <v>41793</v>
      </c>
    </row>
    <row r="5828" spans="1:13" x14ac:dyDescent="0.2">
      <c r="A5828" s="1" t="s">
        <v>296</v>
      </c>
      <c r="B5828" s="2" t="s">
        <v>5740</v>
      </c>
      <c r="C5828" s="2" t="s">
        <v>24</v>
      </c>
      <c r="D5828" s="4">
        <v>698000000</v>
      </c>
      <c r="E5828" s="2" t="s">
        <v>5690</v>
      </c>
      <c r="F5828" s="2" t="s">
        <v>115</v>
      </c>
      <c r="G5828" s="2">
        <v>57.2</v>
      </c>
      <c r="H5828" s="2">
        <v>42.8</v>
      </c>
      <c r="I5828" s="2" t="s">
        <v>19</v>
      </c>
      <c r="J5828" s="6">
        <v>0.55000000000000004</v>
      </c>
      <c r="K5828" s="2">
        <v>2012</v>
      </c>
      <c r="L5828" s="2" t="s">
        <v>21</v>
      </c>
      <c r="M5828" s="3">
        <v>41219</v>
      </c>
    </row>
    <row r="5829" spans="1:13" x14ac:dyDescent="0.2">
      <c r="A5829" s="1" t="s">
        <v>205</v>
      </c>
      <c r="B5829" s="2" t="s">
        <v>5739</v>
      </c>
      <c r="C5829" s="2" t="s">
        <v>15</v>
      </c>
      <c r="D5829" s="2" t="s">
        <v>5741</v>
      </c>
      <c r="E5829" s="2" t="s">
        <v>5690</v>
      </c>
      <c r="F5829" s="2" t="s">
        <v>107</v>
      </c>
      <c r="G5829" s="2">
        <v>66.2</v>
      </c>
      <c r="H5829" s="2">
        <v>33.799999999999997</v>
      </c>
      <c r="I5829" s="2" t="s">
        <v>26</v>
      </c>
      <c r="J5829" s="2" t="s">
        <v>20</v>
      </c>
      <c r="K5829" s="2">
        <v>2012</v>
      </c>
      <c r="L5829" s="2" t="s">
        <v>21</v>
      </c>
      <c r="M5829" s="3">
        <v>41219</v>
      </c>
    </row>
    <row r="5830" spans="1:13" x14ac:dyDescent="0.2">
      <c r="A5830" s="1" t="s">
        <v>79</v>
      </c>
      <c r="B5830" s="2" t="s">
        <v>5712</v>
      </c>
      <c r="C5830" s="2" t="s">
        <v>24</v>
      </c>
      <c r="D5830" s="4">
        <v>497000000</v>
      </c>
      <c r="E5830" s="2" t="s">
        <v>5690</v>
      </c>
      <c r="F5830" s="2" t="s">
        <v>1188</v>
      </c>
      <c r="G5830" s="2">
        <v>54.8</v>
      </c>
      <c r="H5830" s="2">
        <v>45.2</v>
      </c>
      <c r="I5830" s="2" t="s">
        <v>26</v>
      </c>
      <c r="J5830" s="6">
        <v>0.55000000000000004</v>
      </c>
      <c r="K5830" s="2">
        <v>2012</v>
      </c>
      <c r="L5830" s="2" t="s">
        <v>21</v>
      </c>
      <c r="M5830" s="3">
        <v>41219</v>
      </c>
    </row>
    <row r="5831" spans="1:13" x14ac:dyDescent="0.2">
      <c r="A5831" s="1" t="s">
        <v>296</v>
      </c>
      <c r="B5831" s="2" t="s">
        <v>5691</v>
      </c>
      <c r="C5831" s="2" t="s">
        <v>24</v>
      </c>
      <c r="D5831" s="4">
        <v>198000000</v>
      </c>
      <c r="E5831" s="2" t="s">
        <v>5690</v>
      </c>
      <c r="F5831" s="2" t="s">
        <v>159</v>
      </c>
      <c r="G5831" s="2">
        <v>72.599999999999994</v>
      </c>
      <c r="H5831" s="2">
        <v>27.4</v>
      </c>
      <c r="I5831" s="2" t="s">
        <v>19</v>
      </c>
      <c r="J5831" s="6">
        <v>0.55000000000000004</v>
      </c>
      <c r="K5831" s="2">
        <v>2012</v>
      </c>
      <c r="L5831" s="2" t="s">
        <v>21</v>
      </c>
      <c r="M5831" s="3">
        <v>41219</v>
      </c>
    </row>
    <row r="5832" spans="1:13" x14ac:dyDescent="0.2">
      <c r="A5832" s="1" t="s">
        <v>79</v>
      </c>
      <c r="B5832" s="2" t="s">
        <v>5713</v>
      </c>
      <c r="C5832" s="2" t="s">
        <v>24</v>
      </c>
      <c r="D5832" s="4">
        <v>398000000</v>
      </c>
      <c r="E5832" s="2" t="s">
        <v>5690</v>
      </c>
      <c r="F5832" s="2" t="s">
        <v>93</v>
      </c>
      <c r="G5832" s="2">
        <v>58.2</v>
      </c>
      <c r="H5832" s="2">
        <v>41.8</v>
      </c>
      <c r="I5832" s="2" t="s">
        <v>19</v>
      </c>
      <c r="J5832" s="6">
        <v>0.55000000000000004</v>
      </c>
      <c r="K5832" s="2">
        <v>2012</v>
      </c>
      <c r="L5832" s="2" t="s">
        <v>21</v>
      </c>
      <c r="M5832" s="3">
        <v>41219</v>
      </c>
    </row>
    <row r="5833" spans="1:13" x14ac:dyDescent="0.2">
      <c r="A5833" s="1" t="s">
        <v>22</v>
      </c>
      <c r="B5833" s="2" t="s">
        <v>5742</v>
      </c>
      <c r="C5833" s="2" t="s">
        <v>24</v>
      </c>
      <c r="D5833" s="4">
        <v>348000000</v>
      </c>
      <c r="E5833" s="2" t="s">
        <v>5690</v>
      </c>
      <c r="F5833" s="2" t="s">
        <v>159</v>
      </c>
      <c r="G5833" s="2">
        <v>63.5</v>
      </c>
      <c r="H5833" s="2">
        <v>36.5</v>
      </c>
      <c r="I5833" s="2" t="s">
        <v>19</v>
      </c>
      <c r="J5833" s="6">
        <v>0.55000000000000004</v>
      </c>
      <c r="K5833" s="2">
        <v>2012</v>
      </c>
      <c r="L5833" s="2" t="s">
        <v>21</v>
      </c>
      <c r="M5833" s="3">
        <v>41219</v>
      </c>
    </row>
    <row r="5834" spans="1:13" x14ac:dyDescent="0.2">
      <c r="A5834" s="1" t="s">
        <v>83</v>
      </c>
      <c r="B5834" s="2" t="s">
        <v>5696</v>
      </c>
      <c r="C5834" s="2" t="s">
        <v>15</v>
      </c>
      <c r="D5834" s="2" t="s">
        <v>5743</v>
      </c>
      <c r="E5834" s="2" t="s">
        <v>5690</v>
      </c>
      <c r="F5834" s="2" t="s">
        <v>107</v>
      </c>
      <c r="G5834" s="2">
        <v>72.900000000000006</v>
      </c>
      <c r="H5834" s="2">
        <v>27.1</v>
      </c>
      <c r="I5834" s="2" t="s">
        <v>19</v>
      </c>
      <c r="J5834" s="2" t="s">
        <v>20</v>
      </c>
      <c r="K5834" s="2">
        <v>2012</v>
      </c>
      <c r="L5834" s="2" t="s">
        <v>21</v>
      </c>
      <c r="M5834" s="3">
        <v>41219</v>
      </c>
    </row>
    <row r="5835" spans="1:13" x14ac:dyDescent="0.2">
      <c r="A5835" s="1" t="s">
        <v>13</v>
      </c>
      <c r="B5835" s="2" t="s">
        <v>5744</v>
      </c>
      <c r="C5835" s="2" t="s">
        <v>24</v>
      </c>
      <c r="D5835" s="4">
        <v>350000001</v>
      </c>
      <c r="E5835" s="2" t="s">
        <v>5690</v>
      </c>
      <c r="F5835" s="2" t="s">
        <v>245</v>
      </c>
      <c r="G5835" s="2">
        <v>70.3</v>
      </c>
      <c r="H5835" s="2">
        <v>29.7</v>
      </c>
      <c r="I5835" s="2" t="s">
        <v>19</v>
      </c>
      <c r="J5835" s="6">
        <v>0.55000000000000004</v>
      </c>
      <c r="K5835" s="2">
        <v>2012</v>
      </c>
      <c r="L5835" s="2" t="s">
        <v>21</v>
      </c>
      <c r="M5835" s="3">
        <v>41219</v>
      </c>
    </row>
    <row r="5836" spans="1:13" x14ac:dyDescent="0.2">
      <c r="A5836" s="1" t="s">
        <v>22</v>
      </c>
      <c r="B5836" s="2" t="s">
        <v>5723</v>
      </c>
      <c r="C5836" s="2" t="s">
        <v>15</v>
      </c>
      <c r="D5836" s="2" t="s">
        <v>5745</v>
      </c>
      <c r="E5836" s="2" t="s">
        <v>5690</v>
      </c>
      <c r="F5836" s="2" t="s">
        <v>136</v>
      </c>
      <c r="G5836" s="2">
        <v>62.5</v>
      </c>
      <c r="H5836" s="2">
        <v>37.5</v>
      </c>
      <c r="I5836" s="2" t="s">
        <v>26</v>
      </c>
      <c r="J5836" s="2" t="s">
        <v>20</v>
      </c>
      <c r="K5836" s="2">
        <v>2012</v>
      </c>
      <c r="L5836" s="2" t="s">
        <v>21</v>
      </c>
      <c r="M5836" s="3">
        <v>41219</v>
      </c>
    </row>
    <row r="5837" spans="1:13" x14ac:dyDescent="0.2">
      <c r="A5837" s="1" t="s">
        <v>22</v>
      </c>
      <c r="B5837" s="2" t="s">
        <v>5736</v>
      </c>
      <c r="C5837" s="2" t="s">
        <v>24</v>
      </c>
      <c r="D5837" s="4">
        <v>12655000</v>
      </c>
      <c r="E5837" s="2" t="s">
        <v>5690</v>
      </c>
      <c r="F5837" s="2" t="s">
        <v>51</v>
      </c>
      <c r="G5837" s="2">
        <v>58.8</v>
      </c>
      <c r="H5837" s="2">
        <v>41.2</v>
      </c>
      <c r="I5837" s="2" t="s">
        <v>19</v>
      </c>
      <c r="J5837" s="6">
        <v>0.55000000000000004</v>
      </c>
      <c r="K5837" s="2">
        <v>2012</v>
      </c>
      <c r="L5837" s="2" t="s">
        <v>21</v>
      </c>
      <c r="M5837" s="3">
        <v>41219</v>
      </c>
    </row>
    <row r="5838" spans="1:13" x14ac:dyDescent="0.2">
      <c r="A5838" s="1" t="s">
        <v>13</v>
      </c>
      <c r="B5838" s="2" t="s">
        <v>5746</v>
      </c>
      <c r="C5838" s="2" t="s">
        <v>24</v>
      </c>
      <c r="D5838" s="4">
        <v>350000000</v>
      </c>
      <c r="E5838" s="2" t="s">
        <v>5690</v>
      </c>
      <c r="F5838" s="2" t="s">
        <v>59</v>
      </c>
      <c r="G5838" s="2">
        <v>68.3</v>
      </c>
      <c r="H5838" s="2">
        <v>31.7</v>
      </c>
      <c r="I5838" s="2" t="s">
        <v>19</v>
      </c>
      <c r="J5838" s="6">
        <v>0.55000000000000004</v>
      </c>
      <c r="K5838" s="2">
        <v>2012</v>
      </c>
      <c r="L5838" s="2" t="s">
        <v>21</v>
      </c>
      <c r="M5838" s="3">
        <v>41219</v>
      </c>
    </row>
    <row r="5839" spans="1:13" x14ac:dyDescent="0.2">
      <c r="A5839" s="1" t="s">
        <v>22</v>
      </c>
      <c r="B5839" s="2" t="s">
        <v>5704</v>
      </c>
      <c r="C5839" s="2" t="s">
        <v>24</v>
      </c>
      <c r="D5839" s="4">
        <v>350000000</v>
      </c>
      <c r="E5839" s="2" t="s">
        <v>5690</v>
      </c>
      <c r="F5839" s="2" t="s">
        <v>76</v>
      </c>
      <c r="G5839" s="2">
        <v>59.8</v>
      </c>
      <c r="H5839" s="2">
        <v>40.200000000000003</v>
      </c>
      <c r="I5839" s="2" t="s">
        <v>19</v>
      </c>
      <c r="J5839" s="6">
        <v>0.55000000000000004</v>
      </c>
      <c r="K5839" s="2">
        <v>2012</v>
      </c>
      <c r="L5839" s="2" t="s">
        <v>49</v>
      </c>
      <c r="M5839" s="3">
        <v>41065</v>
      </c>
    </row>
    <row r="5840" spans="1:13" x14ac:dyDescent="0.2">
      <c r="A5840" s="1" t="s">
        <v>242</v>
      </c>
      <c r="B5840" s="2" t="s">
        <v>5705</v>
      </c>
      <c r="C5840" s="2" t="s">
        <v>15</v>
      </c>
      <c r="D5840" s="2" t="s">
        <v>5747</v>
      </c>
      <c r="E5840" s="2" t="s">
        <v>5690</v>
      </c>
      <c r="F5840" s="2" t="s">
        <v>55</v>
      </c>
      <c r="G5840" s="2">
        <v>72.900000000000006</v>
      </c>
      <c r="H5840" s="2">
        <v>27.1</v>
      </c>
      <c r="I5840" s="2" t="s">
        <v>19</v>
      </c>
      <c r="J5840" s="2" t="s">
        <v>20</v>
      </c>
      <c r="K5840" s="2">
        <v>2012</v>
      </c>
      <c r="L5840" s="2" t="s">
        <v>49</v>
      </c>
      <c r="M5840" s="3">
        <v>41065</v>
      </c>
    </row>
    <row r="5841" spans="1:13" x14ac:dyDescent="0.2">
      <c r="A5841" s="1" t="s">
        <v>52</v>
      </c>
      <c r="B5841" s="2" t="s">
        <v>5694</v>
      </c>
      <c r="C5841" s="2" t="s">
        <v>15</v>
      </c>
      <c r="D5841" s="2" t="s">
        <v>5748</v>
      </c>
      <c r="E5841" s="2" t="s">
        <v>5690</v>
      </c>
      <c r="F5841" s="2" t="s">
        <v>59</v>
      </c>
      <c r="G5841" s="2">
        <v>58</v>
      </c>
      <c r="H5841" s="2">
        <v>42</v>
      </c>
      <c r="I5841" s="2" t="s">
        <v>19</v>
      </c>
      <c r="J5841" s="6">
        <v>0.55000000000000004</v>
      </c>
      <c r="K5841" s="2">
        <v>2010</v>
      </c>
      <c r="L5841" s="2" t="s">
        <v>21</v>
      </c>
      <c r="M5841" s="3">
        <v>40484</v>
      </c>
    </row>
    <row r="5842" spans="1:13" x14ac:dyDescent="0.2">
      <c r="A5842" s="1" t="s">
        <v>52</v>
      </c>
      <c r="B5842" s="2" t="s">
        <v>5686</v>
      </c>
      <c r="C5842" s="2" t="s">
        <v>24</v>
      </c>
      <c r="D5842" s="4">
        <v>268000000</v>
      </c>
      <c r="E5842" s="2" t="s">
        <v>5690</v>
      </c>
      <c r="F5842" s="2" t="s">
        <v>245</v>
      </c>
      <c r="G5842" s="2">
        <v>58.8</v>
      </c>
      <c r="H5842" s="2">
        <v>41.2</v>
      </c>
      <c r="I5842" s="2" t="s">
        <v>19</v>
      </c>
      <c r="J5842" s="6">
        <v>0.55000000000000004</v>
      </c>
      <c r="K5842" s="2">
        <v>2010</v>
      </c>
      <c r="L5842" s="2" t="s">
        <v>21</v>
      </c>
      <c r="M5842" s="3">
        <v>40484</v>
      </c>
    </row>
    <row r="5843" spans="1:13" x14ac:dyDescent="0.2">
      <c r="A5843" s="1" t="s">
        <v>511</v>
      </c>
      <c r="B5843" s="2" t="s">
        <v>5749</v>
      </c>
      <c r="C5843" s="2" t="s">
        <v>24</v>
      </c>
      <c r="D5843" s="4">
        <v>80000000</v>
      </c>
      <c r="E5843" s="2" t="s">
        <v>5690</v>
      </c>
      <c r="F5843" s="2" t="s">
        <v>95</v>
      </c>
      <c r="G5843" s="2">
        <v>64.7</v>
      </c>
      <c r="H5843" s="2">
        <v>35.299999999999997</v>
      </c>
      <c r="I5843" s="2" t="s">
        <v>19</v>
      </c>
      <c r="J5843" s="6">
        <v>0.55000000000000004</v>
      </c>
      <c r="K5843" s="2">
        <v>2010</v>
      </c>
      <c r="L5843" s="2" t="s">
        <v>21</v>
      </c>
      <c r="M5843" s="3">
        <v>40484</v>
      </c>
    </row>
    <row r="5844" spans="1:13" x14ac:dyDescent="0.2">
      <c r="A5844" s="1" t="s">
        <v>363</v>
      </c>
      <c r="B5844" s="2" t="s">
        <v>5735</v>
      </c>
      <c r="C5844" s="2" t="s">
        <v>24</v>
      </c>
      <c r="D5844" s="4">
        <v>47000000</v>
      </c>
      <c r="E5844" s="2" t="s">
        <v>5690</v>
      </c>
      <c r="F5844" s="2" t="s">
        <v>140</v>
      </c>
      <c r="G5844" s="2">
        <v>52.6</v>
      </c>
      <c r="H5844" s="2">
        <v>47.4</v>
      </c>
      <c r="I5844" s="2" t="s">
        <v>26</v>
      </c>
      <c r="J5844" s="6">
        <v>0.55000000000000004</v>
      </c>
      <c r="K5844" s="2">
        <v>2010</v>
      </c>
      <c r="L5844" s="2" t="s">
        <v>21</v>
      </c>
      <c r="M5844" s="3">
        <v>40484</v>
      </c>
    </row>
    <row r="5845" spans="1:13" x14ac:dyDescent="0.2">
      <c r="A5845" s="1" t="s">
        <v>242</v>
      </c>
      <c r="B5845" s="2" t="s">
        <v>5750</v>
      </c>
      <c r="C5845" s="2" t="s">
        <v>24</v>
      </c>
      <c r="D5845" s="4">
        <v>349000000</v>
      </c>
      <c r="E5845" s="2" t="s">
        <v>5690</v>
      </c>
      <c r="F5845" s="2" t="s">
        <v>245</v>
      </c>
      <c r="G5845" s="2">
        <v>63</v>
      </c>
      <c r="H5845" s="2">
        <v>37</v>
      </c>
      <c r="I5845" s="2" t="s">
        <v>19</v>
      </c>
      <c r="J5845" s="6">
        <v>0.55000000000000004</v>
      </c>
      <c r="K5845" s="2">
        <v>2010</v>
      </c>
      <c r="L5845" s="2" t="s">
        <v>21</v>
      </c>
      <c r="M5845" s="3">
        <v>40484</v>
      </c>
    </row>
    <row r="5846" spans="1:13" x14ac:dyDescent="0.2">
      <c r="A5846" s="1" t="s">
        <v>91</v>
      </c>
      <c r="B5846" s="2" t="s">
        <v>4267</v>
      </c>
      <c r="C5846" s="2" t="s">
        <v>15</v>
      </c>
      <c r="D5846" s="2" t="s">
        <v>5751</v>
      </c>
      <c r="E5846" s="2" t="s">
        <v>5690</v>
      </c>
      <c r="F5846" s="2" t="s">
        <v>245</v>
      </c>
      <c r="G5846" s="2">
        <v>67.099999999999994</v>
      </c>
      <c r="H5846" s="2">
        <v>32.9</v>
      </c>
      <c r="I5846" s="2" t="s">
        <v>19</v>
      </c>
      <c r="J5846" s="2" t="s">
        <v>20</v>
      </c>
      <c r="K5846" s="2">
        <v>2010</v>
      </c>
      <c r="L5846" s="2" t="s">
        <v>49</v>
      </c>
      <c r="M5846" s="3">
        <v>40337</v>
      </c>
    </row>
    <row r="5847" spans="1:13" x14ac:dyDescent="0.2">
      <c r="A5847" s="1" t="s">
        <v>13</v>
      </c>
      <c r="B5847" s="2" t="s">
        <v>3412</v>
      </c>
      <c r="C5847" s="2" t="s">
        <v>24</v>
      </c>
      <c r="D5847" s="4">
        <v>3500000000</v>
      </c>
      <c r="E5847" s="2" t="s">
        <v>5690</v>
      </c>
      <c r="F5847" s="2" t="s">
        <v>95</v>
      </c>
      <c r="G5847" s="2">
        <v>70.099999999999994</v>
      </c>
      <c r="H5847" s="2">
        <v>29.9</v>
      </c>
      <c r="I5847" s="2" t="s">
        <v>19</v>
      </c>
      <c r="J5847" s="6">
        <v>0.55000000000000004</v>
      </c>
      <c r="K5847" s="2">
        <v>2008</v>
      </c>
      <c r="L5847" s="2" t="s">
        <v>21</v>
      </c>
      <c r="M5847" s="3">
        <v>39756</v>
      </c>
    </row>
    <row r="5848" spans="1:13" x14ac:dyDescent="0.2">
      <c r="A5848" s="1" t="s">
        <v>13</v>
      </c>
      <c r="B5848" s="2" t="s">
        <v>5715</v>
      </c>
      <c r="C5848" s="2" t="s">
        <v>24</v>
      </c>
      <c r="D5848" s="4">
        <v>295000000</v>
      </c>
      <c r="E5848" s="2" t="s">
        <v>5690</v>
      </c>
      <c r="F5848" s="2" t="s">
        <v>176</v>
      </c>
      <c r="G5848" s="2">
        <v>61.5</v>
      </c>
      <c r="H5848" s="2">
        <v>38.5</v>
      </c>
      <c r="I5848" s="2" t="s">
        <v>19</v>
      </c>
      <c r="J5848" s="6">
        <v>0.55000000000000004</v>
      </c>
      <c r="K5848" s="2">
        <v>2008</v>
      </c>
      <c r="L5848" s="2" t="s">
        <v>21</v>
      </c>
      <c r="M5848" s="3">
        <v>39756</v>
      </c>
    </row>
    <row r="5849" spans="1:13" x14ac:dyDescent="0.2">
      <c r="A5849" s="1" t="s">
        <v>13</v>
      </c>
      <c r="B5849" s="2" t="s">
        <v>3704</v>
      </c>
      <c r="C5849" s="2" t="s">
        <v>24</v>
      </c>
      <c r="D5849" s="4">
        <v>353000000</v>
      </c>
      <c r="E5849" s="2" t="s">
        <v>5690</v>
      </c>
      <c r="F5849" s="2" t="s">
        <v>5752</v>
      </c>
      <c r="G5849" s="2">
        <v>69.900000000000006</v>
      </c>
      <c r="H5849" s="2">
        <v>30.1</v>
      </c>
      <c r="I5849" s="2" t="s">
        <v>19</v>
      </c>
      <c r="J5849" s="6">
        <v>0.55000000000000004</v>
      </c>
      <c r="K5849" s="2">
        <v>2008</v>
      </c>
      <c r="L5849" s="2" t="s">
        <v>21</v>
      </c>
      <c r="M5849" s="3">
        <v>39756</v>
      </c>
    </row>
    <row r="5850" spans="1:13" x14ac:dyDescent="0.2">
      <c r="A5850" s="1" t="s">
        <v>22</v>
      </c>
      <c r="B5850" s="2" t="s">
        <v>5753</v>
      </c>
      <c r="C5850" s="2" t="s">
        <v>24</v>
      </c>
      <c r="D5850" s="4">
        <v>297500000</v>
      </c>
      <c r="E5850" s="2" t="s">
        <v>5690</v>
      </c>
      <c r="F5850" s="2" t="s">
        <v>367</v>
      </c>
      <c r="G5850" s="2">
        <v>57</v>
      </c>
      <c r="H5850" s="2">
        <v>43</v>
      </c>
      <c r="I5850" s="2" t="s">
        <v>19</v>
      </c>
      <c r="J5850" s="6">
        <v>0.55000000000000004</v>
      </c>
      <c r="K5850" s="2">
        <v>2008</v>
      </c>
      <c r="L5850" s="2" t="s">
        <v>21</v>
      </c>
      <c r="M5850" s="3">
        <v>39756</v>
      </c>
    </row>
    <row r="5851" spans="1:13" x14ac:dyDescent="0.2">
      <c r="A5851" s="1" t="s">
        <v>22</v>
      </c>
      <c r="B5851" s="2" t="s">
        <v>5736</v>
      </c>
      <c r="C5851" s="2" t="s">
        <v>24</v>
      </c>
      <c r="D5851" s="4">
        <v>31000000</v>
      </c>
      <c r="E5851" s="2" t="s">
        <v>5690</v>
      </c>
      <c r="F5851" s="2" t="s">
        <v>59</v>
      </c>
      <c r="G5851" s="2">
        <v>63.9</v>
      </c>
      <c r="H5851" s="2">
        <v>36.1</v>
      </c>
      <c r="I5851" s="2" t="s">
        <v>19</v>
      </c>
      <c r="J5851" s="6">
        <v>0.55000000000000004</v>
      </c>
      <c r="K5851" s="2">
        <v>2008</v>
      </c>
      <c r="L5851" s="2" t="s">
        <v>21</v>
      </c>
      <c r="M5851" s="3">
        <v>39756</v>
      </c>
    </row>
    <row r="5852" spans="1:13" x14ac:dyDescent="0.2">
      <c r="A5852" s="1" t="s">
        <v>22</v>
      </c>
      <c r="B5852" s="2" t="s">
        <v>5736</v>
      </c>
      <c r="C5852" s="2" t="s">
        <v>24</v>
      </c>
      <c r="D5852" s="4">
        <v>11600000</v>
      </c>
      <c r="E5852" s="2" t="s">
        <v>5690</v>
      </c>
      <c r="F5852" s="2" t="s">
        <v>76</v>
      </c>
      <c r="G5852" s="2">
        <v>65.7</v>
      </c>
      <c r="H5852" s="2">
        <v>34.299999999999997</v>
      </c>
      <c r="I5852" s="2" t="s">
        <v>19</v>
      </c>
      <c r="J5852" s="6">
        <v>0.55000000000000004</v>
      </c>
      <c r="K5852" s="2">
        <v>2008</v>
      </c>
      <c r="L5852" s="2" t="s">
        <v>21</v>
      </c>
      <c r="M5852" s="3">
        <v>39756</v>
      </c>
    </row>
    <row r="5853" spans="1:13" x14ac:dyDescent="0.2">
      <c r="A5853" s="1" t="s">
        <v>217</v>
      </c>
      <c r="B5853" s="2" t="s">
        <v>5697</v>
      </c>
      <c r="C5853" s="2" t="s">
        <v>24</v>
      </c>
      <c r="D5853" s="4">
        <v>475000000</v>
      </c>
      <c r="E5853" s="2" t="s">
        <v>5690</v>
      </c>
      <c r="F5853" s="2" t="s">
        <v>115</v>
      </c>
      <c r="G5853" s="2">
        <v>58.1</v>
      </c>
      <c r="H5853" s="2">
        <v>41.9</v>
      </c>
      <c r="I5853" s="2" t="s">
        <v>19</v>
      </c>
      <c r="J5853" s="6">
        <v>0.55000000000000004</v>
      </c>
      <c r="K5853" s="2">
        <v>2008</v>
      </c>
      <c r="L5853" s="2" t="s">
        <v>21</v>
      </c>
      <c r="M5853" s="3">
        <v>39756</v>
      </c>
    </row>
    <row r="5854" spans="1:13" x14ac:dyDescent="0.2">
      <c r="A5854" s="1" t="s">
        <v>22</v>
      </c>
      <c r="B5854" s="2" t="s">
        <v>5754</v>
      </c>
      <c r="C5854" s="2" t="s">
        <v>24</v>
      </c>
      <c r="D5854" s="4">
        <v>28000000</v>
      </c>
      <c r="E5854" s="2" t="s">
        <v>5690</v>
      </c>
      <c r="F5854" s="2" t="s">
        <v>136</v>
      </c>
      <c r="G5854" s="2">
        <v>66.099999999999994</v>
      </c>
      <c r="H5854" s="2">
        <v>34</v>
      </c>
      <c r="I5854" s="2" t="s">
        <v>19</v>
      </c>
      <c r="J5854" s="6">
        <v>0.55000000000000004</v>
      </c>
      <c r="K5854" s="2">
        <v>2008</v>
      </c>
      <c r="L5854" s="2" t="s">
        <v>21</v>
      </c>
      <c r="M5854" s="3">
        <v>39756</v>
      </c>
    </row>
    <row r="5855" spans="1:13" x14ac:dyDescent="0.2">
      <c r="A5855" s="1" t="s">
        <v>22</v>
      </c>
      <c r="B5855" s="2" t="s">
        <v>5754</v>
      </c>
      <c r="C5855" s="2" t="s">
        <v>24</v>
      </c>
      <c r="D5855" s="4">
        <v>60000000</v>
      </c>
      <c r="E5855" s="2" t="s">
        <v>5690</v>
      </c>
      <c r="F5855" s="2" t="s">
        <v>95</v>
      </c>
      <c r="G5855" s="2">
        <v>71.900000000000006</v>
      </c>
      <c r="H5855" s="2">
        <v>28.2</v>
      </c>
      <c r="I5855" s="2" t="s">
        <v>19</v>
      </c>
      <c r="J5855" s="6">
        <v>0.55000000000000004</v>
      </c>
      <c r="K5855" s="2">
        <v>2008</v>
      </c>
      <c r="L5855" s="2" t="s">
        <v>21</v>
      </c>
      <c r="M5855" s="3">
        <v>39756</v>
      </c>
    </row>
    <row r="5856" spans="1:13" x14ac:dyDescent="0.2">
      <c r="A5856" s="1" t="s">
        <v>79</v>
      </c>
      <c r="B5856" s="2" t="s">
        <v>5720</v>
      </c>
      <c r="C5856" s="2" t="s">
        <v>24</v>
      </c>
      <c r="D5856" s="4">
        <v>389000000</v>
      </c>
      <c r="E5856" s="2" t="s">
        <v>5690</v>
      </c>
      <c r="F5856" s="2" t="s">
        <v>233</v>
      </c>
      <c r="G5856" s="2">
        <v>71.400000000000006</v>
      </c>
      <c r="H5856" s="2">
        <v>28.6</v>
      </c>
      <c r="I5856" s="2" t="s">
        <v>19</v>
      </c>
      <c r="J5856" s="6">
        <v>0.55000000000000004</v>
      </c>
      <c r="K5856" s="2">
        <v>2008</v>
      </c>
      <c r="L5856" s="2" t="s">
        <v>21</v>
      </c>
      <c r="M5856" s="3">
        <v>39756</v>
      </c>
    </row>
    <row r="5857" spans="1:13" x14ac:dyDescent="0.2">
      <c r="A5857" s="1" t="s">
        <v>269</v>
      </c>
      <c r="B5857" s="2" t="s">
        <v>5733</v>
      </c>
      <c r="C5857" s="2" t="s">
        <v>24</v>
      </c>
      <c r="D5857" s="4">
        <v>77242012</v>
      </c>
      <c r="E5857" s="2" t="s">
        <v>5690</v>
      </c>
      <c r="F5857" s="2" t="s">
        <v>93</v>
      </c>
      <c r="G5857" s="2">
        <v>70.5</v>
      </c>
      <c r="H5857" s="2">
        <v>29.6</v>
      </c>
      <c r="I5857" s="2" t="s">
        <v>19</v>
      </c>
      <c r="J5857" s="6">
        <v>0.55000000000000004</v>
      </c>
      <c r="K5857" s="2">
        <v>2008</v>
      </c>
      <c r="L5857" s="2" t="s">
        <v>49</v>
      </c>
      <c r="M5857" s="3">
        <v>39602</v>
      </c>
    </row>
    <row r="5858" spans="1:13" x14ac:dyDescent="0.2">
      <c r="A5858" s="1" t="s">
        <v>22</v>
      </c>
      <c r="B5858" s="2" t="s">
        <v>5736</v>
      </c>
      <c r="C5858" s="2" t="s">
        <v>24</v>
      </c>
      <c r="D5858" s="4">
        <v>11800000</v>
      </c>
      <c r="E5858" s="2" t="s">
        <v>5690</v>
      </c>
      <c r="F5858" s="2" t="s">
        <v>159</v>
      </c>
      <c r="G5858" s="2">
        <v>66.8</v>
      </c>
      <c r="H5858" s="2">
        <v>33.200000000000003</v>
      </c>
      <c r="I5858" s="2" t="s">
        <v>19</v>
      </c>
      <c r="J5858" s="6">
        <v>0.55000000000000004</v>
      </c>
      <c r="K5858" s="2">
        <v>2008</v>
      </c>
      <c r="L5858" s="2" t="s">
        <v>49</v>
      </c>
      <c r="M5858" s="3">
        <v>39602</v>
      </c>
    </row>
    <row r="5859" spans="1:13" x14ac:dyDescent="0.2">
      <c r="A5859" s="1" t="s">
        <v>22</v>
      </c>
      <c r="B5859" s="2" t="s">
        <v>5730</v>
      </c>
      <c r="C5859" s="2" t="s">
        <v>24</v>
      </c>
      <c r="D5859" s="4">
        <v>178400000</v>
      </c>
      <c r="E5859" s="2" t="s">
        <v>5690</v>
      </c>
      <c r="F5859" s="2" t="s">
        <v>51</v>
      </c>
      <c r="G5859" s="2">
        <v>52</v>
      </c>
      <c r="H5859" s="2">
        <v>48.1</v>
      </c>
      <c r="I5859" s="2" t="s">
        <v>26</v>
      </c>
      <c r="J5859" s="6">
        <v>0.55000000000000004</v>
      </c>
      <c r="K5859" s="2">
        <v>2008</v>
      </c>
      <c r="L5859" s="2" t="s">
        <v>49</v>
      </c>
      <c r="M5859" s="3">
        <v>39486</v>
      </c>
    </row>
    <row r="5860" spans="1:13" x14ac:dyDescent="0.2">
      <c r="A5860" s="1" t="s">
        <v>22</v>
      </c>
      <c r="B5860" s="2" t="s">
        <v>5701</v>
      </c>
      <c r="C5860" s="2" t="s">
        <v>24</v>
      </c>
      <c r="D5860" s="4">
        <v>500000000</v>
      </c>
      <c r="E5860" s="2" t="s">
        <v>5690</v>
      </c>
      <c r="F5860" s="2" t="s">
        <v>115</v>
      </c>
      <c r="G5860" s="2">
        <v>66.099999999999994</v>
      </c>
      <c r="H5860" s="2">
        <v>33.9</v>
      </c>
      <c r="I5860" s="2" t="s">
        <v>19</v>
      </c>
      <c r="J5860" s="6">
        <v>0.55000000000000004</v>
      </c>
      <c r="K5860" s="2">
        <v>2008</v>
      </c>
      <c r="L5860" s="2" t="s">
        <v>49</v>
      </c>
      <c r="M5860" s="3">
        <v>39486</v>
      </c>
    </row>
    <row r="5861" spans="1:13" x14ac:dyDescent="0.2">
      <c r="A5861" s="1" t="s">
        <v>13</v>
      </c>
      <c r="B5861" s="2" t="s">
        <v>5724</v>
      </c>
      <c r="C5861" s="2" t="s">
        <v>24</v>
      </c>
      <c r="D5861" s="4">
        <v>440000000</v>
      </c>
      <c r="E5861" s="2" t="s">
        <v>5690</v>
      </c>
      <c r="F5861" s="2" t="s">
        <v>59</v>
      </c>
      <c r="G5861" s="2">
        <v>73.8</v>
      </c>
      <c r="H5861" s="2">
        <v>26.2</v>
      </c>
      <c r="I5861" s="2" t="s">
        <v>19</v>
      </c>
      <c r="J5861" s="6">
        <v>0.55000000000000004</v>
      </c>
      <c r="K5861" s="2">
        <v>2008</v>
      </c>
      <c r="L5861" s="2" t="s">
        <v>49</v>
      </c>
      <c r="M5861" s="3">
        <v>39486</v>
      </c>
    </row>
    <row r="5862" spans="1:13" x14ac:dyDescent="0.2">
      <c r="A5862" s="1" t="s">
        <v>296</v>
      </c>
      <c r="B5862" s="2" t="s">
        <v>5691</v>
      </c>
      <c r="C5862" s="2" t="s">
        <v>24</v>
      </c>
      <c r="D5862" s="4">
        <v>393000000</v>
      </c>
      <c r="E5862" s="2" t="s">
        <v>5690</v>
      </c>
      <c r="F5862" s="2" t="s">
        <v>78</v>
      </c>
      <c r="G5862" s="2">
        <v>53.2</v>
      </c>
      <c r="H5862" s="2">
        <v>46.8</v>
      </c>
      <c r="I5862" s="2" t="s">
        <v>26</v>
      </c>
      <c r="J5862" s="6">
        <v>0.55000000000000004</v>
      </c>
      <c r="K5862" s="2">
        <v>2006</v>
      </c>
      <c r="L5862" s="2" t="s">
        <v>21</v>
      </c>
      <c r="M5862" s="3">
        <v>39028</v>
      </c>
    </row>
    <row r="5863" spans="1:13" x14ac:dyDescent="0.2">
      <c r="A5863" s="1" t="s">
        <v>23</v>
      </c>
      <c r="B5863" s="2" t="s">
        <v>23</v>
      </c>
      <c r="C5863" s="2" t="s">
        <v>24</v>
      </c>
      <c r="D5863" s="4">
        <v>10416000000</v>
      </c>
      <c r="E5863" s="2" t="s">
        <v>5690</v>
      </c>
      <c r="F5863" s="2" t="s">
        <v>5755</v>
      </c>
      <c r="G5863" s="2">
        <v>56.9</v>
      </c>
      <c r="H5863" s="2">
        <v>43.1</v>
      </c>
      <c r="I5863" s="2" t="s">
        <v>19</v>
      </c>
      <c r="J5863" s="2" t="s">
        <v>27</v>
      </c>
      <c r="K5863" s="2">
        <v>2006</v>
      </c>
      <c r="L5863" s="2" t="s">
        <v>21</v>
      </c>
      <c r="M5863" s="3">
        <v>39028</v>
      </c>
    </row>
    <row r="5864" spans="1:13" x14ac:dyDescent="0.2">
      <c r="A5864" s="1" t="s">
        <v>79</v>
      </c>
      <c r="B5864" s="2" t="s">
        <v>5756</v>
      </c>
      <c r="C5864" s="2" t="s">
        <v>24</v>
      </c>
      <c r="D5864" s="4">
        <v>870000000</v>
      </c>
      <c r="E5864" s="2" t="s">
        <v>5690</v>
      </c>
      <c r="F5864" s="2" t="s">
        <v>35</v>
      </c>
      <c r="G5864" s="2">
        <v>63</v>
      </c>
      <c r="H5864" s="2">
        <v>37</v>
      </c>
      <c r="I5864" s="2" t="s">
        <v>19</v>
      </c>
      <c r="J5864" s="6">
        <v>0.55000000000000004</v>
      </c>
      <c r="K5864" s="2">
        <v>2006</v>
      </c>
      <c r="L5864" s="2" t="s">
        <v>21</v>
      </c>
      <c r="M5864" s="3">
        <v>39028</v>
      </c>
    </row>
    <row r="5865" spans="1:13" x14ac:dyDescent="0.2">
      <c r="A5865" s="1" t="s">
        <v>22</v>
      </c>
      <c r="B5865" s="2" t="s">
        <v>5693</v>
      </c>
      <c r="C5865" s="2" t="s">
        <v>24</v>
      </c>
      <c r="D5865" s="4">
        <v>190000000</v>
      </c>
      <c r="E5865" s="2" t="s">
        <v>5690</v>
      </c>
      <c r="F5865" s="2" t="s">
        <v>95</v>
      </c>
      <c r="G5865" s="2">
        <v>56.7</v>
      </c>
      <c r="H5865" s="2">
        <v>43.3</v>
      </c>
      <c r="I5865" s="2" t="s">
        <v>19</v>
      </c>
      <c r="J5865" s="6">
        <v>0.55000000000000004</v>
      </c>
      <c r="K5865" s="2">
        <v>2006</v>
      </c>
      <c r="L5865" s="2" t="s">
        <v>21</v>
      </c>
      <c r="M5865" s="3">
        <v>39028</v>
      </c>
    </row>
    <row r="5866" spans="1:13" x14ac:dyDescent="0.2">
      <c r="A5866" s="1" t="s">
        <v>22</v>
      </c>
      <c r="B5866" s="2" t="s">
        <v>5753</v>
      </c>
      <c r="C5866" s="2" t="s">
        <v>24</v>
      </c>
      <c r="D5866" s="4">
        <v>338000000</v>
      </c>
      <c r="E5866" s="2" t="s">
        <v>5690</v>
      </c>
      <c r="F5866" s="2" t="s">
        <v>257</v>
      </c>
      <c r="G5866" s="2">
        <v>51.4</v>
      </c>
      <c r="H5866" s="2">
        <v>48.6</v>
      </c>
      <c r="I5866" s="2" t="s">
        <v>26</v>
      </c>
      <c r="J5866" s="6">
        <v>0.55000000000000004</v>
      </c>
      <c r="K5866" s="2">
        <v>2006</v>
      </c>
      <c r="L5866" s="2" t="s">
        <v>21</v>
      </c>
      <c r="M5866" s="3">
        <v>39028</v>
      </c>
    </row>
    <row r="5867" spans="1:13" x14ac:dyDescent="0.2">
      <c r="A5867" s="1" t="s">
        <v>79</v>
      </c>
      <c r="B5867" s="2" t="s">
        <v>5757</v>
      </c>
      <c r="C5867" s="2" t="s">
        <v>24</v>
      </c>
      <c r="D5867" s="4">
        <v>694000000</v>
      </c>
      <c r="E5867" s="2" t="s">
        <v>5690</v>
      </c>
      <c r="F5867" s="2" t="s">
        <v>5758</v>
      </c>
      <c r="G5867" s="2">
        <v>57.9</v>
      </c>
      <c r="H5867" s="2">
        <v>42.1</v>
      </c>
      <c r="I5867" s="2" t="s">
        <v>19</v>
      </c>
      <c r="J5867" s="6">
        <v>0.55000000000000004</v>
      </c>
      <c r="K5867" s="2">
        <v>2006</v>
      </c>
      <c r="L5867" s="2" t="s">
        <v>21</v>
      </c>
      <c r="M5867" s="3">
        <v>39028</v>
      </c>
    </row>
    <row r="5868" spans="1:13" x14ac:dyDescent="0.2">
      <c r="A5868" s="1" t="s">
        <v>22</v>
      </c>
      <c r="B5868" s="2" t="s">
        <v>5736</v>
      </c>
      <c r="C5868" s="2" t="s">
        <v>24</v>
      </c>
      <c r="D5868" s="4">
        <v>49400000</v>
      </c>
      <c r="E5868" s="2" t="s">
        <v>5690</v>
      </c>
      <c r="F5868" s="2" t="s">
        <v>18</v>
      </c>
      <c r="G5868" s="2">
        <v>50.9</v>
      </c>
      <c r="H5868" s="2">
        <v>49.1</v>
      </c>
      <c r="I5868" s="2" t="s">
        <v>26</v>
      </c>
      <c r="J5868" s="6">
        <v>0.55000000000000004</v>
      </c>
      <c r="K5868" s="2">
        <v>2006</v>
      </c>
      <c r="L5868" s="2" t="s">
        <v>21</v>
      </c>
      <c r="M5868" s="3">
        <v>39028</v>
      </c>
    </row>
    <row r="5869" spans="1:13" x14ac:dyDescent="0.2">
      <c r="A5869" s="1" t="s">
        <v>13</v>
      </c>
      <c r="B5869" s="2" t="s">
        <v>5727</v>
      </c>
      <c r="C5869" s="2" t="s">
        <v>24</v>
      </c>
      <c r="D5869" s="4">
        <v>160000000</v>
      </c>
      <c r="E5869" s="2" t="s">
        <v>5690</v>
      </c>
      <c r="F5869" s="2" t="s">
        <v>115</v>
      </c>
      <c r="G5869" s="2">
        <v>62.7</v>
      </c>
      <c r="H5869" s="2">
        <v>37.4</v>
      </c>
      <c r="I5869" s="2" t="s">
        <v>19</v>
      </c>
      <c r="J5869" s="6">
        <v>0.55000000000000004</v>
      </c>
      <c r="K5869" s="2">
        <v>2006</v>
      </c>
      <c r="L5869" s="2" t="s">
        <v>21</v>
      </c>
      <c r="M5869" s="3">
        <v>39028</v>
      </c>
    </row>
    <row r="5870" spans="1:13" x14ac:dyDescent="0.2">
      <c r="A5870" s="1" t="s">
        <v>22</v>
      </c>
      <c r="B5870" s="2" t="s">
        <v>5759</v>
      </c>
      <c r="C5870" s="2" t="s">
        <v>24</v>
      </c>
      <c r="D5870" s="4">
        <v>67500000</v>
      </c>
      <c r="E5870" s="2" t="s">
        <v>5690</v>
      </c>
      <c r="F5870" s="2" t="s">
        <v>18</v>
      </c>
      <c r="G5870" s="2">
        <v>62.4</v>
      </c>
      <c r="H5870" s="2">
        <v>37.6</v>
      </c>
      <c r="I5870" s="2" t="s">
        <v>19</v>
      </c>
      <c r="J5870" s="6">
        <v>0.55000000000000004</v>
      </c>
      <c r="K5870" s="2">
        <v>2006</v>
      </c>
      <c r="L5870" s="2" t="s">
        <v>21</v>
      </c>
      <c r="M5870" s="3">
        <v>39028</v>
      </c>
    </row>
    <row r="5871" spans="1:13" x14ac:dyDescent="0.2">
      <c r="A5871" s="1" t="s">
        <v>22</v>
      </c>
      <c r="B5871" s="2" t="s">
        <v>5754</v>
      </c>
      <c r="C5871" s="2" t="s">
        <v>24</v>
      </c>
      <c r="D5871" s="4">
        <v>22000000</v>
      </c>
      <c r="E5871" s="2" t="s">
        <v>5690</v>
      </c>
      <c r="F5871" s="2" t="s">
        <v>76</v>
      </c>
      <c r="G5871" s="2">
        <v>59.3</v>
      </c>
      <c r="H5871" s="2">
        <v>40.700000000000003</v>
      </c>
      <c r="I5871" s="2" t="s">
        <v>19</v>
      </c>
      <c r="J5871" s="6">
        <v>0.55000000000000004</v>
      </c>
      <c r="K5871" s="2">
        <v>2006</v>
      </c>
      <c r="L5871" s="2" t="s">
        <v>21</v>
      </c>
      <c r="M5871" s="3">
        <v>39028</v>
      </c>
    </row>
    <row r="5872" spans="1:13" x14ac:dyDescent="0.2">
      <c r="A5872" s="1" t="s">
        <v>205</v>
      </c>
      <c r="B5872" s="2" t="s">
        <v>5739</v>
      </c>
      <c r="C5872" s="2" t="s">
        <v>24</v>
      </c>
      <c r="D5872" s="4">
        <v>286500000</v>
      </c>
      <c r="E5872" s="2" t="s">
        <v>5690</v>
      </c>
      <c r="F5872" s="2" t="s">
        <v>107</v>
      </c>
      <c r="G5872" s="2">
        <v>57.2</v>
      </c>
      <c r="H5872" s="2">
        <v>42.8</v>
      </c>
      <c r="I5872" s="2" t="s">
        <v>19</v>
      </c>
      <c r="J5872" s="6">
        <v>0.55000000000000004</v>
      </c>
      <c r="K5872" s="2">
        <v>2006</v>
      </c>
      <c r="L5872" s="2" t="s">
        <v>49</v>
      </c>
      <c r="M5872" s="3">
        <v>38874</v>
      </c>
    </row>
    <row r="5873" spans="1:13" x14ac:dyDescent="0.2">
      <c r="A5873" s="1" t="s">
        <v>223</v>
      </c>
      <c r="B5873" s="2" t="s">
        <v>5731</v>
      </c>
      <c r="C5873" s="2" t="s">
        <v>24</v>
      </c>
      <c r="D5873" s="4">
        <v>310000000</v>
      </c>
      <c r="E5873" s="2" t="s">
        <v>5690</v>
      </c>
      <c r="F5873" s="2" t="s">
        <v>5760</v>
      </c>
      <c r="G5873" s="2">
        <v>46.2</v>
      </c>
      <c r="H5873" s="2">
        <v>53.8</v>
      </c>
      <c r="I5873" s="2" t="s">
        <v>26</v>
      </c>
      <c r="J5873" s="6">
        <v>0.55000000000000004</v>
      </c>
      <c r="K5873" s="2">
        <v>2006</v>
      </c>
      <c r="L5873" s="2" t="s">
        <v>49</v>
      </c>
      <c r="M5873" s="3">
        <v>38874</v>
      </c>
    </row>
    <row r="5874" spans="1:13" x14ac:dyDescent="0.2">
      <c r="A5874" s="1" t="s">
        <v>363</v>
      </c>
      <c r="B5874" s="2" t="s">
        <v>4078</v>
      </c>
      <c r="C5874" s="2" t="s">
        <v>24</v>
      </c>
      <c r="D5874" s="4">
        <v>120000000</v>
      </c>
      <c r="E5874" s="2" t="s">
        <v>5690</v>
      </c>
      <c r="F5874" s="2" t="s">
        <v>59</v>
      </c>
      <c r="G5874" s="2">
        <v>57.4</v>
      </c>
      <c r="H5874" s="2">
        <v>42.6</v>
      </c>
      <c r="I5874" s="2" t="s">
        <v>19</v>
      </c>
      <c r="J5874" s="6">
        <v>0.55000000000000004</v>
      </c>
      <c r="K5874" s="2">
        <v>2006</v>
      </c>
      <c r="L5874" s="2" t="s">
        <v>49</v>
      </c>
      <c r="M5874" s="3">
        <v>38874</v>
      </c>
    </row>
    <row r="5875" spans="1:13" x14ac:dyDescent="0.2">
      <c r="A5875" s="1" t="s">
        <v>22</v>
      </c>
      <c r="B5875" s="2" t="s">
        <v>5709</v>
      </c>
      <c r="C5875" s="2" t="s">
        <v>24</v>
      </c>
      <c r="D5875" s="4">
        <v>78200000</v>
      </c>
      <c r="E5875" s="2" t="s">
        <v>5690</v>
      </c>
      <c r="F5875" s="2" t="s">
        <v>55</v>
      </c>
      <c r="G5875" s="2">
        <v>42.2</v>
      </c>
      <c r="H5875" s="2">
        <v>57.8</v>
      </c>
      <c r="I5875" s="2" t="s">
        <v>26</v>
      </c>
      <c r="J5875" s="6">
        <v>0.55000000000000004</v>
      </c>
      <c r="K5875" s="2">
        <v>2006</v>
      </c>
      <c r="L5875" s="2" t="s">
        <v>49</v>
      </c>
      <c r="M5875" s="3">
        <v>38874</v>
      </c>
    </row>
    <row r="5876" spans="1:13" x14ac:dyDescent="0.2">
      <c r="A5876" s="1" t="s">
        <v>22</v>
      </c>
      <c r="B5876" s="2" t="s">
        <v>5709</v>
      </c>
      <c r="C5876" s="2" t="s">
        <v>24</v>
      </c>
      <c r="D5876" s="4">
        <v>78200000</v>
      </c>
      <c r="E5876" s="2" t="s">
        <v>5690</v>
      </c>
      <c r="F5876" s="2" t="s">
        <v>55</v>
      </c>
      <c r="G5876" s="2">
        <v>54.2</v>
      </c>
      <c r="H5876" s="2">
        <v>45.8</v>
      </c>
      <c r="I5876" s="2" t="s">
        <v>26</v>
      </c>
      <c r="J5876" s="6">
        <v>0.55000000000000004</v>
      </c>
      <c r="K5876" s="2">
        <v>2006</v>
      </c>
      <c r="L5876" s="2" t="s">
        <v>49</v>
      </c>
      <c r="M5876" s="3">
        <v>38874</v>
      </c>
    </row>
    <row r="5877" spans="1:13" x14ac:dyDescent="0.2">
      <c r="A5877" s="1" t="s">
        <v>22</v>
      </c>
      <c r="B5877" s="2" t="s">
        <v>5702</v>
      </c>
      <c r="C5877" s="2" t="s">
        <v>24</v>
      </c>
      <c r="D5877" s="4">
        <v>180000000</v>
      </c>
      <c r="E5877" s="2" t="s">
        <v>5690</v>
      </c>
      <c r="F5877" s="2" t="s">
        <v>5761</v>
      </c>
      <c r="G5877" s="2">
        <v>57.5</v>
      </c>
      <c r="H5877" s="2">
        <v>42.5</v>
      </c>
      <c r="I5877" s="2" t="s">
        <v>19</v>
      </c>
      <c r="J5877" s="6">
        <v>0.55000000000000004</v>
      </c>
      <c r="K5877" s="2">
        <v>2006</v>
      </c>
      <c r="L5877" s="2" t="s">
        <v>49</v>
      </c>
      <c r="M5877" s="3">
        <v>38874</v>
      </c>
    </row>
    <row r="5878" spans="1:13" x14ac:dyDescent="0.2">
      <c r="A5878" s="1" t="s">
        <v>52</v>
      </c>
      <c r="B5878" s="2" t="s">
        <v>5694</v>
      </c>
      <c r="C5878" s="2" t="s">
        <v>24</v>
      </c>
      <c r="D5878" s="4">
        <v>490800000</v>
      </c>
      <c r="E5878" s="2" t="s">
        <v>5690</v>
      </c>
      <c r="F5878" s="2" t="s">
        <v>76</v>
      </c>
      <c r="G5878" s="2">
        <v>65.7</v>
      </c>
      <c r="H5878" s="2">
        <v>34.299999999999997</v>
      </c>
      <c r="I5878" s="2" t="s">
        <v>19</v>
      </c>
      <c r="J5878" s="6">
        <v>0.55000000000000004</v>
      </c>
      <c r="K5878" s="2">
        <v>2006</v>
      </c>
      <c r="L5878" s="2" t="s">
        <v>49</v>
      </c>
      <c r="M5878" s="3">
        <v>38874</v>
      </c>
    </row>
    <row r="5879" spans="1:13" x14ac:dyDescent="0.2">
      <c r="A5879" s="1" t="s">
        <v>242</v>
      </c>
      <c r="B5879" s="2" t="s">
        <v>5705</v>
      </c>
      <c r="C5879" s="2" t="s">
        <v>24</v>
      </c>
      <c r="D5879" s="4">
        <v>390000000</v>
      </c>
      <c r="E5879" s="2" t="s">
        <v>5690</v>
      </c>
      <c r="F5879" s="2" t="s">
        <v>107</v>
      </c>
      <c r="G5879" s="2">
        <v>75.7</v>
      </c>
      <c r="H5879" s="2">
        <v>24.3</v>
      </c>
      <c r="I5879" s="2" t="s">
        <v>19</v>
      </c>
      <c r="J5879" s="6">
        <v>0.55000000000000004</v>
      </c>
      <c r="K5879" s="2">
        <v>2006</v>
      </c>
      <c r="L5879" s="2" t="s">
        <v>49</v>
      </c>
      <c r="M5879" s="3">
        <v>38874</v>
      </c>
    </row>
    <row r="5880" spans="1:13" x14ac:dyDescent="0.2">
      <c r="A5880" s="1" t="s">
        <v>363</v>
      </c>
      <c r="B5880" s="2" t="s">
        <v>5735</v>
      </c>
      <c r="C5880" s="2" t="s">
        <v>24</v>
      </c>
      <c r="D5880" s="4">
        <v>720000000</v>
      </c>
      <c r="E5880" s="2" t="s">
        <v>5690</v>
      </c>
      <c r="F5880" s="2" t="s">
        <v>245</v>
      </c>
      <c r="G5880" s="2">
        <v>54.6</v>
      </c>
      <c r="H5880" s="2">
        <v>45.4</v>
      </c>
      <c r="I5880" s="2" t="s">
        <v>26</v>
      </c>
      <c r="J5880" s="6">
        <v>0.55000000000000004</v>
      </c>
      <c r="K5880" s="2">
        <v>2006</v>
      </c>
      <c r="L5880" s="2" t="s">
        <v>49</v>
      </c>
      <c r="M5880" s="3">
        <v>38874</v>
      </c>
    </row>
    <row r="5881" spans="1:13" x14ac:dyDescent="0.2">
      <c r="A5881" s="1" t="s">
        <v>22</v>
      </c>
      <c r="B5881" s="2" t="s">
        <v>5736</v>
      </c>
      <c r="C5881" s="2" t="s">
        <v>24</v>
      </c>
      <c r="D5881" s="4">
        <v>49400000</v>
      </c>
      <c r="E5881" s="2" t="s">
        <v>5690</v>
      </c>
      <c r="F5881" s="2" t="s">
        <v>5762</v>
      </c>
      <c r="G5881" s="2">
        <v>49.5</v>
      </c>
      <c r="H5881" s="2">
        <v>50.5</v>
      </c>
      <c r="I5881" s="2" t="s">
        <v>26</v>
      </c>
      <c r="J5881" s="6">
        <v>0.55000000000000004</v>
      </c>
      <c r="K5881" s="2">
        <v>2006</v>
      </c>
      <c r="L5881" s="2" t="s">
        <v>49</v>
      </c>
      <c r="M5881" s="3">
        <v>38874</v>
      </c>
    </row>
    <row r="5882" spans="1:13" x14ac:dyDescent="0.2">
      <c r="A5882" s="1" t="s">
        <v>22</v>
      </c>
      <c r="B5882" s="2" t="s">
        <v>5763</v>
      </c>
      <c r="C5882" s="2" t="s">
        <v>24</v>
      </c>
      <c r="D5882" s="4">
        <v>78200000</v>
      </c>
      <c r="E5882" s="2" t="s">
        <v>5690</v>
      </c>
      <c r="F5882" s="2" t="s">
        <v>55</v>
      </c>
      <c r="G5882" s="2">
        <v>56.3</v>
      </c>
      <c r="H5882" s="2">
        <v>43.7</v>
      </c>
      <c r="I5882" s="2" t="s">
        <v>19</v>
      </c>
      <c r="J5882" s="6">
        <v>0.55000000000000004</v>
      </c>
      <c r="K5882" s="2">
        <v>2006</v>
      </c>
      <c r="L5882" s="2" t="s">
        <v>49</v>
      </c>
      <c r="M5882" s="3">
        <v>38874</v>
      </c>
    </row>
    <row r="5883" spans="1:13" x14ac:dyDescent="0.2">
      <c r="A5883" s="1" t="s">
        <v>91</v>
      </c>
      <c r="B5883" s="2" t="s">
        <v>4267</v>
      </c>
      <c r="C5883" s="2" t="s">
        <v>24</v>
      </c>
      <c r="D5883" s="4">
        <v>468000000</v>
      </c>
      <c r="E5883" s="2" t="s">
        <v>5690</v>
      </c>
      <c r="F5883" s="2" t="s">
        <v>107</v>
      </c>
      <c r="G5883" s="2">
        <v>64.2</v>
      </c>
      <c r="H5883" s="2">
        <v>35.799999999999997</v>
      </c>
      <c r="I5883" s="2" t="s">
        <v>19</v>
      </c>
      <c r="J5883" s="6">
        <v>0.55000000000000004</v>
      </c>
      <c r="K5883" s="2">
        <v>2005</v>
      </c>
      <c r="L5883" s="2" t="s">
        <v>77</v>
      </c>
      <c r="M5883" s="3">
        <v>38664</v>
      </c>
    </row>
    <row r="5884" spans="1:13" x14ac:dyDescent="0.2">
      <c r="A5884" s="1" t="s">
        <v>83</v>
      </c>
      <c r="B5884" s="2" t="s">
        <v>5696</v>
      </c>
      <c r="C5884" s="2" t="s">
        <v>24</v>
      </c>
      <c r="D5884" s="4">
        <v>246300000</v>
      </c>
      <c r="E5884" s="2" t="s">
        <v>5690</v>
      </c>
      <c r="F5884" s="2" t="s">
        <v>107</v>
      </c>
      <c r="G5884" s="2">
        <v>63.9</v>
      </c>
      <c r="H5884" s="2">
        <v>36.1</v>
      </c>
      <c r="I5884" s="2" t="s">
        <v>19</v>
      </c>
      <c r="J5884" s="6">
        <v>0.55000000000000004</v>
      </c>
      <c r="K5884" s="2">
        <v>2005</v>
      </c>
      <c r="L5884" s="2" t="s">
        <v>77</v>
      </c>
      <c r="M5884" s="3">
        <v>38664</v>
      </c>
    </row>
    <row r="5885" spans="1:13" x14ac:dyDescent="0.2">
      <c r="A5885" s="1" t="s">
        <v>22</v>
      </c>
      <c r="B5885" s="2" t="s">
        <v>5736</v>
      </c>
      <c r="C5885" s="2" t="s">
        <v>24</v>
      </c>
      <c r="D5885" s="4">
        <v>36000000</v>
      </c>
      <c r="E5885" s="2" t="s">
        <v>5690</v>
      </c>
      <c r="F5885" s="2" t="s">
        <v>55</v>
      </c>
      <c r="G5885" s="2">
        <v>54.1</v>
      </c>
      <c r="H5885" s="2">
        <v>45.9</v>
      </c>
      <c r="I5885" s="2" t="s">
        <v>26</v>
      </c>
      <c r="J5885" s="6">
        <v>0.55000000000000004</v>
      </c>
      <c r="K5885" s="2">
        <v>2005</v>
      </c>
      <c r="L5885" s="2" t="s">
        <v>77</v>
      </c>
      <c r="M5885" s="3">
        <v>38664</v>
      </c>
    </row>
    <row r="5886" spans="1:13" x14ac:dyDescent="0.2">
      <c r="A5886" s="1" t="s">
        <v>22</v>
      </c>
      <c r="B5886" s="2" t="s">
        <v>5719</v>
      </c>
      <c r="C5886" s="2" t="s">
        <v>24</v>
      </c>
      <c r="D5886" s="4">
        <v>34000000</v>
      </c>
      <c r="E5886" s="2" t="s">
        <v>5690</v>
      </c>
      <c r="F5886" s="2" t="s">
        <v>107</v>
      </c>
      <c r="G5886" s="2">
        <v>57.4</v>
      </c>
      <c r="H5886" s="2">
        <v>42.6</v>
      </c>
      <c r="I5886" s="2" t="s">
        <v>19</v>
      </c>
      <c r="J5886" s="6">
        <v>0.55000000000000004</v>
      </c>
      <c r="K5886" s="2">
        <v>2005</v>
      </c>
      <c r="L5886" s="2" t="s">
        <v>36</v>
      </c>
      <c r="M5886" s="3">
        <v>38664</v>
      </c>
    </row>
    <row r="5887" spans="1:13" x14ac:dyDescent="0.2">
      <c r="A5887" s="1" t="s">
        <v>22</v>
      </c>
      <c r="B5887" s="2" t="s">
        <v>5764</v>
      </c>
      <c r="C5887" s="2" t="s">
        <v>24</v>
      </c>
      <c r="D5887" s="4">
        <v>31400000</v>
      </c>
      <c r="E5887" s="2" t="s">
        <v>5690</v>
      </c>
      <c r="F5887" s="2" t="s">
        <v>107</v>
      </c>
      <c r="G5887" s="2">
        <v>56.3</v>
      </c>
      <c r="H5887" s="2">
        <v>43.7</v>
      </c>
      <c r="I5887" s="2" t="s">
        <v>19</v>
      </c>
      <c r="J5887" s="6">
        <v>0.55000000000000004</v>
      </c>
      <c r="K5887" s="2">
        <v>2005</v>
      </c>
      <c r="L5887" s="2" t="s">
        <v>77</v>
      </c>
      <c r="M5887" s="3">
        <v>38664</v>
      </c>
    </row>
    <row r="5888" spans="1:13" x14ac:dyDescent="0.2">
      <c r="A5888" s="1" t="s">
        <v>22</v>
      </c>
      <c r="B5888" s="2" t="s">
        <v>5732</v>
      </c>
      <c r="C5888" s="2" t="s">
        <v>24</v>
      </c>
      <c r="D5888" s="4">
        <v>6000000</v>
      </c>
      <c r="E5888" s="2" t="s">
        <v>5690</v>
      </c>
      <c r="F5888" s="2" t="s">
        <v>97</v>
      </c>
      <c r="G5888" s="2">
        <v>66.7</v>
      </c>
      <c r="H5888" s="2">
        <v>33.299999999999997</v>
      </c>
      <c r="I5888" s="2" t="s">
        <v>19</v>
      </c>
      <c r="J5888" s="6">
        <v>0.55000000000000004</v>
      </c>
      <c r="K5888" s="2">
        <v>2005</v>
      </c>
      <c r="L5888" s="2" t="s">
        <v>36</v>
      </c>
      <c r="M5888" s="3">
        <v>38510</v>
      </c>
    </row>
    <row r="5889" spans="1:13" x14ac:dyDescent="0.2">
      <c r="A5889" s="1" t="s">
        <v>22</v>
      </c>
      <c r="B5889" s="2" t="s">
        <v>5765</v>
      </c>
      <c r="C5889" s="2" t="s">
        <v>24</v>
      </c>
      <c r="D5889" s="4">
        <v>40000000</v>
      </c>
      <c r="E5889" s="2" t="s">
        <v>5690</v>
      </c>
      <c r="F5889" s="2" t="s">
        <v>55</v>
      </c>
      <c r="G5889" s="2">
        <v>64</v>
      </c>
      <c r="H5889" s="2">
        <v>36</v>
      </c>
      <c r="I5889" s="2" t="s">
        <v>19</v>
      </c>
      <c r="J5889" s="6">
        <v>0.55000000000000004</v>
      </c>
      <c r="K5889" s="2">
        <v>2004</v>
      </c>
      <c r="L5889" s="2" t="s">
        <v>21</v>
      </c>
      <c r="M5889" s="3">
        <v>38293</v>
      </c>
    </row>
    <row r="5890" spans="1:13" x14ac:dyDescent="0.2">
      <c r="A5890" s="1" t="s">
        <v>22</v>
      </c>
      <c r="B5890" s="2" t="s">
        <v>5766</v>
      </c>
      <c r="C5890" s="2" t="s">
        <v>24</v>
      </c>
      <c r="D5890" s="4">
        <v>326174000</v>
      </c>
      <c r="E5890" s="2" t="s">
        <v>5690</v>
      </c>
      <c r="F5890" s="2" t="s">
        <v>59</v>
      </c>
      <c r="G5890" s="2">
        <v>56.1</v>
      </c>
      <c r="H5890" s="2">
        <v>43.9</v>
      </c>
      <c r="I5890" s="2" t="s">
        <v>19</v>
      </c>
      <c r="J5890" s="6">
        <v>0.55000000000000004</v>
      </c>
      <c r="K5890" s="2">
        <v>2004</v>
      </c>
      <c r="L5890" s="2" t="s">
        <v>21</v>
      </c>
      <c r="M5890" s="3">
        <v>38293</v>
      </c>
    </row>
    <row r="5891" spans="1:13" x14ac:dyDescent="0.2">
      <c r="A5891" s="1" t="s">
        <v>22</v>
      </c>
      <c r="B5891" s="2" t="s">
        <v>5709</v>
      </c>
      <c r="C5891" s="2" t="s">
        <v>24</v>
      </c>
      <c r="D5891" s="4">
        <v>35000001</v>
      </c>
      <c r="E5891" s="2" t="s">
        <v>5690</v>
      </c>
      <c r="F5891" s="2" t="s">
        <v>65</v>
      </c>
      <c r="G5891" s="2">
        <v>69.7</v>
      </c>
      <c r="H5891" s="2">
        <v>30.3</v>
      </c>
      <c r="I5891" s="2" t="s">
        <v>19</v>
      </c>
      <c r="J5891" s="6">
        <v>0.55000000000000004</v>
      </c>
      <c r="K5891" s="2">
        <v>2004</v>
      </c>
      <c r="L5891" s="2" t="s">
        <v>21</v>
      </c>
      <c r="M5891" s="3">
        <v>38293</v>
      </c>
    </row>
    <row r="5892" spans="1:13" x14ac:dyDescent="0.2">
      <c r="A5892" s="1" t="s">
        <v>13</v>
      </c>
      <c r="B5892" s="2" t="s">
        <v>5715</v>
      </c>
      <c r="C5892" s="2" t="s">
        <v>24</v>
      </c>
      <c r="D5892" s="4">
        <v>135000000</v>
      </c>
      <c r="E5892" s="2" t="s">
        <v>5690</v>
      </c>
      <c r="F5892" s="2" t="s">
        <v>44</v>
      </c>
      <c r="G5892" s="2">
        <v>58.4</v>
      </c>
      <c r="H5892" s="2">
        <v>41.6</v>
      </c>
      <c r="I5892" s="2" t="s">
        <v>19</v>
      </c>
      <c r="J5892" s="6">
        <v>0.55000000000000004</v>
      </c>
      <c r="K5892" s="2">
        <v>2004</v>
      </c>
      <c r="L5892" s="2" t="s">
        <v>21</v>
      </c>
      <c r="M5892" s="3">
        <v>38293</v>
      </c>
    </row>
    <row r="5893" spans="1:13" x14ac:dyDescent="0.2">
      <c r="A5893" s="1" t="s">
        <v>52</v>
      </c>
      <c r="B5893" s="2" t="s">
        <v>5686</v>
      </c>
      <c r="C5893" s="2" t="s">
        <v>24</v>
      </c>
      <c r="D5893" s="4">
        <v>185000000</v>
      </c>
      <c r="E5893" s="2" t="s">
        <v>5690</v>
      </c>
      <c r="F5893" s="2" t="s">
        <v>245</v>
      </c>
      <c r="G5893" s="2">
        <v>65.400000000000006</v>
      </c>
      <c r="H5893" s="2">
        <v>34.6</v>
      </c>
      <c r="I5893" s="2" t="s">
        <v>19</v>
      </c>
      <c r="J5893" s="6">
        <v>0.55000000000000004</v>
      </c>
      <c r="K5893" s="2">
        <v>2004</v>
      </c>
      <c r="L5893" s="2" t="s">
        <v>21</v>
      </c>
      <c r="M5893" s="3">
        <v>38293</v>
      </c>
    </row>
    <row r="5894" spans="1:13" x14ac:dyDescent="0.2">
      <c r="A5894" s="1" t="s">
        <v>511</v>
      </c>
      <c r="B5894" s="2" t="s">
        <v>5749</v>
      </c>
      <c r="C5894" s="2" t="s">
        <v>24</v>
      </c>
      <c r="D5894" s="4">
        <v>58600000</v>
      </c>
      <c r="E5894" s="2" t="s">
        <v>5690</v>
      </c>
      <c r="F5894" s="2" t="s">
        <v>51</v>
      </c>
      <c r="G5894" s="2">
        <v>63.6</v>
      </c>
      <c r="H5894" s="2">
        <v>36.4</v>
      </c>
      <c r="I5894" s="2" t="s">
        <v>19</v>
      </c>
      <c r="J5894" s="6">
        <v>0.55000000000000004</v>
      </c>
      <c r="K5894" s="2">
        <v>2004</v>
      </c>
      <c r="L5894" s="2" t="s">
        <v>21</v>
      </c>
      <c r="M5894" s="3">
        <v>38293</v>
      </c>
    </row>
    <row r="5895" spans="1:13" x14ac:dyDescent="0.2">
      <c r="A5895" s="1" t="s">
        <v>22</v>
      </c>
      <c r="B5895" s="2" t="s">
        <v>5704</v>
      </c>
      <c r="C5895" s="2" t="s">
        <v>24</v>
      </c>
      <c r="D5895" s="4">
        <v>235000000</v>
      </c>
      <c r="E5895" s="2" t="s">
        <v>5690</v>
      </c>
      <c r="F5895" s="2" t="s">
        <v>65</v>
      </c>
      <c r="G5895" s="2">
        <v>60</v>
      </c>
      <c r="H5895" s="2">
        <v>40</v>
      </c>
      <c r="I5895" s="2" t="s">
        <v>19</v>
      </c>
      <c r="J5895" s="6">
        <v>0.55000000000000004</v>
      </c>
      <c r="K5895" s="2">
        <v>2004</v>
      </c>
      <c r="L5895" s="2" t="s">
        <v>21</v>
      </c>
      <c r="M5895" s="3">
        <v>38293</v>
      </c>
    </row>
    <row r="5896" spans="1:13" x14ac:dyDescent="0.2">
      <c r="A5896" s="1" t="s">
        <v>66</v>
      </c>
      <c r="B5896" s="2" t="s">
        <v>5728</v>
      </c>
      <c r="C5896" s="2" t="s">
        <v>24</v>
      </c>
      <c r="D5896" s="4">
        <v>249500000</v>
      </c>
      <c r="E5896" s="2" t="s">
        <v>5690</v>
      </c>
      <c r="F5896" s="2" t="s">
        <v>76</v>
      </c>
      <c r="G5896" s="2">
        <v>63</v>
      </c>
      <c r="H5896" s="2">
        <v>37</v>
      </c>
      <c r="I5896" s="2" t="s">
        <v>19</v>
      </c>
      <c r="J5896" s="6">
        <v>0.55000000000000004</v>
      </c>
      <c r="K5896" s="2">
        <v>2004</v>
      </c>
      <c r="L5896" s="2" t="s">
        <v>21</v>
      </c>
      <c r="M5896" s="3">
        <v>38293</v>
      </c>
    </row>
    <row r="5897" spans="1:13" x14ac:dyDescent="0.2">
      <c r="A5897" s="1" t="s">
        <v>66</v>
      </c>
      <c r="B5897" s="2" t="s">
        <v>3495</v>
      </c>
      <c r="C5897" s="2" t="s">
        <v>15</v>
      </c>
      <c r="D5897" s="2" t="s">
        <v>5767</v>
      </c>
      <c r="E5897" s="2" t="s">
        <v>5690</v>
      </c>
      <c r="F5897" s="2" t="s">
        <v>245</v>
      </c>
      <c r="G5897" s="2">
        <v>74.599999999999994</v>
      </c>
      <c r="H5897" s="2">
        <v>25.4</v>
      </c>
      <c r="I5897" s="2" t="s">
        <v>19</v>
      </c>
      <c r="J5897" s="2" t="s">
        <v>20</v>
      </c>
      <c r="K5897" s="2">
        <v>2004</v>
      </c>
      <c r="L5897" s="2" t="s">
        <v>21</v>
      </c>
      <c r="M5897" s="3">
        <v>38293</v>
      </c>
    </row>
    <row r="5898" spans="1:13" x14ac:dyDescent="0.2">
      <c r="A5898" s="1" t="s">
        <v>22</v>
      </c>
      <c r="B5898" s="2" t="s">
        <v>5722</v>
      </c>
      <c r="C5898" s="2" t="s">
        <v>24</v>
      </c>
      <c r="D5898" s="4">
        <v>139000000</v>
      </c>
      <c r="E5898" s="2" t="s">
        <v>5690</v>
      </c>
      <c r="F5898" s="2" t="s">
        <v>233</v>
      </c>
      <c r="G5898" s="2">
        <v>69.900000000000006</v>
      </c>
      <c r="H5898" s="2">
        <v>30.1</v>
      </c>
      <c r="I5898" s="2" t="s">
        <v>19</v>
      </c>
      <c r="J5898" s="6">
        <v>0.55000000000000004</v>
      </c>
      <c r="K5898" s="2">
        <v>2004</v>
      </c>
      <c r="L5898" s="2" t="s">
        <v>21</v>
      </c>
      <c r="M5898" s="3">
        <v>38293</v>
      </c>
    </row>
    <row r="5899" spans="1:13" x14ac:dyDescent="0.2">
      <c r="A5899" s="1" t="s">
        <v>69</v>
      </c>
      <c r="B5899" s="2" t="s">
        <v>5768</v>
      </c>
      <c r="C5899" s="2" t="s">
        <v>24</v>
      </c>
      <c r="D5899" s="4">
        <v>19720000</v>
      </c>
      <c r="E5899" s="2" t="s">
        <v>5690</v>
      </c>
      <c r="F5899" s="2" t="s">
        <v>76</v>
      </c>
      <c r="G5899" s="2">
        <v>71.7</v>
      </c>
      <c r="H5899" s="2">
        <v>28.3</v>
      </c>
      <c r="I5899" s="2" t="s">
        <v>19</v>
      </c>
      <c r="J5899" s="6">
        <v>0.55000000000000004</v>
      </c>
      <c r="K5899" s="2">
        <v>2004</v>
      </c>
      <c r="L5899" s="2" t="s">
        <v>21</v>
      </c>
      <c r="M5899" s="3">
        <v>38293</v>
      </c>
    </row>
    <row r="5900" spans="1:13" x14ac:dyDescent="0.2">
      <c r="A5900" s="1" t="s">
        <v>22</v>
      </c>
      <c r="B5900" s="2" t="s">
        <v>5769</v>
      </c>
      <c r="C5900" s="2" t="s">
        <v>24</v>
      </c>
      <c r="D5900" s="4">
        <v>44400000</v>
      </c>
      <c r="E5900" s="2" t="s">
        <v>5690</v>
      </c>
      <c r="F5900" s="2" t="s">
        <v>245</v>
      </c>
      <c r="G5900" s="2">
        <v>59.7</v>
      </c>
      <c r="H5900" s="2">
        <v>40.299999999999997</v>
      </c>
      <c r="I5900" s="2" t="s">
        <v>19</v>
      </c>
      <c r="J5900" s="6">
        <v>0.55000000000000004</v>
      </c>
      <c r="K5900" s="2">
        <v>2004</v>
      </c>
      <c r="L5900" s="2" t="s">
        <v>21</v>
      </c>
      <c r="M5900" s="3">
        <v>38293</v>
      </c>
    </row>
    <row r="5901" spans="1:13" x14ac:dyDescent="0.2">
      <c r="A5901" s="1" t="s">
        <v>22</v>
      </c>
      <c r="B5901" s="2" t="s">
        <v>5770</v>
      </c>
      <c r="C5901" s="2" t="s">
        <v>24</v>
      </c>
      <c r="D5901" s="4">
        <v>35000000</v>
      </c>
      <c r="E5901" s="2" t="s">
        <v>5690</v>
      </c>
      <c r="F5901" s="2" t="s">
        <v>65</v>
      </c>
      <c r="G5901" s="2">
        <v>68</v>
      </c>
      <c r="H5901" s="2">
        <v>32</v>
      </c>
      <c r="I5901" s="2" t="s">
        <v>19</v>
      </c>
      <c r="J5901" s="6">
        <v>0.55000000000000004</v>
      </c>
      <c r="K5901" s="2">
        <v>2004</v>
      </c>
      <c r="L5901" s="2" t="s">
        <v>21</v>
      </c>
      <c r="M5901" s="3">
        <v>38293</v>
      </c>
    </row>
    <row r="5902" spans="1:13" x14ac:dyDescent="0.2">
      <c r="A5902" s="1" t="s">
        <v>60</v>
      </c>
      <c r="B5902" s="2" t="s">
        <v>5708</v>
      </c>
      <c r="C5902" s="2" t="s">
        <v>24</v>
      </c>
      <c r="D5902" s="4">
        <v>39800000</v>
      </c>
      <c r="E5902" s="2" t="s">
        <v>5690</v>
      </c>
      <c r="F5902" s="2" t="s">
        <v>107</v>
      </c>
      <c r="G5902" s="2">
        <v>58.1</v>
      </c>
      <c r="H5902" s="2">
        <v>41.9</v>
      </c>
      <c r="I5902" s="2" t="s">
        <v>19</v>
      </c>
      <c r="J5902" s="6">
        <v>0.55000000000000004</v>
      </c>
      <c r="K5902" s="2">
        <v>2004</v>
      </c>
      <c r="L5902" s="2" t="s">
        <v>49</v>
      </c>
      <c r="M5902" s="3">
        <v>38048</v>
      </c>
    </row>
    <row r="5903" spans="1:13" x14ac:dyDescent="0.2">
      <c r="A5903" s="1" t="s">
        <v>22</v>
      </c>
      <c r="B5903" s="2" t="s">
        <v>5700</v>
      </c>
      <c r="C5903" s="2" t="s">
        <v>24</v>
      </c>
      <c r="D5903" s="4">
        <v>108000000</v>
      </c>
      <c r="E5903" s="2" t="s">
        <v>5690</v>
      </c>
      <c r="F5903" s="2" t="s">
        <v>59</v>
      </c>
      <c r="G5903" s="2">
        <v>56.8</v>
      </c>
      <c r="H5903" s="2">
        <v>43.3</v>
      </c>
      <c r="I5903" s="2" t="s">
        <v>19</v>
      </c>
      <c r="J5903" s="6">
        <v>0.55000000000000004</v>
      </c>
      <c r="K5903" s="2">
        <v>2004</v>
      </c>
      <c r="L5903" s="2" t="s">
        <v>49</v>
      </c>
      <c r="M5903" s="3">
        <v>38048</v>
      </c>
    </row>
    <row r="5904" spans="1:13" x14ac:dyDescent="0.2">
      <c r="A5904" s="1" t="s">
        <v>22</v>
      </c>
      <c r="B5904" s="2" t="s">
        <v>5714</v>
      </c>
      <c r="C5904" s="2" t="s">
        <v>24</v>
      </c>
      <c r="D5904" s="4">
        <v>346500000</v>
      </c>
      <c r="E5904" s="2" t="s">
        <v>5690</v>
      </c>
      <c r="F5904" s="2" t="s">
        <v>55</v>
      </c>
      <c r="G5904" s="2">
        <v>68.900000000000006</v>
      </c>
      <c r="H5904" s="2">
        <v>31.1</v>
      </c>
      <c r="I5904" s="2" t="s">
        <v>19</v>
      </c>
      <c r="J5904" s="6">
        <v>0.55000000000000004</v>
      </c>
      <c r="K5904" s="2">
        <v>2004</v>
      </c>
      <c r="L5904" s="2" t="s">
        <v>49</v>
      </c>
      <c r="M5904" s="3">
        <v>38048</v>
      </c>
    </row>
    <row r="5905" spans="1:13" x14ac:dyDescent="0.2">
      <c r="A5905" s="1" t="s">
        <v>363</v>
      </c>
      <c r="B5905" s="2" t="s">
        <v>5692</v>
      </c>
      <c r="C5905" s="2" t="s">
        <v>24</v>
      </c>
      <c r="D5905" s="4">
        <v>350000000</v>
      </c>
      <c r="E5905" s="2" t="s">
        <v>5690</v>
      </c>
      <c r="F5905" s="2" t="s">
        <v>76</v>
      </c>
      <c r="G5905" s="2">
        <v>60.6</v>
      </c>
      <c r="H5905" s="2">
        <v>39.4</v>
      </c>
      <c r="I5905" s="2" t="s">
        <v>19</v>
      </c>
      <c r="J5905" s="6">
        <v>0.55000000000000004</v>
      </c>
      <c r="K5905" s="2">
        <v>2004</v>
      </c>
      <c r="L5905" s="2" t="s">
        <v>49</v>
      </c>
      <c r="M5905" s="3">
        <v>38048</v>
      </c>
    </row>
    <row r="5906" spans="1:13" x14ac:dyDescent="0.2">
      <c r="A5906" s="1" t="s">
        <v>22</v>
      </c>
      <c r="B5906" s="2" t="s">
        <v>5709</v>
      </c>
      <c r="C5906" s="2" t="s">
        <v>24</v>
      </c>
      <c r="D5906" s="4">
        <v>394000000</v>
      </c>
      <c r="E5906" s="2" t="s">
        <v>5690</v>
      </c>
      <c r="F5906" s="2" t="s">
        <v>59</v>
      </c>
      <c r="G5906" s="2">
        <v>50.3</v>
      </c>
      <c r="H5906" s="2">
        <v>49.7</v>
      </c>
      <c r="I5906" s="2" t="s">
        <v>26</v>
      </c>
      <c r="J5906" s="6">
        <v>0.55000000000000004</v>
      </c>
      <c r="K5906" s="2">
        <v>2004</v>
      </c>
      <c r="L5906" s="2" t="s">
        <v>49</v>
      </c>
      <c r="M5906" s="3">
        <v>38048</v>
      </c>
    </row>
    <row r="5907" spans="1:13" x14ac:dyDescent="0.2">
      <c r="A5907" s="1" t="s">
        <v>13</v>
      </c>
      <c r="B5907" s="2" t="s">
        <v>5744</v>
      </c>
      <c r="C5907" s="2" t="s">
        <v>24</v>
      </c>
      <c r="D5907" s="4">
        <v>210000000</v>
      </c>
      <c r="E5907" s="2" t="s">
        <v>5690</v>
      </c>
      <c r="F5907" s="2" t="s">
        <v>490</v>
      </c>
      <c r="G5907" s="2">
        <v>57.7</v>
      </c>
      <c r="H5907" s="2">
        <v>42.3</v>
      </c>
      <c r="I5907" s="2" t="s">
        <v>19</v>
      </c>
      <c r="J5907" s="6">
        <v>0.55000000000000004</v>
      </c>
      <c r="K5907" s="2">
        <v>2004</v>
      </c>
      <c r="L5907" s="2" t="s">
        <v>49</v>
      </c>
      <c r="M5907" s="3">
        <v>38048</v>
      </c>
    </row>
    <row r="5908" spans="1:13" x14ac:dyDescent="0.2">
      <c r="A5908" s="1" t="s">
        <v>13</v>
      </c>
      <c r="B5908" s="2" t="s">
        <v>5771</v>
      </c>
      <c r="C5908" s="2" t="s">
        <v>24</v>
      </c>
      <c r="D5908" s="4">
        <v>245000000</v>
      </c>
      <c r="E5908" s="2" t="s">
        <v>5690</v>
      </c>
      <c r="F5908" s="2" t="s">
        <v>107</v>
      </c>
      <c r="G5908" s="2">
        <v>62.9</v>
      </c>
      <c r="H5908" s="2">
        <v>37.1</v>
      </c>
      <c r="I5908" s="2" t="s">
        <v>19</v>
      </c>
      <c r="J5908" s="6">
        <v>0.55000000000000004</v>
      </c>
      <c r="K5908" s="2">
        <v>2004</v>
      </c>
      <c r="L5908" s="2" t="s">
        <v>49</v>
      </c>
      <c r="M5908" s="3">
        <v>38048</v>
      </c>
    </row>
    <row r="5909" spans="1:13" x14ac:dyDescent="0.2">
      <c r="A5909" s="1" t="s">
        <v>22</v>
      </c>
      <c r="B5909" s="2" t="s">
        <v>5723</v>
      </c>
      <c r="C5909" s="2" t="s">
        <v>24</v>
      </c>
      <c r="D5909" s="4">
        <v>498000000</v>
      </c>
      <c r="E5909" s="2" t="s">
        <v>5690</v>
      </c>
      <c r="F5909" s="2" t="s">
        <v>55</v>
      </c>
      <c r="G5909" s="2">
        <v>56.6</v>
      </c>
      <c r="H5909" s="2">
        <v>43.5</v>
      </c>
      <c r="I5909" s="2" t="s">
        <v>19</v>
      </c>
      <c r="J5909" s="6">
        <v>0.55000000000000004</v>
      </c>
      <c r="K5909" s="2">
        <v>2004</v>
      </c>
      <c r="L5909" s="2" t="s">
        <v>49</v>
      </c>
      <c r="M5909" s="3">
        <v>38048</v>
      </c>
    </row>
    <row r="5910" spans="1:13" x14ac:dyDescent="0.2">
      <c r="A5910" s="1" t="s">
        <v>22</v>
      </c>
      <c r="B5910" s="2" t="s">
        <v>5772</v>
      </c>
      <c r="C5910" s="2" t="s">
        <v>24</v>
      </c>
      <c r="D5910" s="4">
        <v>250000000</v>
      </c>
      <c r="E5910" s="2" t="s">
        <v>5690</v>
      </c>
      <c r="F5910" s="2" t="s">
        <v>51</v>
      </c>
      <c r="G5910" s="2">
        <v>56.8</v>
      </c>
      <c r="H5910" s="2">
        <v>43.2</v>
      </c>
      <c r="I5910" s="2" t="s">
        <v>19</v>
      </c>
      <c r="J5910" s="6">
        <v>0.55000000000000004</v>
      </c>
      <c r="K5910" s="2">
        <v>2004</v>
      </c>
      <c r="L5910" s="2" t="s">
        <v>49</v>
      </c>
      <c r="M5910" s="3">
        <v>38048</v>
      </c>
    </row>
    <row r="5911" spans="1:13" x14ac:dyDescent="0.2">
      <c r="A5911" s="1" t="s">
        <v>22</v>
      </c>
      <c r="B5911" s="2" t="s">
        <v>5698</v>
      </c>
      <c r="C5911" s="2" t="s">
        <v>24</v>
      </c>
      <c r="D5911" s="4">
        <v>118500000</v>
      </c>
      <c r="E5911" s="2" t="s">
        <v>5690</v>
      </c>
      <c r="F5911" s="2" t="s">
        <v>130</v>
      </c>
      <c r="G5911" s="2">
        <v>55.6</v>
      </c>
      <c r="H5911" s="2">
        <v>44.4</v>
      </c>
      <c r="I5911" s="2" t="s">
        <v>19</v>
      </c>
      <c r="J5911" s="6">
        <v>0.55000000000000004</v>
      </c>
      <c r="K5911" s="2">
        <v>2004</v>
      </c>
      <c r="L5911" s="2" t="s">
        <v>49</v>
      </c>
      <c r="M5911" s="3">
        <v>38048</v>
      </c>
    </row>
    <row r="5912" spans="1:13" x14ac:dyDescent="0.2">
      <c r="A5912" s="1" t="s">
        <v>22</v>
      </c>
      <c r="B5912" s="2" t="s">
        <v>5754</v>
      </c>
      <c r="C5912" s="2" t="s">
        <v>24</v>
      </c>
      <c r="D5912" s="4">
        <v>95000000</v>
      </c>
      <c r="E5912" s="2" t="s">
        <v>5690</v>
      </c>
      <c r="F5912" s="2" t="s">
        <v>35</v>
      </c>
      <c r="G5912" s="2">
        <v>50.1</v>
      </c>
      <c r="H5912" s="2">
        <v>49.9</v>
      </c>
      <c r="I5912" s="2" t="s">
        <v>26</v>
      </c>
      <c r="J5912" s="6">
        <v>0.55000000000000004</v>
      </c>
      <c r="K5912" s="2">
        <v>2004</v>
      </c>
      <c r="L5912" s="2" t="s">
        <v>49</v>
      </c>
      <c r="M5912" s="3">
        <v>38048</v>
      </c>
    </row>
    <row r="5913" spans="1:13" x14ac:dyDescent="0.2">
      <c r="A5913" s="1" t="s">
        <v>13</v>
      </c>
      <c r="B5913" s="2" t="s">
        <v>3509</v>
      </c>
      <c r="C5913" s="2" t="s">
        <v>24</v>
      </c>
      <c r="D5913" s="4">
        <v>121000000</v>
      </c>
      <c r="E5913" s="2" t="s">
        <v>5690</v>
      </c>
      <c r="F5913" s="2" t="s">
        <v>245</v>
      </c>
      <c r="G5913" s="2">
        <v>57.8</v>
      </c>
      <c r="H5913" s="2">
        <v>42.2</v>
      </c>
      <c r="I5913" s="2" t="s">
        <v>19</v>
      </c>
      <c r="J5913" s="6">
        <v>0.55000000000000004</v>
      </c>
      <c r="K5913" s="2">
        <v>2004</v>
      </c>
      <c r="L5913" s="2" t="s">
        <v>49</v>
      </c>
      <c r="M5913" s="3">
        <v>38048</v>
      </c>
    </row>
    <row r="5914" spans="1:13" x14ac:dyDescent="0.2">
      <c r="A5914" s="1" t="s">
        <v>13</v>
      </c>
      <c r="B5914" s="2" t="s">
        <v>3412</v>
      </c>
      <c r="C5914" s="2" t="s">
        <v>24</v>
      </c>
      <c r="D5914" s="4">
        <v>980000000</v>
      </c>
      <c r="E5914" s="2" t="s">
        <v>5690</v>
      </c>
      <c r="F5914" s="2" t="s">
        <v>176</v>
      </c>
      <c r="G5914" s="2">
        <v>64</v>
      </c>
      <c r="H5914" s="2">
        <v>36</v>
      </c>
      <c r="I5914" s="2" t="s">
        <v>19</v>
      </c>
      <c r="J5914" s="6">
        <v>0.55000000000000004</v>
      </c>
      <c r="K5914" s="2">
        <v>2003</v>
      </c>
      <c r="L5914" s="2" t="s">
        <v>49</v>
      </c>
      <c r="M5914" s="3">
        <v>37761</v>
      </c>
    </row>
    <row r="5915" spans="1:13" x14ac:dyDescent="0.2">
      <c r="A5915" s="1" t="s">
        <v>296</v>
      </c>
      <c r="B5915" s="2" t="s">
        <v>5740</v>
      </c>
      <c r="C5915" s="2" t="s">
        <v>24</v>
      </c>
      <c r="D5915" s="4">
        <v>370000000</v>
      </c>
      <c r="E5915" s="2" t="s">
        <v>5690</v>
      </c>
      <c r="F5915" s="2" t="s">
        <v>76</v>
      </c>
      <c r="G5915" s="2">
        <v>65.2</v>
      </c>
      <c r="H5915" s="2">
        <v>34.799999999999997</v>
      </c>
      <c r="I5915" s="2" t="s">
        <v>19</v>
      </c>
      <c r="J5915" s="6">
        <v>0.55000000000000004</v>
      </c>
      <c r="K5915" s="2">
        <v>2002</v>
      </c>
      <c r="L5915" s="2" t="s">
        <v>21</v>
      </c>
      <c r="M5915" s="3">
        <v>37565</v>
      </c>
    </row>
    <row r="5916" spans="1:13" x14ac:dyDescent="0.2">
      <c r="A5916" s="1" t="s">
        <v>22</v>
      </c>
      <c r="B5916" s="2" t="s">
        <v>5710</v>
      </c>
      <c r="C5916" s="2" t="s">
        <v>24</v>
      </c>
      <c r="D5916" s="4">
        <v>180000000</v>
      </c>
      <c r="E5916" s="2" t="s">
        <v>5690</v>
      </c>
      <c r="F5916" s="2" t="s">
        <v>245</v>
      </c>
      <c r="G5916" s="2">
        <v>59.1</v>
      </c>
      <c r="H5916" s="2">
        <v>40.9</v>
      </c>
      <c r="I5916" s="2" t="s">
        <v>19</v>
      </c>
      <c r="J5916" s="6">
        <v>0.55000000000000004</v>
      </c>
      <c r="K5916" s="2">
        <v>2002</v>
      </c>
      <c r="L5916" s="2" t="s">
        <v>21</v>
      </c>
      <c r="M5916" s="3">
        <v>37565</v>
      </c>
    </row>
    <row r="5917" spans="1:13" x14ac:dyDescent="0.2">
      <c r="A5917" s="1" t="s">
        <v>22</v>
      </c>
      <c r="B5917" s="2" t="s">
        <v>5711</v>
      </c>
      <c r="C5917" s="2" t="s">
        <v>24</v>
      </c>
      <c r="D5917" s="4">
        <v>131000000</v>
      </c>
      <c r="E5917" s="2" t="s">
        <v>5690</v>
      </c>
      <c r="F5917" s="2" t="s">
        <v>65</v>
      </c>
      <c r="G5917" s="2">
        <v>65.7</v>
      </c>
      <c r="H5917" s="2">
        <v>34.299999999999997</v>
      </c>
      <c r="I5917" s="2" t="s">
        <v>19</v>
      </c>
      <c r="J5917" s="6">
        <v>0.55000000000000004</v>
      </c>
      <c r="K5917" s="2">
        <v>2002</v>
      </c>
      <c r="L5917" s="2" t="s">
        <v>21</v>
      </c>
      <c r="M5917" s="3">
        <v>37565</v>
      </c>
    </row>
    <row r="5918" spans="1:13" x14ac:dyDescent="0.2">
      <c r="A5918" s="1" t="s">
        <v>22</v>
      </c>
      <c r="B5918" s="2" t="s">
        <v>5730</v>
      </c>
      <c r="C5918" s="2" t="s">
        <v>24</v>
      </c>
      <c r="D5918" s="4">
        <v>133800000</v>
      </c>
      <c r="E5918" s="2" t="s">
        <v>5690</v>
      </c>
      <c r="F5918" s="2" t="s">
        <v>35</v>
      </c>
      <c r="G5918" s="2">
        <v>61.1</v>
      </c>
      <c r="H5918" s="2">
        <v>38.9</v>
      </c>
      <c r="I5918" s="2" t="s">
        <v>19</v>
      </c>
      <c r="J5918" s="6">
        <v>0.55000000000000004</v>
      </c>
      <c r="K5918" s="2">
        <v>2002</v>
      </c>
      <c r="L5918" s="2" t="s">
        <v>21</v>
      </c>
      <c r="M5918" s="3">
        <v>37565</v>
      </c>
    </row>
    <row r="5919" spans="1:13" x14ac:dyDescent="0.2">
      <c r="A5919" s="1" t="s">
        <v>296</v>
      </c>
      <c r="B5919" s="2" t="s">
        <v>5691</v>
      </c>
      <c r="C5919" s="2" t="s">
        <v>24</v>
      </c>
      <c r="D5919" s="4">
        <v>337000000</v>
      </c>
      <c r="E5919" s="2" t="s">
        <v>5690</v>
      </c>
      <c r="F5919" s="2" t="s">
        <v>59</v>
      </c>
      <c r="G5919" s="2">
        <v>64.099999999999994</v>
      </c>
      <c r="H5919" s="2">
        <v>35.9</v>
      </c>
      <c r="I5919" s="2" t="s">
        <v>19</v>
      </c>
      <c r="J5919" s="6">
        <v>0.55000000000000004</v>
      </c>
      <c r="K5919" s="2">
        <v>2002</v>
      </c>
      <c r="L5919" s="2" t="s">
        <v>21</v>
      </c>
      <c r="M5919" s="3">
        <v>37565</v>
      </c>
    </row>
    <row r="5920" spans="1:13" x14ac:dyDescent="0.2">
      <c r="A5920" s="1" t="s">
        <v>79</v>
      </c>
      <c r="B5920" s="2" t="s">
        <v>5713</v>
      </c>
      <c r="C5920" s="2" t="s">
        <v>24</v>
      </c>
      <c r="D5920" s="4">
        <v>207000000</v>
      </c>
      <c r="E5920" s="2" t="s">
        <v>5690</v>
      </c>
      <c r="F5920" s="2" t="s">
        <v>233</v>
      </c>
      <c r="G5920" s="2">
        <v>60.2</v>
      </c>
      <c r="H5920" s="2">
        <v>39.799999999999997</v>
      </c>
      <c r="I5920" s="2" t="s">
        <v>19</v>
      </c>
      <c r="J5920" s="6">
        <v>0.55000000000000004</v>
      </c>
      <c r="K5920" s="2">
        <v>2002</v>
      </c>
      <c r="L5920" s="2" t="s">
        <v>21</v>
      </c>
      <c r="M5920" s="3">
        <v>37565</v>
      </c>
    </row>
    <row r="5921" spans="1:13" x14ac:dyDescent="0.2">
      <c r="A5921" s="1" t="s">
        <v>22</v>
      </c>
      <c r="B5921" s="2" t="s">
        <v>5701</v>
      </c>
      <c r="C5921" s="2" t="s">
        <v>24</v>
      </c>
      <c r="D5921" s="4">
        <v>190000000</v>
      </c>
      <c r="E5921" s="2" t="s">
        <v>5690</v>
      </c>
      <c r="F5921" s="2" t="s">
        <v>48</v>
      </c>
      <c r="G5921" s="2">
        <v>62.8</v>
      </c>
      <c r="H5921" s="2">
        <v>37.200000000000003</v>
      </c>
      <c r="I5921" s="2" t="s">
        <v>19</v>
      </c>
      <c r="J5921" s="6">
        <v>0.55000000000000004</v>
      </c>
      <c r="K5921" s="2">
        <v>2002</v>
      </c>
      <c r="L5921" s="2" t="s">
        <v>21</v>
      </c>
      <c r="M5921" s="3">
        <v>37565</v>
      </c>
    </row>
    <row r="5922" spans="1:13" x14ac:dyDescent="0.2">
      <c r="A5922" s="1" t="s">
        <v>79</v>
      </c>
      <c r="B5922" s="2" t="s">
        <v>5756</v>
      </c>
      <c r="C5922" s="2" t="s">
        <v>24</v>
      </c>
      <c r="D5922" s="4">
        <v>685000000</v>
      </c>
      <c r="E5922" s="2" t="s">
        <v>5690</v>
      </c>
      <c r="F5922" s="2" t="s">
        <v>44</v>
      </c>
      <c r="G5922" s="2">
        <v>68.599999999999994</v>
      </c>
      <c r="H5922" s="2">
        <v>31.4</v>
      </c>
      <c r="I5922" s="2" t="s">
        <v>19</v>
      </c>
      <c r="J5922" s="6">
        <v>0.55000000000000004</v>
      </c>
      <c r="K5922" s="2">
        <v>2002</v>
      </c>
      <c r="L5922" s="2" t="s">
        <v>21</v>
      </c>
      <c r="M5922" s="3">
        <v>37565</v>
      </c>
    </row>
    <row r="5923" spans="1:13" x14ac:dyDescent="0.2">
      <c r="A5923" s="1" t="s">
        <v>374</v>
      </c>
      <c r="B5923" s="2" t="s">
        <v>5689</v>
      </c>
      <c r="C5923" s="2" t="s">
        <v>24</v>
      </c>
      <c r="D5923" s="4">
        <v>145000000</v>
      </c>
      <c r="E5923" s="2" t="s">
        <v>5690</v>
      </c>
      <c r="F5923" s="2" t="s">
        <v>136</v>
      </c>
      <c r="G5923" s="2">
        <v>64.599999999999994</v>
      </c>
      <c r="H5923" s="2">
        <v>35.4</v>
      </c>
      <c r="I5923" s="2" t="s">
        <v>19</v>
      </c>
      <c r="J5923" s="6">
        <v>0.55000000000000004</v>
      </c>
      <c r="K5923" s="2">
        <v>2002</v>
      </c>
      <c r="L5923" s="2" t="s">
        <v>21</v>
      </c>
      <c r="M5923" s="3">
        <v>37565</v>
      </c>
    </row>
    <row r="5924" spans="1:13" x14ac:dyDescent="0.2">
      <c r="A5924" s="1" t="s">
        <v>22</v>
      </c>
      <c r="B5924" s="2" t="s">
        <v>5742</v>
      </c>
      <c r="C5924" s="2" t="s">
        <v>24</v>
      </c>
      <c r="D5924" s="4">
        <v>124500000</v>
      </c>
      <c r="E5924" s="2" t="s">
        <v>5690</v>
      </c>
      <c r="F5924" s="2" t="s">
        <v>245</v>
      </c>
      <c r="G5924" s="2">
        <v>55.5</v>
      </c>
      <c r="H5924" s="2">
        <v>44.5</v>
      </c>
      <c r="I5924" s="2" t="s">
        <v>19</v>
      </c>
      <c r="J5924" s="6">
        <v>0.55000000000000004</v>
      </c>
      <c r="K5924" s="2">
        <v>2002</v>
      </c>
      <c r="L5924" s="2" t="s">
        <v>21</v>
      </c>
      <c r="M5924" s="3">
        <v>37565</v>
      </c>
    </row>
    <row r="5925" spans="1:13" x14ac:dyDescent="0.2">
      <c r="A5925" s="1" t="s">
        <v>13</v>
      </c>
      <c r="B5925" s="2" t="s">
        <v>5771</v>
      </c>
      <c r="C5925" s="2" t="s">
        <v>24</v>
      </c>
      <c r="D5925" s="4">
        <v>194600000</v>
      </c>
      <c r="E5925" s="2" t="s">
        <v>5690</v>
      </c>
      <c r="F5925" s="2" t="s">
        <v>233</v>
      </c>
      <c r="G5925" s="2">
        <v>52.7</v>
      </c>
      <c r="H5925" s="2">
        <v>47.3</v>
      </c>
      <c r="I5925" s="2" t="s">
        <v>26</v>
      </c>
      <c r="J5925" s="6">
        <v>0.55000000000000004</v>
      </c>
      <c r="K5925" s="2">
        <v>2002</v>
      </c>
      <c r="L5925" s="2" t="s">
        <v>21</v>
      </c>
      <c r="M5925" s="3">
        <v>37565</v>
      </c>
    </row>
    <row r="5926" spans="1:13" x14ac:dyDescent="0.2">
      <c r="A5926" s="1" t="s">
        <v>22</v>
      </c>
      <c r="B5926" s="2" t="s">
        <v>5726</v>
      </c>
      <c r="C5926" s="2" t="s">
        <v>24</v>
      </c>
      <c r="D5926" s="4">
        <v>161000000</v>
      </c>
      <c r="E5926" s="2" t="s">
        <v>5690</v>
      </c>
      <c r="F5926" s="2" t="s">
        <v>59</v>
      </c>
      <c r="G5926" s="2">
        <v>56.5</v>
      </c>
      <c r="H5926" s="2">
        <v>43.5</v>
      </c>
      <c r="I5926" s="2" t="s">
        <v>19</v>
      </c>
      <c r="J5926" s="6">
        <v>0.55000000000000004</v>
      </c>
      <c r="K5926" s="2">
        <v>2002</v>
      </c>
      <c r="L5926" s="2" t="s">
        <v>21</v>
      </c>
      <c r="M5926" s="3">
        <v>37565</v>
      </c>
    </row>
    <row r="5927" spans="1:13" x14ac:dyDescent="0.2">
      <c r="A5927" s="1" t="s">
        <v>22</v>
      </c>
      <c r="B5927" s="2" t="s">
        <v>5699</v>
      </c>
      <c r="C5927" s="2" t="s">
        <v>24</v>
      </c>
      <c r="D5927" s="4">
        <v>11930000</v>
      </c>
      <c r="E5927" s="2" t="s">
        <v>5690</v>
      </c>
      <c r="F5927" s="2" t="s">
        <v>95</v>
      </c>
      <c r="G5927" s="2">
        <v>67.7</v>
      </c>
      <c r="H5927" s="2">
        <v>32.299999999999997</v>
      </c>
      <c r="I5927" s="2" t="s">
        <v>19</v>
      </c>
      <c r="J5927" s="6">
        <v>0.55000000000000004</v>
      </c>
      <c r="K5927" s="2">
        <v>2002</v>
      </c>
      <c r="L5927" s="2" t="s">
        <v>21</v>
      </c>
      <c r="M5927" s="3">
        <v>37565</v>
      </c>
    </row>
    <row r="5928" spans="1:13" x14ac:dyDescent="0.2">
      <c r="A5928" s="1" t="s">
        <v>22</v>
      </c>
      <c r="B5928" s="2" t="s">
        <v>5699</v>
      </c>
      <c r="C5928" s="2" t="s">
        <v>24</v>
      </c>
      <c r="D5928" s="4">
        <v>53500000</v>
      </c>
      <c r="E5928" s="2" t="s">
        <v>5690</v>
      </c>
      <c r="F5928" s="2" t="s">
        <v>65</v>
      </c>
      <c r="G5928" s="2">
        <v>55.7</v>
      </c>
      <c r="H5928" s="2">
        <v>44.3</v>
      </c>
      <c r="I5928" s="2" t="s">
        <v>19</v>
      </c>
      <c r="J5928" s="6">
        <v>0.55000000000000004</v>
      </c>
      <c r="K5928" s="2">
        <v>2002</v>
      </c>
      <c r="L5928" s="2" t="s">
        <v>21</v>
      </c>
      <c r="M5928" s="3">
        <v>37565</v>
      </c>
    </row>
    <row r="5929" spans="1:13" x14ac:dyDescent="0.2">
      <c r="A5929" s="1" t="s">
        <v>13</v>
      </c>
      <c r="B5929" s="2" t="s">
        <v>5746</v>
      </c>
      <c r="C5929" s="2" t="s">
        <v>24</v>
      </c>
      <c r="D5929" s="4">
        <v>394516464</v>
      </c>
      <c r="E5929" s="2" t="s">
        <v>5690</v>
      </c>
      <c r="F5929" s="2" t="s">
        <v>59</v>
      </c>
      <c r="G5929" s="2">
        <v>61.6</v>
      </c>
      <c r="H5929" s="2">
        <v>38.4</v>
      </c>
      <c r="I5929" s="2" t="s">
        <v>19</v>
      </c>
      <c r="J5929" s="6">
        <v>0.55000000000000004</v>
      </c>
      <c r="K5929" s="2">
        <v>2002</v>
      </c>
      <c r="L5929" s="2" t="s">
        <v>21</v>
      </c>
      <c r="M5929" s="3">
        <v>37565</v>
      </c>
    </row>
    <row r="5930" spans="1:13" x14ac:dyDescent="0.2">
      <c r="A5930" s="1" t="s">
        <v>13</v>
      </c>
      <c r="B5930" s="2" t="s">
        <v>5737</v>
      </c>
      <c r="C5930" s="2" t="s">
        <v>24</v>
      </c>
      <c r="D5930" s="4">
        <v>100000000</v>
      </c>
      <c r="E5930" s="2" t="s">
        <v>5690</v>
      </c>
      <c r="F5930" s="2" t="s">
        <v>490</v>
      </c>
      <c r="G5930" s="2">
        <v>76.3</v>
      </c>
      <c r="H5930" s="2">
        <v>23.7</v>
      </c>
      <c r="I5930" s="2" t="s">
        <v>19</v>
      </c>
      <c r="J5930" s="6">
        <v>0.55000000000000004</v>
      </c>
      <c r="K5930" s="2">
        <v>2002</v>
      </c>
      <c r="L5930" s="2" t="s">
        <v>21</v>
      </c>
      <c r="M5930" s="3">
        <v>37565</v>
      </c>
    </row>
    <row r="5931" spans="1:13" x14ac:dyDescent="0.2">
      <c r="A5931" s="1" t="s">
        <v>205</v>
      </c>
      <c r="B5931" s="2" t="s">
        <v>5739</v>
      </c>
      <c r="C5931" s="2" t="s">
        <v>24</v>
      </c>
      <c r="D5931" s="4">
        <v>120000000</v>
      </c>
      <c r="E5931" s="2" t="s">
        <v>5690</v>
      </c>
      <c r="F5931" s="2" t="s">
        <v>107</v>
      </c>
      <c r="G5931" s="2">
        <v>64.900000000000006</v>
      </c>
      <c r="H5931" s="2">
        <v>35.1</v>
      </c>
      <c r="I5931" s="2" t="s">
        <v>19</v>
      </c>
      <c r="J5931" s="6">
        <v>0.55000000000000004</v>
      </c>
      <c r="K5931" s="2">
        <v>2002</v>
      </c>
      <c r="L5931" s="2" t="s">
        <v>49</v>
      </c>
      <c r="M5931" s="3">
        <v>37320</v>
      </c>
    </row>
    <row r="5932" spans="1:13" x14ac:dyDescent="0.2">
      <c r="A5932" s="1" t="s">
        <v>111</v>
      </c>
      <c r="B5932" s="2" t="s">
        <v>5773</v>
      </c>
      <c r="C5932" s="2" t="s">
        <v>24</v>
      </c>
      <c r="D5932" s="4">
        <v>356000000</v>
      </c>
      <c r="E5932" s="2" t="s">
        <v>5690</v>
      </c>
      <c r="F5932" s="2" t="s">
        <v>44</v>
      </c>
      <c r="G5932" s="2">
        <v>65.599999999999994</v>
      </c>
      <c r="H5932" s="2">
        <v>34.4</v>
      </c>
      <c r="I5932" s="2" t="s">
        <v>19</v>
      </c>
      <c r="J5932" s="6">
        <v>0.55000000000000004</v>
      </c>
      <c r="K5932" s="2">
        <v>2002</v>
      </c>
      <c r="L5932" s="2" t="s">
        <v>49</v>
      </c>
      <c r="M5932" s="3">
        <v>37320</v>
      </c>
    </row>
    <row r="5933" spans="1:13" x14ac:dyDescent="0.2">
      <c r="A5933" s="1" t="s">
        <v>13</v>
      </c>
      <c r="B5933" s="2" t="s">
        <v>5715</v>
      </c>
      <c r="C5933" s="2" t="s">
        <v>24</v>
      </c>
      <c r="D5933" s="4">
        <v>160000000</v>
      </c>
      <c r="E5933" s="2" t="s">
        <v>5690</v>
      </c>
      <c r="F5933" s="2" t="s">
        <v>140</v>
      </c>
      <c r="G5933" s="2">
        <v>70</v>
      </c>
      <c r="H5933" s="2">
        <v>30</v>
      </c>
      <c r="I5933" s="2" t="s">
        <v>19</v>
      </c>
      <c r="J5933" s="6">
        <v>0.55000000000000004</v>
      </c>
      <c r="K5933" s="2">
        <v>2002</v>
      </c>
      <c r="L5933" s="2" t="s">
        <v>49</v>
      </c>
      <c r="M5933" s="3">
        <v>37320</v>
      </c>
    </row>
    <row r="5934" spans="1:13" x14ac:dyDescent="0.2">
      <c r="A5934" s="1" t="s">
        <v>13</v>
      </c>
      <c r="B5934" s="2" t="s">
        <v>5716</v>
      </c>
      <c r="C5934" s="2" t="s">
        <v>24</v>
      </c>
      <c r="D5934" s="4">
        <v>98000000</v>
      </c>
      <c r="E5934" s="2" t="s">
        <v>5690</v>
      </c>
      <c r="F5934" s="2" t="s">
        <v>245</v>
      </c>
      <c r="G5934" s="2">
        <v>58.1</v>
      </c>
      <c r="H5934" s="2">
        <v>41.9</v>
      </c>
      <c r="I5934" s="2" t="s">
        <v>19</v>
      </c>
      <c r="J5934" s="6">
        <v>0.55000000000000004</v>
      </c>
      <c r="K5934" s="2">
        <v>2002</v>
      </c>
      <c r="L5934" s="2" t="s">
        <v>49</v>
      </c>
      <c r="M5934" s="3">
        <v>37320</v>
      </c>
    </row>
    <row r="5935" spans="1:13" x14ac:dyDescent="0.2">
      <c r="A5935" s="1" t="s">
        <v>22</v>
      </c>
      <c r="B5935" s="2" t="s">
        <v>5704</v>
      </c>
      <c r="C5935" s="2" t="s">
        <v>24</v>
      </c>
      <c r="D5935" s="4">
        <v>268653300</v>
      </c>
      <c r="E5935" s="2" t="s">
        <v>5690</v>
      </c>
      <c r="F5935" s="2" t="s">
        <v>59</v>
      </c>
      <c r="G5935" s="2">
        <v>50.4</v>
      </c>
      <c r="H5935" s="2">
        <v>49.6</v>
      </c>
      <c r="I5935" s="2" t="s">
        <v>26</v>
      </c>
      <c r="J5935" s="6">
        <v>0.55000000000000004</v>
      </c>
      <c r="K5935" s="2">
        <v>2002</v>
      </c>
      <c r="L5935" s="2" t="s">
        <v>49</v>
      </c>
      <c r="M5935" s="3">
        <v>37320</v>
      </c>
    </row>
    <row r="5936" spans="1:13" x14ac:dyDescent="0.2">
      <c r="A5936" s="1" t="s">
        <v>22</v>
      </c>
      <c r="B5936" s="2" t="s">
        <v>5734</v>
      </c>
      <c r="C5936" s="2" t="s">
        <v>24</v>
      </c>
      <c r="D5936" s="4">
        <v>239000000</v>
      </c>
      <c r="E5936" s="2" t="s">
        <v>5690</v>
      </c>
      <c r="F5936" s="2" t="s">
        <v>257</v>
      </c>
      <c r="G5936" s="2">
        <v>57.6</v>
      </c>
      <c r="H5936" s="2">
        <v>42.4</v>
      </c>
      <c r="I5936" s="2" t="s">
        <v>19</v>
      </c>
      <c r="J5936" s="6">
        <v>0.55000000000000004</v>
      </c>
      <c r="K5936" s="2">
        <v>2002</v>
      </c>
      <c r="L5936" s="2" t="s">
        <v>49</v>
      </c>
      <c r="M5936" s="3">
        <v>37320</v>
      </c>
    </row>
    <row r="5937" spans="1:13" x14ac:dyDescent="0.2">
      <c r="A5937" s="1" t="s">
        <v>13</v>
      </c>
      <c r="B5937" s="2" t="s">
        <v>5774</v>
      </c>
      <c r="C5937" s="2" t="s">
        <v>24</v>
      </c>
      <c r="D5937" s="4">
        <v>150000000</v>
      </c>
      <c r="E5937" s="2" t="s">
        <v>5690</v>
      </c>
      <c r="F5937" s="2" t="s">
        <v>48</v>
      </c>
      <c r="G5937" s="2">
        <v>69.8</v>
      </c>
      <c r="H5937" s="2">
        <v>30.2</v>
      </c>
      <c r="I5937" s="2" t="s">
        <v>19</v>
      </c>
      <c r="J5937" s="6">
        <v>0.55000000000000004</v>
      </c>
      <c r="K5937" s="2">
        <v>2002</v>
      </c>
      <c r="L5937" s="2" t="s">
        <v>49</v>
      </c>
      <c r="M5937" s="3">
        <v>37320</v>
      </c>
    </row>
    <row r="5938" spans="1:13" x14ac:dyDescent="0.2">
      <c r="A5938" s="1" t="s">
        <v>13</v>
      </c>
      <c r="B5938" s="2" t="s">
        <v>5724</v>
      </c>
      <c r="C5938" s="2" t="s">
        <v>24</v>
      </c>
      <c r="D5938" s="4">
        <v>176000000</v>
      </c>
      <c r="E5938" s="2" t="s">
        <v>5690</v>
      </c>
      <c r="F5938" s="2" t="s">
        <v>59</v>
      </c>
      <c r="G5938" s="2">
        <v>65</v>
      </c>
      <c r="H5938" s="2">
        <v>35</v>
      </c>
      <c r="I5938" s="2" t="s">
        <v>19</v>
      </c>
      <c r="J5938" s="6">
        <v>0.55000000000000004</v>
      </c>
      <c r="K5938" s="2">
        <v>2002</v>
      </c>
      <c r="L5938" s="2" t="s">
        <v>49</v>
      </c>
      <c r="M5938" s="3">
        <v>37320</v>
      </c>
    </row>
    <row r="5939" spans="1:13" x14ac:dyDescent="0.2">
      <c r="A5939" s="1" t="s">
        <v>217</v>
      </c>
      <c r="B5939" s="2" t="s">
        <v>5697</v>
      </c>
      <c r="C5939" s="2" t="s">
        <v>24</v>
      </c>
      <c r="D5939" s="4">
        <v>265000000</v>
      </c>
      <c r="E5939" s="2" t="s">
        <v>5690</v>
      </c>
      <c r="F5939" s="2" t="s">
        <v>107</v>
      </c>
      <c r="G5939" s="2">
        <v>60.9</v>
      </c>
      <c r="H5939" s="2">
        <v>39.1</v>
      </c>
      <c r="I5939" s="2" t="s">
        <v>19</v>
      </c>
      <c r="J5939" s="6">
        <v>0.55000000000000004</v>
      </c>
      <c r="K5939" s="2">
        <v>2002</v>
      </c>
      <c r="L5939" s="2" t="s">
        <v>49</v>
      </c>
      <c r="M5939" s="3">
        <v>37320</v>
      </c>
    </row>
    <row r="5940" spans="1:13" x14ac:dyDescent="0.2">
      <c r="A5940" s="1" t="s">
        <v>22</v>
      </c>
      <c r="B5940" s="2" t="s">
        <v>5719</v>
      </c>
      <c r="C5940" s="2" t="s">
        <v>24</v>
      </c>
      <c r="D5940" s="4">
        <v>34000000</v>
      </c>
      <c r="E5940" s="2" t="s">
        <v>5690</v>
      </c>
      <c r="F5940" s="2" t="s">
        <v>107</v>
      </c>
      <c r="G5940" s="2">
        <v>59.2</v>
      </c>
      <c r="H5940" s="2">
        <v>40.799999999999997</v>
      </c>
      <c r="I5940" s="2" t="s">
        <v>19</v>
      </c>
      <c r="J5940" s="6">
        <v>0.55000000000000004</v>
      </c>
      <c r="K5940" s="2">
        <v>2002</v>
      </c>
      <c r="L5940" s="2" t="s">
        <v>49</v>
      </c>
      <c r="M5940" s="3">
        <v>37320</v>
      </c>
    </row>
    <row r="5941" spans="1:13" x14ac:dyDescent="0.2">
      <c r="A5941" s="1" t="s">
        <v>69</v>
      </c>
      <c r="B5941" s="2" t="s">
        <v>5707</v>
      </c>
      <c r="C5941" s="2" t="s">
        <v>24</v>
      </c>
      <c r="D5941" s="4">
        <v>230000000</v>
      </c>
      <c r="E5941" s="2" t="s">
        <v>5690</v>
      </c>
      <c r="F5941" s="2" t="s">
        <v>51</v>
      </c>
      <c r="G5941" s="2">
        <v>58</v>
      </c>
      <c r="H5941" s="2">
        <v>42</v>
      </c>
      <c r="I5941" s="2" t="s">
        <v>19</v>
      </c>
      <c r="J5941" s="6">
        <v>0.55000000000000004</v>
      </c>
      <c r="K5941" s="2">
        <v>2002</v>
      </c>
      <c r="L5941" s="2" t="s">
        <v>49</v>
      </c>
      <c r="M5941" s="3">
        <v>37320</v>
      </c>
    </row>
    <row r="5942" spans="1:13" x14ac:dyDescent="0.2">
      <c r="A5942" s="1" t="s">
        <v>22</v>
      </c>
      <c r="B5942" s="2" t="s">
        <v>5721</v>
      </c>
      <c r="C5942" s="2" t="s">
        <v>24</v>
      </c>
      <c r="D5942" s="4">
        <v>84900000</v>
      </c>
      <c r="E5942" s="2" t="s">
        <v>5690</v>
      </c>
      <c r="F5942" s="2" t="s">
        <v>107</v>
      </c>
      <c r="G5942" s="2">
        <v>65.8</v>
      </c>
      <c r="H5942" s="2">
        <v>34.200000000000003</v>
      </c>
      <c r="I5942" s="2" t="s">
        <v>19</v>
      </c>
      <c r="J5942" s="6">
        <v>0.55000000000000004</v>
      </c>
      <c r="K5942" s="2">
        <v>2002</v>
      </c>
      <c r="L5942" s="2" t="s">
        <v>49</v>
      </c>
      <c r="M5942" s="3">
        <v>37320</v>
      </c>
    </row>
    <row r="5943" spans="1:13" x14ac:dyDescent="0.2">
      <c r="A5943" s="1" t="s">
        <v>242</v>
      </c>
      <c r="B5943" s="2" t="s">
        <v>5775</v>
      </c>
      <c r="C5943" s="2" t="s">
        <v>24</v>
      </c>
      <c r="D5943" s="4">
        <v>150000000</v>
      </c>
      <c r="E5943" s="2" t="s">
        <v>5690</v>
      </c>
      <c r="F5943" s="2" t="s">
        <v>107</v>
      </c>
      <c r="G5943" s="2">
        <v>56.3</v>
      </c>
      <c r="H5943" s="2">
        <v>43.7</v>
      </c>
      <c r="I5943" s="2" t="s">
        <v>19</v>
      </c>
      <c r="J5943" s="6">
        <v>0.55000000000000004</v>
      </c>
      <c r="K5943" s="2">
        <v>2002</v>
      </c>
      <c r="L5943" s="2" t="s">
        <v>49</v>
      </c>
      <c r="M5943" s="3">
        <v>37320</v>
      </c>
    </row>
    <row r="5944" spans="1:13" x14ac:dyDescent="0.2">
      <c r="A5944" s="1" t="s">
        <v>108</v>
      </c>
      <c r="B5944" s="2" t="s">
        <v>5738</v>
      </c>
      <c r="C5944" s="2" t="s">
        <v>24</v>
      </c>
      <c r="D5944" s="4">
        <v>251700000</v>
      </c>
      <c r="E5944" s="2" t="s">
        <v>5690</v>
      </c>
      <c r="F5944" s="2" t="s">
        <v>107</v>
      </c>
      <c r="G5944" s="2">
        <v>67.2</v>
      </c>
      <c r="H5944" s="2">
        <v>32.799999999999997</v>
      </c>
      <c r="I5944" s="2" t="s">
        <v>19</v>
      </c>
      <c r="J5944" s="6">
        <v>0.55000000000000004</v>
      </c>
      <c r="K5944" s="2">
        <v>2002</v>
      </c>
      <c r="L5944" s="2" t="s">
        <v>49</v>
      </c>
      <c r="M5944" s="3">
        <v>37320</v>
      </c>
    </row>
    <row r="5945" spans="1:13" x14ac:dyDescent="0.2">
      <c r="A5945" s="1" t="s">
        <v>91</v>
      </c>
      <c r="B5945" s="2" t="s">
        <v>4267</v>
      </c>
      <c r="C5945" s="2" t="s">
        <v>24</v>
      </c>
      <c r="D5945" s="4">
        <v>207000000</v>
      </c>
      <c r="E5945" s="2" t="s">
        <v>5690</v>
      </c>
      <c r="F5945" s="2" t="s">
        <v>76</v>
      </c>
      <c r="G5945" s="2">
        <v>65.73</v>
      </c>
      <c r="H5945" s="2">
        <v>34.270000000000003</v>
      </c>
      <c r="I5945" s="2" t="s">
        <v>19</v>
      </c>
      <c r="J5945" s="6">
        <v>0.55000000000000004</v>
      </c>
      <c r="K5945" s="2">
        <v>2001</v>
      </c>
      <c r="L5945" s="2" t="s">
        <v>36</v>
      </c>
      <c r="M5945" s="3">
        <v>37201</v>
      </c>
    </row>
    <row r="5946" spans="1:13" x14ac:dyDescent="0.2">
      <c r="A5946" s="1" t="s">
        <v>13</v>
      </c>
      <c r="B5946" s="2" t="s">
        <v>3704</v>
      </c>
      <c r="C5946" s="2" t="s">
        <v>24</v>
      </c>
      <c r="D5946" s="4">
        <v>221000000</v>
      </c>
      <c r="E5946" s="2" t="s">
        <v>5690</v>
      </c>
      <c r="F5946" s="2" t="s">
        <v>233</v>
      </c>
      <c r="G5946" s="2">
        <v>58.5</v>
      </c>
      <c r="H5946" s="2">
        <v>41.5</v>
      </c>
      <c r="I5946" s="2" t="s">
        <v>19</v>
      </c>
      <c r="J5946" s="6">
        <v>0.55000000000000004</v>
      </c>
      <c r="K5946" s="2">
        <v>2001</v>
      </c>
      <c r="L5946" s="2" t="s">
        <v>36</v>
      </c>
      <c r="M5946" s="3">
        <v>37201</v>
      </c>
    </row>
    <row r="5947" spans="1:13" x14ac:dyDescent="0.2">
      <c r="A5947" s="1" t="s">
        <v>83</v>
      </c>
      <c r="B5947" s="2" t="s">
        <v>5696</v>
      </c>
      <c r="C5947" s="2" t="s">
        <v>24</v>
      </c>
      <c r="D5947" s="4">
        <v>195000000</v>
      </c>
      <c r="E5947" s="2" t="s">
        <v>5690</v>
      </c>
      <c r="F5947" s="2" t="s">
        <v>107</v>
      </c>
      <c r="G5947" s="2">
        <v>72.14</v>
      </c>
      <c r="H5947" s="2">
        <v>27.86</v>
      </c>
      <c r="I5947" s="2" t="s">
        <v>19</v>
      </c>
      <c r="J5947" s="6">
        <v>0.55000000000000004</v>
      </c>
      <c r="K5947" s="2">
        <v>2001</v>
      </c>
      <c r="L5947" s="2" t="s">
        <v>36</v>
      </c>
      <c r="M5947" s="3">
        <v>37201</v>
      </c>
    </row>
    <row r="5948" spans="1:13" x14ac:dyDescent="0.2">
      <c r="A5948" s="1" t="s">
        <v>13</v>
      </c>
      <c r="B5948" s="2" t="s">
        <v>5727</v>
      </c>
      <c r="C5948" s="2" t="s">
        <v>24</v>
      </c>
      <c r="D5948" s="4">
        <v>82110000</v>
      </c>
      <c r="E5948" s="2" t="s">
        <v>5690</v>
      </c>
      <c r="F5948" s="2" t="s">
        <v>76</v>
      </c>
      <c r="G5948" s="2">
        <v>68.069999999999993</v>
      </c>
      <c r="H5948" s="2">
        <v>31.93</v>
      </c>
      <c r="I5948" s="2" t="s">
        <v>19</v>
      </c>
      <c r="J5948" s="6">
        <v>0.55000000000000004</v>
      </c>
      <c r="K5948" s="2">
        <v>2001</v>
      </c>
      <c r="L5948" s="2" t="s">
        <v>36</v>
      </c>
      <c r="M5948" s="3">
        <v>37201</v>
      </c>
    </row>
    <row r="5949" spans="1:13" x14ac:dyDescent="0.2">
      <c r="A5949" s="1" t="s">
        <v>22</v>
      </c>
      <c r="B5949" s="2" t="s">
        <v>5719</v>
      </c>
      <c r="C5949" s="2" t="s">
        <v>24</v>
      </c>
      <c r="D5949" s="4">
        <v>34000000</v>
      </c>
      <c r="E5949" s="2" t="s">
        <v>5690</v>
      </c>
      <c r="F5949" s="2" t="s">
        <v>107</v>
      </c>
      <c r="G5949" s="2">
        <v>58.65</v>
      </c>
      <c r="H5949" s="2">
        <v>41.35</v>
      </c>
      <c r="I5949" s="2" t="s">
        <v>26</v>
      </c>
      <c r="J5949" s="2" t="s">
        <v>20</v>
      </c>
      <c r="K5949" s="2">
        <v>2001</v>
      </c>
      <c r="L5949" s="2" t="s">
        <v>36</v>
      </c>
      <c r="M5949" s="3">
        <v>37201</v>
      </c>
    </row>
    <row r="5950" spans="1:13" x14ac:dyDescent="0.2">
      <c r="A5950" s="1" t="s">
        <v>22</v>
      </c>
      <c r="B5950" s="2" t="s">
        <v>5719</v>
      </c>
      <c r="C5950" s="2" t="s">
        <v>24</v>
      </c>
      <c r="D5950" s="4">
        <v>34000000</v>
      </c>
      <c r="E5950" s="2" t="s">
        <v>5690</v>
      </c>
      <c r="F5950" s="2" t="s">
        <v>107</v>
      </c>
      <c r="G5950" s="2">
        <v>54.5</v>
      </c>
      <c r="H5950" s="2">
        <v>45.5</v>
      </c>
      <c r="I5950" s="2" t="s">
        <v>19</v>
      </c>
      <c r="J5950" s="6">
        <v>0.55000000000000004</v>
      </c>
      <c r="K5950" s="2">
        <v>2001</v>
      </c>
      <c r="L5950" s="2" t="s">
        <v>36</v>
      </c>
      <c r="M5950" s="3">
        <v>37201</v>
      </c>
    </row>
    <row r="5951" spans="1:13" x14ac:dyDescent="0.2">
      <c r="A5951" s="1" t="s">
        <v>205</v>
      </c>
      <c r="B5951" s="2" t="s">
        <v>5739</v>
      </c>
      <c r="C5951" s="2" t="s">
        <v>24</v>
      </c>
      <c r="D5951" s="4">
        <v>236000000</v>
      </c>
      <c r="E5951" s="2" t="s">
        <v>5690</v>
      </c>
      <c r="F5951" s="2" t="s">
        <v>97</v>
      </c>
      <c r="G5951" s="2">
        <v>63.4</v>
      </c>
      <c r="H5951" s="2">
        <v>36.6</v>
      </c>
      <c r="I5951" s="2" t="s">
        <v>26</v>
      </c>
      <c r="J5951" s="2" t="s">
        <v>20</v>
      </c>
      <c r="K5951" s="2">
        <v>2000</v>
      </c>
      <c r="L5951" s="2" t="s">
        <v>21</v>
      </c>
      <c r="M5951" s="3">
        <v>36837</v>
      </c>
    </row>
    <row r="5952" spans="1:13" x14ac:dyDescent="0.2">
      <c r="A5952" s="1" t="s">
        <v>242</v>
      </c>
      <c r="B5952" s="2" t="s">
        <v>5705</v>
      </c>
      <c r="C5952" s="2" t="s">
        <v>24</v>
      </c>
      <c r="D5952" s="4">
        <v>153200000</v>
      </c>
      <c r="E5952" s="2" t="s">
        <v>5690</v>
      </c>
      <c r="F5952" s="2" t="s">
        <v>59</v>
      </c>
      <c r="G5952" s="2">
        <v>79.2</v>
      </c>
      <c r="H5952" s="2">
        <v>20.8</v>
      </c>
      <c r="I5952" s="2" t="s">
        <v>19</v>
      </c>
      <c r="J5952" s="2" t="s">
        <v>20</v>
      </c>
      <c r="K5952" s="2">
        <v>2000</v>
      </c>
      <c r="L5952" s="2" t="s">
        <v>21</v>
      </c>
      <c r="M5952" s="3">
        <v>36837</v>
      </c>
    </row>
    <row r="5953" spans="1:13" x14ac:dyDescent="0.2">
      <c r="A5953" s="1" t="s">
        <v>217</v>
      </c>
      <c r="B5953" s="2" t="s">
        <v>5697</v>
      </c>
      <c r="C5953" s="2" t="s">
        <v>24</v>
      </c>
      <c r="D5953" s="4">
        <v>215000000</v>
      </c>
      <c r="E5953" s="2" t="s">
        <v>5690</v>
      </c>
      <c r="F5953" s="2" t="s">
        <v>233</v>
      </c>
      <c r="G5953" s="2">
        <v>62.5</v>
      </c>
      <c r="H5953" s="2">
        <v>37.5</v>
      </c>
      <c r="I5953" s="2" t="s">
        <v>26</v>
      </c>
      <c r="J5953" s="2" t="s">
        <v>20</v>
      </c>
      <c r="K5953" s="2">
        <v>2000</v>
      </c>
      <c r="L5953" s="2" t="s">
        <v>21</v>
      </c>
      <c r="M5953" s="3">
        <v>36837</v>
      </c>
    </row>
    <row r="5954" spans="1:13" x14ac:dyDescent="0.2">
      <c r="A5954" s="1" t="s">
        <v>22</v>
      </c>
      <c r="B5954" s="2" t="s">
        <v>5754</v>
      </c>
      <c r="C5954" s="2" t="s">
        <v>24</v>
      </c>
      <c r="D5954" s="4">
        <v>49200000</v>
      </c>
      <c r="E5954" s="2" t="s">
        <v>5690</v>
      </c>
      <c r="F5954" s="2" t="s">
        <v>78</v>
      </c>
      <c r="G5954" s="2">
        <v>61.3</v>
      </c>
      <c r="H5954" s="2">
        <v>38.700000000000003</v>
      </c>
      <c r="I5954" s="2" t="s">
        <v>26</v>
      </c>
      <c r="J5954" s="2" t="s">
        <v>20</v>
      </c>
      <c r="K5954" s="2">
        <v>2000</v>
      </c>
      <c r="L5954" s="2" t="s">
        <v>21</v>
      </c>
      <c r="M5954" s="3">
        <v>36837</v>
      </c>
    </row>
    <row r="5955" spans="1:13" x14ac:dyDescent="0.2">
      <c r="A5955" s="1" t="s">
        <v>79</v>
      </c>
      <c r="B5955" s="2" t="s">
        <v>5720</v>
      </c>
      <c r="C5955" s="2" t="s">
        <v>24</v>
      </c>
      <c r="D5955" s="4">
        <v>187000000</v>
      </c>
      <c r="E5955" s="2" t="s">
        <v>5690</v>
      </c>
      <c r="F5955" s="2" t="s">
        <v>176</v>
      </c>
      <c r="G5955" s="2">
        <v>69.900000000000006</v>
      </c>
      <c r="H5955" s="2">
        <v>30.1</v>
      </c>
      <c r="I5955" s="2" t="s">
        <v>19</v>
      </c>
      <c r="J5955" s="2" t="s">
        <v>20</v>
      </c>
      <c r="K5955" s="2">
        <v>2000</v>
      </c>
      <c r="L5955" s="2" t="s">
        <v>21</v>
      </c>
      <c r="M5955" s="3">
        <v>36837</v>
      </c>
    </row>
    <row r="5956" spans="1:13" x14ac:dyDescent="0.2">
      <c r="A5956" s="1" t="s">
        <v>217</v>
      </c>
      <c r="B5956" s="2" t="s">
        <v>5697</v>
      </c>
      <c r="C5956" s="2" t="s">
        <v>24</v>
      </c>
      <c r="D5956" s="4">
        <v>215000000</v>
      </c>
      <c r="E5956" s="2" t="s">
        <v>5690</v>
      </c>
      <c r="F5956" s="2" t="s">
        <v>136</v>
      </c>
      <c r="G5956" s="2">
        <v>65.3</v>
      </c>
      <c r="H5956" s="2">
        <v>34.700000000000003</v>
      </c>
      <c r="I5956" s="2" t="s">
        <v>26</v>
      </c>
      <c r="J5956" s="2" t="s">
        <v>20</v>
      </c>
      <c r="K5956" s="2">
        <v>2000</v>
      </c>
      <c r="L5956" s="2" t="s">
        <v>49</v>
      </c>
      <c r="M5956" s="3">
        <v>36592</v>
      </c>
    </row>
    <row r="5957" spans="1:13" x14ac:dyDescent="0.2">
      <c r="A5957" s="1" t="s">
        <v>22</v>
      </c>
      <c r="B5957" s="2" t="s">
        <v>5754</v>
      </c>
      <c r="C5957" s="2" t="s">
        <v>24</v>
      </c>
      <c r="D5957" s="4">
        <v>49200000</v>
      </c>
      <c r="E5957" s="2" t="s">
        <v>5690</v>
      </c>
      <c r="F5957" s="2" t="s">
        <v>95</v>
      </c>
      <c r="G5957" s="2">
        <v>65.8</v>
      </c>
      <c r="H5957" s="2">
        <v>34.200000000000003</v>
      </c>
      <c r="I5957" s="2" t="s">
        <v>26</v>
      </c>
      <c r="J5957" s="2" t="s">
        <v>20</v>
      </c>
      <c r="K5957" s="2">
        <v>2000</v>
      </c>
      <c r="L5957" s="2" t="s">
        <v>49</v>
      </c>
      <c r="M5957" s="3">
        <v>36592</v>
      </c>
    </row>
    <row r="5958" spans="1:13" x14ac:dyDescent="0.2">
      <c r="A5958" s="1" t="s">
        <v>52</v>
      </c>
      <c r="B5958" s="2" t="s">
        <v>5686</v>
      </c>
      <c r="C5958" s="2" t="s">
        <v>24</v>
      </c>
      <c r="D5958" s="4">
        <v>137750000</v>
      </c>
      <c r="E5958" s="2" t="s">
        <v>5690</v>
      </c>
      <c r="F5958" s="2" t="s">
        <v>136</v>
      </c>
      <c r="G5958" s="2">
        <v>74.3</v>
      </c>
      <c r="H5958" s="2">
        <v>25.7</v>
      </c>
      <c r="I5958" s="2" t="s">
        <v>19</v>
      </c>
      <c r="J5958" s="2" t="s">
        <v>20</v>
      </c>
      <c r="K5958" s="2">
        <v>1998</v>
      </c>
      <c r="L5958" s="2" t="s">
        <v>21</v>
      </c>
      <c r="M5958" s="3">
        <v>36102</v>
      </c>
    </row>
    <row r="5959" spans="1:13" x14ac:dyDescent="0.2">
      <c r="A5959" s="1" t="s">
        <v>511</v>
      </c>
      <c r="B5959" s="2" t="s">
        <v>5749</v>
      </c>
      <c r="C5959" s="2" t="s">
        <v>24</v>
      </c>
      <c r="D5959" s="4">
        <v>15000000</v>
      </c>
      <c r="E5959" s="2" t="s">
        <v>5690</v>
      </c>
      <c r="F5959" s="2" t="s">
        <v>233</v>
      </c>
      <c r="G5959" s="2">
        <v>50.4</v>
      </c>
      <c r="H5959" s="2">
        <v>49.6</v>
      </c>
      <c r="I5959" s="2" t="s">
        <v>26</v>
      </c>
      <c r="J5959" s="2" t="s">
        <v>20</v>
      </c>
      <c r="K5959" s="2">
        <v>1998</v>
      </c>
      <c r="L5959" s="2" t="s">
        <v>21</v>
      </c>
      <c r="M5959" s="3">
        <v>36102</v>
      </c>
    </row>
    <row r="5960" spans="1:13" x14ac:dyDescent="0.2">
      <c r="A5960" s="1" t="s">
        <v>22</v>
      </c>
      <c r="B5960" s="2" t="s">
        <v>5736</v>
      </c>
      <c r="C5960" s="2" t="s">
        <v>24</v>
      </c>
      <c r="D5960" s="4">
        <v>19000000</v>
      </c>
      <c r="E5960" s="2" t="s">
        <v>5690</v>
      </c>
      <c r="F5960" s="2" t="s">
        <v>5776</v>
      </c>
      <c r="G5960" s="2">
        <v>67.8</v>
      </c>
      <c r="H5960" s="2">
        <v>32.200000000000003</v>
      </c>
      <c r="I5960" s="2" t="s">
        <v>19</v>
      </c>
      <c r="J5960" s="2" t="s">
        <v>20</v>
      </c>
      <c r="K5960" s="2">
        <v>1998</v>
      </c>
      <c r="L5960" s="2" t="s">
        <v>21</v>
      </c>
      <c r="M5960" s="3">
        <v>36102</v>
      </c>
    </row>
    <row r="5961" spans="1:13" x14ac:dyDescent="0.2">
      <c r="A5961" s="1" t="s">
        <v>511</v>
      </c>
      <c r="B5961" s="2" t="s">
        <v>5749</v>
      </c>
      <c r="C5961" s="2" t="s">
        <v>24</v>
      </c>
      <c r="D5961" s="4">
        <v>15000000</v>
      </c>
      <c r="E5961" s="2" t="s">
        <v>5690</v>
      </c>
      <c r="F5961" s="2" t="s">
        <v>159</v>
      </c>
      <c r="G5961" s="2">
        <v>65.2</v>
      </c>
      <c r="H5961" s="2">
        <v>34.9</v>
      </c>
      <c r="I5961" s="2" t="s">
        <v>26</v>
      </c>
      <c r="J5961" s="2" t="s">
        <v>20</v>
      </c>
      <c r="K5961" s="2">
        <v>1998</v>
      </c>
      <c r="L5961" s="2" t="s">
        <v>49</v>
      </c>
      <c r="M5961" s="3">
        <v>35948</v>
      </c>
    </row>
    <row r="5962" spans="1:13" x14ac:dyDescent="0.2">
      <c r="A5962" s="1" t="s">
        <v>22</v>
      </c>
      <c r="B5962" s="2" t="s">
        <v>5736</v>
      </c>
      <c r="C5962" s="2" t="s">
        <v>24</v>
      </c>
      <c r="D5962" s="4">
        <v>19000000</v>
      </c>
      <c r="E5962" s="2" t="s">
        <v>5690</v>
      </c>
      <c r="F5962" s="2" t="s">
        <v>245</v>
      </c>
      <c r="G5962" s="2">
        <v>66.2</v>
      </c>
      <c r="H5962" s="2">
        <v>33.799999999999997</v>
      </c>
      <c r="I5962" s="2" t="s">
        <v>26</v>
      </c>
      <c r="J5962" s="2" t="s">
        <v>20</v>
      </c>
      <c r="K5962" s="2">
        <v>1998</v>
      </c>
      <c r="L5962" s="2" t="s">
        <v>49</v>
      </c>
      <c r="M5962" s="3">
        <v>35948</v>
      </c>
    </row>
    <row r="5963" spans="1:13" x14ac:dyDescent="0.2">
      <c r="A5963" s="1" t="s">
        <v>22</v>
      </c>
      <c r="B5963" s="2" t="s">
        <v>5698</v>
      </c>
      <c r="C5963" s="2" t="s">
        <v>24</v>
      </c>
      <c r="D5963" s="4">
        <v>85000000</v>
      </c>
      <c r="E5963" s="2" t="s">
        <v>5690</v>
      </c>
      <c r="F5963" s="2" t="s">
        <v>76</v>
      </c>
      <c r="G5963" s="2">
        <v>74.2</v>
      </c>
      <c r="H5963" s="2">
        <v>25.8</v>
      </c>
      <c r="I5963" s="2" t="s">
        <v>19</v>
      </c>
      <c r="J5963" s="2" t="s">
        <v>20</v>
      </c>
      <c r="K5963" s="2">
        <v>1998</v>
      </c>
      <c r="L5963" s="2" t="s">
        <v>49</v>
      </c>
      <c r="M5963" s="3">
        <v>35948</v>
      </c>
    </row>
    <row r="5964" spans="1:13" x14ac:dyDescent="0.2">
      <c r="A5964" s="1" t="s">
        <v>205</v>
      </c>
      <c r="B5964" s="2" t="s">
        <v>5739</v>
      </c>
      <c r="C5964" s="2" t="s">
        <v>24</v>
      </c>
      <c r="D5964" s="4">
        <v>145000000</v>
      </c>
      <c r="E5964" s="2" t="s">
        <v>5690</v>
      </c>
      <c r="F5964" s="2" t="s">
        <v>130</v>
      </c>
      <c r="G5964" s="2">
        <v>65.3</v>
      </c>
      <c r="H5964" s="2">
        <v>34.700000000000003</v>
      </c>
      <c r="I5964" s="2" t="s">
        <v>26</v>
      </c>
      <c r="J5964" s="2" t="s">
        <v>20</v>
      </c>
      <c r="K5964" s="2">
        <v>1996</v>
      </c>
      <c r="L5964" s="2" t="s">
        <v>21</v>
      </c>
      <c r="M5964" s="3">
        <v>35374</v>
      </c>
    </row>
    <row r="5965" spans="1:13" x14ac:dyDescent="0.2">
      <c r="A5965" s="1" t="s">
        <v>242</v>
      </c>
      <c r="B5965" s="2" t="s">
        <v>5705</v>
      </c>
      <c r="C5965" s="2" t="s">
        <v>24</v>
      </c>
      <c r="D5965" s="4">
        <v>8000000</v>
      </c>
      <c r="E5965" s="2" t="s">
        <v>5690</v>
      </c>
      <c r="F5965" s="2" t="s">
        <v>107</v>
      </c>
      <c r="G5965" s="2">
        <v>77.8</v>
      </c>
      <c r="H5965" s="2">
        <v>22.2</v>
      </c>
      <c r="I5965" s="2" t="s">
        <v>19</v>
      </c>
      <c r="J5965" s="2" t="s">
        <v>20</v>
      </c>
      <c r="K5965" s="2">
        <v>1996</v>
      </c>
      <c r="L5965" s="2" t="s">
        <v>21</v>
      </c>
      <c r="M5965" s="3">
        <v>35374</v>
      </c>
    </row>
    <row r="5966" spans="1:13" x14ac:dyDescent="0.2">
      <c r="A5966" s="1" t="s">
        <v>23</v>
      </c>
      <c r="B5966" s="2" t="s">
        <v>23</v>
      </c>
      <c r="C5966" s="2" t="s">
        <v>24</v>
      </c>
      <c r="D5966" s="4">
        <v>450000000</v>
      </c>
      <c r="E5966" s="2" t="s">
        <v>5690</v>
      </c>
      <c r="F5966" s="2">
        <v>143</v>
      </c>
      <c r="G5966" s="2">
        <v>48.8</v>
      </c>
      <c r="H5966" s="2">
        <v>51.2</v>
      </c>
      <c r="I5966" s="2" t="s">
        <v>26</v>
      </c>
      <c r="J5966" s="2" t="s">
        <v>27</v>
      </c>
      <c r="K5966" s="2">
        <v>1990</v>
      </c>
      <c r="L5966" s="2" t="s">
        <v>21</v>
      </c>
      <c r="M5966" s="3">
        <v>33183</v>
      </c>
    </row>
    <row r="5967" spans="1:13" x14ac:dyDescent="0.2">
      <c r="A5967" s="1" t="s">
        <v>339</v>
      </c>
      <c r="B5967" s="2" t="s">
        <v>2568</v>
      </c>
      <c r="C5967" s="2" t="s">
        <v>15</v>
      </c>
      <c r="D5967" s="2" t="s">
        <v>2935</v>
      </c>
      <c r="E5967" s="2" t="s">
        <v>5777</v>
      </c>
      <c r="F5967" s="2" t="s">
        <v>65</v>
      </c>
      <c r="G5967" s="2">
        <v>70.2</v>
      </c>
      <c r="H5967" s="2">
        <v>29.8</v>
      </c>
      <c r="I5967" s="2" t="s">
        <v>19</v>
      </c>
      <c r="J5967" s="2" t="s">
        <v>20</v>
      </c>
      <c r="K5967" s="2">
        <v>2013</v>
      </c>
      <c r="L5967" s="2" t="s">
        <v>36</v>
      </c>
      <c r="M5967" s="3">
        <v>41513</v>
      </c>
    </row>
    <row r="5968" spans="1:13" x14ac:dyDescent="0.2">
      <c r="A5968" s="1" t="s">
        <v>150</v>
      </c>
      <c r="B5968" s="2" t="s">
        <v>201</v>
      </c>
      <c r="C5968" s="2" t="s">
        <v>15</v>
      </c>
      <c r="D5968" s="2" t="s">
        <v>5778</v>
      </c>
      <c r="E5968" s="2" t="s">
        <v>5777</v>
      </c>
      <c r="F5968" s="2" t="s">
        <v>76</v>
      </c>
      <c r="G5968" s="2">
        <v>59.4</v>
      </c>
      <c r="H5968" s="2">
        <v>40.6</v>
      </c>
      <c r="I5968" s="2" t="s">
        <v>26</v>
      </c>
      <c r="J5968" s="2" t="s">
        <v>20</v>
      </c>
      <c r="K5968" s="2">
        <v>2012</v>
      </c>
      <c r="L5968" s="2" t="s">
        <v>49</v>
      </c>
      <c r="M5968" s="3">
        <v>41065</v>
      </c>
    </row>
    <row r="5969" spans="1:13" x14ac:dyDescent="0.2">
      <c r="A5969" s="1" t="s">
        <v>363</v>
      </c>
      <c r="B5969" s="2" t="s">
        <v>1674</v>
      </c>
      <c r="C5969" s="2" t="s">
        <v>24</v>
      </c>
      <c r="D5969" s="2" t="s">
        <v>5779</v>
      </c>
      <c r="E5969" s="2" t="s">
        <v>5777</v>
      </c>
      <c r="F5969" s="2" t="s">
        <v>97</v>
      </c>
      <c r="G5969" s="2">
        <v>62.7</v>
      </c>
      <c r="H5969" s="2">
        <v>37.299999999999997</v>
      </c>
      <c r="I5969" s="2" t="s">
        <v>19</v>
      </c>
      <c r="J5969" s="2" t="s">
        <v>27</v>
      </c>
      <c r="K5969" s="2">
        <v>2010</v>
      </c>
      <c r="L5969" s="2" t="s">
        <v>21</v>
      </c>
      <c r="M5969" s="3">
        <v>40484</v>
      </c>
    </row>
    <row r="5970" spans="1:13" x14ac:dyDescent="0.2">
      <c r="A5970" s="1" t="s">
        <v>141</v>
      </c>
      <c r="B5970" s="2" t="s">
        <v>5780</v>
      </c>
      <c r="C5970" s="2" t="s">
        <v>15</v>
      </c>
      <c r="D5970" s="2" t="s">
        <v>5781</v>
      </c>
      <c r="E5970" s="2" t="s">
        <v>5777</v>
      </c>
      <c r="F5970" s="2" t="s">
        <v>107</v>
      </c>
      <c r="G5970" s="2">
        <v>49</v>
      </c>
      <c r="H5970" s="2">
        <v>51</v>
      </c>
      <c r="I5970" s="2" t="s">
        <v>26</v>
      </c>
      <c r="J5970" s="2" t="s">
        <v>20</v>
      </c>
      <c r="K5970" s="2">
        <v>2007</v>
      </c>
      <c r="L5970" s="2" t="s">
        <v>36</v>
      </c>
      <c r="M5970" s="3">
        <v>39147</v>
      </c>
    </row>
    <row r="5971" spans="1:13" x14ac:dyDescent="0.2">
      <c r="A5971" s="1" t="s">
        <v>568</v>
      </c>
      <c r="B5971" s="2" t="s">
        <v>614</v>
      </c>
      <c r="C5971" s="2" t="s">
        <v>42</v>
      </c>
      <c r="D5971" s="2" t="s">
        <v>2043</v>
      </c>
      <c r="E5971" s="2" t="s">
        <v>5777</v>
      </c>
      <c r="F5971" s="2" t="s">
        <v>97</v>
      </c>
      <c r="G5971" s="2">
        <v>48.7</v>
      </c>
      <c r="H5971" s="2">
        <v>51.3</v>
      </c>
      <c r="I5971" s="2" t="s">
        <v>26</v>
      </c>
      <c r="J5971" s="2" t="s">
        <v>20</v>
      </c>
      <c r="K5971" s="2">
        <v>2006</v>
      </c>
      <c r="L5971" s="2" t="s">
        <v>21</v>
      </c>
      <c r="M5971" s="3">
        <v>39028</v>
      </c>
    </row>
    <row r="5972" spans="1:13" x14ac:dyDescent="0.2">
      <c r="A5972" s="1" t="s">
        <v>108</v>
      </c>
      <c r="B5972" s="2" t="s">
        <v>147</v>
      </c>
      <c r="C5972" s="2" t="s">
        <v>42</v>
      </c>
      <c r="D5972" s="2" t="s">
        <v>5782</v>
      </c>
      <c r="E5972" s="2" t="s">
        <v>5777</v>
      </c>
      <c r="F5972" s="2" t="s">
        <v>55</v>
      </c>
      <c r="G5972" s="2">
        <v>58.5</v>
      </c>
      <c r="H5972" s="2">
        <v>41.5</v>
      </c>
      <c r="I5972" s="2" t="s">
        <v>26</v>
      </c>
      <c r="J5972" s="2" t="s">
        <v>20</v>
      </c>
      <c r="K5972" s="2">
        <v>2000</v>
      </c>
      <c r="L5972" s="2" t="s">
        <v>49</v>
      </c>
      <c r="M5972" s="3">
        <v>36592</v>
      </c>
    </row>
    <row r="5973" spans="1:13" x14ac:dyDescent="0.2">
      <c r="A5973" s="1" t="s">
        <v>491</v>
      </c>
      <c r="B5973" s="2" t="s">
        <v>519</v>
      </c>
      <c r="C5973" s="2" t="s">
        <v>42</v>
      </c>
      <c r="D5973" s="2" t="s">
        <v>5783</v>
      </c>
      <c r="E5973" s="2" t="s">
        <v>5777</v>
      </c>
      <c r="F5973" s="2" t="s">
        <v>95</v>
      </c>
      <c r="G5973" s="2">
        <v>56.4</v>
      </c>
      <c r="H5973" s="2">
        <v>43.6</v>
      </c>
      <c r="I5973" s="2" t="s">
        <v>26</v>
      </c>
      <c r="J5973" s="2" t="s">
        <v>20</v>
      </c>
      <c r="K5973" s="2">
        <v>1998</v>
      </c>
      <c r="L5973" s="2" t="s">
        <v>21</v>
      </c>
      <c r="M5973" s="3">
        <v>36102</v>
      </c>
    </row>
    <row r="5974" spans="1:13" x14ac:dyDescent="0.2">
      <c r="A5974" s="1" t="s">
        <v>420</v>
      </c>
      <c r="B5974" s="2" t="s">
        <v>2724</v>
      </c>
      <c r="C5974" s="2" t="s">
        <v>24</v>
      </c>
      <c r="D5974" s="4">
        <v>2000000</v>
      </c>
      <c r="E5974" s="2" t="s">
        <v>5777</v>
      </c>
      <c r="F5974" s="2" t="s">
        <v>76</v>
      </c>
      <c r="G5974" s="2">
        <v>57</v>
      </c>
      <c r="H5974" s="2">
        <v>43</v>
      </c>
      <c r="I5974" s="2" t="s">
        <v>26</v>
      </c>
      <c r="J5974" s="2" t="s">
        <v>20</v>
      </c>
      <c r="K5974" s="2">
        <v>1986</v>
      </c>
      <c r="L5974" s="2" t="s">
        <v>21</v>
      </c>
      <c r="M5974" s="3">
        <v>31720</v>
      </c>
    </row>
    <row r="5975" spans="1:13" x14ac:dyDescent="0.2">
      <c r="A5975" s="1" t="s">
        <v>180</v>
      </c>
      <c r="B5975" s="2" t="s">
        <v>1220</v>
      </c>
      <c r="C5975" s="2" t="s">
        <v>24</v>
      </c>
      <c r="D5975" s="4">
        <v>4250000</v>
      </c>
      <c r="E5975" s="2" t="s">
        <v>5777</v>
      </c>
      <c r="F5975" s="2" t="s">
        <v>55</v>
      </c>
      <c r="G5975" s="2">
        <v>69</v>
      </c>
      <c r="H5975" s="2">
        <v>31</v>
      </c>
      <c r="I5975" s="2" t="s">
        <v>19</v>
      </c>
      <c r="J5975" s="2" t="s">
        <v>20</v>
      </c>
      <c r="K5975" s="2">
        <v>1986</v>
      </c>
      <c r="L5975" s="2" t="s">
        <v>21</v>
      </c>
      <c r="M5975" s="3">
        <v>31720</v>
      </c>
    </row>
    <row r="5976" spans="1:13" x14ac:dyDescent="0.2">
      <c r="A5976" s="1" t="s">
        <v>122</v>
      </c>
      <c r="B5976" s="2" t="s">
        <v>186</v>
      </c>
      <c r="C5976" s="2" t="s">
        <v>15</v>
      </c>
      <c r="D5976" s="2" t="s">
        <v>5784</v>
      </c>
      <c r="E5976" s="2" t="s">
        <v>5785</v>
      </c>
      <c r="F5976" s="2" t="s">
        <v>48</v>
      </c>
      <c r="G5976" s="2">
        <v>62.62</v>
      </c>
      <c r="H5976" s="2">
        <v>37.380000000000003</v>
      </c>
      <c r="I5976" s="2" t="s">
        <v>26</v>
      </c>
      <c r="J5976" s="2" t="s">
        <v>20</v>
      </c>
      <c r="K5976" s="2">
        <v>2020</v>
      </c>
      <c r="L5976" s="2" t="s">
        <v>21</v>
      </c>
      <c r="M5976" s="3">
        <v>44138</v>
      </c>
    </row>
    <row r="5977" spans="1:13" x14ac:dyDescent="0.2">
      <c r="A5977" s="1" t="s">
        <v>420</v>
      </c>
      <c r="B5977" s="2" t="s">
        <v>1433</v>
      </c>
      <c r="C5977" s="7"/>
      <c r="D5977" s="2" t="s">
        <v>72</v>
      </c>
      <c r="E5977" s="7"/>
      <c r="F5977" s="2" t="s">
        <v>65</v>
      </c>
      <c r="G5977" s="2">
        <v>63.29</v>
      </c>
      <c r="H5977" s="2">
        <v>36.71</v>
      </c>
      <c r="I5977" s="2" t="s">
        <v>3231</v>
      </c>
      <c r="J5977" s="2" t="s">
        <v>72</v>
      </c>
      <c r="K5977" s="2">
        <v>2001</v>
      </c>
      <c r="L5977" s="2" t="s">
        <v>36</v>
      </c>
      <c r="M5977" s="3">
        <v>37047</v>
      </c>
    </row>
    <row r="5978" spans="1:13" x14ac:dyDescent="0.2">
      <c r="A5978" s="1" t="s">
        <v>248</v>
      </c>
      <c r="B5978" s="2" t="s">
        <v>5786</v>
      </c>
      <c r="C5978" s="2" t="s">
        <v>15</v>
      </c>
      <c r="D5978" s="2" t="s">
        <v>3231</v>
      </c>
      <c r="E5978" s="7"/>
      <c r="F5978" s="2" t="s">
        <v>5787</v>
      </c>
      <c r="G5978" s="2">
        <v>86.9</v>
      </c>
      <c r="H5978" s="2">
        <v>13.1</v>
      </c>
      <c r="I5978" s="2" t="s">
        <v>19</v>
      </c>
      <c r="J5978" s="2" t="s">
        <v>27</v>
      </c>
      <c r="K5978" s="2">
        <v>1990</v>
      </c>
      <c r="L5978" s="2" t="s">
        <v>21</v>
      </c>
      <c r="M5978" s="3">
        <v>33183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A4ACA-5AE3-EC46-8FE7-C50D05B2B539}">
  <dimension ref="A1:M5974"/>
  <sheetViews>
    <sheetView zoomScale="108" workbookViewId="0">
      <selection activeCell="H9" sqref="H9"/>
    </sheetView>
  </sheetViews>
  <sheetFormatPr baseColWidth="10" defaultRowHeight="16" x14ac:dyDescent="0.2"/>
  <sheetData>
    <row r="1" spans="1:13" x14ac:dyDescent="0.2">
      <c r="A1" s="1" t="s">
        <v>0</v>
      </c>
      <c r="B1" s="1" t="s">
        <v>1</v>
      </c>
      <c r="C1" s="1" t="s">
        <v>2</v>
      </c>
      <c r="D1" s="1" t="s">
        <v>3</v>
      </c>
      <c r="E1" s="1" t="s">
        <v>4</v>
      </c>
      <c r="F1" s="1" t="s">
        <v>6</v>
      </c>
      <c r="G1" s="1" t="s">
        <v>7</v>
      </c>
      <c r="H1" s="1" t="s">
        <v>8</v>
      </c>
      <c r="I1" s="1" t="s">
        <v>19</v>
      </c>
      <c r="J1" s="1" t="s">
        <v>26</v>
      </c>
      <c r="K1" s="1" t="s">
        <v>10</v>
      </c>
      <c r="L1" s="1" t="s">
        <v>11</v>
      </c>
      <c r="M1" s="1" t="s">
        <v>19</v>
      </c>
    </row>
    <row r="2" spans="1:13" x14ac:dyDescent="0.2">
      <c r="A2" s="1" t="s">
        <v>339</v>
      </c>
      <c r="B2" s="2" t="s">
        <v>4816</v>
      </c>
      <c r="C2" s="2" t="s">
        <v>15</v>
      </c>
      <c r="D2" s="2" t="s">
        <v>4817</v>
      </c>
      <c r="E2" s="2" t="s">
        <v>4810</v>
      </c>
      <c r="F2" s="2">
        <v>66.77</v>
      </c>
      <c r="G2" s="2">
        <v>33.229999999999997</v>
      </c>
      <c r="H2" s="2" t="s">
        <v>19</v>
      </c>
      <c r="I2" s="2">
        <f t="shared" ref="I2:I65" si="0" xml:space="preserve"> IF(H2="Pass", 1, "")</f>
        <v>1</v>
      </c>
      <c r="J2" s="2" t="str">
        <f t="shared" ref="J2:J65" si="1" xml:space="preserve"> IF(H2="Fail", 1, "")</f>
        <v/>
      </c>
      <c r="K2" s="2">
        <v>2018</v>
      </c>
      <c r="L2" s="2" t="s">
        <v>49</v>
      </c>
    </row>
    <row r="3" spans="1:13" x14ac:dyDescent="0.2">
      <c r="A3" s="1" t="s">
        <v>13</v>
      </c>
      <c r="B3" s="2" t="s">
        <v>28</v>
      </c>
      <c r="C3" s="2" t="s">
        <v>15</v>
      </c>
      <c r="D3" s="2" t="s">
        <v>2608</v>
      </c>
      <c r="E3" s="2" t="s">
        <v>2175</v>
      </c>
      <c r="F3" s="2">
        <v>70.73</v>
      </c>
      <c r="G3" s="2">
        <v>29.27</v>
      </c>
      <c r="H3" s="2" t="s">
        <v>19</v>
      </c>
      <c r="I3" s="2">
        <f t="shared" si="0"/>
        <v>1</v>
      </c>
      <c r="J3" s="2" t="str">
        <f t="shared" si="1"/>
        <v/>
      </c>
      <c r="K3" s="2">
        <v>2018</v>
      </c>
      <c r="L3" s="2" t="s">
        <v>21</v>
      </c>
    </row>
    <row r="4" spans="1:13" x14ac:dyDescent="0.2">
      <c r="A4" s="1" t="s">
        <v>280</v>
      </c>
      <c r="B4" s="2" t="s">
        <v>293</v>
      </c>
      <c r="C4" s="2" t="s">
        <v>15</v>
      </c>
      <c r="D4" s="2" t="s">
        <v>3404</v>
      </c>
      <c r="E4" s="2" t="s">
        <v>3376</v>
      </c>
      <c r="F4" s="2">
        <v>5.8</v>
      </c>
      <c r="G4" s="2">
        <v>94.2</v>
      </c>
      <c r="H4" s="2" t="s">
        <v>26</v>
      </c>
      <c r="I4" s="2" t="str">
        <f t="shared" si="0"/>
        <v/>
      </c>
      <c r="J4" s="2">
        <f t="shared" si="1"/>
        <v>1</v>
      </c>
      <c r="K4" s="2">
        <v>2000</v>
      </c>
      <c r="L4" s="2" t="s">
        <v>49</v>
      </c>
    </row>
    <row r="5" spans="1:13" x14ac:dyDescent="0.2">
      <c r="A5" s="1" t="s">
        <v>280</v>
      </c>
      <c r="B5" s="2" t="s">
        <v>1334</v>
      </c>
      <c r="C5" s="2" t="s">
        <v>15</v>
      </c>
      <c r="D5" s="2" t="s">
        <v>3268</v>
      </c>
      <c r="E5" s="2" t="s">
        <v>2175</v>
      </c>
      <c r="F5" s="2">
        <v>9</v>
      </c>
      <c r="G5" s="2">
        <v>91</v>
      </c>
      <c r="H5" s="2" t="s">
        <v>26</v>
      </c>
      <c r="I5" s="2" t="str">
        <f t="shared" si="0"/>
        <v/>
      </c>
      <c r="J5" s="2">
        <f t="shared" si="1"/>
        <v>1</v>
      </c>
      <c r="K5" s="2">
        <v>1988</v>
      </c>
      <c r="L5" s="2" t="s">
        <v>21</v>
      </c>
    </row>
    <row r="6" spans="1:13" x14ac:dyDescent="0.2">
      <c r="A6" s="1" t="s">
        <v>177</v>
      </c>
      <c r="B6" s="2" t="s">
        <v>252</v>
      </c>
      <c r="C6" s="2" t="s">
        <v>15</v>
      </c>
      <c r="D6" s="2" t="s">
        <v>3367</v>
      </c>
      <c r="E6" s="2" t="s">
        <v>3315</v>
      </c>
      <c r="F6" s="2">
        <v>10.7</v>
      </c>
      <c r="G6" s="2">
        <v>89.3</v>
      </c>
      <c r="H6" s="2" t="s">
        <v>26</v>
      </c>
      <c r="I6" s="2" t="str">
        <f t="shared" si="0"/>
        <v/>
      </c>
      <c r="J6" s="2">
        <f t="shared" si="1"/>
        <v>1</v>
      </c>
      <c r="K6" s="2">
        <v>1994</v>
      </c>
      <c r="L6" s="2" t="s">
        <v>21</v>
      </c>
    </row>
    <row r="7" spans="1:13" x14ac:dyDescent="0.2">
      <c r="A7" s="1" t="s">
        <v>40</v>
      </c>
      <c r="B7" s="2" t="s">
        <v>203</v>
      </c>
      <c r="C7" s="2" t="s">
        <v>15</v>
      </c>
      <c r="D7" s="2" t="s">
        <v>3249</v>
      </c>
      <c r="E7" s="2" t="s">
        <v>2175</v>
      </c>
      <c r="F7" s="2">
        <v>12</v>
      </c>
      <c r="G7" s="2">
        <v>88</v>
      </c>
      <c r="H7" s="2" t="s">
        <v>26</v>
      </c>
      <c r="I7" s="2" t="str">
        <f t="shared" si="0"/>
        <v/>
      </c>
      <c r="J7" s="2">
        <f t="shared" si="1"/>
        <v>1</v>
      </c>
      <c r="K7" s="2">
        <v>1988</v>
      </c>
      <c r="L7" s="2" t="s">
        <v>21</v>
      </c>
    </row>
    <row r="8" spans="1:13" x14ac:dyDescent="0.2">
      <c r="A8" s="1" t="s">
        <v>280</v>
      </c>
      <c r="B8" s="2" t="s">
        <v>280</v>
      </c>
      <c r="C8" s="2" t="s">
        <v>15</v>
      </c>
      <c r="D8" s="2" t="s">
        <v>3251</v>
      </c>
      <c r="E8" s="2" t="s">
        <v>2175</v>
      </c>
      <c r="F8" s="2">
        <v>14</v>
      </c>
      <c r="G8" s="2">
        <v>86</v>
      </c>
      <c r="H8" s="2" t="s">
        <v>26</v>
      </c>
      <c r="I8" s="2" t="str">
        <f t="shared" si="0"/>
        <v/>
      </c>
      <c r="J8" s="2">
        <f t="shared" si="1"/>
        <v>1</v>
      </c>
      <c r="K8" s="2">
        <v>1988</v>
      </c>
      <c r="L8" s="2" t="s">
        <v>21</v>
      </c>
    </row>
    <row r="9" spans="1:13" x14ac:dyDescent="0.2">
      <c r="A9" s="1" t="s">
        <v>363</v>
      </c>
      <c r="B9" s="2" t="s">
        <v>3063</v>
      </c>
      <c r="C9" s="2" t="s">
        <v>15</v>
      </c>
      <c r="D9" s="2" t="s">
        <v>3064</v>
      </c>
      <c r="E9" s="2" t="s">
        <v>2175</v>
      </c>
      <c r="F9" s="2">
        <v>14.3</v>
      </c>
      <c r="G9" s="2">
        <v>85.7</v>
      </c>
      <c r="H9" s="2" t="s">
        <v>26</v>
      </c>
      <c r="I9" s="2" t="str">
        <f t="shared" si="0"/>
        <v/>
      </c>
      <c r="J9" s="2">
        <f t="shared" si="1"/>
        <v>1</v>
      </c>
      <c r="K9" s="2">
        <v>2008</v>
      </c>
      <c r="L9" s="2" t="s">
        <v>49</v>
      </c>
    </row>
    <row r="10" spans="1:13" x14ac:dyDescent="0.2">
      <c r="A10" s="1" t="s">
        <v>116</v>
      </c>
      <c r="B10" s="2" t="s">
        <v>705</v>
      </c>
      <c r="C10" s="2" t="s">
        <v>15</v>
      </c>
      <c r="D10" s="2" t="s">
        <v>1926</v>
      </c>
      <c r="E10" s="2" t="s">
        <v>1811</v>
      </c>
      <c r="F10" s="2">
        <v>14.4</v>
      </c>
      <c r="G10" s="2">
        <v>85.6</v>
      </c>
      <c r="H10" s="2" t="s">
        <v>26</v>
      </c>
      <c r="I10" s="2" t="str">
        <f t="shared" si="0"/>
        <v/>
      </c>
      <c r="J10" s="2">
        <f t="shared" si="1"/>
        <v>1</v>
      </c>
      <c r="K10" s="2">
        <v>1996</v>
      </c>
      <c r="L10" s="2" t="s">
        <v>21</v>
      </c>
    </row>
    <row r="11" spans="1:13" x14ac:dyDescent="0.2">
      <c r="A11" s="1" t="s">
        <v>22</v>
      </c>
      <c r="B11" s="2" t="s">
        <v>579</v>
      </c>
      <c r="C11" s="2" t="s">
        <v>15</v>
      </c>
      <c r="D11" s="2" t="s">
        <v>2341</v>
      </c>
      <c r="E11" s="2" t="s">
        <v>2175</v>
      </c>
      <c r="F11" s="2">
        <v>14.65</v>
      </c>
      <c r="G11" s="2">
        <v>85.35</v>
      </c>
      <c r="H11" s="2" t="s">
        <v>26</v>
      </c>
      <c r="I11" s="2" t="str">
        <f t="shared" si="0"/>
        <v/>
      </c>
      <c r="J11" s="2">
        <f t="shared" si="1"/>
        <v>1</v>
      </c>
      <c r="K11" s="2">
        <v>2020</v>
      </c>
      <c r="L11" s="2" t="s">
        <v>21</v>
      </c>
    </row>
    <row r="12" spans="1:13" x14ac:dyDescent="0.2">
      <c r="A12" s="1" t="s">
        <v>52</v>
      </c>
      <c r="B12" s="2" t="s">
        <v>3848</v>
      </c>
      <c r="C12" s="2" t="s">
        <v>15</v>
      </c>
      <c r="D12" s="2" t="s">
        <v>4159</v>
      </c>
      <c r="E12" s="2" t="s">
        <v>3438</v>
      </c>
      <c r="F12" s="2">
        <v>15.65</v>
      </c>
      <c r="G12" s="2">
        <v>84.35</v>
      </c>
      <c r="H12" s="2" t="s">
        <v>26</v>
      </c>
      <c r="I12" s="2" t="str">
        <f t="shared" si="0"/>
        <v/>
      </c>
      <c r="J12" s="2">
        <f t="shared" si="1"/>
        <v>1</v>
      </c>
      <c r="K12" s="2">
        <v>2013</v>
      </c>
      <c r="L12" s="2" t="s">
        <v>36</v>
      </c>
    </row>
    <row r="13" spans="1:13" x14ac:dyDescent="0.2">
      <c r="A13" s="1" t="s">
        <v>532</v>
      </c>
      <c r="B13" s="2" t="s">
        <v>1081</v>
      </c>
      <c r="C13" s="2" t="s">
        <v>15</v>
      </c>
      <c r="D13" s="2" t="s">
        <v>2391</v>
      </c>
      <c r="E13" s="2" t="s">
        <v>2175</v>
      </c>
      <c r="F13" s="2">
        <v>16.16</v>
      </c>
      <c r="G13" s="2">
        <v>83.84</v>
      </c>
      <c r="H13" s="2" t="s">
        <v>26</v>
      </c>
      <c r="I13" s="2" t="str">
        <f t="shared" si="0"/>
        <v/>
      </c>
      <c r="J13" s="2">
        <f t="shared" si="1"/>
        <v>1</v>
      </c>
      <c r="K13" s="2">
        <v>2020</v>
      </c>
      <c r="L13" s="2" t="s">
        <v>49</v>
      </c>
    </row>
    <row r="14" spans="1:13" x14ac:dyDescent="0.2">
      <c r="A14" s="1" t="s">
        <v>108</v>
      </c>
      <c r="B14" s="2" t="s">
        <v>506</v>
      </c>
      <c r="C14" s="2" t="s">
        <v>15</v>
      </c>
      <c r="D14" s="2" t="s">
        <v>1279</v>
      </c>
      <c r="E14" s="2" t="s">
        <v>395</v>
      </c>
      <c r="F14" s="2">
        <v>17.3</v>
      </c>
      <c r="G14" s="2">
        <v>82.7</v>
      </c>
      <c r="H14" s="2" t="s">
        <v>26</v>
      </c>
      <c r="I14" s="2" t="str">
        <f t="shared" si="0"/>
        <v/>
      </c>
      <c r="J14" s="2">
        <f t="shared" si="1"/>
        <v>1</v>
      </c>
      <c r="K14" s="2">
        <v>2000</v>
      </c>
      <c r="L14" s="2" t="s">
        <v>21</v>
      </c>
    </row>
    <row r="15" spans="1:13" x14ac:dyDescent="0.2">
      <c r="A15" s="1" t="s">
        <v>13</v>
      </c>
      <c r="B15" s="2" t="s">
        <v>1423</v>
      </c>
      <c r="C15" s="2" t="s">
        <v>15</v>
      </c>
      <c r="D15" s="2" t="s">
        <v>2689</v>
      </c>
      <c r="E15" s="2" t="s">
        <v>2175</v>
      </c>
      <c r="F15" s="2">
        <v>17.899999999999999</v>
      </c>
      <c r="G15" s="2">
        <v>82.2</v>
      </c>
      <c r="H15" s="2" t="s">
        <v>26</v>
      </c>
      <c r="I15" s="2" t="str">
        <f t="shared" si="0"/>
        <v/>
      </c>
      <c r="J15" s="2">
        <f t="shared" si="1"/>
        <v>1</v>
      </c>
      <c r="K15" s="2">
        <v>2018</v>
      </c>
      <c r="L15" s="2" t="s">
        <v>36</v>
      </c>
    </row>
    <row r="16" spans="1:13" x14ac:dyDescent="0.2">
      <c r="A16" s="1" t="s">
        <v>79</v>
      </c>
      <c r="B16" s="2" t="s">
        <v>969</v>
      </c>
      <c r="C16" s="2" t="s">
        <v>15</v>
      </c>
      <c r="D16" s="2" t="s">
        <v>1418</v>
      </c>
      <c r="E16" s="2" t="s">
        <v>1692</v>
      </c>
      <c r="F16" s="2">
        <v>18</v>
      </c>
      <c r="G16" s="2">
        <v>82</v>
      </c>
      <c r="H16" s="2" t="s">
        <v>26</v>
      </c>
      <c r="I16" s="2" t="str">
        <f t="shared" si="0"/>
        <v/>
      </c>
      <c r="J16" s="2">
        <f t="shared" si="1"/>
        <v>1</v>
      </c>
      <c r="K16" s="2">
        <v>1994</v>
      </c>
      <c r="L16" s="2" t="s">
        <v>21</v>
      </c>
    </row>
    <row r="17" spans="1:12" x14ac:dyDescent="0.2">
      <c r="A17" s="1" t="s">
        <v>280</v>
      </c>
      <c r="B17" s="2" t="s">
        <v>2873</v>
      </c>
      <c r="C17" s="2" t="s">
        <v>15</v>
      </c>
      <c r="D17" s="2" t="s">
        <v>2874</v>
      </c>
      <c r="E17" s="2" t="s">
        <v>2175</v>
      </c>
      <c r="F17" s="2">
        <v>18.21</v>
      </c>
      <c r="G17" s="2">
        <v>81.790000000000006</v>
      </c>
      <c r="H17" s="2" t="s">
        <v>26</v>
      </c>
      <c r="I17" s="2" t="str">
        <f t="shared" si="0"/>
        <v/>
      </c>
      <c r="J17" s="2">
        <f t="shared" si="1"/>
        <v>1</v>
      </c>
      <c r="K17" s="2">
        <v>2016</v>
      </c>
      <c r="L17" s="2" t="s">
        <v>21</v>
      </c>
    </row>
    <row r="18" spans="1:12" x14ac:dyDescent="0.2">
      <c r="A18" s="1" t="s">
        <v>13</v>
      </c>
      <c r="B18" s="2" t="s">
        <v>927</v>
      </c>
      <c r="C18" s="2" t="s">
        <v>15</v>
      </c>
      <c r="D18" s="2" t="s">
        <v>3289</v>
      </c>
      <c r="E18" s="2" t="s">
        <v>2175</v>
      </c>
      <c r="F18" s="2">
        <v>19</v>
      </c>
      <c r="G18" s="2">
        <v>81</v>
      </c>
      <c r="H18" s="2" t="s">
        <v>26</v>
      </c>
      <c r="I18" s="2" t="str">
        <f t="shared" si="0"/>
        <v/>
      </c>
      <c r="J18" s="2">
        <f t="shared" si="1"/>
        <v>1</v>
      </c>
      <c r="K18" s="2">
        <v>1988</v>
      </c>
      <c r="L18" s="2" t="s">
        <v>21</v>
      </c>
    </row>
    <row r="19" spans="1:12" x14ac:dyDescent="0.2">
      <c r="A19" s="1" t="s">
        <v>13</v>
      </c>
      <c r="B19" s="2" t="s">
        <v>900</v>
      </c>
      <c r="C19" s="2" t="s">
        <v>15</v>
      </c>
      <c r="D19" s="2" t="s">
        <v>3295</v>
      </c>
      <c r="E19" s="2" t="s">
        <v>2175</v>
      </c>
      <c r="F19" s="2">
        <v>19</v>
      </c>
      <c r="G19" s="2">
        <v>81</v>
      </c>
      <c r="H19" s="2" t="s">
        <v>26</v>
      </c>
      <c r="I19" s="2" t="str">
        <f t="shared" si="0"/>
        <v/>
      </c>
      <c r="J19" s="2">
        <f t="shared" si="1"/>
        <v>1</v>
      </c>
      <c r="K19" s="2">
        <v>1988</v>
      </c>
      <c r="L19" s="2" t="s">
        <v>21</v>
      </c>
    </row>
    <row r="20" spans="1:12" x14ac:dyDescent="0.2">
      <c r="A20" s="1" t="s">
        <v>69</v>
      </c>
      <c r="B20" s="2" t="s">
        <v>991</v>
      </c>
      <c r="C20" s="2" t="s">
        <v>15</v>
      </c>
      <c r="D20" s="2" t="s">
        <v>5336</v>
      </c>
      <c r="E20" s="2" t="s">
        <v>4991</v>
      </c>
      <c r="F20" s="2">
        <v>19.260000000000002</v>
      </c>
      <c r="G20" s="2">
        <v>80.739999999999995</v>
      </c>
      <c r="H20" s="2" t="s">
        <v>26</v>
      </c>
      <c r="I20" s="2" t="str">
        <f t="shared" si="0"/>
        <v/>
      </c>
      <c r="J20" s="2">
        <f t="shared" si="1"/>
        <v>1</v>
      </c>
      <c r="K20" s="2">
        <v>2011</v>
      </c>
      <c r="L20" s="2" t="s">
        <v>36</v>
      </c>
    </row>
    <row r="21" spans="1:12" x14ac:dyDescent="0.2">
      <c r="A21" s="1" t="s">
        <v>511</v>
      </c>
      <c r="B21" s="2" t="s">
        <v>1417</v>
      </c>
      <c r="C21" s="2" t="s">
        <v>15</v>
      </c>
      <c r="D21" s="2" t="s">
        <v>1363</v>
      </c>
      <c r="E21" s="2" t="s">
        <v>395</v>
      </c>
      <c r="F21" s="2">
        <v>19.399999999999999</v>
      </c>
      <c r="G21" s="2">
        <v>80.599999999999994</v>
      </c>
      <c r="H21" s="2" t="s">
        <v>26</v>
      </c>
      <c r="I21" s="2" t="str">
        <f t="shared" si="0"/>
        <v/>
      </c>
      <c r="J21" s="2">
        <f t="shared" si="1"/>
        <v>1</v>
      </c>
      <c r="K21" s="2">
        <v>1996</v>
      </c>
      <c r="L21" s="2" t="s">
        <v>21</v>
      </c>
    </row>
    <row r="22" spans="1:12" x14ac:dyDescent="0.2">
      <c r="A22" s="1" t="s">
        <v>374</v>
      </c>
      <c r="B22" s="2" t="s">
        <v>679</v>
      </c>
      <c r="C22" s="2" t="s">
        <v>15</v>
      </c>
      <c r="D22" s="2" t="s">
        <v>5473</v>
      </c>
      <c r="E22" s="2" t="s">
        <v>4991</v>
      </c>
      <c r="F22" s="2">
        <v>19.600000000000001</v>
      </c>
      <c r="G22" s="2">
        <v>80.400000000000006</v>
      </c>
      <c r="H22" s="2" t="s">
        <v>26</v>
      </c>
      <c r="I22" s="2" t="str">
        <f t="shared" si="0"/>
        <v/>
      </c>
      <c r="J22" s="2">
        <f t="shared" si="1"/>
        <v>1</v>
      </c>
      <c r="K22" s="2">
        <v>2004</v>
      </c>
      <c r="L22" s="2" t="s">
        <v>21</v>
      </c>
    </row>
    <row r="23" spans="1:12" x14ac:dyDescent="0.2">
      <c r="A23" s="1" t="s">
        <v>217</v>
      </c>
      <c r="B23" s="2" t="s">
        <v>959</v>
      </c>
      <c r="C23" s="2" t="s">
        <v>42</v>
      </c>
      <c r="D23" s="2" t="s">
        <v>960</v>
      </c>
      <c r="E23" s="2" t="s">
        <v>395</v>
      </c>
      <c r="F23" s="2">
        <v>19.600000000000001</v>
      </c>
      <c r="G23" s="2">
        <v>80.400000000000006</v>
      </c>
      <c r="H23" s="2" t="s">
        <v>26</v>
      </c>
      <c r="I23" s="2" t="str">
        <f t="shared" si="0"/>
        <v/>
      </c>
      <c r="J23" s="2">
        <f t="shared" si="1"/>
        <v>1</v>
      </c>
      <c r="K23" s="2">
        <v>2006</v>
      </c>
      <c r="L23" s="2" t="s">
        <v>21</v>
      </c>
    </row>
    <row r="24" spans="1:12" x14ac:dyDescent="0.2">
      <c r="A24" s="1" t="s">
        <v>150</v>
      </c>
      <c r="B24" s="2" t="s">
        <v>1125</v>
      </c>
      <c r="C24" s="2" t="s">
        <v>15</v>
      </c>
      <c r="D24" s="2" t="s">
        <v>1126</v>
      </c>
      <c r="E24" s="2" t="s">
        <v>395</v>
      </c>
      <c r="F24" s="2">
        <v>19.8</v>
      </c>
      <c r="G24" s="2">
        <v>80.2</v>
      </c>
      <c r="H24" s="2" t="s">
        <v>26</v>
      </c>
      <c r="I24" s="2" t="str">
        <f t="shared" si="0"/>
        <v/>
      </c>
      <c r="J24" s="2">
        <f t="shared" si="1"/>
        <v>1</v>
      </c>
      <c r="K24" s="2">
        <v>2004</v>
      </c>
      <c r="L24" s="2" t="s">
        <v>21</v>
      </c>
    </row>
    <row r="25" spans="1:12" x14ac:dyDescent="0.2">
      <c r="A25" s="1" t="s">
        <v>52</v>
      </c>
      <c r="B25" s="2" t="s">
        <v>1069</v>
      </c>
      <c r="C25" s="2" t="s">
        <v>15</v>
      </c>
      <c r="D25" s="2" t="s">
        <v>1070</v>
      </c>
      <c r="E25" s="2" t="s">
        <v>395</v>
      </c>
      <c r="F25" s="2">
        <v>20</v>
      </c>
      <c r="G25" s="2">
        <v>80</v>
      </c>
      <c r="H25" s="2" t="s">
        <v>26</v>
      </c>
      <c r="I25" s="2" t="str">
        <f t="shared" si="0"/>
        <v/>
      </c>
      <c r="J25" s="2">
        <f t="shared" si="1"/>
        <v>1</v>
      </c>
      <c r="K25" s="2">
        <v>2004</v>
      </c>
      <c r="L25" s="2" t="s">
        <v>21</v>
      </c>
    </row>
    <row r="26" spans="1:12" x14ac:dyDescent="0.2">
      <c r="A26" s="1" t="s">
        <v>13</v>
      </c>
      <c r="B26" s="2" t="s">
        <v>2395</v>
      </c>
      <c r="C26" s="2" t="s">
        <v>15</v>
      </c>
      <c r="D26" s="2" t="s">
        <v>2396</v>
      </c>
      <c r="E26" s="2" t="s">
        <v>2175</v>
      </c>
      <c r="F26" s="2">
        <v>20.03</v>
      </c>
      <c r="G26" s="2">
        <v>79.97</v>
      </c>
      <c r="H26" s="2" t="s">
        <v>26</v>
      </c>
      <c r="I26" s="2" t="str">
        <f t="shared" si="0"/>
        <v/>
      </c>
      <c r="J26" s="2">
        <f t="shared" si="1"/>
        <v>1</v>
      </c>
      <c r="K26" s="2">
        <v>2020</v>
      </c>
      <c r="L26" s="2" t="s">
        <v>49</v>
      </c>
    </row>
    <row r="27" spans="1:12" x14ac:dyDescent="0.2">
      <c r="A27" s="1" t="s">
        <v>205</v>
      </c>
      <c r="B27" s="2" t="s">
        <v>902</v>
      </c>
      <c r="C27" s="2" t="s">
        <v>15</v>
      </c>
      <c r="D27" s="2" t="s">
        <v>905</v>
      </c>
      <c r="E27" s="2" t="s">
        <v>395</v>
      </c>
      <c r="F27" s="2">
        <v>20.100000000000001</v>
      </c>
      <c r="G27" s="2">
        <v>79.900000000000006</v>
      </c>
      <c r="H27" s="2" t="s">
        <v>26</v>
      </c>
      <c r="I27" s="2" t="str">
        <f t="shared" si="0"/>
        <v/>
      </c>
      <c r="J27" s="2">
        <f t="shared" si="1"/>
        <v>1</v>
      </c>
      <c r="K27" s="2">
        <v>2008</v>
      </c>
      <c r="L27" s="2" t="s">
        <v>21</v>
      </c>
    </row>
    <row r="28" spans="1:12" x14ac:dyDescent="0.2">
      <c r="A28" s="1" t="s">
        <v>13</v>
      </c>
      <c r="B28" s="2" t="s">
        <v>354</v>
      </c>
      <c r="C28" s="2" t="s">
        <v>15</v>
      </c>
      <c r="D28" s="2" t="s">
        <v>2630</v>
      </c>
      <c r="E28" s="2" t="s">
        <v>2175</v>
      </c>
      <c r="F28" s="2">
        <v>20.18</v>
      </c>
      <c r="G28" s="2">
        <v>79.819999999999993</v>
      </c>
      <c r="H28" s="2" t="s">
        <v>26</v>
      </c>
      <c r="I28" s="2" t="str">
        <f t="shared" si="0"/>
        <v/>
      </c>
      <c r="J28" s="2">
        <f t="shared" si="1"/>
        <v>1</v>
      </c>
      <c r="K28" s="2">
        <v>2018</v>
      </c>
      <c r="L28" s="2" t="s">
        <v>21</v>
      </c>
    </row>
    <row r="29" spans="1:12" x14ac:dyDescent="0.2">
      <c r="A29" s="1" t="s">
        <v>13</v>
      </c>
      <c r="B29" s="2" t="s">
        <v>2287</v>
      </c>
      <c r="C29" s="2" t="s">
        <v>15</v>
      </c>
      <c r="D29" s="2" t="s">
        <v>3010</v>
      </c>
      <c r="E29" s="2" t="s">
        <v>2175</v>
      </c>
      <c r="F29" s="2">
        <v>20.27</v>
      </c>
      <c r="G29" s="2">
        <v>79.73</v>
      </c>
      <c r="H29" s="2" t="s">
        <v>26</v>
      </c>
      <c r="I29" s="2" t="str">
        <f t="shared" si="0"/>
        <v/>
      </c>
      <c r="J29" s="2">
        <f t="shared" si="1"/>
        <v>1</v>
      </c>
      <c r="K29" s="2">
        <v>2011</v>
      </c>
      <c r="L29" s="2" t="s">
        <v>36</v>
      </c>
    </row>
    <row r="30" spans="1:12" x14ac:dyDescent="0.2">
      <c r="A30" s="1" t="s">
        <v>13</v>
      </c>
      <c r="B30" s="2" t="s">
        <v>2188</v>
      </c>
      <c r="C30" s="2" t="s">
        <v>15</v>
      </c>
      <c r="D30" s="2" t="s">
        <v>3057</v>
      </c>
      <c r="E30" s="2" t="s">
        <v>2175</v>
      </c>
      <c r="F30" s="2">
        <v>20.3</v>
      </c>
      <c r="G30" s="2">
        <v>79.7</v>
      </c>
      <c r="H30" s="2" t="s">
        <v>26</v>
      </c>
      <c r="I30" s="2" t="str">
        <f t="shared" si="0"/>
        <v/>
      </c>
      <c r="J30" s="2">
        <f t="shared" si="1"/>
        <v>1</v>
      </c>
      <c r="K30" s="2">
        <v>2009</v>
      </c>
      <c r="L30" s="2" t="s">
        <v>36</v>
      </c>
    </row>
    <row r="31" spans="1:12" x14ac:dyDescent="0.2">
      <c r="A31" s="1" t="s">
        <v>108</v>
      </c>
      <c r="B31" s="2" t="s">
        <v>802</v>
      </c>
      <c r="C31" s="2" t="s">
        <v>15</v>
      </c>
      <c r="D31" s="2" t="s">
        <v>1175</v>
      </c>
      <c r="E31" s="2" t="s">
        <v>395</v>
      </c>
      <c r="F31" s="2">
        <v>21.1</v>
      </c>
      <c r="G31" s="2">
        <v>78.900000000000006</v>
      </c>
      <c r="H31" s="2" t="s">
        <v>26</v>
      </c>
      <c r="I31" s="2" t="str">
        <f t="shared" si="0"/>
        <v/>
      </c>
      <c r="J31" s="2">
        <f t="shared" si="1"/>
        <v>1</v>
      </c>
      <c r="K31" s="2">
        <v>2002</v>
      </c>
      <c r="L31" s="2" t="s">
        <v>21</v>
      </c>
    </row>
    <row r="32" spans="1:12" x14ac:dyDescent="0.2">
      <c r="A32" s="1" t="s">
        <v>91</v>
      </c>
      <c r="B32" s="2" t="s">
        <v>1114</v>
      </c>
      <c r="C32" s="2" t="s">
        <v>15</v>
      </c>
      <c r="D32" s="2" t="s">
        <v>1747</v>
      </c>
      <c r="E32" s="2" t="s">
        <v>1692</v>
      </c>
      <c r="F32" s="2">
        <v>21.2</v>
      </c>
      <c r="G32" s="2">
        <v>78.8</v>
      </c>
      <c r="H32" s="2" t="s">
        <v>26</v>
      </c>
      <c r="I32" s="2" t="str">
        <f t="shared" si="0"/>
        <v/>
      </c>
      <c r="J32" s="2">
        <f t="shared" si="1"/>
        <v>1</v>
      </c>
      <c r="K32" s="2">
        <v>2006</v>
      </c>
      <c r="L32" s="2" t="s">
        <v>21</v>
      </c>
    </row>
    <row r="33" spans="1:12" x14ac:dyDescent="0.2">
      <c r="A33" s="1" t="s">
        <v>79</v>
      </c>
      <c r="B33" s="2" t="s">
        <v>5654</v>
      </c>
      <c r="C33" s="2" t="s">
        <v>15</v>
      </c>
      <c r="D33" s="2" t="s">
        <v>5655</v>
      </c>
      <c r="E33" s="2" t="s">
        <v>4991</v>
      </c>
      <c r="F33" s="2">
        <v>21.4</v>
      </c>
      <c r="G33" s="2">
        <v>78.599999999999994</v>
      </c>
      <c r="H33" s="2" t="s">
        <v>26</v>
      </c>
      <c r="I33" s="2" t="str">
        <f t="shared" si="0"/>
        <v/>
      </c>
      <c r="J33" s="2">
        <f t="shared" si="1"/>
        <v>1</v>
      </c>
      <c r="K33" s="2">
        <v>1998</v>
      </c>
      <c r="L33" s="2" t="s">
        <v>21</v>
      </c>
    </row>
    <row r="34" spans="1:12" x14ac:dyDescent="0.2">
      <c r="A34" s="1" t="s">
        <v>69</v>
      </c>
      <c r="B34" s="2" t="s">
        <v>322</v>
      </c>
      <c r="C34" s="2" t="s">
        <v>15</v>
      </c>
      <c r="D34" s="2" t="s">
        <v>1943</v>
      </c>
      <c r="E34" s="2" t="s">
        <v>4991</v>
      </c>
      <c r="F34" s="2">
        <v>21.7</v>
      </c>
      <c r="G34" s="2">
        <v>78.3</v>
      </c>
      <c r="H34" s="2" t="s">
        <v>26</v>
      </c>
      <c r="I34" s="2" t="str">
        <f t="shared" si="0"/>
        <v/>
      </c>
      <c r="J34" s="2">
        <f t="shared" si="1"/>
        <v>1</v>
      </c>
      <c r="K34" s="2">
        <v>1998</v>
      </c>
      <c r="L34" s="2" t="s">
        <v>21</v>
      </c>
    </row>
    <row r="35" spans="1:12" x14ac:dyDescent="0.2">
      <c r="A35" s="1" t="s">
        <v>511</v>
      </c>
      <c r="B35" s="2" t="s">
        <v>2283</v>
      </c>
      <c r="C35" s="2" t="s">
        <v>15</v>
      </c>
      <c r="D35" s="2" t="s">
        <v>2284</v>
      </c>
      <c r="E35" s="2" t="s">
        <v>2175</v>
      </c>
      <c r="F35" s="2">
        <v>21.97</v>
      </c>
      <c r="G35" s="2">
        <v>78.03</v>
      </c>
      <c r="H35" s="2" t="s">
        <v>26</v>
      </c>
      <c r="I35" s="2" t="str">
        <f t="shared" si="0"/>
        <v/>
      </c>
      <c r="J35" s="2">
        <f t="shared" si="1"/>
        <v>1</v>
      </c>
      <c r="K35" s="2">
        <v>2020</v>
      </c>
      <c r="L35" s="2" t="s">
        <v>21</v>
      </c>
    </row>
    <row r="36" spans="1:12" x14ac:dyDescent="0.2">
      <c r="A36" s="1" t="s">
        <v>293</v>
      </c>
      <c r="B36" s="2" t="s">
        <v>1059</v>
      </c>
      <c r="C36" s="2" t="s">
        <v>42</v>
      </c>
      <c r="D36" s="2" t="s">
        <v>1060</v>
      </c>
      <c r="E36" s="2" t="s">
        <v>395</v>
      </c>
      <c r="F36" s="2">
        <v>22</v>
      </c>
      <c r="G36" s="2">
        <v>78</v>
      </c>
      <c r="H36" s="2" t="s">
        <v>26</v>
      </c>
      <c r="I36" s="2" t="str">
        <f t="shared" si="0"/>
        <v/>
      </c>
      <c r="J36" s="2">
        <f t="shared" si="1"/>
        <v>1</v>
      </c>
      <c r="K36" s="2">
        <v>2004</v>
      </c>
      <c r="L36" s="2" t="s">
        <v>21</v>
      </c>
    </row>
    <row r="37" spans="1:12" x14ac:dyDescent="0.2">
      <c r="A37" s="1" t="s">
        <v>69</v>
      </c>
      <c r="B37" s="2" t="s">
        <v>2026</v>
      </c>
      <c r="C37" s="2" t="s">
        <v>15</v>
      </c>
      <c r="D37" s="2" t="s">
        <v>2027</v>
      </c>
      <c r="E37" s="2" t="s">
        <v>1978</v>
      </c>
      <c r="F37" s="2">
        <v>22.03</v>
      </c>
      <c r="G37" s="2">
        <v>77.97</v>
      </c>
      <c r="H37" s="2" t="s">
        <v>26</v>
      </c>
      <c r="I37" s="2" t="str">
        <f t="shared" si="0"/>
        <v/>
      </c>
      <c r="J37" s="2">
        <f t="shared" si="1"/>
        <v>1</v>
      </c>
      <c r="K37" s="2">
        <v>2015</v>
      </c>
      <c r="L37" s="2" t="s">
        <v>36</v>
      </c>
    </row>
    <row r="38" spans="1:12" x14ac:dyDescent="0.2">
      <c r="A38" s="1" t="s">
        <v>22</v>
      </c>
      <c r="B38" s="2" t="s">
        <v>103</v>
      </c>
      <c r="C38" s="2" t="s">
        <v>15</v>
      </c>
      <c r="D38" s="2" t="s">
        <v>104</v>
      </c>
      <c r="E38" s="2" t="s">
        <v>17</v>
      </c>
      <c r="F38" s="2">
        <v>22.1</v>
      </c>
      <c r="G38" s="2">
        <v>77.900000000000006</v>
      </c>
      <c r="H38" s="2" t="s">
        <v>26</v>
      </c>
      <c r="I38" s="2" t="str">
        <f t="shared" si="0"/>
        <v/>
      </c>
      <c r="J38" s="2">
        <f t="shared" si="1"/>
        <v>1</v>
      </c>
      <c r="K38" s="2">
        <v>1998</v>
      </c>
      <c r="L38" s="2" t="s">
        <v>21</v>
      </c>
    </row>
    <row r="39" spans="1:12" x14ac:dyDescent="0.2">
      <c r="A39" s="1" t="s">
        <v>13</v>
      </c>
      <c r="B39" s="2" t="s">
        <v>2432</v>
      </c>
      <c r="C39" s="2" t="s">
        <v>15</v>
      </c>
      <c r="D39" s="2" t="s">
        <v>3002</v>
      </c>
      <c r="E39" s="2" t="s">
        <v>2175</v>
      </c>
      <c r="F39" s="2">
        <v>22.28</v>
      </c>
      <c r="G39" s="2">
        <v>77.72</v>
      </c>
      <c r="H39" s="2" t="s">
        <v>26</v>
      </c>
      <c r="I39" s="2" t="str">
        <f t="shared" si="0"/>
        <v/>
      </c>
      <c r="J39" s="2">
        <f t="shared" si="1"/>
        <v>1</v>
      </c>
      <c r="K39" s="2">
        <v>2011</v>
      </c>
      <c r="L39" s="2" t="s">
        <v>36</v>
      </c>
    </row>
    <row r="40" spans="1:12" x14ac:dyDescent="0.2">
      <c r="A40" s="1" t="s">
        <v>60</v>
      </c>
      <c r="B40" s="2" t="s">
        <v>334</v>
      </c>
      <c r="C40" s="2" t="s">
        <v>15</v>
      </c>
      <c r="D40" s="2" t="s">
        <v>2002</v>
      </c>
      <c r="E40" s="2" t="s">
        <v>1978</v>
      </c>
      <c r="F40" s="2">
        <v>22.4</v>
      </c>
      <c r="G40" s="2">
        <v>77.599999999999994</v>
      </c>
      <c r="H40" s="2" t="s">
        <v>26</v>
      </c>
      <c r="I40" s="2" t="str">
        <f t="shared" si="0"/>
        <v/>
      </c>
      <c r="J40" s="2">
        <f t="shared" si="1"/>
        <v>1</v>
      </c>
      <c r="K40" s="2">
        <v>2018</v>
      </c>
      <c r="L40" s="2" t="s">
        <v>36</v>
      </c>
    </row>
    <row r="41" spans="1:12" x14ac:dyDescent="0.2">
      <c r="A41" s="1" t="s">
        <v>100</v>
      </c>
      <c r="B41" s="2" t="s">
        <v>332</v>
      </c>
      <c r="C41" s="2" t="s">
        <v>15</v>
      </c>
      <c r="D41" s="2" t="s">
        <v>1533</v>
      </c>
      <c r="E41" s="2" t="s">
        <v>1474</v>
      </c>
      <c r="F41" s="2">
        <v>22.5</v>
      </c>
      <c r="G41" s="2">
        <v>77.5</v>
      </c>
      <c r="H41" s="2" t="s">
        <v>26</v>
      </c>
      <c r="I41" s="2" t="str">
        <f t="shared" si="0"/>
        <v/>
      </c>
      <c r="J41" s="2">
        <f t="shared" si="1"/>
        <v>1</v>
      </c>
      <c r="K41" s="2">
        <v>2004</v>
      </c>
      <c r="L41" s="2" t="s">
        <v>21</v>
      </c>
    </row>
    <row r="42" spans="1:12" x14ac:dyDescent="0.2">
      <c r="A42" s="1" t="s">
        <v>141</v>
      </c>
      <c r="B42" s="2" t="s">
        <v>1516</v>
      </c>
      <c r="C42" s="2" t="s">
        <v>15</v>
      </c>
      <c r="D42" s="2" t="s">
        <v>1904</v>
      </c>
      <c r="E42" s="2" t="s">
        <v>1811</v>
      </c>
      <c r="F42" s="2">
        <v>22.8</v>
      </c>
      <c r="G42" s="2">
        <v>77.2</v>
      </c>
      <c r="H42" s="2" t="s">
        <v>26</v>
      </c>
      <c r="I42" s="2" t="str">
        <f t="shared" si="0"/>
        <v/>
      </c>
      <c r="J42" s="2">
        <f t="shared" si="1"/>
        <v>1</v>
      </c>
      <c r="K42" s="2">
        <v>2002</v>
      </c>
      <c r="L42" s="2" t="s">
        <v>21</v>
      </c>
    </row>
    <row r="43" spans="1:12" x14ac:dyDescent="0.2">
      <c r="A43" s="1" t="s">
        <v>374</v>
      </c>
      <c r="B43" s="2" t="s">
        <v>911</v>
      </c>
      <c r="C43" s="2" t="s">
        <v>15</v>
      </c>
      <c r="D43" s="2" t="s">
        <v>2782</v>
      </c>
      <c r="E43" s="2" t="s">
        <v>2175</v>
      </c>
      <c r="F43" s="2">
        <v>22.91</v>
      </c>
      <c r="G43" s="2">
        <v>77.09</v>
      </c>
      <c r="H43" s="2" t="s">
        <v>26</v>
      </c>
      <c r="I43" s="2" t="str">
        <f t="shared" si="0"/>
        <v/>
      </c>
      <c r="J43" s="2">
        <f t="shared" si="1"/>
        <v>1</v>
      </c>
      <c r="K43" s="2">
        <v>2016</v>
      </c>
      <c r="L43" s="2" t="s">
        <v>21</v>
      </c>
    </row>
    <row r="44" spans="1:12" x14ac:dyDescent="0.2">
      <c r="A44" s="1" t="s">
        <v>391</v>
      </c>
      <c r="B44" s="2" t="s">
        <v>3247</v>
      </c>
      <c r="C44" s="2" t="s">
        <v>15</v>
      </c>
      <c r="D44" s="2" t="s">
        <v>1685</v>
      </c>
      <c r="E44" s="2" t="s">
        <v>2175</v>
      </c>
      <c r="F44" s="2">
        <v>23</v>
      </c>
      <c r="G44" s="2">
        <v>77</v>
      </c>
      <c r="H44" s="2" t="s">
        <v>26</v>
      </c>
      <c r="I44" s="2" t="str">
        <f t="shared" si="0"/>
        <v/>
      </c>
      <c r="J44" s="2">
        <f t="shared" si="1"/>
        <v>1</v>
      </c>
      <c r="K44" s="2">
        <v>1988</v>
      </c>
      <c r="L44" s="2" t="s">
        <v>21</v>
      </c>
    </row>
    <row r="45" spans="1:12" x14ac:dyDescent="0.2">
      <c r="A45" s="1" t="s">
        <v>23</v>
      </c>
      <c r="B45" s="2" t="s">
        <v>23</v>
      </c>
      <c r="C45" s="2" t="s">
        <v>1454</v>
      </c>
      <c r="D45" s="2" t="s">
        <v>4488</v>
      </c>
      <c r="E45" s="2" t="s">
        <v>3438</v>
      </c>
      <c r="F45" s="2">
        <v>23.3</v>
      </c>
      <c r="G45" s="2">
        <v>76.7</v>
      </c>
      <c r="H45" s="2" t="s">
        <v>26</v>
      </c>
      <c r="I45" s="2" t="str">
        <f t="shared" si="0"/>
        <v/>
      </c>
      <c r="J45" s="2">
        <f t="shared" si="1"/>
        <v>1</v>
      </c>
      <c r="K45" s="2">
        <v>2006</v>
      </c>
      <c r="L45" s="2" t="s">
        <v>21</v>
      </c>
    </row>
    <row r="46" spans="1:12" x14ac:dyDescent="0.2">
      <c r="A46" s="1" t="s">
        <v>122</v>
      </c>
      <c r="B46" s="2" t="s">
        <v>157</v>
      </c>
      <c r="C46" s="2" t="s">
        <v>15</v>
      </c>
      <c r="D46" s="2" t="s">
        <v>158</v>
      </c>
      <c r="E46" s="2" t="s">
        <v>144</v>
      </c>
      <c r="F46" s="2">
        <v>23.33</v>
      </c>
      <c r="G46" s="2">
        <v>76.67</v>
      </c>
      <c r="H46" s="2" t="s">
        <v>26</v>
      </c>
      <c r="I46" s="2" t="str">
        <f t="shared" si="0"/>
        <v/>
      </c>
      <c r="J46" s="2">
        <f t="shared" si="1"/>
        <v>1</v>
      </c>
      <c r="K46" s="2">
        <v>2020</v>
      </c>
      <c r="L46" s="2" t="s">
        <v>21</v>
      </c>
    </row>
    <row r="47" spans="1:12" x14ac:dyDescent="0.2">
      <c r="A47" s="1" t="s">
        <v>280</v>
      </c>
      <c r="B47" s="2" t="s">
        <v>1130</v>
      </c>
      <c r="C47" s="2" t="s">
        <v>15</v>
      </c>
      <c r="D47" s="2" t="s">
        <v>1132</v>
      </c>
      <c r="E47" s="2" t="s">
        <v>395</v>
      </c>
      <c r="F47" s="2">
        <v>23.4</v>
      </c>
      <c r="G47" s="2">
        <v>76.599999999999994</v>
      </c>
      <c r="H47" s="2" t="s">
        <v>26</v>
      </c>
      <c r="I47" s="2" t="str">
        <f t="shared" si="0"/>
        <v/>
      </c>
      <c r="J47" s="2">
        <f t="shared" si="1"/>
        <v>1</v>
      </c>
      <c r="K47" s="2">
        <v>2004</v>
      </c>
      <c r="L47" s="2" t="s">
        <v>49</v>
      </c>
    </row>
    <row r="48" spans="1:12" x14ac:dyDescent="0.2">
      <c r="A48" s="1" t="s">
        <v>535</v>
      </c>
      <c r="B48" s="2" t="s">
        <v>536</v>
      </c>
      <c r="C48" s="2" t="s">
        <v>15</v>
      </c>
      <c r="D48" s="2" t="s">
        <v>4905</v>
      </c>
      <c r="E48" s="2" t="s">
        <v>4810</v>
      </c>
      <c r="F48" s="2">
        <v>23.4</v>
      </c>
      <c r="G48" s="2">
        <v>76.599999999999994</v>
      </c>
      <c r="H48" s="2" t="s">
        <v>26</v>
      </c>
      <c r="I48" s="2" t="str">
        <f t="shared" si="0"/>
        <v/>
      </c>
      <c r="J48" s="2">
        <f t="shared" si="1"/>
        <v>1</v>
      </c>
      <c r="K48" s="2">
        <v>1996</v>
      </c>
      <c r="L48" s="2" t="s">
        <v>21</v>
      </c>
    </row>
    <row r="49" spans="1:12" x14ac:dyDescent="0.2">
      <c r="A49" s="1" t="s">
        <v>374</v>
      </c>
      <c r="B49" s="2" t="s">
        <v>1183</v>
      </c>
      <c r="C49" s="2" t="s">
        <v>15</v>
      </c>
      <c r="D49" s="2" t="s">
        <v>1770</v>
      </c>
      <c r="E49" s="2" t="s">
        <v>1692</v>
      </c>
      <c r="F49" s="2">
        <v>23.5</v>
      </c>
      <c r="G49" s="2">
        <v>76.5</v>
      </c>
      <c r="H49" s="2" t="s">
        <v>26</v>
      </c>
      <c r="I49" s="2" t="str">
        <f t="shared" si="0"/>
        <v/>
      </c>
      <c r="J49" s="2">
        <f t="shared" si="1"/>
        <v>1</v>
      </c>
      <c r="K49" s="2">
        <v>2004</v>
      </c>
      <c r="L49" s="2" t="s">
        <v>21</v>
      </c>
    </row>
    <row r="50" spans="1:12" x14ac:dyDescent="0.2">
      <c r="A50" s="1" t="s">
        <v>287</v>
      </c>
      <c r="B50" s="2" t="s">
        <v>288</v>
      </c>
      <c r="C50" s="2" t="s">
        <v>15</v>
      </c>
      <c r="D50" s="2" t="s">
        <v>623</v>
      </c>
      <c r="E50" s="2" t="s">
        <v>395</v>
      </c>
      <c r="F50" s="2">
        <v>23.6</v>
      </c>
      <c r="G50" s="2">
        <v>76.400000000000006</v>
      </c>
      <c r="H50" s="2" t="s">
        <v>26</v>
      </c>
      <c r="I50" s="2" t="str">
        <f t="shared" si="0"/>
        <v/>
      </c>
      <c r="J50" s="2">
        <f t="shared" si="1"/>
        <v>1</v>
      </c>
      <c r="K50" s="2">
        <v>2009</v>
      </c>
      <c r="L50" s="2" t="s">
        <v>36</v>
      </c>
    </row>
    <row r="51" spans="1:12" x14ac:dyDescent="0.2">
      <c r="A51" s="1" t="s">
        <v>13</v>
      </c>
      <c r="B51" s="2" t="s">
        <v>941</v>
      </c>
      <c r="C51" s="2" t="s">
        <v>15</v>
      </c>
      <c r="D51" s="2" t="s">
        <v>2693</v>
      </c>
      <c r="E51" s="2" t="s">
        <v>2175</v>
      </c>
      <c r="F51" s="2">
        <v>23.7</v>
      </c>
      <c r="G51" s="2">
        <v>76.3</v>
      </c>
      <c r="H51" s="2" t="s">
        <v>26</v>
      </c>
      <c r="I51" s="2" t="str">
        <f t="shared" si="0"/>
        <v/>
      </c>
      <c r="J51" s="2">
        <f t="shared" si="1"/>
        <v>1</v>
      </c>
      <c r="K51" s="2">
        <v>2018</v>
      </c>
      <c r="L51" s="2" t="s">
        <v>36</v>
      </c>
    </row>
    <row r="52" spans="1:12" x14ac:dyDescent="0.2">
      <c r="A52" s="1" t="s">
        <v>13</v>
      </c>
      <c r="B52" s="2" t="s">
        <v>941</v>
      </c>
      <c r="C52" s="2" t="s">
        <v>15</v>
      </c>
      <c r="D52" s="2" t="s">
        <v>2694</v>
      </c>
      <c r="E52" s="2" t="s">
        <v>2175</v>
      </c>
      <c r="F52" s="2">
        <v>23.7</v>
      </c>
      <c r="G52" s="2">
        <v>76.3</v>
      </c>
      <c r="H52" s="2" t="s">
        <v>26</v>
      </c>
      <c r="I52" s="2" t="str">
        <f t="shared" si="0"/>
        <v/>
      </c>
      <c r="J52" s="2">
        <f t="shared" si="1"/>
        <v>1</v>
      </c>
      <c r="K52" s="2">
        <v>2018</v>
      </c>
      <c r="L52" s="2" t="s">
        <v>36</v>
      </c>
    </row>
    <row r="53" spans="1:12" x14ac:dyDescent="0.2">
      <c r="A53" s="1" t="s">
        <v>13</v>
      </c>
      <c r="B53" s="2" t="s">
        <v>601</v>
      </c>
      <c r="C53" s="2" t="s">
        <v>15</v>
      </c>
      <c r="D53" s="2" t="s">
        <v>602</v>
      </c>
      <c r="E53" s="2" t="s">
        <v>395</v>
      </c>
      <c r="F53" s="2">
        <v>23.9</v>
      </c>
      <c r="G53" s="2">
        <v>76.2</v>
      </c>
      <c r="H53" s="2" t="s">
        <v>26</v>
      </c>
      <c r="I53" s="2" t="str">
        <f t="shared" si="0"/>
        <v/>
      </c>
      <c r="J53" s="2">
        <f t="shared" si="1"/>
        <v>1</v>
      </c>
      <c r="K53" s="2">
        <v>2012</v>
      </c>
      <c r="L53" s="2" t="s">
        <v>21</v>
      </c>
    </row>
    <row r="54" spans="1:12" x14ac:dyDescent="0.2">
      <c r="A54" s="1" t="s">
        <v>280</v>
      </c>
      <c r="B54" s="2" t="s">
        <v>768</v>
      </c>
      <c r="C54" s="2" t="s">
        <v>15</v>
      </c>
      <c r="D54" s="2" t="s">
        <v>4904</v>
      </c>
      <c r="E54" s="2" t="s">
        <v>4810</v>
      </c>
      <c r="F54" s="2">
        <v>24.2</v>
      </c>
      <c r="G54" s="2">
        <v>75.8</v>
      </c>
      <c r="H54" s="2" t="s">
        <v>26</v>
      </c>
      <c r="I54" s="2" t="str">
        <f t="shared" si="0"/>
        <v/>
      </c>
      <c r="J54" s="2">
        <f t="shared" si="1"/>
        <v>1</v>
      </c>
      <c r="K54" s="2">
        <v>1996</v>
      </c>
      <c r="L54" s="2" t="s">
        <v>21</v>
      </c>
    </row>
    <row r="55" spans="1:12" x14ac:dyDescent="0.2">
      <c r="A55" s="1" t="s">
        <v>621</v>
      </c>
      <c r="B55" s="2" t="s">
        <v>2116</v>
      </c>
      <c r="C55" s="2" t="s">
        <v>15</v>
      </c>
      <c r="D55" s="2" t="s">
        <v>2117</v>
      </c>
      <c r="E55" s="2" t="s">
        <v>2105</v>
      </c>
      <c r="F55" s="2">
        <v>24.1</v>
      </c>
      <c r="G55" s="2">
        <v>75.599999999999994</v>
      </c>
      <c r="H55" s="2" t="s">
        <v>26</v>
      </c>
      <c r="I55" s="2" t="str">
        <f t="shared" si="0"/>
        <v/>
      </c>
      <c r="J55" s="2">
        <f t="shared" si="1"/>
        <v>1</v>
      </c>
      <c r="K55" s="2">
        <v>2001</v>
      </c>
      <c r="L55" s="2" t="s">
        <v>36</v>
      </c>
    </row>
    <row r="56" spans="1:12" x14ac:dyDescent="0.2">
      <c r="A56" s="1" t="s">
        <v>60</v>
      </c>
      <c r="B56" s="2" t="s">
        <v>920</v>
      </c>
      <c r="C56" s="2" t="s">
        <v>15</v>
      </c>
      <c r="D56" s="2" t="s">
        <v>921</v>
      </c>
      <c r="E56" s="2" t="s">
        <v>395</v>
      </c>
      <c r="F56" s="2">
        <v>24.5</v>
      </c>
      <c r="G56" s="2">
        <v>75.5</v>
      </c>
      <c r="H56" s="2" t="s">
        <v>26</v>
      </c>
      <c r="I56" s="2" t="str">
        <f t="shared" si="0"/>
        <v/>
      </c>
      <c r="J56" s="2">
        <f t="shared" si="1"/>
        <v>1</v>
      </c>
      <c r="K56" s="2">
        <v>2008</v>
      </c>
      <c r="L56" s="2" t="s">
        <v>49</v>
      </c>
    </row>
    <row r="57" spans="1:12" x14ac:dyDescent="0.2">
      <c r="A57" s="1" t="s">
        <v>79</v>
      </c>
      <c r="B57" s="2" t="s">
        <v>564</v>
      </c>
      <c r="C57" s="2" t="s">
        <v>15</v>
      </c>
      <c r="D57" s="2" t="s">
        <v>1049</v>
      </c>
      <c r="E57" s="2" t="s">
        <v>395</v>
      </c>
      <c r="F57" s="2">
        <v>24.7</v>
      </c>
      <c r="G57" s="2">
        <v>75.3</v>
      </c>
      <c r="H57" s="2" t="s">
        <v>26</v>
      </c>
      <c r="I57" s="2" t="str">
        <f t="shared" si="0"/>
        <v/>
      </c>
      <c r="J57" s="2">
        <f t="shared" si="1"/>
        <v>1</v>
      </c>
      <c r="K57" s="2">
        <v>2004</v>
      </c>
      <c r="L57" s="2" t="s">
        <v>21</v>
      </c>
    </row>
    <row r="58" spans="1:12" x14ac:dyDescent="0.2">
      <c r="A58" s="1" t="s">
        <v>100</v>
      </c>
      <c r="B58" s="2" t="s">
        <v>1697</v>
      </c>
      <c r="C58" s="2" t="s">
        <v>15</v>
      </c>
      <c r="D58" s="2" t="s">
        <v>1698</v>
      </c>
      <c r="E58" s="2" t="s">
        <v>1692</v>
      </c>
      <c r="F58" s="2">
        <v>24.86</v>
      </c>
      <c r="G58" s="2">
        <v>75.14</v>
      </c>
      <c r="H58" s="2" t="s">
        <v>26</v>
      </c>
      <c r="I58" s="2" t="str">
        <f t="shared" si="0"/>
        <v/>
      </c>
      <c r="J58" s="2">
        <f t="shared" si="1"/>
        <v>1</v>
      </c>
      <c r="K58" s="2">
        <v>2020</v>
      </c>
      <c r="L58" s="2" t="s">
        <v>21</v>
      </c>
    </row>
    <row r="59" spans="1:12" x14ac:dyDescent="0.2">
      <c r="A59" s="1" t="s">
        <v>13</v>
      </c>
      <c r="B59" s="2" t="s">
        <v>37</v>
      </c>
      <c r="C59" s="2" t="s">
        <v>15</v>
      </c>
      <c r="D59" s="2" t="s">
        <v>1813</v>
      </c>
      <c r="E59" s="2" t="s">
        <v>1811</v>
      </c>
      <c r="F59" s="2">
        <v>24.97</v>
      </c>
      <c r="G59" s="2">
        <v>75.03</v>
      </c>
      <c r="H59" s="2" t="s">
        <v>26</v>
      </c>
      <c r="I59" s="2" t="str">
        <f t="shared" si="0"/>
        <v/>
      </c>
      <c r="J59" s="2">
        <f t="shared" si="1"/>
        <v>1</v>
      </c>
      <c r="K59" s="2">
        <v>2015</v>
      </c>
      <c r="L59" s="2" t="s">
        <v>36</v>
      </c>
    </row>
    <row r="60" spans="1:12" x14ac:dyDescent="0.2">
      <c r="A60" s="1" t="s">
        <v>66</v>
      </c>
      <c r="B60" s="2" t="s">
        <v>174</v>
      </c>
      <c r="C60" s="2" t="s">
        <v>15</v>
      </c>
      <c r="D60" s="2" t="s">
        <v>1685</v>
      </c>
      <c r="E60" s="2" t="s">
        <v>2175</v>
      </c>
      <c r="F60" s="2">
        <v>25</v>
      </c>
      <c r="G60" s="2">
        <v>75</v>
      </c>
      <c r="H60" s="2" t="s">
        <v>26</v>
      </c>
      <c r="I60" s="2" t="str">
        <f t="shared" si="0"/>
        <v/>
      </c>
      <c r="J60" s="2">
        <f t="shared" si="1"/>
        <v>1</v>
      </c>
      <c r="K60" s="2">
        <v>1988</v>
      </c>
      <c r="L60" s="2" t="s">
        <v>21</v>
      </c>
    </row>
    <row r="61" spans="1:12" x14ac:dyDescent="0.2">
      <c r="A61" s="1" t="s">
        <v>32</v>
      </c>
      <c r="B61" s="2" t="s">
        <v>32</v>
      </c>
      <c r="C61" s="2" t="s">
        <v>15</v>
      </c>
      <c r="D61" s="2" t="s">
        <v>1186</v>
      </c>
      <c r="E61" s="2" t="s">
        <v>395</v>
      </c>
      <c r="F61" s="2">
        <v>25</v>
      </c>
      <c r="G61" s="2">
        <v>75</v>
      </c>
      <c r="H61" s="2" t="s">
        <v>26</v>
      </c>
      <c r="I61" s="2" t="str">
        <f t="shared" si="0"/>
        <v/>
      </c>
      <c r="J61" s="2">
        <f t="shared" si="1"/>
        <v>1</v>
      </c>
      <c r="K61" s="2">
        <v>2002</v>
      </c>
      <c r="L61" s="2" t="s">
        <v>21</v>
      </c>
    </row>
    <row r="62" spans="1:12" x14ac:dyDescent="0.2">
      <c r="A62" s="1" t="s">
        <v>141</v>
      </c>
      <c r="B62" s="2" t="s">
        <v>1516</v>
      </c>
      <c r="C62" s="2" t="s">
        <v>15</v>
      </c>
      <c r="D62" s="2" t="s">
        <v>1538</v>
      </c>
      <c r="E62" s="2" t="s">
        <v>1474</v>
      </c>
      <c r="F62" s="2">
        <v>25.1</v>
      </c>
      <c r="G62" s="2">
        <v>74.900000000000006</v>
      </c>
      <c r="H62" s="2" t="s">
        <v>26</v>
      </c>
      <c r="I62" s="2" t="str">
        <f t="shared" si="0"/>
        <v/>
      </c>
      <c r="J62" s="2">
        <f t="shared" si="1"/>
        <v>1</v>
      </c>
      <c r="K62" s="2">
        <v>2002</v>
      </c>
      <c r="L62" s="2" t="s">
        <v>21</v>
      </c>
    </row>
    <row r="63" spans="1:12" x14ac:dyDescent="0.2">
      <c r="A63" s="1" t="s">
        <v>943</v>
      </c>
      <c r="B63" s="2" t="s">
        <v>944</v>
      </c>
      <c r="C63" s="2" t="s">
        <v>42</v>
      </c>
      <c r="D63" s="2" t="s">
        <v>1050</v>
      </c>
      <c r="E63" s="2" t="s">
        <v>395</v>
      </c>
      <c r="F63" s="2">
        <v>25.1</v>
      </c>
      <c r="G63" s="2">
        <v>74.900000000000006</v>
      </c>
      <c r="H63" s="2" t="s">
        <v>26</v>
      </c>
      <c r="I63" s="2" t="str">
        <f t="shared" si="0"/>
        <v/>
      </c>
      <c r="J63" s="2">
        <f t="shared" si="1"/>
        <v>1</v>
      </c>
      <c r="K63" s="2">
        <v>2004</v>
      </c>
      <c r="L63" s="2" t="s">
        <v>21</v>
      </c>
    </row>
    <row r="64" spans="1:12" x14ac:dyDescent="0.2">
      <c r="A64" s="1" t="s">
        <v>13</v>
      </c>
      <c r="B64" s="2" t="s">
        <v>579</v>
      </c>
      <c r="C64" s="2" t="s">
        <v>15</v>
      </c>
      <c r="D64" s="2" t="s">
        <v>580</v>
      </c>
      <c r="E64" s="2" t="s">
        <v>395</v>
      </c>
      <c r="F64" s="2">
        <v>25.2</v>
      </c>
      <c r="G64" s="2">
        <v>74.8</v>
      </c>
      <c r="H64" s="2" t="s">
        <v>26</v>
      </c>
      <c r="I64" s="2" t="str">
        <f t="shared" si="0"/>
        <v/>
      </c>
      <c r="J64" s="2">
        <f t="shared" si="1"/>
        <v>1</v>
      </c>
      <c r="K64" s="2">
        <v>2012</v>
      </c>
      <c r="L64" s="2" t="s">
        <v>21</v>
      </c>
    </row>
    <row r="65" spans="1:12" x14ac:dyDescent="0.2">
      <c r="A65" s="1" t="s">
        <v>363</v>
      </c>
      <c r="B65" s="2" t="s">
        <v>1064</v>
      </c>
      <c r="C65" s="2" t="s">
        <v>15</v>
      </c>
      <c r="D65" s="2" t="s">
        <v>1065</v>
      </c>
      <c r="E65" s="2" t="s">
        <v>395</v>
      </c>
      <c r="F65" s="2">
        <v>25.3</v>
      </c>
      <c r="G65" s="2">
        <v>74.7</v>
      </c>
      <c r="H65" s="2" t="s">
        <v>26</v>
      </c>
      <c r="I65" s="2" t="str">
        <f t="shared" si="0"/>
        <v/>
      </c>
      <c r="J65" s="2">
        <f t="shared" si="1"/>
        <v>1</v>
      </c>
      <c r="K65" s="2">
        <v>2004</v>
      </c>
      <c r="L65" s="2" t="s">
        <v>21</v>
      </c>
    </row>
    <row r="66" spans="1:12" x14ac:dyDescent="0.2">
      <c r="A66" s="1" t="s">
        <v>83</v>
      </c>
      <c r="B66" s="2" t="s">
        <v>84</v>
      </c>
      <c r="C66" s="2" t="s">
        <v>15</v>
      </c>
      <c r="D66" s="2" t="s">
        <v>3358</v>
      </c>
      <c r="E66" s="2" t="s">
        <v>3315</v>
      </c>
      <c r="F66" s="2">
        <v>25.3</v>
      </c>
      <c r="G66" s="2">
        <v>74.7</v>
      </c>
      <c r="H66" s="2" t="s">
        <v>26</v>
      </c>
      <c r="I66" s="2" t="str">
        <f t="shared" ref="I66:I129" si="2" xml:space="preserve"> IF(H66="Pass", 1, "")</f>
        <v/>
      </c>
      <c r="J66" s="2">
        <f t="shared" ref="J66:J129" si="3" xml:space="preserve"> IF(H66="Fail", 1, "")</f>
        <v>1</v>
      </c>
      <c r="K66" s="2">
        <v>2004</v>
      </c>
      <c r="L66" s="2" t="s">
        <v>21</v>
      </c>
    </row>
    <row r="67" spans="1:12" x14ac:dyDescent="0.2">
      <c r="A67" s="1" t="s">
        <v>52</v>
      </c>
      <c r="B67" s="2" t="s">
        <v>416</v>
      </c>
      <c r="C67" s="2" t="s">
        <v>15</v>
      </c>
      <c r="D67" s="2" t="s">
        <v>1242</v>
      </c>
      <c r="E67" s="2" t="s">
        <v>395</v>
      </c>
      <c r="F67" s="2">
        <v>25.4</v>
      </c>
      <c r="G67" s="2">
        <v>74.599999999999994</v>
      </c>
      <c r="H67" s="2" t="s">
        <v>26</v>
      </c>
      <c r="I67" s="2" t="str">
        <f t="shared" si="2"/>
        <v/>
      </c>
      <c r="J67" s="2">
        <f t="shared" si="3"/>
        <v>1</v>
      </c>
      <c r="K67" s="2">
        <v>2000</v>
      </c>
      <c r="L67" s="2" t="s">
        <v>21</v>
      </c>
    </row>
    <row r="68" spans="1:12" x14ac:dyDescent="0.2">
      <c r="A68" s="1" t="s">
        <v>363</v>
      </c>
      <c r="B68" s="2" t="s">
        <v>947</v>
      </c>
      <c r="C68" s="2" t="s">
        <v>15</v>
      </c>
      <c r="D68" s="2" t="s">
        <v>3338</v>
      </c>
      <c r="E68" s="2" t="s">
        <v>3315</v>
      </c>
      <c r="F68" s="2">
        <v>25.5</v>
      </c>
      <c r="G68" s="2">
        <v>74.5</v>
      </c>
      <c r="H68" s="2" t="s">
        <v>26</v>
      </c>
      <c r="I68" s="2" t="str">
        <f t="shared" si="2"/>
        <v/>
      </c>
      <c r="J68" s="2">
        <f t="shared" si="3"/>
        <v>1</v>
      </c>
      <c r="K68" s="2">
        <v>2012</v>
      </c>
      <c r="L68" s="2" t="s">
        <v>21</v>
      </c>
    </row>
    <row r="69" spans="1:12" x14ac:dyDescent="0.2">
      <c r="A69" s="1" t="s">
        <v>69</v>
      </c>
      <c r="B69" s="2" t="s">
        <v>70</v>
      </c>
      <c r="C69" s="2" t="s">
        <v>15</v>
      </c>
      <c r="D69" s="2" t="s">
        <v>1299</v>
      </c>
      <c r="E69" s="2" t="s">
        <v>395</v>
      </c>
      <c r="F69" s="2">
        <v>25.8</v>
      </c>
      <c r="G69" s="2">
        <v>74.2</v>
      </c>
      <c r="H69" s="2" t="s">
        <v>26</v>
      </c>
      <c r="I69" s="2" t="str">
        <f t="shared" si="2"/>
        <v/>
      </c>
      <c r="J69" s="2">
        <f t="shared" si="3"/>
        <v>1</v>
      </c>
      <c r="K69" s="2">
        <v>2000</v>
      </c>
      <c r="L69" s="2" t="s">
        <v>21</v>
      </c>
    </row>
    <row r="70" spans="1:12" x14ac:dyDescent="0.2">
      <c r="A70" s="1" t="s">
        <v>69</v>
      </c>
      <c r="B70" s="2" t="s">
        <v>448</v>
      </c>
      <c r="C70" s="2" t="s">
        <v>15</v>
      </c>
      <c r="D70" s="2" t="s">
        <v>3012</v>
      </c>
      <c r="E70" s="2" t="s">
        <v>2175</v>
      </c>
      <c r="F70" s="2">
        <v>26</v>
      </c>
      <c r="G70" s="2">
        <v>74</v>
      </c>
      <c r="H70" s="2" t="s">
        <v>26</v>
      </c>
      <c r="I70" s="2" t="str">
        <f t="shared" si="2"/>
        <v/>
      </c>
      <c r="J70" s="2">
        <f t="shared" si="3"/>
        <v>1</v>
      </c>
      <c r="K70" s="2">
        <v>2010</v>
      </c>
      <c r="L70" s="2" t="s">
        <v>49</v>
      </c>
    </row>
    <row r="71" spans="1:12" x14ac:dyDescent="0.2">
      <c r="A71" s="1" t="s">
        <v>223</v>
      </c>
      <c r="B71" s="2" t="s">
        <v>229</v>
      </c>
      <c r="C71" s="2" t="s">
        <v>15</v>
      </c>
      <c r="D71" s="2" t="s">
        <v>372</v>
      </c>
      <c r="E71" s="2" t="s">
        <v>144</v>
      </c>
      <c r="F71" s="2">
        <v>26.1</v>
      </c>
      <c r="G71" s="2">
        <v>73.900000000000006</v>
      </c>
      <c r="H71" s="2" t="s">
        <v>26</v>
      </c>
      <c r="I71" s="2" t="str">
        <f t="shared" si="2"/>
        <v/>
      </c>
      <c r="J71" s="2">
        <f t="shared" si="3"/>
        <v>1</v>
      </c>
      <c r="K71" s="2">
        <v>1998</v>
      </c>
      <c r="L71" s="2" t="s">
        <v>21</v>
      </c>
    </row>
    <row r="72" spans="1:12" x14ac:dyDescent="0.2">
      <c r="A72" s="1" t="s">
        <v>223</v>
      </c>
      <c r="B72" s="2" t="s">
        <v>966</v>
      </c>
      <c r="C72" s="2" t="s">
        <v>42</v>
      </c>
      <c r="D72" s="2" t="s">
        <v>775</v>
      </c>
      <c r="E72" s="2" t="s">
        <v>4810</v>
      </c>
      <c r="F72" s="2">
        <v>26.1</v>
      </c>
      <c r="G72" s="2">
        <v>73.900000000000006</v>
      </c>
      <c r="H72" s="2" t="s">
        <v>26</v>
      </c>
      <c r="I72" s="2" t="str">
        <f t="shared" si="2"/>
        <v/>
      </c>
      <c r="J72" s="2">
        <f t="shared" si="3"/>
        <v>1</v>
      </c>
      <c r="K72" s="2">
        <v>1996</v>
      </c>
      <c r="L72" s="2" t="s">
        <v>21</v>
      </c>
    </row>
    <row r="73" spans="1:12" x14ac:dyDescent="0.2">
      <c r="A73" s="1" t="s">
        <v>69</v>
      </c>
      <c r="B73" s="2" t="s">
        <v>1117</v>
      </c>
      <c r="C73" s="2" t="s">
        <v>15</v>
      </c>
      <c r="D73" s="2" t="s">
        <v>1355</v>
      </c>
      <c r="E73" s="2" t="s">
        <v>395</v>
      </c>
      <c r="F73" s="2">
        <v>26.4</v>
      </c>
      <c r="G73" s="2">
        <v>73.599999999999994</v>
      </c>
      <c r="H73" s="2" t="s">
        <v>26</v>
      </c>
      <c r="I73" s="2" t="str">
        <f t="shared" si="2"/>
        <v/>
      </c>
      <c r="J73" s="2">
        <f t="shared" si="3"/>
        <v>1</v>
      </c>
      <c r="K73" s="2">
        <v>1998</v>
      </c>
      <c r="L73" s="2" t="s">
        <v>49</v>
      </c>
    </row>
    <row r="74" spans="1:12" x14ac:dyDescent="0.2">
      <c r="A74" s="1" t="s">
        <v>69</v>
      </c>
      <c r="B74" s="2" t="s">
        <v>859</v>
      </c>
      <c r="C74" s="2" t="s">
        <v>15</v>
      </c>
      <c r="D74" s="2" t="s">
        <v>1797</v>
      </c>
      <c r="E74" s="2" t="s">
        <v>1692</v>
      </c>
      <c r="F74" s="2">
        <v>26.4</v>
      </c>
      <c r="G74" s="2">
        <v>73.599999999999994</v>
      </c>
      <c r="H74" s="2" t="s">
        <v>26</v>
      </c>
      <c r="I74" s="2" t="str">
        <f t="shared" si="2"/>
        <v/>
      </c>
      <c r="J74" s="2">
        <f t="shared" si="3"/>
        <v>1</v>
      </c>
      <c r="K74" s="2">
        <v>1998</v>
      </c>
      <c r="L74" s="2" t="s">
        <v>49</v>
      </c>
    </row>
    <row r="75" spans="1:12" x14ac:dyDescent="0.2">
      <c r="A75" s="1" t="s">
        <v>23</v>
      </c>
      <c r="B75" s="2" t="s">
        <v>23</v>
      </c>
      <c r="C75" s="2" t="s">
        <v>24</v>
      </c>
      <c r="D75" s="4">
        <v>200000000</v>
      </c>
      <c r="E75" s="2" t="s">
        <v>1811</v>
      </c>
      <c r="F75" s="2">
        <v>26.4</v>
      </c>
      <c r="G75" s="2">
        <v>73.599999999999994</v>
      </c>
      <c r="H75" s="2" t="s">
        <v>26</v>
      </c>
      <c r="I75" s="2" t="str">
        <f t="shared" si="2"/>
        <v/>
      </c>
      <c r="J75" s="2">
        <f t="shared" si="3"/>
        <v>1</v>
      </c>
      <c r="K75" s="2">
        <v>1990</v>
      </c>
      <c r="L75" s="2" t="s">
        <v>21</v>
      </c>
    </row>
    <row r="76" spans="1:12" x14ac:dyDescent="0.2">
      <c r="A76" s="1" t="s">
        <v>13</v>
      </c>
      <c r="B76" s="2" t="s">
        <v>1112</v>
      </c>
      <c r="C76" s="2" t="s">
        <v>15</v>
      </c>
      <c r="D76" s="2" t="s">
        <v>5211</v>
      </c>
      <c r="E76" s="2" t="s">
        <v>4991</v>
      </c>
      <c r="F76" s="2">
        <v>26.47</v>
      </c>
      <c r="G76" s="2">
        <v>73.53</v>
      </c>
      <c r="H76" s="2" t="s">
        <v>26</v>
      </c>
      <c r="I76" s="2" t="str">
        <f t="shared" si="2"/>
        <v/>
      </c>
      <c r="J76" s="2">
        <f t="shared" si="3"/>
        <v>1</v>
      </c>
      <c r="K76" s="2">
        <v>2017</v>
      </c>
      <c r="L76" s="2" t="s">
        <v>36</v>
      </c>
    </row>
    <row r="77" spans="1:12" x14ac:dyDescent="0.2">
      <c r="A77" s="1" t="s">
        <v>205</v>
      </c>
      <c r="B77" s="2" t="s">
        <v>1012</v>
      </c>
      <c r="C77" s="2" t="s">
        <v>15</v>
      </c>
      <c r="D77" s="2" t="s">
        <v>1248</v>
      </c>
      <c r="E77" s="2" t="s">
        <v>395</v>
      </c>
      <c r="F77" s="2">
        <v>26.5</v>
      </c>
      <c r="G77" s="2">
        <v>73.5</v>
      </c>
      <c r="H77" s="2" t="s">
        <v>26</v>
      </c>
      <c r="I77" s="2" t="str">
        <f t="shared" si="2"/>
        <v/>
      </c>
      <c r="J77" s="2">
        <f t="shared" si="3"/>
        <v>1</v>
      </c>
      <c r="K77" s="2">
        <v>2000</v>
      </c>
      <c r="L77" s="2" t="s">
        <v>21</v>
      </c>
    </row>
    <row r="78" spans="1:12" x14ac:dyDescent="0.2">
      <c r="A78" s="1" t="s">
        <v>363</v>
      </c>
      <c r="B78" s="2" t="s">
        <v>474</v>
      </c>
      <c r="C78" s="2" t="s">
        <v>15</v>
      </c>
      <c r="D78" s="2" t="s">
        <v>2994</v>
      </c>
      <c r="E78" s="2" t="s">
        <v>2175</v>
      </c>
      <c r="F78" s="2">
        <v>26.53</v>
      </c>
      <c r="G78" s="2">
        <v>73.47</v>
      </c>
      <c r="H78" s="2" t="s">
        <v>26</v>
      </c>
      <c r="I78" s="2" t="str">
        <f t="shared" si="2"/>
        <v/>
      </c>
      <c r="J78" s="2">
        <f t="shared" si="3"/>
        <v>1</v>
      </c>
      <c r="K78" s="2">
        <v>2011</v>
      </c>
      <c r="L78" s="2" t="s">
        <v>36</v>
      </c>
    </row>
    <row r="79" spans="1:12" x14ac:dyDescent="0.2">
      <c r="A79" s="1" t="s">
        <v>363</v>
      </c>
      <c r="B79" s="2" t="s">
        <v>1064</v>
      </c>
      <c r="C79" s="2" t="s">
        <v>15</v>
      </c>
      <c r="D79" s="2" t="s">
        <v>1172</v>
      </c>
      <c r="E79" s="2" t="s">
        <v>395</v>
      </c>
      <c r="F79" s="2">
        <v>26.7</v>
      </c>
      <c r="G79" s="2">
        <v>73.3</v>
      </c>
      <c r="H79" s="2" t="s">
        <v>26</v>
      </c>
      <c r="I79" s="2" t="str">
        <f t="shared" si="2"/>
        <v/>
      </c>
      <c r="J79" s="2">
        <f t="shared" si="3"/>
        <v>1</v>
      </c>
      <c r="K79" s="2">
        <v>2002</v>
      </c>
      <c r="L79" s="2" t="s">
        <v>21</v>
      </c>
    </row>
    <row r="80" spans="1:12" x14ac:dyDescent="0.2">
      <c r="A80" s="1" t="s">
        <v>217</v>
      </c>
      <c r="B80" s="2" t="s">
        <v>959</v>
      </c>
      <c r="C80" s="2" t="s">
        <v>15</v>
      </c>
      <c r="D80" s="2" t="s">
        <v>1431</v>
      </c>
      <c r="E80" s="2" t="s">
        <v>4991</v>
      </c>
      <c r="F80" s="2">
        <v>26.8</v>
      </c>
      <c r="G80" s="2">
        <v>73.2</v>
      </c>
      <c r="H80" s="2" t="s">
        <v>26</v>
      </c>
      <c r="I80" s="2" t="str">
        <f t="shared" si="2"/>
        <v/>
      </c>
      <c r="J80" s="2">
        <f t="shared" si="3"/>
        <v>1</v>
      </c>
      <c r="K80" s="2">
        <v>1994</v>
      </c>
      <c r="L80" s="2" t="s">
        <v>21</v>
      </c>
    </row>
    <row r="81" spans="1:12" x14ac:dyDescent="0.2">
      <c r="A81" s="1" t="s">
        <v>13</v>
      </c>
      <c r="B81" s="2" t="s">
        <v>579</v>
      </c>
      <c r="C81" s="2" t="s">
        <v>15</v>
      </c>
      <c r="D81" s="2" t="s">
        <v>726</v>
      </c>
      <c r="E81" s="2" t="s">
        <v>395</v>
      </c>
      <c r="F81" s="2">
        <v>26.9</v>
      </c>
      <c r="G81" s="2">
        <v>73.099999999999994</v>
      </c>
      <c r="H81" s="2" t="s">
        <v>26</v>
      </c>
      <c r="I81" s="2" t="str">
        <f t="shared" si="2"/>
        <v/>
      </c>
      <c r="J81" s="2">
        <f t="shared" si="3"/>
        <v>1</v>
      </c>
      <c r="K81" s="2">
        <v>2010</v>
      </c>
      <c r="L81" s="2" t="s">
        <v>21</v>
      </c>
    </row>
    <row r="82" spans="1:12" x14ac:dyDescent="0.2">
      <c r="A82" s="1" t="s">
        <v>69</v>
      </c>
      <c r="B82" s="2" t="s">
        <v>4077</v>
      </c>
      <c r="C82" s="2" t="s">
        <v>15</v>
      </c>
      <c r="D82" s="2" t="s">
        <v>4731</v>
      </c>
      <c r="E82" s="2" t="s">
        <v>3438</v>
      </c>
      <c r="F82" s="2">
        <v>26.9</v>
      </c>
      <c r="G82" s="2">
        <v>73.099999999999994</v>
      </c>
      <c r="H82" s="2" t="s">
        <v>26</v>
      </c>
      <c r="I82" s="2" t="str">
        <f t="shared" si="2"/>
        <v/>
      </c>
      <c r="J82" s="2">
        <f t="shared" si="3"/>
        <v>1</v>
      </c>
      <c r="K82" s="2">
        <v>2001</v>
      </c>
      <c r="L82" s="2" t="s">
        <v>36</v>
      </c>
    </row>
    <row r="83" spans="1:12" x14ac:dyDescent="0.2">
      <c r="A83" s="1" t="s">
        <v>116</v>
      </c>
      <c r="B83" s="2" t="s">
        <v>2087</v>
      </c>
      <c r="C83" s="2" t="s">
        <v>15</v>
      </c>
      <c r="D83" s="2" t="s">
        <v>2088</v>
      </c>
      <c r="E83" s="2" t="s">
        <v>1978</v>
      </c>
      <c r="F83" s="2">
        <v>27</v>
      </c>
      <c r="G83" s="2">
        <v>73</v>
      </c>
      <c r="H83" s="2" t="s">
        <v>26</v>
      </c>
      <c r="I83" s="2" t="str">
        <f t="shared" si="2"/>
        <v/>
      </c>
      <c r="J83" s="2">
        <f t="shared" si="3"/>
        <v>1</v>
      </c>
      <c r="K83" s="2">
        <v>1996</v>
      </c>
      <c r="L83" s="2" t="s">
        <v>21</v>
      </c>
    </row>
    <row r="84" spans="1:12" x14ac:dyDescent="0.2">
      <c r="A84" s="1" t="s">
        <v>363</v>
      </c>
      <c r="B84" s="2" t="s">
        <v>1301</v>
      </c>
      <c r="C84" s="2" t="s">
        <v>1230</v>
      </c>
      <c r="D84" s="2" t="s">
        <v>1302</v>
      </c>
      <c r="E84" s="2" t="s">
        <v>395</v>
      </c>
      <c r="F84" s="2">
        <v>27.1</v>
      </c>
      <c r="G84" s="2">
        <v>72.900000000000006</v>
      </c>
      <c r="H84" s="2" t="s">
        <v>26</v>
      </c>
      <c r="I84" s="2" t="str">
        <f t="shared" si="2"/>
        <v/>
      </c>
      <c r="J84" s="2">
        <f t="shared" si="3"/>
        <v>1</v>
      </c>
      <c r="K84" s="2">
        <v>2000</v>
      </c>
      <c r="L84" s="2" t="s">
        <v>49</v>
      </c>
    </row>
    <row r="85" spans="1:12" x14ac:dyDescent="0.2">
      <c r="A85" s="1" t="s">
        <v>532</v>
      </c>
      <c r="B85" s="2" t="s">
        <v>1081</v>
      </c>
      <c r="C85" s="2" t="s">
        <v>42</v>
      </c>
      <c r="D85" s="2" t="s">
        <v>1082</v>
      </c>
      <c r="E85" s="2" t="s">
        <v>395</v>
      </c>
      <c r="F85" s="2">
        <v>27.2</v>
      </c>
      <c r="G85" s="2">
        <v>72.8</v>
      </c>
      <c r="H85" s="2" t="s">
        <v>26</v>
      </c>
      <c r="I85" s="2" t="str">
        <f t="shared" si="2"/>
        <v/>
      </c>
      <c r="J85" s="2">
        <f t="shared" si="3"/>
        <v>1</v>
      </c>
      <c r="K85" s="2">
        <v>2004</v>
      </c>
      <c r="L85" s="2" t="s">
        <v>21</v>
      </c>
    </row>
    <row r="86" spans="1:12" x14ac:dyDescent="0.2">
      <c r="A86" s="1" t="s">
        <v>511</v>
      </c>
      <c r="B86" s="2" t="s">
        <v>803</v>
      </c>
      <c r="C86" s="2" t="s">
        <v>15</v>
      </c>
      <c r="D86" s="2" t="s">
        <v>4867</v>
      </c>
      <c r="E86" s="2" t="s">
        <v>4810</v>
      </c>
      <c r="F86" s="2">
        <v>27.4</v>
      </c>
      <c r="G86" s="2">
        <v>72.599999999999994</v>
      </c>
      <c r="H86" s="2" t="s">
        <v>26</v>
      </c>
      <c r="I86" s="2" t="str">
        <f t="shared" si="2"/>
        <v/>
      </c>
      <c r="J86" s="2">
        <f t="shared" si="3"/>
        <v>1</v>
      </c>
      <c r="K86" s="2">
        <v>2005</v>
      </c>
      <c r="L86" s="2" t="s">
        <v>77</v>
      </c>
    </row>
    <row r="87" spans="1:12" x14ac:dyDescent="0.2">
      <c r="A87" s="1" t="s">
        <v>116</v>
      </c>
      <c r="B87" s="2" t="s">
        <v>208</v>
      </c>
      <c r="C87" s="2" t="s">
        <v>42</v>
      </c>
      <c r="D87" s="2" t="s">
        <v>1253</v>
      </c>
      <c r="E87" s="2" t="s">
        <v>395</v>
      </c>
      <c r="F87" s="2">
        <v>27.4</v>
      </c>
      <c r="G87" s="2">
        <v>72.599999999999994</v>
      </c>
      <c r="H87" s="2" t="s">
        <v>26</v>
      </c>
      <c r="I87" s="2" t="str">
        <f t="shared" si="2"/>
        <v/>
      </c>
      <c r="J87" s="2">
        <f t="shared" si="3"/>
        <v>1</v>
      </c>
      <c r="K87" s="2">
        <v>2000</v>
      </c>
      <c r="L87" s="2" t="s">
        <v>21</v>
      </c>
    </row>
    <row r="88" spans="1:12" x14ac:dyDescent="0.2">
      <c r="A88" s="1" t="s">
        <v>269</v>
      </c>
      <c r="B88" s="2" t="s">
        <v>508</v>
      </c>
      <c r="C88" s="2" t="s">
        <v>15</v>
      </c>
      <c r="D88" s="2" t="s">
        <v>770</v>
      </c>
      <c r="E88" s="2" t="s">
        <v>395</v>
      </c>
      <c r="F88" s="2">
        <v>27.5</v>
      </c>
      <c r="G88" s="2">
        <v>72.5</v>
      </c>
      <c r="H88" s="2" t="s">
        <v>26</v>
      </c>
      <c r="I88" s="2" t="str">
        <f t="shared" si="2"/>
        <v/>
      </c>
      <c r="J88" s="2">
        <f t="shared" si="3"/>
        <v>1</v>
      </c>
      <c r="K88" s="2">
        <v>2010</v>
      </c>
      <c r="L88" s="2" t="s">
        <v>21</v>
      </c>
    </row>
    <row r="89" spans="1:12" x14ac:dyDescent="0.2">
      <c r="A89" s="1" t="s">
        <v>13</v>
      </c>
      <c r="B89" s="2" t="s">
        <v>579</v>
      </c>
      <c r="C89" s="2" t="s">
        <v>15</v>
      </c>
      <c r="D89" s="2" t="s">
        <v>851</v>
      </c>
      <c r="E89" s="2" t="s">
        <v>395</v>
      </c>
      <c r="F89" s="2">
        <v>27.6</v>
      </c>
      <c r="G89" s="2">
        <v>72.400000000000006</v>
      </c>
      <c r="H89" s="2" t="s">
        <v>26</v>
      </c>
      <c r="I89" s="2" t="str">
        <f t="shared" si="2"/>
        <v/>
      </c>
      <c r="J89" s="2">
        <f t="shared" si="3"/>
        <v>1</v>
      </c>
      <c r="K89" s="2">
        <v>2008</v>
      </c>
      <c r="L89" s="2" t="s">
        <v>21</v>
      </c>
    </row>
    <row r="90" spans="1:12" x14ac:dyDescent="0.2">
      <c r="A90" s="1" t="s">
        <v>23</v>
      </c>
      <c r="B90" s="2" t="s">
        <v>23</v>
      </c>
      <c r="C90" s="2" t="s">
        <v>24</v>
      </c>
      <c r="D90" s="4">
        <v>740000000</v>
      </c>
      <c r="E90" s="2" t="s">
        <v>1956</v>
      </c>
      <c r="F90" s="2">
        <v>27.6</v>
      </c>
      <c r="G90" s="2">
        <v>72.400000000000006</v>
      </c>
      <c r="H90" s="2" t="s">
        <v>26</v>
      </c>
      <c r="I90" s="2" t="str">
        <f t="shared" si="2"/>
        <v/>
      </c>
      <c r="J90" s="2">
        <f t="shared" si="3"/>
        <v>1</v>
      </c>
      <c r="K90" s="2">
        <v>1990</v>
      </c>
      <c r="L90" s="2" t="s">
        <v>21</v>
      </c>
    </row>
    <row r="91" spans="1:12" x14ac:dyDescent="0.2">
      <c r="A91" s="1" t="s">
        <v>242</v>
      </c>
      <c r="B91" s="2" t="s">
        <v>714</v>
      </c>
      <c r="C91" s="2" t="s">
        <v>15</v>
      </c>
      <c r="D91" s="2" t="s">
        <v>1741</v>
      </c>
      <c r="E91" s="2" t="s">
        <v>1692</v>
      </c>
      <c r="F91" s="2">
        <v>27.7</v>
      </c>
      <c r="G91" s="2">
        <v>72.3</v>
      </c>
      <c r="H91" s="2" t="s">
        <v>26</v>
      </c>
      <c r="I91" s="2" t="str">
        <f t="shared" si="2"/>
        <v/>
      </c>
      <c r="J91" s="2">
        <f t="shared" si="3"/>
        <v>1</v>
      </c>
      <c r="K91" s="2">
        <v>2010</v>
      </c>
      <c r="L91" s="2" t="s">
        <v>21</v>
      </c>
    </row>
    <row r="92" spans="1:12" x14ac:dyDescent="0.2">
      <c r="A92" s="1" t="s">
        <v>242</v>
      </c>
      <c r="B92" s="2" t="s">
        <v>1210</v>
      </c>
      <c r="C92" s="2" t="s">
        <v>15</v>
      </c>
      <c r="D92" s="2" t="s">
        <v>1211</v>
      </c>
      <c r="E92" s="2" t="s">
        <v>395</v>
      </c>
      <c r="F92" s="2">
        <v>27.9</v>
      </c>
      <c r="G92" s="2">
        <v>72.099999999999994</v>
      </c>
      <c r="H92" s="2" t="s">
        <v>26</v>
      </c>
      <c r="I92" s="2" t="str">
        <f t="shared" si="2"/>
        <v/>
      </c>
      <c r="J92" s="2">
        <f t="shared" si="3"/>
        <v>1</v>
      </c>
      <c r="K92" s="2">
        <v>2002</v>
      </c>
      <c r="L92" s="2" t="s">
        <v>21</v>
      </c>
    </row>
    <row r="93" spans="1:12" x14ac:dyDescent="0.2">
      <c r="A93" s="1" t="s">
        <v>280</v>
      </c>
      <c r="B93" s="2" t="s">
        <v>1130</v>
      </c>
      <c r="C93" s="2" t="s">
        <v>15</v>
      </c>
      <c r="D93" s="2" t="s">
        <v>5260</v>
      </c>
      <c r="E93" s="2" t="s">
        <v>4991</v>
      </c>
      <c r="F93" s="2">
        <v>28</v>
      </c>
      <c r="G93" s="2">
        <v>72</v>
      </c>
      <c r="H93" s="2" t="s">
        <v>26</v>
      </c>
      <c r="I93" s="2" t="str">
        <f t="shared" si="2"/>
        <v/>
      </c>
      <c r="J93" s="2">
        <f t="shared" si="3"/>
        <v>1</v>
      </c>
      <c r="K93" s="2">
        <v>2014</v>
      </c>
      <c r="L93" s="2" t="s">
        <v>21</v>
      </c>
    </row>
    <row r="94" spans="1:12" x14ac:dyDescent="0.2">
      <c r="A94" s="1" t="s">
        <v>13</v>
      </c>
      <c r="B94" s="2" t="s">
        <v>927</v>
      </c>
      <c r="C94" s="2" t="s">
        <v>15</v>
      </c>
      <c r="D94" s="2" t="s">
        <v>3108</v>
      </c>
      <c r="E94" s="2" t="s">
        <v>2175</v>
      </c>
      <c r="F94" s="2">
        <v>28</v>
      </c>
      <c r="G94" s="2">
        <v>72</v>
      </c>
      <c r="H94" s="2" t="s">
        <v>26</v>
      </c>
      <c r="I94" s="2" t="str">
        <f t="shared" si="2"/>
        <v/>
      </c>
      <c r="J94" s="2">
        <f t="shared" si="3"/>
        <v>1</v>
      </c>
      <c r="K94" s="2">
        <v>2005</v>
      </c>
      <c r="L94" s="2" t="s">
        <v>36</v>
      </c>
    </row>
    <row r="95" spans="1:12" x14ac:dyDescent="0.2">
      <c r="A95" s="1" t="s">
        <v>374</v>
      </c>
      <c r="B95" s="2" t="s">
        <v>1183</v>
      </c>
      <c r="C95" s="2" t="s">
        <v>15</v>
      </c>
      <c r="D95" s="2" t="s">
        <v>1769</v>
      </c>
      <c r="E95" s="2" t="s">
        <v>1692</v>
      </c>
      <c r="F95" s="2">
        <v>28.2</v>
      </c>
      <c r="G95" s="2">
        <v>71.900000000000006</v>
      </c>
      <c r="H95" s="2" t="s">
        <v>26</v>
      </c>
      <c r="I95" s="2" t="str">
        <f t="shared" si="2"/>
        <v/>
      </c>
      <c r="J95" s="2">
        <f t="shared" si="3"/>
        <v>1</v>
      </c>
      <c r="K95" s="2">
        <v>2004</v>
      </c>
      <c r="L95" s="2" t="s">
        <v>21</v>
      </c>
    </row>
    <row r="96" spans="1:12" x14ac:dyDescent="0.2">
      <c r="A96" s="1" t="s">
        <v>79</v>
      </c>
      <c r="B96" s="2" t="s">
        <v>80</v>
      </c>
      <c r="C96" s="2" t="s">
        <v>38</v>
      </c>
      <c r="D96" s="4">
        <v>40900000</v>
      </c>
      <c r="E96" s="2" t="s">
        <v>17</v>
      </c>
      <c r="F96" s="2">
        <v>28.1</v>
      </c>
      <c r="G96" s="2">
        <v>71.900000000000006</v>
      </c>
      <c r="H96" s="2" t="s">
        <v>26</v>
      </c>
      <c r="I96" s="2" t="str">
        <f t="shared" si="2"/>
        <v/>
      </c>
      <c r="J96" s="2">
        <f t="shared" si="3"/>
        <v>1</v>
      </c>
      <c r="K96" s="2">
        <v>2004</v>
      </c>
      <c r="L96" s="2" t="s">
        <v>49</v>
      </c>
    </row>
    <row r="97" spans="1:12" x14ac:dyDescent="0.2">
      <c r="A97" s="1" t="s">
        <v>69</v>
      </c>
      <c r="B97" s="2" t="s">
        <v>1277</v>
      </c>
      <c r="C97" s="2" t="s">
        <v>15</v>
      </c>
      <c r="D97" s="2" t="s">
        <v>1278</v>
      </c>
      <c r="E97" s="2" t="s">
        <v>395</v>
      </c>
      <c r="F97" s="2">
        <v>28.3</v>
      </c>
      <c r="G97" s="2">
        <v>71.7</v>
      </c>
      <c r="H97" s="2" t="s">
        <v>26</v>
      </c>
      <c r="I97" s="2" t="str">
        <f t="shared" si="2"/>
        <v/>
      </c>
      <c r="J97" s="2">
        <f t="shared" si="3"/>
        <v>1</v>
      </c>
      <c r="K97" s="2">
        <v>2000</v>
      </c>
      <c r="L97" s="2" t="s">
        <v>21</v>
      </c>
    </row>
    <row r="98" spans="1:12" x14ac:dyDescent="0.2">
      <c r="A98" s="1" t="s">
        <v>23</v>
      </c>
      <c r="B98" s="2" t="s">
        <v>23</v>
      </c>
      <c r="C98" s="2" t="s">
        <v>15</v>
      </c>
      <c r="D98" s="2" t="s">
        <v>4869</v>
      </c>
      <c r="E98" s="2" t="s">
        <v>4810</v>
      </c>
      <c r="F98" s="2">
        <v>28.4</v>
      </c>
      <c r="G98" s="2">
        <v>71.599999999999994</v>
      </c>
      <c r="H98" s="2" t="s">
        <v>26</v>
      </c>
      <c r="I98" s="2" t="str">
        <f t="shared" si="2"/>
        <v/>
      </c>
      <c r="J98" s="2">
        <f t="shared" si="3"/>
        <v>1</v>
      </c>
      <c r="K98" s="2">
        <v>2004</v>
      </c>
      <c r="L98" s="2" t="s">
        <v>21</v>
      </c>
    </row>
    <row r="99" spans="1:12" x14ac:dyDescent="0.2">
      <c r="A99" s="1" t="s">
        <v>374</v>
      </c>
      <c r="B99" s="2" t="s">
        <v>1183</v>
      </c>
      <c r="C99" s="2" t="s">
        <v>15</v>
      </c>
      <c r="D99" s="2" t="s">
        <v>1257</v>
      </c>
      <c r="E99" s="2" t="s">
        <v>395</v>
      </c>
      <c r="F99" s="2">
        <v>28.5</v>
      </c>
      <c r="G99" s="2">
        <v>71.5</v>
      </c>
      <c r="H99" s="2" t="s">
        <v>26</v>
      </c>
      <c r="I99" s="2" t="str">
        <f t="shared" si="2"/>
        <v/>
      </c>
      <c r="J99" s="2">
        <f t="shared" si="3"/>
        <v>1</v>
      </c>
      <c r="K99" s="2">
        <v>2000</v>
      </c>
      <c r="L99" s="2" t="s">
        <v>21</v>
      </c>
    </row>
    <row r="100" spans="1:12" x14ac:dyDescent="0.2">
      <c r="A100" s="1" t="s">
        <v>87</v>
      </c>
      <c r="B100" s="2" t="s">
        <v>1971</v>
      </c>
      <c r="C100" s="2" t="s">
        <v>15</v>
      </c>
      <c r="D100" s="2" t="s">
        <v>2672</v>
      </c>
      <c r="E100" s="2" t="s">
        <v>2175</v>
      </c>
      <c r="F100" s="2">
        <v>28.51</v>
      </c>
      <c r="G100" s="2">
        <v>71.489999999999995</v>
      </c>
      <c r="H100" s="2" t="s">
        <v>26</v>
      </c>
      <c r="I100" s="2" t="str">
        <f t="shared" si="2"/>
        <v/>
      </c>
      <c r="J100" s="2">
        <f t="shared" si="3"/>
        <v>1</v>
      </c>
      <c r="K100" s="2">
        <v>2018</v>
      </c>
      <c r="L100" s="2" t="s">
        <v>49</v>
      </c>
    </row>
    <row r="101" spans="1:12" x14ac:dyDescent="0.2">
      <c r="A101" s="1" t="s">
        <v>13</v>
      </c>
      <c r="B101" s="2" t="s">
        <v>2474</v>
      </c>
      <c r="C101" s="2" t="s">
        <v>15</v>
      </c>
      <c r="D101" s="2" t="s">
        <v>2908</v>
      </c>
      <c r="E101" s="2" t="s">
        <v>2175</v>
      </c>
      <c r="F101" s="2">
        <v>28.52</v>
      </c>
      <c r="G101" s="2">
        <v>71.48</v>
      </c>
      <c r="H101" s="2" t="s">
        <v>26</v>
      </c>
      <c r="I101" s="2" t="str">
        <f t="shared" si="2"/>
        <v/>
      </c>
      <c r="J101" s="2">
        <f t="shared" si="3"/>
        <v>1</v>
      </c>
      <c r="K101" s="2">
        <v>2016</v>
      </c>
      <c r="L101" s="2" t="s">
        <v>49</v>
      </c>
    </row>
    <row r="102" spans="1:12" x14ac:dyDescent="0.2">
      <c r="A102" s="1" t="s">
        <v>205</v>
      </c>
      <c r="B102" s="2" t="s">
        <v>450</v>
      </c>
      <c r="C102" s="2" t="s">
        <v>15</v>
      </c>
      <c r="D102" s="2" t="s">
        <v>2790</v>
      </c>
      <c r="E102" s="2" t="s">
        <v>2175</v>
      </c>
      <c r="F102" s="2">
        <v>28.59</v>
      </c>
      <c r="G102" s="2">
        <v>71.41</v>
      </c>
      <c r="H102" s="2" t="s">
        <v>26</v>
      </c>
      <c r="I102" s="2" t="str">
        <f t="shared" si="2"/>
        <v/>
      </c>
      <c r="J102" s="2">
        <f t="shared" si="3"/>
        <v>1</v>
      </c>
      <c r="K102" s="2">
        <v>2016</v>
      </c>
      <c r="L102" s="2" t="s">
        <v>21</v>
      </c>
    </row>
    <row r="103" spans="1:12" x14ac:dyDescent="0.2">
      <c r="A103" s="1" t="s">
        <v>242</v>
      </c>
      <c r="B103" s="2" t="s">
        <v>714</v>
      </c>
      <c r="C103" s="2" t="s">
        <v>15</v>
      </c>
      <c r="D103" s="2" t="s">
        <v>72</v>
      </c>
      <c r="E103" s="2" t="s">
        <v>3315</v>
      </c>
      <c r="F103" s="2">
        <v>28.7</v>
      </c>
      <c r="G103" s="2">
        <v>71.3</v>
      </c>
      <c r="H103" s="2" t="s">
        <v>26</v>
      </c>
      <c r="I103" s="2" t="str">
        <f t="shared" si="2"/>
        <v/>
      </c>
      <c r="J103" s="2">
        <f t="shared" si="3"/>
        <v>1</v>
      </c>
      <c r="K103" s="2">
        <v>1994</v>
      </c>
      <c r="L103" s="2" t="s">
        <v>21</v>
      </c>
    </row>
    <row r="104" spans="1:12" x14ac:dyDescent="0.2">
      <c r="A104" s="1" t="s">
        <v>66</v>
      </c>
      <c r="B104" s="2" t="s">
        <v>343</v>
      </c>
      <c r="C104" s="2" t="s">
        <v>15</v>
      </c>
      <c r="D104" s="2" t="s">
        <v>4966</v>
      </c>
      <c r="E104" s="2" t="s">
        <v>4963</v>
      </c>
      <c r="F104" s="2">
        <v>28.7</v>
      </c>
      <c r="G104" s="2">
        <v>71.3</v>
      </c>
      <c r="H104" s="2" t="s">
        <v>26</v>
      </c>
      <c r="I104" s="2" t="str">
        <f t="shared" si="2"/>
        <v/>
      </c>
      <c r="J104" s="2">
        <f t="shared" si="3"/>
        <v>1</v>
      </c>
      <c r="K104" s="2">
        <v>2010</v>
      </c>
      <c r="L104" s="2" t="s">
        <v>49</v>
      </c>
    </row>
    <row r="105" spans="1:12" x14ac:dyDescent="0.2">
      <c r="A105" s="1" t="s">
        <v>23</v>
      </c>
      <c r="B105" s="2" t="s">
        <v>23</v>
      </c>
      <c r="C105" s="2" t="s">
        <v>15</v>
      </c>
      <c r="D105" s="2" t="s">
        <v>4171</v>
      </c>
      <c r="E105" s="2" t="s">
        <v>3438</v>
      </c>
      <c r="F105" s="2">
        <v>28.7</v>
      </c>
      <c r="G105" s="2">
        <v>71.3</v>
      </c>
      <c r="H105" s="2" t="s">
        <v>26</v>
      </c>
      <c r="I105" s="2" t="str">
        <f t="shared" si="2"/>
        <v/>
      </c>
      <c r="J105" s="2">
        <f t="shared" si="3"/>
        <v>1</v>
      </c>
      <c r="K105" s="2">
        <v>2012</v>
      </c>
      <c r="L105" s="2" t="s">
        <v>21</v>
      </c>
    </row>
    <row r="106" spans="1:12" x14ac:dyDescent="0.2">
      <c r="A106" s="1" t="s">
        <v>60</v>
      </c>
      <c r="B106" s="2" t="s">
        <v>820</v>
      </c>
      <c r="C106" s="2" t="s">
        <v>15</v>
      </c>
      <c r="D106" s="2" t="s">
        <v>2459</v>
      </c>
      <c r="E106" s="2" t="s">
        <v>2175</v>
      </c>
      <c r="F106" s="2">
        <v>28.8</v>
      </c>
      <c r="G106" s="2">
        <v>71.2</v>
      </c>
      <c r="H106" s="2" t="s">
        <v>26</v>
      </c>
      <c r="I106" s="2" t="str">
        <f t="shared" si="2"/>
        <v/>
      </c>
      <c r="J106" s="2">
        <f t="shared" si="3"/>
        <v>1</v>
      </c>
      <c r="K106" s="2">
        <v>2018</v>
      </c>
      <c r="L106" s="2" t="s">
        <v>21</v>
      </c>
    </row>
    <row r="107" spans="1:12" x14ac:dyDescent="0.2">
      <c r="A107" s="1" t="s">
        <v>40</v>
      </c>
      <c r="B107" s="2" t="s">
        <v>3426</v>
      </c>
      <c r="C107" s="2" t="s">
        <v>15</v>
      </c>
      <c r="D107" s="2" t="s">
        <v>3427</v>
      </c>
      <c r="E107" s="2" t="s">
        <v>3376</v>
      </c>
      <c r="F107" s="2">
        <v>28.8</v>
      </c>
      <c r="G107" s="2">
        <v>71.2</v>
      </c>
      <c r="H107" s="2" t="s">
        <v>26</v>
      </c>
      <c r="I107" s="2" t="str">
        <f t="shared" si="2"/>
        <v/>
      </c>
      <c r="J107" s="2">
        <f t="shared" si="3"/>
        <v>1</v>
      </c>
      <c r="K107" s="2">
        <v>1994</v>
      </c>
      <c r="L107" s="2" t="s">
        <v>21</v>
      </c>
    </row>
    <row r="108" spans="1:12" x14ac:dyDescent="0.2">
      <c r="A108" s="1" t="s">
        <v>287</v>
      </c>
      <c r="B108" s="2" t="s">
        <v>287</v>
      </c>
      <c r="C108" s="2" t="s">
        <v>15</v>
      </c>
      <c r="D108" s="2" t="s">
        <v>1096</v>
      </c>
      <c r="E108" s="2" t="s">
        <v>395</v>
      </c>
      <c r="F108" s="2">
        <v>28.8</v>
      </c>
      <c r="G108" s="2">
        <v>71.2</v>
      </c>
      <c r="H108" s="2" t="s">
        <v>26</v>
      </c>
      <c r="I108" s="2" t="str">
        <f t="shared" si="2"/>
        <v/>
      </c>
      <c r="J108" s="2">
        <f t="shared" si="3"/>
        <v>1</v>
      </c>
      <c r="K108" s="2">
        <v>2004</v>
      </c>
      <c r="L108" s="2" t="s">
        <v>21</v>
      </c>
    </row>
    <row r="109" spans="1:12" x14ac:dyDescent="0.2">
      <c r="A109" s="1" t="s">
        <v>23</v>
      </c>
      <c r="B109" s="2" t="s">
        <v>23</v>
      </c>
      <c r="C109" s="2" t="s">
        <v>24</v>
      </c>
      <c r="D109" s="4">
        <v>300000000</v>
      </c>
      <c r="E109" s="2" t="s">
        <v>1978</v>
      </c>
      <c r="F109" s="2">
        <v>28.8</v>
      </c>
      <c r="G109" s="2">
        <v>71.2</v>
      </c>
      <c r="H109" s="2" t="s">
        <v>26</v>
      </c>
      <c r="I109" s="2" t="str">
        <f t="shared" si="2"/>
        <v/>
      </c>
      <c r="J109" s="2">
        <f t="shared" si="3"/>
        <v>1</v>
      </c>
      <c r="K109" s="2">
        <v>1990</v>
      </c>
      <c r="L109" s="2" t="s">
        <v>21</v>
      </c>
    </row>
    <row r="110" spans="1:12" x14ac:dyDescent="0.2">
      <c r="A110" s="1" t="s">
        <v>329</v>
      </c>
      <c r="B110" s="2" t="s">
        <v>1294</v>
      </c>
      <c r="C110" s="2" t="s">
        <v>15</v>
      </c>
      <c r="D110" s="2" t="s">
        <v>1293</v>
      </c>
      <c r="E110" s="2" t="s">
        <v>395</v>
      </c>
      <c r="F110" s="2">
        <v>28.8</v>
      </c>
      <c r="G110" s="2">
        <v>71.2</v>
      </c>
      <c r="H110" s="2" t="s">
        <v>26</v>
      </c>
      <c r="I110" s="2" t="str">
        <f t="shared" si="2"/>
        <v/>
      </c>
      <c r="J110" s="2">
        <f t="shared" si="3"/>
        <v>1</v>
      </c>
      <c r="K110" s="2">
        <v>2000</v>
      </c>
      <c r="L110" s="2" t="s">
        <v>21</v>
      </c>
    </row>
    <row r="111" spans="1:12" x14ac:dyDescent="0.2">
      <c r="A111" s="1" t="s">
        <v>52</v>
      </c>
      <c r="B111" s="2" t="s">
        <v>2025</v>
      </c>
      <c r="C111" s="2" t="s">
        <v>24</v>
      </c>
      <c r="D111" s="4">
        <v>65000000</v>
      </c>
      <c r="E111" s="2" t="s">
        <v>1978</v>
      </c>
      <c r="F111" s="2">
        <v>28.89</v>
      </c>
      <c r="G111" s="2">
        <v>71.11</v>
      </c>
      <c r="H111" s="2" t="s">
        <v>26</v>
      </c>
      <c r="I111" s="2" t="str">
        <f t="shared" si="2"/>
        <v/>
      </c>
      <c r="J111" s="2">
        <f t="shared" si="3"/>
        <v>1</v>
      </c>
      <c r="K111" s="2">
        <v>2015</v>
      </c>
      <c r="L111" s="2" t="s">
        <v>36</v>
      </c>
    </row>
    <row r="112" spans="1:12" x14ac:dyDescent="0.2">
      <c r="A112" s="1" t="s">
        <v>385</v>
      </c>
      <c r="B112" s="2" t="s">
        <v>386</v>
      </c>
      <c r="C112" s="2" t="s">
        <v>15</v>
      </c>
      <c r="D112" s="2" t="s">
        <v>1685</v>
      </c>
      <c r="E112" s="2" t="s">
        <v>2175</v>
      </c>
      <c r="F112" s="2">
        <v>29</v>
      </c>
      <c r="G112" s="2">
        <v>71</v>
      </c>
      <c r="H112" s="2" t="s">
        <v>26</v>
      </c>
      <c r="I112" s="2" t="str">
        <f t="shared" si="2"/>
        <v/>
      </c>
      <c r="J112" s="2">
        <f t="shared" si="3"/>
        <v>1</v>
      </c>
      <c r="K112" s="2">
        <v>1988</v>
      </c>
      <c r="L112" s="2" t="s">
        <v>21</v>
      </c>
    </row>
    <row r="113" spans="1:12" x14ac:dyDescent="0.2">
      <c r="A113" s="1" t="s">
        <v>217</v>
      </c>
      <c r="B113" s="2" t="s">
        <v>4328</v>
      </c>
      <c r="C113" s="2" t="s">
        <v>24</v>
      </c>
      <c r="D113" s="4">
        <v>3900000</v>
      </c>
      <c r="E113" s="2" t="s">
        <v>3438</v>
      </c>
      <c r="F113" s="2">
        <v>29</v>
      </c>
      <c r="G113" s="2">
        <v>71</v>
      </c>
      <c r="H113" s="2" t="s">
        <v>26</v>
      </c>
      <c r="I113" s="2" t="str">
        <f t="shared" si="2"/>
        <v/>
      </c>
      <c r="J113" s="2">
        <f t="shared" si="3"/>
        <v>1</v>
      </c>
      <c r="K113" s="2">
        <v>2010</v>
      </c>
      <c r="L113" s="2" t="s">
        <v>49</v>
      </c>
    </row>
    <row r="114" spans="1:12" x14ac:dyDescent="0.2">
      <c r="A114" s="1" t="s">
        <v>220</v>
      </c>
      <c r="B114" s="2" t="s">
        <v>274</v>
      </c>
      <c r="C114" s="2" t="s">
        <v>15</v>
      </c>
      <c r="D114" s="2" t="s">
        <v>307</v>
      </c>
      <c r="E114" s="2" t="s">
        <v>144</v>
      </c>
      <c r="F114" s="2">
        <v>29</v>
      </c>
      <c r="G114" s="2">
        <v>71</v>
      </c>
      <c r="H114" s="2" t="s">
        <v>26</v>
      </c>
      <c r="I114" s="2" t="str">
        <f t="shared" si="2"/>
        <v/>
      </c>
      <c r="J114" s="2">
        <f t="shared" si="3"/>
        <v>1</v>
      </c>
      <c r="K114" s="2">
        <v>2006</v>
      </c>
      <c r="L114" s="2" t="s">
        <v>21</v>
      </c>
    </row>
    <row r="115" spans="1:12" x14ac:dyDescent="0.2">
      <c r="A115" s="1" t="s">
        <v>242</v>
      </c>
      <c r="B115" s="2" t="s">
        <v>243</v>
      </c>
      <c r="C115" s="2" t="s">
        <v>15</v>
      </c>
      <c r="D115" s="2" t="s">
        <v>2754</v>
      </c>
      <c r="E115" s="2" t="s">
        <v>2175</v>
      </c>
      <c r="F115" s="2">
        <v>29.05</v>
      </c>
      <c r="G115" s="2">
        <v>70.95</v>
      </c>
      <c r="H115" s="2" t="s">
        <v>26</v>
      </c>
      <c r="I115" s="2" t="str">
        <f t="shared" si="2"/>
        <v/>
      </c>
      <c r="J115" s="2">
        <f t="shared" si="3"/>
        <v>1</v>
      </c>
      <c r="K115" s="2">
        <v>2016</v>
      </c>
      <c r="L115" s="2" t="s">
        <v>21</v>
      </c>
    </row>
    <row r="116" spans="1:12" x14ac:dyDescent="0.2">
      <c r="A116" s="1" t="s">
        <v>100</v>
      </c>
      <c r="B116" s="2" t="s">
        <v>332</v>
      </c>
      <c r="C116" s="2" t="s">
        <v>15</v>
      </c>
      <c r="D116" s="2" t="s">
        <v>333</v>
      </c>
      <c r="E116" s="2" t="s">
        <v>144</v>
      </c>
      <c r="F116" s="2">
        <v>29.2</v>
      </c>
      <c r="G116" s="2">
        <v>70.900000000000006</v>
      </c>
      <c r="H116" s="2" t="s">
        <v>26</v>
      </c>
      <c r="I116" s="2" t="str">
        <f t="shared" si="2"/>
        <v/>
      </c>
      <c r="J116" s="2">
        <f t="shared" si="3"/>
        <v>1</v>
      </c>
      <c r="K116" s="2">
        <v>2004</v>
      </c>
      <c r="L116" s="2" t="s">
        <v>21</v>
      </c>
    </row>
    <row r="117" spans="1:12" x14ac:dyDescent="0.2">
      <c r="A117" s="1" t="s">
        <v>220</v>
      </c>
      <c r="B117" s="2" t="s">
        <v>1761</v>
      </c>
      <c r="C117" s="2" t="s">
        <v>15</v>
      </c>
      <c r="D117" s="2" t="s">
        <v>2037</v>
      </c>
      <c r="E117" s="2" t="s">
        <v>1978</v>
      </c>
      <c r="F117" s="2">
        <v>29.16</v>
      </c>
      <c r="G117" s="2">
        <v>70.84</v>
      </c>
      <c r="H117" s="2" t="s">
        <v>26</v>
      </c>
      <c r="I117" s="2" t="str">
        <f t="shared" si="2"/>
        <v/>
      </c>
      <c r="J117" s="2">
        <f t="shared" si="3"/>
        <v>1</v>
      </c>
      <c r="K117" s="2">
        <v>2013</v>
      </c>
      <c r="L117" s="2" t="s">
        <v>36</v>
      </c>
    </row>
    <row r="118" spans="1:12" x14ac:dyDescent="0.2">
      <c r="A118" s="1" t="s">
        <v>13</v>
      </c>
      <c r="B118" s="2" t="s">
        <v>1858</v>
      </c>
      <c r="C118" s="2" t="s">
        <v>24</v>
      </c>
      <c r="D118" s="4">
        <v>13100000</v>
      </c>
      <c r="E118" s="2" t="s">
        <v>1811</v>
      </c>
      <c r="F118" s="2">
        <v>29.2</v>
      </c>
      <c r="G118" s="2">
        <v>70.8</v>
      </c>
      <c r="H118" s="2" t="s">
        <v>26</v>
      </c>
      <c r="I118" s="2" t="str">
        <f t="shared" si="2"/>
        <v/>
      </c>
      <c r="J118" s="2">
        <f t="shared" si="3"/>
        <v>1</v>
      </c>
      <c r="K118" s="2">
        <v>2006</v>
      </c>
      <c r="L118" s="2" t="s">
        <v>21</v>
      </c>
    </row>
    <row r="119" spans="1:12" x14ac:dyDescent="0.2">
      <c r="A119" s="1" t="s">
        <v>45</v>
      </c>
      <c r="B119" s="2" t="s">
        <v>549</v>
      </c>
      <c r="C119" s="2" t="s">
        <v>42</v>
      </c>
      <c r="D119" s="2" t="s">
        <v>1214</v>
      </c>
      <c r="E119" s="2" t="s">
        <v>395</v>
      </c>
      <c r="F119" s="2">
        <v>29.2</v>
      </c>
      <c r="G119" s="2">
        <v>70.8</v>
      </c>
      <c r="H119" s="2" t="s">
        <v>26</v>
      </c>
      <c r="I119" s="2" t="str">
        <f t="shared" si="2"/>
        <v/>
      </c>
      <c r="J119" s="2">
        <f t="shared" si="3"/>
        <v>1</v>
      </c>
      <c r="K119" s="2">
        <v>2002</v>
      </c>
      <c r="L119" s="2" t="s">
        <v>49</v>
      </c>
    </row>
    <row r="120" spans="1:12" x14ac:dyDescent="0.2">
      <c r="A120" s="1" t="s">
        <v>205</v>
      </c>
      <c r="B120" s="2" t="s">
        <v>902</v>
      </c>
      <c r="C120" s="2" t="s">
        <v>15</v>
      </c>
      <c r="D120" s="2" t="s">
        <v>903</v>
      </c>
      <c r="E120" s="2" t="s">
        <v>395</v>
      </c>
      <c r="F120" s="2">
        <v>29.3</v>
      </c>
      <c r="G120" s="2">
        <v>70.7</v>
      </c>
      <c r="H120" s="2" t="s">
        <v>26</v>
      </c>
      <c r="I120" s="2" t="str">
        <f t="shared" si="2"/>
        <v/>
      </c>
      <c r="J120" s="2">
        <f t="shared" si="3"/>
        <v>1</v>
      </c>
      <c r="K120" s="2">
        <v>2008</v>
      </c>
      <c r="L120" s="2" t="s">
        <v>21</v>
      </c>
    </row>
    <row r="121" spans="1:12" x14ac:dyDescent="0.2">
      <c r="A121" s="1" t="s">
        <v>308</v>
      </c>
      <c r="B121" s="2" t="s">
        <v>918</v>
      </c>
      <c r="C121" s="2" t="s">
        <v>42</v>
      </c>
      <c r="D121" s="2" t="s">
        <v>919</v>
      </c>
      <c r="E121" s="2" t="s">
        <v>395</v>
      </c>
      <c r="F121" s="2">
        <v>29.3</v>
      </c>
      <c r="G121" s="2">
        <v>70.7</v>
      </c>
      <c r="H121" s="2" t="s">
        <v>26</v>
      </c>
      <c r="I121" s="2" t="str">
        <f t="shared" si="2"/>
        <v/>
      </c>
      <c r="J121" s="2">
        <f t="shared" si="3"/>
        <v>1</v>
      </c>
      <c r="K121" s="2">
        <v>2008</v>
      </c>
      <c r="L121" s="2" t="s">
        <v>49</v>
      </c>
    </row>
    <row r="122" spans="1:12" x14ac:dyDescent="0.2">
      <c r="A122" s="1" t="s">
        <v>511</v>
      </c>
      <c r="B122" s="2" t="s">
        <v>1030</v>
      </c>
      <c r="C122" s="2" t="s">
        <v>15</v>
      </c>
      <c r="D122" s="2" t="s">
        <v>2277</v>
      </c>
      <c r="E122" s="2" t="s">
        <v>2175</v>
      </c>
      <c r="F122" s="2">
        <v>29.31</v>
      </c>
      <c r="G122" s="2">
        <v>70.69</v>
      </c>
      <c r="H122" s="2" t="s">
        <v>26</v>
      </c>
      <c r="I122" s="2" t="str">
        <f t="shared" si="2"/>
        <v/>
      </c>
      <c r="J122" s="2">
        <f t="shared" si="3"/>
        <v>1</v>
      </c>
      <c r="K122" s="2">
        <v>2020</v>
      </c>
      <c r="L122" s="2" t="s">
        <v>21</v>
      </c>
    </row>
    <row r="123" spans="1:12" x14ac:dyDescent="0.2">
      <c r="A123" s="1" t="s">
        <v>217</v>
      </c>
      <c r="B123" s="2" t="s">
        <v>1580</v>
      </c>
      <c r="C123" s="2" t="s">
        <v>15</v>
      </c>
      <c r="D123" s="2" t="s">
        <v>2543</v>
      </c>
      <c r="E123" s="2" t="s">
        <v>2175</v>
      </c>
      <c r="F123" s="2">
        <v>29.49</v>
      </c>
      <c r="G123" s="2">
        <v>70.510000000000005</v>
      </c>
      <c r="H123" s="2" t="s">
        <v>26</v>
      </c>
      <c r="I123" s="2" t="str">
        <f t="shared" si="2"/>
        <v/>
      </c>
      <c r="J123" s="2">
        <f t="shared" si="3"/>
        <v>1</v>
      </c>
      <c r="K123" s="2">
        <v>2018</v>
      </c>
      <c r="L123" s="2" t="s">
        <v>21</v>
      </c>
    </row>
    <row r="124" spans="1:12" x14ac:dyDescent="0.2">
      <c r="A124" s="1" t="s">
        <v>672</v>
      </c>
      <c r="B124" s="2" t="s">
        <v>673</v>
      </c>
      <c r="C124" s="2" t="s">
        <v>15</v>
      </c>
      <c r="D124" s="2" t="s">
        <v>2393</v>
      </c>
      <c r="E124" s="2" t="s">
        <v>2175</v>
      </c>
      <c r="F124" s="2">
        <v>29.68</v>
      </c>
      <c r="G124" s="2">
        <v>70.319999999999993</v>
      </c>
      <c r="H124" s="2" t="s">
        <v>26</v>
      </c>
      <c r="I124" s="2" t="str">
        <f t="shared" si="2"/>
        <v/>
      </c>
      <c r="J124" s="2">
        <f t="shared" si="3"/>
        <v>1</v>
      </c>
      <c r="K124" s="2">
        <v>2020</v>
      </c>
      <c r="L124" s="2" t="s">
        <v>49</v>
      </c>
    </row>
    <row r="125" spans="1:12" x14ac:dyDescent="0.2">
      <c r="A125" s="1" t="s">
        <v>280</v>
      </c>
      <c r="B125" s="2" t="s">
        <v>280</v>
      </c>
      <c r="C125" s="2" t="s">
        <v>15</v>
      </c>
      <c r="D125" s="2" t="s">
        <v>1240</v>
      </c>
      <c r="E125" s="2" t="s">
        <v>395</v>
      </c>
      <c r="F125" s="2">
        <v>29.8</v>
      </c>
      <c r="G125" s="2">
        <v>70.2</v>
      </c>
      <c r="H125" s="2" t="s">
        <v>26</v>
      </c>
      <c r="I125" s="2" t="str">
        <f t="shared" si="2"/>
        <v/>
      </c>
      <c r="J125" s="2">
        <f t="shared" si="3"/>
        <v>1</v>
      </c>
      <c r="K125" s="2">
        <v>2000</v>
      </c>
      <c r="L125" s="2" t="s">
        <v>21</v>
      </c>
    </row>
    <row r="126" spans="1:12" x14ac:dyDescent="0.2">
      <c r="A126" s="1" t="s">
        <v>177</v>
      </c>
      <c r="B126" s="2" t="s">
        <v>425</v>
      </c>
      <c r="C126" s="2" t="s">
        <v>42</v>
      </c>
      <c r="D126" s="2" t="s">
        <v>1055</v>
      </c>
      <c r="E126" s="2" t="s">
        <v>395</v>
      </c>
      <c r="F126" s="2">
        <v>29.9</v>
      </c>
      <c r="G126" s="2">
        <v>70.099999999999994</v>
      </c>
      <c r="H126" s="2" t="s">
        <v>26</v>
      </c>
      <c r="I126" s="2" t="str">
        <f t="shared" si="2"/>
        <v/>
      </c>
      <c r="J126" s="2">
        <f t="shared" si="3"/>
        <v>1</v>
      </c>
      <c r="K126" s="2">
        <v>2004</v>
      </c>
      <c r="L126" s="2" t="s">
        <v>21</v>
      </c>
    </row>
    <row r="127" spans="1:12" x14ac:dyDescent="0.2">
      <c r="A127" s="1" t="s">
        <v>45</v>
      </c>
      <c r="B127" s="2" t="s">
        <v>2131</v>
      </c>
      <c r="C127" s="2" t="s">
        <v>15</v>
      </c>
      <c r="D127" s="2" t="s">
        <v>2132</v>
      </c>
      <c r="E127" s="2" t="s">
        <v>2120</v>
      </c>
      <c r="F127" s="2">
        <v>29.9</v>
      </c>
      <c r="G127" s="2">
        <v>70.099999999999994</v>
      </c>
      <c r="H127" s="2" t="s">
        <v>26</v>
      </c>
      <c r="I127" s="2" t="str">
        <f t="shared" si="2"/>
        <v/>
      </c>
      <c r="J127" s="2">
        <f t="shared" si="3"/>
        <v>1</v>
      </c>
      <c r="K127" s="2">
        <v>2011</v>
      </c>
      <c r="L127" s="2" t="s">
        <v>36</v>
      </c>
    </row>
    <row r="128" spans="1:12" x14ac:dyDescent="0.2">
      <c r="A128" s="1" t="s">
        <v>180</v>
      </c>
      <c r="B128" s="2" t="s">
        <v>1676</v>
      </c>
      <c r="C128" s="2" t="s">
        <v>15</v>
      </c>
      <c r="D128" s="2" t="s">
        <v>1685</v>
      </c>
      <c r="E128" s="2" t="s">
        <v>2175</v>
      </c>
      <c r="F128" s="2">
        <v>30</v>
      </c>
      <c r="G128" s="2">
        <v>70</v>
      </c>
      <c r="H128" s="2" t="s">
        <v>26</v>
      </c>
      <c r="I128" s="2" t="str">
        <f t="shared" si="2"/>
        <v/>
      </c>
      <c r="J128" s="2">
        <f t="shared" si="3"/>
        <v>1</v>
      </c>
      <c r="K128" s="2">
        <v>1988</v>
      </c>
      <c r="L128" s="2" t="s">
        <v>21</v>
      </c>
    </row>
    <row r="129" spans="1:12" x14ac:dyDescent="0.2">
      <c r="A129" s="1" t="s">
        <v>339</v>
      </c>
      <c r="B129" s="2" t="s">
        <v>708</v>
      </c>
      <c r="C129" s="2" t="s">
        <v>42</v>
      </c>
      <c r="D129" s="2" t="s">
        <v>709</v>
      </c>
      <c r="E129" s="2" t="s">
        <v>395</v>
      </c>
      <c r="F129" s="2">
        <v>30.2</v>
      </c>
      <c r="G129" s="2">
        <v>69.8</v>
      </c>
      <c r="H129" s="2" t="s">
        <v>26</v>
      </c>
      <c r="I129" s="2" t="str">
        <f t="shared" si="2"/>
        <v/>
      </c>
      <c r="J129" s="2">
        <f t="shared" si="3"/>
        <v>1</v>
      </c>
      <c r="K129" s="2">
        <v>2010</v>
      </c>
      <c r="L129" s="2" t="s">
        <v>21</v>
      </c>
    </row>
    <row r="130" spans="1:12" x14ac:dyDescent="0.2">
      <c r="A130" s="1" t="s">
        <v>111</v>
      </c>
      <c r="B130" s="2" t="s">
        <v>1332</v>
      </c>
      <c r="C130" s="2" t="s">
        <v>15</v>
      </c>
      <c r="D130" s="2" t="s">
        <v>1333</v>
      </c>
      <c r="E130" s="2" t="s">
        <v>395</v>
      </c>
      <c r="F130" s="2">
        <v>30.2</v>
      </c>
      <c r="G130" s="2">
        <v>69.8</v>
      </c>
      <c r="H130" s="2" t="s">
        <v>26</v>
      </c>
      <c r="I130" s="2" t="str">
        <f t="shared" ref="I130:I193" si="4" xml:space="preserve"> IF(H130="Pass", 1, "")</f>
        <v/>
      </c>
      <c r="J130" s="2">
        <f t="shared" ref="J130:J193" si="5" xml:space="preserve"> IF(H130="Fail", 1, "")</f>
        <v>1</v>
      </c>
      <c r="K130" s="2">
        <v>1998</v>
      </c>
      <c r="L130" s="2" t="s">
        <v>21</v>
      </c>
    </row>
    <row r="131" spans="1:12" x14ac:dyDescent="0.2">
      <c r="A131" s="1" t="s">
        <v>242</v>
      </c>
      <c r="B131" s="2" t="s">
        <v>829</v>
      </c>
      <c r="C131" s="2" t="s">
        <v>15</v>
      </c>
      <c r="D131" s="2" t="s">
        <v>1264</v>
      </c>
      <c r="E131" s="2" t="s">
        <v>395</v>
      </c>
      <c r="F131" s="2">
        <v>30.5</v>
      </c>
      <c r="G131" s="2">
        <v>69.5</v>
      </c>
      <c r="H131" s="2" t="s">
        <v>26</v>
      </c>
      <c r="I131" s="2" t="str">
        <f t="shared" si="4"/>
        <v/>
      </c>
      <c r="J131" s="2">
        <f t="shared" si="5"/>
        <v>1</v>
      </c>
      <c r="K131" s="2">
        <v>1998</v>
      </c>
      <c r="L131" s="2" t="s">
        <v>21</v>
      </c>
    </row>
    <row r="132" spans="1:12" x14ac:dyDescent="0.2">
      <c r="A132" s="1" t="s">
        <v>296</v>
      </c>
      <c r="B132" s="2" t="s">
        <v>1163</v>
      </c>
      <c r="C132" s="2" t="s">
        <v>15</v>
      </c>
      <c r="D132" s="2" t="s">
        <v>1164</v>
      </c>
      <c r="E132" s="2" t="s">
        <v>395</v>
      </c>
      <c r="F132" s="2">
        <v>30.5</v>
      </c>
      <c r="G132" s="2">
        <v>69.5</v>
      </c>
      <c r="H132" s="2" t="s">
        <v>26</v>
      </c>
      <c r="I132" s="2" t="str">
        <f t="shared" si="4"/>
        <v/>
      </c>
      <c r="J132" s="2">
        <f t="shared" si="5"/>
        <v>1</v>
      </c>
      <c r="K132" s="2">
        <v>2002</v>
      </c>
      <c r="L132" s="2" t="s">
        <v>21</v>
      </c>
    </row>
    <row r="133" spans="1:12" x14ac:dyDescent="0.2">
      <c r="A133" s="1" t="s">
        <v>385</v>
      </c>
      <c r="B133" s="2" t="s">
        <v>994</v>
      </c>
      <c r="C133" s="2" t="s">
        <v>15</v>
      </c>
      <c r="D133" s="2" t="s">
        <v>1350</v>
      </c>
      <c r="E133" s="2" t="s">
        <v>395</v>
      </c>
      <c r="F133" s="2">
        <v>30.6</v>
      </c>
      <c r="G133" s="2">
        <v>69.400000000000006</v>
      </c>
      <c r="H133" s="2" t="s">
        <v>26</v>
      </c>
      <c r="I133" s="2" t="str">
        <f t="shared" si="4"/>
        <v/>
      </c>
      <c r="J133" s="2">
        <f t="shared" si="5"/>
        <v>1</v>
      </c>
      <c r="K133" s="2">
        <v>1998</v>
      </c>
      <c r="L133" s="2" t="s">
        <v>21</v>
      </c>
    </row>
    <row r="134" spans="1:12" x14ac:dyDescent="0.2">
      <c r="A134" s="1" t="s">
        <v>13</v>
      </c>
      <c r="B134" s="2" t="s">
        <v>2432</v>
      </c>
      <c r="C134" s="2" t="s">
        <v>15</v>
      </c>
      <c r="D134" s="2" t="s">
        <v>3147</v>
      </c>
      <c r="E134" s="2" t="s">
        <v>2175</v>
      </c>
      <c r="F134" s="2">
        <v>30.66</v>
      </c>
      <c r="G134" s="2">
        <v>69.34</v>
      </c>
      <c r="H134" s="2" t="s">
        <v>26</v>
      </c>
      <c r="I134" s="2" t="str">
        <f t="shared" si="4"/>
        <v/>
      </c>
      <c r="J134" s="2">
        <f t="shared" si="5"/>
        <v>1</v>
      </c>
      <c r="K134" s="2">
        <v>2001</v>
      </c>
      <c r="L134" s="2" t="s">
        <v>36</v>
      </c>
    </row>
    <row r="135" spans="1:12" x14ac:dyDescent="0.2">
      <c r="A135" s="1" t="s">
        <v>13</v>
      </c>
      <c r="B135" s="2" t="s">
        <v>3142</v>
      </c>
      <c r="C135" s="2" t="s">
        <v>15</v>
      </c>
      <c r="D135" s="2" t="s">
        <v>3144</v>
      </c>
      <c r="E135" s="2" t="s">
        <v>2175</v>
      </c>
      <c r="F135" s="2">
        <v>30.69</v>
      </c>
      <c r="G135" s="2">
        <v>69.31</v>
      </c>
      <c r="H135" s="2" t="s">
        <v>26</v>
      </c>
      <c r="I135" s="2" t="str">
        <f t="shared" si="4"/>
        <v/>
      </c>
      <c r="J135" s="2">
        <f t="shared" si="5"/>
        <v>1</v>
      </c>
      <c r="K135" s="2">
        <v>2001</v>
      </c>
      <c r="L135" s="2" t="s">
        <v>36</v>
      </c>
    </row>
    <row r="136" spans="1:12" x14ac:dyDescent="0.2">
      <c r="A136" s="1" t="s">
        <v>374</v>
      </c>
      <c r="B136" s="2" t="s">
        <v>1183</v>
      </c>
      <c r="C136" s="2" t="s">
        <v>15</v>
      </c>
      <c r="D136" s="2" t="s">
        <v>1184</v>
      </c>
      <c r="E136" s="2" t="s">
        <v>395</v>
      </c>
      <c r="F136" s="2">
        <v>30.7</v>
      </c>
      <c r="G136" s="2">
        <v>69.3</v>
      </c>
      <c r="H136" s="2" t="s">
        <v>26</v>
      </c>
      <c r="I136" s="2" t="str">
        <f t="shared" si="4"/>
        <v/>
      </c>
      <c r="J136" s="2">
        <f t="shared" si="5"/>
        <v>1</v>
      </c>
      <c r="K136" s="2">
        <v>2002</v>
      </c>
      <c r="L136" s="2" t="s">
        <v>21</v>
      </c>
    </row>
    <row r="137" spans="1:12" x14ac:dyDescent="0.2">
      <c r="A137" s="1" t="s">
        <v>242</v>
      </c>
      <c r="B137" s="2" t="s">
        <v>714</v>
      </c>
      <c r="C137" s="2" t="s">
        <v>15</v>
      </c>
      <c r="D137" s="2" t="s">
        <v>1316</v>
      </c>
      <c r="E137" s="2" t="s">
        <v>395</v>
      </c>
      <c r="F137" s="2">
        <v>30.9</v>
      </c>
      <c r="G137" s="2">
        <v>69.099999999999994</v>
      </c>
      <c r="H137" s="2" t="s">
        <v>26</v>
      </c>
      <c r="I137" s="2" t="str">
        <f t="shared" si="4"/>
        <v/>
      </c>
      <c r="J137" s="2">
        <f t="shared" si="5"/>
        <v>1</v>
      </c>
      <c r="K137" s="2">
        <v>1998</v>
      </c>
      <c r="L137" s="2" t="s">
        <v>21</v>
      </c>
    </row>
    <row r="138" spans="1:12" x14ac:dyDescent="0.2">
      <c r="A138" s="1" t="s">
        <v>205</v>
      </c>
      <c r="B138" s="2" t="s">
        <v>206</v>
      </c>
      <c r="C138" s="2" t="s">
        <v>15</v>
      </c>
      <c r="D138" s="2" t="s">
        <v>3190</v>
      </c>
      <c r="E138" s="2" t="s">
        <v>2175</v>
      </c>
      <c r="F138" s="2">
        <v>30.9</v>
      </c>
      <c r="G138" s="2">
        <v>69.099999999999994</v>
      </c>
      <c r="H138" s="2" t="s">
        <v>26</v>
      </c>
      <c r="I138" s="2" t="str">
        <f t="shared" si="4"/>
        <v/>
      </c>
      <c r="J138" s="2">
        <f t="shared" si="5"/>
        <v>1</v>
      </c>
      <c r="K138" s="2">
        <v>1990</v>
      </c>
      <c r="L138" s="2" t="s">
        <v>21</v>
      </c>
    </row>
    <row r="139" spans="1:12" x14ac:dyDescent="0.2">
      <c r="A139" s="1" t="s">
        <v>23</v>
      </c>
      <c r="B139" s="2" t="s">
        <v>23</v>
      </c>
      <c r="C139" s="2" t="s">
        <v>15</v>
      </c>
      <c r="D139" s="2" t="s">
        <v>3200</v>
      </c>
      <c r="E139" s="2" t="s">
        <v>2175</v>
      </c>
      <c r="F139" s="2">
        <v>31</v>
      </c>
      <c r="G139" s="2">
        <v>69</v>
      </c>
      <c r="H139" s="2" t="s">
        <v>26</v>
      </c>
      <c r="I139" s="2" t="str">
        <f t="shared" si="4"/>
        <v/>
      </c>
      <c r="J139" s="2">
        <f t="shared" si="5"/>
        <v>1</v>
      </c>
      <c r="K139" s="2">
        <v>1990</v>
      </c>
      <c r="L139" s="2" t="s">
        <v>21</v>
      </c>
    </row>
    <row r="140" spans="1:12" x14ac:dyDescent="0.2">
      <c r="A140" s="1" t="s">
        <v>13</v>
      </c>
      <c r="B140" s="2" t="s">
        <v>1781</v>
      </c>
      <c r="C140" s="2" t="s">
        <v>15</v>
      </c>
      <c r="D140" s="2" t="s">
        <v>2411</v>
      </c>
      <c r="E140" s="2" t="s">
        <v>2175</v>
      </c>
      <c r="F140" s="2">
        <v>31.01</v>
      </c>
      <c r="G140" s="2">
        <v>68.989999999999995</v>
      </c>
      <c r="H140" s="2" t="s">
        <v>26</v>
      </c>
      <c r="I140" s="2" t="str">
        <f t="shared" si="4"/>
        <v/>
      </c>
      <c r="J140" s="2">
        <f t="shared" si="5"/>
        <v>1</v>
      </c>
      <c r="K140" s="2">
        <v>2020</v>
      </c>
      <c r="L140" s="2" t="s">
        <v>49</v>
      </c>
    </row>
    <row r="141" spans="1:12" x14ac:dyDescent="0.2">
      <c r="A141" s="1" t="s">
        <v>242</v>
      </c>
      <c r="B141" s="2" t="s">
        <v>684</v>
      </c>
      <c r="C141" s="2" t="s">
        <v>15</v>
      </c>
      <c r="D141" s="2" t="s">
        <v>4850</v>
      </c>
      <c r="E141" s="2" t="s">
        <v>4810</v>
      </c>
      <c r="F141" s="2">
        <v>31.1</v>
      </c>
      <c r="G141" s="2">
        <v>68.900000000000006</v>
      </c>
      <c r="H141" s="2" t="s">
        <v>26</v>
      </c>
      <c r="I141" s="2" t="str">
        <f t="shared" si="4"/>
        <v/>
      </c>
      <c r="J141" s="2">
        <f t="shared" si="5"/>
        <v>1</v>
      </c>
      <c r="K141" s="2">
        <v>2008</v>
      </c>
      <c r="L141" s="2" t="s">
        <v>49</v>
      </c>
    </row>
    <row r="142" spans="1:12" x14ac:dyDescent="0.2">
      <c r="A142" s="1" t="s">
        <v>363</v>
      </c>
      <c r="B142" s="2" t="s">
        <v>407</v>
      </c>
      <c r="C142" s="2" t="s">
        <v>15</v>
      </c>
      <c r="D142" s="2" t="s">
        <v>1382</v>
      </c>
      <c r="E142" s="2" t="s">
        <v>395</v>
      </c>
      <c r="F142" s="2">
        <v>31.5</v>
      </c>
      <c r="G142" s="2">
        <v>68.5</v>
      </c>
      <c r="H142" s="2" t="s">
        <v>26</v>
      </c>
      <c r="I142" s="2" t="str">
        <f t="shared" si="4"/>
        <v/>
      </c>
      <c r="J142" s="2">
        <f t="shared" si="5"/>
        <v>1</v>
      </c>
      <c r="K142" s="2">
        <v>1996</v>
      </c>
      <c r="L142" s="2" t="s">
        <v>21</v>
      </c>
    </row>
    <row r="143" spans="1:12" x14ac:dyDescent="0.2">
      <c r="A143" s="1" t="s">
        <v>69</v>
      </c>
      <c r="B143" s="2" t="s">
        <v>4077</v>
      </c>
      <c r="C143" s="2" t="s">
        <v>24</v>
      </c>
      <c r="D143" s="4">
        <v>5000000</v>
      </c>
      <c r="E143" s="2" t="s">
        <v>3438</v>
      </c>
      <c r="F143" s="2">
        <v>31.5</v>
      </c>
      <c r="G143" s="2">
        <v>68.5</v>
      </c>
      <c r="H143" s="2" t="s">
        <v>26</v>
      </c>
      <c r="I143" s="2" t="str">
        <f t="shared" si="4"/>
        <v/>
      </c>
      <c r="J143" s="2">
        <f t="shared" si="5"/>
        <v>1</v>
      </c>
      <c r="K143" s="2">
        <v>2001</v>
      </c>
      <c r="L143" s="2" t="s">
        <v>36</v>
      </c>
    </row>
    <row r="144" spans="1:12" x14ac:dyDescent="0.2">
      <c r="A144" s="1" t="s">
        <v>1037</v>
      </c>
      <c r="B144" s="2" t="s">
        <v>1348</v>
      </c>
      <c r="C144" s="2" t="s">
        <v>15</v>
      </c>
      <c r="D144" s="2" t="s">
        <v>1349</v>
      </c>
      <c r="E144" s="2" t="s">
        <v>395</v>
      </c>
      <c r="F144" s="2">
        <v>31.5</v>
      </c>
      <c r="G144" s="2">
        <v>68.5</v>
      </c>
      <c r="H144" s="2" t="s">
        <v>26</v>
      </c>
      <c r="I144" s="2" t="str">
        <f t="shared" si="4"/>
        <v/>
      </c>
      <c r="J144" s="2">
        <f t="shared" si="5"/>
        <v>1</v>
      </c>
      <c r="K144" s="2">
        <v>1998</v>
      </c>
      <c r="L144" s="2" t="s">
        <v>21</v>
      </c>
    </row>
    <row r="145" spans="1:12" x14ac:dyDescent="0.2">
      <c r="A145" s="1" t="s">
        <v>296</v>
      </c>
      <c r="B145" s="2" t="s">
        <v>675</v>
      </c>
      <c r="C145" s="2" t="s">
        <v>15</v>
      </c>
      <c r="D145" s="2" t="s">
        <v>2864</v>
      </c>
      <c r="E145" s="2" t="s">
        <v>2175</v>
      </c>
      <c r="F145" s="2">
        <v>31.74</v>
      </c>
      <c r="G145" s="2">
        <v>68.260000000000005</v>
      </c>
      <c r="H145" s="2" t="s">
        <v>26</v>
      </c>
      <c r="I145" s="2" t="str">
        <f t="shared" si="4"/>
        <v/>
      </c>
      <c r="J145" s="2">
        <f t="shared" si="5"/>
        <v>1</v>
      </c>
      <c r="K145" s="2">
        <v>2016</v>
      </c>
      <c r="L145" s="2" t="s">
        <v>21</v>
      </c>
    </row>
    <row r="146" spans="1:12" x14ac:dyDescent="0.2">
      <c r="A146" s="1" t="s">
        <v>672</v>
      </c>
      <c r="B146" s="2" t="s">
        <v>5000</v>
      </c>
      <c r="C146" s="2" t="s">
        <v>15</v>
      </c>
      <c r="D146" s="2" t="s">
        <v>5001</v>
      </c>
      <c r="E146" s="2" t="s">
        <v>4991</v>
      </c>
      <c r="F146" s="2">
        <v>31.74</v>
      </c>
      <c r="G146" s="2">
        <v>68.260000000000005</v>
      </c>
      <c r="H146" s="2" t="s">
        <v>26</v>
      </c>
      <c r="I146" s="2" t="str">
        <f t="shared" si="4"/>
        <v/>
      </c>
      <c r="J146" s="2">
        <f t="shared" si="5"/>
        <v>1</v>
      </c>
      <c r="K146" s="2">
        <v>2021</v>
      </c>
      <c r="L146" s="2" t="s">
        <v>36</v>
      </c>
    </row>
    <row r="147" spans="1:12" x14ac:dyDescent="0.2">
      <c r="A147" s="1" t="s">
        <v>280</v>
      </c>
      <c r="B147" s="2" t="s">
        <v>1396</v>
      </c>
      <c r="C147" s="2" t="s">
        <v>15</v>
      </c>
      <c r="D147" s="2" t="s">
        <v>2179</v>
      </c>
      <c r="E147" s="2" t="s">
        <v>2175</v>
      </c>
      <c r="F147" s="2">
        <v>31.78</v>
      </c>
      <c r="G147" s="2">
        <v>68.22</v>
      </c>
      <c r="H147" s="2" t="s">
        <v>26</v>
      </c>
      <c r="I147" s="2" t="str">
        <f t="shared" si="4"/>
        <v/>
      </c>
      <c r="J147" s="2">
        <f t="shared" si="5"/>
        <v>1</v>
      </c>
      <c r="K147" s="2">
        <v>2021</v>
      </c>
      <c r="L147" s="2" t="s">
        <v>36</v>
      </c>
    </row>
    <row r="148" spans="1:12" x14ac:dyDescent="0.2">
      <c r="A148" s="1" t="s">
        <v>363</v>
      </c>
      <c r="B148" s="2" t="s">
        <v>712</v>
      </c>
      <c r="C148" s="2" t="s">
        <v>15</v>
      </c>
      <c r="D148" s="2" t="s">
        <v>713</v>
      </c>
      <c r="E148" s="2" t="s">
        <v>395</v>
      </c>
      <c r="F148" s="2">
        <v>31.9</v>
      </c>
      <c r="G148" s="2">
        <v>68.099999999999994</v>
      </c>
      <c r="H148" s="2" t="s">
        <v>26</v>
      </c>
      <c r="I148" s="2" t="str">
        <f t="shared" si="4"/>
        <v/>
      </c>
      <c r="J148" s="2">
        <f t="shared" si="5"/>
        <v>1</v>
      </c>
      <c r="K148" s="2">
        <v>2010</v>
      </c>
      <c r="L148" s="2" t="s">
        <v>21</v>
      </c>
    </row>
    <row r="149" spans="1:12" x14ac:dyDescent="0.2">
      <c r="A149" s="1" t="s">
        <v>217</v>
      </c>
      <c r="B149" s="2" t="s">
        <v>959</v>
      </c>
      <c r="C149" s="2" t="s">
        <v>15</v>
      </c>
      <c r="D149" s="2" t="s">
        <v>1321</v>
      </c>
      <c r="E149" s="2" t="s">
        <v>395</v>
      </c>
      <c r="F149" s="2">
        <v>31.9</v>
      </c>
      <c r="G149" s="2">
        <v>68.099999999999994</v>
      </c>
      <c r="H149" s="2" t="s">
        <v>26</v>
      </c>
      <c r="I149" s="2" t="str">
        <f t="shared" si="4"/>
        <v/>
      </c>
      <c r="J149" s="2">
        <f t="shared" si="5"/>
        <v>1</v>
      </c>
      <c r="K149" s="2">
        <v>1998</v>
      </c>
      <c r="L149" s="2" t="s">
        <v>21</v>
      </c>
    </row>
    <row r="150" spans="1:12" x14ac:dyDescent="0.2">
      <c r="A150" s="1" t="s">
        <v>23</v>
      </c>
      <c r="B150" s="2" t="s">
        <v>23</v>
      </c>
      <c r="C150" s="2" t="s">
        <v>15</v>
      </c>
      <c r="D150" s="2" t="s">
        <v>3199</v>
      </c>
      <c r="E150" s="2" t="s">
        <v>2175</v>
      </c>
      <c r="F150" s="2">
        <v>31.9</v>
      </c>
      <c r="G150" s="2">
        <v>68.099999999999994</v>
      </c>
      <c r="H150" s="2" t="s">
        <v>26</v>
      </c>
      <c r="I150" s="2" t="str">
        <f t="shared" si="4"/>
        <v/>
      </c>
      <c r="J150" s="2">
        <f t="shared" si="5"/>
        <v>1</v>
      </c>
      <c r="K150" s="2">
        <v>1990</v>
      </c>
      <c r="L150" s="2" t="s">
        <v>21</v>
      </c>
    </row>
    <row r="151" spans="1:12" x14ac:dyDescent="0.2">
      <c r="A151" s="1" t="s">
        <v>280</v>
      </c>
      <c r="B151" s="2" t="s">
        <v>1591</v>
      </c>
      <c r="C151" s="2" t="s">
        <v>15</v>
      </c>
      <c r="D151" s="2" t="s">
        <v>3058</v>
      </c>
      <c r="E151" s="2" t="s">
        <v>2175</v>
      </c>
      <c r="F151" s="2">
        <v>31.99</v>
      </c>
      <c r="G151" s="2">
        <v>68.010000000000005</v>
      </c>
      <c r="H151" s="2" t="s">
        <v>26</v>
      </c>
      <c r="I151" s="2" t="str">
        <f t="shared" si="4"/>
        <v/>
      </c>
      <c r="J151" s="2">
        <f t="shared" si="5"/>
        <v>1</v>
      </c>
      <c r="K151" s="2">
        <v>2009</v>
      </c>
      <c r="L151" s="2" t="s">
        <v>36</v>
      </c>
    </row>
    <row r="152" spans="1:12" x14ac:dyDescent="0.2">
      <c r="A152" s="1" t="s">
        <v>56</v>
      </c>
      <c r="B152" s="2" t="s">
        <v>1109</v>
      </c>
      <c r="C152" s="2" t="s">
        <v>15</v>
      </c>
      <c r="D152" s="2" t="s">
        <v>5676</v>
      </c>
      <c r="E152" s="2" t="s">
        <v>4991</v>
      </c>
      <c r="F152" s="2">
        <v>32</v>
      </c>
      <c r="G152" s="2">
        <v>68</v>
      </c>
      <c r="H152" s="2" t="s">
        <v>26</v>
      </c>
      <c r="I152" s="2" t="str">
        <f t="shared" si="4"/>
        <v/>
      </c>
      <c r="J152" s="2">
        <f t="shared" si="5"/>
        <v>1</v>
      </c>
      <c r="K152" s="2">
        <v>1988</v>
      </c>
      <c r="L152" s="2" t="s">
        <v>21</v>
      </c>
    </row>
    <row r="153" spans="1:12" x14ac:dyDescent="0.2">
      <c r="A153" s="1" t="s">
        <v>13</v>
      </c>
      <c r="B153" s="2" t="s">
        <v>891</v>
      </c>
      <c r="C153" s="2" t="s">
        <v>15</v>
      </c>
      <c r="D153" s="2" t="s">
        <v>1889</v>
      </c>
      <c r="E153" s="2" t="s">
        <v>1811</v>
      </c>
      <c r="F153" s="2">
        <v>32</v>
      </c>
      <c r="G153" s="2">
        <v>68</v>
      </c>
      <c r="H153" s="2" t="s">
        <v>26</v>
      </c>
      <c r="I153" s="2" t="str">
        <f t="shared" si="4"/>
        <v/>
      </c>
      <c r="J153" s="2">
        <f t="shared" si="5"/>
        <v>1</v>
      </c>
      <c r="K153" s="2">
        <v>2004</v>
      </c>
      <c r="L153" s="2" t="s">
        <v>49</v>
      </c>
    </row>
    <row r="154" spans="1:12" x14ac:dyDescent="0.2">
      <c r="A154" s="1" t="s">
        <v>116</v>
      </c>
      <c r="B154" s="2" t="s">
        <v>208</v>
      </c>
      <c r="C154" s="2" t="s">
        <v>15</v>
      </c>
      <c r="D154" s="2" t="s">
        <v>1264</v>
      </c>
      <c r="E154" s="2" t="s">
        <v>395</v>
      </c>
      <c r="F154" s="2">
        <v>32</v>
      </c>
      <c r="G154" s="2">
        <v>68</v>
      </c>
      <c r="H154" s="2" t="s">
        <v>26</v>
      </c>
      <c r="I154" s="2" t="str">
        <f t="shared" si="4"/>
        <v/>
      </c>
      <c r="J154" s="2">
        <f t="shared" si="5"/>
        <v>1</v>
      </c>
      <c r="K154" s="2">
        <v>1998</v>
      </c>
      <c r="L154" s="2" t="s">
        <v>21</v>
      </c>
    </row>
    <row r="155" spans="1:12" x14ac:dyDescent="0.2">
      <c r="A155" s="1" t="s">
        <v>52</v>
      </c>
      <c r="B155" s="2" t="s">
        <v>875</v>
      </c>
      <c r="C155" s="2" t="s">
        <v>15</v>
      </c>
      <c r="D155" s="2" t="s">
        <v>1430</v>
      </c>
      <c r="E155" s="2" t="s">
        <v>395</v>
      </c>
      <c r="F155" s="2">
        <v>32.1</v>
      </c>
      <c r="G155" s="2">
        <v>67.900000000000006</v>
      </c>
      <c r="H155" s="2" t="s">
        <v>26</v>
      </c>
      <c r="I155" s="2" t="str">
        <f t="shared" si="4"/>
        <v/>
      </c>
      <c r="J155" s="2">
        <f t="shared" si="5"/>
        <v>1</v>
      </c>
      <c r="K155" s="2">
        <v>1994</v>
      </c>
      <c r="L155" s="2" t="s">
        <v>21</v>
      </c>
    </row>
    <row r="156" spans="1:12" x14ac:dyDescent="0.2">
      <c r="A156" s="1" t="s">
        <v>491</v>
      </c>
      <c r="B156" s="2" t="s">
        <v>492</v>
      </c>
      <c r="C156" s="2" t="s">
        <v>15</v>
      </c>
      <c r="D156" s="2" t="s">
        <v>493</v>
      </c>
      <c r="E156" s="2" t="s">
        <v>395</v>
      </c>
      <c r="F156" s="2">
        <v>32.200000000000003</v>
      </c>
      <c r="G156" s="2">
        <v>67.8</v>
      </c>
      <c r="H156" s="2" t="s">
        <v>26</v>
      </c>
      <c r="I156" s="2" t="str">
        <f t="shared" si="4"/>
        <v/>
      </c>
      <c r="J156" s="2">
        <f t="shared" si="5"/>
        <v>1</v>
      </c>
      <c r="K156" s="2">
        <v>2014</v>
      </c>
      <c r="L156" s="2" t="s">
        <v>21</v>
      </c>
    </row>
    <row r="157" spans="1:12" x14ac:dyDescent="0.2">
      <c r="A157" s="1" t="s">
        <v>91</v>
      </c>
      <c r="B157" s="2" t="s">
        <v>765</v>
      </c>
      <c r="C157" s="2" t="s">
        <v>15</v>
      </c>
      <c r="D157" s="2" t="s">
        <v>1432</v>
      </c>
      <c r="E157" s="2" t="s">
        <v>395</v>
      </c>
      <c r="F157" s="2">
        <v>32.299999999999997</v>
      </c>
      <c r="G157" s="2">
        <v>67.7</v>
      </c>
      <c r="H157" s="2" t="s">
        <v>26</v>
      </c>
      <c r="I157" s="2" t="str">
        <f t="shared" si="4"/>
        <v/>
      </c>
      <c r="J157" s="2">
        <f t="shared" si="5"/>
        <v>1</v>
      </c>
      <c r="K157" s="2">
        <v>1994</v>
      </c>
      <c r="L157" s="2" t="s">
        <v>21</v>
      </c>
    </row>
    <row r="158" spans="1:12" x14ac:dyDescent="0.2">
      <c r="A158" s="1" t="s">
        <v>79</v>
      </c>
      <c r="B158" s="2" t="s">
        <v>692</v>
      </c>
      <c r="C158" s="2" t="s">
        <v>15</v>
      </c>
      <c r="D158" s="2" t="s">
        <v>3054</v>
      </c>
      <c r="E158" s="2" t="s">
        <v>2175</v>
      </c>
      <c r="F158" s="2">
        <v>32.5</v>
      </c>
      <c r="G158" s="2">
        <v>67.5</v>
      </c>
      <c r="H158" s="2" t="s">
        <v>26</v>
      </c>
      <c r="I158" s="2" t="str">
        <f t="shared" si="4"/>
        <v/>
      </c>
      <c r="J158" s="2">
        <f t="shared" si="5"/>
        <v>1</v>
      </c>
      <c r="K158" s="2">
        <v>2009</v>
      </c>
      <c r="L158" s="2" t="s">
        <v>36</v>
      </c>
    </row>
    <row r="159" spans="1:12" x14ac:dyDescent="0.2">
      <c r="A159" s="1" t="s">
        <v>60</v>
      </c>
      <c r="B159" s="2" t="s">
        <v>1997</v>
      </c>
      <c r="C159" s="2" t="s">
        <v>24</v>
      </c>
      <c r="D159" s="2">
        <v>43000000</v>
      </c>
      <c r="E159" s="2" t="s">
        <v>1978</v>
      </c>
      <c r="F159" s="2">
        <v>32.53</v>
      </c>
      <c r="G159" s="2">
        <v>67.47</v>
      </c>
      <c r="H159" s="2" t="s">
        <v>26</v>
      </c>
      <c r="I159" s="2" t="str">
        <f t="shared" si="4"/>
        <v/>
      </c>
      <c r="J159" s="2">
        <f t="shared" si="5"/>
        <v>1</v>
      </c>
      <c r="K159" s="2">
        <v>2018</v>
      </c>
      <c r="L159" s="2" t="s">
        <v>21</v>
      </c>
    </row>
    <row r="160" spans="1:12" x14ac:dyDescent="0.2">
      <c r="A160" s="1" t="s">
        <v>13</v>
      </c>
      <c r="B160" s="2" t="s">
        <v>2410</v>
      </c>
      <c r="C160" s="2" t="s">
        <v>15</v>
      </c>
      <c r="D160" s="2" t="s">
        <v>2367</v>
      </c>
      <c r="E160" s="2" t="s">
        <v>2175</v>
      </c>
      <c r="F160" s="2">
        <v>32.53</v>
      </c>
      <c r="G160" s="2">
        <v>67.47</v>
      </c>
      <c r="H160" s="2" t="s">
        <v>26</v>
      </c>
      <c r="I160" s="2" t="str">
        <f t="shared" si="4"/>
        <v/>
      </c>
      <c r="J160" s="2">
        <f t="shared" si="5"/>
        <v>1</v>
      </c>
      <c r="K160" s="2">
        <v>2020</v>
      </c>
      <c r="L160" s="2" t="s">
        <v>49</v>
      </c>
    </row>
    <row r="161" spans="1:12" x14ac:dyDescent="0.2">
      <c r="A161" s="1" t="s">
        <v>13</v>
      </c>
      <c r="B161" s="2" t="s">
        <v>1156</v>
      </c>
      <c r="C161" s="2" t="s">
        <v>15</v>
      </c>
      <c r="D161" s="2" t="s">
        <v>1157</v>
      </c>
      <c r="E161" s="2" t="s">
        <v>395</v>
      </c>
      <c r="F161" s="2">
        <v>32.799999999999997</v>
      </c>
      <c r="G161" s="2">
        <v>67.2</v>
      </c>
      <c r="H161" s="2" t="s">
        <v>26</v>
      </c>
      <c r="I161" s="2" t="str">
        <f t="shared" si="4"/>
        <v/>
      </c>
      <c r="J161" s="2">
        <f t="shared" si="5"/>
        <v>1</v>
      </c>
      <c r="K161" s="2">
        <v>2002</v>
      </c>
      <c r="L161" s="2" t="s">
        <v>21</v>
      </c>
    </row>
    <row r="162" spans="1:12" x14ac:dyDescent="0.2">
      <c r="A162" s="1" t="s">
        <v>83</v>
      </c>
      <c r="B162" s="2" t="s">
        <v>84</v>
      </c>
      <c r="C162" s="2" t="s">
        <v>15</v>
      </c>
      <c r="D162" s="2" t="s">
        <v>962</v>
      </c>
      <c r="E162" s="2" t="s">
        <v>395</v>
      </c>
      <c r="F162" s="2">
        <v>32.799999999999997</v>
      </c>
      <c r="G162" s="2">
        <v>67.2</v>
      </c>
      <c r="H162" s="2" t="s">
        <v>26</v>
      </c>
      <c r="I162" s="2" t="str">
        <f t="shared" si="4"/>
        <v/>
      </c>
      <c r="J162" s="2">
        <f t="shared" si="5"/>
        <v>1</v>
      </c>
      <c r="K162" s="2">
        <v>2006</v>
      </c>
      <c r="L162" s="2" t="s">
        <v>21</v>
      </c>
    </row>
    <row r="163" spans="1:12" x14ac:dyDescent="0.2">
      <c r="A163" s="1" t="s">
        <v>293</v>
      </c>
      <c r="B163" s="2" t="s">
        <v>3389</v>
      </c>
      <c r="C163" s="2" t="s">
        <v>15</v>
      </c>
      <c r="D163" s="2" t="s">
        <v>3390</v>
      </c>
      <c r="E163" s="2" t="s">
        <v>3376</v>
      </c>
      <c r="F163" s="2">
        <v>32.799999999999997</v>
      </c>
      <c r="G163" s="2">
        <v>67.2</v>
      </c>
      <c r="H163" s="2" t="s">
        <v>26</v>
      </c>
      <c r="I163" s="2" t="str">
        <f t="shared" si="4"/>
        <v/>
      </c>
      <c r="J163" s="2">
        <f t="shared" si="5"/>
        <v>1</v>
      </c>
      <c r="K163" s="2">
        <v>2010</v>
      </c>
      <c r="L163" s="2" t="s">
        <v>49</v>
      </c>
    </row>
    <row r="164" spans="1:12" x14ac:dyDescent="0.2">
      <c r="A164" s="1" t="s">
        <v>943</v>
      </c>
      <c r="B164" s="2" t="s">
        <v>951</v>
      </c>
      <c r="C164" s="2" t="s">
        <v>15</v>
      </c>
      <c r="D164" s="2" t="s">
        <v>952</v>
      </c>
      <c r="E164" s="2" t="s">
        <v>395</v>
      </c>
      <c r="F164" s="2">
        <v>32.9</v>
      </c>
      <c r="G164" s="2">
        <v>67.099999999999994</v>
      </c>
      <c r="H164" s="2" t="s">
        <v>26</v>
      </c>
      <c r="I164" s="2" t="str">
        <f t="shared" si="4"/>
        <v/>
      </c>
      <c r="J164" s="2">
        <f t="shared" si="5"/>
        <v>1</v>
      </c>
      <c r="K164" s="2">
        <v>2006</v>
      </c>
      <c r="L164" s="2" t="s">
        <v>21</v>
      </c>
    </row>
    <row r="165" spans="1:12" x14ac:dyDescent="0.2">
      <c r="A165" s="1" t="s">
        <v>60</v>
      </c>
      <c r="B165" s="2" t="s">
        <v>334</v>
      </c>
      <c r="C165" s="2" t="s">
        <v>15</v>
      </c>
      <c r="D165" s="2" t="s">
        <v>335</v>
      </c>
      <c r="E165" s="2" t="s">
        <v>144</v>
      </c>
      <c r="F165" s="2">
        <v>32.9</v>
      </c>
      <c r="G165" s="2">
        <v>67.099999999999994</v>
      </c>
      <c r="H165" s="2" t="s">
        <v>26</v>
      </c>
      <c r="I165" s="2" t="str">
        <f t="shared" si="4"/>
        <v/>
      </c>
      <c r="J165" s="2">
        <f t="shared" si="5"/>
        <v>1</v>
      </c>
      <c r="K165" s="2">
        <v>2004</v>
      </c>
      <c r="L165" s="2" t="s">
        <v>49</v>
      </c>
    </row>
    <row r="166" spans="1:12" x14ac:dyDescent="0.2">
      <c r="A166" s="1" t="s">
        <v>111</v>
      </c>
      <c r="B166" s="2" t="s">
        <v>1688</v>
      </c>
      <c r="C166" s="2" t="s">
        <v>15</v>
      </c>
      <c r="D166" s="2" t="s">
        <v>1689</v>
      </c>
      <c r="E166" s="2" t="s">
        <v>1625</v>
      </c>
      <c r="F166" s="2">
        <v>32.9</v>
      </c>
      <c r="G166" s="2">
        <v>67.099999999999994</v>
      </c>
      <c r="H166" s="2" t="s">
        <v>26</v>
      </c>
      <c r="I166" s="2" t="str">
        <f t="shared" si="4"/>
        <v/>
      </c>
      <c r="J166" s="2">
        <f t="shared" si="5"/>
        <v>1</v>
      </c>
      <c r="K166" s="2">
        <v>1990</v>
      </c>
      <c r="L166" s="2" t="s">
        <v>21</v>
      </c>
    </row>
    <row r="167" spans="1:12" x14ac:dyDescent="0.2">
      <c r="A167" s="1" t="s">
        <v>205</v>
      </c>
      <c r="B167" s="2" t="s">
        <v>2123</v>
      </c>
      <c r="C167" s="2" t="s">
        <v>15</v>
      </c>
      <c r="D167" s="2" t="s">
        <v>2893</v>
      </c>
      <c r="E167" s="2" t="s">
        <v>2175</v>
      </c>
      <c r="F167" s="2">
        <v>32.950000000000003</v>
      </c>
      <c r="G167" s="2">
        <v>67.05</v>
      </c>
      <c r="H167" s="2" t="s">
        <v>26</v>
      </c>
      <c r="I167" s="2" t="str">
        <f t="shared" si="4"/>
        <v/>
      </c>
      <c r="J167" s="2">
        <f t="shared" si="5"/>
        <v>1</v>
      </c>
      <c r="K167" s="2">
        <v>2016</v>
      </c>
      <c r="L167" s="2" t="s">
        <v>21</v>
      </c>
    </row>
    <row r="168" spans="1:12" x14ac:dyDescent="0.2">
      <c r="A168" s="1" t="s">
        <v>205</v>
      </c>
      <c r="B168" s="2" t="s">
        <v>450</v>
      </c>
      <c r="C168" s="2" t="s">
        <v>15</v>
      </c>
      <c r="D168" s="2" t="s">
        <v>582</v>
      </c>
      <c r="E168" s="2" t="s">
        <v>395</v>
      </c>
      <c r="F168" s="2">
        <v>33</v>
      </c>
      <c r="G168" s="2">
        <v>67</v>
      </c>
      <c r="H168" s="2" t="s">
        <v>26</v>
      </c>
      <c r="I168" s="2" t="str">
        <f t="shared" si="4"/>
        <v/>
      </c>
      <c r="J168" s="2">
        <f t="shared" si="5"/>
        <v>1</v>
      </c>
      <c r="K168" s="2">
        <v>2012</v>
      </c>
      <c r="L168" s="2" t="s">
        <v>21</v>
      </c>
    </row>
    <row r="169" spans="1:12" x14ac:dyDescent="0.2">
      <c r="A169" s="1" t="s">
        <v>521</v>
      </c>
      <c r="B169" s="2" t="s">
        <v>522</v>
      </c>
      <c r="C169" s="2" t="s">
        <v>15</v>
      </c>
      <c r="D169" s="2" t="s">
        <v>523</v>
      </c>
      <c r="E169" s="2" t="s">
        <v>395</v>
      </c>
      <c r="F169" s="2">
        <v>33</v>
      </c>
      <c r="G169" s="2">
        <v>67</v>
      </c>
      <c r="H169" s="2" t="s">
        <v>26</v>
      </c>
      <c r="I169" s="2" t="str">
        <f t="shared" si="4"/>
        <v/>
      </c>
      <c r="J169" s="2">
        <f t="shared" si="5"/>
        <v>1</v>
      </c>
      <c r="K169" s="2">
        <v>2014</v>
      </c>
      <c r="L169" s="2" t="s">
        <v>21</v>
      </c>
    </row>
    <row r="170" spans="1:12" x14ac:dyDescent="0.2">
      <c r="A170" s="1" t="s">
        <v>116</v>
      </c>
      <c r="B170" s="2" t="s">
        <v>4911</v>
      </c>
      <c r="C170" s="2" t="s">
        <v>1230</v>
      </c>
      <c r="D170" s="2" t="s">
        <v>5671</v>
      </c>
      <c r="E170" s="2" t="s">
        <v>4991</v>
      </c>
      <c r="F170" s="2">
        <v>33</v>
      </c>
      <c r="G170" s="2">
        <v>67</v>
      </c>
      <c r="H170" s="2" t="s">
        <v>26</v>
      </c>
      <c r="I170" s="2" t="str">
        <f t="shared" si="4"/>
        <v/>
      </c>
      <c r="J170" s="2">
        <f t="shared" si="5"/>
        <v>1</v>
      </c>
      <c r="K170" s="2">
        <v>1994</v>
      </c>
      <c r="L170" s="2" t="s">
        <v>21</v>
      </c>
    </row>
    <row r="171" spans="1:12" x14ac:dyDescent="0.2">
      <c r="A171" s="1" t="s">
        <v>491</v>
      </c>
      <c r="B171" s="2" t="s">
        <v>492</v>
      </c>
      <c r="C171" s="2" t="s">
        <v>15</v>
      </c>
      <c r="D171" s="2" t="s">
        <v>1401</v>
      </c>
      <c r="E171" s="2" t="s">
        <v>395</v>
      </c>
      <c r="F171" s="2">
        <v>33</v>
      </c>
      <c r="G171" s="2">
        <v>67</v>
      </c>
      <c r="H171" s="2" t="s">
        <v>26</v>
      </c>
      <c r="I171" s="2" t="str">
        <f t="shared" si="4"/>
        <v/>
      </c>
      <c r="J171" s="2">
        <f t="shared" si="5"/>
        <v>1</v>
      </c>
      <c r="K171" s="2">
        <v>1996</v>
      </c>
      <c r="L171" s="2" t="s">
        <v>21</v>
      </c>
    </row>
    <row r="172" spans="1:12" x14ac:dyDescent="0.2">
      <c r="A172" s="1" t="s">
        <v>223</v>
      </c>
      <c r="B172" s="2" t="s">
        <v>223</v>
      </c>
      <c r="C172" s="2" t="s">
        <v>15</v>
      </c>
      <c r="D172" s="2" t="s">
        <v>3052</v>
      </c>
      <c r="E172" s="2" t="s">
        <v>2175</v>
      </c>
      <c r="F172" s="2">
        <v>33</v>
      </c>
      <c r="G172" s="2">
        <v>67</v>
      </c>
      <c r="H172" s="2" t="s">
        <v>26</v>
      </c>
      <c r="I172" s="2" t="str">
        <f t="shared" si="4"/>
        <v/>
      </c>
      <c r="J172" s="2">
        <f t="shared" si="5"/>
        <v>1</v>
      </c>
      <c r="K172" s="2">
        <v>2009</v>
      </c>
      <c r="L172" s="2" t="s">
        <v>36</v>
      </c>
    </row>
    <row r="173" spans="1:12" x14ac:dyDescent="0.2">
      <c r="A173" s="1" t="s">
        <v>242</v>
      </c>
      <c r="B173" s="2" t="s">
        <v>714</v>
      </c>
      <c r="C173" s="2" t="s">
        <v>15</v>
      </c>
      <c r="D173" s="2" t="s">
        <v>1166</v>
      </c>
      <c r="E173" s="2" t="s">
        <v>395</v>
      </c>
      <c r="F173" s="2">
        <v>33.1</v>
      </c>
      <c r="G173" s="2">
        <v>66.900000000000006</v>
      </c>
      <c r="H173" s="2" t="s">
        <v>26</v>
      </c>
      <c r="I173" s="2" t="str">
        <f t="shared" si="4"/>
        <v/>
      </c>
      <c r="J173" s="2">
        <f t="shared" si="5"/>
        <v>1</v>
      </c>
      <c r="K173" s="2">
        <v>2002</v>
      </c>
      <c r="L173" s="2" t="s">
        <v>21</v>
      </c>
    </row>
    <row r="174" spans="1:12" x14ac:dyDescent="0.2">
      <c r="A174" s="1" t="s">
        <v>13</v>
      </c>
      <c r="B174" s="2" t="s">
        <v>2325</v>
      </c>
      <c r="C174" s="2" t="s">
        <v>15</v>
      </c>
      <c r="D174" s="2" t="s">
        <v>3125</v>
      </c>
      <c r="E174" s="2" t="s">
        <v>2175</v>
      </c>
      <c r="F174" s="2">
        <v>33.1</v>
      </c>
      <c r="G174" s="2">
        <v>66.900000000000006</v>
      </c>
      <c r="H174" s="2" t="s">
        <v>26</v>
      </c>
      <c r="I174" s="2" t="str">
        <f t="shared" si="4"/>
        <v/>
      </c>
      <c r="J174" s="2">
        <f t="shared" si="5"/>
        <v>1</v>
      </c>
      <c r="K174" s="2">
        <v>2003</v>
      </c>
      <c r="L174" s="2" t="s">
        <v>36</v>
      </c>
    </row>
    <row r="175" spans="1:12" x14ac:dyDescent="0.2">
      <c r="A175" s="1" t="s">
        <v>287</v>
      </c>
      <c r="B175" s="2" t="s">
        <v>4546</v>
      </c>
      <c r="C175" s="2" t="s">
        <v>24</v>
      </c>
      <c r="D175" s="4">
        <v>8800000</v>
      </c>
      <c r="E175" s="2" t="s">
        <v>3438</v>
      </c>
      <c r="F175" s="2">
        <v>33.1</v>
      </c>
      <c r="G175" s="2">
        <v>66.900000000000006</v>
      </c>
      <c r="H175" s="2" t="s">
        <v>26</v>
      </c>
      <c r="I175" s="2" t="str">
        <f t="shared" si="4"/>
        <v/>
      </c>
      <c r="J175" s="2">
        <f t="shared" si="5"/>
        <v>1</v>
      </c>
      <c r="K175" s="2">
        <v>2003</v>
      </c>
      <c r="L175" s="2" t="s">
        <v>36</v>
      </c>
    </row>
    <row r="176" spans="1:12" x14ac:dyDescent="0.2">
      <c r="A176" s="1" t="s">
        <v>100</v>
      </c>
      <c r="B176" s="2" t="s">
        <v>332</v>
      </c>
      <c r="C176" s="2" t="s">
        <v>15</v>
      </c>
      <c r="D176" s="2" t="s">
        <v>5476</v>
      </c>
      <c r="E176" s="2" t="s">
        <v>4991</v>
      </c>
      <c r="F176" s="2">
        <v>33.200000000000003</v>
      </c>
      <c r="G176" s="2">
        <v>66.8</v>
      </c>
      <c r="H176" s="2" t="s">
        <v>26</v>
      </c>
      <c r="I176" s="2" t="str">
        <f t="shared" si="4"/>
        <v/>
      </c>
      <c r="J176" s="2">
        <f t="shared" si="5"/>
        <v>1</v>
      </c>
      <c r="K176" s="2">
        <v>2004</v>
      </c>
      <c r="L176" s="2" t="s">
        <v>21</v>
      </c>
    </row>
    <row r="177" spans="1:12" x14ac:dyDescent="0.2">
      <c r="A177" s="1" t="s">
        <v>13</v>
      </c>
      <c r="B177" s="2" t="s">
        <v>1858</v>
      </c>
      <c r="C177" s="2" t="s">
        <v>15</v>
      </c>
      <c r="D177" s="2" t="s">
        <v>2279</v>
      </c>
      <c r="E177" s="2" t="s">
        <v>2175</v>
      </c>
      <c r="F177" s="2">
        <v>33.25</v>
      </c>
      <c r="G177" s="2">
        <v>66.75</v>
      </c>
      <c r="H177" s="2" t="s">
        <v>26</v>
      </c>
      <c r="I177" s="2" t="str">
        <f t="shared" si="4"/>
        <v/>
      </c>
      <c r="J177" s="2">
        <f t="shared" si="5"/>
        <v>1</v>
      </c>
      <c r="K177" s="2">
        <v>2020</v>
      </c>
      <c r="L177" s="2" t="s">
        <v>27</v>
      </c>
    </row>
    <row r="178" spans="1:12" x14ac:dyDescent="0.2">
      <c r="A178" s="1" t="s">
        <v>290</v>
      </c>
      <c r="B178" s="2" t="s">
        <v>290</v>
      </c>
      <c r="C178" s="2" t="s">
        <v>15</v>
      </c>
      <c r="D178" s="2" t="s">
        <v>952</v>
      </c>
      <c r="E178" s="2" t="s">
        <v>1474</v>
      </c>
      <c r="F178" s="2">
        <v>33.299999999999997</v>
      </c>
      <c r="G178" s="2">
        <v>66.7</v>
      </c>
      <c r="H178" s="2" t="s">
        <v>26</v>
      </c>
      <c r="I178" s="2" t="str">
        <f t="shared" si="4"/>
        <v/>
      </c>
      <c r="J178" s="2">
        <f t="shared" si="5"/>
        <v>1</v>
      </c>
      <c r="K178" s="2">
        <v>2002</v>
      </c>
      <c r="L178" s="2" t="s">
        <v>49</v>
      </c>
    </row>
    <row r="179" spans="1:12" x14ac:dyDescent="0.2">
      <c r="A179" s="1" t="s">
        <v>363</v>
      </c>
      <c r="B179" s="2" t="s">
        <v>403</v>
      </c>
      <c r="C179" s="2" t="s">
        <v>15</v>
      </c>
      <c r="D179" s="2" t="s">
        <v>1155</v>
      </c>
      <c r="E179" s="2" t="s">
        <v>395</v>
      </c>
      <c r="F179" s="2">
        <v>33.299999999999997</v>
      </c>
      <c r="G179" s="2">
        <v>66.7</v>
      </c>
      <c r="H179" s="2" t="s">
        <v>26</v>
      </c>
      <c r="I179" s="2" t="str">
        <f t="shared" si="4"/>
        <v/>
      </c>
      <c r="J179" s="2">
        <f t="shared" si="5"/>
        <v>1</v>
      </c>
      <c r="K179" s="2">
        <v>2002</v>
      </c>
      <c r="L179" s="2" t="s">
        <v>21</v>
      </c>
    </row>
    <row r="180" spans="1:12" x14ac:dyDescent="0.2">
      <c r="A180" s="1" t="s">
        <v>111</v>
      </c>
      <c r="B180" s="2" t="s">
        <v>2067</v>
      </c>
      <c r="C180" s="2" t="s">
        <v>15</v>
      </c>
      <c r="D180" s="2" t="s">
        <v>2068</v>
      </c>
      <c r="E180" s="2" t="s">
        <v>1978</v>
      </c>
      <c r="F180" s="2">
        <v>33.299999999999997</v>
      </c>
      <c r="G180" s="2">
        <v>66.7</v>
      </c>
      <c r="H180" s="2" t="s">
        <v>26</v>
      </c>
      <c r="I180" s="2" t="str">
        <f t="shared" si="4"/>
        <v/>
      </c>
      <c r="J180" s="2">
        <f t="shared" si="5"/>
        <v>1</v>
      </c>
      <c r="K180" s="2">
        <v>1998</v>
      </c>
      <c r="L180" s="2" t="s">
        <v>21</v>
      </c>
    </row>
    <row r="181" spans="1:12" x14ac:dyDescent="0.2">
      <c r="A181" s="1" t="s">
        <v>22</v>
      </c>
      <c r="B181" s="2" t="s">
        <v>3578</v>
      </c>
      <c r="C181" s="2" t="s">
        <v>24</v>
      </c>
      <c r="D181" s="2">
        <v>98000000</v>
      </c>
      <c r="E181" s="2" t="s">
        <v>3438</v>
      </c>
      <c r="F181" s="2">
        <v>33.32</v>
      </c>
      <c r="G181" s="2">
        <v>66.680000000000007</v>
      </c>
      <c r="H181" s="2" t="s">
        <v>26</v>
      </c>
      <c r="I181" s="2" t="str">
        <f t="shared" si="4"/>
        <v/>
      </c>
      <c r="J181" s="2">
        <f t="shared" si="5"/>
        <v>1</v>
      </c>
      <c r="K181" s="2">
        <v>2020</v>
      </c>
      <c r="L181" s="2" t="s">
        <v>49</v>
      </c>
    </row>
    <row r="182" spans="1:12" x14ac:dyDescent="0.2">
      <c r="A182" s="1" t="s">
        <v>248</v>
      </c>
      <c r="B182" s="2" t="s">
        <v>2350</v>
      </c>
      <c r="C182" s="2" t="s">
        <v>15</v>
      </c>
      <c r="D182" s="2" t="s">
        <v>2351</v>
      </c>
      <c r="E182" s="2" t="s">
        <v>2175</v>
      </c>
      <c r="F182" s="2">
        <v>33.33</v>
      </c>
      <c r="G182" s="2">
        <v>66.67</v>
      </c>
      <c r="H182" s="2" t="s">
        <v>26</v>
      </c>
      <c r="I182" s="2" t="str">
        <f t="shared" si="4"/>
        <v/>
      </c>
      <c r="J182" s="2">
        <f t="shared" si="5"/>
        <v>1</v>
      </c>
      <c r="K182" s="2">
        <v>2020</v>
      </c>
      <c r="L182" s="2" t="s">
        <v>21</v>
      </c>
    </row>
    <row r="183" spans="1:12" x14ac:dyDescent="0.2">
      <c r="A183" s="1" t="s">
        <v>116</v>
      </c>
      <c r="B183" s="2" t="s">
        <v>705</v>
      </c>
      <c r="C183" s="2" t="s">
        <v>15</v>
      </c>
      <c r="D183" s="2" t="s">
        <v>706</v>
      </c>
      <c r="E183" s="2" t="s">
        <v>395</v>
      </c>
      <c r="F183" s="2">
        <v>33.4</v>
      </c>
      <c r="G183" s="2">
        <v>66.599999999999994</v>
      </c>
      <c r="H183" s="2" t="s">
        <v>26</v>
      </c>
      <c r="I183" s="2" t="str">
        <f t="shared" si="4"/>
        <v/>
      </c>
      <c r="J183" s="2">
        <f t="shared" si="5"/>
        <v>1</v>
      </c>
      <c r="K183" s="2">
        <v>2010</v>
      </c>
      <c r="L183" s="2" t="s">
        <v>21</v>
      </c>
    </row>
    <row r="184" spans="1:12" x14ac:dyDescent="0.2">
      <c r="A184" s="1" t="s">
        <v>32</v>
      </c>
      <c r="B184" s="2" t="s">
        <v>3518</v>
      </c>
      <c r="C184" s="2" t="s">
        <v>24</v>
      </c>
      <c r="D184" s="4">
        <v>5900000</v>
      </c>
      <c r="E184" s="2" t="s">
        <v>3438</v>
      </c>
      <c r="F184" s="2">
        <v>33.4</v>
      </c>
      <c r="G184" s="2">
        <v>66.599999999999994</v>
      </c>
      <c r="H184" s="2" t="s">
        <v>26</v>
      </c>
      <c r="I184" s="2" t="str">
        <f t="shared" si="4"/>
        <v/>
      </c>
      <c r="J184" s="2">
        <f t="shared" si="5"/>
        <v>1</v>
      </c>
      <c r="K184" s="2">
        <v>2010</v>
      </c>
      <c r="L184" s="2" t="s">
        <v>21</v>
      </c>
    </row>
    <row r="185" spans="1:12" x14ac:dyDescent="0.2">
      <c r="A185" s="1" t="s">
        <v>32</v>
      </c>
      <c r="B185" s="2" t="s">
        <v>33</v>
      </c>
      <c r="C185" s="2" t="s">
        <v>15</v>
      </c>
      <c r="D185" s="2" t="s">
        <v>34</v>
      </c>
      <c r="E185" s="2" t="s">
        <v>17</v>
      </c>
      <c r="F185" s="2">
        <v>33.53</v>
      </c>
      <c r="G185" s="2">
        <v>66.47</v>
      </c>
      <c r="H185" s="2" t="s">
        <v>26</v>
      </c>
      <c r="I185" s="2" t="str">
        <f t="shared" si="4"/>
        <v/>
      </c>
      <c r="J185" s="2">
        <f t="shared" si="5"/>
        <v>1</v>
      </c>
      <c r="K185" s="2">
        <v>2015</v>
      </c>
      <c r="L185" s="2" t="s">
        <v>36</v>
      </c>
    </row>
    <row r="186" spans="1:12" x14ac:dyDescent="0.2">
      <c r="A186" s="1" t="s">
        <v>122</v>
      </c>
      <c r="B186" s="2" t="s">
        <v>227</v>
      </c>
      <c r="C186" s="2" t="s">
        <v>15</v>
      </c>
      <c r="D186" s="2" t="s">
        <v>306</v>
      </c>
      <c r="E186" s="2" t="s">
        <v>144</v>
      </c>
      <c r="F186" s="2">
        <v>33.700000000000003</v>
      </c>
      <c r="G186" s="2">
        <v>66.3</v>
      </c>
      <c r="H186" s="2" t="s">
        <v>26</v>
      </c>
      <c r="I186" s="2" t="str">
        <f t="shared" si="4"/>
        <v/>
      </c>
      <c r="J186" s="2">
        <f t="shared" si="5"/>
        <v>1</v>
      </c>
      <c r="K186" s="2">
        <v>2006</v>
      </c>
      <c r="L186" s="2" t="s">
        <v>21</v>
      </c>
    </row>
    <row r="187" spans="1:12" x14ac:dyDescent="0.2">
      <c r="A187" s="1" t="s">
        <v>13</v>
      </c>
      <c r="B187" s="2" t="s">
        <v>579</v>
      </c>
      <c r="C187" s="2" t="s">
        <v>15</v>
      </c>
      <c r="D187" s="2" t="s">
        <v>2066</v>
      </c>
      <c r="E187" s="2" t="s">
        <v>1978</v>
      </c>
      <c r="F187" s="2">
        <v>33.700000000000003</v>
      </c>
      <c r="G187" s="2">
        <v>66.3</v>
      </c>
      <c r="H187" s="2" t="s">
        <v>26</v>
      </c>
      <c r="I187" s="2" t="str">
        <f t="shared" si="4"/>
        <v/>
      </c>
      <c r="J187" s="2">
        <f t="shared" si="5"/>
        <v>1</v>
      </c>
      <c r="K187" s="2">
        <v>1998</v>
      </c>
      <c r="L187" s="2" t="s">
        <v>21</v>
      </c>
    </row>
    <row r="188" spans="1:12" x14ac:dyDescent="0.2">
      <c r="A188" s="1" t="s">
        <v>223</v>
      </c>
      <c r="B188" s="2" t="s">
        <v>984</v>
      </c>
      <c r="C188" s="2" t="s">
        <v>15</v>
      </c>
      <c r="D188" s="2" t="s">
        <v>1343</v>
      </c>
      <c r="E188" s="2" t="s">
        <v>395</v>
      </c>
      <c r="F188" s="2">
        <v>33.700000000000003</v>
      </c>
      <c r="G188" s="2">
        <v>66.3</v>
      </c>
      <c r="H188" s="2" t="s">
        <v>26</v>
      </c>
      <c r="I188" s="2" t="str">
        <f t="shared" si="4"/>
        <v/>
      </c>
      <c r="J188" s="2">
        <f t="shared" si="5"/>
        <v>1</v>
      </c>
      <c r="K188" s="2">
        <v>1998</v>
      </c>
      <c r="L188" s="2" t="s">
        <v>21</v>
      </c>
    </row>
    <row r="189" spans="1:12" x14ac:dyDescent="0.2">
      <c r="A189" s="1" t="s">
        <v>69</v>
      </c>
      <c r="B189" s="2" t="s">
        <v>2297</v>
      </c>
      <c r="C189" s="2" t="s">
        <v>15</v>
      </c>
      <c r="D189" s="2" t="s">
        <v>2298</v>
      </c>
      <c r="E189" s="2" t="s">
        <v>2175</v>
      </c>
      <c r="F189" s="2">
        <v>33.74</v>
      </c>
      <c r="G189" s="2">
        <v>66.260000000000005</v>
      </c>
      <c r="H189" s="2" t="s">
        <v>26</v>
      </c>
      <c r="I189" s="2" t="str">
        <f t="shared" si="4"/>
        <v/>
      </c>
      <c r="J189" s="2">
        <f t="shared" si="5"/>
        <v>1</v>
      </c>
      <c r="K189" s="2">
        <v>2020</v>
      </c>
      <c r="L189" s="2" t="s">
        <v>21</v>
      </c>
    </row>
    <row r="190" spans="1:12" x14ac:dyDescent="0.2">
      <c r="A190" s="1" t="s">
        <v>116</v>
      </c>
      <c r="B190" s="2" t="s">
        <v>3572</v>
      </c>
      <c r="C190" s="2" t="s">
        <v>24</v>
      </c>
      <c r="D190" s="2">
        <v>29000000</v>
      </c>
      <c r="E190" s="2" t="s">
        <v>3438</v>
      </c>
      <c r="F190" s="2">
        <v>33.76</v>
      </c>
      <c r="G190" s="2">
        <v>66.239999999999995</v>
      </c>
      <c r="H190" s="2" t="s">
        <v>26</v>
      </c>
      <c r="I190" s="2" t="str">
        <f t="shared" si="4"/>
        <v/>
      </c>
      <c r="J190" s="2">
        <f t="shared" si="5"/>
        <v>1</v>
      </c>
      <c r="K190" s="2">
        <v>2020</v>
      </c>
      <c r="L190" s="2" t="s">
        <v>49</v>
      </c>
    </row>
    <row r="191" spans="1:12" x14ac:dyDescent="0.2">
      <c r="A191" s="1" t="s">
        <v>374</v>
      </c>
      <c r="B191" s="2" t="s">
        <v>451</v>
      </c>
      <c r="C191" s="2" t="s">
        <v>15</v>
      </c>
      <c r="D191" s="2" t="s">
        <v>1179</v>
      </c>
      <c r="E191" s="2" t="s">
        <v>395</v>
      </c>
      <c r="F191" s="2">
        <v>33.799999999999997</v>
      </c>
      <c r="G191" s="2">
        <v>66.2</v>
      </c>
      <c r="H191" s="2" t="s">
        <v>26</v>
      </c>
      <c r="I191" s="2" t="str">
        <f t="shared" si="4"/>
        <v/>
      </c>
      <c r="J191" s="2">
        <f t="shared" si="5"/>
        <v>1</v>
      </c>
      <c r="K191" s="2">
        <v>2002</v>
      </c>
      <c r="L191" s="2" t="s">
        <v>21</v>
      </c>
    </row>
    <row r="192" spans="1:12" x14ac:dyDescent="0.2">
      <c r="A192" s="1" t="s">
        <v>116</v>
      </c>
      <c r="B192" s="2" t="s">
        <v>208</v>
      </c>
      <c r="C192" s="2" t="s">
        <v>15</v>
      </c>
      <c r="D192" s="2" t="s">
        <v>5666</v>
      </c>
      <c r="E192" s="2" t="s">
        <v>4991</v>
      </c>
      <c r="F192" s="2">
        <v>33.799999999999997</v>
      </c>
      <c r="G192" s="2">
        <v>66.2</v>
      </c>
      <c r="H192" s="2" t="s">
        <v>26</v>
      </c>
      <c r="I192" s="2" t="str">
        <f t="shared" si="4"/>
        <v/>
      </c>
      <c r="J192" s="2">
        <f t="shared" si="5"/>
        <v>1</v>
      </c>
      <c r="K192" s="2">
        <v>1994</v>
      </c>
      <c r="L192" s="2" t="s">
        <v>21</v>
      </c>
    </row>
    <row r="193" spans="1:12" x14ac:dyDescent="0.2">
      <c r="A193" s="1" t="s">
        <v>532</v>
      </c>
      <c r="B193" s="2" t="s">
        <v>533</v>
      </c>
      <c r="C193" s="2" t="s">
        <v>15</v>
      </c>
      <c r="D193" s="2" t="s">
        <v>3114</v>
      </c>
      <c r="E193" s="2" t="s">
        <v>2175</v>
      </c>
      <c r="F193" s="2">
        <v>33.799999999999997</v>
      </c>
      <c r="G193" s="2">
        <v>66.2</v>
      </c>
      <c r="H193" s="2" t="s">
        <v>26</v>
      </c>
      <c r="I193" s="2" t="str">
        <f t="shared" si="4"/>
        <v/>
      </c>
      <c r="J193" s="2">
        <f t="shared" si="5"/>
        <v>1</v>
      </c>
      <c r="K193" s="2">
        <v>2004</v>
      </c>
      <c r="L193" s="2" t="s">
        <v>21</v>
      </c>
    </row>
    <row r="194" spans="1:12" x14ac:dyDescent="0.2">
      <c r="A194" s="1" t="s">
        <v>116</v>
      </c>
      <c r="B194" s="2" t="s">
        <v>3422</v>
      </c>
      <c r="C194" s="2" t="s">
        <v>15</v>
      </c>
      <c r="D194" s="2" t="s">
        <v>3423</v>
      </c>
      <c r="E194" s="2" t="s">
        <v>3376</v>
      </c>
      <c r="F194" s="2">
        <v>33.9</v>
      </c>
      <c r="G194" s="2">
        <v>66.099999999999994</v>
      </c>
      <c r="H194" s="2" t="s">
        <v>26</v>
      </c>
      <c r="I194" s="2" t="str">
        <f t="shared" ref="I194:I257" si="6" xml:space="preserve"> IF(H194="Pass", 1, "")</f>
        <v/>
      </c>
      <c r="J194" s="2">
        <f t="shared" ref="J194:J257" si="7" xml:space="preserve"> IF(H194="Fail", 1, "")</f>
        <v>1</v>
      </c>
      <c r="K194" s="2">
        <v>1996</v>
      </c>
      <c r="L194" s="2" t="s">
        <v>21</v>
      </c>
    </row>
    <row r="195" spans="1:12" x14ac:dyDescent="0.2">
      <c r="A195" s="1" t="s">
        <v>363</v>
      </c>
      <c r="B195" s="2" t="s">
        <v>403</v>
      </c>
      <c r="C195" s="2" t="s">
        <v>42</v>
      </c>
      <c r="D195" s="2" t="s">
        <v>939</v>
      </c>
      <c r="E195" s="2" t="s">
        <v>395</v>
      </c>
      <c r="F195" s="2">
        <v>33.9</v>
      </c>
      <c r="G195" s="2">
        <v>66.099999999999994</v>
      </c>
      <c r="H195" s="2" t="s">
        <v>26</v>
      </c>
      <c r="I195" s="2" t="str">
        <f t="shared" si="6"/>
        <v/>
      </c>
      <c r="J195" s="2">
        <f t="shared" si="7"/>
        <v>1</v>
      </c>
      <c r="K195" s="2">
        <v>2006</v>
      </c>
      <c r="L195" s="2" t="s">
        <v>21</v>
      </c>
    </row>
    <row r="196" spans="1:12" x14ac:dyDescent="0.2">
      <c r="A196" s="1" t="s">
        <v>69</v>
      </c>
      <c r="B196" s="2" t="s">
        <v>730</v>
      </c>
      <c r="C196" s="2" t="s">
        <v>15</v>
      </c>
      <c r="D196" s="2" t="s">
        <v>3193</v>
      </c>
      <c r="E196" s="2" t="s">
        <v>2175</v>
      </c>
      <c r="F196" s="2">
        <v>33.9</v>
      </c>
      <c r="G196" s="2">
        <v>66.099999999999994</v>
      </c>
      <c r="H196" s="2" t="s">
        <v>26</v>
      </c>
      <c r="I196" s="2" t="str">
        <f t="shared" si="6"/>
        <v/>
      </c>
      <c r="J196" s="2">
        <f t="shared" si="7"/>
        <v>1</v>
      </c>
      <c r="K196" s="2">
        <v>1990</v>
      </c>
      <c r="L196" s="2" t="s">
        <v>21</v>
      </c>
    </row>
    <row r="197" spans="1:12" x14ac:dyDescent="0.2">
      <c r="A197" s="1" t="s">
        <v>69</v>
      </c>
      <c r="B197" s="2" t="s">
        <v>4322</v>
      </c>
      <c r="C197" s="2" t="s">
        <v>24</v>
      </c>
      <c r="D197" s="4">
        <v>7950000</v>
      </c>
      <c r="E197" s="2" t="s">
        <v>3438</v>
      </c>
      <c r="F197" s="2">
        <v>33.9</v>
      </c>
      <c r="G197" s="2">
        <v>66.099999999999994</v>
      </c>
      <c r="H197" s="2" t="s">
        <v>26</v>
      </c>
      <c r="I197" s="2" t="str">
        <f t="shared" si="6"/>
        <v/>
      </c>
      <c r="J197" s="2">
        <f t="shared" si="7"/>
        <v>1</v>
      </c>
      <c r="K197" s="2">
        <v>2010</v>
      </c>
      <c r="L197" s="2" t="s">
        <v>49</v>
      </c>
    </row>
    <row r="198" spans="1:12" x14ac:dyDescent="0.2">
      <c r="A198" s="1" t="s">
        <v>108</v>
      </c>
      <c r="B198" s="2" t="s">
        <v>336</v>
      </c>
      <c r="C198" s="2" t="s">
        <v>15</v>
      </c>
      <c r="D198" s="2" t="s">
        <v>337</v>
      </c>
      <c r="E198" s="2" t="s">
        <v>144</v>
      </c>
      <c r="F198" s="2">
        <v>33.9</v>
      </c>
      <c r="G198" s="2">
        <v>66.099999999999994</v>
      </c>
      <c r="H198" s="2" t="s">
        <v>26</v>
      </c>
      <c r="I198" s="2" t="str">
        <f t="shared" si="6"/>
        <v/>
      </c>
      <c r="J198" s="2">
        <f t="shared" si="7"/>
        <v>1</v>
      </c>
      <c r="K198" s="2">
        <v>2003</v>
      </c>
      <c r="L198" s="2" t="s">
        <v>36</v>
      </c>
    </row>
    <row r="199" spans="1:12" x14ac:dyDescent="0.2">
      <c r="A199" s="1" t="s">
        <v>308</v>
      </c>
      <c r="B199" s="2" t="s">
        <v>4145</v>
      </c>
      <c r="C199" s="2" t="s">
        <v>24</v>
      </c>
      <c r="D199" s="4">
        <v>6735000</v>
      </c>
      <c r="E199" s="2" t="s">
        <v>3438</v>
      </c>
      <c r="F199" s="2">
        <v>33.96</v>
      </c>
      <c r="G199" s="2">
        <v>66.040000000000006</v>
      </c>
      <c r="H199" s="2" t="s">
        <v>26</v>
      </c>
      <c r="I199" s="2" t="str">
        <f t="shared" si="6"/>
        <v/>
      </c>
      <c r="J199" s="2">
        <f t="shared" si="7"/>
        <v>1</v>
      </c>
      <c r="K199" s="2">
        <v>2009</v>
      </c>
      <c r="L199" s="2" t="s">
        <v>36</v>
      </c>
    </row>
    <row r="200" spans="1:12" x14ac:dyDescent="0.2">
      <c r="A200" s="1" t="s">
        <v>177</v>
      </c>
      <c r="B200" s="2" t="s">
        <v>425</v>
      </c>
      <c r="C200" s="2" t="s">
        <v>15</v>
      </c>
      <c r="D200" s="2" t="s">
        <v>1685</v>
      </c>
      <c r="E200" s="2" t="s">
        <v>2175</v>
      </c>
      <c r="F200" s="2">
        <v>34</v>
      </c>
      <c r="G200" s="2">
        <v>66</v>
      </c>
      <c r="H200" s="2" t="s">
        <v>26</v>
      </c>
      <c r="I200" s="2" t="str">
        <f t="shared" si="6"/>
        <v/>
      </c>
      <c r="J200" s="2">
        <f t="shared" si="7"/>
        <v>1</v>
      </c>
      <c r="K200" s="2">
        <v>1988</v>
      </c>
      <c r="L200" s="2" t="s">
        <v>21</v>
      </c>
    </row>
    <row r="201" spans="1:12" x14ac:dyDescent="0.2">
      <c r="A201" s="1" t="s">
        <v>13</v>
      </c>
      <c r="B201" s="2" t="s">
        <v>377</v>
      </c>
      <c r="C201" s="2" t="s">
        <v>15</v>
      </c>
      <c r="D201" s="2" t="s">
        <v>378</v>
      </c>
      <c r="E201" s="2" t="s">
        <v>144</v>
      </c>
      <c r="F201" s="2">
        <v>34</v>
      </c>
      <c r="G201" s="2">
        <v>66</v>
      </c>
      <c r="H201" s="2" t="s">
        <v>26</v>
      </c>
      <c r="I201" s="2" t="str">
        <f t="shared" si="6"/>
        <v/>
      </c>
      <c r="J201" s="2">
        <f t="shared" si="7"/>
        <v>1</v>
      </c>
      <c r="K201" s="2">
        <v>1998</v>
      </c>
      <c r="L201" s="2" t="s">
        <v>49</v>
      </c>
    </row>
    <row r="202" spans="1:12" x14ac:dyDescent="0.2">
      <c r="A202" s="1" t="s">
        <v>13</v>
      </c>
      <c r="B202" s="2" t="s">
        <v>1910</v>
      </c>
      <c r="C202" s="2" t="s">
        <v>15</v>
      </c>
      <c r="D202" s="2" t="s">
        <v>3241</v>
      </c>
      <c r="E202" s="2" t="s">
        <v>2175</v>
      </c>
      <c r="F202" s="2">
        <v>34</v>
      </c>
      <c r="G202" s="2">
        <v>66</v>
      </c>
      <c r="H202" s="2" t="s">
        <v>26</v>
      </c>
      <c r="I202" s="2" t="str">
        <f t="shared" si="6"/>
        <v/>
      </c>
      <c r="J202" s="2">
        <f t="shared" si="7"/>
        <v>1</v>
      </c>
      <c r="K202" s="2">
        <v>1988</v>
      </c>
      <c r="L202" s="2" t="s">
        <v>21</v>
      </c>
    </row>
    <row r="203" spans="1:12" x14ac:dyDescent="0.2">
      <c r="A203" s="1" t="s">
        <v>374</v>
      </c>
      <c r="B203" s="2" t="s">
        <v>1183</v>
      </c>
      <c r="C203" s="2" t="s">
        <v>15</v>
      </c>
      <c r="D203" s="2" t="s">
        <v>5469</v>
      </c>
      <c r="E203" s="2" t="s">
        <v>4991</v>
      </c>
      <c r="F203" s="2">
        <v>34.1</v>
      </c>
      <c r="G203" s="2">
        <v>65.900000000000006</v>
      </c>
      <c r="H203" s="2" t="s">
        <v>26</v>
      </c>
      <c r="I203" s="2" t="str">
        <f t="shared" si="6"/>
        <v/>
      </c>
      <c r="J203" s="2">
        <f t="shared" si="7"/>
        <v>1</v>
      </c>
      <c r="K203" s="2">
        <v>2004</v>
      </c>
      <c r="L203" s="2" t="s">
        <v>21</v>
      </c>
    </row>
    <row r="204" spans="1:12" x14ac:dyDescent="0.2">
      <c r="A204" s="1" t="s">
        <v>91</v>
      </c>
      <c r="B204" s="2" t="s">
        <v>765</v>
      </c>
      <c r="C204" s="2" t="s">
        <v>15</v>
      </c>
      <c r="D204" s="2" t="s">
        <v>3330</v>
      </c>
      <c r="E204" s="2" t="s">
        <v>3315</v>
      </c>
      <c r="F204" s="2">
        <v>34.1</v>
      </c>
      <c r="G204" s="2">
        <v>65.900000000000006</v>
      </c>
      <c r="H204" s="2" t="s">
        <v>26</v>
      </c>
      <c r="I204" s="2" t="str">
        <f t="shared" si="6"/>
        <v/>
      </c>
      <c r="J204" s="2">
        <f t="shared" si="7"/>
        <v>1</v>
      </c>
      <c r="K204" s="2">
        <v>2013</v>
      </c>
      <c r="L204" s="2" t="s">
        <v>36</v>
      </c>
    </row>
    <row r="205" spans="1:12" x14ac:dyDescent="0.2">
      <c r="A205" s="1" t="s">
        <v>374</v>
      </c>
      <c r="B205" s="2" t="s">
        <v>451</v>
      </c>
      <c r="C205" s="2" t="s">
        <v>15</v>
      </c>
      <c r="D205" s="2" t="s">
        <v>1871</v>
      </c>
      <c r="E205" s="2" t="s">
        <v>1811</v>
      </c>
      <c r="F205" s="2">
        <v>34.200000000000003</v>
      </c>
      <c r="G205" s="2">
        <v>65.8</v>
      </c>
      <c r="H205" s="2" t="s">
        <v>26</v>
      </c>
      <c r="I205" s="2" t="str">
        <f t="shared" si="6"/>
        <v/>
      </c>
      <c r="J205" s="2">
        <f t="shared" si="7"/>
        <v>1</v>
      </c>
      <c r="K205" s="2">
        <v>2004</v>
      </c>
      <c r="L205" s="2" t="s">
        <v>21</v>
      </c>
    </row>
    <row r="206" spans="1:12" x14ac:dyDescent="0.2">
      <c r="A206" s="1" t="s">
        <v>1224</v>
      </c>
      <c r="B206" s="2" t="s">
        <v>1225</v>
      </c>
      <c r="C206" s="2" t="s">
        <v>15</v>
      </c>
      <c r="D206" s="2" t="s">
        <v>1226</v>
      </c>
      <c r="E206" s="2" t="s">
        <v>395</v>
      </c>
      <c r="F206" s="2">
        <v>34.200000000000003</v>
      </c>
      <c r="G206" s="2">
        <v>65.8</v>
      </c>
      <c r="H206" s="2" t="s">
        <v>26</v>
      </c>
      <c r="I206" s="2" t="str">
        <f t="shared" si="6"/>
        <v/>
      </c>
      <c r="J206" s="2">
        <f t="shared" si="7"/>
        <v>1</v>
      </c>
      <c r="K206" s="2">
        <v>2002</v>
      </c>
      <c r="L206" s="2" t="s">
        <v>49</v>
      </c>
    </row>
    <row r="207" spans="1:12" x14ac:dyDescent="0.2">
      <c r="A207" s="1" t="s">
        <v>13</v>
      </c>
      <c r="B207" s="2" t="s">
        <v>2281</v>
      </c>
      <c r="C207" s="2" t="s">
        <v>15</v>
      </c>
      <c r="D207" s="2" t="s">
        <v>2956</v>
      </c>
      <c r="E207" s="2" t="s">
        <v>2175</v>
      </c>
      <c r="F207" s="2">
        <v>34.39</v>
      </c>
      <c r="G207" s="2">
        <v>65.61</v>
      </c>
      <c r="H207" s="2" t="s">
        <v>26</v>
      </c>
      <c r="I207" s="2" t="str">
        <f t="shared" si="6"/>
        <v/>
      </c>
      <c r="J207" s="2">
        <f t="shared" si="7"/>
        <v>1</v>
      </c>
      <c r="K207" s="2">
        <v>2014</v>
      </c>
      <c r="L207" s="2" t="s">
        <v>49</v>
      </c>
    </row>
    <row r="208" spans="1:12" x14ac:dyDescent="0.2">
      <c r="A208" s="1" t="s">
        <v>391</v>
      </c>
      <c r="B208" s="2" t="s">
        <v>718</v>
      </c>
      <c r="C208" s="2" t="s">
        <v>15</v>
      </c>
      <c r="D208" s="2" t="s">
        <v>3140</v>
      </c>
      <c r="E208" s="2" t="s">
        <v>2175</v>
      </c>
      <c r="F208" s="2">
        <v>34.4</v>
      </c>
      <c r="G208" s="2">
        <v>65.599999999999994</v>
      </c>
      <c r="H208" s="2" t="s">
        <v>26</v>
      </c>
      <c r="I208" s="2" t="str">
        <f t="shared" si="6"/>
        <v/>
      </c>
      <c r="J208" s="2">
        <f t="shared" si="7"/>
        <v>1</v>
      </c>
      <c r="K208" s="2">
        <v>1990</v>
      </c>
      <c r="L208" s="2" t="s">
        <v>21</v>
      </c>
    </row>
    <row r="209" spans="1:12" x14ac:dyDescent="0.2">
      <c r="A209" s="1" t="s">
        <v>385</v>
      </c>
      <c r="B209" s="2" t="s">
        <v>386</v>
      </c>
      <c r="C209" s="2" t="s">
        <v>15</v>
      </c>
      <c r="D209" s="2" t="s">
        <v>1283</v>
      </c>
      <c r="E209" s="2" t="s">
        <v>395</v>
      </c>
      <c r="F209" s="2">
        <v>34.4</v>
      </c>
      <c r="G209" s="2">
        <v>65.599999999999994</v>
      </c>
      <c r="H209" s="2" t="s">
        <v>26</v>
      </c>
      <c r="I209" s="2" t="str">
        <f t="shared" si="6"/>
        <v/>
      </c>
      <c r="J209" s="2">
        <f t="shared" si="7"/>
        <v>1</v>
      </c>
      <c r="K209" s="2">
        <v>1998</v>
      </c>
      <c r="L209" s="2" t="s">
        <v>21</v>
      </c>
    </row>
    <row r="210" spans="1:12" x14ac:dyDescent="0.2">
      <c r="A210" s="1" t="s">
        <v>40</v>
      </c>
      <c r="B210" s="2" t="s">
        <v>5074</v>
      </c>
      <c r="C210" s="2" t="s">
        <v>15</v>
      </c>
      <c r="D210" s="2" t="s">
        <v>5266</v>
      </c>
      <c r="E210" s="2" t="s">
        <v>4991</v>
      </c>
      <c r="F210" s="2">
        <v>34.4</v>
      </c>
      <c r="G210" s="2">
        <v>65.599999999999994</v>
      </c>
      <c r="H210" s="2" t="s">
        <v>26</v>
      </c>
      <c r="I210" s="2" t="str">
        <f t="shared" si="6"/>
        <v/>
      </c>
      <c r="J210" s="2">
        <f t="shared" si="7"/>
        <v>1</v>
      </c>
      <c r="K210" s="2">
        <v>2014</v>
      </c>
      <c r="L210" s="2" t="s">
        <v>21</v>
      </c>
    </row>
    <row r="211" spans="1:12" x14ac:dyDescent="0.2">
      <c r="A211" s="1" t="s">
        <v>296</v>
      </c>
      <c r="B211" s="2" t="s">
        <v>700</v>
      </c>
      <c r="C211" s="2" t="s">
        <v>15</v>
      </c>
      <c r="D211" s="2" t="s">
        <v>1215</v>
      </c>
      <c r="E211" s="2" t="s">
        <v>395</v>
      </c>
      <c r="F211" s="2">
        <v>34.4</v>
      </c>
      <c r="G211" s="2">
        <v>65.599999999999994</v>
      </c>
      <c r="H211" s="2" t="s">
        <v>26</v>
      </c>
      <c r="I211" s="2" t="str">
        <f t="shared" si="6"/>
        <v/>
      </c>
      <c r="J211" s="2">
        <f t="shared" si="7"/>
        <v>1</v>
      </c>
      <c r="K211" s="2">
        <v>2002</v>
      </c>
      <c r="L211" s="2" t="s">
        <v>49</v>
      </c>
    </row>
    <row r="212" spans="1:12" x14ac:dyDescent="0.2">
      <c r="A212" s="1" t="s">
        <v>296</v>
      </c>
      <c r="B212" s="2" t="s">
        <v>390</v>
      </c>
      <c r="C212" s="2" t="s">
        <v>15</v>
      </c>
      <c r="D212" s="2" t="s">
        <v>3182</v>
      </c>
      <c r="E212" s="2" t="s">
        <v>2175</v>
      </c>
      <c r="F212" s="2">
        <v>34.4</v>
      </c>
      <c r="G212" s="2">
        <v>65.599999999999994</v>
      </c>
      <c r="H212" s="2" t="s">
        <v>26</v>
      </c>
      <c r="I212" s="2" t="str">
        <f t="shared" si="6"/>
        <v/>
      </c>
      <c r="J212" s="2">
        <f t="shared" si="7"/>
        <v>1</v>
      </c>
      <c r="K212" s="2">
        <v>1990</v>
      </c>
      <c r="L212" s="2" t="s">
        <v>21</v>
      </c>
    </row>
    <row r="213" spans="1:12" x14ac:dyDescent="0.2">
      <c r="A213" s="1" t="s">
        <v>69</v>
      </c>
      <c r="B213" s="2" t="s">
        <v>119</v>
      </c>
      <c r="C213" s="2" t="s">
        <v>15</v>
      </c>
      <c r="D213" s="2" t="s">
        <v>1209</v>
      </c>
      <c r="E213" s="2" t="s">
        <v>395</v>
      </c>
      <c r="F213" s="2">
        <v>34.4</v>
      </c>
      <c r="G213" s="2">
        <v>65.599999999999994</v>
      </c>
      <c r="H213" s="2" t="s">
        <v>26</v>
      </c>
      <c r="I213" s="2" t="str">
        <f t="shared" si="6"/>
        <v/>
      </c>
      <c r="J213" s="2">
        <f t="shared" si="7"/>
        <v>1</v>
      </c>
      <c r="K213" s="2">
        <v>2002</v>
      </c>
      <c r="L213" s="2" t="s">
        <v>21</v>
      </c>
    </row>
    <row r="214" spans="1:12" x14ac:dyDescent="0.2">
      <c r="A214" s="1" t="s">
        <v>69</v>
      </c>
      <c r="B214" s="2" t="s">
        <v>498</v>
      </c>
      <c r="C214" s="2" t="s">
        <v>15</v>
      </c>
      <c r="D214" s="2" t="s">
        <v>2853</v>
      </c>
      <c r="E214" s="2" t="s">
        <v>2175</v>
      </c>
      <c r="F214" s="2">
        <v>34.4</v>
      </c>
      <c r="G214" s="2">
        <v>65.599999999999994</v>
      </c>
      <c r="H214" s="2" t="s">
        <v>26</v>
      </c>
      <c r="I214" s="2" t="str">
        <f t="shared" si="6"/>
        <v/>
      </c>
      <c r="J214" s="2">
        <f t="shared" si="7"/>
        <v>1</v>
      </c>
      <c r="K214" s="2">
        <v>2016</v>
      </c>
      <c r="L214" s="2" t="s">
        <v>21</v>
      </c>
    </row>
    <row r="215" spans="1:12" x14ac:dyDescent="0.2">
      <c r="A215" s="1" t="s">
        <v>111</v>
      </c>
      <c r="B215" s="2" t="s">
        <v>3230</v>
      </c>
      <c r="C215" s="2" t="s">
        <v>15</v>
      </c>
      <c r="D215" s="2" t="s">
        <v>3231</v>
      </c>
      <c r="E215" s="2" t="s">
        <v>2175</v>
      </c>
      <c r="F215" s="2">
        <v>34.4</v>
      </c>
      <c r="G215" s="2">
        <v>65.599999999999994</v>
      </c>
      <c r="H215" s="2" t="s">
        <v>26</v>
      </c>
      <c r="I215" s="2" t="str">
        <f t="shared" si="6"/>
        <v/>
      </c>
      <c r="J215" s="2">
        <f t="shared" si="7"/>
        <v>1</v>
      </c>
      <c r="K215" s="2">
        <v>1990</v>
      </c>
      <c r="L215" s="2" t="s">
        <v>21</v>
      </c>
    </row>
    <row r="216" spans="1:12" x14ac:dyDescent="0.2">
      <c r="A216" s="1" t="s">
        <v>60</v>
      </c>
      <c r="B216" s="2" t="s">
        <v>631</v>
      </c>
      <c r="C216" s="2" t="s">
        <v>42</v>
      </c>
      <c r="D216" s="2" t="s">
        <v>632</v>
      </c>
      <c r="E216" s="2" t="s">
        <v>395</v>
      </c>
      <c r="F216" s="2">
        <v>34.5</v>
      </c>
      <c r="G216" s="2">
        <v>65.5</v>
      </c>
      <c r="H216" s="2" t="s">
        <v>26</v>
      </c>
      <c r="I216" s="2" t="str">
        <f t="shared" si="6"/>
        <v/>
      </c>
      <c r="J216" s="2">
        <f t="shared" si="7"/>
        <v>1</v>
      </c>
      <c r="K216" s="2">
        <v>2012</v>
      </c>
      <c r="L216" s="2" t="s">
        <v>21</v>
      </c>
    </row>
    <row r="217" spans="1:12" x14ac:dyDescent="0.2">
      <c r="A217" s="1" t="s">
        <v>100</v>
      </c>
      <c r="B217" s="2" t="s">
        <v>1697</v>
      </c>
      <c r="C217" s="2" t="s">
        <v>15</v>
      </c>
      <c r="D217" s="2" t="s">
        <v>2320</v>
      </c>
      <c r="E217" s="2" t="s">
        <v>2175</v>
      </c>
      <c r="F217" s="2">
        <v>34.5</v>
      </c>
      <c r="G217" s="2">
        <v>65.5</v>
      </c>
      <c r="H217" s="2" t="s">
        <v>26</v>
      </c>
      <c r="I217" s="2" t="str">
        <f t="shared" si="6"/>
        <v/>
      </c>
      <c r="J217" s="2">
        <f t="shared" si="7"/>
        <v>1</v>
      </c>
      <c r="K217" s="2">
        <v>2020</v>
      </c>
      <c r="L217" s="2" t="s">
        <v>21</v>
      </c>
    </row>
    <row r="218" spans="1:12" x14ac:dyDescent="0.2">
      <c r="A218" s="1" t="s">
        <v>13</v>
      </c>
      <c r="B218" s="2" t="s">
        <v>1888</v>
      </c>
      <c r="C218" s="2" t="s">
        <v>15</v>
      </c>
      <c r="D218" s="2" t="s">
        <v>1883</v>
      </c>
      <c r="E218" s="2" t="s">
        <v>1811</v>
      </c>
      <c r="F218" s="2">
        <v>34.700000000000003</v>
      </c>
      <c r="G218" s="2">
        <v>65.3</v>
      </c>
      <c r="H218" s="2" t="s">
        <v>26</v>
      </c>
      <c r="I218" s="2" t="str">
        <f t="shared" si="6"/>
        <v/>
      </c>
      <c r="J218" s="2">
        <f t="shared" si="7"/>
        <v>1</v>
      </c>
      <c r="K218" s="2">
        <v>2004</v>
      </c>
      <c r="L218" s="2" t="s">
        <v>49</v>
      </c>
    </row>
    <row r="219" spans="1:12" x14ac:dyDescent="0.2">
      <c r="A219" s="1" t="s">
        <v>108</v>
      </c>
      <c r="B219" s="2" t="s">
        <v>336</v>
      </c>
      <c r="C219" s="2" t="s">
        <v>15</v>
      </c>
      <c r="D219" s="2" t="s">
        <v>338</v>
      </c>
      <c r="E219" s="2" t="s">
        <v>144</v>
      </c>
      <c r="F219" s="2">
        <v>34.700000000000003</v>
      </c>
      <c r="G219" s="2">
        <v>65.3</v>
      </c>
      <c r="H219" s="2" t="s">
        <v>26</v>
      </c>
      <c r="I219" s="2" t="str">
        <f t="shared" si="6"/>
        <v/>
      </c>
      <c r="J219" s="2">
        <f t="shared" si="7"/>
        <v>1</v>
      </c>
      <c r="K219" s="2">
        <v>2003</v>
      </c>
      <c r="L219" s="2" t="s">
        <v>36</v>
      </c>
    </row>
    <row r="220" spans="1:12" x14ac:dyDescent="0.2">
      <c r="A220" s="1" t="s">
        <v>374</v>
      </c>
      <c r="B220" s="2" t="s">
        <v>451</v>
      </c>
      <c r="C220" s="2" t="s">
        <v>15</v>
      </c>
      <c r="D220" s="2" t="s">
        <v>1322</v>
      </c>
      <c r="E220" s="2" t="s">
        <v>395</v>
      </c>
      <c r="F220" s="2">
        <v>34.799999999999997</v>
      </c>
      <c r="G220" s="2">
        <v>65.2</v>
      </c>
      <c r="H220" s="2" t="s">
        <v>26</v>
      </c>
      <c r="I220" s="2" t="str">
        <f t="shared" si="6"/>
        <v/>
      </c>
      <c r="J220" s="2">
        <f t="shared" si="7"/>
        <v>1</v>
      </c>
      <c r="K220" s="2">
        <v>1998</v>
      </c>
      <c r="L220" s="2" t="s">
        <v>21</v>
      </c>
    </row>
    <row r="221" spans="1:12" x14ac:dyDescent="0.2">
      <c r="A221" s="1" t="s">
        <v>150</v>
      </c>
      <c r="B221" s="2" t="s">
        <v>1527</v>
      </c>
      <c r="C221" s="2" t="s">
        <v>24</v>
      </c>
      <c r="D221" s="2" t="s">
        <v>1528</v>
      </c>
      <c r="E221" s="2" t="s">
        <v>1474</v>
      </c>
      <c r="F221" s="2">
        <v>34.799999999999997</v>
      </c>
      <c r="G221" s="2">
        <v>65.2</v>
      </c>
      <c r="H221" s="2" t="s">
        <v>26</v>
      </c>
      <c r="I221" s="2" t="str">
        <f t="shared" si="6"/>
        <v/>
      </c>
      <c r="J221" s="2">
        <f t="shared" si="7"/>
        <v>1</v>
      </c>
      <c r="K221" s="2">
        <v>2005</v>
      </c>
      <c r="L221" s="2" t="s">
        <v>77</v>
      </c>
    </row>
    <row r="222" spans="1:12" x14ac:dyDescent="0.2">
      <c r="A222" s="1" t="s">
        <v>83</v>
      </c>
      <c r="B222" s="2" t="s">
        <v>84</v>
      </c>
      <c r="C222" s="2" t="s">
        <v>15</v>
      </c>
      <c r="D222" s="2" t="s">
        <v>2797</v>
      </c>
      <c r="E222" s="2" t="s">
        <v>2175</v>
      </c>
      <c r="F222" s="2">
        <v>34.82</v>
      </c>
      <c r="G222" s="2">
        <v>65.180000000000007</v>
      </c>
      <c r="H222" s="2" t="s">
        <v>26</v>
      </c>
      <c r="I222" s="2" t="str">
        <f t="shared" si="6"/>
        <v/>
      </c>
      <c r="J222" s="2">
        <f t="shared" si="7"/>
        <v>1</v>
      </c>
      <c r="K222" s="2">
        <v>2016</v>
      </c>
      <c r="L222" s="2" t="s">
        <v>21</v>
      </c>
    </row>
    <row r="223" spans="1:12" x14ac:dyDescent="0.2">
      <c r="A223" s="1" t="s">
        <v>205</v>
      </c>
      <c r="B223" s="2" t="s">
        <v>450</v>
      </c>
      <c r="C223" s="2" t="s">
        <v>15</v>
      </c>
      <c r="D223" s="2" t="s">
        <v>1016</v>
      </c>
      <c r="E223" s="2" t="s">
        <v>395</v>
      </c>
      <c r="F223" s="2">
        <v>34.9</v>
      </c>
      <c r="G223" s="2">
        <v>65.099999999999994</v>
      </c>
      <c r="H223" s="2" t="s">
        <v>26</v>
      </c>
      <c r="I223" s="2" t="str">
        <f t="shared" si="6"/>
        <v/>
      </c>
      <c r="J223" s="2">
        <f t="shared" si="7"/>
        <v>1</v>
      </c>
      <c r="K223" s="2">
        <v>2005</v>
      </c>
      <c r="L223" s="2" t="s">
        <v>77</v>
      </c>
    </row>
    <row r="224" spans="1:12" x14ac:dyDescent="0.2">
      <c r="A224" s="1" t="s">
        <v>280</v>
      </c>
      <c r="B224" s="2" t="s">
        <v>1130</v>
      </c>
      <c r="C224" s="2" t="s">
        <v>42</v>
      </c>
      <c r="D224" s="2" t="s">
        <v>1131</v>
      </c>
      <c r="E224" s="2" t="s">
        <v>395</v>
      </c>
      <c r="F224" s="2">
        <v>34.9</v>
      </c>
      <c r="G224" s="2">
        <v>65.099999999999994</v>
      </c>
      <c r="H224" s="2" t="s">
        <v>26</v>
      </c>
      <c r="I224" s="2" t="str">
        <f t="shared" si="6"/>
        <v/>
      </c>
      <c r="J224" s="2">
        <f t="shared" si="7"/>
        <v>1</v>
      </c>
      <c r="K224" s="2">
        <v>2004</v>
      </c>
      <c r="L224" s="2" t="s">
        <v>49</v>
      </c>
    </row>
    <row r="225" spans="1:12" x14ac:dyDescent="0.2">
      <c r="A225" s="1" t="s">
        <v>23</v>
      </c>
      <c r="B225" s="2" t="s">
        <v>23</v>
      </c>
      <c r="C225" s="2" t="s">
        <v>24</v>
      </c>
      <c r="D225" s="4">
        <v>1000000000</v>
      </c>
      <c r="E225" s="2" t="s">
        <v>3315</v>
      </c>
      <c r="F225" s="2">
        <v>34.9</v>
      </c>
      <c r="G225" s="2">
        <v>65.099999999999994</v>
      </c>
      <c r="H225" s="2" t="s">
        <v>26</v>
      </c>
      <c r="I225" s="2" t="str">
        <f t="shared" si="6"/>
        <v/>
      </c>
      <c r="J225" s="2">
        <f t="shared" si="7"/>
        <v>1</v>
      </c>
      <c r="K225" s="2">
        <v>1994</v>
      </c>
      <c r="L225" s="2" t="s">
        <v>21</v>
      </c>
    </row>
    <row r="226" spans="1:12" x14ac:dyDescent="0.2">
      <c r="A226" s="1" t="s">
        <v>13</v>
      </c>
      <c r="B226" s="2" t="s">
        <v>13</v>
      </c>
      <c r="C226" s="2" t="s">
        <v>15</v>
      </c>
      <c r="D226" s="2" t="s">
        <v>2743</v>
      </c>
      <c r="E226" s="2" t="s">
        <v>2175</v>
      </c>
      <c r="F226" s="2">
        <v>34.950000000000003</v>
      </c>
      <c r="G226" s="2">
        <v>65.05</v>
      </c>
      <c r="H226" s="2" t="s">
        <v>26</v>
      </c>
      <c r="I226" s="2" t="str">
        <f t="shared" si="6"/>
        <v/>
      </c>
      <c r="J226" s="2">
        <f t="shared" si="7"/>
        <v>1</v>
      </c>
      <c r="K226" s="2">
        <v>2017</v>
      </c>
      <c r="L226" s="2" t="s">
        <v>36</v>
      </c>
    </row>
    <row r="227" spans="1:12" x14ac:dyDescent="0.2">
      <c r="A227" s="1" t="s">
        <v>385</v>
      </c>
      <c r="B227" s="2" t="s">
        <v>994</v>
      </c>
      <c r="C227" s="2" t="s">
        <v>15</v>
      </c>
      <c r="D227" s="2" t="s">
        <v>1098</v>
      </c>
      <c r="E227" s="2" t="s">
        <v>395</v>
      </c>
      <c r="F227" s="2">
        <v>35</v>
      </c>
      <c r="G227" s="2">
        <v>65</v>
      </c>
      <c r="H227" s="2" t="s">
        <v>26</v>
      </c>
      <c r="I227" s="2" t="str">
        <f t="shared" si="6"/>
        <v/>
      </c>
      <c r="J227" s="2">
        <f t="shared" si="7"/>
        <v>1</v>
      </c>
      <c r="K227" s="2">
        <v>2000</v>
      </c>
      <c r="L227" s="2" t="s">
        <v>21</v>
      </c>
    </row>
    <row r="228" spans="1:12" x14ac:dyDescent="0.2">
      <c r="A228" s="1" t="s">
        <v>91</v>
      </c>
      <c r="B228" s="2" t="s">
        <v>981</v>
      </c>
      <c r="C228" s="2" t="s">
        <v>42</v>
      </c>
      <c r="D228" s="2" t="s">
        <v>1090</v>
      </c>
      <c r="E228" s="2" t="s">
        <v>395</v>
      </c>
      <c r="F228" s="2">
        <v>35</v>
      </c>
      <c r="G228" s="2">
        <v>65</v>
      </c>
      <c r="H228" s="2" t="s">
        <v>26</v>
      </c>
      <c r="I228" s="2" t="str">
        <f t="shared" si="6"/>
        <v/>
      </c>
      <c r="J228" s="2">
        <f t="shared" si="7"/>
        <v>1</v>
      </c>
      <c r="K228" s="2">
        <v>2004</v>
      </c>
      <c r="L228" s="2" t="s">
        <v>21</v>
      </c>
    </row>
    <row r="229" spans="1:12" x14ac:dyDescent="0.2">
      <c r="A229" s="1" t="s">
        <v>22</v>
      </c>
      <c r="B229" s="2" t="s">
        <v>5693</v>
      </c>
      <c r="C229" s="2" t="s">
        <v>24</v>
      </c>
      <c r="D229" s="2">
        <v>228400000</v>
      </c>
      <c r="E229" s="2" t="s">
        <v>5690</v>
      </c>
      <c r="F229" s="2">
        <v>35.049999999999997</v>
      </c>
      <c r="G229" s="2">
        <v>64.95</v>
      </c>
      <c r="H229" s="2" t="s">
        <v>26</v>
      </c>
      <c r="I229" s="2" t="str">
        <f t="shared" si="6"/>
        <v/>
      </c>
      <c r="J229" s="2">
        <f t="shared" si="7"/>
        <v>1</v>
      </c>
      <c r="K229" s="2">
        <v>2020</v>
      </c>
      <c r="L229" s="2" t="s">
        <v>49</v>
      </c>
    </row>
    <row r="230" spans="1:12" x14ac:dyDescent="0.2">
      <c r="A230" s="1" t="s">
        <v>374</v>
      </c>
      <c r="B230" s="2" t="s">
        <v>2113</v>
      </c>
      <c r="C230" s="2" t="s">
        <v>24</v>
      </c>
      <c r="D230" s="4">
        <v>11500000</v>
      </c>
      <c r="E230" s="2" t="s">
        <v>2105</v>
      </c>
      <c r="F230" s="2">
        <v>35.159999999999997</v>
      </c>
      <c r="G230" s="2">
        <v>64.84</v>
      </c>
      <c r="H230" s="2" t="s">
        <v>26</v>
      </c>
      <c r="I230" s="2" t="str">
        <f t="shared" si="6"/>
        <v/>
      </c>
      <c r="J230" s="2">
        <f t="shared" si="7"/>
        <v>1</v>
      </c>
      <c r="K230" s="2">
        <v>2013</v>
      </c>
      <c r="L230" s="2" t="s">
        <v>36</v>
      </c>
    </row>
    <row r="231" spans="1:12" x14ac:dyDescent="0.2">
      <c r="A231" s="1" t="s">
        <v>60</v>
      </c>
      <c r="B231" s="2" t="s">
        <v>267</v>
      </c>
      <c r="C231" s="2" t="s">
        <v>42</v>
      </c>
      <c r="D231" s="2" t="s">
        <v>1067</v>
      </c>
      <c r="E231" s="2" t="s">
        <v>395</v>
      </c>
      <c r="F231" s="2">
        <v>35.200000000000003</v>
      </c>
      <c r="G231" s="2">
        <v>64.8</v>
      </c>
      <c r="H231" s="2" t="s">
        <v>26</v>
      </c>
      <c r="I231" s="2" t="str">
        <f t="shared" si="6"/>
        <v/>
      </c>
      <c r="J231" s="2">
        <f t="shared" si="7"/>
        <v>1</v>
      </c>
      <c r="K231" s="2">
        <v>2004</v>
      </c>
      <c r="L231" s="2" t="s">
        <v>21</v>
      </c>
    </row>
    <row r="232" spans="1:12" x14ac:dyDescent="0.2">
      <c r="A232" s="1" t="s">
        <v>13</v>
      </c>
      <c r="B232" s="2" t="s">
        <v>579</v>
      </c>
      <c r="C232" s="2" t="s">
        <v>15</v>
      </c>
      <c r="D232" s="2" t="s">
        <v>1790</v>
      </c>
      <c r="E232" s="2" t="s">
        <v>1692</v>
      </c>
      <c r="F232" s="2">
        <v>35.200000000000003</v>
      </c>
      <c r="G232" s="2">
        <v>64.8</v>
      </c>
      <c r="H232" s="2" t="s">
        <v>26</v>
      </c>
      <c r="I232" s="2" t="str">
        <f t="shared" si="6"/>
        <v/>
      </c>
      <c r="J232" s="2">
        <f t="shared" si="7"/>
        <v>1</v>
      </c>
      <c r="K232" s="2">
        <v>1998</v>
      </c>
      <c r="L232" s="2" t="s">
        <v>21</v>
      </c>
    </row>
    <row r="233" spans="1:12" x14ac:dyDescent="0.2">
      <c r="A233" s="1" t="s">
        <v>52</v>
      </c>
      <c r="B233" s="2" t="s">
        <v>875</v>
      </c>
      <c r="C233" s="2" t="s">
        <v>15</v>
      </c>
      <c r="D233" s="2" t="s">
        <v>876</v>
      </c>
      <c r="E233" s="2" t="s">
        <v>395</v>
      </c>
      <c r="F233" s="2">
        <v>35.200000000000003</v>
      </c>
      <c r="G233" s="2">
        <v>64.8</v>
      </c>
      <c r="H233" s="2" t="s">
        <v>26</v>
      </c>
      <c r="I233" s="2" t="str">
        <f t="shared" si="6"/>
        <v/>
      </c>
      <c r="J233" s="2">
        <f t="shared" si="7"/>
        <v>1</v>
      </c>
      <c r="K233" s="2">
        <v>2008</v>
      </c>
      <c r="L233" s="2" t="s">
        <v>21</v>
      </c>
    </row>
    <row r="234" spans="1:12" x14ac:dyDescent="0.2">
      <c r="A234" s="1" t="s">
        <v>280</v>
      </c>
      <c r="B234" s="2" t="s">
        <v>884</v>
      </c>
      <c r="C234" s="2" t="s">
        <v>15</v>
      </c>
      <c r="D234" s="2" t="s">
        <v>1280</v>
      </c>
      <c r="E234" s="2" t="s">
        <v>395</v>
      </c>
      <c r="F234" s="2">
        <v>35.299999999999997</v>
      </c>
      <c r="G234" s="2">
        <v>64.7</v>
      </c>
      <c r="H234" s="2" t="s">
        <v>26</v>
      </c>
      <c r="I234" s="2" t="str">
        <f t="shared" si="6"/>
        <v/>
      </c>
      <c r="J234" s="2">
        <f t="shared" si="7"/>
        <v>1</v>
      </c>
      <c r="K234" s="2">
        <v>2000</v>
      </c>
      <c r="L234" s="2" t="s">
        <v>21</v>
      </c>
    </row>
    <row r="235" spans="1:12" x14ac:dyDescent="0.2">
      <c r="A235" s="1" t="s">
        <v>60</v>
      </c>
      <c r="B235" s="2" t="s">
        <v>334</v>
      </c>
      <c r="C235" s="2" t="s">
        <v>15</v>
      </c>
      <c r="D235" s="2" t="s">
        <v>1536</v>
      </c>
      <c r="E235" s="2" t="s">
        <v>1474</v>
      </c>
      <c r="F235" s="2">
        <v>35.299999999999997</v>
      </c>
      <c r="G235" s="2">
        <v>64.7</v>
      </c>
      <c r="H235" s="2" t="s">
        <v>26</v>
      </c>
      <c r="I235" s="2" t="str">
        <f t="shared" si="6"/>
        <v/>
      </c>
      <c r="J235" s="2">
        <f t="shared" si="7"/>
        <v>1</v>
      </c>
      <c r="K235" s="2">
        <v>2004</v>
      </c>
      <c r="L235" s="2" t="s">
        <v>49</v>
      </c>
    </row>
    <row r="236" spans="1:12" x14ac:dyDescent="0.2">
      <c r="A236" s="1" t="s">
        <v>296</v>
      </c>
      <c r="B236" s="2" t="s">
        <v>296</v>
      </c>
      <c r="C236" s="2" t="s">
        <v>15</v>
      </c>
      <c r="D236" s="2" t="s">
        <v>2944</v>
      </c>
      <c r="E236" s="2" t="s">
        <v>2175</v>
      </c>
      <c r="F236" s="2">
        <v>35.299999999999997</v>
      </c>
      <c r="G236" s="2">
        <v>64.7</v>
      </c>
      <c r="H236" s="2" t="s">
        <v>26</v>
      </c>
      <c r="I236" s="2" t="str">
        <f t="shared" si="6"/>
        <v/>
      </c>
      <c r="J236" s="2">
        <f t="shared" si="7"/>
        <v>1</v>
      </c>
      <c r="K236" s="2">
        <v>1990</v>
      </c>
      <c r="L236" s="2" t="s">
        <v>21</v>
      </c>
    </row>
    <row r="237" spans="1:12" x14ac:dyDescent="0.2">
      <c r="A237" s="1" t="s">
        <v>13</v>
      </c>
      <c r="B237" s="2" t="s">
        <v>1377</v>
      </c>
      <c r="C237" s="2" t="s">
        <v>15</v>
      </c>
      <c r="D237" s="2" t="s">
        <v>2365</v>
      </c>
      <c r="E237" s="2" t="s">
        <v>2175</v>
      </c>
      <c r="F237" s="2">
        <v>35.31</v>
      </c>
      <c r="G237" s="2">
        <v>64.69</v>
      </c>
      <c r="H237" s="2" t="s">
        <v>26</v>
      </c>
      <c r="I237" s="2" t="str">
        <f t="shared" si="6"/>
        <v/>
      </c>
      <c r="J237" s="2">
        <f t="shared" si="7"/>
        <v>1</v>
      </c>
      <c r="K237" s="2">
        <v>2020</v>
      </c>
      <c r="L237" s="2" t="s">
        <v>49</v>
      </c>
    </row>
    <row r="238" spans="1:12" x14ac:dyDescent="0.2">
      <c r="A238" s="1" t="s">
        <v>60</v>
      </c>
      <c r="B238" s="2" t="s">
        <v>285</v>
      </c>
      <c r="C238" s="2" t="s">
        <v>15</v>
      </c>
      <c r="D238" s="2" t="s">
        <v>2484</v>
      </c>
      <c r="E238" s="2" t="s">
        <v>2175</v>
      </c>
      <c r="F238" s="2">
        <v>35.32</v>
      </c>
      <c r="G238" s="2">
        <v>64.680000000000007</v>
      </c>
      <c r="H238" s="2" t="s">
        <v>26</v>
      </c>
      <c r="I238" s="2" t="str">
        <f t="shared" si="6"/>
        <v/>
      </c>
      <c r="J238" s="2">
        <f t="shared" si="7"/>
        <v>1</v>
      </c>
      <c r="K238" s="2">
        <v>2018</v>
      </c>
      <c r="L238" s="2" t="s">
        <v>21</v>
      </c>
    </row>
    <row r="239" spans="1:12" x14ac:dyDescent="0.2">
      <c r="A239" s="1" t="s">
        <v>116</v>
      </c>
      <c r="B239" s="2" t="s">
        <v>208</v>
      </c>
      <c r="C239" s="2" t="s">
        <v>15</v>
      </c>
      <c r="D239" s="2" t="s">
        <v>1388</v>
      </c>
      <c r="E239" s="2" t="s">
        <v>395</v>
      </c>
      <c r="F239" s="2">
        <v>35.4</v>
      </c>
      <c r="G239" s="2">
        <v>64.599999999999994</v>
      </c>
      <c r="H239" s="2" t="s">
        <v>26</v>
      </c>
      <c r="I239" s="2" t="str">
        <f t="shared" si="6"/>
        <v/>
      </c>
      <c r="J239" s="2">
        <f t="shared" si="7"/>
        <v>1</v>
      </c>
      <c r="K239" s="2">
        <v>1996</v>
      </c>
      <c r="L239" s="2" t="s">
        <v>21</v>
      </c>
    </row>
    <row r="240" spans="1:12" x14ac:dyDescent="0.2">
      <c r="A240" s="1" t="s">
        <v>217</v>
      </c>
      <c r="B240" s="2" t="s">
        <v>1918</v>
      </c>
      <c r="C240" s="2" t="s">
        <v>15</v>
      </c>
      <c r="D240" s="2" t="s">
        <v>4899</v>
      </c>
      <c r="E240" s="2" t="s">
        <v>4810</v>
      </c>
      <c r="F240" s="2">
        <v>35.4</v>
      </c>
      <c r="G240" s="2">
        <v>64.599999999999994</v>
      </c>
      <c r="H240" s="2" t="s">
        <v>26</v>
      </c>
      <c r="I240" s="2" t="str">
        <f t="shared" si="6"/>
        <v/>
      </c>
      <c r="J240" s="2">
        <f t="shared" si="7"/>
        <v>1</v>
      </c>
      <c r="K240" s="2">
        <v>1996</v>
      </c>
      <c r="L240" s="2" t="s">
        <v>21</v>
      </c>
    </row>
    <row r="241" spans="1:12" x14ac:dyDescent="0.2">
      <c r="A241" s="1" t="s">
        <v>23</v>
      </c>
      <c r="B241" s="2" t="s">
        <v>23</v>
      </c>
      <c r="C241" s="2" t="s">
        <v>24</v>
      </c>
      <c r="D241" s="4">
        <v>980000000</v>
      </c>
      <c r="E241" s="2" t="s">
        <v>4810</v>
      </c>
      <c r="F241" s="2">
        <v>35.5</v>
      </c>
      <c r="G241" s="2">
        <v>64.5</v>
      </c>
      <c r="H241" s="2" t="s">
        <v>26</v>
      </c>
      <c r="I241" s="2" t="str">
        <f t="shared" si="6"/>
        <v/>
      </c>
      <c r="J241" s="2">
        <f t="shared" si="7"/>
        <v>1</v>
      </c>
      <c r="K241" s="2">
        <v>2008</v>
      </c>
      <c r="L241" s="2" t="s">
        <v>21</v>
      </c>
    </row>
    <row r="242" spans="1:12" x14ac:dyDescent="0.2">
      <c r="A242" s="1" t="s">
        <v>621</v>
      </c>
      <c r="B242" s="2" t="s">
        <v>5207</v>
      </c>
      <c r="C242" s="2" t="s">
        <v>15</v>
      </c>
      <c r="D242" s="2" t="s">
        <v>5208</v>
      </c>
      <c r="E242" s="2" t="s">
        <v>4991</v>
      </c>
      <c r="F242" s="2">
        <v>35.53</v>
      </c>
      <c r="G242" s="2">
        <v>64.47</v>
      </c>
      <c r="H242" s="2" t="s">
        <v>26</v>
      </c>
      <c r="I242" s="2" t="str">
        <f t="shared" si="6"/>
        <v/>
      </c>
      <c r="J242" s="2">
        <f t="shared" si="7"/>
        <v>1</v>
      </c>
      <c r="K242" s="2">
        <v>2017</v>
      </c>
      <c r="L242" s="2" t="s">
        <v>36</v>
      </c>
    </row>
    <row r="243" spans="1:12" x14ac:dyDescent="0.2">
      <c r="A243" s="1" t="s">
        <v>568</v>
      </c>
      <c r="B243" s="2" t="s">
        <v>3350</v>
      </c>
      <c r="C243" s="2" t="s">
        <v>15</v>
      </c>
      <c r="D243" s="2" t="s">
        <v>3351</v>
      </c>
      <c r="E243" s="2" t="s">
        <v>3315</v>
      </c>
      <c r="F243" s="2">
        <v>35.6</v>
      </c>
      <c r="G243" s="2">
        <v>64.400000000000006</v>
      </c>
      <c r="H243" s="2" t="s">
        <v>26</v>
      </c>
      <c r="I243" s="2" t="str">
        <f t="shared" si="6"/>
        <v/>
      </c>
      <c r="J243" s="2">
        <f t="shared" si="7"/>
        <v>1</v>
      </c>
      <c r="K243" s="2">
        <v>2006</v>
      </c>
      <c r="L243" s="2" t="s">
        <v>49</v>
      </c>
    </row>
    <row r="244" spans="1:12" x14ac:dyDescent="0.2">
      <c r="A244" s="1" t="s">
        <v>60</v>
      </c>
      <c r="B244" s="2" t="s">
        <v>105</v>
      </c>
      <c r="C244" s="2" t="s">
        <v>15</v>
      </c>
      <c r="D244" s="2" t="s">
        <v>362</v>
      </c>
      <c r="E244" s="2" t="s">
        <v>144</v>
      </c>
      <c r="F244" s="2">
        <v>35.6</v>
      </c>
      <c r="G244" s="2">
        <v>64.400000000000006</v>
      </c>
      <c r="H244" s="2" t="s">
        <v>26</v>
      </c>
      <c r="I244" s="2" t="str">
        <f t="shared" si="6"/>
        <v/>
      </c>
      <c r="J244" s="2">
        <f t="shared" si="7"/>
        <v>1</v>
      </c>
      <c r="K244" s="2">
        <v>2001</v>
      </c>
      <c r="L244" s="2" t="s">
        <v>36</v>
      </c>
    </row>
    <row r="245" spans="1:12" x14ac:dyDescent="0.2">
      <c r="A245" s="1" t="s">
        <v>22</v>
      </c>
      <c r="B245" s="2" t="s">
        <v>1967</v>
      </c>
      <c r="C245" s="2" t="s">
        <v>15</v>
      </c>
      <c r="D245" s="2" t="s">
        <v>1689</v>
      </c>
      <c r="E245" s="2" t="s">
        <v>1956</v>
      </c>
      <c r="F245" s="2">
        <v>35.6</v>
      </c>
      <c r="G245" s="2">
        <v>64.400000000000006</v>
      </c>
      <c r="H245" s="2" t="s">
        <v>26</v>
      </c>
      <c r="I245" s="2" t="str">
        <f t="shared" si="6"/>
        <v/>
      </c>
      <c r="J245" s="2">
        <f t="shared" si="7"/>
        <v>1</v>
      </c>
      <c r="K245" s="2">
        <v>1990</v>
      </c>
      <c r="L245" s="2" t="s">
        <v>21</v>
      </c>
    </row>
    <row r="246" spans="1:12" x14ac:dyDescent="0.2">
      <c r="A246" s="1" t="s">
        <v>363</v>
      </c>
      <c r="B246" s="2" t="s">
        <v>364</v>
      </c>
      <c r="C246" s="2" t="s">
        <v>15</v>
      </c>
      <c r="D246" s="2" t="s">
        <v>1056</v>
      </c>
      <c r="E246" s="2" t="s">
        <v>395</v>
      </c>
      <c r="F246" s="2">
        <v>35.700000000000003</v>
      </c>
      <c r="G246" s="2">
        <v>64.400000000000006</v>
      </c>
      <c r="H246" s="2" t="s">
        <v>26</v>
      </c>
      <c r="I246" s="2" t="str">
        <f t="shared" si="6"/>
        <v/>
      </c>
      <c r="J246" s="2">
        <f t="shared" si="7"/>
        <v>1</v>
      </c>
      <c r="K246" s="2">
        <v>2004</v>
      </c>
      <c r="L246" s="2" t="s">
        <v>21</v>
      </c>
    </row>
    <row r="247" spans="1:12" x14ac:dyDescent="0.2">
      <c r="A247" s="1" t="s">
        <v>23</v>
      </c>
      <c r="B247" s="2" t="s">
        <v>23</v>
      </c>
      <c r="C247" s="2" t="s">
        <v>24</v>
      </c>
      <c r="D247" s="4">
        <v>300000000</v>
      </c>
      <c r="E247" s="2" t="s">
        <v>1978</v>
      </c>
      <c r="F247" s="2">
        <v>35.6</v>
      </c>
      <c r="G247" s="2">
        <v>64.400000000000006</v>
      </c>
      <c r="H247" s="2" t="s">
        <v>26</v>
      </c>
      <c r="I247" s="2" t="str">
        <f t="shared" si="6"/>
        <v/>
      </c>
      <c r="J247" s="2">
        <f t="shared" si="7"/>
        <v>1</v>
      </c>
      <c r="K247" s="2">
        <v>1990</v>
      </c>
      <c r="L247" s="2" t="s">
        <v>21</v>
      </c>
    </row>
    <row r="248" spans="1:12" x14ac:dyDescent="0.2">
      <c r="A248" s="1" t="s">
        <v>60</v>
      </c>
      <c r="B248" s="2" t="s">
        <v>285</v>
      </c>
      <c r="C248" s="2" t="s">
        <v>15</v>
      </c>
      <c r="D248" s="2" t="s">
        <v>1216</v>
      </c>
      <c r="E248" s="2" t="s">
        <v>395</v>
      </c>
      <c r="F248" s="2">
        <v>35.700000000000003</v>
      </c>
      <c r="G248" s="2">
        <v>64.3</v>
      </c>
      <c r="H248" s="2" t="s">
        <v>26</v>
      </c>
      <c r="I248" s="2" t="str">
        <f t="shared" si="6"/>
        <v/>
      </c>
      <c r="J248" s="2">
        <f t="shared" si="7"/>
        <v>1</v>
      </c>
      <c r="K248" s="2">
        <v>2002</v>
      </c>
      <c r="L248" s="2" t="s">
        <v>49</v>
      </c>
    </row>
    <row r="249" spans="1:12" x14ac:dyDescent="0.2">
      <c r="A249" s="1" t="s">
        <v>205</v>
      </c>
      <c r="B249" s="2" t="s">
        <v>1632</v>
      </c>
      <c r="C249" s="2" t="s">
        <v>15</v>
      </c>
      <c r="D249" s="2" t="s">
        <v>3184</v>
      </c>
      <c r="E249" s="2" t="s">
        <v>2175</v>
      </c>
      <c r="F249" s="2">
        <v>35.799999999999997</v>
      </c>
      <c r="G249" s="2">
        <v>64.2</v>
      </c>
      <c r="H249" s="2" t="s">
        <v>26</v>
      </c>
      <c r="I249" s="2" t="str">
        <f t="shared" si="6"/>
        <v/>
      </c>
      <c r="J249" s="2">
        <f t="shared" si="7"/>
        <v>1</v>
      </c>
      <c r="K249" s="2">
        <v>1990</v>
      </c>
      <c r="L249" s="2" t="s">
        <v>21</v>
      </c>
    </row>
    <row r="250" spans="1:12" x14ac:dyDescent="0.2">
      <c r="A250" s="1" t="s">
        <v>280</v>
      </c>
      <c r="B250" s="2" t="s">
        <v>810</v>
      </c>
      <c r="C250" s="2" t="s">
        <v>15</v>
      </c>
      <c r="D250" s="2" t="s">
        <v>877</v>
      </c>
      <c r="E250" s="2" t="s">
        <v>395</v>
      </c>
      <c r="F250" s="2">
        <v>35.799999999999997</v>
      </c>
      <c r="G250" s="2">
        <v>64.2</v>
      </c>
      <c r="H250" s="2" t="s">
        <v>26</v>
      </c>
      <c r="I250" s="2" t="str">
        <f t="shared" si="6"/>
        <v/>
      </c>
      <c r="J250" s="2">
        <f t="shared" si="7"/>
        <v>1</v>
      </c>
      <c r="K250" s="2">
        <v>2008</v>
      </c>
      <c r="L250" s="2" t="s">
        <v>21</v>
      </c>
    </row>
    <row r="251" spans="1:12" x14ac:dyDescent="0.2">
      <c r="A251" s="1" t="s">
        <v>150</v>
      </c>
      <c r="B251" s="2" t="s">
        <v>1129</v>
      </c>
      <c r="C251" s="2" t="s">
        <v>15</v>
      </c>
      <c r="D251" s="2" t="s">
        <v>1126</v>
      </c>
      <c r="E251" s="2" t="s">
        <v>395</v>
      </c>
      <c r="F251" s="2">
        <v>36</v>
      </c>
      <c r="G251" s="2">
        <v>64.099999999999994</v>
      </c>
      <c r="H251" s="2" t="s">
        <v>26</v>
      </c>
      <c r="I251" s="2" t="str">
        <f t="shared" si="6"/>
        <v/>
      </c>
      <c r="J251" s="2">
        <f t="shared" si="7"/>
        <v>1</v>
      </c>
      <c r="K251" s="2">
        <v>2004</v>
      </c>
      <c r="L251" s="2" t="s">
        <v>21</v>
      </c>
    </row>
    <row r="252" spans="1:12" x14ac:dyDescent="0.2">
      <c r="A252" s="1" t="s">
        <v>621</v>
      </c>
      <c r="B252" s="2" t="s">
        <v>622</v>
      </c>
      <c r="C252" s="2" t="s">
        <v>42</v>
      </c>
      <c r="D252" s="2" t="s">
        <v>624</v>
      </c>
      <c r="E252" s="2" t="s">
        <v>395</v>
      </c>
      <c r="F252" s="2">
        <v>35.9</v>
      </c>
      <c r="G252" s="2">
        <v>64.099999999999994</v>
      </c>
      <c r="H252" s="2" t="s">
        <v>26</v>
      </c>
      <c r="I252" s="2" t="str">
        <f t="shared" si="6"/>
        <v/>
      </c>
      <c r="J252" s="2">
        <f t="shared" si="7"/>
        <v>1</v>
      </c>
      <c r="K252" s="2">
        <v>2012</v>
      </c>
      <c r="L252" s="2" t="s">
        <v>21</v>
      </c>
    </row>
    <row r="253" spans="1:12" x14ac:dyDescent="0.2">
      <c r="A253" s="1" t="s">
        <v>69</v>
      </c>
      <c r="B253" s="2" t="s">
        <v>4077</v>
      </c>
      <c r="C253" s="2" t="s">
        <v>24</v>
      </c>
      <c r="D253" s="4">
        <v>35000000</v>
      </c>
      <c r="E253" s="2" t="s">
        <v>3438</v>
      </c>
      <c r="F253" s="2">
        <v>35.9</v>
      </c>
      <c r="G253" s="2">
        <v>64.099999999999994</v>
      </c>
      <c r="H253" s="2" t="s">
        <v>26</v>
      </c>
      <c r="I253" s="2" t="str">
        <f t="shared" si="6"/>
        <v/>
      </c>
      <c r="J253" s="2">
        <f t="shared" si="7"/>
        <v>1</v>
      </c>
      <c r="K253" s="2">
        <v>2001</v>
      </c>
      <c r="L253" s="2" t="s">
        <v>36</v>
      </c>
    </row>
    <row r="254" spans="1:12" x14ac:dyDescent="0.2">
      <c r="A254" s="1" t="s">
        <v>69</v>
      </c>
      <c r="B254" s="2" t="s">
        <v>2406</v>
      </c>
      <c r="C254" s="2" t="s">
        <v>15</v>
      </c>
      <c r="D254" s="2" t="s">
        <v>2407</v>
      </c>
      <c r="E254" s="2" t="s">
        <v>2175</v>
      </c>
      <c r="F254" s="2">
        <v>35.96</v>
      </c>
      <c r="G254" s="2">
        <v>64.040000000000006</v>
      </c>
      <c r="H254" s="2" t="s">
        <v>26</v>
      </c>
      <c r="I254" s="2" t="str">
        <f t="shared" si="6"/>
        <v/>
      </c>
      <c r="J254" s="2">
        <f t="shared" si="7"/>
        <v>1</v>
      </c>
      <c r="K254" s="2">
        <v>2020</v>
      </c>
      <c r="L254" s="2" t="s">
        <v>49</v>
      </c>
    </row>
    <row r="255" spans="1:12" x14ac:dyDescent="0.2">
      <c r="A255" s="1" t="s">
        <v>60</v>
      </c>
      <c r="B255" s="2" t="s">
        <v>267</v>
      </c>
      <c r="C255" s="2" t="s">
        <v>15</v>
      </c>
      <c r="D255" s="2" t="s">
        <v>1600</v>
      </c>
      <c r="E255" s="2" t="s">
        <v>1474</v>
      </c>
      <c r="F255" s="2">
        <v>36</v>
      </c>
      <c r="G255" s="2">
        <v>64</v>
      </c>
      <c r="H255" s="2" t="s">
        <v>26</v>
      </c>
      <c r="I255" s="2" t="str">
        <f t="shared" si="6"/>
        <v/>
      </c>
      <c r="J255" s="2">
        <f t="shared" si="7"/>
        <v>1</v>
      </c>
      <c r="K255" s="2">
        <v>1988</v>
      </c>
      <c r="L255" s="2" t="s">
        <v>21</v>
      </c>
    </row>
    <row r="256" spans="1:12" x14ac:dyDescent="0.2">
      <c r="A256" s="1" t="s">
        <v>108</v>
      </c>
      <c r="B256" s="2" t="s">
        <v>551</v>
      </c>
      <c r="C256" s="2" t="s">
        <v>15</v>
      </c>
      <c r="D256" s="2" t="s">
        <v>576</v>
      </c>
      <c r="E256" s="2" t="s">
        <v>395</v>
      </c>
      <c r="F256" s="2">
        <v>36</v>
      </c>
      <c r="G256" s="2">
        <v>64</v>
      </c>
      <c r="H256" s="2" t="s">
        <v>26</v>
      </c>
      <c r="I256" s="2" t="str">
        <f t="shared" si="6"/>
        <v/>
      </c>
      <c r="J256" s="2">
        <f t="shared" si="7"/>
        <v>1</v>
      </c>
      <c r="K256" s="2">
        <v>2006</v>
      </c>
      <c r="L256" s="2" t="s">
        <v>21</v>
      </c>
    </row>
    <row r="257" spans="1:12" x14ac:dyDescent="0.2">
      <c r="A257" s="1" t="s">
        <v>363</v>
      </c>
      <c r="B257" s="2" t="s">
        <v>470</v>
      </c>
      <c r="C257" s="2" t="s">
        <v>42</v>
      </c>
      <c r="D257" s="2" t="s">
        <v>473</v>
      </c>
      <c r="E257" s="2" t="s">
        <v>395</v>
      </c>
      <c r="F257" s="2">
        <v>36.200000000000003</v>
      </c>
      <c r="G257" s="2">
        <v>63.9</v>
      </c>
      <c r="H257" s="2" t="s">
        <v>26</v>
      </c>
      <c r="I257" s="2" t="str">
        <f t="shared" si="6"/>
        <v/>
      </c>
      <c r="J257" s="2">
        <f t="shared" si="7"/>
        <v>1</v>
      </c>
      <c r="K257" s="2">
        <v>2014</v>
      </c>
      <c r="L257" s="2" t="s">
        <v>21</v>
      </c>
    </row>
    <row r="258" spans="1:12" x14ac:dyDescent="0.2">
      <c r="A258" s="1" t="s">
        <v>308</v>
      </c>
      <c r="B258" s="2" t="s">
        <v>309</v>
      </c>
      <c r="C258" s="2" t="s">
        <v>15</v>
      </c>
      <c r="D258" s="2" t="s">
        <v>1685</v>
      </c>
      <c r="E258" s="2" t="s">
        <v>1625</v>
      </c>
      <c r="F258" s="2">
        <v>36.1</v>
      </c>
      <c r="G258" s="2">
        <v>63.9</v>
      </c>
      <c r="H258" s="2" t="s">
        <v>26</v>
      </c>
      <c r="I258" s="2" t="str">
        <f t="shared" ref="I258:I321" si="8" xml:space="preserve"> IF(H258="Pass", 1, "")</f>
        <v/>
      </c>
      <c r="J258" s="2">
        <f t="shared" ref="J258:J321" si="9" xml:space="preserve"> IF(H258="Fail", 1, "")</f>
        <v>1</v>
      </c>
      <c r="K258" s="2">
        <v>1990</v>
      </c>
      <c r="L258" s="2" t="s">
        <v>21</v>
      </c>
    </row>
    <row r="259" spans="1:12" x14ac:dyDescent="0.2">
      <c r="A259" s="1" t="s">
        <v>223</v>
      </c>
      <c r="B259" s="2" t="s">
        <v>5243</v>
      </c>
      <c r="C259" s="2" t="s">
        <v>15</v>
      </c>
      <c r="D259" s="2" t="s">
        <v>5244</v>
      </c>
      <c r="E259" s="2" t="s">
        <v>4991</v>
      </c>
      <c r="F259" s="2">
        <v>36.130000000000003</v>
      </c>
      <c r="G259" s="2">
        <v>63.87</v>
      </c>
      <c r="H259" s="2" t="s">
        <v>26</v>
      </c>
      <c r="I259" s="2" t="str">
        <f t="shared" si="8"/>
        <v/>
      </c>
      <c r="J259" s="2">
        <f t="shared" si="9"/>
        <v>1</v>
      </c>
      <c r="K259" s="2">
        <v>2016</v>
      </c>
      <c r="L259" s="2" t="s">
        <v>49</v>
      </c>
    </row>
    <row r="260" spans="1:12" x14ac:dyDescent="0.2">
      <c r="A260" s="1" t="s">
        <v>111</v>
      </c>
      <c r="B260" s="2" t="s">
        <v>1332</v>
      </c>
      <c r="C260" s="2" t="s">
        <v>15</v>
      </c>
      <c r="D260" s="2" t="s">
        <v>2997</v>
      </c>
      <c r="E260" s="2" t="s">
        <v>2175</v>
      </c>
      <c r="F260" s="2">
        <v>36.17</v>
      </c>
      <c r="G260" s="2">
        <v>63.83</v>
      </c>
      <c r="H260" s="2" t="s">
        <v>26</v>
      </c>
      <c r="I260" s="2" t="str">
        <f t="shared" si="8"/>
        <v/>
      </c>
      <c r="J260" s="2">
        <f t="shared" si="9"/>
        <v>1</v>
      </c>
      <c r="K260" s="2">
        <v>2011</v>
      </c>
      <c r="L260" s="2" t="s">
        <v>36</v>
      </c>
    </row>
    <row r="261" spans="1:12" x14ac:dyDescent="0.2">
      <c r="A261" s="1" t="s">
        <v>363</v>
      </c>
      <c r="B261" s="2" t="s">
        <v>703</v>
      </c>
      <c r="C261" s="2" t="s">
        <v>15</v>
      </c>
      <c r="D261" s="2" t="s">
        <v>704</v>
      </c>
      <c r="E261" s="2" t="s">
        <v>395</v>
      </c>
      <c r="F261" s="2">
        <v>36.200000000000003</v>
      </c>
      <c r="G261" s="2">
        <v>63.8</v>
      </c>
      <c r="H261" s="2" t="s">
        <v>26</v>
      </c>
      <c r="I261" s="2" t="str">
        <f t="shared" si="8"/>
        <v/>
      </c>
      <c r="J261" s="2">
        <f t="shared" si="9"/>
        <v>1</v>
      </c>
      <c r="K261" s="2">
        <v>2010</v>
      </c>
      <c r="L261" s="2" t="s">
        <v>21</v>
      </c>
    </row>
    <row r="262" spans="1:12" x14ac:dyDescent="0.2">
      <c r="A262" s="1" t="s">
        <v>511</v>
      </c>
      <c r="B262" s="2" t="s">
        <v>1317</v>
      </c>
      <c r="C262" s="2" t="s">
        <v>15</v>
      </c>
      <c r="D262" s="2" t="s">
        <v>2990</v>
      </c>
      <c r="E262" s="2" t="s">
        <v>2175</v>
      </c>
      <c r="F262" s="2">
        <v>36.229999999999997</v>
      </c>
      <c r="G262" s="2">
        <v>63.77</v>
      </c>
      <c r="H262" s="2" t="s">
        <v>26</v>
      </c>
      <c r="I262" s="2" t="str">
        <f t="shared" si="8"/>
        <v/>
      </c>
      <c r="J262" s="2">
        <f t="shared" si="9"/>
        <v>1</v>
      </c>
      <c r="K262" s="2">
        <v>2011</v>
      </c>
      <c r="L262" s="2" t="s">
        <v>36</v>
      </c>
    </row>
    <row r="263" spans="1:12" x14ac:dyDescent="0.2">
      <c r="A263" s="1" t="s">
        <v>87</v>
      </c>
      <c r="B263" s="2" t="s">
        <v>1834</v>
      </c>
      <c r="C263" s="2" t="s">
        <v>15</v>
      </c>
      <c r="D263" s="2" t="s">
        <v>2682</v>
      </c>
      <c r="E263" s="2" t="s">
        <v>2175</v>
      </c>
      <c r="F263" s="2">
        <v>36.229999999999997</v>
      </c>
      <c r="G263" s="2">
        <v>63.77</v>
      </c>
      <c r="H263" s="2" t="s">
        <v>26</v>
      </c>
      <c r="I263" s="2" t="str">
        <f t="shared" si="8"/>
        <v/>
      </c>
      <c r="J263" s="2">
        <f t="shared" si="9"/>
        <v>1</v>
      </c>
      <c r="K263" s="2">
        <v>2018</v>
      </c>
      <c r="L263" s="2" t="s">
        <v>49</v>
      </c>
    </row>
    <row r="264" spans="1:12" x14ac:dyDescent="0.2">
      <c r="A264" s="1" t="s">
        <v>83</v>
      </c>
      <c r="B264" s="2" t="s">
        <v>84</v>
      </c>
      <c r="C264" s="2" t="s">
        <v>15</v>
      </c>
      <c r="D264" s="2" t="s">
        <v>1255</v>
      </c>
      <c r="E264" s="2" t="s">
        <v>395</v>
      </c>
      <c r="F264" s="2">
        <v>36.299999999999997</v>
      </c>
      <c r="G264" s="2">
        <v>63.7</v>
      </c>
      <c r="H264" s="2" t="s">
        <v>26</v>
      </c>
      <c r="I264" s="2" t="str">
        <f t="shared" si="8"/>
        <v/>
      </c>
      <c r="J264" s="2">
        <f t="shared" si="9"/>
        <v>1</v>
      </c>
      <c r="K264" s="2">
        <v>2000</v>
      </c>
      <c r="L264" s="2" t="s">
        <v>21</v>
      </c>
    </row>
    <row r="265" spans="1:12" x14ac:dyDescent="0.2">
      <c r="A265" s="1" t="s">
        <v>363</v>
      </c>
      <c r="B265" s="2" t="s">
        <v>2355</v>
      </c>
      <c r="C265" s="2" t="s">
        <v>15</v>
      </c>
      <c r="D265" s="2" t="s">
        <v>2356</v>
      </c>
      <c r="E265" s="2" t="s">
        <v>2175</v>
      </c>
      <c r="F265" s="2">
        <v>36.35</v>
      </c>
      <c r="G265" s="2">
        <v>63.65</v>
      </c>
      <c r="H265" s="2" t="s">
        <v>26</v>
      </c>
      <c r="I265" s="2" t="str">
        <f t="shared" si="8"/>
        <v/>
      </c>
      <c r="J265" s="2">
        <f t="shared" si="9"/>
        <v>1</v>
      </c>
      <c r="K265" s="2">
        <v>2020</v>
      </c>
      <c r="L265" s="2" t="s">
        <v>21</v>
      </c>
    </row>
    <row r="266" spans="1:12" x14ac:dyDescent="0.2">
      <c r="A266" s="1" t="s">
        <v>177</v>
      </c>
      <c r="B266" s="2" t="s">
        <v>480</v>
      </c>
      <c r="C266" s="2" t="s">
        <v>42</v>
      </c>
      <c r="D266" s="2" t="s">
        <v>481</v>
      </c>
      <c r="E266" s="2" t="s">
        <v>395</v>
      </c>
      <c r="F266" s="2">
        <v>36.5</v>
      </c>
      <c r="G266" s="2">
        <v>63.5</v>
      </c>
      <c r="H266" s="2" t="s">
        <v>26</v>
      </c>
      <c r="I266" s="2" t="str">
        <f t="shared" si="8"/>
        <v/>
      </c>
      <c r="J266" s="2">
        <f t="shared" si="9"/>
        <v>1</v>
      </c>
      <c r="K266" s="2">
        <v>2014</v>
      </c>
      <c r="L266" s="2" t="s">
        <v>21</v>
      </c>
    </row>
    <row r="267" spans="1:12" x14ac:dyDescent="0.2">
      <c r="A267" s="1" t="s">
        <v>69</v>
      </c>
      <c r="B267" s="2" t="s">
        <v>515</v>
      </c>
      <c r="C267" s="2" t="s">
        <v>15</v>
      </c>
      <c r="D267" s="2" t="s">
        <v>516</v>
      </c>
      <c r="E267" s="2" t="s">
        <v>395</v>
      </c>
      <c r="F267" s="2">
        <v>36.5</v>
      </c>
      <c r="G267" s="2">
        <v>63.5</v>
      </c>
      <c r="H267" s="2" t="s">
        <v>26</v>
      </c>
      <c r="I267" s="2" t="str">
        <f t="shared" si="8"/>
        <v/>
      </c>
      <c r="J267" s="2">
        <f t="shared" si="9"/>
        <v>1</v>
      </c>
      <c r="K267" s="2">
        <v>2014</v>
      </c>
      <c r="L267" s="2" t="s">
        <v>21</v>
      </c>
    </row>
    <row r="268" spans="1:12" x14ac:dyDescent="0.2">
      <c r="A268" s="1" t="s">
        <v>52</v>
      </c>
      <c r="B268" s="2" t="s">
        <v>3536</v>
      </c>
      <c r="C268" s="2" t="s">
        <v>15</v>
      </c>
      <c r="D268" s="2" t="s">
        <v>4787</v>
      </c>
      <c r="E268" s="2" t="s">
        <v>3438</v>
      </c>
      <c r="F268" s="2">
        <v>36.5</v>
      </c>
      <c r="G268" s="2">
        <v>63.5</v>
      </c>
      <c r="H268" s="2" t="s">
        <v>26</v>
      </c>
      <c r="I268" s="2" t="str">
        <f t="shared" si="8"/>
        <v/>
      </c>
      <c r="J268" s="2">
        <f t="shared" si="9"/>
        <v>1</v>
      </c>
      <c r="K268" s="2">
        <v>1994</v>
      </c>
      <c r="L268" s="2" t="s">
        <v>21</v>
      </c>
    </row>
    <row r="269" spans="1:12" x14ac:dyDescent="0.2">
      <c r="A269" s="1" t="s">
        <v>141</v>
      </c>
      <c r="B269" s="2" t="s">
        <v>199</v>
      </c>
      <c r="C269" s="2" t="s">
        <v>15</v>
      </c>
      <c r="D269" s="2" t="s">
        <v>200</v>
      </c>
      <c r="E269" s="2" t="s">
        <v>144</v>
      </c>
      <c r="F269" s="2">
        <v>36.549999999999997</v>
      </c>
      <c r="G269" s="2">
        <v>63.45</v>
      </c>
      <c r="H269" s="2" t="s">
        <v>26</v>
      </c>
      <c r="I269" s="2" t="str">
        <f t="shared" si="8"/>
        <v/>
      </c>
      <c r="J269" s="2">
        <f t="shared" si="9"/>
        <v>1</v>
      </c>
      <c r="K269" s="2">
        <v>2017</v>
      </c>
      <c r="L269" s="2" t="s">
        <v>36</v>
      </c>
    </row>
    <row r="270" spans="1:12" x14ac:dyDescent="0.2">
      <c r="A270" s="1" t="s">
        <v>296</v>
      </c>
      <c r="B270" s="2" t="s">
        <v>1330</v>
      </c>
      <c r="C270" s="2" t="s">
        <v>15</v>
      </c>
      <c r="D270" s="2" t="s">
        <v>3197</v>
      </c>
      <c r="E270" s="2" t="s">
        <v>2175</v>
      </c>
      <c r="F270" s="2">
        <v>36.6</v>
      </c>
      <c r="G270" s="2">
        <v>63.4</v>
      </c>
      <c r="H270" s="2" t="s">
        <v>26</v>
      </c>
      <c r="I270" s="2" t="str">
        <f t="shared" si="8"/>
        <v/>
      </c>
      <c r="J270" s="2">
        <f t="shared" si="9"/>
        <v>1</v>
      </c>
      <c r="K270" s="2">
        <v>1990</v>
      </c>
      <c r="L270" s="2" t="s">
        <v>21</v>
      </c>
    </row>
    <row r="271" spans="1:12" x14ac:dyDescent="0.2">
      <c r="A271" s="1" t="s">
        <v>116</v>
      </c>
      <c r="B271" s="2" t="s">
        <v>3115</v>
      </c>
      <c r="C271" s="2" t="s">
        <v>15</v>
      </c>
      <c r="D271" s="2" t="s">
        <v>3116</v>
      </c>
      <c r="E271" s="2" t="s">
        <v>2175</v>
      </c>
      <c r="F271" s="2">
        <v>36.6</v>
      </c>
      <c r="G271" s="2">
        <v>63.4</v>
      </c>
      <c r="H271" s="2" t="s">
        <v>26</v>
      </c>
      <c r="I271" s="2" t="str">
        <f t="shared" si="8"/>
        <v/>
      </c>
      <c r="J271" s="2">
        <f t="shared" si="9"/>
        <v>1</v>
      </c>
      <c r="K271" s="2">
        <v>2004</v>
      </c>
      <c r="L271" s="2" t="s">
        <v>21</v>
      </c>
    </row>
    <row r="272" spans="1:12" x14ac:dyDescent="0.2">
      <c r="A272" s="1" t="s">
        <v>13</v>
      </c>
      <c r="B272" s="2" t="s">
        <v>1377</v>
      </c>
      <c r="C272" s="2" t="s">
        <v>15</v>
      </c>
      <c r="D272" s="2" t="s">
        <v>2751</v>
      </c>
      <c r="E272" s="2" t="s">
        <v>2175</v>
      </c>
      <c r="F272" s="2">
        <v>36.67</v>
      </c>
      <c r="G272" s="2">
        <v>63.33</v>
      </c>
      <c r="H272" s="2" t="s">
        <v>26</v>
      </c>
      <c r="I272" s="2" t="str">
        <f t="shared" si="8"/>
        <v/>
      </c>
      <c r="J272" s="2">
        <f t="shared" si="9"/>
        <v>1</v>
      </c>
      <c r="K272" s="2">
        <v>2016</v>
      </c>
      <c r="L272" s="2" t="s">
        <v>21</v>
      </c>
    </row>
    <row r="273" spans="1:12" x14ac:dyDescent="0.2">
      <c r="A273" s="1" t="s">
        <v>978</v>
      </c>
      <c r="B273" s="2" t="s">
        <v>979</v>
      </c>
      <c r="C273" s="2" t="s">
        <v>42</v>
      </c>
      <c r="D273" s="2" t="s">
        <v>1086</v>
      </c>
      <c r="E273" s="2" t="s">
        <v>395</v>
      </c>
      <c r="F273" s="2">
        <v>36.700000000000003</v>
      </c>
      <c r="G273" s="2">
        <v>63.3</v>
      </c>
      <c r="H273" s="2" t="s">
        <v>26</v>
      </c>
      <c r="I273" s="2" t="str">
        <f t="shared" si="8"/>
        <v/>
      </c>
      <c r="J273" s="2">
        <f t="shared" si="9"/>
        <v>1</v>
      </c>
      <c r="K273" s="2">
        <v>2004</v>
      </c>
      <c r="L273" s="2" t="s">
        <v>21</v>
      </c>
    </row>
    <row r="274" spans="1:12" x14ac:dyDescent="0.2">
      <c r="A274" s="1" t="s">
        <v>69</v>
      </c>
      <c r="B274" s="2" t="s">
        <v>498</v>
      </c>
      <c r="C274" s="2" t="s">
        <v>15</v>
      </c>
      <c r="D274" s="2" t="s">
        <v>499</v>
      </c>
      <c r="E274" s="2" t="s">
        <v>395</v>
      </c>
      <c r="F274" s="2">
        <v>36.799999999999997</v>
      </c>
      <c r="G274" s="2">
        <v>63.2</v>
      </c>
      <c r="H274" s="2" t="s">
        <v>26</v>
      </c>
      <c r="I274" s="2" t="str">
        <f t="shared" si="8"/>
        <v/>
      </c>
      <c r="J274" s="2">
        <f t="shared" si="9"/>
        <v>1</v>
      </c>
      <c r="K274" s="2">
        <v>2014</v>
      </c>
      <c r="L274" s="2" t="s">
        <v>21</v>
      </c>
    </row>
    <row r="275" spans="1:12" x14ac:dyDescent="0.2">
      <c r="A275" s="1" t="s">
        <v>329</v>
      </c>
      <c r="B275" s="2" t="s">
        <v>431</v>
      </c>
      <c r="C275" s="2" t="s">
        <v>42</v>
      </c>
      <c r="D275" s="2" t="s">
        <v>849</v>
      </c>
      <c r="E275" s="2" t="s">
        <v>395</v>
      </c>
      <c r="F275" s="2">
        <v>36.799999999999997</v>
      </c>
      <c r="G275" s="2">
        <v>63.2</v>
      </c>
      <c r="H275" s="2" t="s">
        <v>26</v>
      </c>
      <c r="I275" s="2" t="str">
        <f t="shared" si="8"/>
        <v/>
      </c>
      <c r="J275" s="2">
        <f t="shared" si="9"/>
        <v>1</v>
      </c>
      <c r="K275" s="2">
        <v>2008</v>
      </c>
      <c r="L275" s="2" t="s">
        <v>21</v>
      </c>
    </row>
    <row r="276" spans="1:12" x14ac:dyDescent="0.2">
      <c r="A276" s="1" t="s">
        <v>943</v>
      </c>
      <c r="B276" s="2" t="s">
        <v>944</v>
      </c>
      <c r="C276" s="2" t="s">
        <v>15</v>
      </c>
      <c r="D276" s="2" t="s">
        <v>945</v>
      </c>
      <c r="E276" s="2" t="s">
        <v>395</v>
      </c>
      <c r="F276" s="2">
        <v>36.9</v>
      </c>
      <c r="G276" s="2">
        <v>63.1</v>
      </c>
      <c r="H276" s="2" t="s">
        <v>26</v>
      </c>
      <c r="I276" s="2" t="str">
        <f t="shared" si="8"/>
        <v/>
      </c>
      <c r="J276" s="2">
        <f t="shared" si="9"/>
        <v>1</v>
      </c>
      <c r="K276" s="2">
        <v>2006</v>
      </c>
      <c r="L276" s="2" t="s">
        <v>21</v>
      </c>
    </row>
    <row r="277" spans="1:12" x14ac:dyDescent="0.2">
      <c r="A277" s="1" t="s">
        <v>511</v>
      </c>
      <c r="B277" s="2" t="s">
        <v>1604</v>
      </c>
      <c r="C277" s="2" t="s">
        <v>42</v>
      </c>
      <c r="D277" s="2" t="s">
        <v>1785</v>
      </c>
      <c r="E277" s="2" t="s">
        <v>1692</v>
      </c>
      <c r="F277" s="2">
        <v>36.9</v>
      </c>
      <c r="G277" s="2">
        <v>63.1</v>
      </c>
      <c r="H277" s="2" t="s">
        <v>26</v>
      </c>
      <c r="I277" s="2" t="str">
        <f t="shared" si="8"/>
        <v/>
      </c>
      <c r="J277" s="2">
        <f t="shared" si="9"/>
        <v>1</v>
      </c>
      <c r="K277" s="2">
        <v>2002</v>
      </c>
      <c r="L277" s="2" t="s">
        <v>21</v>
      </c>
    </row>
    <row r="278" spans="1:12" x14ac:dyDescent="0.2">
      <c r="A278" s="1" t="s">
        <v>60</v>
      </c>
      <c r="B278" s="2" t="s">
        <v>61</v>
      </c>
      <c r="C278" s="2" t="s">
        <v>15</v>
      </c>
      <c r="D278" s="2" t="s">
        <v>5335</v>
      </c>
      <c r="E278" s="2" t="s">
        <v>4991</v>
      </c>
      <c r="F278" s="2">
        <v>36.9</v>
      </c>
      <c r="G278" s="2">
        <v>63.1</v>
      </c>
      <c r="H278" s="2" t="s">
        <v>26</v>
      </c>
      <c r="I278" s="2" t="str">
        <f t="shared" si="8"/>
        <v/>
      </c>
      <c r="J278" s="2">
        <f t="shared" si="9"/>
        <v>1</v>
      </c>
      <c r="K278" s="2">
        <v>2011</v>
      </c>
      <c r="L278" s="2" t="s">
        <v>36</v>
      </c>
    </row>
    <row r="279" spans="1:12" x14ac:dyDescent="0.2">
      <c r="A279" s="1" t="s">
        <v>56</v>
      </c>
      <c r="B279" s="2" t="s">
        <v>5382</v>
      </c>
      <c r="C279" s="2" t="s">
        <v>15</v>
      </c>
      <c r="D279" s="2" t="s">
        <v>5383</v>
      </c>
      <c r="E279" s="2" t="s">
        <v>4991</v>
      </c>
      <c r="F279" s="2">
        <v>37</v>
      </c>
      <c r="G279" s="2">
        <v>63</v>
      </c>
      <c r="H279" s="2" t="s">
        <v>26</v>
      </c>
      <c r="I279" s="2" t="str">
        <f t="shared" si="8"/>
        <v/>
      </c>
      <c r="J279" s="2">
        <f t="shared" si="9"/>
        <v>1</v>
      </c>
      <c r="K279" s="2">
        <v>2009</v>
      </c>
      <c r="L279" s="2" t="s">
        <v>36</v>
      </c>
    </row>
    <row r="280" spans="1:12" x14ac:dyDescent="0.2">
      <c r="A280" s="1" t="s">
        <v>280</v>
      </c>
      <c r="B280" s="2" t="s">
        <v>1334</v>
      </c>
      <c r="C280" s="2" t="s">
        <v>15</v>
      </c>
      <c r="D280" s="2" t="s">
        <v>1395</v>
      </c>
      <c r="E280" s="2" t="s">
        <v>395</v>
      </c>
      <c r="F280" s="2">
        <v>37</v>
      </c>
      <c r="G280" s="2">
        <v>63</v>
      </c>
      <c r="H280" s="2" t="s">
        <v>26</v>
      </c>
      <c r="I280" s="2" t="str">
        <f t="shared" si="8"/>
        <v/>
      </c>
      <c r="J280" s="2">
        <f t="shared" si="9"/>
        <v>1</v>
      </c>
      <c r="K280" s="2">
        <v>1996</v>
      </c>
      <c r="L280" s="2" t="s">
        <v>21</v>
      </c>
    </row>
    <row r="281" spans="1:12" x14ac:dyDescent="0.2">
      <c r="A281" s="1" t="s">
        <v>87</v>
      </c>
      <c r="B281" s="2" t="s">
        <v>88</v>
      </c>
      <c r="C281" s="2" t="s">
        <v>42</v>
      </c>
      <c r="D281" s="2" t="s">
        <v>5267</v>
      </c>
      <c r="E281" s="2" t="s">
        <v>4991</v>
      </c>
      <c r="F281" s="2">
        <v>37</v>
      </c>
      <c r="G281" s="2">
        <v>63</v>
      </c>
      <c r="H281" s="2" t="s">
        <v>26</v>
      </c>
      <c r="I281" s="2" t="str">
        <f t="shared" si="8"/>
        <v/>
      </c>
      <c r="J281" s="2">
        <f t="shared" si="9"/>
        <v>1</v>
      </c>
      <c r="K281" s="2">
        <v>2014</v>
      </c>
      <c r="L281" s="2" t="s">
        <v>21</v>
      </c>
    </row>
    <row r="282" spans="1:12" x14ac:dyDescent="0.2">
      <c r="A282" s="1" t="s">
        <v>363</v>
      </c>
      <c r="B282" s="2" t="s">
        <v>363</v>
      </c>
      <c r="C282" s="2" t="s">
        <v>15</v>
      </c>
      <c r="D282" s="2" t="s">
        <v>3364</v>
      </c>
      <c r="E282" s="2" t="s">
        <v>3315</v>
      </c>
      <c r="F282" s="2">
        <v>37</v>
      </c>
      <c r="G282" s="2">
        <v>63</v>
      </c>
      <c r="H282" s="2" t="s">
        <v>26</v>
      </c>
      <c r="I282" s="2" t="str">
        <f t="shared" si="8"/>
        <v/>
      </c>
      <c r="J282" s="2">
        <f t="shared" si="9"/>
        <v>1</v>
      </c>
      <c r="K282" s="2">
        <v>1994</v>
      </c>
      <c r="L282" s="2" t="s">
        <v>21</v>
      </c>
    </row>
    <row r="283" spans="1:12" x14ac:dyDescent="0.2">
      <c r="A283" s="1" t="s">
        <v>621</v>
      </c>
      <c r="B283" s="2" t="s">
        <v>5215</v>
      </c>
      <c r="C283" s="2" t="s">
        <v>15</v>
      </c>
      <c r="D283" s="2" t="s">
        <v>5300</v>
      </c>
      <c r="E283" s="2" t="s">
        <v>4991</v>
      </c>
      <c r="F283" s="2">
        <v>37.07</v>
      </c>
      <c r="G283" s="2">
        <v>62.93</v>
      </c>
      <c r="H283" s="2" t="s">
        <v>26</v>
      </c>
      <c r="I283" s="2" t="str">
        <f t="shared" si="8"/>
        <v/>
      </c>
      <c r="J283" s="2">
        <f t="shared" si="9"/>
        <v>1</v>
      </c>
      <c r="K283" s="2">
        <v>2013</v>
      </c>
      <c r="L283" s="2" t="s">
        <v>36</v>
      </c>
    </row>
    <row r="284" spans="1:12" x14ac:dyDescent="0.2">
      <c r="A284" s="1" t="s">
        <v>22</v>
      </c>
      <c r="B284" s="2" t="s">
        <v>3606</v>
      </c>
      <c r="C284" s="2" t="s">
        <v>24</v>
      </c>
      <c r="D284" s="2">
        <v>30000000</v>
      </c>
      <c r="E284" s="2" t="s">
        <v>3438</v>
      </c>
      <c r="F284" s="2">
        <v>37.090000000000003</v>
      </c>
      <c r="G284" s="2">
        <v>62.91</v>
      </c>
      <c r="H284" s="2" t="s">
        <v>26</v>
      </c>
      <c r="I284" s="2" t="str">
        <f t="shared" si="8"/>
        <v/>
      </c>
      <c r="J284" s="2">
        <f t="shared" si="9"/>
        <v>1</v>
      </c>
      <c r="K284" s="2">
        <v>2020</v>
      </c>
      <c r="L284" s="2" t="s">
        <v>49</v>
      </c>
    </row>
    <row r="285" spans="1:12" x14ac:dyDescent="0.2">
      <c r="A285" s="1" t="s">
        <v>13</v>
      </c>
      <c r="B285" s="2" t="s">
        <v>1781</v>
      </c>
      <c r="C285" s="2" t="s">
        <v>15</v>
      </c>
      <c r="D285" s="2" t="s">
        <v>3126</v>
      </c>
      <c r="E285" s="2" t="s">
        <v>2175</v>
      </c>
      <c r="F285" s="2">
        <v>37.1</v>
      </c>
      <c r="G285" s="2">
        <v>62.9</v>
      </c>
      <c r="H285" s="2" t="s">
        <v>26</v>
      </c>
      <c r="I285" s="2" t="str">
        <f t="shared" si="8"/>
        <v/>
      </c>
      <c r="J285" s="2">
        <f t="shared" si="9"/>
        <v>1</v>
      </c>
      <c r="K285" s="2">
        <v>2003</v>
      </c>
      <c r="L285" s="2" t="s">
        <v>36</v>
      </c>
    </row>
    <row r="286" spans="1:12" x14ac:dyDescent="0.2">
      <c r="A286" s="1" t="s">
        <v>329</v>
      </c>
      <c r="B286" s="2" t="s">
        <v>330</v>
      </c>
      <c r="C286" s="2" t="s">
        <v>15</v>
      </c>
      <c r="D286" s="2" t="s">
        <v>1336</v>
      </c>
      <c r="E286" s="2" t="s">
        <v>395</v>
      </c>
      <c r="F286" s="2">
        <v>37.1</v>
      </c>
      <c r="G286" s="2">
        <v>62.9</v>
      </c>
      <c r="H286" s="2" t="s">
        <v>26</v>
      </c>
      <c r="I286" s="2" t="str">
        <f t="shared" si="8"/>
        <v/>
      </c>
      <c r="J286" s="2">
        <f t="shared" si="9"/>
        <v>1</v>
      </c>
      <c r="K286" s="2">
        <v>1998</v>
      </c>
      <c r="L286" s="2" t="s">
        <v>21</v>
      </c>
    </row>
    <row r="287" spans="1:12" x14ac:dyDescent="0.2">
      <c r="A287" s="1" t="s">
        <v>363</v>
      </c>
      <c r="B287" s="2" t="s">
        <v>834</v>
      </c>
      <c r="C287" s="2" t="s">
        <v>15</v>
      </c>
      <c r="D287" s="2" t="s">
        <v>2479</v>
      </c>
      <c r="E287" s="2" t="s">
        <v>2175</v>
      </c>
      <c r="F287" s="2">
        <v>37.159999999999997</v>
      </c>
      <c r="G287" s="2">
        <v>62.84</v>
      </c>
      <c r="H287" s="2" t="s">
        <v>26</v>
      </c>
      <c r="I287" s="2" t="str">
        <f t="shared" si="8"/>
        <v/>
      </c>
      <c r="J287" s="2">
        <f t="shared" si="9"/>
        <v>1</v>
      </c>
      <c r="K287" s="2">
        <v>2018</v>
      </c>
      <c r="L287" s="2" t="s">
        <v>21</v>
      </c>
    </row>
    <row r="288" spans="1:12" x14ac:dyDescent="0.2">
      <c r="A288" s="1" t="s">
        <v>296</v>
      </c>
      <c r="B288" s="2" t="s">
        <v>722</v>
      </c>
      <c r="C288" s="2" t="s">
        <v>15</v>
      </c>
      <c r="D288" s="2" t="s">
        <v>1173</v>
      </c>
      <c r="E288" s="2" t="s">
        <v>395</v>
      </c>
      <c r="F288" s="2">
        <v>37.200000000000003</v>
      </c>
      <c r="G288" s="2">
        <v>62.8</v>
      </c>
      <c r="H288" s="2" t="s">
        <v>26</v>
      </c>
      <c r="I288" s="2" t="str">
        <f t="shared" si="8"/>
        <v/>
      </c>
      <c r="J288" s="2">
        <f t="shared" si="9"/>
        <v>1</v>
      </c>
      <c r="K288" s="2">
        <v>2002</v>
      </c>
      <c r="L288" s="2" t="s">
        <v>21</v>
      </c>
    </row>
    <row r="289" spans="1:12" x14ac:dyDescent="0.2">
      <c r="A289" s="1" t="s">
        <v>293</v>
      </c>
      <c r="B289" s="2" t="s">
        <v>749</v>
      </c>
      <c r="C289" s="2" t="s">
        <v>15</v>
      </c>
      <c r="D289" s="2" t="s">
        <v>1190</v>
      </c>
      <c r="E289" s="2" t="s">
        <v>395</v>
      </c>
      <c r="F289" s="2">
        <v>37.200000000000003</v>
      </c>
      <c r="G289" s="2">
        <v>62.8</v>
      </c>
      <c r="H289" s="2" t="s">
        <v>26</v>
      </c>
      <c r="I289" s="2" t="str">
        <f t="shared" si="8"/>
        <v/>
      </c>
      <c r="J289" s="2">
        <f t="shared" si="9"/>
        <v>1</v>
      </c>
      <c r="K289" s="2">
        <v>2002</v>
      </c>
      <c r="L289" s="2" t="s">
        <v>21</v>
      </c>
    </row>
    <row r="290" spans="1:12" x14ac:dyDescent="0.2">
      <c r="A290" s="1" t="s">
        <v>269</v>
      </c>
      <c r="B290" s="2" t="s">
        <v>508</v>
      </c>
      <c r="C290" s="2" t="s">
        <v>15</v>
      </c>
      <c r="D290" s="2" t="s">
        <v>1409</v>
      </c>
      <c r="E290" s="2" t="s">
        <v>395</v>
      </c>
      <c r="F290" s="2">
        <v>37.200000000000003</v>
      </c>
      <c r="G290" s="2">
        <v>62.8</v>
      </c>
      <c r="H290" s="2" t="s">
        <v>26</v>
      </c>
      <c r="I290" s="2" t="str">
        <f t="shared" si="8"/>
        <v/>
      </c>
      <c r="J290" s="2">
        <f t="shared" si="9"/>
        <v>1</v>
      </c>
      <c r="K290" s="2">
        <v>1996</v>
      </c>
      <c r="L290" s="2" t="s">
        <v>21</v>
      </c>
    </row>
    <row r="291" spans="1:12" x14ac:dyDescent="0.2">
      <c r="A291" s="1" t="s">
        <v>52</v>
      </c>
      <c r="B291" s="2" t="s">
        <v>435</v>
      </c>
      <c r="C291" s="2" t="s">
        <v>42</v>
      </c>
      <c r="D291" s="2" t="s">
        <v>578</v>
      </c>
      <c r="E291" s="2" t="s">
        <v>395</v>
      </c>
      <c r="F291" s="2">
        <v>37.200000000000003</v>
      </c>
      <c r="G291" s="2">
        <v>62.8</v>
      </c>
      <c r="H291" s="2" t="s">
        <v>26</v>
      </c>
      <c r="I291" s="2" t="str">
        <f t="shared" si="8"/>
        <v/>
      </c>
      <c r="J291" s="2">
        <f t="shared" si="9"/>
        <v>1</v>
      </c>
      <c r="K291" s="2">
        <v>2012</v>
      </c>
      <c r="L291" s="2" t="s">
        <v>21</v>
      </c>
    </row>
    <row r="292" spans="1:12" x14ac:dyDescent="0.2">
      <c r="A292" s="1" t="s">
        <v>32</v>
      </c>
      <c r="B292" s="2" t="s">
        <v>869</v>
      </c>
      <c r="C292" s="2" t="s">
        <v>42</v>
      </c>
      <c r="D292" s="2" t="s">
        <v>1083</v>
      </c>
      <c r="E292" s="2" t="s">
        <v>395</v>
      </c>
      <c r="F292" s="2">
        <v>37.200000000000003</v>
      </c>
      <c r="G292" s="2">
        <v>62.8</v>
      </c>
      <c r="H292" s="2" t="s">
        <v>26</v>
      </c>
      <c r="I292" s="2" t="str">
        <f t="shared" si="8"/>
        <v/>
      </c>
      <c r="J292" s="2">
        <f t="shared" si="9"/>
        <v>1</v>
      </c>
      <c r="K292" s="2">
        <v>2004</v>
      </c>
      <c r="L292" s="2" t="s">
        <v>21</v>
      </c>
    </row>
    <row r="293" spans="1:12" x14ac:dyDescent="0.2">
      <c r="A293" s="1" t="s">
        <v>60</v>
      </c>
      <c r="B293" s="2" t="s">
        <v>3557</v>
      </c>
      <c r="C293" s="2" t="s">
        <v>24</v>
      </c>
      <c r="D293" s="4">
        <v>20000000</v>
      </c>
      <c r="E293" s="2" t="s">
        <v>3438</v>
      </c>
      <c r="F293" s="2">
        <v>37.28</v>
      </c>
      <c r="G293" s="2">
        <v>62.72</v>
      </c>
      <c r="H293" s="2" t="s">
        <v>26</v>
      </c>
      <c r="I293" s="2" t="str">
        <f t="shared" si="8"/>
        <v/>
      </c>
      <c r="J293" s="2">
        <f t="shared" si="9"/>
        <v>1</v>
      </c>
      <c r="K293" s="2">
        <v>2017</v>
      </c>
      <c r="L293" s="2" t="s">
        <v>36</v>
      </c>
    </row>
    <row r="294" spans="1:12" x14ac:dyDescent="0.2">
      <c r="A294" s="1" t="s">
        <v>242</v>
      </c>
      <c r="B294" s="2" t="s">
        <v>2141</v>
      </c>
      <c r="C294" s="2" t="s">
        <v>15</v>
      </c>
      <c r="D294" s="2" t="s">
        <v>4351</v>
      </c>
      <c r="E294" s="2" t="s">
        <v>3438</v>
      </c>
      <c r="F294" s="2">
        <v>37.299999999999997</v>
      </c>
      <c r="G294" s="2">
        <v>62.7</v>
      </c>
      <c r="H294" s="2" t="s">
        <v>26</v>
      </c>
      <c r="I294" s="2" t="str">
        <f t="shared" si="8"/>
        <v/>
      </c>
      <c r="J294" s="2">
        <f t="shared" si="9"/>
        <v>1</v>
      </c>
      <c r="K294" s="2">
        <v>2009</v>
      </c>
      <c r="L294" s="2" t="s">
        <v>36</v>
      </c>
    </row>
    <row r="295" spans="1:12" x14ac:dyDescent="0.2">
      <c r="A295" s="1" t="s">
        <v>23</v>
      </c>
      <c r="B295" s="2" t="s">
        <v>23</v>
      </c>
      <c r="C295" s="2" t="s">
        <v>24</v>
      </c>
      <c r="D295" s="4">
        <v>225000000</v>
      </c>
      <c r="E295" s="2" t="s">
        <v>1956</v>
      </c>
      <c r="F295" s="2">
        <v>37.299999999999997</v>
      </c>
      <c r="G295" s="2">
        <v>62.7</v>
      </c>
      <c r="H295" s="2" t="s">
        <v>26</v>
      </c>
      <c r="I295" s="2" t="str">
        <f t="shared" si="8"/>
        <v/>
      </c>
      <c r="J295" s="2">
        <f t="shared" si="9"/>
        <v>1</v>
      </c>
      <c r="K295" s="2">
        <v>1990</v>
      </c>
      <c r="L295" s="2" t="s">
        <v>21</v>
      </c>
    </row>
    <row r="296" spans="1:12" x14ac:dyDescent="0.2">
      <c r="A296" s="1" t="s">
        <v>242</v>
      </c>
      <c r="B296" s="2" t="s">
        <v>751</v>
      </c>
      <c r="C296" s="2" t="s">
        <v>15</v>
      </c>
      <c r="D296" s="2" t="s">
        <v>1262</v>
      </c>
      <c r="E296" s="2" t="s">
        <v>395</v>
      </c>
      <c r="F296" s="2">
        <v>37.4</v>
      </c>
      <c r="G296" s="2">
        <v>62.6</v>
      </c>
      <c r="H296" s="2" t="s">
        <v>26</v>
      </c>
      <c r="I296" s="2" t="str">
        <f t="shared" si="8"/>
        <v/>
      </c>
      <c r="J296" s="2">
        <f t="shared" si="9"/>
        <v>1</v>
      </c>
      <c r="K296" s="2">
        <v>2000</v>
      </c>
      <c r="L296" s="2" t="s">
        <v>21</v>
      </c>
    </row>
    <row r="297" spans="1:12" x14ac:dyDescent="0.2">
      <c r="A297" s="1" t="s">
        <v>242</v>
      </c>
      <c r="B297" s="2" t="s">
        <v>243</v>
      </c>
      <c r="C297" s="2" t="s">
        <v>15</v>
      </c>
      <c r="D297" s="2" t="s">
        <v>5463</v>
      </c>
      <c r="E297" s="2" t="s">
        <v>4991</v>
      </c>
      <c r="F297" s="2">
        <v>37.4</v>
      </c>
      <c r="G297" s="2">
        <v>62.6</v>
      </c>
      <c r="H297" s="2" t="s">
        <v>26</v>
      </c>
      <c r="I297" s="2" t="str">
        <f t="shared" si="8"/>
        <v/>
      </c>
      <c r="J297" s="2">
        <f t="shared" si="9"/>
        <v>1</v>
      </c>
      <c r="K297" s="2">
        <v>2004</v>
      </c>
      <c r="L297" s="2" t="s">
        <v>21</v>
      </c>
    </row>
    <row r="298" spans="1:12" x14ac:dyDescent="0.2">
      <c r="A298" s="1" t="s">
        <v>108</v>
      </c>
      <c r="B298" s="2" t="s">
        <v>147</v>
      </c>
      <c r="C298" s="2" t="s">
        <v>15</v>
      </c>
      <c r="D298" s="2" t="s">
        <v>1259</v>
      </c>
      <c r="E298" s="2" t="s">
        <v>395</v>
      </c>
      <c r="F298" s="2">
        <v>37.4</v>
      </c>
      <c r="G298" s="2">
        <v>62.6</v>
      </c>
      <c r="H298" s="2" t="s">
        <v>26</v>
      </c>
      <c r="I298" s="2" t="str">
        <f t="shared" si="8"/>
        <v/>
      </c>
      <c r="J298" s="2">
        <f t="shared" si="9"/>
        <v>1</v>
      </c>
      <c r="K298" s="2">
        <v>2000</v>
      </c>
      <c r="L298" s="2" t="s">
        <v>21</v>
      </c>
    </row>
    <row r="299" spans="1:12" x14ac:dyDescent="0.2">
      <c r="A299" s="1" t="s">
        <v>87</v>
      </c>
      <c r="B299" s="2" t="s">
        <v>1585</v>
      </c>
      <c r="C299" s="2" t="s">
        <v>15</v>
      </c>
      <c r="D299" s="2" t="s">
        <v>1586</v>
      </c>
      <c r="E299" s="2" t="s">
        <v>1474</v>
      </c>
      <c r="F299" s="2">
        <v>37.5</v>
      </c>
      <c r="G299" s="2">
        <v>62.5</v>
      </c>
      <c r="H299" s="2" t="s">
        <v>26</v>
      </c>
      <c r="I299" s="2" t="str">
        <f t="shared" si="8"/>
        <v/>
      </c>
      <c r="J299" s="2">
        <f t="shared" si="9"/>
        <v>1</v>
      </c>
      <c r="K299" s="2">
        <v>1996</v>
      </c>
      <c r="L299" s="2" t="s">
        <v>21</v>
      </c>
    </row>
    <row r="300" spans="1:12" x14ac:dyDescent="0.2">
      <c r="A300" s="1" t="s">
        <v>535</v>
      </c>
      <c r="B300" s="2" t="s">
        <v>1732</v>
      </c>
      <c r="C300" s="2" t="s">
        <v>15</v>
      </c>
      <c r="D300" s="2" t="s">
        <v>2788</v>
      </c>
      <c r="E300" s="2" t="s">
        <v>2175</v>
      </c>
      <c r="F300" s="2">
        <v>37.51</v>
      </c>
      <c r="G300" s="2">
        <v>62.49</v>
      </c>
      <c r="H300" s="2" t="s">
        <v>26</v>
      </c>
      <c r="I300" s="2" t="str">
        <f t="shared" si="8"/>
        <v/>
      </c>
      <c r="J300" s="2">
        <f t="shared" si="9"/>
        <v>1</v>
      </c>
      <c r="K300" s="2">
        <v>2016</v>
      </c>
      <c r="L300" s="2" t="s">
        <v>21</v>
      </c>
    </row>
    <row r="301" spans="1:12" x14ac:dyDescent="0.2">
      <c r="A301" s="1" t="s">
        <v>296</v>
      </c>
      <c r="B301" s="2" t="s">
        <v>3552</v>
      </c>
      <c r="C301" s="2" t="s">
        <v>24</v>
      </c>
      <c r="D301" s="2">
        <v>495000000</v>
      </c>
      <c r="E301" s="2" t="s">
        <v>3438</v>
      </c>
      <c r="F301" s="2">
        <v>37.53</v>
      </c>
      <c r="G301" s="2">
        <v>62.47</v>
      </c>
      <c r="H301" s="2" t="s">
        <v>26</v>
      </c>
      <c r="I301" s="2" t="str">
        <f t="shared" si="8"/>
        <v/>
      </c>
      <c r="J301" s="2">
        <f t="shared" si="9"/>
        <v>1</v>
      </c>
      <c r="K301" s="2">
        <v>2020</v>
      </c>
      <c r="L301" s="2" t="s">
        <v>49</v>
      </c>
    </row>
    <row r="302" spans="1:12" x14ac:dyDescent="0.2">
      <c r="A302" s="1" t="s">
        <v>374</v>
      </c>
      <c r="B302" s="2" t="s">
        <v>3605</v>
      </c>
      <c r="C302" s="2" t="s">
        <v>15</v>
      </c>
      <c r="D302" s="2" t="s">
        <v>4274</v>
      </c>
      <c r="E302" s="2" t="s">
        <v>3438</v>
      </c>
      <c r="F302" s="2">
        <v>37.58</v>
      </c>
      <c r="G302" s="2">
        <v>62.42</v>
      </c>
      <c r="H302" s="2" t="s">
        <v>26</v>
      </c>
      <c r="I302" s="2" t="str">
        <f t="shared" si="8"/>
        <v/>
      </c>
      <c r="J302" s="2">
        <f t="shared" si="9"/>
        <v>1</v>
      </c>
      <c r="K302" s="2">
        <v>2011</v>
      </c>
      <c r="L302" s="2" t="s">
        <v>36</v>
      </c>
    </row>
    <row r="303" spans="1:12" x14ac:dyDescent="0.2">
      <c r="A303" s="1" t="s">
        <v>122</v>
      </c>
      <c r="B303" s="2" t="s">
        <v>264</v>
      </c>
      <c r="C303" s="2" t="s">
        <v>15</v>
      </c>
      <c r="D303" s="2" t="s">
        <v>265</v>
      </c>
      <c r="E303" s="2" t="s">
        <v>144</v>
      </c>
      <c r="F303" s="2">
        <v>37.6</v>
      </c>
      <c r="G303" s="2">
        <v>62.4</v>
      </c>
      <c r="H303" s="2" t="s">
        <v>26</v>
      </c>
      <c r="I303" s="2" t="str">
        <f t="shared" si="8"/>
        <v/>
      </c>
      <c r="J303" s="2">
        <f t="shared" si="9"/>
        <v>1</v>
      </c>
      <c r="K303" s="2">
        <v>2009</v>
      </c>
      <c r="L303" s="2" t="s">
        <v>36</v>
      </c>
    </row>
    <row r="304" spans="1:12" x14ac:dyDescent="0.2">
      <c r="A304" s="1" t="s">
        <v>22</v>
      </c>
      <c r="B304" s="2" t="s">
        <v>4313</v>
      </c>
      <c r="C304" s="2" t="s">
        <v>24</v>
      </c>
      <c r="D304" s="4">
        <v>5000000</v>
      </c>
      <c r="E304" s="2" t="s">
        <v>3438</v>
      </c>
      <c r="F304" s="2">
        <v>37.6</v>
      </c>
      <c r="G304" s="2">
        <v>62.4</v>
      </c>
      <c r="H304" s="2" t="s">
        <v>26</v>
      </c>
      <c r="I304" s="2" t="str">
        <f t="shared" si="8"/>
        <v/>
      </c>
      <c r="J304" s="2">
        <f t="shared" si="9"/>
        <v>1</v>
      </c>
      <c r="K304" s="2">
        <v>2010</v>
      </c>
      <c r="L304" s="2" t="s">
        <v>21</v>
      </c>
    </row>
    <row r="305" spans="1:12" x14ac:dyDescent="0.2">
      <c r="A305" s="1" t="s">
        <v>180</v>
      </c>
      <c r="B305" s="2" t="s">
        <v>181</v>
      </c>
      <c r="C305" s="2" t="s">
        <v>15</v>
      </c>
      <c r="D305" s="2" t="s">
        <v>182</v>
      </c>
      <c r="E305" s="2" t="s">
        <v>144</v>
      </c>
      <c r="F305" s="2">
        <v>37.619999999999997</v>
      </c>
      <c r="G305" s="2">
        <v>62.38</v>
      </c>
      <c r="H305" s="2" t="s">
        <v>26</v>
      </c>
      <c r="I305" s="2" t="str">
        <f t="shared" si="8"/>
        <v/>
      </c>
      <c r="J305" s="2">
        <f t="shared" si="9"/>
        <v>1</v>
      </c>
      <c r="K305" s="2">
        <v>2018</v>
      </c>
      <c r="L305" s="2" t="s">
        <v>21</v>
      </c>
    </row>
    <row r="306" spans="1:12" x14ac:dyDescent="0.2">
      <c r="A306" s="1" t="s">
        <v>79</v>
      </c>
      <c r="B306" s="2" t="s">
        <v>3507</v>
      </c>
      <c r="C306" s="2" t="s">
        <v>24</v>
      </c>
      <c r="D306" s="2">
        <v>3100000</v>
      </c>
      <c r="E306" s="2" t="s">
        <v>3438</v>
      </c>
      <c r="F306" s="2">
        <v>37.67</v>
      </c>
      <c r="G306" s="2">
        <v>62.33</v>
      </c>
      <c r="H306" s="2" t="s">
        <v>26</v>
      </c>
      <c r="I306" s="2" t="str">
        <f t="shared" si="8"/>
        <v/>
      </c>
      <c r="J306" s="2">
        <f t="shared" si="9"/>
        <v>1</v>
      </c>
      <c r="K306" s="2">
        <v>2020</v>
      </c>
      <c r="L306" s="2" t="s">
        <v>21</v>
      </c>
    </row>
    <row r="307" spans="1:12" x14ac:dyDescent="0.2">
      <c r="A307" s="1" t="s">
        <v>32</v>
      </c>
      <c r="B307" s="2" t="s">
        <v>1024</v>
      </c>
      <c r="C307" s="2" t="s">
        <v>15</v>
      </c>
      <c r="D307" s="2" t="s">
        <v>1392</v>
      </c>
      <c r="E307" s="2" t="s">
        <v>395</v>
      </c>
      <c r="F307" s="2">
        <v>37.700000000000003</v>
      </c>
      <c r="G307" s="2">
        <v>62.3</v>
      </c>
      <c r="H307" s="2" t="s">
        <v>26</v>
      </c>
      <c r="I307" s="2" t="str">
        <f t="shared" si="8"/>
        <v/>
      </c>
      <c r="J307" s="2">
        <f t="shared" si="9"/>
        <v>1</v>
      </c>
      <c r="K307" s="2">
        <v>1996</v>
      </c>
      <c r="L307" s="2" t="s">
        <v>21</v>
      </c>
    </row>
    <row r="308" spans="1:12" x14ac:dyDescent="0.2">
      <c r="A308" s="1" t="s">
        <v>111</v>
      </c>
      <c r="B308" s="2" t="s">
        <v>1122</v>
      </c>
      <c r="C308" s="2" t="s">
        <v>15</v>
      </c>
      <c r="D308" s="2" t="s">
        <v>1796</v>
      </c>
      <c r="E308" s="2" t="s">
        <v>1692</v>
      </c>
      <c r="F308" s="2">
        <v>37.700000000000003</v>
      </c>
      <c r="G308" s="2">
        <v>62.3</v>
      </c>
      <c r="H308" s="2" t="s">
        <v>26</v>
      </c>
      <c r="I308" s="2" t="str">
        <f t="shared" si="8"/>
        <v/>
      </c>
      <c r="J308" s="2">
        <f t="shared" si="9"/>
        <v>1</v>
      </c>
      <c r="K308" s="2">
        <v>1998</v>
      </c>
      <c r="L308" s="2" t="s">
        <v>21</v>
      </c>
    </row>
    <row r="309" spans="1:12" x14ac:dyDescent="0.2">
      <c r="A309" s="1" t="s">
        <v>242</v>
      </c>
      <c r="B309" s="2" t="s">
        <v>714</v>
      </c>
      <c r="C309" s="2" t="s">
        <v>15</v>
      </c>
      <c r="D309" s="2" t="s">
        <v>5332</v>
      </c>
      <c r="E309" s="2" t="s">
        <v>4991</v>
      </c>
      <c r="F309" s="2">
        <v>37.75</v>
      </c>
      <c r="G309" s="2">
        <v>62.25</v>
      </c>
      <c r="H309" s="2" t="s">
        <v>26</v>
      </c>
      <c r="I309" s="2" t="str">
        <f t="shared" si="8"/>
        <v/>
      </c>
      <c r="J309" s="2">
        <f t="shared" si="9"/>
        <v>1</v>
      </c>
      <c r="K309" s="2">
        <v>2011</v>
      </c>
      <c r="L309" s="2" t="s">
        <v>36</v>
      </c>
    </row>
    <row r="310" spans="1:12" x14ac:dyDescent="0.2">
      <c r="A310" s="1" t="s">
        <v>13</v>
      </c>
      <c r="B310" s="2" t="s">
        <v>1887</v>
      </c>
      <c r="C310" s="2" t="s">
        <v>15</v>
      </c>
      <c r="D310" s="2" t="s">
        <v>2710</v>
      </c>
      <c r="E310" s="2" t="s">
        <v>2175</v>
      </c>
      <c r="F310" s="2">
        <v>37.76</v>
      </c>
      <c r="G310" s="2">
        <v>62.24</v>
      </c>
      <c r="H310" s="2" t="s">
        <v>26</v>
      </c>
      <c r="I310" s="2" t="str">
        <f t="shared" si="8"/>
        <v/>
      </c>
      <c r="J310" s="2">
        <f t="shared" si="9"/>
        <v>1</v>
      </c>
      <c r="K310" s="2">
        <v>2017</v>
      </c>
      <c r="L310" s="2" t="s">
        <v>36</v>
      </c>
    </row>
    <row r="311" spans="1:12" x14ac:dyDescent="0.2">
      <c r="A311" s="1" t="s">
        <v>22</v>
      </c>
      <c r="B311" s="2" t="s">
        <v>3610</v>
      </c>
      <c r="C311" s="2" t="s">
        <v>24</v>
      </c>
      <c r="D311" s="2">
        <v>32500000</v>
      </c>
      <c r="E311" s="2" t="s">
        <v>3438</v>
      </c>
      <c r="F311" s="2">
        <v>37.840000000000003</v>
      </c>
      <c r="G311" s="2">
        <v>62.16</v>
      </c>
      <c r="H311" s="2" t="s">
        <v>26</v>
      </c>
      <c r="I311" s="2" t="str">
        <f t="shared" si="8"/>
        <v/>
      </c>
      <c r="J311" s="2">
        <f t="shared" si="9"/>
        <v>1</v>
      </c>
      <c r="K311" s="2">
        <v>2020</v>
      </c>
      <c r="L311" s="2" t="s">
        <v>49</v>
      </c>
    </row>
    <row r="312" spans="1:12" x14ac:dyDescent="0.2">
      <c r="A312" s="1" t="s">
        <v>363</v>
      </c>
      <c r="B312" s="2" t="s">
        <v>526</v>
      </c>
      <c r="C312" s="2" t="s">
        <v>15</v>
      </c>
      <c r="D312" s="2" t="s">
        <v>5349</v>
      </c>
      <c r="E312" s="2" t="s">
        <v>4991</v>
      </c>
      <c r="F312" s="2">
        <v>37.880000000000003</v>
      </c>
      <c r="G312" s="2">
        <v>62.12</v>
      </c>
      <c r="H312" s="2" t="s">
        <v>26</v>
      </c>
      <c r="I312" s="2" t="str">
        <f t="shared" si="8"/>
        <v/>
      </c>
      <c r="J312" s="2">
        <f t="shared" si="9"/>
        <v>1</v>
      </c>
      <c r="K312" s="2">
        <v>2011</v>
      </c>
      <c r="L312" s="2" t="s">
        <v>36</v>
      </c>
    </row>
    <row r="313" spans="1:12" x14ac:dyDescent="0.2">
      <c r="A313" s="1" t="s">
        <v>269</v>
      </c>
      <c r="B313" s="2" t="s">
        <v>388</v>
      </c>
      <c r="C313" s="2" t="s">
        <v>15</v>
      </c>
      <c r="D313" s="2" t="s">
        <v>389</v>
      </c>
      <c r="E313" s="2" t="s">
        <v>144</v>
      </c>
      <c r="F313" s="2">
        <v>38</v>
      </c>
      <c r="G313" s="2">
        <v>62</v>
      </c>
      <c r="H313" s="2" t="s">
        <v>26</v>
      </c>
      <c r="I313" s="2" t="str">
        <f t="shared" si="8"/>
        <v/>
      </c>
      <c r="J313" s="2">
        <f t="shared" si="9"/>
        <v>1</v>
      </c>
      <c r="K313" s="2">
        <v>1990</v>
      </c>
      <c r="L313" s="2" t="s">
        <v>21</v>
      </c>
    </row>
    <row r="314" spans="1:12" x14ac:dyDescent="0.2">
      <c r="A314" s="1" t="s">
        <v>100</v>
      </c>
      <c r="B314" s="2" t="s">
        <v>101</v>
      </c>
      <c r="C314" s="2" t="s">
        <v>15</v>
      </c>
      <c r="D314" s="2" t="s">
        <v>2094</v>
      </c>
      <c r="E314" s="2" t="s">
        <v>1978</v>
      </c>
      <c r="F314" s="2">
        <v>38</v>
      </c>
      <c r="G314" s="2">
        <v>62</v>
      </c>
      <c r="H314" s="2" t="s">
        <v>26</v>
      </c>
      <c r="I314" s="2" t="str">
        <f t="shared" si="8"/>
        <v/>
      </c>
      <c r="J314" s="2">
        <f t="shared" si="9"/>
        <v>1</v>
      </c>
      <c r="K314" s="2">
        <v>1990</v>
      </c>
      <c r="L314" s="2" t="s">
        <v>21</v>
      </c>
    </row>
    <row r="315" spans="1:12" x14ac:dyDescent="0.2">
      <c r="A315" s="1" t="s">
        <v>40</v>
      </c>
      <c r="B315" s="2" t="s">
        <v>203</v>
      </c>
      <c r="C315" s="2" t="s">
        <v>42</v>
      </c>
      <c r="D315" s="2" t="s">
        <v>940</v>
      </c>
      <c r="E315" s="2" t="s">
        <v>395</v>
      </c>
      <c r="F315" s="2">
        <v>38.1</v>
      </c>
      <c r="G315" s="2">
        <v>61.9</v>
      </c>
      <c r="H315" s="2" t="s">
        <v>26</v>
      </c>
      <c r="I315" s="2" t="str">
        <f t="shared" si="8"/>
        <v/>
      </c>
      <c r="J315" s="2">
        <f t="shared" si="9"/>
        <v>1</v>
      </c>
      <c r="K315" s="2">
        <v>2006</v>
      </c>
      <c r="L315" s="2" t="s">
        <v>21</v>
      </c>
    </row>
    <row r="316" spans="1:12" x14ac:dyDescent="0.2">
      <c r="A316" s="1" t="s">
        <v>150</v>
      </c>
      <c r="B316" s="2" t="s">
        <v>4226</v>
      </c>
      <c r="C316" s="2" t="s">
        <v>15</v>
      </c>
      <c r="D316" s="2" t="s">
        <v>4227</v>
      </c>
      <c r="E316" s="2" t="s">
        <v>3438</v>
      </c>
      <c r="F316" s="2">
        <v>38.1</v>
      </c>
      <c r="G316" s="2">
        <v>61.9</v>
      </c>
      <c r="H316" s="2" t="s">
        <v>26</v>
      </c>
      <c r="I316" s="2" t="str">
        <f t="shared" si="8"/>
        <v/>
      </c>
      <c r="J316" s="2">
        <f t="shared" si="9"/>
        <v>1</v>
      </c>
      <c r="K316" s="2">
        <v>2012</v>
      </c>
      <c r="L316" s="2" t="s">
        <v>21</v>
      </c>
    </row>
    <row r="317" spans="1:12" x14ac:dyDescent="0.2">
      <c r="A317" s="1" t="s">
        <v>79</v>
      </c>
      <c r="B317" s="2" t="s">
        <v>79</v>
      </c>
      <c r="C317" s="2" t="s">
        <v>42</v>
      </c>
      <c r="D317" s="2" t="s">
        <v>735</v>
      </c>
      <c r="E317" s="2" t="s">
        <v>395</v>
      </c>
      <c r="F317" s="2">
        <v>38.1</v>
      </c>
      <c r="G317" s="2">
        <v>61.9</v>
      </c>
      <c r="H317" s="2" t="s">
        <v>26</v>
      </c>
      <c r="I317" s="2" t="str">
        <f t="shared" si="8"/>
        <v/>
      </c>
      <c r="J317" s="2">
        <f t="shared" si="9"/>
        <v>1</v>
      </c>
      <c r="K317" s="2">
        <v>2010</v>
      </c>
      <c r="L317" s="2" t="s">
        <v>21</v>
      </c>
    </row>
    <row r="318" spans="1:12" x14ac:dyDescent="0.2">
      <c r="A318" s="1" t="s">
        <v>79</v>
      </c>
      <c r="B318" s="2" t="s">
        <v>5516</v>
      </c>
      <c r="C318" s="2" t="s">
        <v>15</v>
      </c>
      <c r="D318" s="2" t="s">
        <v>1775</v>
      </c>
      <c r="E318" s="2" t="s">
        <v>4991</v>
      </c>
      <c r="F318" s="2">
        <v>38.1</v>
      </c>
      <c r="G318" s="2">
        <v>61.9</v>
      </c>
      <c r="H318" s="2" t="s">
        <v>26</v>
      </c>
      <c r="I318" s="2" t="str">
        <f t="shared" si="8"/>
        <v/>
      </c>
      <c r="J318" s="2">
        <f t="shared" si="9"/>
        <v>1</v>
      </c>
      <c r="K318" s="2">
        <v>2004</v>
      </c>
      <c r="L318" s="2" t="s">
        <v>49</v>
      </c>
    </row>
    <row r="319" spans="1:12" x14ac:dyDescent="0.2">
      <c r="A319" s="1" t="s">
        <v>108</v>
      </c>
      <c r="B319" s="2" t="s">
        <v>3816</v>
      </c>
      <c r="C319" s="2" t="s">
        <v>15</v>
      </c>
      <c r="D319" s="2" t="s">
        <v>4568</v>
      </c>
      <c r="E319" s="2" t="s">
        <v>3438</v>
      </c>
      <c r="F319" s="2">
        <v>38.1</v>
      </c>
      <c r="G319" s="2">
        <v>61.9</v>
      </c>
      <c r="H319" s="2" t="s">
        <v>26</v>
      </c>
      <c r="I319" s="2" t="str">
        <f t="shared" si="8"/>
        <v/>
      </c>
      <c r="J319" s="2">
        <f t="shared" si="9"/>
        <v>1</v>
      </c>
      <c r="K319" s="2">
        <v>2005</v>
      </c>
      <c r="L319" s="2" t="s">
        <v>36</v>
      </c>
    </row>
    <row r="320" spans="1:12" x14ac:dyDescent="0.2">
      <c r="A320" s="1" t="s">
        <v>13</v>
      </c>
      <c r="B320" s="2" t="s">
        <v>3565</v>
      </c>
      <c r="C320" s="2" t="s">
        <v>24</v>
      </c>
      <c r="D320" s="2">
        <v>389385000</v>
      </c>
      <c r="E320" s="2" t="s">
        <v>3438</v>
      </c>
      <c r="F320" s="2">
        <v>38.17</v>
      </c>
      <c r="G320" s="2">
        <v>61.83</v>
      </c>
      <c r="H320" s="2" t="s">
        <v>26</v>
      </c>
      <c r="I320" s="2" t="str">
        <f t="shared" si="8"/>
        <v/>
      </c>
      <c r="J320" s="2">
        <f t="shared" si="9"/>
        <v>1</v>
      </c>
      <c r="K320" s="2">
        <v>2020</v>
      </c>
      <c r="L320" s="2" t="s">
        <v>49</v>
      </c>
    </row>
    <row r="321" spans="1:12" x14ac:dyDescent="0.2">
      <c r="A321" s="1" t="s">
        <v>13</v>
      </c>
      <c r="B321" s="2" t="s">
        <v>524</v>
      </c>
      <c r="C321" s="2" t="s">
        <v>15</v>
      </c>
      <c r="D321" s="2" t="s">
        <v>525</v>
      </c>
      <c r="E321" s="2" t="s">
        <v>395</v>
      </c>
      <c r="F321" s="2">
        <v>38.200000000000003</v>
      </c>
      <c r="G321" s="2">
        <v>61.8</v>
      </c>
      <c r="H321" s="2" t="s">
        <v>26</v>
      </c>
      <c r="I321" s="2" t="str">
        <f t="shared" si="8"/>
        <v/>
      </c>
      <c r="J321" s="2">
        <f t="shared" si="9"/>
        <v>1</v>
      </c>
      <c r="K321" s="2">
        <v>2014</v>
      </c>
      <c r="L321" s="2" t="s">
        <v>21</v>
      </c>
    </row>
    <row r="322" spans="1:12" x14ac:dyDescent="0.2">
      <c r="A322" s="1" t="s">
        <v>374</v>
      </c>
      <c r="B322" s="2" t="s">
        <v>911</v>
      </c>
      <c r="C322" s="2" t="s">
        <v>15</v>
      </c>
      <c r="D322" s="2" t="s">
        <v>1169</v>
      </c>
      <c r="E322" s="2" t="s">
        <v>395</v>
      </c>
      <c r="F322" s="2">
        <v>38.200000000000003</v>
      </c>
      <c r="G322" s="2">
        <v>61.8</v>
      </c>
      <c r="H322" s="2" t="s">
        <v>26</v>
      </c>
      <c r="I322" s="2" t="str">
        <f t="shared" ref="I322:I385" si="10" xml:space="preserve"> IF(H322="Pass", 1, "")</f>
        <v/>
      </c>
      <c r="J322" s="2">
        <f t="shared" ref="J322:J385" si="11" xml:space="preserve"> IF(H322="Fail", 1, "")</f>
        <v>1</v>
      </c>
      <c r="K322" s="2">
        <v>2002</v>
      </c>
      <c r="L322" s="2" t="s">
        <v>21</v>
      </c>
    </row>
    <row r="323" spans="1:12" x14ac:dyDescent="0.2">
      <c r="A323" s="1" t="s">
        <v>374</v>
      </c>
      <c r="B323" s="2" t="s">
        <v>1540</v>
      </c>
      <c r="C323" s="2" t="s">
        <v>15</v>
      </c>
      <c r="D323" s="2" t="s">
        <v>1541</v>
      </c>
      <c r="E323" s="2" t="s">
        <v>1474</v>
      </c>
      <c r="F323" s="2">
        <v>38.200000000000003</v>
      </c>
      <c r="G323" s="2">
        <v>61.8</v>
      </c>
      <c r="H323" s="2" t="s">
        <v>26</v>
      </c>
      <c r="I323" s="2" t="str">
        <f t="shared" si="10"/>
        <v/>
      </c>
      <c r="J323" s="2">
        <f t="shared" si="11"/>
        <v>1</v>
      </c>
      <c r="K323" s="2">
        <v>2002</v>
      </c>
      <c r="L323" s="2" t="s">
        <v>21</v>
      </c>
    </row>
    <row r="324" spans="1:12" x14ac:dyDescent="0.2">
      <c r="A324" s="1" t="s">
        <v>339</v>
      </c>
      <c r="B324" s="2" t="s">
        <v>5149</v>
      </c>
      <c r="C324" s="2" t="s">
        <v>15</v>
      </c>
      <c r="D324" s="2" t="s">
        <v>5296</v>
      </c>
      <c r="E324" s="2" t="s">
        <v>4991</v>
      </c>
      <c r="F324" s="2">
        <v>39.22</v>
      </c>
      <c r="G324" s="2">
        <v>61.78</v>
      </c>
      <c r="H324" s="2" t="s">
        <v>26</v>
      </c>
      <c r="I324" s="2" t="str">
        <f t="shared" si="10"/>
        <v/>
      </c>
      <c r="J324" s="2">
        <f t="shared" si="11"/>
        <v>1</v>
      </c>
      <c r="K324" s="2">
        <v>2013</v>
      </c>
      <c r="L324" s="2" t="s">
        <v>36</v>
      </c>
    </row>
    <row r="325" spans="1:12" x14ac:dyDescent="0.2">
      <c r="A325" s="1" t="s">
        <v>79</v>
      </c>
      <c r="B325" s="2" t="s">
        <v>808</v>
      </c>
      <c r="C325" s="2" t="s">
        <v>15</v>
      </c>
      <c r="D325" s="2" t="s">
        <v>2266</v>
      </c>
      <c r="E325" s="2" t="s">
        <v>2175</v>
      </c>
      <c r="F325" s="2">
        <v>38.229999999999997</v>
      </c>
      <c r="G325" s="2">
        <v>61.77</v>
      </c>
      <c r="H325" s="2" t="s">
        <v>26</v>
      </c>
      <c r="I325" s="2" t="str">
        <f t="shared" si="10"/>
        <v/>
      </c>
      <c r="J325" s="2">
        <f t="shared" si="11"/>
        <v>1</v>
      </c>
      <c r="K325" s="2">
        <v>2020</v>
      </c>
      <c r="L325" s="2" t="s">
        <v>21</v>
      </c>
    </row>
    <row r="326" spans="1:12" x14ac:dyDescent="0.2">
      <c r="A326" s="1" t="s">
        <v>13</v>
      </c>
      <c r="B326" s="2" t="s">
        <v>1007</v>
      </c>
      <c r="C326" s="2" t="s">
        <v>15</v>
      </c>
      <c r="D326" s="2" t="s">
        <v>1008</v>
      </c>
      <c r="E326" s="2" t="s">
        <v>395</v>
      </c>
      <c r="F326" s="2">
        <v>38.299999999999997</v>
      </c>
      <c r="G326" s="2">
        <v>61.7</v>
      </c>
      <c r="H326" s="2" t="s">
        <v>26</v>
      </c>
      <c r="I326" s="2" t="str">
        <f t="shared" si="10"/>
        <v/>
      </c>
      <c r="J326" s="2">
        <f t="shared" si="11"/>
        <v>1</v>
      </c>
      <c r="K326" s="2">
        <v>2005</v>
      </c>
      <c r="L326" s="2" t="s">
        <v>77</v>
      </c>
    </row>
    <row r="327" spans="1:12" x14ac:dyDescent="0.2">
      <c r="A327" s="1" t="s">
        <v>296</v>
      </c>
      <c r="B327" s="2" t="s">
        <v>528</v>
      </c>
      <c r="C327" s="2" t="s">
        <v>15</v>
      </c>
      <c r="D327" s="2" t="s">
        <v>1116</v>
      </c>
      <c r="E327" s="2" t="s">
        <v>395</v>
      </c>
      <c r="F327" s="2">
        <v>38.4</v>
      </c>
      <c r="G327" s="2">
        <v>61.6</v>
      </c>
      <c r="H327" s="2" t="s">
        <v>26</v>
      </c>
      <c r="I327" s="2" t="str">
        <f t="shared" si="10"/>
        <v/>
      </c>
      <c r="J327" s="2">
        <f t="shared" si="11"/>
        <v>1</v>
      </c>
      <c r="K327" s="2">
        <v>2004</v>
      </c>
      <c r="L327" s="2" t="s">
        <v>21</v>
      </c>
    </row>
    <row r="328" spans="1:12" x14ac:dyDescent="0.2">
      <c r="A328" s="1" t="s">
        <v>108</v>
      </c>
      <c r="B328" s="2" t="s">
        <v>147</v>
      </c>
      <c r="C328" s="2" t="s">
        <v>15</v>
      </c>
      <c r="D328" s="2" t="s">
        <v>1731</v>
      </c>
      <c r="E328" s="2" t="s">
        <v>1692</v>
      </c>
      <c r="F328" s="2">
        <v>38.4</v>
      </c>
      <c r="G328" s="2">
        <v>61.6</v>
      </c>
      <c r="H328" s="2" t="s">
        <v>26</v>
      </c>
      <c r="I328" s="2" t="str">
        <f t="shared" si="10"/>
        <v/>
      </c>
      <c r="J328" s="2">
        <f t="shared" si="11"/>
        <v>1</v>
      </c>
      <c r="K328" s="2">
        <v>2015</v>
      </c>
      <c r="L328" s="2" t="s">
        <v>36</v>
      </c>
    </row>
    <row r="329" spans="1:12" x14ac:dyDescent="0.2">
      <c r="A329" s="1" t="s">
        <v>45</v>
      </c>
      <c r="B329" s="2" t="s">
        <v>1244</v>
      </c>
      <c r="C329" s="2" t="s">
        <v>15</v>
      </c>
      <c r="D329" s="2" t="s">
        <v>1243</v>
      </c>
      <c r="E329" s="2" t="s">
        <v>395</v>
      </c>
      <c r="F329" s="2">
        <v>38.4</v>
      </c>
      <c r="G329" s="2">
        <v>61.6</v>
      </c>
      <c r="H329" s="2" t="s">
        <v>26</v>
      </c>
      <c r="I329" s="2" t="str">
        <f t="shared" si="10"/>
        <v/>
      </c>
      <c r="J329" s="2">
        <f t="shared" si="11"/>
        <v>1</v>
      </c>
      <c r="K329" s="2">
        <v>2000</v>
      </c>
      <c r="L329" s="2" t="s">
        <v>21</v>
      </c>
    </row>
    <row r="330" spans="1:12" x14ac:dyDescent="0.2">
      <c r="A330" s="1" t="s">
        <v>391</v>
      </c>
      <c r="B330" s="2" t="s">
        <v>4216</v>
      </c>
      <c r="C330" s="2" t="s">
        <v>24</v>
      </c>
      <c r="D330" s="4">
        <v>11000000</v>
      </c>
      <c r="E330" s="2" t="s">
        <v>3438</v>
      </c>
      <c r="F330" s="2">
        <v>38.5</v>
      </c>
      <c r="G330" s="2">
        <v>61.5</v>
      </c>
      <c r="H330" s="2" t="s">
        <v>26</v>
      </c>
      <c r="I330" s="2" t="str">
        <f t="shared" si="10"/>
        <v/>
      </c>
      <c r="J330" s="2">
        <f t="shared" si="11"/>
        <v>1</v>
      </c>
      <c r="K330" s="2">
        <v>2012</v>
      </c>
      <c r="L330" s="2" t="s">
        <v>21</v>
      </c>
    </row>
    <row r="331" spans="1:12" x14ac:dyDescent="0.2">
      <c r="A331" s="1" t="s">
        <v>13</v>
      </c>
      <c r="B331" s="2" t="s">
        <v>832</v>
      </c>
      <c r="C331" s="2" t="s">
        <v>15</v>
      </c>
      <c r="D331" s="2" t="s">
        <v>1243</v>
      </c>
      <c r="E331" s="2" t="s">
        <v>395</v>
      </c>
      <c r="F331" s="2">
        <v>38.5</v>
      </c>
      <c r="G331" s="2">
        <v>61.5</v>
      </c>
      <c r="H331" s="2" t="s">
        <v>26</v>
      </c>
      <c r="I331" s="2" t="str">
        <f t="shared" si="10"/>
        <v/>
      </c>
      <c r="J331" s="2">
        <f t="shared" si="11"/>
        <v>1</v>
      </c>
      <c r="K331" s="2">
        <v>2000</v>
      </c>
      <c r="L331" s="2" t="s">
        <v>21</v>
      </c>
    </row>
    <row r="332" spans="1:12" x14ac:dyDescent="0.2">
      <c r="A332" s="1" t="s">
        <v>83</v>
      </c>
      <c r="B332" s="2" t="s">
        <v>84</v>
      </c>
      <c r="C332" s="2" t="s">
        <v>15</v>
      </c>
      <c r="D332" s="2" t="s">
        <v>738</v>
      </c>
      <c r="E332" s="2" t="s">
        <v>395</v>
      </c>
      <c r="F332" s="2">
        <v>38.5</v>
      </c>
      <c r="G332" s="2">
        <v>61.5</v>
      </c>
      <c r="H332" s="2" t="s">
        <v>26</v>
      </c>
      <c r="I332" s="2" t="str">
        <f t="shared" si="10"/>
        <v/>
      </c>
      <c r="J332" s="2">
        <f t="shared" si="11"/>
        <v>1</v>
      </c>
      <c r="K332" s="2">
        <v>2010</v>
      </c>
      <c r="L332" s="2" t="s">
        <v>21</v>
      </c>
    </row>
    <row r="333" spans="1:12" x14ac:dyDescent="0.2">
      <c r="A333" s="1" t="s">
        <v>269</v>
      </c>
      <c r="B333" s="2" t="s">
        <v>1312</v>
      </c>
      <c r="C333" s="2" t="s">
        <v>15</v>
      </c>
      <c r="D333" s="2" t="s">
        <v>1313</v>
      </c>
      <c r="E333" s="2" t="s">
        <v>395</v>
      </c>
      <c r="F333" s="2">
        <v>38.5</v>
      </c>
      <c r="G333" s="2">
        <v>61.5</v>
      </c>
      <c r="H333" s="2" t="s">
        <v>26</v>
      </c>
      <c r="I333" s="2" t="str">
        <f t="shared" si="10"/>
        <v/>
      </c>
      <c r="J333" s="2">
        <f t="shared" si="11"/>
        <v>1</v>
      </c>
      <c r="K333" s="2">
        <v>1998</v>
      </c>
      <c r="L333" s="2" t="s">
        <v>21</v>
      </c>
    </row>
    <row r="334" spans="1:12" x14ac:dyDescent="0.2">
      <c r="A334" s="1" t="s">
        <v>308</v>
      </c>
      <c r="B334" s="2" t="s">
        <v>4116</v>
      </c>
      <c r="C334" s="2" t="s">
        <v>24</v>
      </c>
      <c r="D334" s="4">
        <v>67000000</v>
      </c>
      <c r="E334" s="2" t="s">
        <v>3438</v>
      </c>
      <c r="F334" s="2">
        <v>38.5</v>
      </c>
      <c r="G334" s="2">
        <v>61.5</v>
      </c>
      <c r="H334" s="2" t="s">
        <v>26</v>
      </c>
      <c r="I334" s="2" t="str">
        <f t="shared" si="10"/>
        <v/>
      </c>
      <c r="J334" s="2">
        <f t="shared" si="11"/>
        <v>1</v>
      </c>
      <c r="K334" s="2">
        <v>2014</v>
      </c>
      <c r="L334" s="2" t="s">
        <v>21</v>
      </c>
    </row>
    <row r="335" spans="1:12" x14ac:dyDescent="0.2">
      <c r="A335" s="1" t="s">
        <v>13</v>
      </c>
      <c r="B335" s="2" t="s">
        <v>1941</v>
      </c>
      <c r="C335" s="2" t="s">
        <v>15</v>
      </c>
      <c r="D335" s="2" t="s">
        <v>2370</v>
      </c>
      <c r="E335" s="2" t="s">
        <v>2175</v>
      </c>
      <c r="F335" s="2">
        <v>38.520000000000003</v>
      </c>
      <c r="G335" s="2">
        <v>61.48</v>
      </c>
      <c r="H335" s="2" t="s">
        <v>26</v>
      </c>
      <c r="I335" s="2" t="str">
        <f t="shared" si="10"/>
        <v/>
      </c>
      <c r="J335" s="2">
        <f t="shared" si="11"/>
        <v>1</v>
      </c>
      <c r="K335" s="2">
        <v>2020</v>
      </c>
      <c r="L335" s="2" t="s">
        <v>49</v>
      </c>
    </row>
    <row r="336" spans="1:12" x14ac:dyDescent="0.2">
      <c r="A336" s="1" t="s">
        <v>69</v>
      </c>
      <c r="B336" s="2" t="s">
        <v>4077</v>
      </c>
      <c r="C336" s="2" t="s">
        <v>24</v>
      </c>
      <c r="D336" s="4">
        <v>207000000</v>
      </c>
      <c r="E336" s="2" t="s">
        <v>3438</v>
      </c>
      <c r="F336" s="2">
        <v>38.6</v>
      </c>
      <c r="G336" s="2">
        <v>61.4</v>
      </c>
      <c r="H336" s="2" t="s">
        <v>26</v>
      </c>
      <c r="I336" s="2" t="str">
        <f t="shared" si="10"/>
        <v/>
      </c>
      <c r="J336" s="2">
        <f t="shared" si="11"/>
        <v>1</v>
      </c>
      <c r="K336" s="2">
        <v>2014</v>
      </c>
      <c r="L336" s="2" t="s">
        <v>21</v>
      </c>
    </row>
    <row r="337" spans="1:12" x14ac:dyDescent="0.2">
      <c r="A337" s="1" t="s">
        <v>122</v>
      </c>
      <c r="B337" s="2" t="s">
        <v>3590</v>
      </c>
      <c r="C337" s="2" t="s">
        <v>24</v>
      </c>
      <c r="D337" s="2">
        <v>120000000</v>
      </c>
      <c r="E337" s="2" t="s">
        <v>3438</v>
      </c>
      <c r="F337" s="2">
        <v>38.630000000000003</v>
      </c>
      <c r="G337" s="2">
        <v>61.37</v>
      </c>
      <c r="H337" s="2" t="s">
        <v>26</v>
      </c>
      <c r="I337" s="2" t="str">
        <f t="shared" si="10"/>
        <v/>
      </c>
      <c r="J337" s="2">
        <f t="shared" si="11"/>
        <v>1</v>
      </c>
      <c r="K337" s="2">
        <v>2020</v>
      </c>
      <c r="L337" s="2" t="s">
        <v>49</v>
      </c>
    </row>
    <row r="338" spans="1:12" x14ac:dyDescent="0.2">
      <c r="A338" s="1" t="s">
        <v>60</v>
      </c>
      <c r="B338" s="2" t="s">
        <v>61</v>
      </c>
      <c r="C338" s="2" t="s">
        <v>15</v>
      </c>
      <c r="D338" s="2" t="s">
        <v>1438</v>
      </c>
      <c r="E338" s="2" t="s">
        <v>395</v>
      </c>
      <c r="F338" s="2">
        <v>38.700000000000003</v>
      </c>
      <c r="G338" s="2">
        <v>61.3</v>
      </c>
      <c r="H338" s="2" t="s">
        <v>26</v>
      </c>
      <c r="I338" s="2" t="str">
        <f t="shared" si="10"/>
        <v/>
      </c>
      <c r="J338" s="2">
        <f t="shared" si="11"/>
        <v>1</v>
      </c>
      <c r="K338" s="2">
        <v>1994</v>
      </c>
      <c r="L338" s="2" t="s">
        <v>21</v>
      </c>
    </row>
    <row r="339" spans="1:12" x14ac:dyDescent="0.2">
      <c r="A339" s="1" t="s">
        <v>91</v>
      </c>
      <c r="B339" s="2" t="s">
        <v>765</v>
      </c>
      <c r="C339" s="2" t="s">
        <v>15</v>
      </c>
      <c r="D339" s="2" t="s">
        <v>817</v>
      </c>
      <c r="E339" s="2" t="s">
        <v>395</v>
      </c>
      <c r="F339" s="2">
        <v>38.700000000000003</v>
      </c>
      <c r="G339" s="2">
        <v>61.3</v>
      </c>
      <c r="H339" s="2" t="s">
        <v>26</v>
      </c>
      <c r="I339" s="2" t="str">
        <f t="shared" si="10"/>
        <v/>
      </c>
      <c r="J339" s="2">
        <f t="shared" si="11"/>
        <v>1</v>
      </c>
      <c r="K339" s="2">
        <v>2009</v>
      </c>
      <c r="L339" s="2" t="s">
        <v>36</v>
      </c>
    </row>
    <row r="340" spans="1:12" x14ac:dyDescent="0.2">
      <c r="A340" s="1" t="s">
        <v>52</v>
      </c>
      <c r="B340" s="2" t="s">
        <v>710</v>
      </c>
      <c r="C340" s="2" t="s">
        <v>15</v>
      </c>
      <c r="D340" s="2" t="s">
        <v>1592</v>
      </c>
      <c r="E340" s="2" t="s">
        <v>1474</v>
      </c>
      <c r="F340" s="2">
        <v>38.700000000000003</v>
      </c>
      <c r="G340" s="2">
        <v>61.3</v>
      </c>
      <c r="H340" s="2" t="s">
        <v>26</v>
      </c>
      <c r="I340" s="2" t="str">
        <f t="shared" si="10"/>
        <v/>
      </c>
      <c r="J340" s="2">
        <f t="shared" si="11"/>
        <v>1</v>
      </c>
      <c r="K340" s="2">
        <v>1990</v>
      </c>
      <c r="L340" s="2" t="s">
        <v>21</v>
      </c>
    </row>
    <row r="341" spans="1:12" x14ac:dyDescent="0.2">
      <c r="A341" s="1" t="s">
        <v>100</v>
      </c>
      <c r="B341" s="2" t="s">
        <v>332</v>
      </c>
      <c r="C341" s="2" t="s">
        <v>15</v>
      </c>
      <c r="D341" s="2" t="s">
        <v>5476</v>
      </c>
      <c r="E341" s="2" t="s">
        <v>4991</v>
      </c>
      <c r="F341" s="2">
        <v>38.700000000000003</v>
      </c>
      <c r="G341" s="2">
        <v>61.3</v>
      </c>
      <c r="H341" s="2" t="s">
        <v>26</v>
      </c>
      <c r="I341" s="2" t="str">
        <f t="shared" si="10"/>
        <v/>
      </c>
      <c r="J341" s="2">
        <f t="shared" si="11"/>
        <v>1</v>
      </c>
      <c r="K341" s="2">
        <v>2004</v>
      </c>
      <c r="L341" s="2" t="s">
        <v>21</v>
      </c>
    </row>
    <row r="342" spans="1:12" x14ac:dyDescent="0.2">
      <c r="A342" s="1" t="s">
        <v>56</v>
      </c>
      <c r="B342" s="2" t="s">
        <v>637</v>
      </c>
      <c r="C342" s="2" t="s">
        <v>15</v>
      </c>
      <c r="D342" s="2" t="s">
        <v>776</v>
      </c>
      <c r="E342" s="2" t="s">
        <v>395</v>
      </c>
      <c r="F342" s="2">
        <v>38.799999999999997</v>
      </c>
      <c r="G342" s="2">
        <v>61.2</v>
      </c>
      <c r="H342" s="2" t="s">
        <v>26</v>
      </c>
      <c r="I342" s="2" t="str">
        <f t="shared" si="10"/>
        <v/>
      </c>
      <c r="J342" s="2">
        <f t="shared" si="11"/>
        <v>1</v>
      </c>
      <c r="K342" s="2">
        <v>2010</v>
      </c>
      <c r="L342" s="2" t="s">
        <v>21</v>
      </c>
    </row>
    <row r="343" spans="1:12" x14ac:dyDescent="0.2">
      <c r="A343" s="1" t="s">
        <v>100</v>
      </c>
      <c r="B343" s="2" t="s">
        <v>134</v>
      </c>
      <c r="C343" s="2" t="s">
        <v>42</v>
      </c>
      <c r="D343" s="2" t="s">
        <v>135</v>
      </c>
      <c r="E343" s="2" t="s">
        <v>133</v>
      </c>
      <c r="F343" s="2">
        <v>38.799999999999997</v>
      </c>
      <c r="G343" s="2">
        <v>61.2</v>
      </c>
      <c r="H343" s="2" t="s">
        <v>26</v>
      </c>
      <c r="I343" s="2" t="str">
        <f t="shared" si="10"/>
        <v/>
      </c>
      <c r="J343" s="2">
        <f t="shared" si="11"/>
        <v>1</v>
      </c>
      <c r="K343" s="2">
        <v>2014</v>
      </c>
      <c r="L343" s="2" t="s">
        <v>21</v>
      </c>
    </row>
    <row r="344" spans="1:12" x14ac:dyDescent="0.2">
      <c r="A344" s="1" t="s">
        <v>220</v>
      </c>
      <c r="B344" s="2" t="s">
        <v>3511</v>
      </c>
      <c r="C344" s="2" t="s">
        <v>24</v>
      </c>
      <c r="D344" s="4">
        <v>11000000</v>
      </c>
      <c r="E344" s="2" t="s">
        <v>3438</v>
      </c>
      <c r="F344" s="2">
        <v>38.799999999999997</v>
      </c>
      <c r="G344" s="2">
        <v>61.2</v>
      </c>
      <c r="H344" s="2" t="s">
        <v>26</v>
      </c>
      <c r="I344" s="2" t="str">
        <f t="shared" si="10"/>
        <v/>
      </c>
      <c r="J344" s="2">
        <f t="shared" si="11"/>
        <v>1</v>
      </c>
      <c r="K344" s="2">
        <v>2010</v>
      </c>
      <c r="L344" s="2" t="s">
        <v>21</v>
      </c>
    </row>
    <row r="345" spans="1:12" x14ac:dyDescent="0.2">
      <c r="A345" s="1" t="s">
        <v>220</v>
      </c>
      <c r="B345" s="2" t="s">
        <v>423</v>
      </c>
      <c r="C345" s="2" t="s">
        <v>15</v>
      </c>
      <c r="D345" s="2" t="s">
        <v>1053</v>
      </c>
      <c r="E345" s="2" t="s">
        <v>395</v>
      </c>
      <c r="F345" s="2">
        <v>38.9</v>
      </c>
      <c r="G345" s="2">
        <v>61.2</v>
      </c>
      <c r="H345" s="2" t="s">
        <v>26</v>
      </c>
      <c r="I345" s="2" t="str">
        <f t="shared" si="10"/>
        <v/>
      </c>
      <c r="J345" s="2">
        <f t="shared" si="11"/>
        <v>1</v>
      </c>
      <c r="K345" s="2">
        <v>2004</v>
      </c>
      <c r="L345" s="2" t="s">
        <v>21</v>
      </c>
    </row>
    <row r="346" spans="1:12" x14ac:dyDescent="0.2">
      <c r="A346" s="1" t="s">
        <v>943</v>
      </c>
      <c r="B346" s="2" t="s">
        <v>944</v>
      </c>
      <c r="C346" s="2" t="s">
        <v>15</v>
      </c>
      <c r="D346" s="2" t="s">
        <v>830</v>
      </c>
      <c r="E346" s="2" t="s">
        <v>395</v>
      </c>
      <c r="F346" s="2">
        <v>38.9</v>
      </c>
      <c r="G346" s="2">
        <v>61.1</v>
      </c>
      <c r="H346" s="2" t="s">
        <v>26</v>
      </c>
      <c r="I346" s="2" t="str">
        <f t="shared" si="10"/>
        <v/>
      </c>
      <c r="J346" s="2">
        <f t="shared" si="11"/>
        <v>1</v>
      </c>
      <c r="K346" s="2">
        <v>2006</v>
      </c>
      <c r="L346" s="2" t="s">
        <v>21</v>
      </c>
    </row>
    <row r="347" spans="1:12" x14ac:dyDescent="0.2">
      <c r="A347" s="1" t="s">
        <v>280</v>
      </c>
      <c r="B347" s="2" t="s">
        <v>1931</v>
      </c>
      <c r="C347" s="2" t="s">
        <v>15</v>
      </c>
      <c r="D347" s="2" t="s">
        <v>1932</v>
      </c>
      <c r="E347" s="2" t="s">
        <v>1811</v>
      </c>
      <c r="F347" s="2">
        <v>38.9</v>
      </c>
      <c r="G347" s="2">
        <v>61.1</v>
      </c>
      <c r="H347" s="2" t="s">
        <v>26</v>
      </c>
      <c r="I347" s="2" t="str">
        <f t="shared" si="10"/>
        <v/>
      </c>
      <c r="J347" s="2">
        <f t="shared" si="11"/>
        <v>1</v>
      </c>
      <c r="K347" s="2">
        <v>1996</v>
      </c>
      <c r="L347" s="2" t="s">
        <v>21</v>
      </c>
    </row>
    <row r="348" spans="1:12" x14ac:dyDescent="0.2">
      <c r="A348" s="1" t="s">
        <v>1272</v>
      </c>
      <c r="B348" s="2" t="s">
        <v>1441</v>
      </c>
      <c r="C348" s="2" t="s">
        <v>15</v>
      </c>
      <c r="D348" s="2" t="s">
        <v>1442</v>
      </c>
      <c r="E348" s="2" t="s">
        <v>395</v>
      </c>
      <c r="F348" s="2">
        <v>38.9</v>
      </c>
      <c r="G348" s="2">
        <v>61.1</v>
      </c>
      <c r="H348" s="2" t="s">
        <v>26</v>
      </c>
      <c r="I348" s="2" t="str">
        <f t="shared" si="10"/>
        <v/>
      </c>
      <c r="J348" s="2">
        <f t="shared" si="11"/>
        <v>1</v>
      </c>
      <c r="K348" s="2">
        <v>1994</v>
      </c>
      <c r="L348" s="2" t="s">
        <v>21</v>
      </c>
    </row>
    <row r="349" spans="1:12" x14ac:dyDescent="0.2">
      <c r="A349" s="1" t="s">
        <v>91</v>
      </c>
      <c r="B349" s="2" t="s">
        <v>2024</v>
      </c>
      <c r="C349" s="2" t="s">
        <v>24</v>
      </c>
      <c r="D349" s="4">
        <v>45000000</v>
      </c>
      <c r="E349" s="2" t="s">
        <v>1978</v>
      </c>
      <c r="F349" s="2">
        <v>38.909999999999997</v>
      </c>
      <c r="G349" s="2">
        <v>61.09</v>
      </c>
      <c r="H349" s="2" t="s">
        <v>26</v>
      </c>
      <c r="I349" s="2" t="str">
        <f t="shared" si="10"/>
        <v/>
      </c>
      <c r="J349" s="2">
        <f t="shared" si="11"/>
        <v>1</v>
      </c>
      <c r="K349" s="2">
        <v>2015</v>
      </c>
      <c r="L349" s="2" t="s">
        <v>36</v>
      </c>
    </row>
    <row r="350" spans="1:12" x14ac:dyDescent="0.2">
      <c r="A350" s="1" t="s">
        <v>22</v>
      </c>
      <c r="B350" s="2" t="s">
        <v>3540</v>
      </c>
      <c r="C350" s="2" t="s">
        <v>24</v>
      </c>
      <c r="D350" s="2">
        <v>310000000</v>
      </c>
      <c r="E350" s="2" t="s">
        <v>3438</v>
      </c>
      <c r="F350" s="2">
        <v>38.93</v>
      </c>
      <c r="G350" s="2">
        <v>61.07</v>
      </c>
      <c r="H350" s="2" t="s">
        <v>26</v>
      </c>
      <c r="I350" s="2" t="str">
        <f t="shared" si="10"/>
        <v/>
      </c>
      <c r="J350" s="2">
        <f t="shared" si="11"/>
        <v>1</v>
      </c>
      <c r="K350" s="2">
        <v>2020</v>
      </c>
      <c r="L350" s="2" t="s">
        <v>49</v>
      </c>
    </row>
    <row r="351" spans="1:12" x14ac:dyDescent="0.2">
      <c r="A351" s="1" t="s">
        <v>116</v>
      </c>
      <c r="B351" s="2" t="s">
        <v>705</v>
      </c>
      <c r="C351" s="2" t="s">
        <v>15</v>
      </c>
      <c r="D351" s="2" t="s">
        <v>3253</v>
      </c>
      <c r="E351" s="2" t="s">
        <v>2175</v>
      </c>
      <c r="F351" s="2">
        <v>39</v>
      </c>
      <c r="G351" s="2">
        <v>61</v>
      </c>
      <c r="H351" s="2" t="s">
        <v>26</v>
      </c>
      <c r="I351" s="2" t="str">
        <f t="shared" si="10"/>
        <v/>
      </c>
      <c r="J351" s="2">
        <f t="shared" si="11"/>
        <v>1</v>
      </c>
      <c r="K351" s="2">
        <v>1988</v>
      </c>
      <c r="L351" s="2" t="s">
        <v>21</v>
      </c>
    </row>
    <row r="352" spans="1:12" x14ac:dyDescent="0.2">
      <c r="A352" s="1" t="s">
        <v>363</v>
      </c>
      <c r="B352" s="2" t="s">
        <v>1064</v>
      </c>
      <c r="C352" s="2" t="s">
        <v>15</v>
      </c>
      <c r="D352" s="2" t="s">
        <v>3260</v>
      </c>
      <c r="E352" s="2" t="s">
        <v>2175</v>
      </c>
      <c r="F352" s="2">
        <v>39</v>
      </c>
      <c r="G352" s="2">
        <v>61</v>
      </c>
      <c r="H352" s="2" t="s">
        <v>26</v>
      </c>
      <c r="I352" s="2" t="str">
        <f t="shared" si="10"/>
        <v/>
      </c>
      <c r="J352" s="2">
        <f t="shared" si="11"/>
        <v>1</v>
      </c>
      <c r="K352" s="2">
        <v>1988</v>
      </c>
      <c r="L352" s="2" t="s">
        <v>21</v>
      </c>
    </row>
    <row r="353" spans="1:12" x14ac:dyDescent="0.2">
      <c r="A353" s="1" t="s">
        <v>491</v>
      </c>
      <c r="B353" s="2" t="s">
        <v>519</v>
      </c>
      <c r="C353" s="2" t="s">
        <v>15</v>
      </c>
      <c r="D353" s="2" t="s">
        <v>1419</v>
      </c>
      <c r="E353" s="2" t="s">
        <v>395</v>
      </c>
      <c r="F353" s="2">
        <v>39</v>
      </c>
      <c r="G353" s="2">
        <v>61</v>
      </c>
      <c r="H353" s="2" t="s">
        <v>26</v>
      </c>
      <c r="I353" s="2" t="str">
        <f t="shared" si="10"/>
        <v/>
      </c>
      <c r="J353" s="2">
        <f t="shared" si="11"/>
        <v>1</v>
      </c>
      <c r="K353" s="2">
        <v>1996</v>
      </c>
      <c r="L353" s="2" t="s">
        <v>21</v>
      </c>
    </row>
    <row r="354" spans="1:12" x14ac:dyDescent="0.2">
      <c r="A354" s="1" t="s">
        <v>532</v>
      </c>
      <c r="B354" s="2" t="s">
        <v>3644</v>
      </c>
      <c r="C354" s="2" t="s">
        <v>24</v>
      </c>
      <c r="D354" s="2">
        <v>4000000</v>
      </c>
      <c r="E354" s="2" t="s">
        <v>3438</v>
      </c>
      <c r="F354" s="2">
        <v>39.04</v>
      </c>
      <c r="G354" s="2">
        <v>60.96</v>
      </c>
      <c r="H354" s="2" t="s">
        <v>26</v>
      </c>
      <c r="I354" s="2" t="str">
        <f t="shared" si="10"/>
        <v/>
      </c>
      <c r="J354" s="2">
        <f t="shared" si="11"/>
        <v>1</v>
      </c>
      <c r="K354" s="2">
        <v>2020</v>
      </c>
      <c r="L354" s="2" t="s">
        <v>49</v>
      </c>
    </row>
    <row r="355" spans="1:12" x14ac:dyDescent="0.2">
      <c r="A355" s="1" t="s">
        <v>943</v>
      </c>
      <c r="B355" s="2" t="s">
        <v>944</v>
      </c>
      <c r="C355" s="2" t="s">
        <v>42</v>
      </c>
      <c r="D355" s="2" t="s">
        <v>1359</v>
      </c>
      <c r="E355" s="2" t="s">
        <v>395</v>
      </c>
      <c r="F355" s="2">
        <v>39.1</v>
      </c>
      <c r="G355" s="2">
        <v>60.9</v>
      </c>
      <c r="H355" s="2" t="s">
        <v>26</v>
      </c>
      <c r="I355" s="2" t="str">
        <f t="shared" si="10"/>
        <v/>
      </c>
      <c r="J355" s="2">
        <f t="shared" si="11"/>
        <v>1</v>
      </c>
      <c r="K355" s="2">
        <v>1998</v>
      </c>
      <c r="L355" s="2" t="s">
        <v>49</v>
      </c>
    </row>
    <row r="356" spans="1:12" x14ac:dyDescent="0.2">
      <c r="A356" s="1" t="s">
        <v>116</v>
      </c>
      <c r="B356" s="2" t="s">
        <v>705</v>
      </c>
      <c r="C356" s="2" t="s">
        <v>15</v>
      </c>
      <c r="D356" s="2" t="s">
        <v>1387</v>
      </c>
      <c r="E356" s="2" t="s">
        <v>395</v>
      </c>
      <c r="F356" s="2">
        <v>39.1</v>
      </c>
      <c r="G356" s="2">
        <v>60.9</v>
      </c>
      <c r="H356" s="2" t="s">
        <v>26</v>
      </c>
      <c r="I356" s="2" t="str">
        <f t="shared" si="10"/>
        <v/>
      </c>
      <c r="J356" s="2">
        <f t="shared" si="11"/>
        <v>1</v>
      </c>
      <c r="K356" s="2">
        <v>1996</v>
      </c>
      <c r="L356" s="2" t="s">
        <v>21</v>
      </c>
    </row>
    <row r="357" spans="1:12" x14ac:dyDescent="0.2">
      <c r="A357" s="1" t="s">
        <v>491</v>
      </c>
      <c r="B357" s="2" t="s">
        <v>519</v>
      </c>
      <c r="C357" s="2" t="s">
        <v>15</v>
      </c>
      <c r="D357" s="2" t="s">
        <v>520</v>
      </c>
      <c r="E357" s="2" t="s">
        <v>395</v>
      </c>
      <c r="F357" s="2">
        <v>39.200000000000003</v>
      </c>
      <c r="G357" s="2">
        <v>60.9</v>
      </c>
      <c r="H357" s="2" t="s">
        <v>26</v>
      </c>
      <c r="I357" s="2" t="str">
        <f t="shared" si="10"/>
        <v/>
      </c>
      <c r="J357" s="2">
        <f t="shared" si="11"/>
        <v>1</v>
      </c>
      <c r="K357" s="2">
        <v>2014</v>
      </c>
      <c r="L357" s="2" t="s">
        <v>21</v>
      </c>
    </row>
    <row r="358" spans="1:12" x14ac:dyDescent="0.2">
      <c r="A358" s="1" t="s">
        <v>100</v>
      </c>
      <c r="B358" s="2" t="s">
        <v>332</v>
      </c>
      <c r="C358" s="2" t="s">
        <v>15</v>
      </c>
      <c r="D358" s="2" t="s">
        <v>1522</v>
      </c>
      <c r="E358" s="2" t="s">
        <v>1474</v>
      </c>
      <c r="F358" s="2">
        <v>39.1</v>
      </c>
      <c r="G358" s="2">
        <v>60.9</v>
      </c>
      <c r="H358" s="2" t="s">
        <v>26</v>
      </c>
      <c r="I358" s="2" t="str">
        <f t="shared" si="10"/>
        <v/>
      </c>
      <c r="J358" s="2">
        <f t="shared" si="11"/>
        <v>1</v>
      </c>
      <c r="K358" s="2">
        <v>2006</v>
      </c>
      <c r="L358" s="2" t="s">
        <v>21</v>
      </c>
    </row>
    <row r="359" spans="1:12" x14ac:dyDescent="0.2">
      <c r="A359" s="1" t="s">
        <v>23</v>
      </c>
      <c r="B359" s="2" t="s">
        <v>23</v>
      </c>
      <c r="C359" s="2" t="s">
        <v>15</v>
      </c>
      <c r="D359" s="2" t="s">
        <v>4513</v>
      </c>
      <c r="E359" s="2" t="s">
        <v>3438</v>
      </c>
      <c r="F359" s="2">
        <v>39.1</v>
      </c>
      <c r="G359" s="2">
        <v>60.9</v>
      </c>
      <c r="H359" s="2" t="s">
        <v>26</v>
      </c>
      <c r="I359" s="2" t="str">
        <f t="shared" si="10"/>
        <v/>
      </c>
      <c r="J359" s="2">
        <f t="shared" si="11"/>
        <v>1</v>
      </c>
      <c r="K359" s="2">
        <v>2006</v>
      </c>
      <c r="L359" s="2" t="s">
        <v>49</v>
      </c>
    </row>
    <row r="360" spans="1:12" x14ac:dyDescent="0.2">
      <c r="A360" s="1" t="s">
        <v>52</v>
      </c>
      <c r="B360" s="2" t="s">
        <v>3588</v>
      </c>
      <c r="C360" s="2" t="s">
        <v>24</v>
      </c>
      <c r="D360" s="2">
        <v>900000000</v>
      </c>
      <c r="E360" s="2" t="s">
        <v>3438</v>
      </c>
      <c r="F360" s="2">
        <v>39.119999999999997</v>
      </c>
      <c r="G360" s="2">
        <v>60.88</v>
      </c>
      <c r="H360" s="2" t="s">
        <v>26</v>
      </c>
      <c r="I360" s="2" t="str">
        <f t="shared" si="10"/>
        <v/>
      </c>
      <c r="J360" s="2">
        <f t="shared" si="11"/>
        <v>1</v>
      </c>
      <c r="K360" s="2">
        <v>2020</v>
      </c>
      <c r="L360" s="2" t="s">
        <v>49</v>
      </c>
    </row>
    <row r="361" spans="1:12" x14ac:dyDescent="0.2">
      <c r="A361" s="1" t="s">
        <v>205</v>
      </c>
      <c r="B361" s="2" t="s">
        <v>1193</v>
      </c>
      <c r="C361" s="2" t="s">
        <v>15</v>
      </c>
      <c r="D361" s="2" t="s">
        <v>2845</v>
      </c>
      <c r="E361" s="2" t="s">
        <v>2175</v>
      </c>
      <c r="F361" s="2">
        <v>39.130000000000003</v>
      </c>
      <c r="G361" s="2">
        <v>60.87</v>
      </c>
      <c r="H361" s="2" t="s">
        <v>26</v>
      </c>
      <c r="I361" s="2" t="str">
        <f t="shared" si="10"/>
        <v/>
      </c>
      <c r="J361" s="2">
        <f t="shared" si="11"/>
        <v>1</v>
      </c>
      <c r="K361" s="2">
        <v>2016</v>
      </c>
      <c r="L361" s="2" t="s">
        <v>21</v>
      </c>
    </row>
    <row r="362" spans="1:12" x14ac:dyDescent="0.2">
      <c r="A362" s="1" t="s">
        <v>60</v>
      </c>
      <c r="B362" s="2" t="s">
        <v>61</v>
      </c>
      <c r="C362" s="2" t="s">
        <v>15</v>
      </c>
      <c r="D362" s="2" t="s">
        <v>2894</v>
      </c>
      <c r="E362" s="2" t="s">
        <v>2175</v>
      </c>
      <c r="F362" s="2">
        <v>39.130000000000003</v>
      </c>
      <c r="G362" s="2">
        <v>60.87</v>
      </c>
      <c r="H362" s="2" t="s">
        <v>26</v>
      </c>
      <c r="I362" s="2" t="str">
        <f t="shared" si="10"/>
        <v/>
      </c>
      <c r="J362" s="2">
        <f t="shared" si="11"/>
        <v>1</v>
      </c>
      <c r="K362" s="2">
        <v>2016</v>
      </c>
      <c r="L362" s="2" t="s">
        <v>21</v>
      </c>
    </row>
    <row r="363" spans="1:12" x14ac:dyDescent="0.2">
      <c r="A363" s="1" t="s">
        <v>66</v>
      </c>
      <c r="B363" s="2" t="s">
        <v>1462</v>
      </c>
      <c r="C363" s="2" t="s">
        <v>15</v>
      </c>
      <c r="D363" s="2" t="s">
        <v>1989</v>
      </c>
      <c r="E363" s="2" t="s">
        <v>1978</v>
      </c>
      <c r="F363" s="2">
        <v>39.19</v>
      </c>
      <c r="G363" s="2">
        <v>60.81</v>
      </c>
      <c r="H363" s="2" t="s">
        <v>26</v>
      </c>
      <c r="I363" s="2" t="str">
        <f t="shared" si="10"/>
        <v/>
      </c>
      <c r="J363" s="2">
        <f t="shared" si="11"/>
        <v>1</v>
      </c>
      <c r="K363" s="2">
        <v>2019</v>
      </c>
      <c r="L363" s="2" t="s">
        <v>36</v>
      </c>
    </row>
    <row r="364" spans="1:12" x14ac:dyDescent="0.2">
      <c r="A364" s="1" t="s">
        <v>87</v>
      </c>
      <c r="B364" s="2" t="s">
        <v>1971</v>
      </c>
      <c r="C364" s="2" t="s">
        <v>15</v>
      </c>
      <c r="D364" s="2" t="s">
        <v>1431</v>
      </c>
      <c r="E364" s="2" t="s">
        <v>2175</v>
      </c>
      <c r="F364" s="2">
        <v>39.200000000000003</v>
      </c>
      <c r="G364" s="2">
        <v>60.8</v>
      </c>
      <c r="H364" s="2" t="s">
        <v>26</v>
      </c>
      <c r="I364" s="2" t="str">
        <f t="shared" si="10"/>
        <v/>
      </c>
      <c r="J364" s="2">
        <f t="shared" si="11"/>
        <v>1</v>
      </c>
      <c r="K364" s="2">
        <v>1990</v>
      </c>
      <c r="L364" s="2" t="s">
        <v>21</v>
      </c>
    </row>
    <row r="365" spans="1:12" x14ac:dyDescent="0.2">
      <c r="A365" s="1" t="s">
        <v>87</v>
      </c>
      <c r="B365" s="2" t="s">
        <v>3234</v>
      </c>
      <c r="C365" s="2" t="s">
        <v>15</v>
      </c>
      <c r="D365" s="2" t="s">
        <v>1685</v>
      </c>
      <c r="E365" s="2" t="s">
        <v>2175</v>
      </c>
      <c r="F365" s="2">
        <v>39.200000000000003</v>
      </c>
      <c r="G365" s="2">
        <v>60.8</v>
      </c>
      <c r="H365" s="2" t="s">
        <v>26</v>
      </c>
      <c r="I365" s="2" t="str">
        <f t="shared" si="10"/>
        <v/>
      </c>
      <c r="J365" s="2">
        <f t="shared" si="11"/>
        <v>1</v>
      </c>
      <c r="K365" s="2">
        <v>1990</v>
      </c>
      <c r="L365" s="2" t="s">
        <v>21</v>
      </c>
    </row>
    <row r="366" spans="1:12" x14ac:dyDescent="0.2">
      <c r="A366" s="1" t="s">
        <v>269</v>
      </c>
      <c r="B366" s="2" t="s">
        <v>270</v>
      </c>
      <c r="C366" s="2" t="s">
        <v>42</v>
      </c>
      <c r="D366" s="2" t="s">
        <v>1957</v>
      </c>
      <c r="E366" s="2" t="s">
        <v>1956</v>
      </c>
      <c r="F366" s="2">
        <v>39.200000000000003</v>
      </c>
      <c r="G366" s="2">
        <v>60.8</v>
      </c>
      <c r="H366" s="2" t="s">
        <v>26</v>
      </c>
      <c r="I366" s="2" t="str">
        <f t="shared" si="10"/>
        <v/>
      </c>
      <c r="J366" s="2">
        <f t="shared" si="11"/>
        <v>1</v>
      </c>
      <c r="K366" s="2">
        <v>2010</v>
      </c>
      <c r="L366" s="2" t="s">
        <v>21</v>
      </c>
    </row>
    <row r="367" spans="1:12" x14ac:dyDescent="0.2">
      <c r="A367" s="1" t="s">
        <v>108</v>
      </c>
      <c r="B367" s="2" t="s">
        <v>5153</v>
      </c>
      <c r="C367" s="2" t="s">
        <v>15</v>
      </c>
      <c r="D367" s="2" t="s">
        <v>5572</v>
      </c>
      <c r="E367" s="2" t="s">
        <v>4991</v>
      </c>
      <c r="F367" s="2">
        <v>39.200000000000003</v>
      </c>
      <c r="G367" s="2">
        <v>60.8</v>
      </c>
      <c r="H367" s="2" t="s">
        <v>26</v>
      </c>
      <c r="I367" s="2" t="str">
        <f t="shared" si="10"/>
        <v/>
      </c>
      <c r="J367" s="2">
        <f t="shared" si="11"/>
        <v>1</v>
      </c>
      <c r="K367" s="2">
        <v>2002</v>
      </c>
      <c r="L367" s="2" t="s">
        <v>21</v>
      </c>
    </row>
    <row r="368" spans="1:12" x14ac:dyDescent="0.2">
      <c r="A368" s="1" t="s">
        <v>111</v>
      </c>
      <c r="B368" s="2" t="s">
        <v>1122</v>
      </c>
      <c r="C368" s="2" t="s">
        <v>15</v>
      </c>
      <c r="D368" s="2" t="s">
        <v>1123</v>
      </c>
      <c r="E368" s="2" t="s">
        <v>395</v>
      </c>
      <c r="F368" s="2">
        <v>39.200000000000003</v>
      </c>
      <c r="G368" s="2">
        <v>60.8</v>
      </c>
      <c r="H368" s="2" t="s">
        <v>26</v>
      </c>
      <c r="I368" s="2" t="str">
        <f t="shared" si="10"/>
        <v/>
      </c>
      <c r="J368" s="2">
        <f t="shared" si="11"/>
        <v>1</v>
      </c>
      <c r="K368" s="2">
        <v>2004</v>
      </c>
      <c r="L368" s="2" t="s">
        <v>21</v>
      </c>
    </row>
    <row r="369" spans="1:12" x14ac:dyDescent="0.2">
      <c r="A369" s="1" t="s">
        <v>374</v>
      </c>
      <c r="B369" s="2" t="s">
        <v>451</v>
      </c>
      <c r="C369" s="2" t="s">
        <v>15</v>
      </c>
      <c r="D369" s="2" t="s">
        <v>2958</v>
      </c>
      <c r="E369" s="2" t="s">
        <v>2175</v>
      </c>
      <c r="F369" s="2">
        <v>39.29</v>
      </c>
      <c r="G369" s="2">
        <v>60.71</v>
      </c>
      <c r="H369" s="2" t="s">
        <v>26</v>
      </c>
      <c r="I369" s="2" t="str">
        <f t="shared" si="10"/>
        <v/>
      </c>
      <c r="J369" s="2">
        <f t="shared" si="11"/>
        <v>1</v>
      </c>
      <c r="K369" s="2">
        <v>2009</v>
      </c>
      <c r="L369" s="2" t="s">
        <v>36</v>
      </c>
    </row>
    <row r="370" spans="1:12" x14ac:dyDescent="0.2">
      <c r="A370" s="1" t="s">
        <v>100</v>
      </c>
      <c r="B370" s="2" t="s">
        <v>101</v>
      </c>
      <c r="C370" s="2" t="s">
        <v>15</v>
      </c>
      <c r="D370" s="2" t="s">
        <v>5485</v>
      </c>
      <c r="E370" s="2" t="s">
        <v>4991</v>
      </c>
      <c r="F370" s="2">
        <v>39.299999999999997</v>
      </c>
      <c r="G370" s="2">
        <v>60.7</v>
      </c>
      <c r="H370" s="2" t="s">
        <v>26</v>
      </c>
      <c r="I370" s="2" t="str">
        <f t="shared" si="10"/>
        <v/>
      </c>
      <c r="J370" s="2">
        <f t="shared" si="11"/>
        <v>1</v>
      </c>
      <c r="K370" s="2">
        <v>2004</v>
      </c>
      <c r="L370" s="2" t="s">
        <v>21</v>
      </c>
    </row>
    <row r="371" spans="1:12" x14ac:dyDescent="0.2">
      <c r="A371" s="1" t="s">
        <v>248</v>
      </c>
      <c r="B371" s="2" t="s">
        <v>772</v>
      </c>
      <c r="C371" s="2" t="s">
        <v>42</v>
      </c>
      <c r="D371" s="2" t="s">
        <v>773</v>
      </c>
      <c r="E371" s="2" t="s">
        <v>395</v>
      </c>
      <c r="F371" s="2">
        <v>39.4</v>
      </c>
      <c r="G371" s="2">
        <v>60.6</v>
      </c>
      <c r="H371" s="2" t="s">
        <v>26</v>
      </c>
      <c r="I371" s="2" t="str">
        <f t="shared" si="10"/>
        <v/>
      </c>
      <c r="J371" s="2">
        <f t="shared" si="11"/>
        <v>1</v>
      </c>
      <c r="K371" s="2">
        <v>2010</v>
      </c>
      <c r="L371" s="2" t="s">
        <v>21</v>
      </c>
    </row>
    <row r="372" spans="1:12" x14ac:dyDescent="0.2">
      <c r="A372" s="1" t="s">
        <v>83</v>
      </c>
      <c r="B372" s="2" t="s">
        <v>84</v>
      </c>
      <c r="C372" s="2" t="s">
        <v>24</v>
      </c>
      <c r="D372" s="4">
        <v>73800000</v>
      </c>
      <c r="E372" s="2" t="s">
        <v>1956</v>
      </c>
      <c r="F372" s="2">
        <v>39.4</v>
      </c>
      <c r="G372" s="2">
        <v>60.6</v>
      </c>
      <c r="H372" s="2" t="s">
        <v>26</v>
      </c>
      <c r="I372" s="2" t="str">
        <f t="shared" si="10"/>
        <v/>
      </c>
      <c r="J372" s="2">
        <f t="shared" si="11"/>
        <v>1</v>
      </c>
      <c r="K372" s="2">
        <v>1990</v>
      </c>
      <c r="L372" s="2" t="s">
        <v>21</v>
      </c>
    </row>
    <row r="373" spans="1:12" x14ac:dyDescent="0.2">
      <c r="A373" s="1" t="s">
        <v>293</v>
      </c>
      <c r="B373" s="2" t="s">
        <v>953</v>
      </c>
      <c r="C373" s="2" t="s">
        <v>15</v>
      </c>
      <c r="D373" s="2" t="s">
        <v>1138</v>
      </c>
      <c r="E373" s="2" t="s">
        <v>395</v>
      </c>
      <c r="F373" s="2">
        <v>39.4</v>
      </c>
      <c r="G373" s="2">
        <v>60.6</v>
      </c>
      <c r="H373" s="2" t="s">
        <v>26</v>
      </c>
      <c r="I373" s="2" t="str">
        <f t="shared" si="10"/>
        <v/>
      </c>
      <c r="J373" s="2">
        <f t="shared" si="11"/>
        <v>1</v>
      </c>
      <c r="K373" s="2">
        <v>2002</v>
      </c>
      <c r="L373" s="2" t="s">
        <v>21</v>
      </c>
    </row>
    <row r="374" spans="1:12" x14ac:dyDescent="0.2">
      <c r="A374" s="1" t="s">
        <v>69</v>
      </c>
      <c r="B374" s="2" t="s">
        <v>236</v>
      </c>
      <c r="C374" s="2" t="s">
        <v>15</v>
      </c>
      <c r="D374" s="2" t="s">
        <v>237</v>
      </c>
      <c r="E374" s="2" t="s">
        <v>144</v>
      </c>
      <c r="F374" s="2">
        <v>39.42</v>
      </c>
      <c r="G374" s="2">
        <v>60.58</v>
      </c>
      <c r="H374" s="2" t="s">
        <v>26</v>
      </c>
      <c r="I374" s="2" t="str">
        <f t="shared" si="10"/>
        <v/>
      </c>
      <c r="J374" s="2">
        <f t="shared" si="11"/>
        <v>1</v>
      </c>
      <c r="K374" s="2">
        <v>2013</v>
      </c>
      <c r="L374" s="2" t="s">
        <v>36</v>
      </c>
    </row>
    <row r="375" spans="1:12" x14ac:dyDescent="0.2">
      <c r="A375" s="1" t="s">
        <v>242</v>
      </c>
      <c r="B375" s="2" t="s">
        <v>751</v>
      </c>
      <c r="C375" s="2" t="s">
        <v>15</v>
      </c>
      <c r="D375" s="2" t="s">
        <v>1366</v>
      </c>
      <c r="E375" s="2" t="s">
        <v>395</v>
      </c>
      <c r="F375" s="2">
        <v>39.5</v>
      </c>
      <c r="G375" s="2">
        <v>60.5</v>
      </c>
      <c r="H375" s="2" t="s">
        <v>26</v>
      </c>
      <c r="I375" s="2" t="str">
        <f t="shared" si="10"/>
        <v/>
      </c>
      <c r="J375" s="2">
        <f t="shared" si="11"/>
        <v>1</v>
      </c>
      <c r="K375" s="2">
        <v>1998</v>
      </c>
      <c r="L375" s="2" t="s">
        <v>49</v>
      </c>
    </row>
    <row r="376" spans="1:12" x14ac:dyDescent="0.2">
      <c r="A376" s="1" t="s">
        <v>290</v>
      </c>
      <c r="B376" s="2" t="s">
        <v>974</v>
      </c>
      <c r="C376" s="2" t="s">
        <v>15</v>
      </c>
      <c r="D376" s="2" t="s">
        <v>975</v>
      </c>
      <c r="E376" s="2" t="s">
        <v>395</v>
      </c>
      <c r="F376" s="2">
        <v>39.6</v>
      </c>
      <c r="G376" s="2">
        <v>60.5</v>
      </c>
      <c r="H376" s="2" t="s">
        <v>26</v>
      </c>
      <c r="I376" s="2" t="str">
        <f t="shared" si="10"/>
        <v/>
      </c>
      <c r="J376" s="2">
        <f t="shared" si="11"/>
        <v>1</v>
      </c>
      <c r="K376" s="2">
        <v>2006</v>
      </c>
      <c r="L376" s="2" t="s">
        <v>21</v>
      </c>
    </row>
    <row r="377" spans="1:12" x14ac:dyDescent="0.2">
      <c r="A377" s="1" t="s">
        <v>248</v>
      </c>
      <c r="B377" s="2" t="s">
        <v>4035</v>
      </c>
      <c r="C377" s="2" t="s">
        <v>24</v>
      </c>
      <c r="D377" s="4">
        <v>1070000</v>
      </c>
      <c r="E377" s="2" t="s">
        <v>3438</v>
      </c>
      <c r="F377" s="2">
        <v>39.5</v>
      </c>
      <c r="G377" s="2">
        <v>60.5</v>
      </c>
      <c r="H377" s="2" t="s">
        <v>26</v>
      </c>
      <c r="I377" s="2" t="str">
        <f t="shared" si="10"/>
        <v/>
      </c>
      <c r="J377" s="2">
        <f t="shared" si="11"/>
        <v>1</v>
      </c>
      <c r="K377" s="2">
        <v>1998</v>
      </c>
      <c r="L377" s="2" t="s">
        <v>49</v>
      </c>
    </row>
    <row r="378" spans="1:12" x14ac:dyDescent="0.2">
      <c r="A378" s="1" t="s">
        <v>296</v>
      </c>
      <c r="B378" s="2" t="s">
        <v>528</v>
      </c>
      <c r="C378" s="2" t="s">
        <v>15</v>
      </c>
      <c r="D378" s="2" t="s">
        <v>529</v>
      </c>
      <c r="E378" s="2" t="s">
        <v>395</v>
      </c>
      <c r="F378" s="2">
        <v>39.5</v>
      </c>
      <c r="G378" s="2">
        <v>60.5</v>
      </c>
      <c r="H378" s="2" t="s">
        <v>26</v>
      </c>
      <c r="I378" s="2" t="str">
        <f t="shared" si="10"/>
        <v/>
      </c>
      <c r="J378" s="2">
        <f t="shared" si="11"/>
        <v>1</v>
      </c>
      <c r="K378" s="2">
        <v>2014</v>
      </c>
      <c r="L378" s="2" t="s">
        <v>21</v>
      </c>
    </row>
    <row r="379" spans="1:12" x14ac:dyDescent="0.2">
      <c r="A379" s="1" t="s">
        <v>69</v>
      </c>
      <c r="B379" s="2" t="s">
        <v>1147</v>
      </c>
      <c r="C379" s="2" t="s">
        <v>15</v>
      </c>
      <c r="D379" s="2" t="s">
        <v>5246</v>
      </c>
      <c r="E379" s="2" t="s">
        <v>4991</v>
      </c>
      <c r="F379" s="2">
        <v>39.5</v>
      </c>
      <c r="G379" s="2">
        <v>60.5</v>
      </c>
      <c r="H379" s="2" t="s">
        <v>26</v>
      </c>
      <c r="I379" s="2" t="str">
        <f t="shared" si="10"/>
        <v/>
      </c>
      <c r="J379" s="2">
        <f t="shared" si="11"/>
        <v>1</v>
      </c>
      <c r="K379" s="2">
        <v>2016</v>
      </c>
      <c r="L379" s="2" t="s">
        <v>49</v>
      </c>
    </row>
    <row r="380" spans="1:12" x14ac:dyDescent="0.2">
      <c r="A380" s="1" t="s">
        <v>220</v>
      </c>
      <c r="B380" s="2" t="s">
        <v>1250</v>
      </c>
      <c r="C380" s="2" t="s">
        <v>15</v>
      </c>
      <c r="D380" s="2" t="s">
        <v>3133</v>
      </c>
      <c r="E380" s="2" t="s">
        <v>2175</v>
      </c>
      <c r="F380" s="2">
        <v>39.5</v>
      </c>
      <c r="G380" s="2">
        <v>60.5</v>
      </c>
      <c r="H380" s="2" t="s">
        <v>26</v>
      </c>
      <c r="I380" s="2" t="str">
        <f t="shared" si="10"/>
        <v/>
      </c>
      <c r="J380" s="2">
        <f t="shared" si="11"/>
        <v>1</v>
      </c>
      <c r="K380" s="2">
        <v>2001</v>
      </c>
      <c r="L380" s="2" t="s">
        <v>36</v>
      </c>
    </row>
    <row r="381" spans="1:12" x14ac:dyDescent="0.2">
      <c r="A381" s="1" t="s">
        <v>420</v>
      </c>
      <c r="B381" s="2" t="s">
        <v>1236</v>
      </c>
      <c r="C381" s="2" t="s">
        <v>15</v>
      </c>
      <c r="D381" s="2" t="s">
        <v>1237</v>
      </c>
      <c r="E381" s="2" t="s">
        <v>395</v>
      </c>
      <c r="F381" s="2">
        <v>39.6</v>
      </c>
      <c r="G381" s="2">
        <v>60.4</v>
      </c>
      <c r="H381" s="2" t="s">
        <v>26</v>
      </c>
      <c r="I381" s="2" t="str">
        <f t="shared" si="10"/>
        <v/>
      </c>
      <c r="J381" s="2">
        <f t="shared" si="11"/>
        <v>1</v>
      </c>
      <c r="K381" s="2">
        <v>2000</v>
      </c>
      <c r="L381" s="2" t="s">
        <v>21</v>
      </c>
    </row>
    <row r="382" spans="1:12" x14ac:dyDescent="0.2">
      <c r="A382" s="1" t="s">
        <v>532</v>
      </c>
      <c r="B382" s="2" t="s">
        <v>533</v>
      </c>
      <c r="C382" s="2" t="s">
        <v>15</v>
      </c>
      <c r="D382" s="2" t="s">
        <v>649</v>
      </c>
      <c r="E382" s="2" t="s">
        <v>395</v>
      </c>
      <c r="F382" s="2">
        <v>39.6</v>
      </c>
      <c r="G382" s="2">
        <v>60.4</v>
      </c>
      <c r="H382" s="2" t="s">
        <v>26</v>
      </c>
      <c r="I382" s="2" t="str">
        <f t="shared" si="10"/>
        <v/>
      </c>
      <c r="J382" s="2">
        <f t="shared" si="11"/>
        <v>1</v>
      </c>
      <c r="K382" s="2">
        <v>2012</v>
      </c>
      <c r="L382" s="2" t="s">
        <v>21</v>
      </c>
    </row>
    <row r="383" spans="1:12" x14ac:dyDescent="0.2">
      <c r="A383" s="1" t="s">
        <v>66</v>
      </c>
      <c r="B383" s="2" t="s">
        <v>1462</v>
      </c>
      <c r="C383" s="2" t="s">
        <v>15</v>
      </c>
      <c r="D383" s="2" t="s">
        <v>3046</v>
      </c>
      <c r="E383" s="2" t="s">
        <v>2175</v>
      </c>
      <c r="F383" s="2">
        <v>39.67</v>
      </c>
      <c r="G383" s="2">
        <v>60.33</v>
      </c>
      <c r="H383" s="2" t="s">
        <v>26</v>
      </c>
      <c r="I383" s="2" t="str">
        <f t="shared" si="10"/>
        <v/>
      </c>
      <c r="J383" s="2">
        <f t="shared" si="11"/>
        <v>1</v>
      </c>
      <c r="K383" s="2">
        <v>2009</v>
      </c>
      <c r="L383" s="2" t="s">
        <v>36</v>
      </c>
    </row>
    <row r="384" spans="1:12" x14ac:dyDescent="0.2">
      <c r="A384" s="1" t="s">
        <v>79</v>
      </c>
      <c r="B384" s="2" t="s">
        <v>5025</v>
      </c>
      <c r="C384" s="2" t="s">
        <v>15</v>
      </c>
      <c r="D384" s="2" t="s">
        <v>5026</v>
      </c>
      <c r="E384" s="2" t="s">
        <v>4991</v>
      </c>
      <c r="F384" s="2">
        <v>39.68</v>
      </c>
      <c r="G384" s="2">
        <v>60.32</v>
      </c>
      <c r="H384" s="2" t="s">
        <v>26</v>
      </c>
      <c r="I384" s="2" t="str">
        <f t="shared" si="10"/>
        <v/>
      </c>
      <c r="J384" s="2">
        <f t="shared" si="11"/>
        <v>1</v>
      </c>
      <c r="K384" s="2">
        <v>2020</v>
      </c>
      <c r="L384" s="2" t="s">
        <v>21</v>
      </c>
    </row>
    <row r="385" spans="1:12" x14ac:dyDescent="0.2">
      <c r="A385" s="1" t="s">
        <v>242</v>
      </c>
      <c r="B385" s="2" t="s">
        <v>243</v>
      </c>
      <c r="C385" s="2" t="s">
        <v>24</v>
      </c>
      <c r="D385" s="4">
        <v>21500000</v>
      </c>
      <c r="E385" s="2" t="s">
        <v>1453</v>
      </c>
      <c r="F385" s="2">
        <v>39.700000000000003</v>
      </c>
      <c r="G385" s="2">
        <v>60.3</v>
      </c>
      <c r="H385" s="2" t="s">
        <v>26</v>
      </c>
      <c r="I385" s="2" t="str">
        <f t="shared" si="10"/>
        <v/>
      </c>
      <c r="J385" s="2">
        <f t="shared" si="11"/>
        <v>1</v>
      </c>
      <c r="K385" s="2">
        <v>2002</v>
      </c>
      <c r="L385" s="2" t="s">
        <v>21</v>
      </c>
    </row>
    <row r="386" spans="1:12" x14ac:dyDescent="0.2">
      <c r="A386" s="1" t="s">
        <v>83</v>
      </c>
      <c r="B386" s="2" t="s">
        <v>84</v>
      </c>
      <c r="C386" s="2" t="s">
        <v>15</v>
      </c>
      <c r="D386" s="2" t="s">
        <v>3182</v>
      </c>
      <c r="E386" s="2" t="s">
        <v>2175</v>
      </c>
      <c r="F386" s="2">
        <v>39.4</v>
      </c>
      <c r="G386" s="2">
        <v>60.3</v>
      </c>
      <c r="H386" s="2" t="s">
        <v>26</v>
      </c>
      <c r="I386" s="2" t="str">
        <f t="shared" ref="I386:I449" si="12" xml:space="preserve"> IF(H386="Pass", 1, "")</f>
        <v/>
      </c>
      <c r="J386" s="2">
        <f t="shared" ref="J386:J449" si="13" xml:space="preserve"> IF(H386="Fail", 1, "")</f>
        <v>1</v>
      </c>
      <c r="K386" s="2">
        <v>1990</v>
      </c>
      <c r="L386" s="2" t="s">
        <v>21</v>
      </c>
    </row>
    <row r="387" spans="1:12" x14ac:dyDescent="0.2">
      <c r="A387" s="1" t="s">
        <v>122</v>
      </c>
      <c r="B387" s="2" t="s">
        <v>3581</v>
      </c>
      <c r="C387" s="2" t="s">
        <v>24</v>
      </c>
      <c r="D387" s="2">
        <v>75000000</v>
      </c>
      <c r="E387" s="2" t="s">
        <v>3438</v>
      </c>
      <c r="F387" s="2">
        <v>39.770000000000003</v>
      </c>
      <c r="G387" s="2">
        <v>60.23</v>
      </c>
      <c r="H387" s="2" t="s">
        <v>26</v>
      </c>
      <c r="I387" s="2" t="str">
        <f t="shared" si="12"/>
        <v/>
      </c>
      <c r="J387" s="2">
        <f t="shared" si="13"/>
        <v>1</v>
      </c>
      <c r="K387" s="2">
        <v>2020</v>
      </c>
      <c r="L387" s="2" t="s">
        <v>49</v>
      </c>
    </row>
    <row r="388" spans="1:12" x14ac:dyDescent="0.2">
      <c r="A388" s="1" t="s">
        <v>100</v>
      </c>
      <c r="B388" s="2" t="s">
        <v>496</v>
      </c>
      <c r="C388" s="2" t="s">
        <v>15</v>
      </c>
      <c r="D388" s="2" t="s">
        <v>2278</v>
      </c>
      <c r="E388" s="2" t="s">
        <v>2175</v>
      </c>
      <c r="F388" s="2">
        <v>39.79</v>
      </c>
      <c r="G388" s="2">
        <v>60.21</v>
      </c>
      <c r="H388" s="2" t="s">
        <v>26</v>
      </c>
      <c r="I388" s="2" t="str">
        <f t="shared" si="12"/>
        <v/>
      </c>
      <c r="J388" s="2">
        <f t="shared" si="13"/>
        <v>1</v>
      </c>
      <c r="K388" s="2">
        <v>2020</v>
      </c>
      <c r="L388" s="2" t="s">
        <v>21</v>
      </c>
    </row>
    <row r="389" spans="1:12" x14ac:dyDescent="0.2">
      <c r="A389" s="1" t="s">
        <v>60</v>
      </c>
      <c r="B389" s="2" t="s">
        <v>504</v>
      </c>
      <c r="C389" s="2" t="s">
        <v>15</v>
      </c>
      <c r="D389" s="2" t="s">
        <v>1092</v>
      </c>
      <c r="E389" s="2" t="s">
        <v>395</v>
      </c>
      <c r="F389" s="2">
        <v>39.799999999999997</v>
      </c>
      <c r="G389" s="2">
        <v>60.2</v>
      </c>
      <c r="H389" s="2" t="s">
        <v>26</v>
      </c>
      <c r="I389" s="2" t="str">
        <f t="shared" si="12"/>
        <v/>
      </c>
      <c r="J389" s="2">
        <f t="shared" si="13"/>
        <v>1</v>
      </c>
      <c r="K389" s="2">
        <v>2004</v>
      </c>
      <c r="L389" s="2" t="s">
        <v>21</v>
      </c>
    </row>
    <row r="390" spans="1:12" x14ac:dyDescent="0.2">
      <c r="A390" s="1" t="s">
        <v>13</v>
      </c>
      <c r="B390" s="2" t="s">
        <v>1886</v>
      </c>
      <c r="C390" s="2" t="s">
        <v>15</v>
      </c>
      <c r="D390" s="2" t="s">
        <v>2367</v>
      </c>
      <c r="E390" s="2" t="s">
        <v>2175</v>
      </c>
      <c r="F390" s="2">
        <v>39.799999999999997</v>
      </c>
      <c r="G390" s="2">
        <v>60.2</v>
      </c>
      <c r="H390" s="2" t="s">
        <v>26</v>
      </c>
      <c r="I390" s="2" t="str">
        <f t="shared" si="12"/>
        <v/>
      </c>
      <c r="J390" s="2">
        <f t="shared" si="13"/>
        <v>1</v>
      </c>
      <c r="K390" s="2">
        <v>2020</v>
      </c>
      <c r="L390" s="2" t="s">
        <v>49</v>
      </c>
    </row>
    <row r="391" spans="1:12" x14ac:dyDescent="0.2">
      <c r="A391" s="1" t="s">
        <v>32</v>
      </c>
      <c r="B391" s="2" t="s">
        <v>5408</v>
      </c>
      <c r="C391" s="2" t="s">
        <v>24</v>
      </c>
      <c r="D391" s="4">
        <v>10000000</v>
      </c>
      <c r="E391" s="2" t="s">
        <v>4991</v>
      </c>
      <c r="F391" s="2">
        <v>39.799999999999997</v>
      </c>
      <c r="G391" s="2">
        <v>60.2</v>
      </c>
      <c r="H391" s="2" t="s">
        <v>26</v>
      </c>
      <c r="I391" s="2" t="str">
        <f t="shared" si="12"/>
        <v/>
      </c>
      <c r="J391" s="2">
        <f t="shared" si="13"/>
        <v>1</v>
      </c>
      <c r="K391" s="2">
        <v>2008</v>
      </c>
      <c r="L391" s="2" t="s">
        <v>49</v>
      </c>
    </row>
    <row r="392" spans="1:12" x14ac:dyDescent="0.2">
      <c r="A392" s="1" t="s">
        <v>60</v>
      </c>
      <c r="B392" s="2" t="s">
        <v>285</v>
      </c>
      <c r="C392" s="2" t="s">
        <v>15</v>
      </c>
      <c r="D392" s="2" t="s">
        <v>2485</v>
      </c>
      <c r="E392" s="2" t="s">
        <v>2175</v>
      </c>
      <c r="F392" s="2">
        <v>39.869999999999997</v>
      </c>
      <c r="G392" s="2">
        <v>60.13</v>
      </c>
      <c r="H392" s="2" t="s">
        <v>26</v>
      </c>
      <c r="I392" s="2" t="str">
        <f t="shared" si="12"/>
        <v/>
      </c>
      <c r="J392" s="2">
        <f t="shared" si="13"/>
        <v>1</v>
      </c>
      <c r="K392" s="2">
        <v>2018</v>
      </c>
      <c r="L392" s="2" t="s">
        <v>21</v>
      </c>
    </row>
    <row r="393" spans="1:12" x14ac:dyDescent="0.2">
      <c r="A393" s="1" t="s">
        <v>217</v>
      </c>
      <c r="B393" s="2" t="s">
        <v>959</v>
      </c>
      <c r="C393" s="2" t="s">
        <v>15</v>
      </c>
      <c r="D393" s="2" t="s">
        <v>3194</v>
      </c>
      <c r="E393" s="2" t="s">
        <v>2175</v>
      </c>
      <c r="F393" s="2">
        <v>39.9</v>
      </c>
      <c r="G393" s="2">
        <v>60.1</v>
      </c>
      <c r="H393" s="2" t="s">
        <v>26</v>
      </c>
      <c r="I393" s="2" t="str">
        <f t="shared" si="12"/>
        <v/>
      </c>
      <c r="J393" s="2">
        <f t="shared" si="13"/>
        <v>1</v>
      </c>
      <c r="K393" s="2">
        <v>1990</v>
      </c>
      <c r="L393" s="2" t="s">
        <v>21</v>
      </c>
    </row>
    <row r="394" spans="1:12" x14ac:dyDescent="0.2">
      <c r="A394" s="1" t="s">
        <v>69</v>
      </c>
      <c r="B394" s="2" t="s">
        <v>498</v>
      </c>
      <c r="C394" s="2" t="s">
        <v>1230</v>
      </c>
      <c r="D394" s="2" t="s">
        <v>1559</v>
      </c>
      <c r="E394" s="2" t="s">
        <v>1474</v>
      </c>
      <c r="F394" s="2">
        <v>39.9</v>
      </c>
      <c r="G394" s="2">
        <v>60.1</v>
      </c>
      <c r="H394" s="2" t="s">
        <v>26</v>
      </c>
      <c r="I394" s="2" t="str">
        <f t="shared" si="12"/>
        <v/>
      </c>
      <c r="J394" s="2">
        <f t="shared" si="13"/>
        <v>1</v>
      </c>
      <c r="K394" s="2">
        <v>2000</v>
      </c>
      <c r="L394" s="2" t="s">
        <v>49</v>
      </c>
    </row>
    <row r="395" spans="1:12" x14ac:dyDescent="0.2">
      <c r="A395" s="1" t="s">
        <v>177</v>
      </c>
      <c r="B395" s="2" t="s">
        <v>425</v>
      </c>
      <c r="C395" s="2" t="s">
        <v>15</v>
      </c>
      <c r="D395" s="2" t="s">
        <v>1900</v>
      </c>
      <c r="E395" s="2" t="s">
        <v>1811</v>
      </c>
      <c r="F395" s="2">
        <v>40</v>
      </c>
      <c r="G395" s="2">
        <v>60</v>
      </c>
      <c r="H395" s="2" t="s">
        <v>26</v>
      </c>
      <c r="I395" s="2" t="str">
        <f t="shared" si="12"/>
        <v/>
      </c>
      <c r="J395" s="2">
        <f t="shared" si="13"/>
        <v>1</v>
      </c>
      <c r="K395" s="2">
        <v>2002</v>
      </c>
      <c r="L395" s="2" t="s">
        <v>21</v>
      </c>
    </row>
    <row r="396" spans="1:12" x14ac:dyDescent="0.2">
      <c r="A396" s="1" t="s">
        <v>13</v>
      </c>
      <c r="B396" s="2" t="s">
        <v>832</v>
      </c>
      <c r="C396" s="2" t="s">
        <v>15</v>
      </c>
      <c r="D396" s="2" t="s">
        <v>5672</v>
      </c>
      <c r="E396" s="2" t="s">
        <v>4991</v>
      </c>
      <c r="F396" s="2">
        <v>40</v>
      </c>
      <c r="G396" s="2">
        <v>60</v>
      </c>
      <c r="H396" s="2" t="s">
        <v>26</v>
      </c>
      <c r="I396" s="2" t="str">
        <f t="shared" si="12"/>
        <v/>
      </c>
      <c r="J396" s="2">
        <f t="shared" si="13"/>
        <v>1</v>
      </c>
      <c r="K396" s="2">
        <v>1988</v>
      </c>
      <c r="L396" s="2" t="s">
        <v>21</v>
      </c>
    </row>
    <row r="397" spans="1:12" x14ac:dyDescent="0.2">
      <c r="A397" s="1" t="s">
        <v>363</v>
      </c>
      <c r="B397" s="2" t="s">
        <v>5659</v>
      </c>
      <c r="C397" s="2" t="s">
        <v>15</v>
      </c>
      <c r="D397" s="2" t="s">
        <v>5660</v>
      </c>
      <c r="E397" s="2" t="s">
        <v>4991</v>
      </c>
      <c r="F397" s="2">
        <v>40</v>
      </c>
      <c r="G397" s="2">
        <v>60</v>
      </c>
      <c r="H397" s="2" t="s">
        <v>26</v>
      </c>
      <c r="I397" s="2" t="str">
        <f t="shared" si="12"/>
        <v/>
      </c>
      <c r="J397" s="2">
        <f t="shared" si="13"/>
        <v>1</v>
      </c>
      <c r="K397" s="2">
        <v>1998</v>
      </c>
      <c r="L397" s="2" t="s">
        <v>49</v>
      </c>
    </row>
    <row r="398" spans="1:12" x14ac:dyDescent="0.2">
      <c r="A398" s="1" t="s">
        <v>100</v>
      </c>
      <c r="B398" s="2" t="s">
        <v>777</v>
      </c>
      <c r="C398" s="2" t="s">
        <v>15</v>
      </c>
      <c r="D398" s="2" t="s">
        <v>2885</v>
      </c>
      <c r="E398" s="2" t="s">
        <v>2175</v>
      </c>
      <c r="F398" s="2">
        <v>40</v>
      </c>
      <c r="G398" s="2">
        <v>60</v>
      </c>
      <c r="H398" s="2" t="s">
        <v>26</v>
      </c>
      <c r="I398" s="2" t="str">
        <f t="shared" si="12"/>
        <v/>
      </c>
      <c r="J398" s="2">
        <f t="shared" si="13"/>
        <v>1</v>
      </c>
      <c r="K398" s="2">
        <v>2016</v>
      </c>
      <c r="L398" s="2" t="s">
        <v>21</v>
      </c>
    </row>
    <row r="399" spans="1:12" x14ac:dyDescent="0.2">
      <c r="A399" s="1" t="s">
        <v>308</v>
      </c>
      <c r="B399" s="2" t="s">
        <v>309</v>
      </c>
      <c r="C399" s="2" t="s">
        <v>15</v>
      </c>
      <c r="D399" s="2" t="s">
        <v>2905</v>
      </c>
      <c r="E399" s="2" t="s">
        <v>2175</v>
      </c>
      <c r="F399" s="2">
        <v>40</v>
      </c>
      <c r="G399" s="2">
        <v>60</v>
      </c>
      <c r="H399" s="2" t="s">
        <v>26</v>
      </c>
      <c r="I399" s="2" t="str">
        <f t="shared" si="12"/>
        <v/>
      </c>
      <c r="J399" s="2">
        <f t="shared" si="13"/>
        <v>1</v>
      </c>
      <c r="K399" s="2">
        <v>1988</v>
      </c>
      <c r="L399" s="2" t="s">
        <v>21</v>
      </c>
    </row>
    <row r="400" spans="1:12" x14ac:dyDescent="0.2">
      <c r="A400" s="1" t="s">
        <v>116</v>
      </c>
      <c r="B400" s="2" t="s">
        <v>1399</v>
      </c>
      <c r="C400" s="2" t="s">
        <v>15</v>
      </c>
      <c r="D400" s="2" t="s">
        <v>2850</v>
      </c>
      <c r="E400" s="2" t="s">
        <v>2175</v>
      </c>
      <c r="F400" s="2">
        <v>40.049999999999997</v>
      </c>
      <c r="G400" s="2">
        <v>59.95</v>
      </c>
      <c r="H400" s="2" t="s">
        <v>26</v>
      </c>
      <c r="I400" s="2" t="str">
        <f t="shared" si="12"/>
        <v/>
      </c>
      <c r="J400" s="2">
        <f t="shared" si="13"/>
        <v>1</v>
      </c>
      <c r="K400" s="2">
        <v>2016</v>
      </c>
      <c r="L400" s="2" t="s">
        <v>21</v>
      </c>
    </row>
    <row r="401" spans="1:12" x14ac:dyDescent="0.2">
      <c r="A401" s="1" t="s">
        <v>329</v>
      </c>
      <c r="B401" s="2" t="s">
        <v>3641</v>
      </c>
      <c r="C401" s="2" t="s">
        <v>24</v>
      </c>
      <c r="D401" s="2">
        <v>20000000</v>
      </c>
      <c r="E401" s="2" t="s">
        <v>3438</v>
      </c>
      <c r="F401" s="2">
        <v>49.11</v>
      </c>
      <c r="G401" s="2">
        <v>59.89</v>
      </c>
      <c r="H401" s="2" t="s">
        <v>26</v>
      </c>
      <c r="I401" s="2" t="str">
        <f t="shared" si="12"/>
        <v/>
      </c>
      <c r="J401" s="2">
        <f t="shared" si="13"/>
        <v>1</v>
      </c>
      <c r="K401" s="2">
        <v>2018</v>
      </c>
      <c r="L401" s="2" t="s">
        <v>49</v>
      </c>
    </row>
    <row r="402" spans="1:12" x14ac:dyDescent="0.2">
      <c r="A402" s="1" t="s">
        <v>22</v>
      </c>
      <c r="B402" s="2" t="s">
        <v>23</v>
      </c>
      <c r="C402" s="2" t="s">
        <v>15</v>
      </c>
      <c r="D402" s="2" t="s">
        <v>2631</v>
      </c>
      <c r="E402" s="2" t="s">
        <v>2175</v>
      </c>
      <c r="F402" s="2">
        <v>40.200000000000003</v>
      </c>
      <c r="G402" s="2">
        <v>59.8</v>
      </c>
      <c r="H402" s="2" t="s">
        <v>26</v>
      </c>
      <c r="I402" s="2" t="str">
        <f t="shared" si="12"/>
        <v/>
      </c>
      <c r="J402" s="2">
        <f t="shared" si="13"/>
        <v>1</v>
      </c>
      <c r="K402" s="2">
        <v>2018</v>
      </c>
      <c r="L402" s="2" t="s">
        <v>21</v>
      </c>
    </row>
    <row r="403" spans="1:12" x14ac:dyDescent="0.2">
      <c r="A403" s="1" t="s">
        <v>69</v>
      </c>
      <c r="B403" s="2" t="s">
        <v>4279</v>
      </c>
      <c r="C403" s="2" t="s">
        <v>24</v>
      </c>
      <c r="D403" s="4">
        <v>3200000</v>
      </c>
      <c r="E403" s="2" t="s">
        <v>3438</v>
      </c>
      <c r="F403" s="2">
        <v>40.200000000000003</v>
      </c>
      <c r="G403" s="2">
        <v>59.8</v>
      </c>
      <c r="H403" s="2" t="s">
        <v>26</v>
      </c>
      <c r="I403" s="2" t="str">
        <f t="shared" si="12"/>
        <v/>
      </c>
      <c r="J403" s="2">
        <f t="shared" si="13"/>
        <v>1</v>
      </c>
      <c r="K403" s="2">
        <v>2010</v>
      </c>
      <c r="L403" s="2" t="s">
        <v>21</v>
      </c>
    </row>
    <row r="404" spans="1:12" x14ac:dyDescent="0.2">
      <c r="A404" s="1" t="s">
        <v>280</v>
      </c>
      <c r="B404" s="2" t="s">
        <v>1120</v>
      </c>
      <c r="C404" s="2" t="s">
        <v>42</v>
      </c>
      <c r="D404" s="2" t="s">
        <v>1121</v>
      </c>
      <c r="E404" s="2" t="s">
        <v>395</v>
      </c>
      <c r="F404" s="2">
        <v>40.299999999999997</v>
      </c>
      <c r="G404" s="2">
        <v>59.7</v>
      </c>
      <c r="H404" s="2" t="s">
        <v>26</v>
      </c>
      <c r="I404" s="2" t="str">
        <f t="shared" si="12"/>
        <v/>
      </c>
      <c r="J404" s="2">
        <f t="shared" si="13"/>
        <v>1</v>
      </c>
      <c r="K404" s="2">
        <v>2004</v>
      </c>
      <c r="L404" s="2" t="s">
        <v>21</v>
      </c>
    </row>
    <row r="405" spans="1:12" x14ac:dyDescent="0.2">
      <c r="A405" s="1" t="s">
        <v>66</v>
      </c>
      <c r="B405" s="2" t="s">
        <v>1686</v>
      </c>
      <c r="C405" s="2" t="s">
        <v>15</v>
      </c>
      <c r="D405" s="2" t="s">
        <v>1687</v>
      </c>
      <c r="E405" s="2" t="s">
        <v>1625</v>
      </c>
      <c r="F405" s="2">
        <v>40.299999999999997</v>
      </c>
      <c r="G405" s="2">
        <v>59.7</v>
      </c>
      <c r="H405" s="2" t="s">
        <v>26</v>
      </c>
      <c r="I405" s="2" t="str">
        <f t="shared" si="12"/>
        <v/>
      </c>
      <c r="J405" s="2">
        <f t="shared" si="13"/>
        <v>1</v>
      </c>
      <c r="K405" s="2">
        <v>1990</v>
      </c>
      <c r="L405" s="2" t="s">
        <v>21</v>
      </c>
    </row>
    <row r="406" spans="1:12" x14ac:dyDescent="0.2">
      <c r="A406" s="1" t="s">
        <v>296</v>
      </c>
      <c r="B406" s="2" t="s">
        <v>619</v>
      </c>
      <c r="C406" s="2" t="s">
        <v>15</v>
      </c>
      <c r="D406" s="2" t="s">
        <v>1300</v>
      </c>
      <c r="E406" s="2" t="s">
        <v>395</v>
      </c>
      <c r="F406" s="2">
        <v>40.299999999999997</v>
      </c>
      <c r="G406" s="2">
        <v>59.7</v>
      </c>
      <c r="H406" s="2" t="s">
        <v>26</v>
      </c>
      <c r="I406" s="2" t="str">
        <f t="shared" si="12"/>
        <v/>
      </c>
      <c r="J406" s="2">
        <f t="shared" si="13"/>
        <v>1</v>
      </c>
      <c r="K406" s="2">
        <v>2000</v>
      </c>
      <c r="L406" s="2" t="s">
        <v>49</v>
      </c>
    </row>
    <row r="407" spans="1:12" x14ac:dyDescent="0.2">
      <c r="A407" s="1" t="s">
        <v>363</v>
      </c>
      <c r="B407" s="2" t="s">
        <v>5222</v>
      </c>
      <c r="C407" s="2" t="s">
        <v>15</v>
      </c>
      <c r="D407" s="2" t="s">
        <v>5347</v>
      </c>
      <c r="E407" s="2" t="s">
        <v>4991</v>
      </c>
      <c r="F407" s="2">
        <v>40.31</v>
      </c>
      <c r="G407" s="2">
        <v>59.69</v>
      </c>
      <c r="H407" s="2" t="s">
        <v>26</v>
      </c>
      <c r="I407" s="2" t="str">
        <f t="shared" si="12"/>
        <v/>
      </c>
      <c r="J407" s="2">
        <f t="shared" si="13"/>
        <v>1</v>
      </c>
      <c r="K407" s="2">
        <v>2011</v>
      </c>
      <c r="L407" s="2" t="s">
        <v>36</v>
      </c>
    </row>
    <row r="408" spans="1:12" x14ac:dyDescent="0.2">
      <c r="A408" s="1" t="s">
        <v>13</v>
      </c>
      <c r="B408" s="2" t="s">
        <v>1112</v>
      </c>
      <c r="C408" s="2" t="s">
        <v>15</v>
      </c>
      <c r="D408" s="2" t="s">
        <v>5138</v>
      </c>
      <c r="E408" s="2" t="s">
        <v>4991</v>
      </c>
      <c r="F408" s="2">
        <v>40.36</v>
      </c>
      <c r="G408" s="2">
        <v>59.64</v>
      </c>
      <c r="H408" s="2" t="s">
        <v>26</v>
      </c>
      <c r="I408" s="2" t="str">
        <f t="shared" si="12"/>
        <v/>
      </c>
      <c r="J408" s="2">
        <f t="shared" si="13"/>
        <v>1</v>
      </c>
      <c r="K408" s="2">
        <v>2018</v>
      </c>
      <c r="L408" s="2" t="s">
        <v>21</v>
      </c>
    </row>
    <row r="409" spans="1:12" x14ac:dyDescent="0.2">
      <c r="A409" s="1" t="s">
        <v>13</v>
      </c>
      <c r="B409" s="2" t="s">
        <v>3855</v>
      </c>
      <c r="C409" s="2" t="s">
        <v>24</v>
      </c>
      <c r="D409" s="4">
        <v>95000000</v>
      </c>
      <c r="E409" s="2" t="s">
        <v>3438</v>
      </c>
      <c r="F409" s="2">
        <v>40.4</v>
      </c>
      <c r="G409" s="2">
        <v>59.6</v>
      </c>
      <c r="H409" s="2" t="s">
        <v>26</v>
      </c>
      <c r="I409" s="2" t="str">
        <f t="shared" si="12"/>
        <v/>
      </c>
      <c r="J409" s="2">
        <f t="shared" si="13"/>
        <v>1</v>
      </c>
      <c r="K409" s="2">
        <v>2010</v>
      </c>
      <c r="L409" s="2" t="s">
        <v>21</v>
      </c>
    </row>
    <row r="410" spans="1:12" x14ac:dyDescent="0.2">
      <c r="A410" s="1" t="s">
        <v>23</v>
      </c>
      <c r="B410" s="2" t="s">
        <v>23</v>
      </c>
      <c r="C410" s="2" t="s">
        <v>24</v>
      </c>
      <c r="D410" s="4">
        <v>450000000</v>
      </c>
      <c r="E410" s="2" t="s">
        <v>1956</v>
      </c>
      <c r="F410" s="2">
        <v>40.4</v>
      </c>
      <c r="G410" s="2">
        <v>59.6</v>
      </c>
      <c r="H410" s="2" t="s">
        <v>26</v>
      </c>
      <c r="I410" s="2" t="str">
        <f t="shared" si="12"/>
        <v/>
      </c>
      <c r="J410" s="2">
        <f t="shared" si="13"/>
        <v>1</v>
      </c>
      <c r="K410" s="2">
        <v>1990</v>
      </c>
      <c r="L410" s="2" t="s">
        <v>21</v>
      </c>
    </row>
    <row r="411" spans="1:12" x14ac:dyDescent="0.2">
      <c r="A411" s="1" t="s">
        <v>69</v>
      </c>
      <c r="B411" s="2" t="s">
        <v>3640</v>
      </c>
      <c r="C411" s="2" t="s">
        <v>24</v>
      </c>
      <c r="D411" s="2">
        <v>55600000</v>
      </c>
      <c r="E411" s="2" t="s">
        <v>3438</v>
      </c>
      <c r="F411" s="2">
        <v>40.42</v>
      </c>
      <c r="G411" s="2">
        <v>59.58</v>
      </c>
      <c r="H411" s="2" t="s">
        <v>26</v>
      </c>
      <c r="I411" s="2" t="str">
        <f t="shared" si="12"/>
        <v/>
      </c>
      <c r="J411" s="2">
        <f t="shared" si="13"/>
        <v>1</v>
      </c>
      <c r="K411" s="2">
        <v>2020</v>
      </c>
      <c r="L411" s="2" t="s">
        <v>49</v>
      </c>
    </row>
    <row r="412" spans="1:12" x14ac:dyDescent="0.2">
      <c r="A412" s="1" t="s">
        <v>13</v>
      </c>
      <c r="B412" s="2" t="s">
        <v>908</v>
      </c>
      <c r="C412" s="2" t="s">
        <v>15</v>
      </c>
      <c r="D412" s="2" t="s">
        <v>3094</v>
      </c>
      <c r="E412" s="2" t="s">
        <v>2175</v>
      </c>
      <c r="F412" s="2">
        <v>40.5</v>
      </c>
      <c r="G412" s="2">
        <v>59.5</v>
      </c>
      <c r="H412" s="2" t="s">
        <v>26</v>
      </c>
      <c r="I412" s="2" t="str">
        <f t="shared" si="12"/>
        <v/>
      </c>
      <c r="J412" s="2">
        <f t="shared" si="13"/>
        <v>1</v>
      </c>
      <c r="K412" s="2">
        <v>2007</v>
      </c>
      <c r="L412" s="2" t="s">
        <v>36</v>
      </c>
    </row>
    <row r="413" spans="1:12" x14ac:dyDescent="0.2">
      <c r="A413" s="1" t="s">
        <v>296</v>
      </c>
      <c r="B413" s="2" t="s">
        <v>1044</v>
      </c>
      <c r="C413" s="2" t="s">
        <v>15</v>
      </c>
      <c r="D413" s="2" t="s">
        <v>1045</v>
      </c>
      <c r="E413" s="2" t="s">
        <v>395</v>
      </c>
      <c r="F413" s="2">
        <v>40.5</v>
      </c>
      <c r="G413" s="2">
        <v>59.5</v>
      </c>
      <c r="H413" s="2" t="s">
        <v>26</v>
      </c>
      <c r="I413" s="2" t="str">
        <f t="shared" si="12"/>
        <v/>
      </c>
      <c r="J413" s="2">
        <f t="shared" si="13"/>
        <v>1</v>
      </c>
      <c r="K413" s="2">
        <v>2004</v>
      </c>
      <c r="L413" s="2" t="s">
        <v>21</v>
      </c>
    </row>
    <row r="414" spans="1:12" x14ac:dyDescent="0.2">
      <c r="A414" s="1" t="s">
        <v>23</v>
      </c>
      <c r="B414" s="2" t="s">
        <v>23</v>
      </c>
      <c r="C414" s="2" t="s">
        <v>24</v>
      </c>
      <c r="D414" s="4">
        <v>4675000000</v>
      </c>
      <c r="E414" s="2" t="s">
        <v>1464</v>
      </c>
      <c r="F414" s="2">
        <v>40.5</v>
      </c>
      <c r="G414" s="2">
        <v>59.5</v>
      </c>
      <c r="H414" s="2" t="s">
        <v>26</v>
      </c>
      <c r="I414" s="2" t="str">
        <f t="shared" si="12"/>
        <v/>
      </c>
      <c r="J414" s="2">
        <f t="shared" si="13"/>
        <v>1</v>
      </c>
      <c r="K414" s="2">
        <v>2008</v>
      </c>
      <c r="L414" s="2" t="s">
        <v>21</v>
      </c>
    </row>
    <row r="415" spans="1:12" x14ac:dyDescent="0.2">
      <c r="A415" s="1" t="s">
        <v>22</v>
      </c>
      <c r="B415" s="2" t="s">
        <v>1476</v>
      </c>
      <c r="C415" s="2" t="s">
        <v>15</v>
      </c>
      <c r="D415" s="2" t="s">
        <v>4309</v>
      </c>
      <c r="E415" s="2" t="s">
        <v>3438</v>
      </c>
      <c r="F415" s="2">
        <v>40.6</v>
      </c>
      <c r="G415" s="2">
        <v>59.4</v>
      </c>
      <c r="H415" s="2" t="s">
        <v>26</v>
      </c>
      <c r="I415" s="2" t="str">
        <f t="shared" si="12"/>
        <v/>
      </c>
      <c r="J415" s="2">
        <f t="shared" si="13"/>
        <v>1</v>
      </c>
      <c r="K415" s="2">
        <v>2010</v>
      </c>
      <c r="L415" s="2" t="s">
        <v>21</v>
      </c>
    </row>
    <row r="416" spans="1:12" x14ac:dyDescent="0.2">
      <c r="A416" s="1" t="s">
        <v>220</v>
      </c>
      <c r="B416" s="2" t="s">
        <v>756</v>
      </c>
      <c r="C416" s="2" t="s">
        <v>15</v>
      </c>
      <c r="D416" s="2" t="s">
        <v>757</v>
      </c>
      <c r="E416" s="2" t="s">
        <v>395</v>
      </c>
      <c r="F416" s="2">
        <v>40.6</v>
      </c>
      <c r="G416" s="2">
        <v>59.4</v>
      </c>
      <c r="H416" s="2" t="s">
        <v>26</v>
      </c>
      <c r="I416" s="2" t="str">
        <f t="shared" si="12"/>
        <v/>
      </c>
      <c r="J416" s="2">
        <f t="shared" si="13"/>
        <v>1</v>
      </c>
      <c r="K416" s="2">
        <v>2010</v>
      </c>
      <c r="L416" s="2" t="s">
        <v>21</v>
      </c>
    </row>
    <row r="417" spans="1:12" x14ac:dyDescent="0.2">
      <c r="A417" s="1" t="s">
        <v>23</v>
      </c>
      <c r="B417" s="2" t="s">
        <v>23</v>
      </c>
      <c r="C417" s="2" t="s">
        <v>24</v>
      </c>
      <c r="D417" s="4">
        <v>700000000</v>
      </c>
      <c r="E417" s="2" t="s">
        <v>1956</v>
      </c>
      <c r="F417" s="2">
        <v>40.6</v>
      </c>
      <c r="G417" s="2">
        <v>59.4</v>
      </c>
      <c r="H417" s="2" t="s">
        <v>26</v>
      </c>
      <c r="I417" s="2" t="str">
        <f t="shared" si="12"/>
        <v/>
      </c>
      <c r="J417" s="2">
        <f t="shared" si="13"/>
        <v>1</v>
      </c>
      <c r="K417" s="2">
        <v>1996</v>
      </c>
      <c r="L417" s="2" t="s">
        <v>21</v>
      </c>
    </row>
    <row r="418" spans="1:12" x14ac:dyDescent="0.2">
      <c r="A418" s="1" t="s">
        <v>391</v>
      </c>
      <c r="B418" s="2" t="s">
        <v>718</v>
      </c>
      <c r="C418" s="2" t="s">
        <v>15</v>
      </c>
      <c r="D418" s="2" t="s">
        <v>1063</v>
      </c>
      <c r="E418" s="2" t="s">
        <v>395</v>
      </c>
      <c r="F418" s="2">
        <v>40.700000000000003</v>
      </c>
      <c r="G418" s="2">
        <v>59.3</v>
      </c>
      <c r="H418" s="2" t="s">
        <v>26</v>
      </c>
      <c r="I418" s="2" t="str">
        <f t="shared" si="12"/>
        <v/>
      </c>
      <c r="J418" s="2">
        <f t="shared" si="13"/>
        <v>1</v>
      </c>
      <c r="K418" s="2">
        <v>2004</v>
      </c>
      <c r="L418" s="2" t="s">
        <v>21</v>
      </c>
    </row>
    <row r="419" spans="1:12" x14ac:dyDescent="0.2">
      <c r="A419" s="1" t="s">
        <v>69</v>
      </c>
      <c r="B419" s="2" t="s">
        <v>498</v>
      </c>
      <c r="C419" s="2" t="s">
        <v>15</v>
      </c>
      <c r="D419" s="2" t="s">
        <v>1337</v>
      </c>
      <c r="E419" s="2" t="s">
        <v>395</v>
      </c>
      <c r="F419" s="2">
        <v>40.700000000000003</v>
      </c>
      <c r="G419" s="2">
        <v>59.3</v>
      </c>
      <c r="H419" s="2" t="s">
        <v>26</v>
      </c>
      <c r="I419" s="2" t="str">
        <f t="shared" si="12"/>
        <v/>
      </c>
      <c r="J419" s="2">
        <f t="shared" si="13"/>
        <v>1</v>
      </c>
      <c r="K419" s="2">
        <v>1998</v>
      </c>
      <c r="L419" s="2" t="s">
        <v>21</v>
      </c>
    </row>
    <row r="420" spans="1:12" x14ac:dyDescent="0.2">
      <c r="A420" s="1" t="s">
        <v>391</v>
      </c>
      <c r="B420" s="2" t="s">
        <v>4823</v>
      </c>
      <c r="C420" s="2" t="s">
        <v>15</v>
      </c>
      <c r="D420" s="2" t="s">
        <v>4820</v>
      </c>
      <c r="E420" s="2" t="s">
        <v>4810</v>
      </c>
      <c r="F420" s="2">
        <v>40.729999999999997</v>
      </c>
      <c r="G420" s="2">
        <v>59.27</v>
      </c>
      <c r="H420" s="2" t="s">
        <v>26</v>
      </c>
      <c r="I420" s="2" t="str">
        <f t="shared" si="12"/>
        <v/>
      </c>
      <c r="J420" s="2">
        <f t="shared" si="13"/>
        <v>1</v>
      </c>
      <c r="K420" s="2">
        <v>2016</v>
      </c>
      <c r="L420" s="2" t="s">
        <v>21</v>
      </c>
    </row>
    <row r="421" spans="1:12" x14ac:dyDescent="0.2">
      <c r="A421" s="1" t="s">
        <v>280</v>
      </c>
      <c r="B421" s="2" t="s">
        <v>2873</v>
      </c>
      <c r="C421" s="2" t="s">
        <v>15</v>
      </c>
      <c r="D421" s="2" t="s">
        <v>2972</v>
      </c>
      <c r="E421" s="2" t="s">
        <v>2175</v>
      </c>
      <c r="F421" s="2">
        <v>40.729999999999997</v>
      </c>
      <c r="G421" s="2">
        <v>59.27</v>
      </c>
      <c r="H421" s="2" t="s">
        <v>26</v>
      </c>
      <c r="I421" s="2" t="str">
        <f t="shared" si="12"/>
        <v/>
      </c>
      <c r="J421" s="2">
        <f t="shared" si="13"/>
        <v>1</v>
      </c>
      <c r="K421" s="2">
        <v>2013</v>
      </c>
      <c r="L421" s="2" t="s">
        <v>36</v>
      </c>
    </row>
    <row r="422" spans="1:12" x14ac:dyDescent="0.2">
      <c r="A422" s="1" t="s">
        <v>296</v>
      </c>
      <c r="B422" s="2" t="s">
        <v>1097</v>
      </c>
      <c r="C422" s="2" t="s">
        <v>15</v>
      </c>
      <c r="D422" s="2" t="s">
        <v>1098</v>
      </c>
      <c r="E422" s="2" t="s">
        <v>395</v>
      </c>
      <c r="F422" s="2">
        <v>40.799999999999997</v>
      </c>
      <c r="G422" s="2">
        <v>59.2</v>
      </c>
      <c r="H422" s="2" t="s">
        <v>26</v>
      </c>
      <c r="I422" s="2" t="str">
        <f t="shared" si="12"/>
        <v/>
      </c>
      <c r="J422" s="2">
        <f t="shared" si="13"/>
        <v>1</v>
      </c>
      <c r="K422" s="2">
        <v>2004</v>
      </c>
      <c r="L422" s="2" t="s">
        <v>21</v>
      </c>
    </row>
    <row r="423" spans="1:12" x14ac:dyDescent="0.2">
      <c r="A423" s="1" t="s">
        <v>621</v>
      </c>
      <c r="B423" s="2" t="s">
        <v>622</v>
      </c>
      <c r="C423" s="2" t="s">
        <v>15</v>
      </c>
      <c r="D423" s="2" t="s">
        <v>623</v>
      </c>
      <c r="E423" s="2" t="s">
        <v>395</v>
      </c>
      <c r="F423" s="2">
        <v>40.799999999999997</v>
      </c>
      <c r="G423" s="2">
        <v>59.2</v>
      </c>
      <c r="H423" s="2" t="s">
        <v>26</v>
      </c>
      <c r="I423" s="2" t="str">
        <f t="shared" si="12"/>
        <v/>
      </c>
      <c r="J423" s="2">
        <f t="shared" si="13"/>
        <v>1</v>
      </c>
      <c r="K423" s="2">
        <v>2012</v>
      </c>
      <c r="L423" s="2" t="s">
        <v>21</v>
      </c>
    </row>
    <row r="424" spans="1:12" x14ac:dyDescent="0.2">
      <c r="A424" s="1" t="s">
        <v>220</v>
      </c>
      <c r="B424" s="2" t="s">
        <v>3987</v>
      </c>
      <c r="C424" s="2" t="s">
        <v>24</v>
      </c>
      <c r="D424" s="4">
        <v>21000000</v>
      </c>
      <c r="E424" s="2" t="s">
        <v>3438</v>
      </c>
      <c r="F424" s="2">
        <v>40.799999999999997</v>
      </c>
      <c r="G424" s="2">
        <v>59.2</v>
      </c>
      <c r="H424" s="2" t="s">
        <v>26</v>
      </c>
      <c r="I424" s="2" t="str">
        <f t="shared" si="12"/>
        <v/>
      </c>
      <c r="J424" s="2">
        <f t="shared" si="13"/>
        <v>1</v>
      </c>
      <c r="K424" s="2">
        <v>2010</v>
      </c>
      <c r="L424" s="2" t="s">
        <v>21</v>
      </c>
    </row>
    <row r="425" spans="1:12" x14ac:dyDescent="0.2">
      <c r="A425" s="1" t="s">
        <v>23</v>
      </c>
      <c r="B425" s="2" t="s">
        <v>23</v>
      </c>
      <c r="C425" s="2" t="s">
        <v>15</v>
      </c>
      <c r="D425" s="2" t="s">
        <v>3198</v>
      </c>
      <c r="E425" s="2" t="s">
        <v>2175</v>
      </c>
      <c r="F425" s="2">
        <v>40.9</v>
      </c>
      <c r="G425" s="2">
        <v>59.1</v>
      </c>
      <c r="H425" s="2" t="s">
        <v>26</v>
      </c>
      <c r="I425" s="2" t="str">
        <f t="shared" si="12"/>
        <v/>
      </c>
      <c r="J425" s="2">
        <f t="shared" si="13"/>
        <v>1</v>
      </c>
      <c r="K425" s="2">
        <v>1990</v>
      </c>
      <c r="L425" s="2" t="s">
        <v>21</v>
      </c>
    </row>
    <row r="426" spans="1:12" x14ac:dyDescent="0.2">
      <c r="A426" s="1" t="s">
        <v>56</v>
      </c>
      <c r="B426" s="2" t="s">
        <v>56</v>
      </c>
      <c r="C426" s="2" t="s">
        <v>15</v>
      </c>
      <c r="D426" s="2" t="s">
        <v>2869</v>
      </c>
      <c r="E426" s="2" t="s">
        <v>2175</v>
      </c>
      <c r="F426" s="2">
        <v>40.92</v>
      </c>
      <c r="G426" s="2">
        <v>59.08</v>
      </c>
      <c r="H426" s="2" t="s">
        <v>26</v>
      </c>
      <c r="I426" s="2" t="str">
        <f t="shared" si="12"/>
        <v/>
      </c>
      <c r="J426" s="2">
        <f t="shared" si="13"/>
        <v>1</v>
      </c>
      <c r="K426" s="2">
        <v>2016</v>
      </c>
      <c r="L426" s="2" t="s">
        <v>21</v>
      </c>
    </row>
    <row r="427" spans="1:12" x14ac:dyDescent="0.2">
      <c r="A427" s="1" t="s">
        <v>52</v>
      </c>
      <c r="B427" s="2" t="s">
        <v>2164</v>
      </c>
      <c r="C427" s="2" t="s">
        <v>24</v>
      </c>
      <c r="D427" s="2" t="s">
        <v>2165</v>
      </c>
      <c r="E427" s="2" t="s">
        <v>2120</v>
      </c>
      <c r="F427" s="2">
        <v>40.97</v>
      </c>
      <c r="G427" s="2">
        <v>59.03</v>
      </c>
      <c r="H427" s="2" t="s">
        <v>26</v>
      </c>
      <c r="I427" s="2" t="str">
        <f t="shared" si="12"/>
        <v/>
      </c>
      <c r="J427" s="2">
        <f t="shared" si="13"/>
        <v>1</v>
      </c>
      <c r="K427" s="2">
        <v>2011</v>
      </c>
      <c r="L427" s="2" t="s">
        <v>36</v>
      </c>
    </row>
    <row r="428" spans="1:12" x14ac:dyDescent="0.2">
      <c r="A428" s="1" t="s">
        <v>56</v>
      </c>
      <c r="B428" s="2" t="s">
        <v>1109</v>
      </c>
      <c r="C428" s="2" t="s">
        <v>15</v>
      </c>
      <c r="D428" s="2" t="s">
        <v>5675</v>
      </c>
      <c r="E428" s="2" t="s">
        <v>4991</v>
      </c>
      <c r="F428" s="2">
        <v>41</v>
      </c>
      <c r="G428" s="2">
        <v>59</v>
      </c>
      <c r="H428" s="2" t="s">
        <v>26</v>
      </c>
      <c r="I428" s="2" t="str">
        <f t="shared" si="12"/>
        <v/>
      </c>
      <c r="J428" s="2">
        <f t="shared" si="13"/>
        <v>1</v>
      </c>
      <c r="K428" s="2">
        <v>1988</v>
      </c>
      <c r="L428" s="2" t="s">
        <v>21</v>
      </c>
    </row>
    <row r="429" spans="1:12" x14ac:dyDescent="0.2">
      <c r="A429" s="1" t="s">
        <v>205</v>
      </c>
      <c r="B429" s="2" t="s">
        <v>278</v>
      </c>
      <c r="C429" s="2" t="s">
        <v>1230</v>
      </c>
      <c r="D429" s="2" t="s">
        <v>4896</v>
      </c>
      <c r="E429" s="2" t="s">
        <v>4810</v>
      </c>
      <c r="F429" s="2">
        <v>41</v>
      </c>
      <c r="G429" s="2">
        <v>59</v>
      </c>
      <c r="H429" s="2" t="s">
        <v>26</v>
      </c>
      <c r="I429" s="2" t="str">
        <f t="shared" si="12"/>
        <v/>
      </c>
      <c r="J429" s="2">
        <f t="shared" si="13"/>
        <v>1</v>
      </c>
      <c r="K429" s="2">
        <v>1996</v>
      </c>
      <c r="L429" s="2" t="s">
        <v>21</v>
      </c>
    </row>
    <row r="430" spans="1:12" x14ac:dyDescent="0.2">
      <c r="A430" s="1" t="s">
        <v>13</v>
      </c>
      <c r="B430" s="2" t="s">
        <v>758</v>
      </c>
      <c r="C430" s="2" t="s">
        <v>15</v>
      </c>
      <c r="D430" s="2" t="s">
        <v>3105</v>
      </c>
      <c r="E430" s="2" t="s">
        <v>2175</v>
      </c>
      <c r="F430" s="2">
        <v>41</v>
      </c>
      <c r="G430" s="2">
        <v>59</v>
      </c>
      <c r="H430" s="2" t="s">
        <v>26</v>
      </c>
      <c r="I430" s="2" t="str">
        <f t="shared" si="12"/>
        <v/>
      </c>
      <c r="J430" s="2">
        <f t="shared" si="13"/>
        <v>1</v>
      </c>
      <c r="K430" s="2">
        <v>2005</v>
      </c>
      <c r="L430" s="2" t="s">
        <v>36</v>
      </c>
    </row>
    <row r="431" spans="1:12" x14ac:dyDescent="0.2">
      <c r="A431" s="1" t="s">
        <v>22</v>
      </c>
      <c r="B431" s="2" t="s">
        <v>3900</v>
      </c>
      <c r="C431" s="2" t="s">
        <v>24</v>
      </c>
      <c r="D431" s="4">
        <v>16000000</v>
      </c>
      <c r="E431" s="2" t="s">
        <v>3438</v>
      </c>
      <c r="F431" s="2">
        <v>41</v>
      </c>
      <c r="G431" s="2">
        <v>59</v>
      </c>
      <c r="H431" s="2" t="s">
        <v>26</v>
      </c>
      <c r="I431" s="2" t="str">
        <f t="shared" si="12"/>
        <v/>
      </c>
      <c r="J431" s="2">
        <f t="shared" si="13"/>
        <v>1</v>
      </c>
      <c r="K431" s="2">
        <v>2004</v>
      </c>
      <c r="L431" s="2" t="s">
        <v>49</v>
      </c>
    </row>
    <row r="432" spans="1:12" x14ac:dyDescent="0.2">
      <c r="A432" s="1" t="s">
        <v>339</v>
      </c>
      <c r="B432" s="2" t="s">
        <v>3631</v>
      </c>
      <c r="C432" s="2" t="s">
        <v>24</v>
      </c>
      <c r="D432" s="4">
        <v>8500000</v>
      </c>
      <c r="E432" s="2" t="s">
        <v>3438</v>
      </c>
      <c r="F432" s="2">
        <v>41.1</v>
      </c>
      <c r="G432" s="2">
        <v>58.9</v>
      </c>
      <c r="H432" s="2" t="s">
        <v>26</v>
      </c>
      <c r="I432" s="2" t="str">
        <f t="shared" si="12"/>
        <v/>
      </c>
      <c r="J432" s="2">
        <f t="shared" si="13"/>
        <v>1</v>
      </c>
      <c r="K432" s="2">
        <v>2002</v>
      </c>
      <c r="L432" s="2" t="s">
        <v>21</v>
      </c>
    </row>
    <row r="433" spans="1:12" x14ac:dyDescent="0.2">
      <c r="A433" s="1" t="s">
        <v>672</v>
      </c>
      <c r="B433" s="2" t="s">
        <v>3213</v>
      </c>
      <c r="C433" s="2" t="s">
        <v>15</v>
      </c>
      <c r="D433" s="2" t="s">
        <v>5322</v>
      </c>
      <c r="E433" s="2" t="s">
        <v>4991</v>
      </c>
      <c r="F433" s="2">
        <v>41.1</v>
      </c>
      <c r="G433" s="2">
        <v>58.9</v>
      </c>
      <c r="H433" s="2" t="s">
        <v>26</v>
      </c>
      <c r="I433" s="2" t="str">
        <f t="shared" si="12"/>
        <v/>
      </c>
      <c r="J433" s="2">
        <f t="shared" si="13"/>
        <v>1</v>
      </c>
      <c r="K433" s="2">
        <v>2012</v>
      </c>
      <c r="L433" s="2" t="s">
        <v>49</v>
      </c>
    </row>
    <row r="434" spans="1:12" x14ac:dyDescent="0.2">
      <c r="A434" s="1" t="s">
        <v>13</v>
      </c>
      <c r="B434" s="2" t="s">
        <v>2121</v>
      </c>
      <c r="C434" s="2" t="s">
        <v>24</v>
      </c>
      <c r="D434" s="2">
        <v>200000000</v>
      </c>
      <c r="E434" s="2" t="s">
        <v>3438</v>
      </c>
      <c r="F434" s="2">
        <v>41.15</v>
      </c>
      <c r="G434" s="2">
        <v>58.85</v>
      </c>
      <c r="H434" s="2" t="s">
        <v>26</v>
      </c>
      <c r="I434" s="2" t="str">
        <f t="shared" si="12"/>
        <v/>
      </c>
      <c r="J434" s="2">
        <f t="shared" si="13"/>
        <v>1</v>
      </c>
      <c r="K434" s="2">
        <v>2020</v>
      </c>
      <c r="L434" s="2" t="s">
        <v>49</v>
      </c>
    </row>
    <row r="435" spans="1:12" x14ac:dyDescent="0.2">
      <c r="A435" s="1" t="s">
        <v>280</v>
      </c>
      <c r="B435" s="2" t="s">
        <v>1340</v>
      </c>
      <c r="C435" s="2" t="s">
        <v>15</v>
      </c>
      <c r="D435" s="2" t="s">
        <v>2607</v>
      </c>
      <c r="E435" s="2" t="s">
        <v>2175</v>
      </c>
      <c r="F435" s="2">
        <v>41.19</v>
      </c>
      <c r="G435" s="2">
        <v>58.81</v>
      </c>
      <c r="H435" s="2" t="s">
        <v>26</v>
      </c>
      <c r="I435" s="2" t="str">
        <f t="shared" si="12"/>
        <v/>
      </c>
      <c r="J435" s="2">
        <f t="shared" si="13"/>
        <v>1</v>
      </c>
      <c r="K435" s="2">
        <v>2018</v>
      </c>
      <c r="L435" s="2" t="s">
        <v>21</v>
      </c>
    </row>
    <row r="436" spans="1:12" x14ac:dyDescent="0.2">
      <c r="A436" s="1" t="s">
        <v>242</v>
      </c>
      <c r="B436" s="2" t="s">
        <v>684</v>
      </c>
      <c r="C436" s="2" t="s">
        <v>15</v>
      </c>
      <c r="D436" s="2" t="s">
        <v>4849</v>
      </c>
      <c r="E436" s="2" t="s">
        <v>4810</v>
      </c>
      <c r="F436" s="2">
        <v>41.2</v>
      </c>
      <c r="G436" s="2">
        <v>58.8</v>
      </c>
      <c r="H436" s="2" t="s">
        <v>26</v>
      </c>
      <c r="I436" s="2" t="str">
        <f t="shared" si="12"/>
        <v/>
      </c>
      <c r="J436" s="2">
        <f t="shared" si="13"/>
        <v>1</v>
      </c>
      <c r="K436" s="2">
        <v>2008</v>
      </c>
      <c r="L436" s="2" t="s">
        <v>49</v>
      </c>
    </row>
    <row r="437" spans="1:12" x14ac:dyDescent="0.2">
      <c r="A437" s="1" t="s">
        <v>280</v>
      </c>
      <c r="B437" s="2" t="s">
        <v>1396</v>
      </c>
      <c r="C437" s="2" t="s">
        <v>15</v>
      </c>
      <c r="D437" s="2" t="s">
        <v>1397</v>
      </c>
      <c r="E437" s="2" t="s">
        <v>395</v>
      </c>
      <c r="F437" s="2">
        <v>41.2</v>
      </c>
      <c r="G437" s="2">
        <v>58.8</v>
      </c>
      <c r="H437" s="2" t="s">
        <v>26</v>
      </c>
      <c r="I437" s="2" t="str">
        <f t="shared" si="12"/>
        <v/>
      </c>
      <c r="J437" s="2">
        <f t="shared" si="13"/>
        <v>1</v>
      </c>
      <c r="K437" s="2">
        <v>1996</v>
      </c>
      <c r="L437" s="2" t="s">
        <v>21</v>
      </c>
    </row>
    <row r="438" spans="1:12" x14ac:dyDescent="0.2">
      <c r="A438" s="1" t="s">
        <v>363</v>
      </c>
      <c r="B438" s="2" t="s">
        <v>1064</v>
      </c>
      <c r="C438" s="2" t="s">
        <v>15</v>
      </c>
      <c r="D438" s="2" t="s">
        <v>1171</v>
      </c>
      <c r="E438" s="2" t="s">
        <v>395</v>
      </c>
      <c r="F438" s="2">
        <v>41.2</v>
      </c>
      <c r="G438" s="2">
        <v>58.8</v>
      </c>
      <c r="H438" s="2" t="s">
        <v>26</v>
      </c>
      <c r="I438" s="2" t="str">
        <f t="shared" si="12"/>
        <v/>
      </c>
      <c r="J438" s="2">
        <f t="shared" si="13"/>
        <v>1</v>
      </c>
      <c r="K438" s="2">
        <v>2002</v>
      </c>
      <c r="L438" s="2" t="s">
        <v>21</v>
      </c>
    </row>
    <row r="439" spans="1:12" x14ac:dyDescent="0.2">
      <c r="A439" s="1" t="s">
        <v>116</v>
      </c>
      <c r="B439" s="2" t="s">
        <v>3572</v>
      </c>
      <c r="C439" s="2" t="s">
        <v>24</v>
      </c>
      <c r="D439" s="2">
        <v>60000000</v>
      </c>
      <c r="E439" s="2" t="s">
        <v>3438</v>
      </c>
      <c r="F439" s="2">
        <v>41.24</v>
      </c>
      <c r="G439" s="2">
        <v>58.76</v>
      </c>
      <c r="H439" s="2" t="s">
        <v>26</v>
      </c>
      <c r="I439" s="2" t="str">
        <f t="shared" si="12"/>
        <v/>
      </c>
      <c r="J439" s="2">
        <f t="shared" si="13"/>
        <v>1</v>
      </c>
      <c r="K439" s="2">
        <v>2018</v>
      </c>
      <c r="L439" s="2" t="s">
        <v>21</v>
      </c>
    </row>
    <row r="440" spans="1:12" x14ac:dyDescent="0.2">
      <c r="A440" s="1" t="s">
        <v>116</v>
      </c>
      <c r="B440" s="2" t="s">
        <v>5327</v>
      </c>
      <c r="C440" s="2" t="s">
        <v>15</v>
      </c>
      <c r="D440" s="2" t="s">
        <v>5328</v>
      </c>
      <c r="E440" s="2" t="s">
        <v>4991</v>
      </c>
      <c r="F440" s="2">
        <v>41.3</v>
      </c>
      <c r="G440" s="2">
        <v>58.7</v>
      </c>
      <c r="H440" s="2" t="s">
        <v>26</v>
      </c>
      <c r="I440" s="2" t="str">
        <f t="shared" si="12"/>
        <v/>
      </c>
      <c r="J440" s="2">
        <f t="shared" si="13"/>
        <v>1</v>
      </c>
      <c r="K440" s="2">
        <v>2012</v>
      </c>
      <c r="L440" s="2" t="s">
        <v>49</v>
      </c>
    </row>
    <row r="441" spans="1:12" x14ac:dyDescent="0.2">
      <c r="A441" s="1" t="s">
        <v>308</v>
      </c>
      <c r="B441" s="2" t="s">
        <v>1107</v>
      </c>
      <c r="C441" s="2" t="s">
        <v>15</v>
      </c>
      <c r="D441" s="2" t="s">
        <v>1108</v>
      </c>
      <c r="E441" s="2" t="s">
        <v>395</v>
      </c>
      <c r="F441" s="2">
        <v>41.3</v>
      </c>
      <c r="G441" s="2">
        <v>58.7</v>
      </c>
      <c r="H441" s="2" t="s">
        <v>26</v>
      </c>
      <c r="I441" s="2" t="str">
        <f t="shared" si="12"/>
        <v/>
      </c>
      <c r="J441" s="2">
        <f t="shared" si="13"/>
        <v>1</v>
      </c>
      <c r="K441" s="2">
        <v>2004</v>
      </c>
      <c r="L441" s="2" t="s">
        <v>21</v>
      </c>
    </row>
    <row r="442" spans="1:12" x14ac:dyDescent="0.2">
      <c r="A442" s="1" t="s">
        <v>308</v>
      </c>
      <c r="B442" s="2" t="s">
        <v>3586</v>
      </c>
      <c r="C442" s="2" t="s">
        <v>24</v>
      </c>
      <c r="D442" s="2">
        <v>5000000</v>
      </c>
      <c r="E442" s="2" t="s">
        <v>3438</v>
      </c>
      <c r="F442" s="2">
        <v>41.33</v>
      </c>
      <c r="G442" s="2">
        <v>58.67</v>
      </c>
      <c r="H442" s="2" t="s">
        <v>26</v>
      </c>
      <c r="I442" s="2" t="str">
        <f t="shared" si="12"/>
        <v/>
      </c>
      <c r="J442" s="2">
        <f t="shared" si="13"/>
        <v>1</v>
      </c>
      <c r="K442" s="2">
        <v>2020</v>
      </c>
      <c r="L442" s="2" t="s">
        <v>49</v>
      </c>
    </row>
    <row r="443" spans="1:12" x14ac:dyDescent="0.2">
      <c r="A443" s="1" t="s">
        <v>280</v>
      </c>
      <c r="B443" s="2" t="s">
        <v>1334</v>
      </c>
      <c r="C443" s="2" t="s">
        <v>15</v>
      </c>
      <c r="D443" s="2" t="s">
        <v>5317</v>
      </c>
      <c r="E443" s="2" t="s">
        <v>4991</v>
      </c>
      <c r="F443" s="2">
        <v>41.4</v>
      </c>
      <c r="G443" s="2">
        <v>58.6</v>
      </c>
      <c r="H443" s="2" t="s">
        <v>26</v>
      </c>
      <c r="I443" s="2" t="str">
        <f t="shared" si="12"/>
        <v/>
      </c>
      <c r="J443" s="2">
        <f t="shared" si="13"/>
        <v>1</v>
      </c>
      <c r="K443" s="2">
        <v>2012</v>
      </c>
      <c r="L443" s="2" t="s">
        <v>49</v>
      </c>
    </row>
    <row r="444" spans="1:12" x14ac:dyDescent="0.2">
      <c r="A444" s="1" t="s">
        <v>511</v>
      </c>
      <c r="B444" s="2" t="s">
        <v>1317</v>
      </c>
      <c r="C444" s="2" t="s">
        <v>24</v>
      </c>
      <c r="D444" s="4">
        <v>5200000</v>
      </c>
      <c r="E444" s="2" t="s">
        <v>1692</v>
      </c>
      <c r="F444" s="2">
        <v>41.4</v>
      </c>
      <c r="G444" s="2">
        <v>58.6</v>
      </c>
      <c r="H444" s="2" t="s">
        <v>26</v>
      </c>
      <c r="I444" s="2" t="str">
        <f t="shared" si="12"/>
        <v/>
      </c>
      <c r="J444" s="2">
        <f t="shared" si="13"/>
        <v>1</v>
      </c>
      <c r="K444" s="2">
        <v>2006</v>
      </c>
      <c r="L444" s="2" t="s">
        <v>21</v>
      </c>
    </row>
    <row r="445" spans="1:12" x14ac:dyDescent="0.2">
      <c r="A445" s="1" t="s">
        <v>363</v>
      </c>
      <c r="B445" s="2" t="s">
        <v>1565</v>
      </c>
      <c r="C445" s="2" t="s">
        <v>15</v>
      </c>
      <c r="D445" s="2" t="s">
        <v>1566</v>
      </c>
      <c r="E445" s="2" t="s">
        <v>1474</v>
      </c>
      <c r="F445" s="2">
        <v>41.4</v>
      </c>
      <c r="G445" s="2">
        <v>58.6</v>
      </c>
      <c r="H445" s="2" t="s">
        <v>26</v>
      </c>
      <c r="I445" s="2" t="str">
        <f t="shared" si="12"/>
        <v/>
      </c>
      <c r="J445" s="2">
        <f t="shared" si="13"/>
        <v>1</v>
      </c>
      <c r="K445" s="2">
        <v>1998</v>
      </c>
      <c r="L445" s="2" t="s">
        <v>21</v>
      </c>
    </row>
    <row r="446" spans="1:12" x14ac:dyDescent="0.2">
      <c r="A446" s="1" t="s">
        <v>111</v>
      </c>
      <c r="B446" s="2" t="s">
        <v>112</v>
      </c>
      <c r="C446" s="2" t="s">
        <v>15</v>
      </c>
      <c r="D446" s="2" t="s">
        <v>1418</v>
      </c>
      <c r="E446" s="2" t="s">
        <v>4810</v>
      </c>
      <c r="F446" s="2">
        <v>41.4</v>
      </c>
      <c r="G446" s="2">
        <v>58.6</v>
      </c>
      <c r="H446" s="2" t="s">
        <v>26</v>
      </c>
      <c r="I446" s="2" t="str">
        <f t="shared" si="12"/>
        <v/>
      </c>
      <c r="J446" s="2">
        <f t="shared" si="13"/>
        <v>1</v>
      </c>
      <c r="K446" s="2">
        <v>1996</v>
      </c>
      <c r="L446" s="2" t="s">
        <v>21</v>
      </c>
    </row>
    <row r="447" spans="1:12" x14ac:dyDescent="0.2">
      <c r="A447" s="1" t="s">
        <v>150</v>
      </c>
      <c r="B447" s="2" t="s">
        <v>3219</v>
      </c>
      <c r="C447" s="2" t="s">
        <v>24</v>
      </c>
      <c r="D447" s="2">
        <v>16000000</v>
      </c>
      <c r="E447" s="2" t="s">
        <v>3438</v>
      </c>
      <c r="F447" s="2">
        <v>41.48</v>
      </c>
      <c r="G447" s="2">
        <v>58.52</v>
      </c>
      <c r="H447" s="2" t="s">
        <v>26</v>
      </c>
      <c r="I447" s="2" t="str">
        <f t="shared" si="12"/>
        <v/>
      </c>
      <c r="J447" s="2">
        <f t="shared" si="13"/>
        <v>1</v>
      </c>
      <c r="K447" s="2">
        <v>2020</v>
      </c>
      <c r="L447" s="2" t="s">
        <v>49</v>
      </c>
    </row>
    <row r="448" spans="1:12" x14ac:dyDescent="0.2">
      <c r="A448" s="1" t="s">
        <v>116</v>
      </c>
      <c r="B448" s="2" t="s">
        <v>4714</v>
      </c>
      <c r="C448" s="2" t="s">
        <v>24</v>
      </c>
      <c r="D448" s="4">
        <v>3000000</v>
      </c>
      <c r="E448" s="2" t="s">
        <v>3438</v>
      </c>
      <c r="F448" s="2">
        <v>41.5</v>
      </c>
      <c r="G448" s="2">
        <v>58.5</v>
      </c>
      <c r="H448" s="2" t="s">
        <v>26</v>
      </c>
      <c r="I448" s="2" t="str">
        <f t="shared" si="12"/>
        <v/>
      </c>
      <c r="J448" s="2">
        <f t="shared" si="13"/>
        <v>1</v>
      </c>
      <c r="K448" s="2">
        <v>2002</v>
      </c>
      <c r="L448" s="2" t="s">
        <v>49</v>
      </c>
    </row>
    <row r="449" spans="1:12" x14ac:dyDescent="0.2">
      <c r="A449" s="1" t="s">
        <v>248</v>
      </c>
      <c r="B449" s="2" t="s">
        <v>249</v>
      </c>
      <c r="C449" s="2" t="s">
        <v>15</v>
      </c>
      <c r="D449" s="2" t="s">
        <v>1557</v>
      </c>
      <c r="E449" s="2" t="s">
        <v>2175</v>
      </c>
      <c r="F449" s="2">
        <v>45.47</v>
      </c>
      <c r="G449" s="2">
        <v>58.49</v>
      </c>
      <c r="H449" s="2" t="s">
        <v>26</v>
      </c>
      <c r="I449" s="2" t="str">
        <f t="shared" si="12"/>
        <v/>
      </c>
      <c r="J449" s="2">
        <f t="shared" si="13"/>
        <v>1</v>
      </c>
      <c r="K449" s="2">
        <v>2016</v>
      </c>
      <c r="L449" s="2" t="s">
        <v>49</v>
      </c>
    </row>
    <row r="450" spans="1:12" x14ac:dyDescent="0.2">
      <c r="A450" s="1" t="s">
        <v>69</v>
      </c>
      <c r="B450" s="2" t="s">
        <v>5093</v>
      </c>
      <c r="C450" s="2" t="s">
        <v>15</v>
      </c>
      <c r="D450" s="2" t="s">
        <v>5094</v>
      </c>
      <c r="E450" s="2" t="s">
        <v>4991</v>
      </c>
      <c r="F450" s="2">
        <v>41.55</v>
      </c>
      <c r="G450" s="2">
        <v>58.45</v>
      </c>
      <c r="H450" s="2" t="s">
        <v>26</v>
      </c>
      <c r="I450" s="2" t="str">
        <f t="shared" ref="I450:I513" si="14" xml:space="preserve"> IF(H450="Pass", 1, "")</f>
        <v/>
      </c>
      <c r="J450" s="2">
        <f t="shared" ref="J450:J513" si="15" xml:space="preserve"> IF(H450="Fail", 1, "")</f>
        <v>1</v>
      </c>
      <c r="K450" s="2">
        <v>2020</v>
      </c>
      <c r="L450" s="2" t="s">
        <v>49</v>
      </c>
    </row>
    <row r="451" spans="1:12" x14ac:dyDescent="0.2">
      <c r="A451" s="1" t="s">
        <v>79</v>
      </c>
      <c r="B451" s="2" t="s">
        <v>3620</v>
      </c>
      <c r="C451" s="2" t="s">
        <v>24</v>
      </c>
      <c r="D451" s="2">
        <v>33000000</v>
      </c>
      <c r="E451" s="2" t="s">
        <v>3438</v>
      </c>
      <c r="F451" s="2">
        <v>41.56</v>
      </c>
      <c r="G451" s="2">
        <v>58.44</v>
      </c>
      <c r="H451" s="2" t="s">
        <v>26</v>
      </c>
      <c r="I451" s="2" t="str">
        <f t="shared" si="14"/>
        <v/>
      </c>
      <c r="J451" s="2">
        <f t="shared" si="15"/>
        <v>1</v>
      </c>
      <c r="K451" s="2">
        <v>2020</v>
      </c>
      <c r="L451" s="2" t="s">
        <v>49</v>
      </c>
    </row>
    <row r="452" spans="1:12" x14ac:dyDescent="0.2">
      <c r="A452" s="1" t="s">
        <v>13</v>
      </c>
      <c r="B452" s="2" t="s">
        <v>758</v>
      </c>
      <c r="C452" s="2" t="s">
        <v>42</v>
      </c>
      <c r="D452" s="2" t="s">
        <v>759</v>
      </c>
      <c r="E452" s="2" t="s">
        <v>395</v>
      </c>
      <c r="F452" s="2">
        <v>41.6</v>
      </c>
      <c r="G452" s="2">
        <v>58.4</v>
      </c>
      <c r="H452" s="2" t="s">
        <v>26</v>
      </c>
      <c r="I452" s="2" t="str">
        <f t="shared" si="14"/>
        <v/>
      </c>
      <c r="J452" s="2">
        <f t="shared" si="15"/>
        <v>1</v>
      </c>
      <c r="K452" s="2">
        <v>2010</v>
      </c>
      <c r="L452" s="2" t="s">
        <v>21</v>
      </c>
    </row>
    <row r="453" spans="1:12" x14ac:dyDescent="0.2">
      <c r="A453" s="1" t="s">
        <v>22</v>
      </c>
      <c r="B453" s="2" t="s">
        <v>3480</v>
      </c>
      <c r="C453" s="2" t="s">
        <v>24</v>
      </c>
      <c r="D453" s="4">
        <v>19000000</v>
      </c>
      <c r="E453" s="2" t="s">
        <v>3438</v>
      </c>
      <c r="F453" s="2">
        <v>41.6</v>
      </c>
      <c r="G453" s="2">
        <v>58.4</v>
      </c>
      <c r="H453" s="2" t="s">
        <v>26</v>
      </c>
      <c r="I453" s="2" t="str">
        <f t="shared" si="14"/>
        <v/>
      </c>
      <c r="J453" s="2">
        <f t="shared" si="15"/>
        <v>1</v>
      </c>
      <c r="K453" s="2">
        <v>2014</v>
      </c>
      <c r="L453" s="2" t="s">
        <v>21</v>
      </c>
    </row>
    <row r="454" spans="1:12" x14ac:dyDescent="0.2">
      <c r="A454" s="1" t="s">
        <v>79</v>
      </c>
      <c r="B454" s="2" t="s">
        <v>79</v>
      </c>
      <c r="C454" s="2" t="s">
        <v>15</v>
      </c>
      <c r="D454" s="2" t="s">
        <v>1068</v>
      </c>
      <c r="E454" s="2" t="s">
        <v>395</v>
      </c>
      <c r="F454" s="2">
        <v>41.6</v>
      </c>
      <c r="G454" s="2">
        <v>58.4</v>
      </c>
      <c r="H454" s="2" t="s">
        <v>26</v>
      </c>
      <c r="I454" s="2" t="str">
        <f t="shared" si="14"/>
        <v/>
      </c>
      <c r="J454" s="2">
        <f t="shared" si="15"/>
        <v>1</v>
      </c>
      <c r="K454" s="2">
        <v>2004</v>
      </c>
      <c r="L454" s="2" t="s">
        <v>21</v>
      </c>
    </row>
    <row r="455" spans="1:12" x14ac:dyDescent="0.2">
      <c r="A455" s="1" t="s">
        <v>32</v>
      </c>
      <c r="B455" s="2" t="s">
        <v>5669</v>
      </c>
      <c r="C455" s="2" t="s">
        <v>15</v>
      </c>
      <c r="D455" s="2" t="s">
        <v>5670</v>
      </c>
      <c r="E455" s="2" t="s">
        <v>4991</v>
      </c>
      <c r="F455" s="2">
        <v>41.6</v>
      </c>
      <c r="G455" s="2">
        <v>58.4</v>
      </c>
      <c r="H455" s="2" t="s">
        <v>26</v>
      </c>
      <c r="I455" s="2" t="str">
        <f t="shared" si="14"/>
        <v/>
      </c>
      <c r="J455" s="2">
        <f t="shared" si="15"/>
        <v>1</v>
      </c>
      <c r="K455" s="2">
        <v>1994</v>
      </c>
      <c r="L455" s="2" t="s">
        <v>21</v>
      </c>
    </row>
    <row r="456" spans="1:12" x14ac:dyDescent="0.2">
      <c r="A456" s="1" t="s">
        <v>111</v>
      </c>
      <c r="B456" s="2" t="s">
        <v>1221</v>
      </c>
      <c r="C456" s="2" t="s">
        <v>42</v>
      </c>
      <c r="D456" s="2" t="s">
        <v>1619</v>
      </c>
      <c r="E456" s="2" t="s">
        <v>1601</v>
      </c>
      <c r="F456" s="2">
        <v>41.6</v>
      </c>
      <c r="G456" s="2">
        <v>58.4</v>
      </c>
      <c r="H456" s="2" t="s">
        <v>26</v>
      </c>
      <c r="I456" s="2" t="str">
        <f t="shared" si="14"/>
        <v/>
      </c>
      <c r="J456" s="2">
        <f t="shared" si="15"/>
        <v>1</v>
      </c>
      <c r="K456" s="2">
        <v>2004</v>
      </c>
      <c r="L456" s="2" t="s">
        <v>21</v>
      </c>
    </row>
    <row r="457" spans="1:12" x14ac:dyDescent="0.2">
      <c r="A457" s="1" t="s">
        <v>13</v>
      </c>
      <c r="B457" s="2" t="s">
        <v>914</v>
      </c>
      <c r="C457" s="2" t="s">
        <v>15</v>
      </c>
      <c r="D457" s="2" t="s">
        <v>2392</v>
      </c>
      <c r="E457" s="2" t="s">
        <v>2175</v>
      </c>
      <c r="F457" s="2">
        <v>41.64</v>
      </c>
      <c r="G457" s="2">
        <v>58.36</v>
      </c>
      <c r="H457" s="2" t="s">
        <v>26</v>
      </c>
      <c r="I457" s="2" t="str">
        <f t="shared" si="14"/>
        <v/>
      </c>
      <c r="J457" s="2">
        <f t="shared" si="15"/>
        <v>1</v>
      </c>
      <c r="K457" s="2">
        <v>2020</v>
      </c>
      <c r="L457" s="2" t="s">
        <v>49</v>
      </c>
    </row>
    <row r="458" spans="1:12" x14ac:dyDescent="0.2">
      <c r="A458" s="1" t="s">
        <v>978</v>
      </c>
      <c r="B458" s="2" t="s">
        <v>3600</v>
      </c>
      <c r="C458" s="2" t="s">
        <v>24</v>
      </c>
      <c r="D458" s="2">
        <v>14000000</v>
      </c>
      <c r="E458" s="2" t="s">
        <v>3438</v>
      </c>
      <c r="F458" s="2">
        <v>41.65</v>
      </c>
      <c r="G458" s="2">
        <v>58.35</v>
      </c>
      <c r="H458" s="2" t="s">
        <v>26</v>
      </c>
      <c r="I458" s="2" t="str">
        <f t="shared" si="14"/>
        <v/>
      </c>
      <c r="J458" s="2">
        <f t="shared" si="15"/>
        <v>1</v>
      </c>
      <c r="K458" s="2">
        <v>2020</v>
      </c>
      <c r="L458" s="2" t="s">
        <v>49</v>
      </c>
    </row>
    <row r="459" spans="1:12" x14ac:dyDescent="0.2">
      <c r="A459" s="1" t="s">
        <v>385</v>
      </c>
      <c r="B459" s="2" t="s">
        <v>386</v>
      </c>
      <c r="C459" s="2" t="s">
        <v>15</v>
      </c>
      <c r="D459" s="2" t="s">
        <v>1006</v>
      </c>
      <c r="E459" s="2" t="s">
        <v>395</v>
      </c>
      <c r="F459" s="2">
        <v>41.7</v>
      </c>
      <c r="G459" s="2">
        <v>58.3</v>
      </c>
      <c r="H459" s="2" t="s">
        <v>26</v>
      </c>
      <c r="I459" s="2" t="str">
        <f t="shared" si="14"/>
        <v/>
      </c>
      <c r="J459" s="2">
        <f t="shared" si="15"/>
        <v>1</v>
      </c>
      <c r="K459" s="2">
        <v>2006</v>
      </c>
      <c r="L459" s="2" t="s">
        <v>49</v>
      </c>
    </row>
    <row r="460" spans="1:12" x14ac:dyDescent="0.2">
      <c r="A460" s="1" t="s">
        <v>621</v>
      </c>
      <c r="B460" s="2" t="s">
        <v>2054</v>
      </c>
      <c r="C460" s="2" t="s">
        <v>15</v>
      </c>
      <c r="D460" s="2" t="s">
        <v>2055</v>
      </c>
      <c r="E460" s="2" t="s">
        <v>1978</v>
      </c>
      <c r="F460" s="2">
        <v>41.7</v>
      </c>
      <c r="G460" s="2">
        <v>58.3</v>
      </c>
      <c r="H460" s="2" t="s">
        <v>26</v>
      </c>
      <c r="I460" s="2" t="str">
        <f t="shared" si="14"/>
        <v/>
      </c>
      <c r="J460" s="2">
        <f t="shared" si="15"/>
        <v>1</v>
      </c>
      <c r="K460" s="2">
        <v>2007</v>
      </c>
      <c r="L460" s="2" t="s">
        <v>36</v>
      </c>
    </row>
    <row r="461" spans="1:12" x14ac:dyDescent="0.2">
      <c r="A461" s="1" t="s">
        <v>60</v>
      </c>
      <c r="B461" s="2" t="s">
        <v>285</v>
      </c>
      <c r="C461" s="2" t="s">
        <v>15</v>
      </c>
      <c r="D461" s="2" t="s">
        <v>2379</v>
      </c>
      <c r="E461" s="2" t="s">
        <v>2175</v>
      </c>
      <c r="F461" s="2">
        <v>41.73</v>
      </c>
      <c r="G461" s="2">
        <v>58.27</v>
      </c>
      <c r="H461" s="2" t="s">
        <v>26</v>
      </c>
      <c r="I461" s="2" t="str">
        <f t="shared" si="14"/>
        <v/>
      </c>
      <c r="J461" s="2">
        <f t="shared" si="15"/>
        <v>1</v>
      </c>
      <c r="K461" s="2">
        <v>2020</v>
      </c>
      <c r="L461" s="2" t="s">
        <v>49</v>
      </c>
    </row>
    <row r="462" spans="1:12" x14ac:dyDescent="0.2">
      <c r="A462" s="1" t="s">
        <v>141</v>
      </c>
      <c r="B462" s="2" t="s">
        <v>368</v>
      </c>
      <c r="C462" s="2" t="s">
        <v>15</v>
      </c>
      <c r="D462" s="2" t="s">
        <v>1093</v>
      </c>
      <c r="E462" s="2" t="s">
        <v>395</v>
      </c>
      <c r="F462" s="2">
        <v>41.8</v>
      </c>
      <c r="G462" s="2">
        <v>58.2</v>
      </c>
      <c r="H462" s="2" t="s">
        <v>26</v>
      </c>
      <c r="I462" s="2" t="str">
        <f t="shared" si="14"/>
        <v/>
      </c>
      <c r="J462" s="2">
        <f t="shared" si="15"/>
        <v>1</v>
      </c>
      <c r="K462" s="2">
        <v>2004</v>
      </c>
      <c r="L462" s="2" t="s">
        <v>21</v>
      </c>
    </row>
    <row r="463" spans="1:12" x14ac:dyDescent="0.2">
      <c r="A463" s="1" t="s">
        <v>269</v>
      </c>
      <c r="B463" s="2" t="s">
        <v>270</v>
      </c>
      <c r="C463" s="2" t="s">
        <v>15</v>
      </c>
      <c r="D463" s="2" t="s">
        <v>460</v>
      </c>
      <c r="E463" s="2" t="s">
        <v>395</v>
      </c>
      <c r="F463" s="2">
        <v>41.8</v>
      </c>
      <c r="G463" s="2">
        <v>58.2</v>
      </c>
      <c r="H463" s="2" t="s">
        <v>26</v>
      </c>
      <c r="I463" s="2" t="str">
        <f t="shared" si="14"/>
        <v/>
      </c>
      <c r="J463" s="2">
        <f t="shared" si="15"/>
        <v>1</v>
      </c>
      <c r="K463" s="2">
        <v>2014</v>
      </c>
      <c r="L463" s="2" t="s">
        <v>21</v>
      </c>
    </row>
    <row r="464" spans="1:12" x14ac:dyDescent="0.2">
      <c r="A464" s="1" t="s">
        <v>100</v>
      </c>
      <c r="B464" s="2" t="s">
        <v>777</v>
      </c>
      <c r="C464" s="2" t="s">
        <v>15</v>
      </c>
      <c r="D464" s="2" t="s">
        <v>563</v>
      </c>
      <c r="E464" s="2" t="s">
        <v>395</v>
      </c>
      <c r="F464" s="2">
        <v>41.8</v>
      </c>
      <c r="G464" s="2">
        <v>58.2</v>
      </c>
      <c r="H464" s="2" t="s">
        <v>26</v>
      </c>
      <c r="I464" s="2" t="str">
        <f t="shared" si="14"/>
        <v/>
      </c>
      <c r="J464" s="2">
        <f t="shared" si="15"/>
        <v>1</v>
      </c>
      <c r="K464" s="2">
        <v>2010</v>
      </c>
      <c r="L464" s="2" t="s">
        <v>21</v>
      </c>
    </row>
    <row r="465" spans="1:12" x14ac:dyDescent="0.2">
      <c r="A465" s="1" t="s">
        <v>205</v>
      </c>
      <c r="B465" s="2" t="s">
        <v>259</v>
      </c>
      <c r="C465" s="2" t="s">
        <v>15</v>
      </c>
      <c r="D465" s="2" t="s">
        <v>2843</v>
      </c>
      <c r="E465" s="2" t="s">
        <v>2175</v>
      </c>
      <c r="F465" s="2">
        <v>41.81</v>
      </c>
      <c r="G465" s="2">
        <v>58.19</v>
      </c>
      <c r="H465" s="2" t="s">
        <v>26</v>
      </c>
      <c r="I465" s="2" t="str">
        <f t="shared" si="14"/>
        <v/>
      </c>
      <c r="J465" s="2">
        <f t="shared" si="15"/>
        <v>1</v>
      </c>
      <c r="K465" s="2">
        <v>2016</v>
      </c>
      <c r="L465" s="2" t="s">
        <v>21</v>
      </c>
    </row>
    <row r="466" spans="1:12" x14ac:dyDescent="0.2">
      <c r="A466" s="1" t="s">
        <v>83</v>
      </c>
      <c r="B466" s="2" t="s">
        <v>84</v>
      </c>
      <c r="C466" s="2" t="s">
        <v>42</v>
      </c>
      <c r="D466" s="2" t="s">
        <v>1071</v>
      </c>
      <c r="E466" s="2" t="s">
        <v>395</v>
      </c>
      <c r="F466" s="2">
        <v>42</v>
      </c>
      <c r="G466" s="2">
        <v>58.1</v>
      </c>
      <c r="H466" s="2" t="s">
        <v>26</v>
      </c>
      <c r="I466" s="2" t="str">
        <f t="shared" si="14"/>
        <v/>
      </c>
      <c r="J466" s="2">
        <f t="shared" si="15"/>
        <v>1</v>
      </c>
      <c r="K466" s="2">
        <v>2004</v>
      </c>
      <c r="L466" s="2" t="s">
        <v>21</v>
      </c>
    </row>
    <row r="467" spans="1:12" x14ac:dyDescent="0.2">
      <c r="A467" s="1" t="s">
        <v>242</v>
      </c>
      <c r="B467" s="2" t="s">
        <v>684</v>
      </c>
      <c r="C467" s="2" t="s">
        <v>15</v>
      </c>
      <c r="D467" s="2" t="s">
        <v>3235</v>
      </c>
      <c r="E467" s="2" t="s">
        <v>2175</v>
      </c>
      <c r="F467" s="2">
        <v>42</v>
      </c>
      <c r="G467" s="2">
        <v>58</v>
      </c>
      <c r="H467" s="2" t="s">
        <v>26</v>
      </c>
      <c r="I467" s="2" t="str">
        <f t="shared" si="14"/>
        <v/>
      </c>
      <c r="J467" s="2">
        <f t="shared" si="15"/>
        <v>1</v>
      </c>
      <c r="K467" s="2">
        <v>1988</v>
      </c>
      <c r="L467" s="2" t="s">
        <v>21</v>
      </c>
    </row>
    <row r="468" spans="1:12" x14ac:dyDescent="0.2">
      <c r="A468" s="1" t="s">
        <v>205</v>
      </c>
      <c r="B468" s="2" t="s">
        <v>3341</v>
      </c>
      <c r="C468" s="2" t="s">
        <v>15</v>
      </c>
      <c r="D468" s="2" t="s">
        <v>3342</v>
      </c>
      <c r="E468" s="2" t="s">
        <v>3315</v>
      </c>
      <c r="F468" s="2">
        <v>42</v>
      </c>
      <c r="G468" s="2">
        <v>58</v>
      </c>
      <c r="H468" s="2" t="s">
        <v>26</v>
      </c>
      <c r="I468" s="2" t="str">
        <f t="shared" si="14"/>
        <v/>
      </c>
      <c r="J468" s="2">
        <f t="shared" si="15"/>
        <v>1</v>
      </c>
      <c r="K468" s="2">
        <v>2010</v>
      </c>
      <c r="L468" s="2" t="s">
        <v>21</v>
      </c>
    </row>
    <row r="469" spans="1:12" x14ac:dyDescent="0.2">
      <c r="A469" s="1" t="s">
        <v>13</v>
      </c>
      <c r="B469" s="2" t="s">
        <v>1910</v>
      </c>
      <c r="C469" s="2" t="s">
        <v>15</v>
      </c>
      <c r="D469" s="2" t="s">
        <v>3238</v>
      </c>
      <c r="E469" s="2" t="s">
        <v>2175</v>
      </c>
      <c r="F469" s="2">
        <v>42</v>
      </c>
      <c r="G469" s="2">
        <v>58</v>
      </c>
      <c r="H469" s="2" t="s">
        <v>26</v>
      </c>
      <c r="I469" s="2" t="str">
        <f t="shared" si="14"/>
        <v/>
      </c>
      <c r="J469" s="2">
        <f t="shared" si="15"/>
        <v>1</v>
      </c>
      <c r="K469" s="2">
        <v>1988</v>
      </c>
      <c r="L469" s="2" t="s">
        <v>21</v>
      </c>
    </row>
    <row r="470" spans="1:12" x14ac:dyDescent="0.2">
      <c r="A470" s="1" t="s">
        <v>287</v>
      </c>
      <c r="B470" s="2" t="s">
        <v>288</v>
      </c>
      <c r="C470" s="2" t="s">
        <v>15</v>
      </c>
      <c r="D470" s="2" t="s">
        <v>1685</v>
      </c>
      <c r="E470" s="2" t="s">
        <v>2175</v>
      </c>
      <c r="F470" s="2">
        <v>42</v>
      </c>
      <c r="G470" s="2">
        <v>58</v>
      </c>
      <c r="H470" s="2" t="s">
        <v>26</v>
      </c>
      <c r="I470" s="2" t="str">
        <f t="shared" si="14"/>
        <v/>
      </c>
      <c r="J470" s="2">
        <f t="shared" si="15"/>
        <v>1</v>
      </c>
      <c r="K470" s="2">
        <v>1988</v>
      </c>
      <c r="L470" s="2" t="s">
        <v>21</v>
      </c>
    </row>
    <row r="471" spans="1:12" x14ac:dyDescent="0.2">
      <c r="A471" s="1" t="s">
        <v>521</v>
      </c>
      <c r="B471" s="2" t="s">
        <v>522</v>
      </c>
      <c r="C471" s="2" t="s">
        <v>15</v>
      </c>
      <c r="D471" s="2" t="s">
        <v>1685</v>
      </c>
      <c r="E471" s="2" t="s">
        <v>2175</v>
      </c>
      <c r="F471" s="2">
        <v>42</v>
      </c>
      <c r="G471" s="2">
        <v>58</v>
      </c>
      <c r="H471" s="2" t="s">
        <v>26</v>
      </c>
      <c r="I471" s="2" t="str">
        <f t="shared" si="14"/>
        <v/>
      </c>
      <c r="J471" s="2">
        <f t="shared" si="15"/>
        <v>1</v>
      </c>
      <c r="K471" s="2">
        <v>1988</v>
      </c>
      <c r="L471" s="2" t="s">
        <v>21</v>
      </c>
    </row>
    <row r="472" spans="1:12" x14ac:dyDescent="0.2">
      <c r="A472" s="1" t="s">
        <v>116</v>
      </c>
      <c r="B472" s="2" t="s">
        <v>705</v>
      </c>
      <c r="C472" s="2" t="s">
        <v>15</v>
      </c>
      <c r="D472" s="2" t="s">
        <v>3254</v>
      </c>
      <c r="E472" s="2" t="s">
        <v>2175</v>
      </c>
      <c r="F472" s="2">
        <v>42</v>
      </c>
      <c r="G472" s="2">
        <v>58</v>
      </c>
      <c r="H472" s="2" t="s">
        <v>26</v>
      </c>
      <c r="I472" s="2" t="str">
        <f t="shared" si="14"/>
        <v/>
      </c>
      <c r="J472" s="2">
        <f t="shared" si="15"/>
        <v>1</v>
      </c>
      <c r="K472" s="2">
        <v>1988</v>
      </c>
      <c r="L472" s="2" t="s">
        <v>21</v>
      </c>
    </row>
    <row r="473" spans="1:12" x14ac:dyDescent="0.2">
      <c r="A473" s="1" t="s">
        <v>363</v>
      </c>
      <c r="B473" s="2" t="s">
        <v>834</v>
      </c>
      <c r="C473" s="2" t="s">
        <v>15</v>
      </c>
      <c r="D473" s="2" t="s">
        <v>3236</v>
      </c>
      <c r="E473" s="2" t="s">
        <v>2175</v>
      </c>
      <c r="F473" s="2">
        <v>42</v>
      </c>
      <c r="G473" s="2">
        <v>58</v>
      </c>
      <c r="H473" s="2" t="s">
        <v>26</v>
      </c>
      <c r="I473" s="2" t="str">
        <f t="shared" si="14"/>
        <v/>
      </c>
      <c r="J473" s="2">
        <f t="shared" si="15"/>
        <v>1</v>
      </c>
      <c r="K473" s="2">
        <v>1988</v>
      </c>
      <c r="L473" s="2" t="s">
        <v>21</v>
      </c>
    </row>
    <row r="474" spans="1:12" x14ac:dyDescent="0.2">
      <c r="A474" s="1" t="s">
        <v>329</v>
      </c>
      <c r="B474" s="2" t="s">
        <v>774</v>
      </c>
      <c r="C474" s="2" t="s">
        <v>15</v>
      </c>
      <c r="D474" s="2" t="s">
        <v>1418</v>
      </c>
      <c r="E474" s="2" t="s">
        <v>395</v>
      </c>
      <c r="F474" s="2">
        <v>42</v>
      </c>
      <c r="G474" s="2">
        <v>58</v>
      </c>
      <c r="H474" s="2" t="s">
        <v>26</v>
      </c>
      <c r="I474" s="2" t="str">
        <f t="shared" si="14"/>
        <v/>
      </c>
      <c r="J474" s="2">
        <f t="shared" si="15"/>
        <v>1</v>
      </c>
      <c r="K474" s="2">
        <v>1996</v>
      </c>
      <c r="L474" s="2" t="s">
        <v>21</v>
      </c>
    </row>
    <row r="475" spans="1:12" x14ac:dyDescent="0.2">
      <c r="A475" s="1" t="s">
        <v>13</v>
      </c>
      <c r="B475" s="2" t="s">
        <v>3758</v>
      </c>
      <c r="C475" s="2" t="s">
        <v>24</v>
      </c>
      <c r="D475" s="2">
        <v>7500000</v>
      </c>
      <c r="E475" s="2" t="s">
        <v>3438</v>
      </c>
      <c r="F475" s="2">
        <v>42.01</v>
      </c>
      <c r="G475" s="2">
        <v>57.99</v>
      </c>
      <c r="H475" s="2" t="s">
        <v>26</v>
      </c>
      <c r="I475" s="2" t="str">
        <f t="shared" si="14"/>
        <v/>
      </c>
      <c r="J475" s="2">
        <f t="shared" si="15"/>
        <v>1</v>
      </c>
      <c r="K475" s="2">
        <v>2018</v>
      </c>
      <c r="L475" s="2" t="s">
        <v>21</v>
      </c>
    </row>
    <row r="476" spans="1:12" x14ac:dyDescent="0.2">
      <c r="A476" s="1" t="s">
        <v>79</v>
      </c>
      <c r="B476" s="2" t="s">
        <v>4140</v>
      </c>
      <c r="C476" s="2" t="s">
        <v>24</v>
      </c>
      <c r="D476" s="4">
        <v>29000000</v>
      </c>
      <c r="E476" s="2" t="s">
        <v>3438</v>
      </c>
      <c r="F476" s="2">
        <v>42.01</v>
      </c>
      <c r="G476" s="2">
        <v>57.99</v>
      </c>
      <c r="H476" s="2" t="s">
        <v>26</v>
      </c>
      <c r="I476" s="2" t="str">
        <f t="shared" si="14"/>
        <v/>
      </c>
      <c r="J476" s="2">
        <f t="shared" si="15"/>
        <v>1</v>
      </c>
      <c r="K476" s="2">
        <v>2014</v>
      </c>
      <c r="L476" s="2" t="s">
        <v>49</v>
      </c>
    </row>
    <row r="477" spans="1:12" x14ac:dyDescent="0.2">
      <c r="A477" s="1" t="s">
        <v>111</v>
      </c>
      <c r="B477" s="2" t="s">
        <v>1221</v>
      </c>
      <c r="C477" s="2" t="s">
        <v>15</v>
      </c>
      <c r="D477" s="2" t="s">
        <v>2828</v>
      </c>
      <c r="E477" s="2" t="s">
        <v>2175</v>
      </c>
      <c r="F477" s="2">
        <v>42.09</v>
      </c>
      <c r="G477" s="2">
        <v>57.91</v>
      </c>
      <c r="H477" s="2" t="s">
        <v>26</v>
      </c>
      <c r="I477" s="2" t="str">
        <f t="shared" si="14"/>
        <v/>
      </c>
      <c r="J477" s="2">
        <f t="shared" si="15"/>
        <v>1</v>
      </c>
      <c r="K477" s="2">
        <v>2016</v>
      </c>
      <c r="L477" s="2" t="s">
        <v>21</v>
      </c>
    </row>
    <row r="478" spans="1:12" x14ac:dyDescent="0.2">
      <c r="A478" s="1" t="s">
        <v>60</v>
      </c>
      <c r="B478" s="2" t="s">
        <v>334</v>
      </c>
      <c r="C478" s="2" t="s">
        <v>15</v>
      </c>
      <c r="D478" s="2" t="s">
        <v>1564</v>
      </c>
      <c r="E478" s="2" t="s">
        <v>1474</v>
      </c>
      <c r="F478" s="2">
        <v>42.1</v>
      </c>
      <c r="G478" s="2">
        <v>57.9</v>
      </c>
      <c r="H478" s="2" t="s">
        <v>26</v>
      </c>
      <c r="I478" s="2" t="str">
        <f t="shared" si="14"/>
        <v/>
      </c>
      <c r="J478" s="2">
        <f t="shared" si="15"/>
        <v>1</v>
      </c>
      <c r="K478" s="2">
        <v>1998</v>
      </c>
      <c r="L478" s="2" t="s">
        <v>21</v>
      </c>
    </row>
    <row r="479" spans="1:12" x14ac:dyDescent="0.2">
      <c r="A479" s="1" t="s">
        <v>296</v>
      </c>
      <c r="B479" s="2" t="s">
        <v>778</v>
      </c>
      <c r="C479" s="2" t="s">
        <v>15</v>
      </c>
      <c r="D479" s="2" t="s">
        <v>3211</v>
      </c>
      <c r="E479" s="2" t="s">
        <v>2175</v>
      </c>
      <c r="F479" s="2">
        <v>42.1</v>
      </c>
      <c r="G479" s="2">
        <v>57.9</v>
      </c>
      <c r="H479" s="2" t="s">
        <v>26</v>
      </c>
      <c r="I479" s="2" t="str">
        <f t="shared" si="14"/>
        <v/>
      </c>
      <c r="J479" s="2">
        <f t="shared" si="15"/>
        <v>1</v>
      </c>
      <c r="K479" s="2">
        <v>1990</v>
      </c>
      <c r="L479" s="2" t="s">
        <v>21</v>
      </c>
    </row>
    <row r="480" spans="1:12" x14ac:dyDescent="0.2">
      <c r="A480" s="1" t="s">
        <v>122</v>
      </c>
      <c r="B480" s="2" t="s">
        <v>155</v>
      </c>
      <c r="C480" s="2" t="s">
        <v>15</v>
      </c>
      <c r="D480" s="2" t="s">
        <v>215</v>
      </c>
      <c r="E480" s="2" t="s">
        <v>144</v>
      </c>
      <c r="F480" s="2">
        <v>42.11</v>
      </c>
      <c r="G480" s="2">
        <v>57.89</v>
      </c>
      <c r="H480" s="2" t="s">
        <v>26</v>
      </c>
      <c r="I480" s="2" t="str">
        <f t="shared" si="14"/>
        <v/>
      </c>
      <c r="J480" s="2">
        <f t="shared" si="15"/>
        <v>1</v>
      </c>
      <c r="K480" s="2">
        <v>2016</v>
      </c>
      <c r="L480" s="2" t="s">
        <v>21</v>
      </c>
    </row>
    <row r="481" spans="1:12" x14ac:dyDescent="0.2">
      <c r="A481" s="1" t="s">
        <v>22</v>
      </c>
      <c r="B481" s="2" t="s">
        <v>5709</v>
      </c>
      <c r="C481" s="2" t="s">
        <v>24</v>
      </c>
      <c r="D481" s="4">
        <v>78200000</v>
      </c>
      <c r="E481" s="2" t="s">
        <v>5690</v>
      </c>
      <c r="F481" s="2">
        <v>42.2</v>
      </c>
      <c r="G481" s="2">
        <v>57.8</v>
      </c>
      <c r="H481" s="2" t="s">
        <v>26</v>
      </c>
      <c r="I481" s="2" t="str">
        <f t="shared" si="14"/>
        <v/>
      </c>
      <c r="J481" s="2">
        <f t="shared" si="15"/>
        <v>1</v>
      </c>
      <c r="K481" s="2">
        <v>2006</v>
      </c>
      <c r="L481" s="2" t="s">
        <v>49</v>
      </c>
    </row>
    <row r="482" spans="1:12" x14ac:dyDescent="0.2">
      <c r="A482" s="1" t="s">
        <v>69</v>
      </c>
      <c r="B482" s="2" t="s">
        <v>1117</v>
      </c>
      <c r="C482" s="2" t="s">
        <v>15</v>
      </c>
      <c r="D482" s="2" t="s">
        <v>1355</v>
      </c>
      <c r="E482" s="2" t="s">
        <v>395</v>
      </c>
      <c r="F482" s="2">
        <v>42.2</v>
      </c>
      <c r="G482" s="2">
        <v>57.8</v>
      </c>
      <c r="H482" s="2" t="s">
        <v>26</v>
      </c>
      <c r="I482" s="2" t="str">
        <f t="shared" si="14"/>
        <v/>
      </c>
      <c r="J482" s="2">
        <f t="shared" si="15"/>
        <v>1</v>
      </c>
      <c r="K482" s="2">
        <v>1998</v>
      </c>
      <c r="L482" s="2" t="s">
        <v>21</v>
      </c>
    </row>
    <row r="483" spans="1:12" x14ac:dyDescent="0.2">
      <c r="A483" s="1" t="s">
        <v>205</v>
      </c>
      <c r="B483" s="2" t="s">
        <v>450</v>
      </c>
      <c r="C483" s="2" t="s">
        <v>15</v>
      </c>
      <c r="D483" s="2" t="s">
        <v>958</v>
      </c>
      <c r="E483" s="2" t="s">
        <v>395</v>
      </c>
      <c r="F483" s="2">
        <v>42.3</v>
      </c>
      <c r="G483" s="2">
        <v>57.7</v>
      </c>
      <c r="H483" s="2" t="s">
        <v>26</v>
      </c>
      <c r="I483" s="2" t="str">
        <f t="shared" si="14"/>
        <v/>
      </c>
      <c r="J483" s="2">
        <f t="shared" si="15"/>
        <v>1</v>
      </c>
      <c r="K483" s="2">
        <v>2006</v>
      </c>
      <c r="L483" s="2" t="s">
        <v>21</v>
      </c>
    </row>
    <row r="484" spans="1:12" x14ac:dyDescent="0.2">
      <c r="A484" s="1" t="s">
        <v>13</v>
      </c>
      <c r="B484" s="2" t="s">
        <v>891</v>
      </c>
      <c r="C484" s="2" t="s">
        <v>15</v>
      </c>
      <c r="D484" s="2" t="s">
        <v>163</v>
      </c>
      <c r="E484" s="2" t="s">
        <v>2175</v>
      </c>
      <c r="F484" s="2">
        <v>42.31</v>
      </c>
      <c r="G484" s="2">
        <v>57.69</v>
      </c>
      <c r="H484" s="2" t="s">
        <v>26</v>
      </c>
      <c r="I484" s="2" t="str">
        <f t="shared" si="14"/>
        <v/>
      </c>
      <c r="J484" s="2">
        <f t="shared" si="15"/>
        <v>1</v>
      </c>
      <c r="K484" s="2">
        <v>2020</v>
      </c>
      <c r="L484" s="2" t="s">
        <v>21</v>
      </c>
    </row>
    <row r="485" spans="1:12" x14ac:dyDescent="0.2">
      <c r="A485" s="1" t="s">
        <v>60</v>
      </c>
      <c r="B485" s="2" t="s">
        <v>920</v>
      </c>
      <c r="C485" s="2" t="s">
        <v>15</v>
      </c>
      <c r="D485" s="2" t="s">
        <v>2613</v>
      </c>
      <c r="E485" s="2" t="s">
        <v>2175</v>
      </c>
      <c r="F485" s="2">
        <v>42.32</v>
      </c>
      <c r="G485" s="2">
        <v>57.68</v>
      </c>
      <c r="H485" s="2" t="s">
        <v>26</v>
      </c>
      <c r="I485" s="2" t="str">
        <f t="shared" si="14"/>
        <v/>
      </c>
      <c r="J485" s="2">
        <f t="shared" si="15"/>
        <v>1</v>
      </c>
      <c r="K485" s="2">
        <v>2018</v>
      </c>
      <c r="L485" s="2" t="s">
        <v>21</v>
      </c>
    </row>
    <row r="486" spans="1:12" x14ac:dyDescent="0.2">
      <c r="A486" s="1" t="s">
        <v>511</v>
      </c>
      <c r="B486" s="2" t="s">
        <v>2858</v>
      </c>
      <c r="C486" s="2" t="s">
        <v>15</v>
      </c>
      <c r="D486" s="2" t="s">
        <v>2860</v>
      </c>
      <c r="E486" s="2" t="s">
        <v>2175</v>
      </c>
      <c r="F486" s="2">
        <v>42.44</v>
      </c>
      <c r="G486" s="2">
        <v>57.56</v>
      </c>
      <c r="H486" s="2" t="s">
        <v>26</v>
      </c>
      <c r="I486" s="2" t="str">
        <f t="shared" si="14"/>
        <v/>
      </c>
      <c r="J486" s="2">
        <f t="shared" si="15"/>
        <v>1</v>
      </c>
      <c r="K486" s="2">
        <v>2016</v>
      </c>
      <c r="L486" s="2" t="s">
        <v>21</v>
      </c>
    </row>
    <row r="487" spans="1:12" x14ac:dyDescent="0.2">
      <c r="A487" s="1" t="s">
        <v>141</v>
      </c>
      <c r="B487" s="2" t="s">
        <v>5563</v>
      </c>
      <c r="C487" s="2" t="s">
        <v>15</v>
      </c>
      <c r="D487" s="2" t="s">
        <v>5548</v>
      </c>
      <c r="E487" s="2" t="s">
        <v>4991</v>
      </c>
      <c r="F487" s="2">
        <v>42.5</v>
      </c>
      <c r="G487" s="2">
        <v>57.5</v>
      </c>
      <c r="H487" s="2" t="s">
        <v>26</v>
      </c>
      <c r="I487" s="2" t="str">
        <f t="shared" si="14"/>
        <v/>
      </c>
      <c r="J487" s="2">
        <f t="shared" si="15"/>
        <v>1</v>
      </c>
      <c r="K487" s="2">
        <v>2002</v>
      </c>
      <c r="L487" s="2" t="s">
        <v>21</v>
      </c>
    </row>
    <row r="488" spans="1:12" x14ac:dyDescent="0.2">
      <c r="A488" s="1" t="s">
        <v>60</v>
      </c>
      <c r="B488" s="2" t="s">
        <v>920</v>
      </c>
      <c r="C488" s="2" t="s">
        <v>15</v>
      </c>
      <c r="D488" s="2" t="s">
        <v>1806</v>
      </c>
      <c r="E488" s="2" t="s">
        <v>1692</v>
      </c>
      <c r="F488" s="2">
        <v>42.5</v>
      </c>
      <c r="G488" s="2">
        <v>57.5</v>
      </c>
      <c r="H488" s="2" t="s">
        <v>26</v>
      </c>
      <c r="I488" s="2" t="str">
        <f t="shared" si="14"/>
        <v/>
      </c>
      <c r="J488" s="2">
        <f t="shared" si="15"/>
        <v>1</v>
      </c>
      <c r="K488" s="2">
        <v>1994</v>
      </c>
      <c r="L488" s="2" t="s">
        <v>21</v>
      </c>
    </row>
    <row r="489" spans="1:12" x14ac:dyDescent="0.2">
      <c r="A489" s="1" t="s">
        <v>66</v>
      </c>
      <c r="B489" s="2" t="s">
        <v>174</v>
      </c>
      <c r="C489" s="2" t="s">
        <v>42</v>
      </c>
      <c r="D489" s="2" t="s">
        <v>1315</v>
      </c>
      <c r="E489" s="2" t="s">
        <v>395</v>
      </c>
      <c r="F489" s="2">
        <v>42.5</v>
      </c>
      <c r="G489" s="2">
        <v>57.5</v>
      </c>
      <c r="H489" s="2" t="s">
        <v>26</v>
      </c>
      <c r="I489" s="2" t="str">
        <f t="shared" si="14"/>
        <v/>
      </c>
      <c r="J489" s="2">
        <f t="shared" si="15"/>
        <v>1</v>
      </c>
      <c r="K489" s="2">
        <v>1998</v>
      </c>
      <c r="L489" s="2" t="s">
        <v>21</v>
      </c>
    </row>
    <row r="490" spans="1:12" x14ac:dyDescent="0.2">
      <c r="A490" s="1" t="s">
        <v>269</v>
      </c>
      <c r="B490" s="2" t="s">
        <v>463</v>
      </c>
      <c r="C490" s="2" t="s">
        <v>15</v>
      </c>
      <c r="D490" s="2" t="s">
        <v>464</v>
      </c>
      <c r="E490" s="2" t="s">
        <v>395</v>
      </c>
      <c r="F490" s="2">
        <v>42.5</v>
      </c>
      <c r="G490" s="2">
        <v>57.5</v>
      </c>
      <c r="H490" s="2" t="s">
        <v>26</v>
      </c>
      <c r="I490" s="2" t="str">
        <f t="shared" si="14"/>
        <v/>
      </c>
      <c r="J490" s="2">
        <f t="shared" si="15"/>
        <v>1</v>
      </c>
      <c r="K490" s="2">
        <v>2014</v>
      </c>
      <c r="L490" s="2" t="s">
        <v>21</v>
      </c>
    </row>
    <row r="491" spans="1:12" x14ac:dyDescent="0.2">
      <c r="A491" s="1" t="s">
        <v>79</v>
      </c>
      <c r="B491" s="2" t="s">
        <v>3768</v>
      </c>
      <c r="C491" s="2" t="s">
        <v>24</v>
      </c>
      <c r="D491" s="2">
        <v>38000000</v>
      </c>
      <c r="E491" s="2" t="s">
        <v>3438</v>
      </c>
      <c r="F491" s="2">
        <v>42.51</v>
      </c>
      <c r="G491" s="2">
        <v>57.49</v>
      </c>
      <c r="H491" s="2" t="s">
        <v>26</v>
      </c>
      <c r="I491" s="2" t="str">
        <f t="shared" si="14"/>
        <v/>
      </c>
      <c r="J491" s="2">
        <f t="shared" si="15"/>
        <v>1</v>
      </c>
      <c r="K491" s="2">
        <v>2018</v>
      </c>
      <c r="L491" s="2" t="s">
        <v>21</v>
      </c>
    </row>
    <row r="492" spans="1:12" x14ac:dyDescent="0.2">
      <c r="A492" s="1" t="s">
        <v>79</v>
      </c>
      <c r="B492" s="2" t="s">
        <v>1879</v>
      </c>
      <c r="C492" s="2" t="s">
        <v>15</v>
      </c>
      <c r="D492" s="2" t="s">
        <v>2403</v>
      </c>
      <c r="E492" s="2" t="s">
        <v>2175</v>
      </c>
      <c r="F492" s="2">
        <v>42.54</v>
      </c>
      <c r="G492" s="2">
        <v>57.46</v>
      </c>
      <c r="H492" s="2" t="s">
        <v>26</v>
      </c>
      <c r="I492" s="2" t="str">
        <f t="shared" si="14"/>
        <v/>
      </c>
      <c r="J492" s="2">
        <f t="shared" si="15"/>
        <v>1</v>
      </c>
      <c r="K492" s="2">
        <v>2020</v>
      </c>
      <c r="L492" s="2" t="s">
        <v>49</v>
      </c>
    </row>
    <row r="493" spans="1:12" x14ac:dyDescent="0.2">
      <c r="A493" s="1" t="s">
        <v>532</v>
      </c>
      <c r="B493" s="2" t="s">
        <v>3656</v>
      </c>
      <c r="C493" s="2" t="s">
        <v>24</v>
      </c>
      <c r="D493" s="2">
        <v>2700000</v>
      </c>
      <c r="E493" s="2" t="s">
        <v>3438</v>
      </c>
      <c r="F493" s="2">
        <v>42.57</v>
      </c>
      <c r="G493" s="2">
        <v>57.43</v>
      </c>
      <c r="H493" s="2" t="s">
        <v>26</v>
      </c>
      <c r="I493" s="2" t="str">
        <f t="shared" si="14"/>
        <v/>
      </c>
      <c r="J493" s="2">
        <f t="shared" si="15"/>
        <v>1</v>
      </c>
      <c r="K493" s="2">
        <v>2020</v>
      </c>
      <c r="L493" s="2" t="s">
        <v>49</v>
      </c>
    </row>
    <row r="494" spans="1:12" x14ac:dyDescent="0.2">
      <c r="A494" s="1" t="s">
        <v>511</v>
      </c>
      <c r="B494" s="2" t="s">
        <v>1317</v>
      </c>
      <c r="C494" s="2" t="s">
        <v>15</v>
      </c>
      <c r="D494" s="2" t="s">
        <v>2991</v>
      </c>
      <c r="E494" s="2" t="s">
        <v>2175</v>
      </c>
      <c r="F494" s="2">
        <v>42.58</v>
      </c>
      <c r="G494" s="2">
        <v>57.42</v>
      </c>
      <c r="H494" s="2" t="s">
        <v>26</v>
      </c>
      <c r="I494" s="2" t="str">
        <f t="shared" si="14"/>
        <v/>
      </c>
      <c r="J494" s="2">
        <f t="shared" si="15"/>
        <v>1</v>
      </c>
      <c r="K494" s="2">
        <v>2011</v>
      </c>
      <c r="L494" s="2" t="s">
        <v>36</v>
      </c>
    </row>
    <row r="495" spans="1:12" x14ac:dyDescent="0.2">
      <c r="A495" s="1" t="s">
        <v>56</v>
      </c>
      <c r="B495" s="2" t="s">
        <v>637</v>
      </c>
      <c r="C495" s="2" t="s">
        <v>15</v>
      </c>
      <c r="D495" s="2" t="s">
        <v>2323</v>
      </c>
      <c r="E495" s="2" t="s">
        <v>2175</v>
      </c>
      <c r="F495" s="2">
        <v>42.59</v>
      </c>
      <c r="G495" s="2">
        <v>57.41</v>
      </c>
      <c r="H495" s="2" t="s">
        <v>26</v>
      </c>
      <c r="I495" s="2" t="str">
        <f t="shared" si="14"/>
        <v/>
      </c>
      <c r="J495" s="2">
        <f t="shared" si="15"/>
        <v>1</v>
      </c>
      <c r="K495" s="2">
        <v>2020</v>
      </c>
      <c r="L495" s="2" t="s">
        <v>21</v>
      </c>
    </row>
    <row r="496" spans="1:12" x14ac:dyDescent="0.2">
      <c r="A496" s="1" t="s">
        <v>22</v>
      </c>
      <c r="B496" s="2" t="s">
        <v>4252</v>
      </c>
      <c r="C496" s="2" t="s">
        <v>24</v>
      </c>
      <c r="D496" s="4">
        <v>9000000</v>
      </c>
      <c r="E496" s="2" t="s">
        <v>3438</v>
      </c>
      <c r="F496" s="2">
        <v>42.6</v>
      </c>
      <c r="G496" s="2">
        <v>57.4</v>
      </c>
      <c r="H496" s="2" t="s">
        <v>26</v>
      </c>
      <c r="I496" s="2" t="str">
        <f t="shared" si="14"/>
        <v/>
      </c>
      <c r="J496" s="2">
        <f t="shared" si="15"/>
        <v>1</v>
      </c>
      <c r="K496" s="2">
        <v>2012</v>
      </c>
      <c r="L496" s="2" t="s">
        <v>49</v>
      </c>
    </row>
    <row r="497" spans="1:12" x14ac:dyDescent="0.2">
      <c r="A497" s="1" t="s">
        <v>52</v>
      </c>
      <c r="B497" s="2" t="s">
        <v>742</v>
      </c>
      <c r="C497" s="2" t="s">
        <v>15</v>
      </c>
      <c r="D497" s="2" t="s">
        <v>1328</v>
      </c>
      <c r="E497" s="2" t="s">
        <v>395</v>
      </c>
      <c r="F497" s="2">
        <v>42.6</v>
      </c>
      <c r="G497" s="2">
        <v>57.4</v>
      </c>
      <c r="H497" s="2" t="s">
        <v>26</v>
      </c>
      <c r="I497" s="2" t="str">
        <f t="shared" si="14"/>
        <v/>
      </c>
      <c r="J497" s="2">
        <f t="shared" si="15"/>
        <v>1</v>
      </c>
      <c r="K497" s="2">
        <v>1998</v>
      </c>
      <c r="L497" s="2" t="s">
        <v>21</v>
      </c>
    </row>
    <row r="498" spans="1:12" x14ac:dyDescent="0.2">
      <c r="A498" s="1" t="s">
        <v>100</v>
      </c>
      <c r="B498" s="2" t="s">
        <v>777</v>
      </c>
      <c r="C498" s="2" t="s">
        <v>15</v>
      </c>
      <c r="D498" s="2" t="s">
        <v>1111</v>
      </c>
      <c r="E498" s="2" t="s">
        <v>395</v>
      </c>
      <c r="F498" s="2">
        <v>42.6</v>
      </c>
      <c r="G498" s="2">
        <v>57.4</v>
      </c>
      <c r="H498" s="2" t="s">
        <v>26</v>
      </c>
      <c r="I498" s="2" t="str">
        <f t="shared" si="14"/>
        <v/>
      </c>
      <c r="J498" s="2">
        <f t="shared" si="15"/>
        <v>1</v>
      </c>
      <c r="K498" s="2">
        <v>2004</v>
      </c>
      <c r="L498" s="2" t="s">
        <v>21</v>
      </c>
    </row>
    <row r="499" spans="1:12" x14ac:dyDescent="0.2">
      <c r="A499" s="1" t="s">
        <v>329</v>
      </c>
      <c r="B499" s="2" t="s">
        <v>3612</v>
      </c>
      <c r="C499" s="2" t="s">
        <v>24</v>
      </c>
      <c r="D499" s="2">
        <v>16500000</v>
      </c>
      <c r="E499" s="2" t="s">
        <v>3438</v>
      </c>
      <c r="F499" s="2">
        <v>42.6</v>
      </c>
      <c r="G499" s="2">
        <v>57.4</v>
      </c>
      <c r="H499" s="2" t="s">
        <v>26</v>
      </c>
      <c r="I499" s="2" t="str">
        <f t="shared" si="14"/>
        <v/>
      </c>
      <c r="J499" s="2">
        <f t="shared" si="15"/>
        <v>1</v>
      </c>
      <c r="K499" s="2">
        <v>2020</v>
      </c>
      <c r="L499" s="2" t="s">
        <v>49</v>
      </c>
    </row>
    <row r="500" spans="1:12" x14ac:dyDescent="0.2">
      <c r="A500" s="1" t="s">
        <v>374</v>
      </c>
      <c r="B500" s="2" t="s">
        <v>911</v>
      </c>
      <c r="C500" s="2" t="s">
        <v>15</v>
      </c>
      <c r="D500" s="2" t="s">
        <v>3070</v>
      </c>
      <c r="E500" s="2" t="s">
        <v>2175</v>
      </c>
      <c r="F500" s="2">
        <v>42.61</v>
      </c>
      <c r="G500" s="2">
        <v>57.39</v>
      </c>
      <c r="H500" s="2" t="s">
        <v>26</v>
      </c>
      <c r="I500" s="2" t="str">
        <f t="shared" si="14"/>
        <v/>
      </c>
      <c r="J500" s="2">
        <f t="shared" si="15"/>
        <v>1</v>
      </c>
      <c r="K500" s="2">
        <v>2007</v>
      </c>
      <c r="L500" s="2" t="s">
        <v>36</v>
      </c>
    </row>
    <row r="501" spans="1:12" x14ac:dyDescent="0.2">
      <c r="A501" s="1" t="s">
        <v>13</v>
      </c>
      <c r="B501" s="2" t="s">
        <v>3549</v>
      </c>
      <c r="C501" s="2" t="s">
        <v>24</v>
      </c>
      <c r="D501" s="2">
        <v>78000000</v>
      </c>
      <c r="E501" s="2" t="s">
        <v>3438</v>
      </c>
      <c r="F501" s="2">
        <v>42.63</v>
      </c>
      <c r="G501" s="2">
        <v>57.37</v>
      </c>
      <c r="H501" s="2" t="s">
        <v>26</v>
      </c>
      <c r="I501" s="2" t="str">
        <f t="shared" si="14"/>
        <v/>
      </c>
      <c r="J501" s="2">
        <f t="shared" si="15"/>
        <v>1</v>
      </c>
      <c r="K501" s="2">
        <v>2020</v>
      </c>
      <c r="L501" s="2" t="s">
        <v>49</v>
      </c>
    </row>
    <row r="502" spans="1:12" x14ac:dyDescent="0.2">
      <c r="A502" s="1" t="s">
        <v>242</v>
      </c>
      <c r="B502" s="2" t="s">
        <v>829</v>
      </c>
      <c r="C502" s="2" t="s">
        <v>15</v>
      </c>
      <c r="D502" s="2" t="s">
        <v>946</v>
      </c>
      <c r="E502" s="2" t="s">
        <v>395</v>
      </c>
      <c r="F502" s="2">
        <v>42.7</v>
      </c>
      <c r="G502" s="2">
        <v>57.3</v>
      </c>
      <c r="H502" s="2" t="s">
        <v>26</v>
      </c>
      <c r="I502" s="2" t="str">
        <f t="shared" si="14"/>
        <v/>
      </c>
      <c r="J502" s="2">
        <f t="shared" si="15"/>
        <v>1</v>
      </c>
      <c r="K502" s="2">
        <v>2006</v>
      </c>
      <c r="L502" s="2" t="s">
        <v>21</v>
      </c>
    </row>
    <row r="503" spans="1:12" x14ac:dyDescent="0.2">
      <c r="A503" s="1" t="s">
        <v>60</v>
      </c>
      <c r="B503" s="2" t="s">
        <v>63</v>
      </c>
      <c r="C503" s="2" t="s">
        <v>15</v>
      </c>
      <c r="D503" s="2" t="s">
        <v>64</v>
      </c>
      <c r="E503" s="2" t="s">
        <v>17</v>
      </c>
      <c r="F503" s="2">
        <v>42.7</v>
      </c>
      <c r="G503" s="2">
        <v>57.3</v>
      </c>
      <c r="H503" s="2" t="s">
        <v>26</v>
      </c>
      <c r="I503" s="2" t="str">
        <f t="shared" si="14"/>
        <v/>
      </c>
      <c r="J503" s="2">
        <f t="shared" si="15"/>
        <v>1</v>
      </c>
      <c r="K503" s="2">
        <v>2010</v>
      </c>
      <c r="L503" s="2" t="s">
        <v>21</v>
      </c>
    </row>
    <row r="504" spans="1:12" x14ac:dyDescent="0.2">
      <c r="A504" s="1" t="s">
        <v>69</v>
      </c>
      <c r="B504" s="2" t="s">
        <v>730</v>
      </c>
      <c r="C504" s="2" t="s">
        <v>15</v>
      </c>
      <c r="D504" s="2" t="s">
        <v>1254</v>
      </c>
      <c r="E504" s="2" t="s">
        <v>395</v>
      </c>
      <c r="F504" s="2">
        <v>42.7</v>
      </c>
      <c r="G504" s="2">
        <v>57.3</v>
      </c>
      <c r="H504" s="2" t="s">
        <v>26</v>
      </c>
      <c r="I504" s="2" t="str">
        <f t="shared" si="14"/>
        <v/>
      </c>
      <c r="J504" s="2">
        <f t="shared" si="15"/>
        <v>1</v>
      </c>
      <c r="K504" s="2">
        <v>2000</v>
      </c>
      <c r="L504" s="2" t="s">
        <v>21</v>
      </c>
    </row>
    <row r="505" spans="1:12" x14ac:dyDescent="0.2">
      <c r="A505" s="1" t="s">
        <v>79</v>
      </c>
      <c r="B505" s="2" t="s">
        <v>486</v>
      </c>
      <c r="C505" s="2" t="s">
        <v>42</v>
      </c>
      <c r="D505" s="2" t="s">
        <v>878</v>
      </c>
      <c r="E505" s="2" t="s">
        <v>395</v>
      </c>
      <c r="F505" s="2">
        <v>42.7</v>
      </c>
      <c r="G505" s="2">
        <v>57.3</v>
      </c>
      <c r="H505" s="2" t="s">
        <v>26</v>
      </c>
      <c r="I505" s="2" t="str">
        <f t="shared" si="14"/>
        <v/>
      </c>
      <c r="J505" s="2">
        <f t="shared" si="15"/>
        <v>1</v>
      </c>
      <c r="K505" s="2">
        <v>2008</v>
      </c>
      <c r="L505" s="2" t="s">
        <v>21</v>
      </c>
    </row>
    <row r="506" spans="1:12" x14ac:dyDescent="0.2">
      <c r="A506" s="1" t="s">
        <v>79</v>
      </c>
      <c r="B506" s="2" t="s">
        <v>4253</v>
      </c>
      <c r="C506" s="2" t="s">
        <v>24</v>
      </c>
      <c r="D506" s="4">
        <v>11995000</v>
      </c>
      <c r="E506" s="2" t="s">
        <v>3438</v>
      </c>
      <c r="F506" s="2">
        <v>42.7</v>
      </c>
      <c r="G506" s="2">
        <v>57.3</v>
      </c>
      <c r="H506" s="2" t="s">
        <v>26</v>
      </c>
      <c r="I506" s="2" t="str">
        <f t="shared" si="14"/>
        <v/>
      </c>
      <c r="J506" s="2">
        <f t="shared" si="15"/>
        <v>1</v>
      </c>
      <c r="K506" s="2">
        <v>2012</v>
      </c>
      <c r="L506" s="2" t="s">
        <v>49</v>
      </c>
    </row>
    <row r="507" spans="1:12" x14ac:dyDescent="0.2">
      <c r="A507" s="1" t="s">
        <v>205</v>
      </c>
      <c r="B507" s="2" t="s">
        <v>5117</v>
      </c>
      <c r="C507" s="2" t="s">
        <v>15</v>
      </c>
      <c r="D507" s="2" t="s">
        <v>5182</v>
      </c>
      <c r="E507" s="2" t="s">
        <v>4991</v>
      </c>
      <c r="F507" s="2">
        <v>42.72</v>
      </c>
      <c r="G507" s="2">
        <v>57.28</v>
      </c>
      <c r="H507" s="2" t="s">
        <v>26</v>
      </c>
      <c r="I507" s="2" t="str">
        <f t="shared" si="14"/>
        <v/>
      </c>
      <c r="J507" s="2">
        <f t="shared" si="15"/>
        <v>1</v>
      </c>
      <c r="K507" s="2">
        <v>2018</v>
      </c>
      <c r="L507" s="2" t="s">
        <v>49</v>
      </c>
    </row>
    <row r="508" spans="1:12" x14ac:dyDescent="0.2">
      <c r="A508" s="1" t="s">
        <v>52</v>
      </c>
      <c r="B508" s="2" t="s">
        <v>435</v>
      </c>
      <c r="C508" s="2" t="s">
        <v>15</v>
      </c>
      <c r="D508" s="2" t="s">
        <v>3020</v>
      </c>
      <c r="E508" s="2" t="s">
        <v>2175</v>
      </c>
      <c r="F508" s="2">
        <v>42.72</v>
      </c>
      <c r="G508" s="2">
        <v>57.28</v>
      </c>
      <c r="H508" s="2" t="s">
        <v>26</v>
      </c>
      <c r="I508" s="2" t="str">
        <f t="shared" si="14"/>
        <v/>
      </c>
      <c r="J508" s="2">
        <f t="shared" si="15"/>
        <v>1</v>
      </c>
      <c r="K508" s="2">
        <v>2009</v>
      </c>
      <c r="L508" s="2" t="s">
        <v>36</v>
      </c>
    </row>
    <row r="509" spans="1:12" x14ac:dyDescent="0.2">
      <c r="A509" s="1" t="s">
        <v>363</v>
      </c>
      <c r="B509" s="2" t="s">
        <v>393</v>
      </c>
      <c r="C509" s="2" t="s">
        <v>15</v>
      </c>
      <c r="D509" s="2" t="s">
        <v>3140</v>
      </c>
      <c r="E509" s="2" t="s">
        <v>2175</v>
      </c>
      <c r="F509" s="2">
        <v>42.8</v>
      </c>
      <c r="G509" s="2">
        <v>57.2</v>
      </c>
      <c r="H509" s="2" t="s">
        <v>26</v>
      </c>
      <c r="I509" s="2" t="str">
        <f t="shared" si="14"/>
        <v/>
      </c>
      <c r="J509" s="2">
        <f t="shared" si="15"/>
        <v>1</v>
      </c>
      <c r="K509" s="2">
        <v>1990</v>
      </c>
      <c r="L509" s="2" t="s">
        <v>21</v>
      </c>
    </row>
    <row r="510" spans="1:12" x14ac:dyDescent="0.2">
      <c r="A510" s="1" t="s">
        <v>32</v>
      </c>
      <c r="B510" s="2" t="s">
        <v>462</v>
      </c>
      <c r="C510" s="2" t="s">
        <v>42</v>
      </c>
      <c r="D510" s="2" t="s">
        <v>1668</v>
      </c>
      <c r="E510" s="2" t="s">
        <v>1625</v>
      </c>
      <c r="F510" s="2">
        <v>42.8</v>
      </c>
      <c r="G510" s="2">
        <v>57.2</v>
      </c>
      <c r="H510" s="2" t="s">
        <v>26</v>
      </c>
      <c r="I510" s="2" t="str">
        <f t="shared" si="14"/>
        <v/>
      </c>
      <c r="J510" s="2">
        <f t="shared" si="15"/>
        <v>1</v>
      </c>
      <c r="K510" s="2">
        <v>2004</v>
      </c>
      <c r="L510" s="2" t="s">
        <v>21</v>
      </c>
    </row>
    <row r="511" spans="1:12" x14ac:dyDescent="0.2">
      <c r="A511" s="1" t="s">
        <v>122</v>
      </c>
      <c r="B511" s="2" t="s">
        <v>3642</v>
      </c>
      <c r="C511" s="2" t="s">
        <v>24</v>
      </c>
      <c r="D511" s="2">
        <v>29868000</v>
      </c>
      <c r="E511" s="2" t="s">
        <v>3438</v>
      </c>
      <c r="F511" s="2">
        <v>42.83</v>
      </c>
      <c r="G511" s="2">
        <v>57.17</v>
      </c>
      <c r="H511" s="2" t="s">
        <v>26</v>
      </c>
      <c r="I511" s="2" t="str">
        <f t="shared" si="14"/>
        <v/>
      </c>
      <c r="J511" s="2">
        <f t="shared" si="15"/>
        <v>1</v>
      </c>
      <c r="K511" s="2">
        <v>2020</v>
      </c>
      <c r="L511" s="2" t="s">
        <v>49</v>
      </c>
    </row>
    <row r="512" spans="1:12" x14ac:dyDescent="0.2">
      <c r="A512" s="1" t="s">
        <v>296</v>
      </c>
      <c r="B512" s="2" t="s">
        <v>2292</v>
      </c>
      <c r="C512" s="2" t="s">
        <v>15</v>
      </c>
      <c r="D512" s="2" t="s">
        <v>2293</v>
      </c>
      <c r="E512" s="2" t="s">
        <v>2175</v>
      </c>
      <c r="F512" s="2">
        <v>42.84</v>
      </c>
      <c r="G512" s="2">
        <v>57.16</v>
      </c>
      <c r="H512" s="2" t="s">
        <v>26</v>
      </c>
      <c r="I512" s="2" t="str">
        <f t="shared" si="14"/>
        <v/>
      </c>
      <c r="J512" s="2">
        <f t="shared" si="15"/>
        <v>1</v>
      </c>
      <c r="K512" s="2">
        <v>2020</v>
      </c>
      <c r="L512" s="2" t="s">
        <v>21</v>
      </c>
    </row>
    <row r="513" spans="1:12" x14ac:dyDescent="0.2">
      <c r="A513" s="1" t="s">
        <v>363</v>
      </c>
      <c r="B513" s="2" t="s">
        <v>2508</v>
      </c>
      <c r="C513" s="2" t="s">
        <v>15</v>
      </c>
      <c r="D513" s="2" t="s">
        <v>3021</v>
      </c>
      <c r="E513" s="2" t="s">
        <v>2175</v>
      </c>
      <c r="F513" s="2">
        <v>42.87</v>
      </c>
      <c r="G513" s="2">
        <v>57.13</v>
      </c>
      <c r="H513" s="2" t="s">
        <v>26</v>
      </c>
      <c r="I513" s="2" t="str">
        <f t="shared" si="14"/>
        <v/>
      </c>
      <c r="J513" s="2">
        <f t="shared" si="15"/>
        <v>1</v>
      </c>
      <c r="K513" s="2">
        <v>2009</v>
      </c>
      <c r="L513" s="2" t="s">
        <v>36</v>
      </c>
    </row>
    <row r="514" spans="1:12" x14ac:dyDescent="0.2">
      <c r="A514" s="1" t="s">
        <v>363</v>
      </c>
      <c r="B514" s="2" t="s">
        <v>433</v>
      </c>
      <c r="C514" s="2" t="s">
        <v>15</v>
      </c>
      <c r="D514" s="2" t="s">
        <v>434</v>
      </c>
      <c r="E514" s="2" t="s">
        <v>395</v>
      </c>
      <c r="F514" s="2">
        <v>42.9</v>
      </c>
      <c r="G514" s="2">
        <v>57.1</v>
      </c>
      <c r="H514" s="2" t="s">
        <v>26</v>
      </c>
      <c r="I514" s="2" t="str">
        <f t="shared" ref="I514:I577" si="16" xml:space="preserve"> IF(H514="Pass", 1, "")</f>
        <v/>
      </c>
      <c r="J514" s="2">
        <f t="shared" ref="J514:J577" si="17" xml:space="preserve"> IF(H514="Fail", 1, "")</f>
        <v>1</v>
      </c>
      <c r="K514" s="2">
        <v>2014</v>
      </c>
      <c r="L514" s="2" t="s">
        <v>21</v>
      </c>
    </row>
    <row r="515" spans="1:12" x14ac:dyDescent="0.2">
      <c r="A515" s="1" t="s">
        <v>52</v>
      </c>
      <c r="B515" s="2" t="s">
        <v>591</v>
      </c>
      <c r="C515" s="2" t="s">
        <v>42</v>
      </c>
      <c r="D515" s="2" t="s">
        <v>1002</v>
      </c>
      <c r="E515" s="2" t="s">
        <v>395</v>
      </c>
      <c r="F515" s="2">
        <v>42.9</v>
      </c>
      <c r="G515" s="2">
        <v>57.1</v>
      </c>
      <c r="H515" s="2" t="s">
        <v>26</v>
      </c>
      <c r="I515" s="2" t="str">
        <f t="shared" si="16"/>
        <v/>
      </c>
      <c r="J515" s="2">
        <f t="shared" si="17"/>
        <v>1</v>
      </c>
      <c r="K515" s="2">
        <v>2006</v>
      </c>
      <c r="L515" s="2" t="s">
        <v>49</v>
      </c>
    </row>
    <row r="516" spans="1:12" x14ac:dyDescent="0.2">
      <c r="A516" s="1" t="s">
        <v>672</v>
      </c>
      <c r="B516" s="2" t="s">
        <v>5399</v>
      </c>
      <c r="C516" s="2" t="s">
        <v>15</v>
      </c>
      <c r="D516" s="2" t="s">
        <v>5416</v>
      </c>
      <c r="E516" s="2" t="s">
        <v>4991</v>
      </c>
      <c r="F516" s="2">
        <v>42.9</v>
      </c>
      <c r="G516" s="2">
        <v>57.1</v>
      </c>
      <c r="H516" s="2" t="s">
        <v>26</v>
      </c>
      <c r="I516" s="2" t="str">
        <f t="shared" si="16"/>
        <v/>
      </c>
      <c r="J516" s="2">
        <f t="shared" si="17"/>
        <v>1</v>
      </c>
      <c r="K516" s="2">
        <v>2007</v>
      </c>
      <c r="L516" s="2" t="s">
        <v>36</v>
      </c>
    </row>
    <row r="517" spans="1:12" x14ac:dyDescent="0.2">
      <c r="A517" s="1" t="s">
        <v>122</v>
      </c>
      <c r="B517" s="2" t="s">
        <v>682</v>
      </c>
      <c r="C517" s="2" t="s">
        <v>15</v>
      </c>
      <c r="D517" s="2" t="s">
        <v>2889</v>
      </c>
      <c r="E517" s="2" t="s">
        <v>2175</v>
      </c>
      <c r="F517" s="2">
        <v>42.96</v>
      </c>
      <c r="G517" s="2">
        <v>57.04</v>
      </c>
      <c r="H517" s="2" t="s">
        <v>26</v>
      </c>
      <c r="I517" s="2" t="str">
        <f t="shared" si="16"/>
        <v/>
      </c>
      <c r="J517" s="2">
        <f t="shared" si="17"/>
        <v>1</v>
      </c>
      <c r="K517" s="2">
        <v>2016</v>
      </c>
      <c r="L517" s="2" t="s">
        <v>21</v>
      </c>
    </row>
    <row r="518" spans="1:12" x14ac:dyDescent="0.2">
      <c r="A518" s="1" t="s">
        <v>943</v>
      </c>
      <c r="B518" s="2" t="s">
        <v>951</v>
      </c>
      <c r="C518" s="2" t="s">
        <v>15</v>
      </c>
      <c r="D518" s="2" t="s">
        <v>2774</v>
      </c>
      <c r="E518" s="2" t="s">
        <v>2175</v>
      </c>
      <c r="F518" s="2">
        <v>42.97</v>
      </c>
      <c r="G518" s="2">
        <v>57.03</v>
      </c>
      <c r="H518" s="2" t="s">
        <v>26</v>
      </c>
      <c r="I518" s="2" t="str">
        <f t="shared" si="16"/>
        <v/>
      </c>
      <c r="J518" s="2">
        <f t="shared" si="17"/>
        <v>1</v>
      </c>
      <c r="K518" s="2">
        <v>2016</v>
      </c>
      <c r="L518" s="2" t="s">
        <v>21</v>
      </c>
    </row>
    <row r="519" spans="1:12" x14ac:dyDescent="0.2">
      <c r="A519" s="1" t="s">
        <v>308</v>
      </c>
      <c r="B519" s="2" t="s">
        <v>4145</v>
      </c>
      <c r="C519" s="2" t="s">
        <v>24</v>
      </c>
      <c r="D519" s="4">
        <v>11500000</v>
      </c>
      <c r="E519" s="2" t="s">
        <v>3438</v>
      </c>
      <c r="F519" s="2">
        <v>42.99</v>
      </c>
      <c r="G519" s="2">
        <v>57.01</v>
      </c>
      <c r="H519" s="2" t="s">
        <v>26</v>
      </c>
      <c r="I519" s="2" t="str">
        <f t="shared" si="16"/>
        <v/>
      </c>
      <c r="J519" s="2">
        <f t="shared" si="17"/>
        <v>1</v>
      </c>
      <c r="K519" s="2">
        <v>2009</v>
      </c>
      <c r="L519" s="2" t="s">
        <v>36</v>
      </c>
    </row>
    <row r="520" spans="1:12" x14ac:dyDescent="0.2">
      <c r="A520" s="1" t="s">
        <v>141</v>
      </c>
      <c r="B520" s="2" t="s">
        <v>2593</v>
      </c>
      <c r="C520" s="2" t="s">
        <v>15</v>
      </c>
      <c r="D520" s="2" t="s">
        <v>3272</v>
      </c>
      <c r="E520" s="2" t="s">
        <v>2175</v>
      </c>
      <c r="F520" s="2">
        <v>43</v>
      </c>
      <c r="G520" s="2">
        <v>57</v>
      </c>
      <c r="H520" s="2" t="s">
        <v>26</v>
      </c>
      <c r="I520" s="2" t="str">
        <f t="shared" si="16"/>
        <v/>
      </c>
      <c r="J520" s="2">
        <f t="shared" si="17"/>
        <v>1</v>
      </c>
      <c r="K520" s="2">
        <v>1988</v>
      </c>
      <c r="L520" s="2" t="s">
        <v>21</v>
      </c>
    </row>
    <row r="521" spans="1:12" x14ac:dyDescent="0.2">
      <c r="A521" s="1" t="s">
        <v>385</v>
      </c>
      <c r="B521" s="2" t="s">
        <v>386</v>
      </c>
      <c r="C521" s="2" t="s">
        <v>15</v>
      </c>
      <c r="D521" s="2" t="s">
        <v>1283</v>
      </c>
      <c r="E521" s="2" t="s">
        <v>395</v>
      </c>
      <c r="F521" s="2">
        <v>43</v>
      </c>
      <c r="G521" s="2">
        <v>57</v>
      </c>
      <c r="H521" s="2" t="s">
        <v>26</v>
      </c>
      <c r="I521" s="2" t="str">
        <f t="shared" si="16"/>
        <v/>
      </c>
      <c r="J521" s="2">
        <f t="shared" si="17"/>
        <v>1</v>
      </c>
      <c r="K521" s="2">
        <v>2000</v>
      </c>
      <c r="L521" s="2" t="s">
        <v>21</v>
      </c>
    </row>
    <row r="522" spans="1:12" x14ac:dyDescent="0.2">
      <c r="A522" s="1" t="s">
        <v>13</v>
      </c>
      <c r="B522" s="2" t="s">
        <v>1941</v>
      </c>
      <c r="C522" s="2" t="s">
        <v>15</v>
      </c>
      <c r="D522" s="2" t="s">
        <v>1942</v>
      </c>
      <c r="E522" s="2" t="s">
        <v>1811</v>
      </c>
      <c r="F522" s="2">
        <v>43</v>
      </c>
      <c r="G522" s="2">
        <v>57</v>
      </c>
      <c r="H522" s="2" t="s">
        <v>26</v>
      </c>
      <c r="I522" s="2" t="str">
        <f t="shared" si="16"/>
        <v/>
      </c>
      <c r="J522" s="2">
        <f t="shared" si="17"/>
        <v>1</v>
      </c>
      <c r="K522" s="2">
        <v>1994</v>
      </c>
      <c r="L522" s="2" t="s">
        <v>21</v>
      </c>
    </row>
    <row r="523" spans="1:12" x14ac:dyDescent="0.2">
      <c r="A523" s="1" t="s">
        <v>374</v>
      </c>
      <c r="B523" s="2" t="s">
        <v>887</v>
      </c>
      <c r="C523" s="2" t="s">
        <v>15</v>
      </c>
      <c r="D523" s="2" t="s">
        <v>888</v>
      </c>
      <c r="E523" s="2" t="s">
        <v>395</v>
      </c>
      <c r="F523" s="2">
        <v>43.1</v>
      </c>
      <c r="G523" s="2">
        <v>57</v>
      </c>
      <c r="H523" s="2" t="s">
        <v>26</v>
      </c>
      <c r="I523" s="2" t="str">
        <f t="shared" si="16"/>
        <v/>
      </c>
      <c r="J523" s="2">
        <f t="shared" si="17"/>
        <v>1</v>
      </c>
      <c r="K523" s="2">
        <v>2008</v>
      </c>
      <c r="L523" s="2" t="s">
        <v>21</v>
      </c>
    </row>
    <row r="524" spans="1:12" x14ac:dyDescent="0.2">
      <c r="A524" s="1" t="s">
        <v>22</v>
      </c>
      <c r="B524" s="2" t="s">
        <v>1606</v>
      </c>
      <c r="C524" s="2" t="s">
        <v>15</v>
      </c>
      <c r="D524" s="2" t="s">
        <v>3188</v>
      </c>
      <c r="E524" s="2" t="s">
        <v>2175</v>
      </c>
      <c r="F524" s="2">
        <v>43</v>
      </c>
      <c r="G524" s="2">
        <v>57</v>
      </c>
      <c r="H524" s="2" t="s">
        <v>26</v>
      </c>
      <c r="I524" s="2" t="str">
        <f t="shared" si="16"/>
        <v/>
      </c>
      <c r="J524" s="2">
        <f t="shared" si="17"/>
        <v>1</v>
      </c>
      <c r="K524" s="2">
        <v>1990</v>
      </c>
      <c r="L524" s="2" t="s">
        <v>21</v>
      </c>
    </row>
    <row r="525" spans="1:12" x14ac:dyDescent="0.2">
      <c r="A525" s="1" t="s">
        <v>363</v>
      </c>
      <c r="B525" s="2" t="s">
        <v>3570</v>
      </c>
      <c r="C525" s="2" t="s">
        <v>24</v>
      </c>
      <c r="D525" s="4">
        <v>14250000</v>
      </c>
      <c r="E525" s="2" t="s">
        <v>3438</v>
      </c>
      <c r="F525" s="2">
        <v>43</v>
      </c>
      <c r="G525" s="2">
        <v>57</v>
      </c>
      <c r="H525" s="2" t="s">
        <v>26</v>
      </c>
      <c r="I525" s="2" t="str">
        <f t="shared" si="16"/>
        <v/>
      </c>
      <c r="J525" s="2">
        <f t="shared" si="17"/>
        <v>1</v>
      </c>
      <c r="K525" s="2">
        <v>1990</v>
      </c>
      <c r="L525" s="2" t="s">
        <v>21</v>
      </c>
    </row>
    <row r="526" spans="1:12" x14ac:dyDescent="0.2">
      <c r="A526" s="1" t="s">
        <v>91</v>
      </c>
      <c r="B526" s="2" t="s">
        <v>1114</v>
      </c>
      <c r="C526" s="2" t="s">
        <v>15</v>
      </c>
      <c r="D526" s="2" t="s">
        <v>3285</v>
      </c>
      <c r="E526" s="2" t="s">
        <v>2175</v>
      </c>
      <c r="F526" s="2">
        <v>43</v>
      </c>
      <c r="G526" s="2">
        <v>57</v>
      </c>
      <c r="H526" s="2" t="s">
        <v>26</v>
      </c>
      <c r="I526" s="2" t="str">
        <f t="shared" si="16"/>
        <v/>
      </c>
      <c r="J526" s="2">
        <f t="shared" si="17"/>
        <v>1</v>
      </c>
      <c r="K526" s="2">
        <v>1988</v>
      </c>
      <c r="L526" s="2" t="s">
        <v>21</v>
      </c>
    </row>
    <row r="527" spans="1:12" x14ac:dyDescent="0.2">
      <c r="A527" s="1" t="s">
        <v>108</v>
      </c>
      <c r="B527" s="2" t="s">
        <v>797</v>
      </c>
      <c r="C527" s="2" t="s">
        <v>15</v>
      </c>
      <c r="D527" s="2" t="s">
        <v>261</v>
      </c>
      <c r="E527" s="2" t="s">
        <v>395</v>
      </c>
      <c r="F527" s="2">
        <v>43</v>
      </c>
      <c r="G527" s="2">
        <v>57</v>
      </c>
      <c r="H527" s="2" t="s">
        <v>26</v>
      </c>
      <c r="I527" s="2" t="str">
        <f t="shared" si="16"/>
        <v/>
      </c>
      <c r="J527" s="2">
        <f t="shared" si="17"/>
        <v>1</v>
      </c>
      <c r="K527" s="2">
        <v>2010</v>
      </c>
      <c r="L527" s="2" t="s">
        <v>21</v>
      </c>
    </row>
    <row r="528" spans="1:12" x14ac:dyDescent="0.2">
      <c r="A528" s="1" t="s">
        <v>220</v>
      </c>
      <c r="B528" s="2" t="s">
        <v>301</v>
      </c>
      <c r="C528" s="2" t="s">
        <v>15</v>
      </c>
      <c r="D528" s="2" t="s">
        <v>1685</v>
      </c>
      <c r="E528" s="2" t="s">
        <v>2175</v>
      </c>
      <c r="F528" s="2">
        <v>43</v>
      </c>
      <c r="G528" s="2">
        <v>57</v>
      </c>
      <c r="H528" s="2" t="s">
        <v>26</v>
      </c>
      <c r="I528" s="2" t="str">
        <f t="shared" si="16"/>
        <v/>
      </c>
      <c r="J528" s="2">
        <f t="shared" si="17"/>
        <v>1</v>
      </c>
      <c r="K528" s="2">
        <v>1988</v>
      </c>
      <c r="L528" s="2" t="s">
        <v>21</v>
      </c>
    </row>
    <row r="529" spans="1:12" x14ac:dyDescent="0.2">
      <c r="A529" s="1" t="s">
        <v>943</v>
      </c>
      <c r="B529" s="2" t="s">
        <v>944</v>
      </c>
      <c r="C529" s="2" t="s">
        <v>15</v>
      </c>
      <c r="D529" s="2" t="s">
        <v>473</v>
      </c>
      <c r="E529" s="2" t="s">
        <v>2175</v>
      </c>
      <c r="F529" s="2">
        <v>43.1</v>
      </c>
      <c r="G529" s="2">
        <v>56.9</v>
      </c>
      <c r="H529" s="2" t="s">
        <v>26</v>
      </c>
      <c r="I529" s="2" t="str">
        <f t="shared" si="16"/>
        <v/>
      </c>
      <c r="J529" s="2">
        <f t="shared" si="17"/>
        <v>1</v>
      </c>
      <c r="K529" s="2">
        <v>1990</v>
      </c>
      <c r="L529" s="2" t="s">
        <v>21</v>
      </c>
    </row>
    <row r="530" spans="1:12" x14ac:dyDescent="0.2">
      <c r="A530" s="1" t="s">
        <v>177</v>
      </c>
      <c r="B530" s="2" t="s">
        <v>3653</v>
      </c>
      <c r="C530" s="2" t="s">
        <v>24</v>
      </c>
      <c r="D530" s="2">
        <v>700000</v>
      </c>
      <c r="E530" s="2" t="s">
        <v>3438</v>
      </c>
      <c r="F530" s="2">
        <v>43.1</v>
      </c>
      <c r="G530" s="2">
        <v>56.9</v>
      </c>
      <c r="H530" s="2" t="s">
        <v>26</v>
      </c>
      <c r="I530" s="2" t="str">
        <f t="shared" si="16"/>
        <v/>
      </c>
      <c r="J530" s="2">
        <f t="shared" si="17"/>
        <v>1</v>
      </c>
      <c r="K530" s="2">
        <v>2020</v>
      </c>
      <c r="L530" s="2" t="s">
        <v>49</v>
      </c>
    </row>
    <row r="531" spans="1:12" x14ac:dyDescent="0.2">
      <c r="A531" s="1" t="s">
        <v>13</v>
      </c>
      <c r="B531" s="2" t="s">
        <v>13</v>
      </c>
      <c r="C531" s="2" t="s">
        <v>15</v>
      </c>
      <c r="D531" s="2" t="s">
        <v>366</v>
      </c>
      <c r="E531" s="2" t="s">
        <v>144</v>
      </c>
      <c r="F531" s="2">
        <v>43.1</v>
      </c>
      <c r="G531" s="2">
        <v>56.9</v>
      </c>
      <c r="H531" s="2" t="s">
        <v>26</v>
      </c>
      <c r="I531" s="2" t="str">
        <f t="shared" si="16"/>
        <v/>
      </c>
      <c r="J531" s="2">
        <f t="shared" si="17"/>
        <v>1</v>
      </c>
      <c r="K531" s="2">
        <v>1998</v>
      </c>
      <c r="L531" s="2" t="s">
        <v>21</v>
      </c>
    </row>
    <row r="532" spans="1:12" x14ac:dyDescent="0.2">
      <c r="A532" s="1" t="s">
        <v>22</v>
      </c>
      <c r="B532" s="2" t="s">
        <v>3480</v>
      </c>
      <c r="C532" s="2" t="s">
        <v>24</v>
      </c>
      <c r="D532" s="4">
        <v>78000000</v>
      </c>
      <c r="E532" s="2" t="s">
        <v>3438</v>
      </c>
      <c r="F532" s="2">
        <v>43.2</v>
      </c>
      <c r="G532" s="2">
        <v>56.9</v>
      </c>
      <c r="H532" s="2" t="s">
        <v>26</v>
      </c>
      <c r="I532" s="2" t="str">
        <f t="shared" si="16"/>
        <v/>
      </c>
      <c r="J532" s="2">
        <f t="shared" si="17"/>
        <v>1</v>
      </c>
      <c r="K532" s="2">
        <v>2014</v>
      </c>
      <c r="L532" s="2" t="s">
        <v>21</v>
      </c>
    </row>
    <row r="533" spans="1:12" x14ac:dyDescent="0.2">
      <c r="A533" s="1" t="s">
        <v>363</v>
      </c>
      <c r="B533" s="2" t="s">
        <v>2096</v>
      </c>
      <c r="C533" s="2" t="s">
        <v>24</v>
      </c>
      <c r="D533" s="4">
        <v>6000000</v>
      </c>
      <c r="E533" s="2" t="s">
        <v>1978</v>
      </c>
      <c r="F533" s="2">
        <v>43.1</v>
      </c>
      <c r="G533" s="2">
        <v>56.9</v>
      </c>
      <c r="H533" s="2" t="s">
        <v>26</v>
      </c>
      <c r="I533" s="2" t="str">
        <f t="shared" si="16"/>
        <v/>
      </c>
      <c r="J533" s="2">
        <f t="shared" si="17"/>
        <v>1</v>
      </c>
      <c r="K533" s="2">
        <v>1990</v>
      </c>
      <c r="L533" s="2" t="s">
        <v>21</v>
      </c>
    </row>
    <row r="534" spans="1:12" x14ac:dyDescent="0.2">
      <c r="A534" s="1" t="s">
        <v>79</v>
      </c>
      <c r="B534" s="2" t="s">
        <v>486</v>
      </c>
      <c r="C534" s="2" t="s">
        <v>42</v>
      </c>
      <c r="D534" s="2" t="s">
        <v>1029</v>
      </c>
      <c r="E534" s="2" t="s">
        <v>395</v>
      </c>
      <c r="F534" s="2">
        <v>43.2</v>
      </c>
      <c r="G534" s="2">
        <v>56.9</v>
      </c>
      <c r="H534" s="2" t="s">
        <v>26</v>
      </c>
      <c r="I534" s="2" t="str">
        <f t="shared" si="16"/>
        <v/>
      </c>
      <c r="J534" s="2">
        <f t="shared" si="17"/>
        <v>1</v>
      </c>
      <c r="K534" s="2">
        <v>2005</v>
      </c>
      <c r="L534" s="2" t="s">
        <v>77</v>
      </c>
    </row>
    <row r="535" spans="1:12" x14ac:dyDescent="0.2">
      <c r="A535" s="1" t="s">
        <v>100</v>
      </c>
      <c r="B535" s="2" t="s">
        <v>5401</v>
      </c>
      <c r="C535" s="2" t="s">
        <v>15</v>
      </c>
      <c r="D535" s="2" t="s">
        <v>5402</v>
      </c>
      <c r="E535" s="2" t="s">
        <v>4991</v>
      </c>
      <c r="F535" s="2">
        <v>43.1</v>
      </c>
      <c r="G535" s="2">
        <v>56.9</v>
      </c>
      <c r="H535" s="2" t="s">
        <v>26</v>
      </c>
      <c r="I535" s="2" t="str">
        <f t="shared" si="16"/>
        <v/>
      </c>
      <c r="J535" s="2">
        <f t="shared" si="17"/>
        <v>1</v>
      </c>
      <c r="K535" s="2">
        <v>2008</v>
      </c>
      <c r="L535" s="2" t="s">
        <v>21</v>
      </c>
    </row>
    <row r="536" spans="1:12" x14ac:dyDescent="0.2">
      <c r="A536" s="1" t="s">
        <v>242</v>
      </c>
      <c r="B536" s="2" t="s">
        <v>829</v>
      </c>
      <c r="C536" s="2" t="s">
        <v>24</v>
      </c>
      <c r="D536" s="4">
        <v>31000000</v>
      </c>
      <c r="E536" s="2" t="s">
        <v>4991</v>
      </c>
      <c r="F536" s="2">
        <v>43.2</v>
      </c>
      <c r="G536" s="2">
        <v>56.8</v>
      </c>
      <c r="H536" s="2" t="s">
        <v>26</v>
      </c>
      <c r="I536" s="2" t="str">
        <f t="shared" si="16"/>
        <v/>
      </c>
      <c r="J536" s="2">
        <f t="shared" si="17"/>
        <v>1</v>
      </c>
      <c r="K536" s="2">
        <v>1994</v>
      </c>
      <c r="L536" s="2" t="s">
        <v>21</v>
      </c>
    </row>
    <row r="537" spans="1:12" x14ac:dyDescent="0.2">
      <c r="A537" s="1" t="s">
        <v>56</v>
      </c>
      <c r="B537" s="2" t="s">
        <v>56</v>
      </c>
      <c r="C537" s="2" t="s">
        <v>42</v>
      </c>
      <c r="D537" s="2" t="s">
        <v>883</v>
      </c>
      <c r="E537" s="2" t="s">
        <v>395</v>
      </c>
      <c r="F537" s="2">
        <v>43.2</v>
      </c>
      <c r="G537" s="2">
        <v>56.8</v>
      </c>
      <c r="H537" s="2" t="s">
        <v>26</v>
      </c>
      <c r="I537" s="2" t="str">
        <f t="shared" si="16"/>
        <v/>
      </c>
      <c r="J537" s="2">
        <f t="shared" si="17"/>
        <v>1</v>
      </c>
      <c r="K537" s="2">
        <v>2008</v>
      </c>
      <c r="L537" s="2" t="s">
        <v>21</v>
      </c>
    </row>
    <row r="538" spans="1:12" x14ac:dyDescent="0.2">
      <c r="A538" s="1" t="s">
        <v>13</v>
      </c>
      <c r="B538" s="2" t="s">
        <v>1948</v>
      </c>
      <c r="C538" s="2" t="s">
        <v>15</v>
      </c>
      <c r="D538" s="2" t="s">
        <v>1942</v>
      </c>
      <c r="E538" s="2" t="s">
        <v>1811</v>
      </c>
      <c r="F538" s="2">
        <v>43.2</v>
      </c>
      <c r="G538" s="2">
        <v>56.8</v>
      </c>
      <c r="H538" s="2" t="s">
        <v>26</v>
      </c>
      <c r="I538" s="2" t="str">
        <f t="shared" si="16"/>
        <v/>
      </c>
      <c r="J538" s="2">
        <f t="shared" si="17"/>
        <v>1</v>
      </c>
      <c r="K538" s="2">
        <v>1994</v>
      </c>
      <c r="L538" s="2" t="s">
        <v>21</v>
      </c>
    </row>
    <row r="539" spans="1:12" x14ac:dyDescent="0.2">
      <c r="A539" s="1" t="s">
        <v>22</v>
      </c>
      <c r="B539" s="2" t="s">
        <v>23</v>
      </c>
      <c r="C539" s="2" t="s">
        <v>15</v>
      </c>
      <c r="D539" s="2" t="s">
        <v>184</v>
      </c>
      <c r="E539" s="2" t="s">
        <v>144</v>
      </c>
      <c r="F539" s="2">
        <v>43.2</v>
      </c>
      <c r="G539" s="2">
        <v>56.8</v>
      </c>
      <c r="H539" s="2" t="s">
        <v>26</v>
      </c>
      <c r="I539" s="2" t="str">
        <f t="shared" si="16"/>
        <v/>
      </c>
      <c r="J539" s="2">
        <f t="shared" si="17"/>
        <v>1</v>
      </c>
      <c r="K539" s="2">
        <v>2018</v>
      </c>
      <c r="L539" s="2" t="s">
        <v>21</v>
      </c>
    </row>
    <row r="540" spans="1:12" x14ac:dyDescent="0.2">
      <c r="A540" s="1" t="s">
        <v>79</v>
      </c>
      <c r="B540" s="2" t="s">
        <v>5514</v>
      </c>
      <c r="C540" s="2" t="s">
        <v>15</v>
      </c>
      <c r="D540" s="2" t="s">
        <v>5515</v>
      </c>
      <c r="E540" s="2" t="s">
        <v>4991</v>
      </c>
      <c r="F540" s="2">
        <v>43.2</v>
      </c>
      <c r="G540" s="2">
        <v>56.8</v>
      </c>
      <c r="H540" s="2" t="s">
        <v>26</v>
      </c>
      <c r="I540" s="2" t="str">
        <f t="shared" si="16"/>
        <v/>
      </c>
      <c r="J540" s="2">
        <f t="shared" si="17"/>
        <v>1</v>
      </c>
      <c r="K540" s="2">
        <v>2004</v>
      </c>
      <c r="L540" s="2" t="s">
        <v>49</v>
      </c>
    </row>
    <row r="541" spans="1:12" x14ac:dyDescent="0.2">
      <c r="A541" s="1" t="s">
        <v>91</v>
      </c>
      <c r="B541" s="2" t="s">
        <v>2024</v>
      </c>
      <c r="C541" s="2" t="s">
        <v>15</v>
      </c>
      <c r="D541" s="2" t="s">
        <v>3033</v>
      </c>
      <c r="E541" s="2" t="s">
        <v>2175</v>
      </c>
      <c r="F541" s="2">
        <v>43.2</v>
      </c>
      <c r="G541" s="2">
        <v>56.8</v>
      </c>
      <c r="H541" s="2" t="s">
        <v>26</v>
      </c>
      <c r="I541" s="2" t="str">
        <f t="shared" si="16"/>
        <v/>
      </c>
      <c r="J541" s="2">
        <f t="shared" si="17"/>
        <v>1</v>
      </c>
      <c r="K541" s="2">
        <v>2009</v>
      </c>
      <c r="L541" s="2" t="s">
        <v>36</v>
      </c>
    </row>
    <row r="542" spans="1:12" x14ac:dyDescent="0.2">
      <c r="A542" s="1" t="s">
        <v>108</v>
      </c>
      <c r="B542" s="2" t="s">
        <v>465</v>
      </c>
      <c r="C542" s="2" t="s">
        <v>15</v>
      </c>
      <c r="D542" s="2" t="s">
        <v>1259</v>
      </c>
      <c r="E542" s="2" t="s">
        <v>395</v>
      </c>
      <c r="F542" s="2">
        <v>43.2</v>
      </c>
      <c r="G542" s="2">
        <v>56.8</v>
      </c>
      <c r="H542" s="2" t="s">
        <v>26</v>
      </c>
      <c r="I542" s="2" t="str">
        <f t="shared" si="16"/>
        <v/>
      </c>
      <c r="J542" s="2">
        <f t="shared" si="17"/>
        <v>1</v>
      </c>
      <c r="K542" s="2">
        <v>2000</v>
      </c>
      <c r="L542" s="2" t="s">
        <v>21</v>
      </c>
    </row>
    <row r="543" spans="1:12" x14ac:dyDescent="0.2">
      <c r="A543" s="1" t="s">
        <v>280</v>
      </c>
      <c r="B543" s="2" t="s">
        <v>1334</v>
      </c>
      <c r="C543" s="2" t="s">
        <v>15</v>
      </c>
      <c r="D543" s="2" t="s">
        <v>2670</v>
      </c>
      <c r="E543" s="2" t="s">
        <v>2175</v>
      </c>
      <c r="F543" s="2">
        <v>43.26</v>
      </c>
      <c r="G543" s="2">
        <v>56.74</v>
      </c>
      <c r="H543" s="2" t="s">
        <v>26</v>
      </c>
      <c r="I543" s="2" t="str">
        <f t="shared" si="16"/>
        <v/>
      </c>
      <c r="J543" s="2">
        <f t="shared" si="17"/>
        <v>1</v>
      </c>
      <c r="K543" s="2">
        <v>2018</v>
      </c>
      <c r="L543" s="2" t="s">
        <v>49</v>
      </c>
    </row>
    <row r="544" spans="1:12" x14ac:dyDescent="0.2">
      <c r="A544" s="1" t="s">
        <v>180</v>
      </c>
      <c r="B544" s="2" t="s">
        <v>4294</v>
      </c>
      <c r="C544" s="2" t="s">
        <v>15</v>
      </c>
      <c r="D544" s="2" t="s">
        <v>4295</v>
      </c>
      <c r="E544" s="2" t="s">
        <v>3438</v>
      </c>
      <c r="F544" s="2">
        <v>43.3</v>
      </c>
      <c r="G544" s="2">
        <v>56.7</v>
      </c>
      <c r="H544" s="2" t="s">
        <v>26</v>
      </c>
      <c r="I544" s="2" t="str">
        <f t="shared" si="16"/>
        <v/>
      </c>
      <c r="J544" s="2">
        <f t="shared" si="17"/>
        <v>1</v>
      </c>
      <c r="K544" s="2">
        <v>2010</v>
      </c>
      <c r="L544" s="2" t="s">
        <v>21</v>
      </c>
    </row>
    <row r="545" spans="1:12" x14ac:dyDescent="0.2">
      <c r="A545" s="1" t="s">
        <v>108</v>
      </c>
      <c r="B545" s="2" t="s">
        <v>336</v>
      </c>
      <c r="C545" s="2" t="s">
        <v>42</v>
      </c>
      <c r="D545" s="2" t="s">
        <v>438</v>
      </c>
      <c r="E545" s="2" t="s">
        <v>395</v>
      </c>
      <c r="F545" s="2">
        <v>43.3</v>
      </c>
      <c r="G545" s="2">
        <v>56.7</v>
      </c>
      <c r="H545" s="2" t="s">
        <v>26</v>
      </c>
      <c r="I545" s="2" t="str">
        <f t="shared" si="16"/>
        <v/>
      </c>
      <c r="J545" s="2">
        <f t="shared" si="17"/>
        <v>1</v>
      </c>
      <c r="K545" s="2">
        <v>2014</v>
      </c>
      <c r="L545" s="2" t="s">
        <v>21</v>
      </c>
    </row>
    <row r="546" spans="1:12" x14ac:dyDescent="0.2">
      <c r="A546" s="1" t="s">
        <v>205</v>
      </c>
      <c r="B546" s="2" t="s">
        <v>450</v>
      </c>
      <c r="C546" s="2" t="s">
        <v>15</v>
      </c>
      <c r="D546" s="2" t="s">
        <v>2036</v>
      </c>
      <c r="E546" s="2" t="s">
        <v>2175</v>
      </c>
      <c r="F546" s="2">
        <v>43.35</v>
      </c>
      <c r="G546" s="2">
        <v>56.65</v>
      </c>
      <c r="H546" s="2" t="s">
        <v>26</v>
      </c>
      <c r="I546" s="2" t="str">
        <f t="shared" si="16"/>
        <v/>
      </c>
      <c r="J546" s="2">
        <f t="shared" si="17"/>
        <v>1</v>
      </c>
      <c r="K546" s="2">
        <v>2011</v>
      </c>
      <c r="L546" s="2" t="s">
        <v>36</v>
      </c>
    </row>
    <row r="547" spans="1:12" x14ac:dyDescent="0.2">
      <c r="A547" s="1" t="s">
        <v>978</v>
      </c>
      <c r="B547" s="2" t="s">
        <v>3600</v>
      </c>
      <c r="C547" s="2" t="s">
        <v>24</v>
      </c>
      <c r="D547" s="4">
        <v>6000000</v>
      </c>
      <c r="E547" s="2" t="s">
        <v>3438</v>
      </c>
      <c r="F547" s="2">
        <v>43.36</v>
      </c>
      <c r="G547" s="2">
        <v>56.64</v>
      </c>
      <c r="H547" s="2" t="s">
        <v>26</v>
      </c>
      <c r="I547" s="2" t="str">
        <f t="shared" si="16"/>
        <v/>
      </c>
      <c r="J547" s="2">
        <f t="shared" si="17"/>
        <v>1</v>
      </c>
      <c r="K547" s="2">
        <v>2018</v>
      </c>
      <c r="L547" s="2" t="s">
        <v>49</v>
      </c>
    </row>
    <row r="548" spans="1:12" x14ac:dyDescent="0.2">
      <c r="A548" s="1" t="s">
        <v>242</v>
      </c>
      <c r="B548" s="2" t="s">
        <v>714</v>
      </c>
      <c r="C548" s="2" t="s">
        <v>15</v>
      </c>
      <c r="D548" s="2" t="s">
        <v>1167</v>
      </c>
      <c r="E548" s="2" t="s">
        <v>395</v>
      </c>
      <c r="F548" s="2">
        <v>43.4</v>
      </c>
      <c r="G548" s="2">
        <v>56.6</v>
      </c>
      <c r="H548" s="2" t="s">
        <v>26</v>
      </c>
      <c r="I548" s="2" t="str">
        <f t="shared" si="16"/>
        <v/>
      </c>
      <c r="J548" s="2">
        <f t="shared" si="17"/>
        <v>1</v>
      </c>
      <c r="K548" s="2">
        <v>2002</v>
      </c>
      <c r="L548" s="2" t="s">
        <v>21</v>
      </c>
    </row>
    <row r="549" spans="1:12" x14ac:dyDescent="0.2">
      <c r="A549" s="1" t="s">
        <v>391</v>
      </c>
      <c r="B549" s="2" t="s">
        <v>718</v>
      </c>
      <c r="C549" s="2" t="s">
        <v>15</v>
      </c>
      <c r="D549" s="2" t="s">
        <v>2783</v>
      </c>
      <c r="E549" s="2" t="s">
        <v>2175</v>
      </c>
      <c r="F549" s="2">
        <v>43.4</v>
      </c>
      <c r="G549" s="2">
        <v>56.6</v>
      </c>
      <c r="H549" s="2" t="s">
        <v>26</v>
      </c>
      <c r="I549" s="2" t="str">
        <f t="shared" si="16"/>
        <v/>
      </c>
      <c r="J549" s="2">
        <f t="shared" si="17"/>
        <v>1</v>
      </c>
      <c r="K549" s="2">
        <v>2016</v>
      </c>
      <c r="L549" s="2" t="s">
        <v>21</v>
      </c>
    </row>
    <row r="550" spans="1:12" x14ac:dyDescent="0.2">
      <c r="A550" s="1" t="s">
        <v>122</v>
      </c>
      <c r="B550" s="2" t="s">
        <v>164</v>
      </c>
      <c r="C550" s="2" t="s">
        <v>15</v>
      </c>
      <c r="D550" s="2" t="s">
        <v>353</v>
      </c>
      <c r="E550" s="2" t="s">
        <v>144</v>
      </c>
      <c r="F550" s="2">
        <v>43.4</v>
      </c>
      <c r="G550" s="2">
        <v>56.6</v>
      </c>
      <c r="H550" s="2" t="s">
        <v>26</v>
      </c>
      <c r="I550" s="2" t="str">
        <f t="shared" si="16"/>
        <v/>
      </c>
      <c r="J550" s="2">
        <f t="shared" si="17"/>
        <v>1</v>
      </c>
      <c r="K550" s="2">
        <v>2003</v>
      </c>
      <c r="L550" s="2" t="s">
        <v>36</v>
      </c>
    </row>
    <row r="551" spans="1:12" x14ac:dyDescent="0.2">
      <c r="A551" s="1" t="s">
        <v>280</v>
      </c>
      <c r="B551" s="2" t="s">
        <v>1334</v>
      </c>
      <c r="C551" s="2" t="s">
        <v>15</v>
      </c>
      <c r="D551" s="2" t="s">
        <v>1429</v>
      </c>
      <c r="E551" s="2" t="s">
        <v>395</v>
      </c>
      <c r="F551" s="2">
        <v>43.4</v>
      </c>
      <c r="G551" s="2">
        <v>56.6</v>
      </c>
      <c r="H551" s="2" t="s">
        <v>26</v>
      </c>
      <c r="I551" s="2" t="str">
        <f t="shared" si="16"/>
        <v/>
      </c>
      <c r="J551" s="2">
        <f t="shared" si="17"/>
        <v>1</v>
      </c>
      <c r="K551" s="2">
        <v>1994</v>
      </c>
      <c r="L551" s="2" t="s">
        <v>21</v>
      </c>
    </row>
    <row r="552" spans="1:12" x14ac:dyDescent="0.2">
      <c r="A552" s="1" t="s">
        <v>177</v>
      </c>
      <c r="B552" s="2" t="s">
        <v>252</v>
      </c>
      <c r="C552" s="2" t="s">
        <v>15</v>
      </c>
      <c r="D552" s="2" t="s">
        <v>1351</v>
      </c>
      <c r="E552" s="2" t="s">
        <v>395</v>
      </c>
      <c r="F552" s="2">
        <v>43.4</v>
      </c>
      <c r="G552" s="2">
        <v>56.6</v>
      </c>
      <c r="H552" s="2" t="s">
        <v>26</v>
      </c>
      <c r="I552" s="2" t="str">
        <f t="shared" si="16"/>
        <v/>
      </c>
      <c r="J552" s="2">
        <f t="shared" si="17"/>
        <v>1</v>
      </c>
      <c r="K552" s="2">
        <v>1998</v>
      </c>
      <c r="L552" s="2" t="s">
        <v>21</v>
      </c>
    </row>
    <row r="553" spans="1:12" x14ac:dyDescent="0.2">
      <c r="A553" s="1" t="s">
        <v>374</v>
      </c>
      <c r="B553" s="2" t="s">
        <v>3779</v>
      </c>
      <c r="C553" s="2" t="s">
        <v>24</v>
      </c>
      <c r="D553" s="4">
        <v>158000000</v>
      </c>
      <c r="E553" s="2" t="s">
        <v>3438</v>
      </c>
      <c r="F553" s="2">
        <v>43.4</v>
      </c>
      <c r="G553" s="2">
        <v>56.6</v>
      </c>
      <c r="H553" s="2" t="s">
        <v>26</v>
      </c>
      <c r="I553" s="2" t="str">
        <f t="shared" si="16"/>
        <v/>
      </c>
      <c r="J553" s="2">
        <f t="shared" si="17"/>
        <v>1</v>
      </c>
      <c r="K553" s="2">
        <v>2002</v>
      </c>
      <c r="L553" s="2" t="s">
        <v>49</v>
      </c>
    </row>
    <row r="554" spans="1:12" x14ac:dyDescent="0.2">
      <c r="A554" s="1" t="s">
        <v>79</v>
      </c>
      <c r="B554" s="2" t="s">
        <v>564</v>
      </c>
      <c r="C554" s="2" t="s">
        <v>15</v>
      </c>
      <c r="D554" s="2" t="s">
        <v>800</v>
      </c>
      <c r="E554" s="2" t="s">
        <v>395</v>
      </c>
      <c r="F554" s="2">
        <v>43.4</v>
      </c>
      <c r="G554" s="2">
        <v>56.6</v>
      </c>
      <c r="H554" s="2" t="s">
        <v>26</v>
      </c>
      <c r="I554" s="2" t="str">
        <f t="shared" si="16"/>
        <v/>
      </c>
      <c r="J554" s="2">
        <f t="shared" si="17"/>
        <v>1</v>
      </c>
      <c r="K554" s="2">
        <v>2010</v>
      </c>
      <c r="L554" s="2" t="s">
        <v>49</v>
      </c>
    </row>
    <row r="555" spans="1:12" x14ac:dyDescent="0.2">
      <c r="A555" s="1" t="s">
        <v>1224</v>
      </c>
      <c r="B555" s="2" t="s">
        <v>1975</v>
      </c>
      <c r="C555" s="2" t="s">
        <v>15</v>
      </c>
      <c r="D555" s="2" t="s">
        <v>1976</v>
      </c>
      <c r="E555" s="2" t="s">
        <v>1974</v>
      </c>
      <c r="F555" s="2">
        <v>43.4</v>
      </c>
      <c r="G555" s="2">
        <v>56.6</v>
      </c>
      <c r="H555" s="2" t="s">
        <v>26</v>
      </c>
      <c r="I555" s="2" t="str">
        <f t="shared" si="16"/>
        <v/>
      </c>
      <c r="J555" s="2">
        <f t="shared" si="17"/>
        <v>1</v>
      </c>
      <c r="K555" s="2">
        <v>1990</v>
      </c>
      <c r="L555" s="2" t="s">
        <v>21</v>
      </c>
    </row>
    <row r="556" spans="1:12" x14ac:dyDescent="0.2">
      <c r="A556" s="1" t="s">
        <v>79</v>
      </c>
      <c r="B556" s="2" t="s">
        <v>808</v>
      </c>
      <c r="C556" s="2" t="s">
        <v>15</v>
      </c>
      <c r="D556" s="2" t="s">
        <v>809</v>
      </c>
      <c r="E556" s="2" t="s">
        <v>395</v>
      </c>
      <c r="F556" s="2">
        <v>43.5</v>
      </c>
      <c r="G556" s="2">
        <v>56.5</v>
      </c>
      <c r="H556" s="2" t="s">
        <v>26</v>
      </c>
      <c r="I556" s="2" t="str">
        <f t="shared" si="16"/>
        <v/>
      </c>
      <c r="J556" s="2">
        <f t="shared" si="17"/>
        <v>1</v>
      </c>
      <c r="K556" s="2">
        <v>2010</v>
      </c>
      <c r="L556" s="2" t="s">
        <v>49</v>
      </c>
    </row>
    <row r="557" spans="1:12" x14ac:dyDescent="0.2">
      <c r="A557" s="1" t="s">
        <v>60</v>
      </c>
      <c r="B557" s="2" t="s">
        <v>285</v>
      </c>
      <c r="C557" s="2" t="s">
        <v>15</v>
      </c>
      <c r="D557" s="2" t="s">
        <v>2380</v>
      </c>
      <c r="E557" s="2" t="s">
        <v>2175</v>
      </c>
      <c r="F557" s="2">
        <v>43.56</v>
      </c>
      <c r="G557" s="2">
        <v>56.44</v>
      </c>
      <c r="H557" s="2" t="s">
        <v>26</v>
      </c>
      <c r="I557" s="2" t="str">
        <f t="shared" si="16"/>
        <v/>
      </c>
      <c r="J557" s="2">
        <f t="shared" si="17"/>
        <v>1</v>
      </c>
      <c r="K557" s="2">
        <v>2020</v>
      </c>
      <c r="L557" s="2" t="s">
        <v>49</v>
      </c>
    </row>
    <row r="558" spans="1:12" x14ac:dyDescent="0.2">
      <c r="A558" s="1" t="s">
        <v>69</v>
      </c>
      <c r="B558" s="2" t="s">
        <v>1134</v>
      </c>
      <c r="C558" s="2" t="s">
        <v>15</v>
      </c>
      <c r="D558" s="2" t="s">
        <v>1478</v>
      </c>
      <c r="E558" s="2" t="s">
        <v>1474</v>
      </c>
      <c r="F558" s="2">
        <v>43.56</v>
      </c>
      <c r="G558" s="2">
        <v>56.44</v>
      </c>
      <c r="H558" s="2" t="s">
        <v>26</v>
      </c>
      <c r="I558" s="2" t="str">
        <f t="shared" si="16"/>
        <v/>
      </c>
      <c r="J558" s="2">
        <f t="shared" si="17"/>
        <v>1</v>
      </c>
      <c r="K558" s="2">
        <v>2016</v>
      </c>
      <c r="L558" s="2" t="s">
        <v>21</v>
      </c>
    </row>
    <row r="559" spans="1:12" x14ac:dyDescent="0.2">
      <c r="A559" s="1" t="s">
        <v>13</v>
      </c>
      <c r="B559" s="2" t="s">
        <v>1898</v>
      </c>
      <c r="C559" s="2" t="s">
        <v>15</v>
      </c>
      <c r="D559" s="2" t="s">
        <v>2975</v>
      </c>
      <c r="E559" s="2" t="s">
        <v>2175</v>
      </c>
      <c r="F559" s="2">
        <v>43.57</v>
      </c>
      <c r="G559" s="2">
        <v>56.43</v>
      </c>
      <c r="H559" s="2" t="s">
        <v>26</v>
      </c>
      <c r="I559" s="2" t="str">
        <f t="shared" si="16"/>
        <v/>
      </c>
      <c r="J559" s="2">
        <f t="shared" si="17"/>
        <v>1</v>
      </c>
      <c r="K559" s="2">
        <v>2013</v>
      </c>
      <c r="L559" s="2" t="s">
        <v>36</v>
      </c>
    </row>
    <row r="560" spans="1:12" x14ac:dyDescent="0.2">
      <c r="A560" s="1" t="s">
        <v>420</v>
      </c>
      <c r="B560" s="2" t="s">
        <v>421</v>
      </c>
      <c r="C560" s="2" t="s">
        <v>42</v>
      </c>
      <c r="D560" s="2" t="s">
        <v>422</v>
      </c>
      <c r="E560" s="2" t="s">
        <v>395</v>
      </c>
      <c r="F560" s="2">
        <v>43.6</v>
      </c>
      <c r="G560" s="2">
        <v>56.4</v>
      </c>
      <c r="H560" s="2" t="s">
        <v>26</v>
      </c>
      <c r="I560" s="2" t="str">
        <f t="shared" si="16"/>
        <v/>
      </c>
      <c r="J560" s="2">
        <f t="shared" si="17"/>
        <v>1</v>
      </c>
      <c r="K560" s="2">
        <v>2014</v>
      </c>
      <c r="L560" s="2" t="s">
        <v>21</v>
      </c>
    </row>
    <row r="561" spans="1:12" x14ac:dyDescent="0.2">
      <c r="A561" s="1" t="s">
        <v>363</v>
      </c>
      <c r="B561" s="2" t="s">
        <v>407</v>
      </c>
      <c r="C561" s="2" t="s">
        <v>15</v>
      </c>
      <c r="D561" s="2" t="s">
        <v>4895</v>
      </c>
      <c r="E561" s="2" t="s">
        <v>4810</v>
      </c>
      <c r="F561" s="2">
        <v>43.6</v>
      </c>
      <c r="G561" s="2">
        <v>56.4</v>
      </c>
      <c r="H561" s="2" t="s">
        <v>26</v>
      </c>
      <c r="I561" s="2" t="str">
        <f t="shared" si="16"/>
        <v/>
      </c>
      <c r="J561" s="2">
        <f t="shared" si="17"/>
        <v>1</v>
      </c>
      <c r="K561" s="2">
        <v>1996</v>
      </c>
      <c r="L561" s="2" t="s">
        <v>21</v>
      </c>
    </row>
    <row r="562" spans="1:12" x14ac:dyDescent="0.2">
      <c r="A562" s="1" t="s">
        <v>69</v>
      </c>
      <c r="B562" s="2" t="s">
        <v>70</v>
      </c>
      <c r="C562" s="2" t="s">
        <v>15</v>
      </c>
      <c r="D562" s="2" t="s">
        <v>4987</v>
      </c>
      <c r="E562" s="2" t="s">
        <v>4963</v>
      </c>
      <c r="F562" s="2">
        <v>43.6</v>
      </c>
      <c r="G562" s="2">
        <v>56.4</v>
      </c>
      <c r="H562" s="2" t="s">
        <v>26</v>
      </c>
      <c r="I562" s="2" t="str">
        <f t="shared" si="16"/>
        <v/>
      </c>
      <c r="J562" s="2">
        <f t="shared" si="17"/>
        <v>1</v>
      </c>
      <c r="K562" s="2">
        <v>1990</v>
      </c>
      <c r="L562" s="2" t="s">
        <v>21</v>
      </c>
    </row>
    <row r="563" spans="1:12" x14ac:dyDescent="0.2">
      <c r="A563" s="1" t="s">
        <v>116</v>
      </c>
      <c r="B563" s="2" t="s">
        <v>3573</v>
      </c>
      <c r="C563" s="2" t="s">
        <v>24</v>
      </c>
      <c r="D563" s="2">
        <v>49000000</v>
      </c>
      <c r="E563" s="2" t="s">
        <v>3438</v>
      </c>
      <c r="F563" s="2">
        <v>43.63</v>
      </c>
      <c r="G563" s="2">
        <v>56.37</v>
      </c>
      <c r="H563" s="2" t="s">
        <v>26</v>
      </c>
      <c r="I563" s="2" t="str">
        <f t="shared" si="16"/>
        <v/>
      </c>
      <c r="J563" s="2">
        <f t="shared" si="17"/>
        <v>1</v>
      </c>
      <c r="K563" s="2">
        <v>2020</v>
      </c>
      <c r="L563" s="2" t="s">
        <v>49</v>
      </c>
    </row>
    <row r="564" spans="1:12" x14ac:dyDescent="0.2">
      <c r="A564" s="1" t="s">
        <v>242</v>
      </c>
      <c r="B564" s="2" t="s">
        <v>714</v>
      </c>
      <c r="C564" s="2" t="s">
        <v>15</v>
      </c>
      <c r="D564" s="2" t="s">
        <v>1168</v>
      </c>
      <c r="E564" s="2" t="s">
        <v>395</v>
      </c>
      <c r="F564" s="2">
        <v>43.7</v>
      </c>
      <c r="G564" s="2">
        <v>56.3</v>
      </c>
      <c r="H564" s="2" t="s">
        <v>26</v>
      </c>
      <c r="I564" s="2" t="str">
        <f t="shared" si="16"/>
        <v/>
      </c>
      <c r="J564" s="2">
        <f t="shared" si="17"/>
        <v>1</v>
      </c>
      <c r="K564" s="2">
        <v>2002</v>
      </c>
      <c r="L564" s="2" t="s">
        <v>21</v>
      </c>
    </row>
    <row r="565" spans="1:12" x14ac:dyDescent="0.2">
      <c r="A565" s="1" t="s">
        <v>363</v>
      </c>
      <c r="B565" s="2" t="s">
        <v>364</v>
      </c>
      <c r="C565" s="2" t="s">
        <v>24</v>
      </c>
      <c r="D565" s="4">
        <v>55000000</v>
      </c>
      <c r="E565" s="2" t="s">
        <v>144</v>
      </c>
      <c r="F565" s="2">
        <v>43.7</v>
      </c>
      <c r="G565" s="2">
        <v>56.3</v>
      </c>
      <c r="H565" s="2" t="s">
        <v>26</v>
      </c>
      <c r="I565" s="2" t="str">
        <f t="shared" si="16"/>
        <v/>
      </c>
      <c r="J565" s="2">
        <f t="shared" si="17"/>
        <v>1</v>
      </c>
      <c r="K565" s="2">
        <v>1998</v>
      </c>
      <c r="L565" s="2" t="s">
        <v>21</v>
      </c>
    </row>
    <row r="566" spans="1:12" x14ac:dyDescent="0.2">
      <c r="A566" s="1" t="s">
        <v>79</v>
      </c>
      <c r="B566" s="2" t="s">
        <v>692</v>
      </c>
      <c r="C566" s="2" t="s">
        <v>15</v>
      </c>
      <c r="D566" s="2" t="s">
        <v>693</v>
      </c>
      <c r="E566" s="2" t="s">
        <v>395</v>
      </c>
      <c r="F566" s="2">
        <v>43.7</v>
      </c>
      <c r="G566" s="2">
        <v>56.3</v>
      </c>
      <c r="H566" s="2" t="s">
        <v>26</v>
      </c>
      <c r="I566" s="2" t="str">
        <f t="shared" si="16"/>
        <v/>
      </c>
      <c r="J566" s="2">
        <f t="shared" si="17"/>
        <v>1</v>
      </c>
      <c r="K566" s="2">
        <v>2010</v>
      </c>
      <c r="L566" s="2" t="s">
        <v>21</v>
      </c>
    </row>
    <row r="567" spans="1:12" x14ac:dyDescent="0.2">
      <c r="A567" s="1" t="s">
        <v>672</v>
      </c>
      <c r="B567" s="2" t="s">
        <v>673</v>
      </c>
      <c r="C567" s="2" t="s">
        <v>15</v>
      </c>
      <c r="D567" s="2" t="s">
        <v>674</v>
      </c>
      <c r="E567" s="2" t="s">
        <v>395</v>
      </c>
      <c r="F567" s="2">
        <v>43.7</v>
      </c>
      <c r="G567" s="2">
        <v>56.3</v>
      </c>
      <c r="H567" s="2" t="s">
        <v>26</v>
      </c>
      <c r="I567" s="2" t="str">
        <f t="shared" si="16"/>
        <v/>
      </c>
      <c r="J567" s="2">
        <f t="shared" si="17"/>
        <v>1</v>
      </c>
      <c r="K567" s="2">
        <v>2012</v>
      </c>
      <c r="L567" s="2" t="s">
        <v>49</v>
      </c>
    </row>
    <row r="568" spans="1:12" x14ac:dyDescent="0.2">
      <c r="A568" s="1" t="s">
        <v>374</v>
      </c>
      <c r="B568" s="2" t="s">
        <v>3830</v>
      </c>
      <c r="C568" s="2" t="s">
        <v>24</v>
      </c>
      <c r="D568" s="4">
        <v>36000000</v>
      </c>
      <c r="E568" s="2" t="s">
        <v>3438</v>
      </c>
      <c r="F568" s="2">
        <v>43.71</v>
      </c>
      <c r="G568" s="2">
        <v>56.29</v>
      </c>
      <c r="H568" s="2" t="s">
        <v>26</v>
      </c>
      <c r="I568" s="2" t="str">
        <f t="shared" si="16"/>
        <v/>
      </c>
      <c r="J568" s="2">
        <f t="shared" si="17"/>
        <v>1</v>
      </c>
      <c r="K568" s="2">
        <v>2017</v>
      </c>
      <c r="L568" s="2" t="s">
        <v>36</v>
      </c>
    </row>
    <row r="569" spans="1:12" x14ac:dyDescent="0.2">
      <c r="A569" s="1" t="s">
        <v>205</v>
      </c>
      <c r="B569" s="2" t="s">
        <v>5323</v>
      </c>
      <c r="C569" s="2" t="s">
        <v>15</v>
      </c>
      <c r="D569" s="2" t="s">
        <v>5324</v>
      </c>
      <c r="E569" s="2" t="s">
        <v>4991</v>
      </c>
      <c r="F569" s="2">
        <v>43.8</v>
      </c>
      <c r="G569" s="2">
        <v>56.2</v>
      </c>
      <c r="H569" s="2" t="s">
        <v>26</v>
      </c>
      <c r="I569" s="2" t="str">
        <f t="shared" si="16"/>
        <v/>
      </c>
      <c r="J569" s="2">
        <f t="shared" si="17"/>
        <v>1</v>
      </c>
      <c r="K569" s="2">
        <v>2012</v>
      </c>
      <c r="L569" s="2" t="s">
        <v>49</v>
      </c>
    </row>
    <row r="570" spans="1:12" x14ac:dyDescent="0.2">
      <c r="A570" s="1" t="s">
        <v>287</v>
      </c>
      <c r="B570" s="2" t="s">
        <v>4546</v>
      </c>
      <c r="C570" s="2" t="s">
        <v>24</v>
      </c>
      <c r="D570" s="4">
        <v>7400000</v>
      </c>
      <c r="E570" s="2" t="s">
        <v>3438</v>
      </c>
      <c r="F570" s="2">
        <v>43.8</v>
      </c>
      <c r="G570" s="2">
        <v>56.2</v>
      </c>
      <c r="H570" s="2" t="s">
        <v>26</v>
      </c>
      <c r="I570" s="2" t="str">
        <f t="shared" si="16"/>
        <v/>
      </c>
      <c r="J570" s="2">
        <f t="shared" si="17"/>
        <v>1</v>
      </c>
      <c r="K570" s="2">
        <v>2004</v>
      </c>
      <c r="L570" s="2" t="s">
        <v>49</v>
      </c>
    </row>
    <row r="571" spans="1:12" x14ac:dyDescent="0.2">
      <c r="A571" s="1" t="s">
        <v>23</v>
      </c>
      <c r="B571" s="2" t="s">
        <v>23</v>
      </c>
      <c r="C571" s="2" t="s">
        <v>24</v>
      </c>
      <c r="D571" s="4">
        <v>380000000</v>
      </c>
      <c r="E571" s="2" t="s">
        <v>3376</v>
      </c>
      <c r="F571" s="2">
        <v>43.8</v>
      </c>
      <c r="G571" s="2">
        <v>56.2</v>
      </c>
      <c r="H571" s="2" t="s">
        <v>26</v>
      </c>
      <c r="I571" s="2" t="str">
        <f t="shared" si="16"/>
        <v/>
      </c>
      <c r="J571" s="2">
        <f t="shared" si="17"/>
        <v>1</v>
      </c>
      <c r="K571" s="2">
        <v>1990</v>
      </c>
      <c r="L571" s="2" t="s">
        <v>21</v>
      </c>
    </row>
    <row r="572" spans="1:12" x14ac:dyDescent="0.2">
      <c r="A572" s="1" t="s">
        <v>220</v>
      </c>
      <c r="B572" s="2" t="s">
        <v>1250</v>
      </c>
      <c r="C572" s="2" t="s">
        <v>15</v>
      </c>
      <c r="D572" s="2" t="s">
        <v>2938</v>
      </c>
      <c r="E572" s="2" t="s">
        <v>2175</v>
      </c>
      <c r="F572" s="2">
        <v>43.81</v>
      </c>
      <c r="G572" s="2">
        <v>56.19</v>
      </c>
      <c r="H572" s="2" t="s">
        <v>26</v>
      </c>
      <c r="I572" s="2" t="str">
        <f t="shared" si="16"/>
        <v/>
      </c>
      <c r="J572" s="2">
        <f t="shared" si="17"/>
        <v>1</v>
      </c>
      <c r="K572" s="2">
        <v>2015</v>
      </c>
      <c r="L572" s="2" t="s">
        <v>36</v>
      </c>
    </row>
    <row r="573" spans="1:12" x14ac:dyDescent="0.2">
      <c r="A573" s="1" t="s">
        <v>13</v>
      </c>
      <c r="B573" s="2" t="s">
        <v>3862</v>
      </c>
      <c r="C573" s="2" t="s">
        <v>15</v>
      </c>
      <c r="D573" s="2" t="s">
        <v>4332</v>
      </c>
      <c r="E573" s="2" t="s">
        <v>3438</v>
      </c>
      <c r="F573" s="2">
        <v>43.87</v>
      </c>
      <c r="G573" s="2">
        <v>56.13</v>
      </c>
      <c r="H573" s="2" t="s">
        <v>26</v>
      </c>
      <c r="I573" s="2" t="str">
        <f t="shared" si="16"/>
        <v/>
      </c>
      <c r="J573" s="2">
        <f t="shared" si="17"/>
        <v>1</v>
      </c>
      <c r="K573" s="2">
        <v>2009</v>
      </c>
      <c r="L573" s="2" t="s">
        <v>36</v>
      </c>
    </row>
    <row r="574" spans="1:12" x14ac:dyDescent="0.2">
      <c r="A574" s="1" t="s">
        <v>122</v>
      </c>
      <c r="B574" s="2" t="s">
        <v>1137</v>
      </c>
      <c r="C574" s="2" t="s">
        <v>15</v>
      </c>
      <c r="D574" s="2" t="s">
        <v>2469</v>
      </c>
      <c r="E574" s="2" t="s">
        <v>2175</v>
      </c>
      <c r="F574" s="2">
        <v>43.89</v>
      </c>
      <c r="G574" s="2">
        <v>56.11</v>
      </c>
      <c r="H574" s="2" t="s">
        <v>26</v>
      </c>
      <c r="I574" s="2" t="str">
        <f t="shared" si="16"/>
        <v/>
      </c>
      <c r="J574" s="2">
        <f t="shared" si="17"/>
        <v>1</v>
      </c>
      <c r="K574" s="2">
        <v>2018</v>
      </c>
      <c r="L574" s="2" t="s">
        <v>21</v>
      </c>
    </row>
    <row r="575" spans="1:12" x14ac:dyDescent="0.2">
      <c r="A575" s="1" t="s">
        <v>242</v>
      </c>
      <c r="B575" s="2" t="s">
        <v>714</v>
      </c>
      <c r="C575" s="2" t="s">
        <v>15</v>
      </c>
      <c r="D575" s="2" t="s">
        <v>715</v>
      </c>
      <c r="E575" s="2" t="s">
        <v>395</v>
      </c>
      <c r="F575" s="2">
        <v>43.9</v>
      </c>
      <c r="G575" s="2">
        <v>56.1</v>
      </c>
      <c r="H575" s="2" t="s">
        <v>26</v>
      </c>
      <c r="I575" s="2" t="str">
        <f t="shared" si="16"/>
        <v/>
      </c>
      <c r="J575" s="2">
        <f t="shared" si="17"/>
        <v>1</v>
      </c>
      <c r="K575" s="2">
        <v>2010</v>
      </c>
      <c r="L575" s="2" t="s">
        <v>21</v>
      </c>
    </row>
    <row r="576" spans="1:12" x14ac:dyDescent="0.2">
      <c r="A576" s="1" t="s">
        <v>511</v>
      </c>
      <c r="B576" s="2" t="s">
        <v>803</v>
      </c>
      <c r="C576" s="2" t="s">
        <v>15</v>
      </c>
      <c r="D576" s="2" t="s">
        <v>3078</v>
      </c>
      <c r="E576" s="2" t="s">
        <v>2175</v>
      </c>
      <c r="F576" s="2">
        <v>43.9</v>
      </c>
      <c r="G576" s="2">
        <v>56.1</v>
      </c>
      <c r="H576" s="2" t="s">
        <v>26</v>
      </c>
      <c r="I576" s="2" t="str">
        <f t="shared" si="16"/>
        <v/>
      </c>
      <c r="J576" s="2">
        <f t="shared" si="17"/>
        <v>1</v>
      </c>
      <c r="K576" s="2">
        <v>2007</v>
      </c>
      <c r="L576" s="2" t="s">
        <v>36</v>
      </c>
    </row>
    <row r="577" spans="1:12" x14ac:dyDescent="0.2">
      <c r="A577" s="1" t="s">
        <v>13</v>
      </c>
      <c r="B577" s="2" t="s">
        <v>3731</v>
      </c>
      <c r="C577" s="2" t="s">
        <v>24</v>
      </c>
      <c r="D577" s="4">
        <v>195200000</v>
      </c>
      <c r="E577" s="2" t="s">
        <v>3438</v>
      </c>
      <c r="F577" s="2">
        <v>44</v>
      </c>
      <c r="G577" s="2">
        <v>56.1</v>
      </c>
      <c r="H577" s="2" t="s">
        <v>26</v>
      </c>
      <c r="I577" s="2" t="str">
        <f t="shared" si="16"/>
        <v/>
      </c>
      <c r="J577" s="2">
        <f t="shared" si="17"/>
        <v>1</v>
      </c>
      <c r="K577" s="2">
        <v>2014</v>
      </c>
      <c r="L577" s="2" t="s">
        <v>21</v>
      </c>
    </row>
    <row r="578" spans="1:12" x14ac:dyDescent="0.2">
      <c r="A578" s="1" t="s">
        <v>363</v>
      </c>
      <c r="B578" s="2" t="s">
        <v>4783</v>
      </c>
      <c r="C578" s="2" t="s">
        <v>15</v>
      </c>
      <c r="D578" s="2" t="s">
        <v>4784</v>
      </c>
      <c r="E578" s="2" t="s">
        <v>3438</v>
      </c>
      <c r="F578" s="2">
        <v>43.9</v>
      </c>
      <c r="G578" s="2">
        <v>56.1</v>
      </c>
      <c r="H578" s="2" t="s">
        <v>26</v>
      </c>
      <c r="I578" s="2" t="str">
        <f t="shared" ref="I578:I641" si="18" xml:space="preserve"> IF(H578="Pass", 1, "")</f>
        <v/>
      </c>
      <c r="J578" s="2">
        <f t="shared" ref="J578:J641" si="19" xml:space="preserve"> IF(H578="Fail", 1, "")</f>
        <v>1</v>
      </c>
      <c r="K578" s="2">
        <v>1996</v>
      </c>
      <c r="L578" s="2" t="s">
        <v>21</v>
      </c>
    </row>
    <row r="579" spans="1:12" x14ac:dyDescent="0.2">
      <c r="A579" s="1" t="s">
        <v>293</v>
      </c>
      <c r="B579" s="2" t="s">
        <v>953</v>
      </c>
      <c r="C579" s="2" t="s">
        <v>42</v>
      </c>
      <c r="D579" s="2" t="s">
        <v>954</v>
      </c>
      <c r="E579" s="2" t="s">
        <v>395</v>
      </c>
      <c r="F579" s="2">
        <v>43.9</v>
      </c>
      <c r="G579" s="2">
        <v>56.1</v>
      </c>
      <c r="H579" s="2" t="s">
        <v>26</v>
      </c>
      <c r="I579" s="2" t="str">
        <f t="shared" si="18"/>
        <v/>
      </c>
      <c r="J579" s="2">
        <f t="shared" si="19"/>
        <v>1</v>
      </c>
      <c r="K579" s="2">
        <v>2006</v>
      </c>
      <c r="L579" s="2" t="s">
        <v>21</v>
      </c>
    </row>
    <row r="580" spans="1:12" x14ac:dyDescent="0.2">
      <c r="A580" s="1" t="s">
        <v>13</v>
      </c>
      <c r="B580" s="2" t="s">
        <v>1403</v>
      </c>
      <c r="C580" s="2" t="s">
        <v>15</v>
      </c>
      <c r="D580" s="2" t="s">
        <v>3090</v>
      </c>
      <c r="E580" s="2" t="s">
        <v>2175</v>
      </c>
      <c r="F580" s="2">
        <v>43.93</v>
      </c>
      <c r="G580" s="2">
        <v>56.07</v>
      </c>
      <c r="H580" s="2" t="s">
        <v>26</v>
      </c>
      <c r="I580" s="2" t="str">
        <f t="shared" si="18"/>
        <v/>
      </c>
      <c r="J580" s="2">
        <f t="shared" si="19"/>
        <v>1</v>
      </c>
      <c r="K580" s="2">
        <v>2007</v>
      </c>
      <c r="L580" s="2" t="s">
        <v>36</v>
      </c>
    </row>
    <row r="581" spans="1:12" x14ac:dyDescent="0.2">
      <c r="A581" s="1" t="s">
        <v>363</v>
      </c>
      <c r="B581" s="2" t="s">
        <v>1986</v>
      </c>
      <c r="C581" s="2" t="s">
        <v>15</v>
      </c>
      <c r="D581" s="2" t="s">
        <v>1987</v>
      </c>
      <c r="E581" s="2" t="s">
        <v>1978</v>
      </c>
      <c r="F581" s="2">
        <v>43.93</v>
      </c>
      <c r="G581" s="2">
        <v>56.07</v>
      </c>
      <c r="H581" s="2" t="s">
        <v>26</v>
      </c>
      <c r="I581" s="2" t="str">
        <f t="shared" si="18"/>
        <v/>
      </c>
      <c r="J581" s="2">
        <f t="shared" si="19"/>
        <v>1</v>
      </c>
      <c r="K581" s="2">
        <v>2020</v>
      </c>
      <c r="L581" s="2" t="s">
        <v>49</v>
      </c>
    </row>
    <row r="582" spans="1:12" x14ac:dyDescent="0.2">
      <c r="A582" s="1" t="s">
        <v>363</v>
      </c>
      <c r="B582" s="2" t="s">
        <v>1301</v>
      </c>
      <c r="C582" s="2" t="s">
        <v>15</v>
      </c>
      <c r="D582" s="2" t="s">
        <v>2048</v>
      </c>
      <c r="E582" s="2" t="s">
        <v>1978</v>
      </c>
      <c r="F582" s="2">
        <v>43.94</v>
      </c>
      <c r="G582" s="2">
        <v>56.06</v>
      </c>
      <c r="H582" s="2" t="s">
        <v>26</v>
      </c>
      <c r="I582" s="2" t="str">
        <f t="shared" si="18"/>
        <v/>
      </c>
      <c r="J582" s="2">
        <f t="shared" si="19"/>
        <v>1</v>
      </c>
      <c r="K582" s="2">
        <v>2011</v>
      </c>
      <c r="L582" s="2" t="s">
        <v>36</v>
      </c>
    </row>
    <row r="583" spans="1:12" x14ac:dyDescent="0.2">
      <c r="A583" s="1" t="s">
        <v>205</v>
      </c>
      <c r="B583" s="2" t="s">
        <v>724</v>
      </c>
      <c r="C583" s="2" t="s">
        <v>15</v>
      </c>
      <c r="D583" s="2" t="s">
        <v>725</v>
      </c>
      <c r="E583" s="2" t="s">
        <v>395</v>
      </c>
      <c r="F583" s="2">
        <v>44</v>
      </c>
      <c r="G583" s="2">
        <v>56</v>
      </c>
      <c r="H583" s="2" t="s">
        <v>26</v>
      </c>
      <c r="I583" s="2" t="str">
        <f t="shared" si="18"/>
        <v/>
      </c>
      <c r="J583" s="2">
        <f t="shared" si="19"/>
        <v>1</v>
      </c>
      <c r="K583" s="2">
        <v>2010</v>
      </c>
      <c r="L583" s="2" t="s">
        <v>21</v>
      </c>
    </row>
    <row r="584" spans="1:12" x14ac:dyDescent="0.2">
      <c r="A584" s="1" t="s">
        <v>511</v>
      </c>
      <c r="B584" s="2" t="s">
        <v>2283</v>
      </c>
      <c r="C584" s="2" t="s">
        <v>15</v>
      </c>
      <c r="D584" s="2" t="s">
        <v>3273</v>
      </c>
      <c r="E584" s="2" t="s">
        <v>2175</v>
      </c>
      <c r="F584" s="2">
        <v>44</v>
      </c>
      <c r="G584" s="2">
        <v>56</v>
      </c>
      <c r="H584" s="2" t="s">
        <v>26</v>
      </c>
      <c r="I584" s="2" t="str">
        <f t="shared" si="18"/>
        <v/>
      </c>
      <c r="J584" s="2">
        <f t="shared" si="19"/>
        <v>1</v>
      </c>
      <c r="K584" s="2">
        <v>1988</v>
      </c>
      <c r="L584" s="2" t="s">
        <v>21</v>
      </c>
    </row>
    <row r="585" spans="1:12" x14ac:dyDescent="0.2">
      <c r="A585" s="1" t="s">
        <v>60</v>
      </c>
      <c r="B585" s="2" t="s">
        <v>504</v>
      </c>
      <c r="C585" s="2" t="s">
        <v>15</v>
      </c>
      <c r="D585" s="2" t="s">
        <v>1338</v>
      </c>
      <c r="E585" s="2" t="s">
        <v>395</v>
      </c>
      <c r="F585" s="2">
        <v>44</v>
      </c>
      <c r="G585" s="2">
        <v>56</v>
      </c>
      <c r="H585" s="2" t="s">
        <v>26</v>
      </c>
      <c r="I585" s="2" t="str">
        <f t="shared" si="18"/>
        <v/>
      </c>
      <c r="J585" s="2">
        <f t="shared" si="19"/>
        <v>1</v>
      </c>
      <c r="K585" s="2">
        <v>1998</v>
      </c>
      <c r="L585" s="2" t="s">
        <v>21</v>
      </c>
    </row>
    <row r="586" spans="1:12" x14ac:dyDescent="0.2">
      <c r="A586" s="1" t="s">
        <v>137</v>
      </c>
      <c r="B586" s="2" t="s">
        <v>138</v>
      </c>
      <c r="C586" s="2" t="s">
        <v>1003</v>
      </c>
      <c r="D586" s="2" t="s">
        <v>1004</v>
      </c>
      <c r="E586" s="2" t="s">
        <v>395</v>
      </c>
      <c r="F586" s="2">
        <v>44</v>
      </c>
      <c r="G586" s="2">
        <v>56</v>
      </c>
      <c r="H586" s="2" t="s">
        <v>26</v>
      </c>
      <c r="I586" s="2" t="str">
        <f t="shared" si="18"/>
        <v/>
      </c>
      <c r="J586" s="2">
        <f t="shared" si="19"/>
        <v>1</v>
      </c>
      <c r="K586" s="2">
        <v>2006</v>
      </c>
      <c r="L586" s="2" t="s">
        <v>49</v>
      </c>
    </row>
    <row r="587" spans="1:12" x14ac:dyDescent="0.2">
      <c r="A587" s="1" t="s">
        <v>363</v>
      </c>
      <c r="B587" s="2" t="s">
        <v>407</v>
      </c>
      <c r="C587" s="2" t="s">
        <v>42</v>
      </c>
      <c r="D587" s="2" t="s">
        <v>408</v>
      </c>
      <c r="E587" s="2" t="s">
        <v>395</v>
      </c>
      <c r="F587" s="2">
        <v>44</v>
      </c>
      <c r="G587" s="2">
        <v>56</v>
      </c>
      <c r="H587" s="2" t="s">
        <v>26</v>
      </c>
      <c r="I587" s="2" t="str">
        <f t="shared" si="18"/>
        <v/>
      </c>
      <c r="J587" s="2">
        <f t="shared" si="19"/>
        <v>1</v>
      </c>
      <c r="K587" s="2">
        <v>2014</v>
      </c>
      <c r="L587" s="2" t="s">
        <v>21</v>
      </c>
    </row>
    <row r="588" spans="1:12" x14ac:dyDescent="0.2">
      <c r="A588" s="1" t="s">
        <v>79</v>
      </c>
      <c r="B588" s="2" t="s">
        <v>564</v>
      </c>
      <c r="C588" s="2" t="s">
        <v>42</v>
      </c>
      <c r="D588" s="2" t="s">
        <v>565</v>
      </c>
      <c r="E588" s="2" t="s">
        <v>395</v>
      </c>
      <c r="F588" s="2">
        <v>44</v>
      </c>
      <c r="G588" s="2">
        <v>56</v>
      </c>
      <c r="H588" s="2" t="s">
        <v>26</v>
      </c>
      <c r="I588" s="2" t="str">
        <f t="shared" si="18"/>
        <v/>
      </c>
      <c r="J588" s="2">
        <f t="shared" si="19"/>
        <v>1</v>
      </c>
      <c r="K588" s="2">
        <v>2012</v>
      </c>
      <c r="L588" s="2" t="s">
        <v>21</v>
      </c>
    </row>
    <row r="589" spans="1:12" x14ac:dyDescent="0.2">
      <c r="A589" s="1" t="s">
        <v>22</v>
      </c>
      <c r="B589" s="2" t="s">
        <v>2108</v>
      </c>
      <c r="C589" s="2" t="s">
        <v>15</v>
      </c>
      <c r="D589" s="2" t="s">
        <v>4923</v>
      </c>
      <c r="E589" s="2" t="s">
        <v>4917</v>
      </c>
      <c r="F589" s="2">
        <v>44.08</v>
      </c>
      <c r="G589" s="2">
        <v>55.92</v>
      </c>
      <c r="H589" s="2" t="s">
        <v>26</v>
      </c>
      <c r="I589" s="2" t="str">
        <f t="shared" si="18"/>
        <v/>
      </c>
      <c r="J589" s="2">
        <f t="shared" si="19"/>
        <v>1</v>
      </c>
      <c r="K589" s="2">
        <v>2017</v>
      </c>
      <c r="L589" s="2" t="s">
        <v>36</v>
      </c>
    </row>
    <row r="590" spans="1:12" x14ac:dyDescent="0.2">
      <c r="A590" s="1" t="s">
        <v>1224</v>
      </c>
      <c r="B590" s="2" t="s">
        <v>3655</v>
      </c>
      <c r="C590" s="2" t="s">
        <v>24</v>
      </c>
      <c r="D590" s="2">
        <v>16670000</v>
      </c>
      <c r="E590" s="2" t="s">
        <v>3438</v>
      </c>
      <c r="F590" s="2">
        <v>44.08</v>
      </c>
      <c r="G590" s="2">
        <v>55.92</v>
      </c>
      <c r="H590" s="2" t="s">
        <v>26</v>
      </c>
      <c r="I590" s="2" t="str">
        <f t="shared" si="18"/>
        <v/>
      </c>
      <c r="J590" s="2">
        <f t="shared" si="19"/>
        <v>1</v>
      </c>
      <c r="K590" s="2">
        <v>2020</v>
      </c>
      <c r="L590" s="2" t="s">
        <v>49</v>
      </c>
    </row>
    <row r="591" spans="1:12" x14ac:dyDescent="0.2">
      <c r="A591" s="1" t="s">
        <v>13</v>
      </c>
      <c r="B591" s="2" t="s">
        <v>1377</v>
      </c>
      <c r="C591" s="2" t="s">
        <v>15</v>
      </c>
      <c r="D591" s="2" t="s">
        <v>4818</v>
      </c>
      <c r="E591" s="2" t="s">
        <v>4810</v>
      </c>
      <c r="F591" s="2">
        <v>44.1</v>
      </c>
      <c r="G591" s="2">
        <v>55.9</v>
      </c>
      <c r="H591" s="2" t="s">
        <v>26</v>
      </c>
      <c r="I591" s="2" t="str">
        <f t="shared" si="18"/>
        <v/>
      </c>
      <c r="J591" s="2">
        <f t="shared" si="19"/>
        <v>1</v>
      </c>
      <c r="K591" s="2">
        <v>2018</v>
      </c>
      <c r="L591" s="2" t="s">
        <v>36</v>
      </c>
    </row>
    <row r="592" spans="1:12" x14ac:dyDescent="0.2">
      <c r="A592" s="1" t="s">
        <v>217</v>
      </c>
      <c r="B592" s="2" t="s">
        <v>2348</v>
      </c>
      <c r="C592" s="2" t="s">
        <v>15</v>
      </c>
      <c r="D592" s="2" t="s">
        <v>5310</v>
      </c>
      <c r="E592" s="2" t="s">
        <v>4991</v>
      </c>
      <c r="F592" s="2">
        <v>44.1</v>
      </c>
      <c r="G592" s="2">
        <v>55.9</v>
      </c>
      <c r="H592" s="2" t="s">
        <v>26</v>
      </c>
      <c r="I592" s="2" t="str">
        <f t="shared" si="18"/>
        <v/>
      </c>
      <c r="J592" s="2">
        <f t="shared" si="19"/>
        <v>1</v>
      </c>
      <c r="K592" s="2">
        <v>2012</v>
      </c>
      <c r="L592" s="2" t="s">
        <v>21</v>
      </c>
    </row>
    <row r="593" spans="1:12" x14ac:dyDescent="0.2">
      <c r="A593" s="1" t="s">
        <v>111</v>
      </c>
      <c r="B593" s="2" t="s">
        <v>1018</v>
      </c>
      <c r="C593" s="2" t="s">
        <v>15</v>
      </c>
      <c r="D593" s="2" t="s">
        <v>3023</v>
      </c>
      <c r="E593" s="2" t="s">
        <v>2175</v>
      </c>
      <c r="F593" s="2">
        <v>44.1</v>
      </c>
      <c r="G593" s="2">
        <v>55.9</v>
      </c>
      <c r="H593" s="2" t="s">
        <v>26</v>
      </c>
      <c r="I593" s="2" t="str">
        <f t="shared" si="18"/>
        <v/>
      </c>
      <c r="J593" s="2">
        <f t="shared" si="19"/>
        <v>1</v>
      </c>
      <c r="K593" s="2">
        <v>2009</v>
      </c>
      <c r="L593" s="2" t="s">
        <v>36</v>
      </c>
    </row>
    <row r="594" spans="1:12" x14ac:dyDescent="0.2">
      <c r="A594" s="1" t="s">
        <v>296</v>
      </c>
      <c r="B594" s="2" t="s">
        <v>3534</v>
      </c>
      <c r="C594" s="2" t="s">
        <v>24</v>
      </c>
      <c r="D594" s="2">
        <v>120000000</v>
      </c>
      <c r="E594" s="2" t="s">
        <v>3438</v>
      </c>
      <c r="F594" s="2">
        <v>44.46</v>
      </c>
      <c r="G594" s="2">
        <v>55.84</v>
      </c>
      <c r="H594" s="2" t="s">
        <v>26</v>
      </c>
      <c r="I594" s="2" t="str">
        <f t="shared" si="18"/>
        <v/>
      </c>
      <c r="J594" s="2">
        <f t="shared" si="19"/>
        <v>1</v>
      </c>
      <c r="K594" s="2">
        <v>2020</v>
      </c>
      <c r="L594" s="2" t="s">
        <v>49</v>
      </c>
    </row>
    <row r="595" spans="1:12" x14ac:dyDescent="0.2">
      <c r="A595" s="1" t="s">
        <v>280</v>
      </c>
      <c r="B595" s="2" t="s">
        <v>281</v>
      </c>
      <c r="C595" s="2" t="s">
        <v>15</v>
      </c>
      <c r="D595" s="2" t="s">
        <v>1052</v>
      </c>
      <c r="E595" s="2" t="s">
        <v>395</v>
      </c>
      <c r="F595" s="2">
        <v>44.2</v>
      </c>
      <c r="G595" s="2">
        <v>55.8</v>
      </c>
      <c r="H595" s="2" t="s">
        <v>26</v>
      </c>
      <c r="I595" s="2" t="str">
        <f t="shared" si="18"/>
        <v/>
      </c>
      <c r="J595" s="2">
        <f t="shared" si="19"/>
        <v>1</v>
      </c>
      <c r="K595" s="2">
        <v>2004</v>
      </c>
      <c r="L595" s="2" t="s">
        <v>21</v>
      </c>
    </row>
    <row r="596" spans="1:12" x14ac:dyDescent="0.2">
      <c r="A596" s="1" t="s">
        <v>60</v>
      </c>
      <c r="B596" s="2" t="s">
        <v>61</v>
      </c>
      <c r="C596" s="2" t="s">
        <v>1230</v>
      </c>
      <c r="D596" s="2" t="s">
        <v>4906</v>
      </c>
      <c r="E596" s="2" t="s">
        <v>4810</v>
      </c>
      <c r="F596" s="2">
        <v>44.2</v>
      </c>
      <c r="G596" s="2">
        <v>55.8</v>
      </c>
      <c r="H596" s="2" t="s">
        <v>26</v>
      </c>
      <c r="I596" s="2" t="str">
        <f t="shared" si="18"/>
        <v/>
      </c>
      <c r="J596" s="2">
        <f t="shared" si="19"/>
        <v>1</v>
      </c>
      <c r="K596" s="2">
        <v>1996</v>
      </c>
      <c r="L596" s="2" t="s">
        <v>21</v>
      </c>
    </row>
    <row r="597" spans="1:12" x14ac:dyDescent="0.2">
      <c r="A597" s="1" t="s">
        <v>79</v>
      </c>
      <c r="B597" s="2" t="s">
        <v>4442</v>
      </c>
      <c r="C597" s="2" t="s">
        <v>24</v>
      </c>
      <c r="D597" s="4">
        <v>46000000</v>
      </c>
      <c r="E597" s="2" t="s">
        <v>3438</v>
      </c>
      <c r="F597" s="2">
        <v>44.2</v>
      </c>
      <c r="G597" s="2">
        <v>55.8</v>
      </c>
      <c r="H597" s="2" t="s">
        <v>26</v>
      </c>
      <c r="I597" s="2" t="str">
        <f t="shared" si="18"/>
        <v/>
      </c>
      <c r="J597" s="2">
        <f t="shared" si="19"/>
        <v>1</v>
      </c>
      <c r="K597" s="2">
        <v>2002</v>
      </c>
      <c r="L597" s="2" t="s">
        <v>21</v>
      </c>
    </row>
    <row r="598" spans="1:12" x14ac:dyDescent="0.2">
      <c r="A598" s="1" t="s">
        <v>100</v>
      </c>
      <c r="B598" s="2" t="s">
        <v>1753</v>
      </c>
      <c r="C598" s="2" t="s">
        <v>15</v>
      </c>
      <c r="D598" s="2" t="s">
        <v>1754</v>
      </c>
      <c r="E598" s="2" t="s">
        <v>1692</v>
      </c>
      <c r="F598" s="2">
        <v>44.3</v>
      </c>
      <c r="G598" s="2">
        <v>55.8</v>
      </c>
      <c r="H598" s="2" t="s">
        <v>26</v>
      </c>
      <c r="I598" s="2" t="str">
        <f t="shared" si="18"/>
        <v/>
      </c>
      <c r="J598" s="2">
        <f t="shared" si="19"/>
        <v>1</v>
      </c>
      <c r="K598" s="2">
        <v>2006</v>
      </c>
      <c r="L598" s="2" t="s">
        <v>21</v>
      </c>
    </row>
    <row r="599" spans="1:12" x14ac:dyDescent="0.2">
      <c r="A599" s="1" t="s">
        <v>1272</v>
      </c>
      <c r="B599" s="2" t="s">
        <v>1273</v>
      </c>
      <c r="C599" s="2" t="s">
        <v>15</v>
      </c>
      <c r="D599" s="2" t="s">
        <v>1398</v>
      </c>
      <c r="E599" s="2" t="s">
        <v>395</v>
      </c>
      <c r="F599" s="2">
        <v>44.2</v>
      </c>
      <c r="G599" s="2">
        <v>55.8</v>
      </c>
      <c r="H599" s="2" t="s">
        <v>26</v>
      </c>
      <c r="I599" s="2" t="str">
        <f t="shared" si="18"/>
        <v/>
      </c>
      <c r="J599" s="2">
        <f t="shared" si="19"/>
        <v>1</v>
      </c>
      <c r="K599" s="2">
        <v>1996</v>
      </c>
      <c r="L599" s="2" t="s">
        <v>21</v>
      </c>
    </row>
    <row r="600" spans="1:12" x14ac:dyDescent="0.2">
      <c r="A600" s="1" t="s">
        <v>45</v>
      </c>
      <c r="B600" s="2" t="s">
        <v>549</v>
      </c>
      <c r="C600" s="2" t="s">
        <v>42</v>
      </c>
      <c r="D600" s="2" t="s">
        <v>1361</v>
      </c>
      <c r="E600" s="2" t="s">
        <v>395</v>
      </c>
      <c r="F600" s="2">
        <v>44.2</v>
      </c>
      <c r="G600" s="2">
        <v>55.8</v>
      </c>
      <c r="H600" s="2" t="s">
        <v>26</v>
      </c>
      <c r="I600" s="2" t="str">
        <f t="shared" si="18"/>
        <v/>
      </c>
      <c r="J600" s="2">
        <f t="shared" si="19"/>
        <v>1</v>
      </c>
      <c r="K600" s="2">
        <v>1998</v>
      </c>
      <c r="L600" s="2" t="s">
        <v>49</v>
      </c>
    </row>
    <row r="601" spans="1:12" x14ac:dyDescent="0.2">
      <c r="A601" s="1" t="s">
        <v>180</v>
      </c>
      <c r="B601" s="2" t="s">
        <v>1676</v>
      </c>
      <c r="C601" s="2" t="s">
        <v>15</v>
      </c>
      <c r="D601" s="2" t="s">
        <v>2914</v>
      </c>
      <c r="E601" s="2" t="s">
        <v>2175</v>
      </c>
      <c r="F601" s="2">
        <v>44.29</v>
      </c>
      <c r="G601" s="2">
        <v>55.71</v>
      </c>
      <c r="H601" s="2" t="s">
        <v>26</v>
      </c>
      <c r="I601" s="2" t="str">
        <f t="shared" si="18"/>
        <v/>
      </c>
      <c r="J601" s="2">
        <f t="shared" si="19"/>
        <v>1</v>
      </c>
      <c r="K601" s="2">
        <v>2016</v>
      </c>
      <c r="L601" s="2" t="s">
        <v>49</v>
      </c>
    </row>
    <row r="602" spans="1:12" x14ac:dyDescent="0.2">
      <c r="A602" s="1" t="s">
        <v>141</v>
      </c>
      <c r="B602" s="2" t="s">
        <v>2593</v>
      </c>
      <c r="C602" s="2" t="s">
        <v>1230</v>
      </c>
      <c r="D602" s="2" t="s">
        <v>4903</v>
      </c>
      <c r="E602" s="2" t="s">
        <v>4810</v>
      </c>
      <c r="F602" s="2">
        <v>44.3</v>
      </c>
      <c r="G602" s="2">
        <v>55.7</v>
      </c>
      <c r="H602" s="2" t="s">
        <v>26</v>
      </c>
      <c r="I602" s="2" t="str">
        <f t="shared" si="18"/>
        <v/>
      </c>
      <c r="J602" s="2">
        <f t="shared" si="19"/>
        <v>1</v>
      </c>
      <c r="K602" s="2">
        <v>1996</v>
      </c>
      <c r="L602" s="2" t="s">
        <v>21</v>
      </c>
    </row>
    <row r="603" spans="1:12" x14ac:dyDescent="0.2">
      <c r="A603" s="1" t="s">
        <v>420</v>
      </c>
      <c r="B603" s="2" t="s">
        <v>3567</v>
      </c>
      <c r="C603" s="2" t="s">
        <v>24</v>
      </c>
      <c r="D603" s="2">
        <v>26000000</v>
      </c>
      <c r="E603" s="2" t="s">
        <v>3438</v>
      </c>
      <c r="F603" s="2">
        <v>44.3</v>
      </c>
      <c r="G603" s="2">
        <v>55.7</v>
      </c>
      <c r="H603" s="2" t="s">
        <v>26</v>
      </c>
      <c r="I603" s="2" t="str">
        <f t="shared" si="18"/>
        <v/>
      </c>
      <c r="J603" s="2">
        <f t="shared" si="19"/>
        <v>1</v>
      </c>
      <c r="K603" s="2">
        <v>2020</v>
      </c>
      <c r="L603" s="2" t="s">
        <v>49</v>
      </c>
    </row>
    <row r="604" spans="1:12" x14ac:dyDescent="0.2">
      <c r="A604" s="1" t="s">
        <v>87</v>
      </c>
      <c r="B604" s="2" t="s">
        <v>1834</v>
      </c>
      <c r="C604" s="2" t="s">
        <v>15</v>
      </c>
      <c r="D604" s="2" t="s">
        <v>1835</v>
      </c>
      <c r="E604" s="2" t="s">
        <v>1811</v>
      </c>
      <c r="F604" s="2">
        <v>44.3</v>
      </c>
      <c r="G604" s="2">
        <v>55.7</v>
      </c>
      <c r="H604" s="2" t="s">
        <v>26</v>
      </c>
      <c r="I604" s="2" t="str">
        <f t="shared" si="18"/>
        <v/>
      </c>
      <c r="J604" s="2">
        <f t="shared" si="19"/>
        <v>1</v>
      </c>
      <c r="K604" s="2">
        <v>2012</v>
      </c>
      <c r="L604" s="2" t="s">
        <v>21</v>
      </c>
    </row>
    <row r="605" spans="1:12" x14ac:dyDescent="0.2">
      <c r="A605" s="1" t="s">
        <v>13</v>
      </c>
      <c r="B605" s="2" t="s">
        <v>131</v>
      </c>
      <c r="C605" s="2" t="s">
        <v>24</v>
      </c>
      <c r="D605" s="4">
        <v>48000000</v>
      </c>
      <c r="E605" s="2" t="s">
        <v>2175</v>
      </c>
      <c r="F605" s="2">
        <v>44.3</v>
      </c>
      <c r="G605" s="2">
        <v>55.7</v>
      </c>
      <c r="H605" s="2" t="s">
        <v>26</v>
      </c>
      <c r="I605" s="2" t="str">
        <f t="shared" si="18"/>
        <v/>
      </c>
      <c r="J605" s="2">
        <f t="shared" si="19"/>
        <v>1</v>
      </c>
      <c r="K605" s="2">
        <v>1994</v>
      </c>
      <c r="L605" s="2" t="s">
        <v>21</v>
      </c>
    </row>
    <row r="606" spans="1:12" x14ac:dyDescent="0.2">
      <c r="A606" s="1" t="s">
        <v>339</v>
      </c>
      <c r="B606" s="2" t="s">
        <v>476</v>
      </c>
      <c r="C606" s="2" t="s">
        <v>15</v>
      </c>
      <c r="D606" s="2" t="s">
        <v>1264</v>
      </c>
      <c r="E606" s="2" t="s">
        <v>395</v>
      </c>
      <c r="F606" s="2">
        <v>44.3</v>
      </c>
      <c r="G606" s="2">
        <v>55.7</v>
      </c>
      <c r="H606" s="2" t="s">
        <v>26</v>
      </c>
      <c r="I606" s="2" t="str">
        <f t="shared" si="18"/>
        <v/>
      </c>
      <c r="J606" s="2">
        <f t="shared" si="19"/>
        <v>1</v>
      </c>
      <c r="K606" s="2">
        <v>2000</v>
      </c>
      <c r="L606" s="2" t="s">
        <v>21</v>
      </c>
    </row>
    <row r="607" spans="1:12" x14ac:dyDescent="0.2">
      <c r="A607" s="1" t="s">
        <v>111</v>
      </c>
      <c r="B607" s="2" t="s">
        <v>414</v>
      </c>
      <c r="C607" s="2" t="s">
        <v>15</v>
      </c>
      <c r="D607" s="2" t="s">
        <v>415</v>
      </c>
      <c r="E607" s="2" t="s">
        <v>395</v>
      </c>
      <c r="F607" s="2">
        <v>44.3</v>
      </c>
      <c r="G607" s="2">
        <v>55.7</v>
      </c>
      <c r="H607" s="2" t="s">
        <v>26</v>
      </c>
      <c r="I607" s="2" t="str">
        <f t="shared" si="18"/>
        <v/>
      </c>
      <c r="J607" s="2">
        <f t="shared" si="19"/>
        <v>1</v>
      </c>
      <c r="K607" s="2">
        <v>2014</v>
      </c>
      <c r="L607" s="2" t="s">
        <v>21</v>
      </c>
    </row>
    <row r="608" spans="1:12" x14ac:dyDescent="0.2">
      <c r="A608" s="1" t="s">
        <v>363</v>
      </c>
      <c r="B608" s="2" t="s">
        <v>712</v>
      </c>
      <c r="C608" s="2" t="s">
        <v>15</v>
      </c>
      <c r="D608" s="2" t="s">
        <v>1912</v>
      </c>
      <c r="E608" s="2" t="s">
        <v>1811</v>
      </c>
      <c r="F608" s="2">
        <v>44.37</v>
      </c>
      <c r="G608" s="2">
        <v>55.63</v>
      </c>
      <c r="H608" s="2" t="s">
        <v>26</v>
      </c>
      <c r="I608" s="2" t="str">
        <f t="shared" si="18"/>
        <v/>
      </c>
      <c r="J608" s="2">
        <f t="shared" si="19"/>
        <v>1</v>
      </c>
      <c r="K608" s="2">
        <v>2001</v>
      </c>
      <c r="L608" s="2" t="s">
        <v>36</v>
      </c>
    </row>
    <row r="609" spans="1:12" x14ac:dyDescent="0.2">
      <c r="A609" s="1" t="s">
        <v>391</v>
      </c>
      <c r="B609" s="2" t="s">
        <v>4250</v>
      </c>
      <c r="C609" s="2" t="s">
        <v>24</v>
      </c>
      <c r="D609" s="4">
        <v>6000000</v>
      </c>
      <c r="E609" s="2" t="s">
        <v>3438</v>
      </c>
      <c r="F609" s="2">
        <v>44.4</v>
      </c>
      <c r="G609" s="2">
        <v>55.6</v>
      </c>
      <c r="H609" s="2" t="s">
        <v>26</v>
      </c>
      <c r="I609" s="2" t="str">
        <f t="shared" si="18"/>
        <v/>
      </c>
      <c r="J609" s="2">
        <f t="shared" si="19"/>
        <v>1</v>
      </c>
      <c r="K609" s="2">
        <v>2012</v>
      </c>
      <c r="L609" s="2" t="s">
        <v>49</v>
      </c>
    </row>
    <row r="610" spans="1:12" x14ac:dyDescent="0.2">
      <c r="A610" s="1" t="s">
        <v>391</v>
      </c>
      <c r="B610" s="2" t="s">
        <v>4250</v>
      </c>
      <c r="C610" s="2" t="s">
        <v>24</v>
      </c>
      <c r="D610" s="4">
        <v>6900000</v>
      </c>
      <c r="E610" s="2" t="s">
        <v>3438</v>
      </c>
      <c r="F610" s="2">
        <v>44.4</v>
      </c>
      <c r="G610" s="2">
        <v>55.6</v>
      </c>
      <c r="H610" s="2" t="s">
        <v>26</v>
      </c>
      <c r="I610" s="2" t="str">
        <f t="shared" si="18"/>
        <v/>
      </c>
      <c r="J610" s="2">
        <f t="shared" si="19"/>
        <v>1</v>
      </c>
      <c r="K610" s="2">
        <v>2008</v>
      </c>
      <c r="L610" s="2" t="s">
        <v>21</v>
      </c>
    </row>
    <row r="611" spans="1:12" x14ac:dyDescent="0.2">
      <c r="A611" s="1" t="s">
        <v>290</v>
      </c>
      <c r="B611" s="2" t="s">
        <v>1042</v>
      </c>
      <c r="C611" s="2" t="s">
        <v>42</v>
      </c>
      <c r="D611" s="2" t="s">
        <v>1043</v>
      </c>
      <c r="E611" s="2" t="s">
        <v>395</v>
      </c>
      <c r="F611" s="2">
        <v>44.4</v>
      </c>
      <c r="G611" s="2">
        <v>55.6</v>
      </c>
      <c r="H611" s="2" t="s">
        <v>26</v>
      </c>
      <c r="I611" s="2" t="str">
        <f t="shared" si="18"/>
        <v/>
      </c>
      <c r="J611" s="2">
        <f t="shared" si="19"/>
        <v>1</v>
      </c>
      <c r="K611" s="2">
        <v>2004</v>
      </c>
      <c r="L611" s="2" t="s">
        <v>21</v>
      </c>
    </row>
    <row r="612" spans="1:12" x14ac:dyDescent="0.2">
      <c r="A612" s="1" t="s">
        <v>217</v>
      </c>
      <c r="B612" s="2" t="s">
        <v>1580</v>
      </c>
      <c r="C612" s="2" t="s">
        <v>24</v>
      </c>
      <c r="D612" s="4">
        <v>8250000</v>
      </c>
      <c r="E612" s="2" t="s">
        <v>1474</v>
      </c>
      <c r="F612" s="2">
        <v>44.4</v>
      </c>
      <c r="G612" s="2">
        <v>55.6</v>
      </c>
      <c r="H612" s="2" t="s">
        <v>26</v>
      </c>
      <c r="I612" s="2" t="str">
        <f t="shared" si="18"/>
        <v/>
      </c>
      <c r="J612" s="2">
        <f t="shared" si="19"/>
        <v>1</v>
      </c>
      <c r="K612" s="2">
        <v>1996</v>
      </c>
      <c r="L612" s="2" t="s">
        <v>21</v>
      </c>
    </row>
    <row r="613" spans="1:12" x14ac:dyDescent="0.2">
      <c r="A613" s="1" t="s">
        <v>293</v>
      </c>
      <c r="B613" s="2" t="s">
        <v>749</v>
      </c>
      <c r="C613" s="2" t="s">
        <v>15</v>
      </c>
      <c r="D613" s="2" t="s">
        <v>1219</v>
      </c>
      <c r="E613" s="2" t="s">
        <v>395</v>
      </c>
      <c r="F613" s="2">
        <v>44.4</v>
      </c>
      <c r="G613" s="2">
        <v>55.6</v>
      </c>
      <c r="H613" s="2" t="s">
        <v>26</v>
      </c>
      <c r="I613" s="2" t="str">
        <f t="shared" si="18"/>
        <v/>
      </c>
      <c r="J613" s="2">
        <f t="shared" si="19"/>
        <v>1</v>
      </c>
      <c r="K613" s="2">
        <v>2002</v>
      </c>
      <c r="L613" s="2" t="s">
        <v>49</v>
      </c>
    </row>
    <row r="614" spans="1:12" x14ac:dyDescent="0.2">
      <c r="A614" s="1" t="s">
        <v>269</v>
      </c>
      <c r="B614" s="2" t="s">
        <v>4108</v>
      </c>
      <c r="C614" s="2" t="s">
        <v>24</v>
      </c>
      <c r="D614" s="4">
        <v>27150000</v>
      </c>
      <c r="E614" s="2" t="s">
        <v>3438</v>
      </c>
      <c r="F614" s="2">
        <v>44.4</v>
      </c>
      <c r="G614" s="2">
        <v>55.6</v>
      </c>
      <c r="H614" s="2" t="s">
        <v>26</v>
      </c>
      <c r="I614" s="2" t="str">
        <f t="shared" si="18"/>
        <v/>
      </c>
      <c r="J614" s="2">
        <f t="shared" si="19"/>
        <v>1</v>
      </c>
      <c r="K614" s="2">
        <v>2014</v>
      </c>
      <c r="L614" s="2" t="s">
        <v>21</v>
      </c>
    </row>
    <row r="615" spans="1:12" x14ac:dyDescent="0.2">
      <c r="A615" s="1" t="s">
        <v>100</v>
      </c>
      <c r="B615" s="2" t="s">
        <v>101</v>
      </c>
      <c r="C615" s="2" t="s">
        <v>15</v>
      </c>
      <c r="D615" s="2" t="s">
        <v>5288</v>
      </c>
      <c r="E615" s="2" t="s">
        <v>4991</v>
      </c>
      <c r="F615" s="2">
        <v>44.49</v>
      </c>
      <c r="G615" s="2">
        <v>55.51</v>
      </c>
      <c r="H615" s="2" t="s">
        <v>26</v>
      </c>
      <c r="I615" s="2" t="str">
        <f t="shared" si="18"/>
        <v/>
      </c>
      <c r="J615" s="2">
        <f t="shared" si="19"/>
        <v>1</v>
      </c>
      <c r="K615" s="2">
        <v>2014</v>
      </c>
      <c r="L615" s="2" t="s">
        <v>49</v>
      </c>
    </row>
    <row r="616" spans="1:12" x14ac:dyDescent="0.2">
      <c r="A616" s="1" t="s">
        <v>23</v>
      </c>
      <c r="B616" s="2" t="s">
        <v>23</v>
      </c>
      <c r="C616" s="2" t="s">
        <v>24</v>
      </c>
      <c r="D616" s="4">
        <v>125000000</v>
      </c>
      <c r="E616" s="2" t="s">
        <v>3430</v>
      </c>
      <c r="F616" s="2">
        <v>44.5</v>
      </c>
      <c r="G616" s="2">
        <v>55.5</v>
      </c>
      <c r="H616" s="2" t="s">
        <v>26</v>
      </c>
      <c r="I616" s="2" t="str">
        <f t="shared" si="18"/>
        <v/>
      </c>
      <c r="J616" s="2">
        <f t="shared" si="19"/>
        <v>1</v>
      </c>
      <c r="K616" s="2">
        <v>1990</v>
      </c>
      <c r="L616" s="2" t="s">
        <v>21</v>
      </c>
    </row>
    <row r="617" spans="1:12" x14ac:dyDescent="0.2">
      <c r="A617" s="1" t="s">
        <v>177</v>
      </c>
      <c r="B617" s="2" t="s">
        <v>5035</v>
      </c>
      <c r="C617" s="2" t="s">
        <v>15</v>
      </c>
      <c r="D617" s="2" t="s">
        <v>5250</v>
      </c>
      <c r="E617" s="2" t="s">
        <v>4991</v>
      </c>
      <c r="F617" s="2">
        <v>44.62</v>
      </c>
      <c r="G617" s="2">
        <v>55.48</v>
      </c>
      <c r="H617" s="2" t="s">
        <v>26</v>
      </c>
      <c r="I617" s="2" t="str">
        <f t="shared" si="18"/>
        <v/>
      </c>
      <c r="J617" s="2">
        <f t="shared" si="19"/>
        <v>1</v>
      </c>
      <c r="K617" s="2">
        <v>2015</v>
      </c>
      <c r="L617" s="2" t="s">
        <v>36</v>
      </c>
    </row>
    <row r="618" spans="1:12" x14ac:dyDescent="0.2">
      <c r="A618" s="1" t="s">
        <v>220</v>
      </c>
      <c r="B618" s="2" t="s">
        <v>3459</v>
      </c>
      <c r="C618" s="2" t="s">
        <v>24</v>
      </c>
      <c r="D618" s="2">
        <v>20000000</v>
      </c>
      <c r="E618" s="2" t="s">
        <v>3438</v>
      </c>
      <c r="F618" s="2">
        <v>44.54</v>
      </c>
      <c r="G618" s="2">
        <v>55.46</v>
      </c>
      <c r="H618" s="2" t="s">
        <v>26</v>
      </c>
      <c r="I618" s="2" t="str">
        <f t="shared" si="18"/>
        <v/>
      </c>
      <c r="J618" s="2">
        <f t="shared" si="19"/>
        <v>1</v>
      </c>
      <c r="K618" s="2">
        <v>2020</v>
      </c>
      <c r="L618" s="2" t="s">
        <v>49</v>
      </c>
    </row>
    <row r="619" spans="1:12" x14ac:dyDescent="0.2">
      <c r="A619" s="1" t="s">
        <v>13</v>
      </c>
      <c r="B619" s="2" t="s">
        <v>2188</v>
      </c>
      <c r="C619" s="2" t="s">
        <v>15</v>
      </c>
      <c r="D619" s="2" t="s">
        <v>3007</v>
      </c>
      <c r="E619" s="2" t="s">
        <v>2175</v>
      </c>
      <c r="F619" s="2">
        <v>44.58</v>
      </c>
      <c r="G619" s="2">
        <v>55.42</v>
      </c>
      <c r="H619" s="2" t="s">
        <v>26</v>
      </c>
      <c r="I619" s="2" t="str">
        <f t="shared" si="18"/>
        <v/>
      </c>
      <c r="J619" s="2">
        <f t="shared" si="19"/>
        <v>1</v>
      </c>
      <c r="K619" s="2">
        <v>2011</v>
      </c>
      <c r="L619" s="2" t="s">
        <v>36</v>
      </c>
    </row>
    <row r="620" spans="1:12" x14ac:dyDescent="0.2">
      <c r="A620" s="1" t="s">
        <v>177</v>
      </c>
      <c r="B620" s="2" t="s">
        <v>3812</v>
      </c>
      <c r="C620" s="2" t="s">
        <v>24</v>
      </c>
      <c r="D620" s="4">
        <v>9000000</v>
      </c>
      <c r="E620" s="2" t="s">
        <v>3438</v>
      </c>
      <c r="F620" s="2">
        <v>44.6</v>
      </c>
      <c r="G620" s="2">
        <v>55.4</v>
      </c>
      <c r="H620" s="2" t="s">
        <v>26</v>
      </c>
      <c r="I620" s="2" t="str">
        <f t="shared" si="18"/>
        <v/>
      </c>
      <c r="J620" s="2">
        <f t="shared" si="19"/>
        <v>1</v>
      </c>
      <c r="K620" s="2">
        <v>2014</v>
      </c>
      <c r="L620" s="2" t="s">
        <v>21</v>
      </c>
    </row>
    <row r="621" spans="1:12" x14ac:dyDescent="0.2">
      <c r="A621" s="1" t="s">
        <v>60</v>
      </c>
      <c r="B621" s="2" t="s">
        <v>327</v>
      </c>
      <c r="C621" s="2" t="s">
        <v>15</v>
      </c>
      <c r="D621" s="2" t="s">
        <v>2935</v>
      </c>
      <c r="E621" s="2" t="s">
        <v>2175</v>
      </c>
      <c r="F621" s="2">
        <v>44.6</v>
      </c>
      <c r="G621" s="2">
        <v>55.4</v>
      </c>
      <c r="H621" s="2" t="s">
        <v>26</v>
      </c>
      <c r="I621" s="2" t="str">
        <f t="shared" si="18"/>
        <v/>
      </c>
      <c r="J621" s="2">
        <f t="shared" si="19"/>
        <v>1</v>
      </c>
      <c r="K621" s="2">
        <v>2015</v>
      </c>
      <c r="L621" s="2" t="s">
        <v>36</v>
      </c>
    </row>
    <row r="622" spans="1:12" x14ac:dyDescent="0.2">
      <c r="A622" s="1" t="s">
        <v>60</v>
      </c>
      <c r="B622" s="2" t="s">
        <v>285</v>
      </c>
      <c r="C622" s="2" t="s">
        <v>15</v>
      </c>
      <c r="D622" s="2" t="s">
        <v>3140</v>
      </c>
      <c r="E622" s="2" t="s">
        <v>2175</v>
      </c>
      <c r="F622" s="2">
        <v>44.6</v>
      </c>
      <c r="G622" s="2">
        <v>55.4</v>
      </c>
      <c r="H622" s="2" t="s">
        <v>26</v>
      </c>
      <c r="I622" s="2" t="str">
        <f t="shared" si="18"/>
        <v/>
      </c>
      <c r="J622" s="2">
        <f t="shared" si="19"/>
        <v>1</v>
      </c>
      <c r="K622" s="2">
        <v>1990</v>
      </c>
      <c r="L622" s="2" t="s">
        <v>21</v>
      </c>
    </row>
    <row r="623" spans="1:12" x14ac:dyDescent="0.2">
      <c r="A623" s="1" t="s">
        <v>116</v>
      </c>
      <c r="B623" s="2" t="s">
        <v>3572</v>
      </c>
      <c r="C623" s="2" t="s">
        <v>24</v>
      </c>
      <c r="D623" s="4">
        <v>163000000</v>
      </c>
      <c r="E623" s="2" t="s">
        <v>3438</v>
      </c>
      <c r="F623" s="2">
        <v>44.6</v>
      </c>
      <c r="G623" s="2">
        <v>55.4</v>
      </c>
      <c r="H623" s="2" t="s">
        <v>26</v>
      </c>
      <c r="I623" s="2" t="str">
        <f t="shared" si="18"/>
        <v/>
      </c>
      <c r="J623" s="2">
        <f t="shared" si="19"/>
        <v>1</v>
      </c>
      <c r="K623" s="2">
        <v>2010</v>
      </c>
      <c r="L623" s="2" t="s">
        <v>21</v>
      </c>
    </row>
    <row r="624" spans="1:12" x14ac:dyDescent="0.2">
      <c r="A624" s="1" t="s">
        <v>69</v>
      </c>
      <c r="B624" s="2" t="s">
        <v>322</v>
      </c>
      <c r="C624" s="2" t="s">
        <v>15</v>
      </c>
      <c r="D624" s="2" t="s">
        <v>3362</v>
      </c>
      <c r="E624" s="2" t="s">
        <v>3315</v>
      </c>
      <c r="F624" s="2">
        <v>44.6</v>
      </c>
      <c r="G624" s="2">
        <v>55.4</v>
      </c>
      <c r="H624" s="2" t="s">
        <v>26</v>
      </c>
      <c r="I624" s="2" t="str">
        <f t="shared" si="18"/>
        <v/>
      </c>
      <c r="J624" s="2">
        <f t="shared" si="19"/>
        <v>1</v>
      </c>
      <c r="K624" s="2">
        <v>1994</v>
      </c>
      <c r="L624" s="2" t="s">
        <v>21</v>
      </c>
    </row>
    <row r="625" spans="1:12" x14ac:dyDescent="0.2">
      <c r="A625" s="1" t="s">
        <v>79</v>
      </c>
      <c r="B625" s="2" t="s">
        <v>4253</v>
      </c>
      <c r="C625" s="2" t="s">
        <v>24</v>
      </c>
      <c r="D625" s="4">
        <v>26000000</v>
      </c>
      <c r="E625" s="2" t="s">
        <v>3438</v>
      </c>
      <c r="F625" s="2">
        <v>44.6</v>
      </c>
      <c r="G625" s="2">
        <v>55.4</v>
      </c>
      <c r="H625" s="2" t="s">
        <v>26</v>
      </c>
      <c r="I625" s="2" t="str">
        <f t="shared" si="18"/>
        <v/>
      </c>
      <c r="J625" s="2">
        <f t="shared" si="19"/>
        <v>1</v>
      </c>
      <c r="K625" s="2">
        <v>2002</v>
      </c>
      <c r="L625" s="2" t="s">
        <v>21</v>
      </c>
    </row>
    <row r="626" spans="1:12" x14ac:dyDescent="0.2">
      <c r="A626" s="1" t="s">
        <v>111</v>
      </c>
      <c r="B626" s="2" t="s">
        <v>111</v>
      </c>
      <c r="C626" s="2" t="s">
        <v>15</v>
      </c>
      <c r="D626" s="2" t="s">
        <v>3049</v>
      </c>
      <c r="E626" s="2" t="s">
        <v>2175</v>
      </c>
      <c r="F626" s="2">
        <v>44.64</v>
      </c>
      <c r="G626" s="2">
        <v>55.36</v>
      </c>
      <c r="H626" s="2" t="s">
        <v>26</v>
      </c>
      <c r="I626" s="2" t="str">
        <f t="shared" si="18"/>
        <v/>
      </c>
      <c r="J626" s="2">
        <f t="shared" si="19"/>
        <v>1</v>
      </c>
      <c r="K626" s="2">
        <v>2009</v>
      </c>
      <c r="L626" s="2" t="s">
        <v>36</v>
      </c>
    </row>
    <row r="627" spans="1:12" x14ac:dyDescent="0.2">
      <c r="A627" s="1" t="s">
        <v>100</v>
      </c>
      <c r="B627" s="2" t="s">
        <v>2647</v>
      </c>
      <c r="C627" s="2" t="s">
        <v>15</v>
      </c>
      <c r="D627" s="2" t="s">
        <v>2648</v>
      </c>
      <c r="E627" s="2" t="s">
        <v>2175</v>
      </c>
      <c r="F627" s="2">
        <v>44.66</v>
      </c>
      <c r="G627" s="2">
        <v>55.34</v>
      </c>
      <c r="H627" s="2" t="s">
        <v>26</v>
      </c>
      <c r="I627" s="2" t="str">
        <f t="shared" si="18"/>
        <v/>
      </c>
      <c r="J627" s="2">
        <f t="shared" si="19"/>
        <v>1</v>
      </c>
      <c r="K627" s="2">
        <v>2018</v>
      </c>
      <c r="L627" s="2" t="s">
        <v>21</v>
      </c>
    </row>
    <row r="628" spans="1:12" x14ac:dyDescent="0.2">
      <c r="A628" s="1" t="s">
        <v>287</v>
      </c>
      <c r="B628" s="2" t="s">
        <v>288</v>
      </c>
      <c r="C628" s="2" t="s">
        <v>15</v>
      </c>
      <c r="D628" s="2" t="s">
        <v>5210</v>
      </c>
      <c r="E628" s="2" t="s">
        <v>4991</v>
      </c>
      <c r="F628" s="2">
        <v>44.67</v>
      </c>
      <c r="G628" s="2">
        <v>55.33</v>
      </c>
      <c r="H628" s="2" t="s">
        <v>26</v>
      </c>
      <c r="I628" s="2" t="str">
        <f t="shared" si="18"/>
        <v/>
      </c>
      <c r="J628" s="2">
        <f t="shared" si="19"/>
        <v>1</v>
      </c>
      <c r="K628" s="2">
        <v>2017</v>
      </c>
      <c r="L628" s="2" t="s">
        <v>36</v>
      </c>
    </row>
    <row r="629" spans="1:12" x14ac:dyDescent="0.2">
      <c r="A629" s="1" t="s">
        <v>242</v>
      </c>
      <c r="B629" s="2" t="s">
        <v>829</v>
      </c>
      <c r="C629" s="2" t="s">
        <v>15</v>
      </c>
      <c r="D629" s="2" t="s">
        <v>5466</v>
      </c>
      <c r="E629" s="2" t="s">
        <v>4991</v>
      </c>
      <c r="F629" s="2">
        <v>44.7</v>
      </c>
      <c r="G629" s="2">
        <v>55.3</v>
      </c>
      <c r="H629" s="2" t="s">
        <v>26</v>
      </c>
      <c r="I629" s="2" t="str">
        <f t="shared" si="18"/>
        <v/>
      </c>
      <c r="J629" s="2">
        <f t="shared" si="19"/>
        <v>1</v>
      </c>
      <c r="K629" s="2">
        <v>2004</v>
      </c>
      <c r="L629" s="2" t="s">
        <v>21</v>
      </c>
    </row>
    <row r="630" spans="1:12" x14ac:dyDescent="0.2">
      <c r="A630" s="1" t="s">
        <v>60</v>
      </c>
      <c r="B630" s="2" t="s">
        <v>63</v>
      </c>
      <c r="C630" s="2" t="s">
        <v>15</v>
      </c>
      <c r="D630" s="2" t="s">
        <v>74</v>
      </c>
      <c r="E630" s="2" t="s">
        <v>17</v>
      </c>
      <c r="F630" s="2">
        <v>44.7</v>
      </c>
      <c r="G630" s="2">
        <v>55.3</v>
      </c>
      <c r="H630" s="2" t="s">
        <v>26</v>
      </c>
      <c r="I630" s="2" t="str">
        <f t="shared" si="18"/>
        <v/>
      </c>
      <c r="J630" s="2">
        <f t="shared" si="19"/>
        <v>1</v>
      </c>
      <c r="K630" s="2">
        <v>2006</v>
      </c>
      <c r="L630" s="2" t="s">
        <v>21</v>
      </c>
    </row>
    <row r="631" spans="1:12" x14ac:dyDescent="0.2">
      <c r="A631" s="1" t="s">
        <v>87</v>
      </c>
      <c r="B631" s="2" t="s">
        <v>88</v>
      </c>
      <c r="C631" s="2" t="s">
        <v>15</v>
      </c>
      <c r="D631" s="2" t="s">
        <v>89</v>
      </c>
      <c r="E631" s="2" t="s">
        <v>17</v>
      </c>
      <c r="F631" s="2">
        <v>44.7</v>
      </c>
      <c r="G631" s="2">
        <v>55.3</v>
      </c>
      <c r="H631" s="2" t="s">
        <v>26</v>
      </c>
      <c r="I631" s="2" t="str">
        <f t="shared" si="18"/>
        <v/>
      </c>
      <c r="J631" s="2">
        <f t="shared" si="19"/>
        <v>1</v>
      </c>
      <c r="K631" s="2">
        <v>2002</v>
      </c>
      <c r="L631" s="2" t="s">
        <v>21</v>
      </c>
    </row>
    <row r="632" spans="1:12" x14ac:dyDescent="0.2">
      <c r="A632" s="1" t="s">
        <v>13</v>
      </c>
      <c r="B632" s="2" t="s">
        <v>2281</v>
      </c>
      <c r="C632" s="2" t="s">
        <v>42</v>
      </c>
      <c r="D632" s="2" t="s">
        <v>5453</v>
      </c>
      <c r="E632" s="2" t="s">
        <v>4991</v>
      </c>
      <c r="F632" s="2">
        <v>44.8</v>
      </c>
      <c r="G632" s="2">
        <v>55.3</v>
      </c>
      <c r="H632" s="2" t="s">
        <v>26</v>
      </c>
      <c r="I632" s="2" t="str">
        <f t="shared" si="18"/>
        <v/>
      </c>
      <c r="J632" s="2">
        <f t="shared" si="19"/>
        <v>1</v>
      </c>
      <c r="K632" s="2">
        <v>2005</v>
      </c>
      <c r="L632" s="2" t="s">
        <v>77</v>
      </c>
    </row>
    <row r="633" spans="1:12" x14ac:dyDescent="0.2">
      <c r="A633" s="1" t="s">
        <v>79</v>
      </c>
      <c r="B633" s="2" t="s">
        <v>650</v>
      </c>
      <c r="C633" s="2" t="s">
        <v>15</v>
      </c>
      <c r="D633" s="2" t="s">
        <v>1284</v>
      </c>
      <c r="E633" s="2" t="s">
        <v>395</v>
      </c>
      <c r="F633" s="2">
        <v>44.7</v>
      </c>
      <c r="G633" s="2">
        <v>55.3</v>
      </c>
      <c r="H633" s="2" t="s">
        <v>26</v>
      </c>
      <c r="I633" s="2" t="str">
        <f t="shared" si="18"/>
        <v/>
      </c>
      <c r="J633" s="2">
        <f t="shared" si="19"/>
        <v>1</v>
      </c>
      <c r="K633" s="2">
        <v>2000</v>
      </c>
      <c r="L633" s="2" t="s">
        <v>21</v>
      </c>
    </row>
    <row r="634" spans="1:12" x14ac:dyDescent="0.2">
      <c r="A634" s="1" t="s">
        <v>220</v>
      </c>
      <c r="B634" s="2" t="s">
        <v>3459</v>
      </c>
      <c r="C634" s="2" t="s">
        <v>24</v>
      </c>
      <c r="D634" s="2">
        <v>24700000</v>
      </c>
      <c r="E634" s="2" t="s">
        <v>3438</v>
      </c>
      <c r="F634" s="2">
        <v>44.7</v>
      </c>
      <c r="G634" s="2">
        <v>55.3</v>
      </c>
      <c r="H634" s="2" t="s">
        <v>26</v>
      </c>
      <c r="I634" s="2" t="str">
        <f t="shared" si="18"/>
        <v/>
      </c>
      <c r="J634" s="2">
        <f t="shared" si="19"/>
        <v>1</v>
      </c>
      <c r="K634" s="2">
        <v>2020</v>
      </c>
      <c r="L634" s="2" t="s">
        <v>49</v>
      </c>
    </row>
    <row r="635" spans="1:12" x14ac:dyDescent="0.2">
      <c r="A635" s="1" t="s">
        <v>329</v>
      </c>
      <c r="B635" s="2" t="s">
        <v>330</v>
      </c>
      <c r="C635" s="2" t="s">
        <v>15</v>
      </c>
      <c r="D635" s="2" t="s">
        <v>1431</v>
      </c>
      <c r="E635" s="2" t="s">
        <v>395</v>
      </c>
      <c r="F635" s="2">
        <v>44.7</v>
      </c>
      <c r="G635" s="2">
        <v>55.3</v>
      </c>
      <c r="H635" s="2" t="s">
        <v>26</v>
      </c>
      <c r="I635" s="2" t="str">
        <f t="shared" si="18"/>
        <v/>
      </c>
      <c r="J635" s="2">
        <f t="shared" si="19"/>
        <v>1</v>
      </c>
      <c r="K635" s="2">
        <v>1994</v>
      </c>
      <c r="L635" s="2" t="s">
        <v>21</v>
      </c>
    </row>
    <row r="636" spans="1:12" x14ac:dyDescent="0.2">
      <c r="A636" s="1" t="s">
        <v>293</v>
      </c>
      <c r="B636" s="2" t="s">
        <v>3738</v>
      </c>
      <c r="C636" s="2" t="s">
        <v>24</v>
      </c>
      <c r="D636" s="2">
        <v>31200000</v>
      </c>
      <c r="E636" s="2" t="s">
        <v>3438</v>
      </c>
      <c r="F636" s="2">
        <v>44.73</v>
      </c>
      <c r="G636" s="2">
        <v>55.27</v>
      </c>
      <c r="H636" s="2" t="s">
        <v>26</v>
      </c>
      <c r="I636" s="2" t="str">
        <f t="shared" si="18"/>
        <v/>
      </c>
      <c r="J636" s="2">
        <f t="shared" si="19"/>
        <v>1</v>
      </c>
      <c r="K636" s="2">
        <v>2018</v>
      </c>
      <c r="L636" s="2" t="s">
        <v>21</v>
      </c>
    </row>
    <row r="637" spans="1:12" x14ac:dyDescent="0.2">
      <c r="A637" s="1" t="s">
        <v>91</v>
      </c>
      <c r="B637" s="2" t="s">
        <v>2024</v>
      </c>
      <c r="C637" s="2" t="s">
        <v>15</v>
      </c>
      <c r="D637" s="2" t="s">
        <v>3106</v>
      </c>
      <c r="E637" s="2" t="s">
        <v>2175</v>
      </c>
      <c r="F637" s="2">
        <v>44.76</v>
      </c>
      <c r="G637" s="2">
        <v>55.24</v>
      </c>
      <c r="H637" s="2" t="s">
        <v>26</v>
      </c>
      <c r="I637" s="2" t="str">
        <f t="shared" si="18"/>
        <v/>
      </c>
      <c r="J637" s="2">
        <f t="shared" si="19"/>
        <v>1</v>
      </c>
      <c r="K637" s="2">
        <v>2005</v>
      </c>
      <c r="L637" s="2" t="s">
        <v>36</v>
      </c>
    </row>
    <row r="638" spans="1:12" x14ac:dyDescent="0.2">
      <c r="A638" s="1" t="s">
        <v>141</v>
      </c>
      <c r="B638" s="2" t="s">
        <v>3455</v>
      </c>
      <c r="C638" s="2" t="s">
        <v>24</v>
      </c>
      <c r="D638" s="4">
        <v>8440000</v>
      </c>
      <c r="E638" s="2" t="s">
        <v>3438</v>
      </c>
      <c r="F638" s="2">
        <v>44.8</v>
      </c>
      <c r="G638" s="2">
        <v>55.2</v>
      </c>
      <c r="H638" s="2" t="s">
        <v>26</v>
      </c>
      <c r="I638" s="2" t="str">
        <f t="shared" si="18"/>
        <v/>
      </c>
      <c r="J638" s="2">
        <f t="shared" si="19"/>
        <v>1</v>
      </c>
      <c r="K638" s="2">
        <v>2004</v>
      </c>
      <c r="L638" s="2" t="s">
        <v>49</v>
      </c>
    </row>
    <row r="639" spans="1:12" x14ac:dyDescent="0.2">
      <c r="A639" s="1" t="s">
        <v>205</v>
      </c>
      <c r="B639" s="2" t="s">
        <v>530</v>
      </c>
      <c r="C639" s="2" t="s">
        <v>15</v>
      </c>
      <c r="D639" s="2" t="s">
        <v>783</v>
      </c>
      <c r="E639" s="2" t="s">
        <v>395</v>
      </c>
      <c r="F639" s="2">
        <v>44.8</v>
      </c>
      <c r="G639" s="2">
        <v>55.2</v>
      </c>
      <c r="H639" s="2" t="s">
        <v>26</v>
      </c>
      <c r="I639" s="2" t="str">
        <f t="shared" si="18"/>
        <v/>
      </c>
      <c r="J639" s="2">
        <f t="shared" si="19"/>
        <v>1</v>
      </c>
      <c r="K639" s="2">
        <v>2010</v>
      </c>
      <c r="L639" s="2" t="s">
        <v>21</v>
      </c>
    </row>
    <row r="640" spans="1:12" x14ac:dyDescent="0.2">
      <c r="A640" s="1" t="s">
        <v>60</v>
      </c>
      <c r="B640" s="2" t="s">
        <v>504</v>
      </c>
      <c r="C640" s="2" t="s">
        <v>15</v>
      </c>
      <c r="D640" s="2" t="s">
        <v>1243</v>
      </c>
      <c r="E640" s="2" t="s">
        <v>395</v>
      </c>
      <c r="F640" s="2">
        <v>44.8</v>
      </c>
      <c r="G640" s="2">
        <v>55.2</v>
      </c>
      <c r="H640" s="2" t="s">
        <v>26</v>
      </c>
      <c r="I640" s="2" t="str">
        <f t="shared" si="18"/>
        <v/>
      </c>
      <c r="J640" s="2">
        <f t="shared" si="19"/>
        <v>1</v>
      </c>
      <c r="K640" s="2">
        <v>2000</v>
      </c>
      <c r="L640" s="2" t="s">
        <v>21</v>
      </c>
    </row>
    <row r="641" spans="1:12" x14ac:dyDescent="0.2">
      <c r="A641" s="1" t="s">
        <v>296</v>
      </c>
      <c r="B641" s="2" t="s">
        <v>675</v>
      </c>
      <c r="C641" s="2" t="s">
        <v>15</v>
      </c>
      <c r="D641" s="2" t="s">
        <v>676</v>
      </c>
      <c r="E641" s="2" t="s">
        <v>395</v>
      </c>
      <c r="F641" s="2">
        <v>44.8</v>
      </c>
      <c r="G641" s="2">
        <v>55.2</v>
      </c>
      <c r="H641" s="2" t="s">
        <v>26</v>
      </c>
      <c r="I641" s="2" t="str">
        <f t="shared" si="18"/>
        <v/>
      </c>
      <c r="J641" s="2">
        <f t="shared" si="19"/>
        <v>1</v>
      </c>
      <c r="K641" s="2">
        <v>2012</v>
      </c>
      <c r="L641" s="2" t="s">
        <v>49</v>
      </c>
    </row>
    <row r="642" spans="1:12" x14ac:dyDescent="0.2">
      <c r="A642" s="1" t="s">
        <v>296</v>
      </c>
      <c r="B642" s="2" t="s">
        <v>2040</v>
      </c>
      <c r="C642" s="2" t="s">
        <v>15</v>
      </c>
      <c r="D642" s="2" t="s">
        <v>2041</v>
      </c>
      <c r="E642" s="2" t="s">
        <v>1978</v>
      </c>
      <c r="F642" s="2">
        <v>44.8</v>
      </c>
      <c r="G642" s="2">
        <v>55.2</v>
      </c>
      <c r="H642" s="2" t="s">
        <v>26</v>
      </c>
      <c r="I642" s="2" t="str">
        <f t="shared" ref="I642:I705" si="20" xml:space="preserve"> IF(H642="Pass", 1, "")</f>
        <v/>
      </c>
      <c r="J642" s="2">
        <f t="shared" ref="J642:J705" si="21" xml:space="preserve"> IF(H642="Fail", 1, "")</f>
        <v>1</v>
      </c>
      <c r="K642" s="2">
        <v>2012</v>
      </c>
      <c r="L642" s="2" t="s">
        <v>21</v>
      </c>
    </row>
    <row r="643" spans="1:12" x14ac:dyDescent="0.2">
      <c r="A643" s="1" t="s">
        <v>363</v>
      </c>
      <c r="B643" s="2" t="s">
        <v>834</v>
      </c>
      <c r="C643" s="2" t="s">
        <v>15</v>
      </c>
      <c r="D643" s="2" t="s">
        <v>835</v>
      </c>
      <c r="E643" s="2" t="s">
        <v>395</v>
      </c>
      <c r="F643" s="2">
        <v>44.8</v>
      </c>
      <c r="G643" s="2">
        <v>55.2</v>
      </c>
      <c r="H643" s="2" t="s">
        <v>26</v>
      </c>
      <c r="I643" s="2" t="str">
        <f t="shared" si="20"/>
        <v/>
      </c>
      <c r="J643" s="2">
        <f t="shared" si="21"/>
        <v>1</v>
      </c>
      <c r="K643" s="2">
        <v>2008</v>
      </c>
      <c r="L643" s="2" t="s">
        <v>21</v>
      </c>
    </row>
    <row r="644" spans="1:12" x14ac:dyDescent="0.2">
      <c r="A644" s="1" t="s">
        <v>568</v>
      </c>
      <c r="B644" s="2" t="s">
        <v>569</v>
      </c>
      <c r="C644" s="2" t="s">
        <v>15</v>
      </c>
      <c r="D644" s="2" t="s">
        <v>570</v>
      </c>
      <c r="E644" s="2" t="s">
        <v>395</v>
      </c>
      <c r="F644" s="2">
        <v>44.9</v>
      </c>
      <c r="G644" s="2">
        <v>55.1</v>
      </c>
      <c r="H644" s="2" t="s">
        <v>26</v>
      </c>
      <c r="I644" s="2" t="str">
        <f t="shared" si="20"/>
        <v/>
      </c>
      <c r="J644" s="2">
        <f t="shared" si="21"/>
        <v>1</v>
      </c>
      <c r="K644" s="2">
        <v>2010</v>
      </c>
      <c r="L644" s="2" t="s">
        <v>21</v>
      </c>
    </row>
    <row r="645" spans="1:12" x14ac:dyDescent="0.2">
      <c r="A645" s="1" t="s">
        <v>296</v>
      </c>
      <c r="B645" s="2" t="s">
        <v>619</v>
      </c>
      <c r="C645" s="2" t="s">
        <v>15</v>
      </c>
      <c r="D645" s="2" t="s">
        <v>1258</v>
      </c>
      <c r="E645" s="2" t="s">
        <v>395</v>
      </c>
      <c r="F645" s="2">
        <v>44.9</v>
      </c>
      <c r="G645" s="2">
        <v>55.1</v>
      </c>
      <c r="H645" s="2" t="s">
        <v>26</v>
      </c>
      <c r="I645" s="2" t="str">
        <f t="shared" si="20"/>
        <v/>
      </c>
      <c r="J645" s="2">
        <f t="shared" si="21"/>
        <v>1</v>
      </c>
      <c r="K645" s="2">
        <v>2000</v>
      </c>
      <c r="L645" s="2" t="s">
        <v>21</v>
      </c>
    </row>
    <row r="646" spans="1:12" x14ac:dyDescent="0.2">
      <c r="A646" s="1" t="s">
        <v>220</v>
      </c>
      <c r="B646" s="2" t="s">
        <v>1195</v>
      </c>
      <c r="C646" s="2" t="s">
        <v>15</v>
      </c>
      <c r="D646" s="2" t="s">
        <v>1103</v>
      </c>
      <c r="E646" s="2" t="s">
        <v>395</v>
      </c>
      <c r="F646" s="2">
        <v>44.9</v>
      </c>
      <c r="G646" s="2">
        <v>55.1</v>
      </c>
      <c r="H646" s="2" t="s">
        <v>26</v>
      </c>
      <c r="I646" s="2" t="str">
        <f t="shared" si="20"/>
        <v/>
      </c>
      <c r="J646" s="2">
        <f t="shared" si="21"/>
        <v>1</v>
      </c>
      <c r="K646" s="2">
        <v>2002</v>
      </c>
      <c r="L646" s="2" t="s">
        <v>21</v>
      </c>
    </row>
    <row r="647" spans="1:12" x14ac:dyDescent="0.2">
      <c r="A647" s="1" t="s">
        <v>122</v>
      </c>
      <c r="B647" s="2" t="s">
        <v>1836</v>
      </c>
      <c r="C647" s="2" t="s">
        <v>15</v>
      </c>
      <c r="D647" s="2" t="s">
        <v>1837</v>
      </c>
      <c r="E647" s="2" t="s">
        <v>1811</v>
      </c>
      <c r="F647" s="2">
        <v>45</v>
      </c>
      <c r="G647" s="2">
        <v>55</v>
      </c>
      <c r="H647" s="2" t="s">
        <v>26</v>
      </c>
      <c r="I647" s="2" t="str">
        <f t="shared" si="20"/>
        <v/>
      </c>
      <c r="J647" s="2">
        <f t="shared" si="21"/>
        <v>1</v>
      </c>
      <c r="K647" s="2">
        <v>2012</v>
      </c>
      <c r="L647" s="2" t="s">
        <v>21</v>
      </c>
    </row>
    <row r="648" spans="1:12" x14ac:dyDescent="0.2">
      <c r="A648" s="1" t="s">
        <v>511</v>
      </c>
      <c r="B648" s="2" t="s">
        <v>1317</v>
      </c>
      <c r="C648" s="2" t="s">
        <v>15</v>
      </c>
      <c r="D648" s="2" t="s">
        <v>1318</v>
      </c>
      <c r="E648" s="2" t="s">
        <v>395</v>
      </c>
      <c r="F648" s="2">
        <v>45</v>
      </c>
      <c r="G648" s="2">
        <v>55</v>
      </c>
      <c r="H648" s="2" t="s">
        <v>26</v>
      </c>
      <c r="I648" s="2" t="str">
        <f t="shared" si="20"/>
        <v/>
      </c>
      <c r="J648" s="2">
        <f t="shared" si="21"/>
        <v>1</v>
      </c>
      <c r="K648" s="2">
        <v>1998</v>
      </c>
      <c r="L648" s="2" t="s">
        <v>21</v>
      </c>
    </row>
    <row r="649" spans="1:12" x14ac:dyDescent="0.2">
      <c r="A649" s="1" t="s">
        <v>13</v>
      </c>
      <c r="B649" s="2" t="s">
        <v>1910</v>
      </c>
      <c r="C649" s="2" t="s">
        <v>15</v>
      </c>
      <c r="D649" s="2" t="s">
        <v>3239</v>
      </c>
      <c r="E649" s="2" t="s">
        <v>2175</v>
      </c>
      <c r="F649" s="2">
        <v>45</v>
      </c>
      <c r="G649" s="2">
        <v>55</v>
      </c>
      <c r="H649" s="2" t="s">
        <v>26</v>
      </c>
      <c r="I649" s="2" t="str">
        <f t="shared" si="20"/>
        <v/>
      </c>
      <c r="J649" s="2">
        <f t="shared" si="21"/>
        <v>1</v>
      </c>
      <c r="K649" s="2">
        <v>1988</v>
      </c>
      <c r="L649" s="2" t="s">
        <v>21</v>
      </c>
    </row>
    <row r="650" spans="1:12" x14ac:dyDescent="0.2">
      <c r="A650" s="1" t="s">
        <v>141</v>
      </c>
      <c r="B650" s="2" t="s">
        <v>5229</v>
      </c>
      <c r="C650" s="2" t="s">
        <v>15</v>
      </c>
      <c r="D650" s="2" t="s">
        <v>5230</v>
      </c>
      <c r="E650" s="2" t="s">
        <v>4991</v>
      </c>
      <c r="F650" s="2">
        <v>45.03</v>
      </c>
      <c r="G650" s="2">
        <v>54.97</v>
      </c>
      <c r="H650" s="2" t="s">
        <v>26</v>
      </c>
      <c r="I650" s="2" t="str">
        <f t="shared" si="20"/>
        <v/>
      </c>
      <c r="J650" s="2">
        <f t="shared" si="21"/>
        <v>1</v>
      </c>
      <c r="K650" s="2">
        <v>2016</v>
      </c>
      <c r="L650" s="2" t="s">
        <v>21</v>
      </c>
    </row>
    <row r="651" spans="1:12" x14ac:dyDescent="0.2">
      <c r="A651" s="1" t="s">
        <v>69</v>
      </c>
      <c r="B651" s="2" t="s">
        <v>1721</v>
      </c>
      <c r="C651" s="2" t="s">
        <v>15</v>
      </c>
      <c r="D651" s="2" t="s">
        <v>1722</v>
      </c>
      <c r="E651" s="2" t="s">
        <v>1692</v>
      </c>
      <c r="F651" s="2">
        <v>45.07</v>
      </c>
      <c r="G651" s="2">
        <v>54.93</v>
      </c>
      <c r="H651" s="2" t="s">
        <v>26</v>
      </c>
      <c r="I651" s="2" t="str">
        <f t="shared" si="20"/>
        <v/>
      </c>
      <c r="J651" s="2">
        <f t="shared" si="21"/>
        <v>1</v>
      </c>
      <c r="K651" s="2">
        <v>2016</v>
      </c>
      <c r="L651" s="2" t="s">
        <v>21</v>
      </c>
    </row>
    <row r="652" spans="1:12" x14ac:dyDescent="0.2">
      <c r="A652" s="1" t="s">
        <v>374</v>
      </c>
      <c r="B652" s="2" t="s">
        <v>3830</v>
      </c>
      <c r="C652" s="2" t="s">
        <v>24</v>
      </c>
      <c r="D652" s="4">
        <v>40000000</v>
      </c>
      <c r="E652" s="2" t="s">
        <v>3438</v>
      </c>
      <c r="F652" s="2">
        <v>45.09</v>
      </c>
      <c r="G652" s="2">
        <v>54.91</v>
      </c>
      <c r="H652" s="2" t="s">
        <v>26</v>
      </c>
      <c r="I652" s="2" t="str">
        <f t="shared" si="20"/>
        <v/>
      </c>
      <c r="J652" s="2">
        <f t="shared" si="21"/>
        <v>1</v>
      </c>
      <c r="K652" s="2">
        <v>2017</v>
      </c>
      <c r="L652" s="2" t="s">
        <v>36</v>
      </c>
    </row>
    <row r="653" spans="1:12" x14ac:dyDescent="0.2">
      <c r="A653" s="1" t="s">
        <v>205</v>
      </c>
      <c r="B653" s="2" t="s">
        <v>259</v>
      </c>
      <c r="C653" s="2" t="s">
        <v>15</v>
      </c>
      <c r="D653" s="2" t="s">
        <v>1791</v>
      </c>
      <c r="E653" s="2" t="s">
        <v>1692</v>
      </c>
      <c r="F653" s="2">
        <v>45.1</v>
      </c>
      <c r="G653" s="2">
        <v>54.9</v>
      </c>
      <c r="H653" s="2" t="s">
        <v>26</v>
      </c>
      <c r="I653" s="2" t="str">
        <f t="shared" si="20"/>
        <v/>
      </c>
      <c r="J653" s="2">
        <f t="shared" si="21"/>
        <v>1</v>
      </c>
      <c r="K653" s="2">
        <v>1998</v>
      </c>
      <c r="L653" s="2" t="s">
        <v>21</v>
      </c>
    </row>
    <row r="654" spans="1:12" x14ac:dyDescent="0.2">
      <c r="A654" s="1" t="s">
        <v>122</v>
      </c>
      <c r="B654" s="2" t="s">
        <v>1137</v>
      </c>
      <c r="C654" s="2" t="s">
        <v>15</v>
      </c>
      <c r="D654" s="2" t="s">
        <v>1138</v>
      </c>
      <c r="E654" s="2" t="s">
        <v>395</v>
      </c>
      <c r="F654" s="2">
        <v>45.1</v>
      </c>
      <c r="G654" s="2">
        <v>54.9</v>
      </c>
      <c r="H654" s="2" t="s">
        <v>26</v>
      </c>
      <c r="I654" s="2" t="str">
        <f t="shared" si="20"/>
        <v/>
      </c>
      <c r="J654" s="2">
        <f t="shared" si="21"/>
        <v>1</v>
      </c>
      <c r="K654" s="2">
        <v>2002</v>
      </c>
      <c r="L654" s="2" t="s">
        <v>21</v>
      </c>
    </row>
    <row r="655" spans="1:12" x14ac:dyDescent="0.2">
      <c r="A655" s="1" t="s">
        <v>13</v>
      </c>
      <c r="B655" s="2" t="s">
        <v>760</v>
      </c>
      <c r="C655" s="2" t="s">
        <v>15</v>
      </c>
      <c r="D655" s="2" t="s">
        <v>761</v>
      </c>
      <c r="E655" s="2" t="s">
        <v>395</v>
      </c>
      <c r="F655" s="2">
        <v>45.1</v>
      </c>
      <c r="G655" s="2">
        <v>54.9</v>
      </c>
      <c r="H655" s="2" t="s">
        <v>26</v>
      </c>
      <c r="I655" s="2" t="str">
        <f t="shared" si="20"/>
        <v/>
      </c>
      <c r="J655" s="2">
        <f t="shared" si="21"/>
        <v>1</v>
      </c>
      <c r="K655" s="2">
        <v>2010</v>
      </c>
      <c r="L655" s="2" t="s">
        <v>21</v>
      </c>
    </row>
    <row r="656" spans="1:12" x14ac:dyDescent="0.2">
      <c r="A656" s="1" t="s">
        <v>22</v>
      </c>
      <c r="B656" s="2" t="s">
        <v>4501</v>
      </c>
      <c r="C656" s="2" t="s">
        <v>24</v>
      </c>
      <c r="D656" s="4">
        <v>37500000</v>
      </c>
      <c r="E656" s="2" t="s">
        <v>3438</v>
      </c>
      <c r="F656" s="2">
        <v>45.1</v>
      </c>
      <c r="G656" s="2">
        <v>54.9</v>
      </c>
      <c r="H656" s="2" t="s">
        <v>26</v>
      </c>
      <c r="I656" s="2" t="str">
        <f t="shared" si="20"/>
        <v/>
      </c>
      <c r="J656" s="2">
        <f t="shared" si="21"/>
        <v>1</v>
      </c>
      <c r="K656" s="2">
        <v>2006</v>
      </c>
      <c r="L656" s="2" t="s">
        <v>21</v>
      </c>
    </row>
    <row r="657" spans="1:12" x14ac:dyDescent="0.2">
      <c r="A657" s="1" t="s">
        <v>1224</v>
      </c>
      <c r="B657" s="2" t="s">
        <v>1505</v>
      </c>
      <c r="C657" s="2" t="s">
        <v>15</v>
      </c>
      <c r="D657" s="2" t="s">
        <v>1506</v>
      </c>
      <c r="E657" s="2" t="s">
        <v>1474</v>
      </c>
      <c r="F657" s="2">
        <v>45.1</v>
      </c>
      <c r="G657" s="2">
        <v>54.9</v>
      </c>
      <c r="H657" s="2" t="s">
        <v>26</v>
      </c>
      <c r="I657" s="2" t="str">
        <f t="shared" si="20"/>
        <v/>
      </c>
      <c r="J657" s="2">
        <f t="shared" si="21"/>
        <v>1</v>
      </c>
      <c r="K657" s="2">
        <v>2008</v>
      </c>
      <c r="L657" s="2" t="s">
        <v>21</v>
      </c>
    </row>
    <row r="658" spans="1:12" x14ac:dyDescent="0.2">
      <c r="A658" s="1" t="s">
        <v>293</v>
      </c>
      <c r="B658" s="2" t="s">
        <v>5080</v>
      </c>
      <c r="C658" s="2" t="s">
        <v>15</v>
      </c>
      <c r="D658" s="2" t="s">
        <v>5254</v>
      </c>
      <c r="E658" s="2" t="s">
        <v>4991</v>
      </c>
      <c r="F658" s="2">
        <v>45.13</v>
      </c>
      <c r="G658" s="2">
        <v>54.87</v>
      </c>
      <c r="H658" s="2" t="s">
        <v>26</v>
      </c>
      <c r="I658" s="2" t="str">
        <f t="shared" si="20"/>
        <v/>
      </c>
      <c r="J658" s="2">
        <f t="shared" si="21"/>
        <v>1</v>
      </c>
      <c r="K658" s="2">
        <v>2015</v>
      </c>
      <c r="L658" s="2" t="s">
        <v>36</v>
      </c>
    </row>
    <row r="659" spans="1:12" x14ac:dyDescent="0.2">
      <c r="A659" s="1" t="s">
        <v>290</v>
      </c>
      <c r="B659" s="2" t="s">
        <v>1042</v>
      </c>
      <c r="C659" s="2" t="s">
        <v>15</v>
      </c>
      <c r="D659" s="2" t="s">
        <v>2447</v>
      </c>
      <c r="E659" s="2" t="s">
        <v>2175</v>
      </c>
      <c r="F659" s="2">
        <v>45.14</v>
      </c>
      <c r="G659" s="2">
        <v>54.86</v>
      </c>
      <c r="H659" s="2" t="s">
        <v>26</v>
      </c>
      <c r="I659" s="2" t="str">
        <f t="shared" si="20"/>
        <v/>
      </c>
      <c r="J659" s="2">
        <f t="shared" si="21"/>
        <v>1</v>
      </c>
      <c r="K659" s="2">
        <v>2018</v>
      </c>
      <c r="L659" s="2" t="s">
        <v>21</v>
      </c>
    </row>
    <row r="660" spans="1:12" x14ac:dyDescent="0.2">
      <c r="A660" s="1" t="s">
        <v>116</v>
      </c>
      <c r="B660" s="2" t="s">
        <v>1399</v>
      </c>
      <c r="C660" s="2" t="s">
        <v>15</v>
      </c>
      <c r="D660" s="2" t="s">
        <v>5020</v>
      </c>
      <c r="E660" s="2" t="s">
        <v>4991</v>
      </c>
      <c r="F660" s="2">
        <v>45.19</v>
      </c>
      <c r="G660" s="2">
        <v>54.81</v>
      </c>
      <c r="H660" s="2" t="s">
        <v>26</v>
      </c>
      <c r="I660" s="2" t="str">
        <f t="shared" si="20"/>
        <v/>
      </c>
      <c r="J660" s="2">
        <f t="shared" si="21"/>
        <v>1</v>
      </c>
      <c r="K660" s="2">
        <v>2020</v>
      </c>
      <c r="L660" s="2" t="s">
        <v>21</v>
      </c>
    </row>
    <row r="661" spans="1:12" x14ac:dyDescent="0.2">
      <c r="A661" s="1" t="s">
        <v>87</v>
      </c>
      <c r="B661" s="2" t="s">
        <v>88</v>
      </c>
      <c r="C661" s="2" t="s">
        <v>15</v>
      </c>
      <c r="D661" s="2" t="s">
        <v>5307</v>
      </c>
      <c r="E661" s="2" t="s">
        <v>4991</v>
      </c>
      <c r="F661" s="2">
        <v>45.2</v>
      </c>
      <c r="G661" s="2">
        <v>54.8</v>
      </c>
      <c r="H661" s="2" t="s">
        <v>26</v>
      </c>
      <c r="I661" s="2" t="str">
        <f t="shared" si="20"/>
        <v/>
      </c>
      <c r="J661" s="2">
        <f t="shared" si="21"/>
        <v>1</v>
      </c>
      <c r="K661" s="2">
        <v>2012</v>
      </c>
      <c r="L661" s="2" t="s">
        <v>21</v>
      </c>
    </row>
    <row r="662" spans="1:12" x14ac:dyDescent="0.2">
      <c r="A662" s="1" t="s">
        <v>69</v>
      </c>
      <c r="B662" s="2" t="s">
        <v>1233</v>
      </c>
      <c r="C662" s="2" t="s">
        <v>15</v>
      </c>
      <c r="D662" s="2" t="s">
        <v>1234</v>
      </c>
      <c r="E662" s="2" t="s">
        <v>395</v>
      </c>
      <c r="F662" s="2">
        <v>45.2</v>
      </c>
      <c r="G662" s="2">
        <v>54.8</v>
      </c>
      <c r="H662" s="2" t="s">
        <v>26</v>
      </c>
      <c r="I662" s="2" t="str">
        <f t="shared" si="20"/>
        <v/>
      </c>
      <c r="J662" s="2">
        <f t="shared" si="21"/>
        <v>1</v>
      </c>
      <c r="K662" s="2">
        <v>2002</v>
      </c>
      <c r="L662" s="2" t="s">
        <v>49</v>
      </c>
    </row>
    <row r="663" spans="1:12" x14ac:dyDescent="0.2">
      <c r="A663" s="1" t="s">
        <v>100</v>
      </c>
      <c r="B663" s="2" t="s">
        <v>777</v>
      </c>
      <c r="C663" s="2" t="s">
        <v>15</v>
      </c>
      <c r="D663" s="2" t="s">
        <v>563</v>
      </c>
      <c r="E663" s="2" t="s">
        <v>395</v>
      </c>
      <c r="F663" s="2">
        <v>45.3</v>
      </c>
      <c r="G663" s="2">
        <v>54.8</v>
      </c>
      <c r="H663" s="2" t="s">
        <v>26</v>
      </c>
      <c r="I663" s="2" t="str">
        <f t="shared" si="20"/>
        <v/>
      </c>
      <c r="J663" s="2">
        <f t="shared" si="21"/>
        <v>1</v>
      </c>
      <c r="K663" s="2">
        <v>2008</v>
      </c>
      <c r="L663" s="2" t="s">
        <v>21</v>
      </c>
    </row>
    <row r="664" spans="1:12" x14ac:dyDescent="0.2">
      <c r="A664" s="1" t="s">
        <v>621</v>
      </c>
      <c r="B664" s="2" t="s">
        <v>2721</v>
      </c>
      <c r="C664" s="2" t="s">
        <v>15</v>
      </c>
      <c r="D664" s="2" t="s">
        <v>2722</v>
      </c>
      <c r="E664" s="2" t="s">
        <v>2175</v>
      </c>
      <c r="F664" s="2">
        <v>45.22</v>
      </c>
      <c r="G664" s="2">
        <v>54.78</v>
      </c>
      <c r="H664" s="2" t="s">
        <v>26</v>
      </c>
      <c r="I664" s="2" t="str">
        <f t="shared" si="20"/>
        <v/>
      </c>
      <c r="J664" s="2">
        <f t="shared" si="21"/>
        <v>1</v>
      </c>
      <c r="K664" s="2">
        <v>2017</v>
      </c>
      <c r="L664" s="2" t="s">
        <v>36</v>
      </c>
    </row>
    <row r="665" spans="1:12" x14ac:dyDescent="0.2">
      <c r="A665" s="1" t="s">
        <v>177</v>
      </c>
      <c r="B665" s="2" t="s">
        <v>3653</v>
      </c>
      <c r="C665" s="2" t="s">
        <v>24</v>
      </c>
      <c r="D665" s="2">
        <v>730000</v>
      </c>
      <c r="E665" s="2" t="s">
        <v>3438</v>
      </c>
      <c r="F665" s="2">
        <v>45.24</v>
      </c>
      <c r="G665" s="2">
        <v>54.76</v>
      </c>
      <c r="H665" s="2" t="s">
        <v>26</v>
      </c>
      <c r="I665" s="2" t="str">
        <f t="shared" si="20"/>
        <v/>
      </c>
      <c r="J665" s="2">
        <f t="shared" si="21"/>
        <v>1</v>
      </c>
      <c r="K665" s="2">
        <v>2020</v>
      </c>
      <c r="L665" s="2" t="s">
        <v>49</v>
      </c>
    </row>
    <row r="666" spans="1:12" x14ac:dyDescent="0.2">
      <c r="A666" s="1" t="s">
        <v>280</v>
      </c>
      <c r="B666" s="2" t="s">
        <v>4458</v>
      </c>
      <c r="C666" s="2" t="s">
        <v>24</v>
      </c>
      <c r="D666" s="4">
        <v>2800000</v>
      </c>
      <c r="E666" s="2" t="s">
        <v>3438</v>
      </c>
      <c r="F666" s="2">
        <v>45.4</v>
      </c>
      <c r="G666" s="2">
        <v>54.7</v>
      </c>
      <c r="H666" s="2" t="s">
        <v>26</v>
      </c>
      <c r="I666" s="2" t="str">
        <f t="shared" si="20"/>
        <v/>
      </c>
      <c r="J666" s="2">
        <f t="shared" si="21"/>
        <v>1</v>
      </c>
      <c r="K666" s="2">
        <v>2008</v>
      </c>
      <c r="L666" s="2" t="s">
        <v>49</v>
      </c>
    </row>
    <row r="667" spans="1:12" x14ac:dyDescent="0.2">
      <c r="A667" s="1" t="s">
        <v>22</v>
      </c>
      <c r="B667" s="2" t="s">
        <v>4093</v>
      </c>
      <c r="C667" s="2" t="s">
        <v>24</v>
      </c>
      <c r="D667" s="4">
        <v>60000000</v>
      </c>
      <c r="E667" s="2" t="s">
        <v>3438</v>
      </c>
      <c r="F667" s="2">
        <v>45.3</v>
      </c>
      <c r="G667" s="2">
        <v>54.7</v>
      </c>
      <c r="H667" s="2" t="s">
        <v>26</v>
      </c>
      <c r="I667" s="2" t="str">
        <f t="shared" si="20"/>
        <v/>
      </c>
      <c r="J667" s="2">
        <f t="shared" si="21"/>
        <v>1</v>
      </c>
      <c r="K667" s="2">
        <v>2014</v>
      </c>
      <c r="L667" s="2" t="s">
        <v>21</v>
      </c>
    </row>
    <row r="668" spans="1:12" x14ac:dyDescent="0.2">
      <c r="A668" s="1" t="s">
        <v>296</v>
      </c>
      <c r="B668" s="2" t="s">
        <v>2581</v>
      </c>
      <c r="C668" s="2" t="s">
        <v>15</v>
      </c>
      <c r="D668" s="2" t="s">
        <v>2582</v>
      </c>
      <c r="E668" s="2" t="s">
        <v>2175</v>
      </c>
      <c r="F668" s="2">
        <v>45.3</v>
      </c>
      <c r="G668" s="2">
        <v>54.7</v>
      </c>
      <c r="H668" s="2" t="s">
        <v>26</v>
      </c>
      <c r="I668" s="2" t="str">
        <f t="shared" si="20"/>
        <v/>
      </c>
      <c r="J668" s="2">
        <f t="shared" si="21"/>
        <v>1</v>
      </c>
      <c r="K668" s="2">
        <v>2018</v>
      </c>
      <c r="L668" s="2" t="s">
        <v>21</v>
      </c>
    </row>
    <row r="669" spans="1:12" x14ac:dyDescent="0.2">
      <c r="A669" s="1" t="s">
        <v>363</v>
      </c>
      <c r="B669" s="2" t="s">
        <v>470</v>
      </c>
      <c r="C669" s="2" t="s">
        <v>15</v>
      </c>
      <c r="D669" s="2" t="s">
        <v>472</v>
      </c>
      <c r="E669" s="2" t="s">
        <v>395</v>
      </c>
      <c r="F669" s="2">
        <v>45.3</v>
      </c>
      <c r="G669" s="2">
        <v>54.7</v>
      </c>
      <c r="H669" s="2" t="s">
        <v>26</v>
      </c>
      <c r="I669" s="2" t="str">
        <f t="shared" si="20"/>
        <v/>
      </c>
      <c r="J669" s="2">
        <f t="shared" si="21"/>
        <v>1</v>
      </c>
      <c r="K669" s="2">
        <v>2014</v>
      </c>
      <c r="L669" s="2" t="s">
        <v>21</v>
      </c>
    </row>
    <row r="670" spans="1:12" x14ac:dyDescent="0.2">
      <c r="A670" s="1" t="s">
        <v>79</v>
      </c>
      <c r="B670" s="2" t="s">
        <v>3744</v>
      </c>
      <c r="C670" s="2" t="s">
        <v>24</v>
      </c>
      <c r="D670" s="4">
        <v>30800000</v>
      </c>
      <c r="E670" s="2" t="s">
        <v>3438</v>
      </c>
      <c r="F670" s="2">
        <v>45.4</v>
      </c>
      <c r="G670" s="2">
        <v>54.7</v>
      </c>
      <c r="H670" s="2" t="s">
        <v>26</v>
      </c>
      <c r="I670" s="2" t="str">
        <f t="shared" si="20"/>
        <v/>
      </c>
      <c r="J670" s="2">
        <f t="shared" si="21"/>
        <v>1</v>
      </c>
      <c r="K670" s="2">
        <v>2012</v>
      </c>
      <c r="L670" s="2" t="s">
        <v>21</v>
      </c>
    </row>
    <row r="671" spans="1:12" x14ac:dyDescent="0.2">
      <c r="A671" s="1" t="s">
        <v>52</v>
      </c>
      <c r="B671" s="2" t="s">
        <v>416</v>
      </c>
      <c r="C671" s="2" t="s">
        <v>42</v>
      </c>
      <c r="D671" s="2" t="s">
        <v>417</v>
      </c>
      <c r="E671" s="2" t="s">
        <v>395</v>
      </c>
      <c r="F671" s="2">
        <v>45.3</v>
      </c>
      <c r="G671" s="2">
        <v>54.7</v>
      </c>
      <c r="H671" s="2" t="s">
        <v>26</v>
      </c>
      <c r="I671" s="2" t="str">
        <f t="shared" si="20"/>
        <v/>
      </c>
      <c r="J671" s="2">
        <f t="shared" si="21"/>
        <v>1</v>
      </c>
      <c r="K671" s="2">
        <v>2014</v>
      </c>
      <c r="L671" s="2" t="s">
        <v>21</v>
      </c>
    </row>
    <row r="672" spans="1:12" x14ac:dyDescent="0.2">
      <c r="A672" s="1" t="s">
        <v>363</v>
      </c>
      <c r="B672" s="2" t="s">
        <v>474</v>
      </c>
      <c r="C672" s="2" t="s">
        <v>15</v>
      </c>
      <c r="D672" s="2" t="s">
        <v>3028</v>
      </c>
      <c r="E672" s="2" t="s">
        <v>2175</v>
      </c>
      <c r="F672" s="2">
        <v>45.34</v>
      </c>
      <c r="G672" s="2">
        <v>54.66</v>
      </c>
      <c r="H672" s="2" t="s">
        <v>26</v>
      </c>
      <c r="I672" s="2" t="str">
        <f t="shared" si="20"/>
        <v/>
      </c>
      <c r="J672" s="2">
        <f t="shared" si="21"/>
        <v>1</v>
      </c>
      <c r="K672" s="2">
        <v>2009</v>
      </c>
      <c r="L672" s="2" t="s">
        <v>36</v>
      </c>
    </row>
    <row r="673" spans="1:12" x14ac:dyDescent="0.2">
      <c r="A673" s="1" t="s">
        <v>242</v>
      </c>
      <c r="B673" s="2" t="s">
        <v>243</v>
      </c>
      <c r="C673" s="2" t="s">
        <v>15</v>
      </c>
      <c r="D673" s="2" t="s">
        <v>5462</v>
      </c>
      <c r="E673" s="2" t="s">
        <v>4991</v>
      </c>
      <c r="F673" s="2">
        <v>45.4</v>
      </c>
      <c r="G673" s="2">
        <v>54.6</v>
      </c>
      <c r="H673" s="2" t="s">
        <v>26</v>
      </c>
      <c r="I673" s="2" t="str">
        <f t="shared" si="20"/>
        <v/>
      </c>
      <c r="J673" s="2">
        <f t="shared" si="21"/>
        <v>1</v>
      </c>
      <c r="K673" s="2">
        <v>2004</v>
      </c>
      <c r="L673" s="2" t="s">
        <v>21</v>
      </c>
    </row>
    <row r="674" spans="1:12" x14ac:dyDescent="0.2">
      <c r="A674" s="1" t="s">
        <v>122</v>
      </c>
      <c r="B674" s="2" t="s">
        <v>345</v>
      </c>
      <c r="C674" s="2" t="s">
        <v>15</v>
      </c>
      <c r="D674" s="2" t="s">
        <v>346</v>
      </c>
      <c r="E674" s="2" t="s">
        <v>144</v>
      </c>
      <c r="F674" s="2">
        <v>45.4</v>
      </c>
      <c r="G674" s="2">
        <v>54.6</v>
      </c>
      <c r="H674" s="2" t="s">
        <v>26</v>
      </c>
      <c r="I674" s="2" t="str">
        <f t="shared" si="20"/>
        <v/>
      </c>
      <c r="J674" s="2">
        <f t="shared" si="21"/>
        <v>1</v>
      </c>
      <c r="K674" s="2">
        <v>2003</v>
      </c>
      <c r="L674" s="2" t="s">
        <v>36</v>
      </c>
    </row>
    <row r="675" spans="1:12" x14ac:dyDescent="0.2">
      <c r="A675" s="1" t="s">
        <v>13</v>
      </c>
      <c r="B675" s="2" t="s">
        <v>3758</v>
      </c>
      <c r="C675" s="2" t="s">
        <v>24</v>
      </c>
      <c r="D675" s="4">
        <v>21500000</v>
      </c>
      <c r="E675" s="2" t="s">
        <v>3438</v>
      </c>
      <c r="F675" s="2">
        <v>45.4</v>
      </c>
      <c r="G675" s="2">
        <v>54.6</v>
      </c>
      <c r="H675" s="2" t="s">
        <v>26</v>
      </c>
      <c r="I675" s="2" t="str">
        <f t="shared" si="20"/>
        <v/>
      </c>
      <c r="J675" s="2">
        <f t="shared" si="21"/>
        <v>1</v>
      </c>
      <c r="K675" s="2">
        <v>2002</v>
      </c>
      <c r="L675" s="2" t="s">
        <v>21</v>
      </c>
    </row>
    <row r="676" spans="1:12" x14ac:dyDescent="0.2">
      <c r="A676" s="1" t="s">
        <v>79</v>
      </c>
      <c r="B676" s="2" t="s">
        <v>4253</v>
      </c>
      <c r="C676" s="2" t="s">
        <v>24</v>
      </c>
      <c r="D676" s="4">
        <v>12000000</v>
      </c>
      <c r="E676" s="2" t="s">
        <v>3438</v>
      </c>
      <c r="F676" s="2">
        <v>45.4</v>
      </c>
      <c r="G676" s="2">
        <v>54.6</v>
      </c>
      <c r="H676" s="2" t="s">
        <v>26</v>
      </c>
      <c r="I676" s="2" t="str">
        <f t="shared" si="20"/>
        <v/>
      </c>
      <c r="J676" s="2">
        <f t="shared" si="21"/>
        <v>1</v>
      </c>
      <c r="K676" s="2">
        <v>2002</v>
      </c>
      <c r="L676" s="2" t="s">
        <v>21</v>
      </c>
    </row>
    <row r="677" spans="1:12" x14ac:dyDescent="0.2">
      <c r="A677" s="1" t="s">
        <v>83</v>
      </c>
      <c r="B677" s="2" t="s">
        <v>84</v>
      </c>
      <c r="C677" s="2" t="s">
        <v>15</v>
      </c>
      <c r="D677" s="2" t="s">
        <v>1072</v>
      </c>
      <c r="E677" s="2" t="s">
        <v>395</v>
      </c>
      <c r="F677" s="2">
        <v>45.4</v>
      </c>
      <c r="G677" s="2">
        <v>54.6</v>
      </c>
      <c r="H677" s="2" t="s">
        <v>26</v>
      </c>
      <c r="I677" s="2" t="str">
        <f t="shared" si="20"/>
        <v/>
      </c>
      <c r="J677" s="2">
        <f t="shared" si="21"/>
        <v>1</v>
      </c>
      <c r="K677" s="2">
        <v>2004</v>
      </c>
      <c r="L677" s="2" t="s">
        <v>21</v>
      </c>
    </row>
    <row r="678" spans="1:12" x14ac:dyDescent="0.2">
      <c r="A678" s="1" t="s">
        <v>180</v>
      </c>
      <c r="B678" s="2" t="s">
        <v>566</v>
      </c>
      <c r="C678" s="2" t="s">
        <v>15</v>
      </c>
      <c r="D678" s="2" t="s">
        <v>1009</v>
      </c>
      <c r="E678" s="2" t="s">
        <v>395</v>
      </c>
      <c r="F678" s="2">
        <v>45.4</v>
      </c>
      <c r="G678" s="2">
        <v>54.6</v>
      </c>
      <c r="H678" s="2" t="s">
        <v>26</v>
      </c>
      <c r="I678" s="2" t="str">
        <f t="shared" si="20"/>
        <v/>
      </c>
      <c r="J678" s="2">
        <f t="shared" si="21"/>
        <v>1</v>
      </c>
      <c r="K678" s="2">
        <v>2005</v>
      </c>
      <c r="L678" s="2" t="s">
        <v>77</v>
      </c>
    </row>
    <row r="679" spans="1:12" x14ac:dyDescent="0.2">
      <c r="A679" s="1" t="s">
        <v>23</v>
      </c>
      <c r="B679" s="2" t="s">
        <v>23</v>
      </c>
      <c r="C679" s="2" t="s">
        <v>42</v>
      </c>
      <c r="D679" s="2" t="s">
        <v>1467</v>
      </c>
      <c r="E679" s="2" t="s">
        <v>1464</v>
      </c>
      <c r="F679" s="2">
        <v>45.4</v>
      </c>
      <c r="G679" s="2">
        <v>54.6</v>
      </c>
      <c r="H679" s="2" t="s">
        <v>26</v>
      </c>
      <c r="I679" s="2" t="str">
        <f t="shared" si="20"/>
        <v/>
      </c>
      <c r="J679" s="2">
        <f t="shared" si="21"/>
        <v>1</v>
      </c>
      <c r="K679" s="2">
        <v>2006</v>
      </c>
      <c r="L679" s="2" t="s">
        <v>21</v>
      </c>
    </row>
    <row r="680" spans="1:12" x14ac:dyDescent="0.2">
      <c r="A680" s="1" t="s">
        <v>672</v>
      </c>
      <c r="B680" s="2" t="s">
        <v>673</v>
      </c>
      <c r="C680" s="2" t="s">
        <v>42</v>
      </c>
      <c r="D680" s="2" t="s">
        <v>1755</v>
      </c>
      <c r="E680" s="2" t="s">
        <v>1692</v>
      </c>
      <c r="F680" s="2">
        <v>45.4</v>
      </c>
      <c r="G680" s="2">
        <v>54.6</v>
      </c>
      <c r="H680" s="2" t="s">
        <v>26</v>
      </c>
      <c r="I680" s="2" t="str">
        <f t="shared" si="20"/>
        <v/>
      </c>
      <c r="J680" s="2">
        <f t="shared" si="21"/>
        <v>1</v>
      </c>
      <c r="K680" s="2">
        <v>2006</v>
      </c>
      <c r="L680" s="2" t="s">
        <v>49</v>
      </c>
    </row>
    <row r="681" spans="1:12" x14ac:dyDescent="0.2">
      <c r="A681" s="1" t="s">
        <v>374</v>
      </c>
      <c r="B681" s="2" t="s">
        <v>1104</v>
      </c>
      <c r="C681" s="2" t="s">
        <v>15</v>
      </c>
      <c r="D681" s="2" t="s">
        <v>2222</v>
      </c>
      <c r="E681" s="2" t="s">
        <v>2175</v>
      </c>
      <c r="F681" s="2">
        <v>45.41</v>
      </c>
      <c r="G681" s="2">
        <v>54.59</v>
      </c>
      <c r="H681" s="2" t="s">
        <v>26</v>
      </c>
      <c r="I681" s="2" t="str">
        <f t="shared" si="20"/>
        <v/>
      </c>
      <c r="J681" s="2">
        <f t="shared" si="21"/>
        <v>1</v>
      </c>
      <c r="K681" s="2">
        <v>2020</v>
      </c>
      <c r="L681" s="2" t="s">
        <v>21</v>
      </c>
    </row>
    <row r="682" spans="1:12" x14ac:dyDescent="0.2">
      <c r="A682" s="1" t="s">
        <v>116</v>
      </c>
      <c r="B682" s="2" t="s">
        <v>3646</v>
      </c>
      <c r="C682" s="2" t="s">
        <v>24</v>
      </c>
      <c r="D682" s="2">
        <v>4700000</v>
      </c>
      <c r="E682" s="2" t="s">
        <v>3438</v>
      </c>
      <c r="F682" s="2">
        <v>45.41</v>
      </c>
      <c r="G682" s="2">
        <v>54.59</v>
      </c>
      <c r="H682" s="2" t="s">
        <v>26</v>
      </c>
      <c r="I682" s="2" t="str">
        <f t="shared" si="20"/>
        <v/>
      </c>
      <c r="J682" s="2">
        <f t="shared" si="21"/>
        <v>1</v>
      </c>
      <c r="K682" s="2">
        <v>2020</v>
      </c>
      <c r="L682" s="2" t="s">
        <v>49</v>
      </c>
    </row>
    <row r="683" spans="1:12" x14ac:dyDescent="0.2">
      <c r="A683" s="1" t="s">
        <v>296</v>
      </c>
      <c r="B683" s="2" t="s">
        <v>3534</v>
      </c>
      <c r="C683" s="2" t="s">
        <v>24</v>
      </c>
      <c r="D683" s="4">
        <v>889000000</v>
      </c>
      <c r="E683" s="2" t="s">
        <v>3438</v>
      </c>
      <c r="F683" s="2">
        <v>45.47</v>
      </c>
      <c r="G683" s="2">
        <v>54.53</v>
      </c>
      <c r="H683" s="2" t="s">
        <v>26</v>
      </c>
      <c r="I683" s="2" t="str">
        <f t="shared" si="20"/>
        <v/>
      </c>
      <c r="J683" s="2">
        <f t="shared" si="21"/>
        <v>1</v>
      </c>
      <c r="K683" s="2">
        <v>2016</v>
      </c>
      <c r="L683" s="2" t="s">
        <v>21</v>
      </c>
    </row>
    <row r="684" spans="1:12" x14ac:dyDescent="0.2">
      <c r="A684" s="1" t="s">
        <v>391</v>
      </c>
      <c r="B684" s="2" t="s">
        <v>4530</v>
      </c>
      <c r="C684" s="2" t="s">
        <v>24</v>
      </c>
      <c r="D684" s="4">
        <v>10000000</v>
      </c>
      <c r="E684" s="2" t="s">
        <v>3438</v>
      </c>
      <c r="F684" s="2">
        <v>45.5</v>
      </c>
      <c r="G684" s="2">
        <v>54.5</v>
      </c>
      <c r="H684" s="2" t="s">
        <v>26</v>
      </c>
      <c r="I684" s="2" t="str">
        <f t="shared" si="20"/>
        <v/>
      </c>
      <c r="J684" s="2">
        <f t="shared" si="21"/>
        <v>1</v>
      </c>
      <c r="K684" s="2">
        <v>2006</v>
      </c>
      <c r="L684" s="2" t="s">
        <v>49</v>
      </c>
    </row>
    <row r="685" spans="1:12" x14ac:dyDescent="0.2">
      <c r="A685" s="1" t="s">
        <v>83</v>
      </c>
      <c r="B685" s="2" t="s">
        <v>84</v>
      </c>
      <c r="C685" s="2" t="s">
        <v>15</v>
      </c>
      <c r="D685" s="2" t="s">
        <v>736</v>
      </c>
      <c r="E685" s="2" t="s">
        <v>395</v>
      </c>
      <c r="F685" s="2">
        <v>45.5</v>
      </c>
      <c r="G685" s="2">
        <v>54.5</v>
      </c>
      <c r="H685" s="2" t="s">
        <v>26</v>
      </c>
      <c r="I685" s="2" t="str">
        <f t="shared" si="20"/>
        <v/>
      </c>
      <c r="J685" s="2">
        <f t="shared" si="21"/>
        <v>1</v>
      </c>
      <c r="K685" s="2">
        <v>2010</v>
      </c>
      <c r="L685" s="2" t="s">
        <v>21</v>
      </c>
    </row>
    <row r="686" spans="1:12" x14ac:dyDescent="0.2">
      <c r="A686" s="1" t="s">
        <v>52</v>
      </c>
      <c r="B686" s="2" t="s">
        <v>416</v>
      </c>
      <c r="C686" s="2" t="s">
        <v>15</v>
      </c>
      <c r="D686" s="2" t="s">
        <v>1241</v>
      </c>
      <c r="E686" s="2" t="s">
        <v>395</v>
      </c>
      <c r="F686" s="2">
        <v>45.5</v>
      </c>
      <c r="G686" s="2">
        <v>54.5</v>
      </c>
      <c r="H686" s="2" t="s">
        <v>26</v>
      </c>
      <c r="I686" s="2" t="str">
        <f t="shared" si="20"/>
        <v/>
      </c>
      <c r="J686" s="2">
        <f t="shared" si="21"/>
        <v>1</v>
      </c>
      <c r="K686" s="2">
        <v>2000</v>
      </c>
      <c r="L686" s="2" t="s">
        <v>21</v>
      </c>
    </row>
    <row r="687" spans="1:12" x14ac:dyDescent="0.2">
      <c r="A687" s="1" t="s">
        <v>56</v>
      </c>
      <c r="B687" s="2" t="s">
        <v>1109</v>
      </c>
      <c r="C687" s="2" t="s">
        <v>42</v>
      </c>
      <c r="D687" s="2" t="s">
        <v>1110</v>
      </c>
      <c r="E687" s="2" t="s">
        <v>395</v>
      </c>
      <c r="F687" s="2">
        <v>45.6</v>
      </c>
      <c r="G687" s="2">
        <v>54.4</v>
      </c>
      <c r="H687" s="2" t="s">
        <v>26</v>
      </c>
      <c r="I687" s="2" t="str">
        <f t="shared" si="20"/>
        <v/>
      </c>
      <c r="J687" s="2">
        <f t="shared" si="21"/>
        <v>1</v>
      </c>
      <c r="K687" s="2">
        <v>2004</v>
      </c>
      <c r="L687" s="2" t="s">
        <v>21</v>
      </c>
    </row>
    <row r="688" spans="1:12" x14ac:dyDescent="0.2">
      <c r="A688" s="1" t="s">
        <v>122</v>
      </c>
      <c r="B688" s="2" t="s">
        <v>682</v>
      </c>
      <c r="C688" s="2" t="s">
        <v>15</v>
      </c>
      <c r="D688" s="2" t="s">
        <v>3352</v>
      </c>
      <c r="E688" s="2" t="s">
        <v>3315</v>
      </c>
      <c r="F688" s="2">
        <v>45.6</v>
      </c>
      <c r="G688" s="2">
        <v>54.4</v>
      </c>
      <c r="H688" s="2" t="s">
        <v>26</v>
      </c>
      <c r="I688" s="2" t="str">
        <f t="shared" si="20"/>
        <v/>
      </c>
      <c r="J688" s="2">
        <f t="shared" si="21"/>
        <v>1</v>
      </c>
      <c r="K688" s="2">
        <v>2005</v>
      </c>
      <c r="L688" s="2" t="s">
        <v>77</v>
      </c>
    </row>
    <row r="689" spans="1:12" x14ac:dyDescent="0.2">
      <c r="A689" s="1" t="s">
        <v>978</v>
      </c>
      <c r="B689" s="2" t="s">
        <v>979</v>
      </c>
      <c r="C689" s="2" t="s">
        <v>15</v>
      </c>
      <c r="D689" s="2" t="s">
        <v>1085</v>
      </c>
      <c r="E689" s="2" t="s">
        <v>395</v>
      </c>
      <c r="F689" s="2">
        <v>45.6</v>
      </c>
      <c r="G689" s="2">
        <v>54.4</v>
      </c>
      <c r="H689" s="2" t="s">
        <v>26</v>
      </c>
      <c r="I689" s="2" t="str">
        <f t="shared" si="20"/>
        <v/>
      </c>
      <c r="J689" s="2">
        <f t="shared" si="21"/>
        <v>1</v>
      </c>
      <c r="K689" s="2">
        <v>2004</v>
      </c>
      <c r="L689" s="2" t="s">
        <v>21</v>
      </c>
    </row>
    <row r="690" spans="1:12" x14ac:dyDescent="0.2">
      <c r="A690" s="1" t="s">
        <v>22</v>
      </c>
      <c r="B690" s="2" t="s">
        <v>4501</v>
      </c>
      <c r="C690" s="2" t="s">
        <v>24</v>
      </c>
      <c r="D690" s="4">
        <v>37000000</v>
      </c>
      <c r="E690" s="2" t="s">
        <v>3438</v>
      </c>
      <c r="F690" s="2">
        <v>45.6</v>
      </c>
      <c r="G690" s="2">
        <v>54.4</v>
      </c>
      <c r="H690" s="2" t="s">
        <v>26</v>
      </c>
      <c r="I690" s="2" t="str">
        <f t="shared" si="20"/>
        <v/>
      </c>
      <c r="J690" s="2">
        <f t="shared" si="21"/>
        <v>1</v>
      </c>
      <c r="K690" s="2">
        <v>2006</v>
      </c>
      <c r="L690" s="2" t="s">
        <v>49</v>
      </c>
    </row>
    <row r="691" spans="1:12" x14ac:dyDescent="0.2">
      <c r="A691" s="1" t="s">
        <v>363</v>
      </c>
      <c r="B691" s="2" t="s">
        <v>470</v>
      </c>
      <c r="C691" s="2" t="s">
        <v>15</v>
      </c>
      <c r="D691" s="2" t="s">
        <v>471</v>
      </c>
      <c r="E691" s="2" t="s">
        <v>395</v>
      </c>
      <c r="F691" s="2">
        <v>45.6</v>
      </c>
      <c r="G691" s="2">
        <v>54.4</v>
      </c>
      <c r="H691" s="2" t="s">
        <v>26</v>
      </c>
      <c r="I691" s="2" t="str">
        <f t="shared" si="20"/>
        <v/>
      </c>
      <c r="J691" s="2">
        <f t="shared" si="21"/>
        <v>1</v>
      </c>
      <c r="K691" s="2">
        <v>2014</v>
      </c>
      <c r="L691" s="2" t="s">
        <v>21</v>
      </c>
    </row>
    <row r="692" spans="1:12" x14ac:dyDescent="0.2">
      <c r="A692" s="1" t="s">
        <v>180</v>
      </c>
      <c r="B692" s="2" t="s">
        <v>1658</v>
      </c>
      <c r="C692" s="2" t="s">
        <v>42</v>
      </c>
      <c r="D692" s="2" t="s">
        <v>1659</v>
      </c>
      <c r="E692" s="2" t="s">
        <v>1625</v>
      </c>
      <c r="F692" s="2">
        <v>45.6</v>
      </c>
      <c r="G692" s="2">
        <v>54.4</v>
      </c>
      <c r="H692" s="2" t="s">
        <v>26</v>
      </c>
      <c r="I692" s="2" t="str">
        <f t="shared" si="20"/>
        <v/>
      </c>
      <c r="J692" s="2">
        <f t="shared" si="21"/>
        <v>1</v>
      </c>
      <c r="K692" s="2">
        <v>2006</v>
      </c>
      <c r="L692" s="2" t="s">
        <v>49</v>
      </c>
    </row>
    <row r="693" spans="1:12" x14ac:dyDescent="0.2">
      <c r="A693" s="1" t="s">
        <v>69</v>
      </c>
      <c r="B693" s="2" t="s">
        <v>1721</v>
      </c>
      <c r="C693" s="2" t="s">
        <v>15</v>
      </c>
      <c r="D693" s="2" t="s">
        <v>5247</v>
      </c>
      <c r="E693" s="2" t="s">
        <v>4991</v>
      </c>
      <c r="F693" s="2">
        <v>45.62</v>
      </c>
      <c r="G693" s="2">
        <v>54.38</v>
      </c>
      <c r="H693" s="2" t="s">
        <v>26</v>
      </c>
      <c r="I693" s="2" t="str">
        <f t="shared" si="20"/>
        <v/>
      </c>
      <c r="J693" s="2">
        <f t="shared" si="21"/>
        <v>1</v>
      </c>
      <c r="K693" s="2">
        <v>2015</v>
      </c>
      <c r="L693" s="2" t="s">
        <v>36</v>
      </c>
    </row>
    <row r="694" spans="1:12" x14ac:dyDescent="0.2">
      <c r="A694" s="1" t="s">
        <v>223</v>
      </c>
      <c r="B694" s="2" t="s">
        <v>2352</v>
      </c>
      <c r="C694" s="2" t="s">
        <v>15</v>
      </c>
      <c r="D694" s="2" t="s">
        <v>3050</v>
      </c>
      <c r="E694" s="2" t="s">
        <v>2175</v>
      </c>
      <c r="F694" s="2">
        <v>45.63</v>
      </c>
      <c r="G694" s="2">
        <v>54.37</v>
      </c>
      <c r="H694" s="2" t="s">
        <v>26</v>
      </c>
      <c r="I694" s="2" t="str">
        <f t="shared" si="20"/>
        <v/>
      </c>
      <c r="J694" s="2">
        <f t="shared" si="21"/>
        <v>1</v>
      </c>
      <c r="K694" s="2">
        <v>2009</v>
      </c>
      <c r="L694" s="2" t="s">
        <v>36</v>
      </c>
    </row>
    <row r="695" spans="1:12" x14ac:dyDescent="0.2">
      <c r="A695" s="1" t="s">
        <v>111</v>
      </c>
      <c r="B695" s="2" t="s">
        <v>3548</v>
      </c>
      <c r="C695" s="2" t="s">
        <v>24</v>
      </c>
      <c r="D695" s="2">
        <v>96000000</v>
      </c>
      <c r="E695" s="2" t="s">
        <v>3438</v>
      </c>
      <c r="F695" s="2">
        <v>45.63</v>
      </c>
      <c r="G695" s="2">
        <v>54.37</v>
      </c>
      <c r="H695" s="2" t="s">
        <v>26</v>
      </c>
      <c r="I695" s="2" t="str">
        <f t="shared" si="20"/>
        <v/>
      </c>
      <c r="J695" s="2">
        <f t="shared" si="21"/>
        <v>1</v>
      </c>
      <c r="K695" s="2">
        <v>2020</v>
      </c>
      <c r="L695" s="2" t="s">
        <v>49</v>
      </c>
    </row>
    <row r="696" spans="1:12" x14ac:dyDescent="0.2">
      <c r="A696" s="1" t="s">
        <v>60</v>
      </c>
      <c r="B696" s="2" t="s">
        <v>2106</v>
      </c>
      <c r="C696" s="2" t="s">
        <v>15</v>
      </c>
      <c r="D696" s="2" t="s">
        <v>2107</v>
      </c>
      <c r="E696" s="2" t="s">
        <v>2105</v>
      </c>
      <c r="F696" s="2">
        <v>45.65</v>
      </c>
      <c r="G696" s="2">
        <v>54.35</v>
      </c>
      <c r="H696" s="2" t="s">
        <v>26</v>
      </c>
      <c r="I696" s="2" t="str">
        <f t="shared" si="20"/>
        <v/>
      </c>
      <c r="J696" s="2">
        <f t="shared" si="21"/>
        <v>1</v>
      </c>
      <c r="K696" s="2">
        <v>2018</v>
      </c>
      <c r="L696" s="2" t="s">
        <v>21</v>
      </c>
    </row>
    <row r="697" spans="1:12" x14ac:dyDescent="0.2">
      <c r="A697" s="1" t="s">
        <v>60</v>
      </c>
      <c r="B697" s="2" t="s">
        <v>1587</v>
      </c>
      <c r="C697" s="2" t="s">
        <v>15</v>
      </c>
      <c r="D697" s="2" t="s">
        <v>1588</v>
      </c>
      <c r="E697" s="2" t="s">
        <v>1474</v>
      </c>
      <c r="F697" s="2">
        <v>45.7</v>
      </c>
      <c r="G697" s="2">
        <v>54.3</v>
      </c>
      <c r="H697" s="2" t="s">
        <v>26</v>
      </c>
      <c r="I697" s="2" t="str">
        <f t="shared" si="20"/>
        <v/>
      </c>
      <c r="J697" s="2">
        <f t="shared" si="21"/>
        <v>1</v>
      </c>
      <c r="K697" s="2">
        <v>1994</v>
      </c>
      <c r="L697" s="2" t="s">
        <v>21</v>
      </c>
    </row>
    <row r="698" spans="1:12" x14ac:dyDescent="0.2">
      <c r="A698" s="1" t="s">
        <v>621</v>
      </c>
      <c r="B698" s="2" t="s">
        <v>5417</v>
      </c>
      <c r="C698" s="2" t="s">
        <v>15</v>
      </c>
      <c r="D698" s="2" t="s">
        <v>5418</v>
      </c>
      <c r="E698" s="2" t="s">
        <v>4991</v>
      </c>
      <c r="F698" s="2">
        <v>45.7</v>
      </c>
      <c r="G698" s="2">
        <v>54.3</v>
      </c>
      <c r="H698" s="2" t="s">
        <v>26</v>
      </c>
      <c r="I698" s="2" t="str">
        <f t="shared" si="20"/>
        <v/>
      </c>
      <c r="J698" s="2">
        <f t="shared" si="21"/>
        <v>1</v>
      </c>
      <c r="K698" s="2">
        <v>2007</v>
      </c>
      <c r="L698" s="2" t="s">
        <v>36</v>
      </c>
    </row>
    <row r="699" spans="1:12" x14ac:dyDescent="0.2">
      <c r="A699" s="1" t="s">
        <v>296</v>
      </c>
      <c r="B699" s="2" t="s">
        <v>3534</v>
      </c>
      <c r="C699" s="2" t="s">
        <v>24</v>
      </c>
      <c r="D699" s="2">
        <v>300000000</v>
      </c>
      <c r="E699" s="2" t="s">
        <v>3438</v>
      </c>
      <c r="F699" s="2">
        <v>45.77</v>
      </c>
      <c r="G699" s="2">
        <v>54.23</v>
      </c>
      <c r="H699" s="2" t="s">
        <v>26</v>
      </c>
      <c r="I699" s="2" t="str">
        <f t="shared" si="20"/>
        <v/>
      </c>
      <c r="J699" s="2">
        <f t="shared" si="21"/>
        <v>1</v>
      </c>
      <c r="K699" s="2">
        <v>2020</v>
      </c>
      <c r="L699" s="2" t="s">
        <v>49</v>
      </c>
    </row>
    <row r="700" spans="1:12" x14ac:dyDescent="0.2">
      <c r="A700" s="1" t="s">
        <v>943</v>
      </c>
      <c r="B700" s="2" t="s">
        <v>944</v>
      </c>
      <c r="C700" s="2" t="s">
        <v>15</v>
      </c>
      <c r="D700" s="2" t="s">
        <v>1561</v>
      </c>
      <c r="E700" s="2" t="s">
        <v>1474</v>
      </c>
      <c r="F700" s="2">
        <v>45.8</v>
      </c>
      <c r="G700" s="2">
        <v>54.2</v>
      </c>
      <c r="H700" s="2" t="s">
        <v>26</v>
      </c>
      <c r="I700" s="2" t="str">
        <f t="shared" si="20"/>
        <v/>
      </c>
      <c r="J700" s="2">
        <f t="shared" si="21"/>
        <v>1</v>
      </c>
      <c r="K700" s="2">
        <v>1998</v>
      </c>
      <c r="L700" s="2" t="s">
        <v>21</v>
      </c>
    </row>
    <row r="701" spans="1:12" x14ac:dyDescent="0.2">
      <c r="A701" s="1" t="s">
        <v>60</v>
      </c>
      <c r="B701" s="2" t="s">
        <v>4142</v>
      </c>
      <c r="C701" s="2" t="s">
        <v>24</v>
      </c>
      <c r="D701" s="4">
        <v>6200000</v>
      </c>
      <c r="E701" s="2" t="s">
        <v>3438</v>
      </c>
      <c r="F701" s="2">
        <v>45.8</v>
      </c>
      <c r="G701" s="2">
        <v>54.2</v>
      </c>
      <c r="H701" s="2" t="s">
        <v>26</v>
      </c>
      <c r="I701" s="2" t="str">
        <f t="shared" si="20"/>
        <v/>
      </c>
      <c r="J701" s="2">
        <f t="shared" si="21"/>
        <v>1</v>
      </c>
      <c r="K701" s="2">
        <v>2012</v>
      </c>
      <c r="L701" s="2" t="s">
        <v>21</v>
      </c>
    </row>
    <row r="702" spans="1:12" x14ac:dyDescent="0.2">
      <c r="A702" s="1" t="s">
        <v>363</v>
      </c>
      <c r="B702" s="2" t="s">
        <v>393</v>
      </c>
      <c r="C702" s="2" t="s">
        <v>15</v>
      </c>
      <c r="D702" s="2" t="s">
        <v>1775</v>
      </c>
      <c r="E702" s="2" t="s">
        <v>1692</v>
      </c>
      <c r="F702" s="2">
        <v>45.8</v>
      </c>
      <c r="G702" s="2">
        <v>54.2</v>
      </c>
      <c r="H702" s="2" t="s">
        <v>26</v>
      </c>
      <c r="I702" s="2" t="str">
        <f t="shared" si="20"/>
        <v/>
      </c>
      <c r="J702" s="2">
        <f t="shared" si="21"/>
        <v>1</v>
      </c>
      <c r="K702" s="2">
        <v>2004</v>
      </c>
      <c r="L702" s="2" t="s">
        <v>49</v>
      </c>
    </row>
    <row r="703" spans="1:12" x14ac:dyDescent="0.2">
      <c r="A703" s="1" t="s">
        <v>79</v>
      </c>
      <c r="B703" s="2" t="s">
        <v>3030</v>
      </c>
      <c r="C703" s="2" t="s">
        <v>15</v>
      </c>
      <c r="D703" s="2" t="s">
        <v>3031</v>
      </c>
      <c r="E703" s="2" t="s">
        <v>2175</v>
      </c>
      <c r="F703" s="2">
        <v>45.8</v>
      </c>
      <c r="G703" s="2">
        <v>54.2</v>
      </c>
      <c r="H703" s="2" t="s">
        <v>26</v>
      </c>
      <c r="I703" s="2" t="str">
        <f t="shared" si="20"/>
        <v/>
      </c>
      <c r="J703" s="2">
        <f t="shared" si="21"/>
        <v>1</v>
      </c>
      <c r="K703" s="2">
        <v>2009</v>
      </c>
      <c r="L703" s="2" t="s">
        <v>36</v>
      </c>
    </row>
    <row r="704" spans="1:12" x14ac:dyDescent="0.2">
      <c r="A704" s="1" t="s">
        <v>269</v>
      </c>
      <c r="B704" s="2" t="s">
        <v>4119</v>
      </c>
      <c r="C704" s="2" t="s">
        <v>24</v>
      </c>
      <c r="D704" s="4">
        <v>12000000</v>
      </c>
      <c r="E704" s="2" t="s">
        <v>3438</v>
      </c>
      <c r="F704" s="2">
        <v>45.8</v>
      </c>
      <c r="G704" s="2">
        <v>54.2</v>
      </c>
      <c r="H704" s="2" t="s">
        <v>26</v>
      </c>
      <c r="I704" s="2" t="str">
        <f t="shared" si="20"/>
        <v/>
      </c>
      <c r="J704" s="2">
        <f t="shared" si="21"/>
        <v>1</v>
      </c>
      <c r="K704" s="2">
        <v>2012</v>
      </c>
      <c r="L704" s="2" t="s">
        <v>21</v>
      </c>
    </row>
    <row r="705" spans="1:12" x14ac:dyDescent="0.2">
      <c r="A705" s="1" t="s">
        <v>220</v>
      </c>
      <c r="B705" s="2" t="s">
        <v>4799</v>
      </c>
      <c r="C705" s="2" t="s">
        <v>15</v>
      </c>
      <c r="D705" s="2" t="s">
        <v>4800</v>
      </c>
      <c r="E705" s="2" t="s">
        <v>3438</v>
      </c>
      <c r="F705" s="2">
        <v>45.8</v>
      </c>
      <c r="G705" s="2">
        <v>54.2</v>
      </c>
      <c r="H705" s="2" t="s">
        <v>26</v>
      </c>
      <c r="I705" s="2" t="str">
        <f t="shared" si="20"/>
        <v/>
      </c>
      <c r="J705" s="2">
        <f t="shared" si="21"/>
        <v>1</v>
      </c>
      <c r="K705" s="2">
        <v>1990</v>
      </c>
      <c r="L705" s="2" t="s">
        <v>21</v>
      </c>
    </row>
    <row r="706" spans="1:12" x14ac:dyDescent="0.2">
      <c r="A706" s="1" t="s">
        <v>56</v>
      </c>
      <c r="B706" s="2" t="s">
        <v>3638</v>
      </c>
      <c r="C706" s="2" t="s">
        <v>24</v>
      </c>
      <c r="D706" s="2">
        <v>19000000</v>
      </c>
      <c r="E706" s="2" t="s">
        <v>3438</v>
      </c>
      <c r="F706" s="2">
        <v>45.9</v>
      </c>
      <c r="G706" s="2">
        <v>54.1</v>
      </c>
      <c r="H706" s="2" t="s">
        <v>26</v>
      </c>
      <c r="I706" s="2" t="str">
        <f t="shared" ref="I706:I769" si="22" xml:space="preserve"> IF(H706="Pass", 1, "")</f>
        <v/>
      </c>
      <c r="J706" s="2">
        <f t="shared" ref="J706:J769" si="23" xml:space="preserve"> IF(H706="Fail", 1, "")</f>
        <v>1</v>
      </c>
      <c r="K706" s="2">
        <v>2020</v>
      </c>
      <c r="L706" s="2" t="s">
        <v>49</v>
      </c>
    </row>
    <row r="707" spans="1:12" x14ac:dyDescent="0.2">
      <c r="A707" s="1" t="s">
        <v>60</v>
      </c>
      <c r="B707" s="2" t="s">
        <v>504</v>
      </c>
      <c r="C707" s="2" t="s">
        <v>42</v>
      </c>
      <c r="D707" s="2" t="s">
        <v>1092</v>
      </c>
      <c r="E707" s="2" t="s">
        <v>1474</v>
      </c>
      <c r="F707" s="2">
        <v>45.9</v>
      </c>
      <c r="G707" s="2">
        <v>54.1</v>
      </c>
      <c r="H707" s="2" t="s">
        <v>26</v>
      </c>
      <c r="I707" s="2" t="str">
        <f t="shared" si="22"/>
        <v/>
      </c>
      <c r="J707" s="2">
        <f t="shared" si="23"/>
        <v>1</v>
      </c>
      <c r="K707" s="2">
        <v>2006</v>
      </c>
      <c r="L707" s="2" t="s">
        <v>21</v>
      </c>
    </row>
    <row r="708" spans="1:12" x14ac:dyDescent="0.2">
      <c r="A708" s="1" t="s">
        <v>296</v>
      </c>
      <c r="B708" s="2" t="s">
        <v>700</v>
      </c>
      <c r="C708" s="2" t="s">
        <v>15</v>
      </c>
      <c r="D708" s="2" t="s">
        <v>1245</v>
      </c>
      <c r="E708" s="2" t="s">
        <v>395</v>
      </c>
      <c r="F708" s="2">
        <v>45.9</v>
      </c>
      <c r="G708" s="2">
        <v>54.1</v>
      </c>
      <c r="H708" s="2" t="s">
        <v>26</v>
      </c>
      <c r="I708" s="2" t="str">
        <f t="shared" si="22"/>
        <v/>
      </c>
      <c r="J708" s="2">
        <f t="shared" si="23"/>
        <v>1</v>
      </c>
      <c r="K708" s="2">
        <v>2000</v>
      </c>
      <c r="L708" s="2" t="s">
        <v>21</v>
      </c>
    </row>
    <row r="709" spans="1:12" x14ac:dyDescent="0.2">
      <c r="A709" s="1" t="s">
        <v>535</v>
      </c>
      <c r="B709" s="2" t="s">
        <v>4194</v>
      </c>
      <c r="C709" s="2" t="s">
        <v>24</v>
      </c>
      <c r="D709" s="4">
        <v>25000000</v>
      </c>
      <c r="E709" s="2" t="s">
        <v>3438</v>
      </c>
      <c r="F709" s="2">
        <v>46</v>
      </c>
      <c r="G709" s="2">
        <v>54.1</v>
      </c>
      <c r="H709" s="2" t="s">
        <v>26</v>
      </c>
      <c r="I709" s="2" t="str">
        <f t="shared" si="22"/>
        <v/>
      </c>
      <c r="J709" s="2">
        <f t="shared" si="23"/>
        <v>1</v>
      </c>
      <c r="K709" s="2">
        <v>2006</v>
      </c>
      <c r="L709" s="2" t="s">
        <v>49</v>
      </c>
    </row>
    <row r="710" spans="1:12" x14ac:dyDescent="0.2">
      <c r="A710" s="1" t="s">
        <v>79</v>
      </c>
      <c r="B710" s="2" t="s">
        <v>3461</v>
      </c>
      <c r="C710" s="2" t="s">
        <v>24</v>
      </c>
      <c r="D710" s="2">
        <v>220000000</v>
      </c>
      <c r="E710" s="2" t="s">
        <v>3438</v>
      </c>
      <c r="F710" s="2">
        <v>45.91</v>
      </c>
      <c r="G710" s="2">
        <v>54.09</v>
      </c>
      <c r="H710" s="2" t="s">
        <v>26</v>
      </c>
      <c r="I710" s="2" t="str">
        <f t="shared" si="22"/>
        <v/>
      </c>
      <c r="J710" s="2">
        <f t="shared" si="23"/>
        <v>1</v>
      </c>
      <c r="K710" s="2">
        <v>2020</v>
      </c>
      <c r="L710" s="2" t="s">
        <v>49</v>
      </c>
    </row>
    <row r="711" spans="1:12" x14ac:dyDescent="0.2">
      <c r="A711" s="1" t="s">
        <v>205</v>
      </c>
      <c r="B711" s="2" t="s">
        <v>1012</v>
      </c>
      <c r="C711" s="2" t="s">
        <v>15</v>
      </c>
      <c r="D711" s="2" t="s">
        <v>1013</v>
      </c>
      <c r="E711" s="2" t="s">
        <v>395</v>
      </c>
      <c r="F711" s="2">
        <v>46.1</v>
      </c>
      <c r="G711" s="2">
        <v>54</v>
      </c>
      <c r="H711" s="2" t="s">
        <v>26</v>
      </c>
      <c r="I711" s="2" t="str">
        <f t="shared" si="22"/>
        <v/>
      </c>
      <c r="J711" s="2">
        <f t="shared" si="23"/>
        <v>1</v>
      </c>
      <c r="K711" s="2">
        <v>2005</v>
      </c>
      <c r="L711" s="2" t="s">
        <v>77</v>
      </c>
    </row>
    <row r="712" spans="1:12" x14ac:dyDescent="0.2">
      <c r="A712" s="1" t="s">
        <v>280</v>
      </c>
      <c r="B712" s="2" t="s">
        <v>768</v>
      </c>
      <c r="C712" s="2" t="s">
        <v>15</v>
      </c>
      <c r="D712" s="2" t="s">
        <v>769</v>
      </c>
      <c r="E712" s="2" t="s">
        <v>395</v>
      </c>
      <c r="F712" s="2">
        <v>46</v>
      </c>
      <c r="G712" s="2">
        <v>54</v>
      </c>
      <c r="H712" s="2" t="s">
        <v>26</v>
      </c>
      <c r="I712" s="2" t="str">
        <f t="shared" si="22"/>
        <v/>
      </c>
      <c r="J712" s="2">
        <f t="shared" si="23"/>
        <v>1</v>
      </c>
      <c r="K712" s="2">
        <v>2010</v>
      </c>
      <c r="L712" s="2" t="s">
        <v>21</v>
      </c>
    </row>
    <row r="713" spans="1:12" x14ac:dyDescent="0.2">
      <c r="A713" s="1" t="s">
        <v>116</v>
      </c>
      <c r="B713" s="2" t="s">
        <v>1399</v>
      </c>
      <c r="C713" s="2" t="s">
        <v>15</v>
      </c>
      <c r="D713" s="2" t="s">
        <v>1400</v>
      </c>
      <c r="E713" s="2" t="s">
        <v>395</v>
      </c>
      <c r="F713" s="2">
        <v>46</v>
      </c>
      <c r="G713" s="2">
        <v>54</v>
      </c>
      <c r="H713" s="2" t="s">
        <v>26</v>
      </c>
      <c r="I713" s="2" t="str">
        <f t="shared" si="22"/>
        <v/>
      </c>
      <c r="J713" s="2">
        <f t="shared" si="23"/>
        <v>1</v>
      </c>
      <c r="K713" s="2">
        <v>1996</v>
      </c>
      <c r="L713" s="2" t="s">
        <v>21</v>
      </c>
    </row>
    <row r="714" spans="1:12" x14ac:dyDescent="0.2">
      <c r="A714" s="1" t="s">
        <v>363</v>
      </c>
      <c r="B714" s="2" t="s">
        <v>364</v>
      </c>
      <c r="C714" s="2" t="s">
        <v>15</v>
      </c>
      <c r="D714" s="2" t="s">
        <v>3252</v>
      </c>
      <c r="E714" s="2" t="s">
        <v>2175</v>
      </c>
      <c r="F714" s="2">
        <v>46</v>
      </c>
      <c r="G714" s="2">
        <v>54</v>
      </c>
      <c r="H714" s="2" t="s">
        <v>26</v>
      </c>
      <c r="I714" s="2" t="str">
        <f t="shared" si="22"/>
        <v/>
      </c>
      <c r="J714" s="2">
        <f t="shared" si="23"/>
        <v>1</v>
      </c>
      <c r="K714" s="2">
        <v>1988</v>
      </c>
      <c r="L714" s="2" t="s">
        <v>21</v>
      </c>
    </row>
    <row r="715" spans="1:12" x14ac:dyDescent="0.2">
      <c r="A715" s="1" t="s">
        <v>69</v>
      </c>
      <c r="B715" s="2" t="s">
        <v>498</v>
      </c>
      <c r="C715" s="2" t="s">
        <v>15</v>
      </c>
      <c r="D715" s="2" t="s">
        <v>1552</v>
      </c>
      <c r="E715" s="2" t="s">
        <v>1474</v>
      </c>
      <c r="F715" s="2">
        <v>46</v>
      </c>
      <c r="G715" s="2">
        <v>54</v>
      </c>
      <c r="H715" s="2" t="s">
        <v>26</v>
      </c>
      <c r="I715" s="2" t="str">
        <f t="shared" si="22"/>
        <v/>
      </c>
      <c r="J715" s="2">
        <f t="shared" si="23"/>
        <v>1</v>
      </c>
      <c r="K715" s="2">
        <v>2002</v>
      </c>
      <c r="L715" s="2" t="s">
        <v>49</v>
      </c>
    </row>
    <row r="716" spans="1:12" x14ac:dyDescent="0.2">
      <c r="A716" s="1" t="s">
        <v>69</v>
      </c>
      <c r="B716" s="2" t="s">
        <v>720</v>
      </c>
      <c r="C716" s="2" t="s">
        <v>15</v>
      </c>
      <c r="D716" s="2" t="s">
        <v>3258</v>
      </c>
      <c r="E716" s="2" t="s">
        <v>2175</v>
      </c>
      <c r="F716" s="2">
        <v>46</v>
      </c>
      <c r="G716" s="2">
        <v>54</v>
      </c>
      <c r="H716" s="2" t="s">
        <v>26</v>
      </c>
      <c r="I716" s="2" t="str">
        <f t="shared" si="22"/>
        <v/>
      </c>
      <c r="J716" s="2">
        <f t="shared" si="23"/>
        <v>1</v>
      </c>
      <c r="K716" s="2">
        <v>1988</v>
      </c>
      <c r="L716" s="2" t="s">
        <v>21</v>
      </c>
    </row>
    <row r="717" spans="1:12" x14ac:dyDescent="0.2">
      <c r="A717" s="1" t="s">
        <v>1037</v>
      </c>
      <c r="B717" s="2" t="s">
        <v>1348</v>
      </c>
      <c r="C717" s="2" t="s">
        <v>15</v>
      </c>
      <c r="D717" s="2" t="s">
        <v>3284</v>
      </c>
      <c r="E717" s="2" t="s">
        <v>2175</v>
      </c>
      <c r="F717" s="2">
        <v>46</v>
      </c>
      <c r="G717" s="2">
        <v>54</v>
      </c>
      <c r="H717" s="2" t="s">
        <v>26</v>
      </c>
      <c r="I717" s="2" t="str">
        <f t="shared" si="22"/>
        <v/>
      </c>
      <c r="J717" s="2">
        <f t="shared" si="23"/>
        <v>1</v>
      </c>
      <c r="K717" s="2">
        <v>1988</v>
      </c>
      <c r="L717" s="2" t="s">
        <v>21</v>
      </c>
    </row>
    <row r="718" spans="1:12" x14ac:dyDescent="0.2">
      <c r="A718" s="1" t="s">
        <v>180</v>
      </c>
      <c r="B718" s="2" t="s">
        <v>566</v>
      </c>
      <c r="C718" s="2" t="s">
        <v>15</v>
      </c>
      <c r="D718" s="2" t="s">
        <v>3068</v>
      </c>
      <c r="E718" s="2" t="s">
        <v>2175</v>
      </c>
      <c r="F718" s="2">
        <v>46</v>
      </c>
      <c r="G718" s="2">
        <v>54</v>
      </c>
      <c r="H718" s="2" t="s">
        <v>26</v>
      </c>
      <c r="I718" s="2" t="str">
        <f t="shared" si="22"/>
        <v/>
      </c>
      <c r="J718" s="2">
        <f t="shared" si="23"/>
        <v>1</v>
      </c>
      <c r="K718" s="2">
        <v>2007</v>
      </c>
      <c r="L718" s="2" t="s">
        <v>36</v>
      </c>
    </row>
    <row r="719" spans="1:12" x14ac:dyDescent="0.2">
      <c r="A719" s="1" t="s">
        <v>296</v>
      </c>
      <c r="B719" s="2" t="s">
        <v>3533</v>
      </c>
      <c r="C719" s="2" t="s">
        <v>24</v>
      </c>
      <c r="D719" s="2">
        <v>123000000</v>
      </c>
      <c r="E719" s="2" t="s">
        <v>3438</v>
      </c>
      <c r="F719" s="2">
        <v>46.01</v>
      </c>
      <c r="G719" s="2">
        <v>53.99</v>
      </c>
      <c r="H719" s="2" t="s">
        <v>26</v>
      </c>
      <c r="I719" s="2" t="str">
        <f t="shared" si="22"/>
        <v/>
      </c>
      <c r="J719" s="2">
        <f t="shared" si="23"/>
        <v>1</v>
      </c>
      <c r="K719" s="2">
        <v>2020</v>
      </c>
      <c r="L719" s="2" t="s">
        <v>49</v>
      </c>
    </row>
    <row r="720" spans="1:12" x14ac:dyDescent="0.2">
      <c r="A720" s="1" t="s">
        <v>308</v>
      </c>
      <c r="B720" s="2" t="s">
        <v>3643</v>
      </c>
      <c r="C720" s="2" t="s">
        <v>24</v>
      </c>
      <c r="D720" s="2">
        <v>33400000</v>
      </c>
      <c r="E720" s="2" t="s">
        <v>3438</v>
      </c>
      <c r="F720" s="2">
        <v>46.02</v>
      </c>
      <c r="G720" s="2">
        <v>53.98</v>
      </c>
      <c r="H720" s="2" t="s">
        <v>26</v>
      </c>
      <c r="I720" s="2" t="str">
        <f t="shared" si="22"/>
        <v/>
      </c>
      <c r="J720" s="2">
        <f t="shared" si="23"/>
        <v>1</v>
      </c>
      <c r="K720" s="2">
        <v>2020</v>
      </c>
      <c r="L720" s="2" t="s">
        <v>49</v>
      </c>
    </row>
    <row r="721" spans="1:12" x14ac:dyDescent="0.2">
      <c r="A721" s="1" t="s">
        <v>363</v>
      </c>
      <c r="B721" s="2" t="s">
        <v>3570</v>
      </c>
      <c r="C721" s="2" t="s">
        <v>24</v>
      </c>
      <c r="D721" s="2">
        <v>192000000</v>
      </c>
      <c r="E721" s="2" t="s">
        <v>3438</v>
      </c>
      <c r="F721" s="2">
        <v>46.04</v>
      </c>
      <c r="G721" s="2">
        <v>53.96</v>
      </c>
      <c r="H721" s="2" t="s">
        <v>26</v>
      </c>
      <c r="I721" s="2" t="str">
        <f t="shared" si="22"/>
        <v/>
      </c>
      <c r="J721" s="2">
        <f t="shared" si="23"/>
        <v>1</v>
      </c>
      <c r="K721" s="2">
        <v>2020</v>
      </c>
      <c r="L721" s="2" t="s">
        <v>49</v>
      </c>
    </row>
    <row r="722" spans="1:12" x14ac:dyDescent="0.2">
      <c r="A722" s="1" t="s">
        <v>22</v>
      </c>
      <c r="B722" s="2" t="s">
        <v>5699</v>
      </c>
      <c r="C722" s="2" t="s">
        <v>24</v>
      </c>
      <c r="D722" s="2">
        <v>247000000</v>
      </c>
      <c r="E722" s="2" t="s">
        <v>5690</v>
      </c>
      <c r="F722" s="2">
        <v>46.07</v>
      </c>
      <c r="G722" s="2">
        <v>53.93</v>
      </c>
      <c r="H722" s="2" t="s">
        <v>26</v>
      </c>
      <c r="I722" s="2" t="str">
        <f t="shared" si="22"/>
        <v/>
      </c>
      <c r="J722" s="2">
        <f t="shared" si="23"/>
        <v>1</v>
      </c>
      <c r="K722" s="2">
        <v>2020</v>
      </c>
      <c r="L722" s="2" t="s">
        <v>49</v>
      </c>
    </row>
    <row r="723" spans="1:12" x14ac:dyDescent="0.2">
      <c r="A723" s="1" t="s">
        <v>280</v>
      </c>
      <c r="B723" s="2" t="s">
        <v>5558</v>
      </c>
      <c r="C723" s="2" t="s">
        <v>15</v>
      </c>
      <c r="D723" s="2" t="s">
        <v>5559</v>
      </c>
      <c r="E723" s="2" t="s">
        <v>4991</v>
      </c>
      <c r="F723" s="2">
        <v>46.1</v>
      </c>
      <c r="G723" s="2">
        <v>53.9</v>
      </c>
      <c r="H723" s="2" t="s">
        <v>26</v>
      </c>
      <c r="I723" s="2" t="str">
        <f t="shared" si="22"/>
        <v/>
      </c>
      <c r="J723" s="2">
        <f t="shared" si="23"/>
        <v>1</v>
      </c>
      <c r="K723" s="2">
        <v>2002</v>
      </c>
      <c r="L723" s="2" t="s">
        <v>21</v>
      </c>
    </row>
    <row r="724" spans="1:12" x14ac:dyDescent="0.2">
      <c r="A724" s="1" t="s">
        <v>13</v>
      </c>
      <c r="B724" s="2" t="s">
        <v>524</v>
      </c>
      <c r="C724" s="2" t="s">
        <v>15</v>
      </c>
      <c r="D724" s="2" t="s">
        <v>1420</v>
      </c>
      <c r="E724" s="2" t="s">
        <v>395</v>
      </c>
      <c r="F724" s="2">
        <v>46.1</v>
      </c>
      <c r="G724" s="2">
        <v>53.9</v>
      </c>
      <c r="H724" s="2" t="s">
        <v>26</v>
      </c>
      <c r="I724" s="2" t="str">
        <f t="shared" si="22"/>
        <v/>
      </c>
      <c r="J724" s="2">
        <f t="shared" si="23"/>
        <v>1</v>
      </c>
      <c r="K724" s="2">
        <v>1996</v>
      </c>
      <c r="L724" s="2" t="s">
        <v>21</v>
      </c>
    </row>
    <row r="725" spans="1:12" x14ac:dyDescent="0.2">
      <c r="A725" s="1" t="s">
        <v>69</v>
      </c>
      <c r="B725" s="2" t="s">
        <v>730</v>
      </c>
      <c r="C725" s="2" t="s">
        <v>42</v>
      </c>
      <c r="D725" s="2" t="s">
        <v>731</v>
      </c>
      <c r="E725" s="2" t="s">
        <v>395</v>
      </c>
      <c r="F725" s="2">
        <v>46.1</v>
      </c>
      <c r="G725" s="2">
        <v>53.9</v>
      </c>
      <c r="H725" s="2" t="s">
        <v>26</v>
      </c>
      <c r="I725" s="2" t="str">
        <f t="shared" si="22"/>
        <v/>
      </c>
      <c r="J725" s="2">
        <f t="shared" si="23"/>
        <v>1</v>
      </c>
      <c r="K725" s="2">
        <v>2010</v>
      </c>
      <c r="L725" s="2" t="s">
        <v>21</v>
      </c>
    </row>
    <row r="726" spans="1:12" x14ac:dyDescent="0.2">
      <c r="A726" s="1" t="s">
        <v>79</v>
      </c>
      <c r="B726" s="2" t="s">
        <v>1749</v>
      </c>
      <c r="C726" s="2" t="s">
        <v>15</v>
      </c>
      <c r="D726" s="2" t="s">
        <v>5271</v>
      </c>
      <c r="E726" s="2" t="s">
        <v>4991</v>
      </c>
      <c r="F726" s="2">
        <v>46.1</v>
      </c>
      <c r="G726" s="2">
        <v>53.9</v>
      </c>
      <c r="H726" s="2" t="s">
        <v>26</v>
      </c>
      <c r="I726" s="2" t="str">
        <f t="shared" si="22"/>
        <v/>
      </c>
      <c r="J726" s="2">
        <f t="shared" si="23"/>
        <v>1</v>
      </c>
      <c r="K726" s="2">
        <v>2014</v>
      </c>
      <c r="L726" s="2" t="s">
        <v>21</v>
      </c>
    </row>
    <row r="727" spans="1:12" x14ac:dyDescent="0.2">
      <c r="A727" s="1" t="s">
        <v>83</v>
      </c>
      <c r="B727" s="2" t="s">
        <v>84</v>
      </c>
      <c r="C727" s="2" t="s">
        <v>15</v>
      </c>
      <c r="D727" s="2" t="s">
        <v>454</v>
      </c>
      <c r="E727" s="2" t="s">
        <v>395</v>
      </c>
      <c r="F727" s="2">
        <v>46.1</v>
      </c>
      <c r="G727" s="2">
        <v>53.9</v>
      </c>
      <c r="H727" s="2" t="s">
        <v>26</v>
      </c>
      <c r="I727" s="2" t="str">
        <f t="shared" si="22"/>
        <v/>
      </c>
      <c r="J727" s="2">
        <f t="shared" si="23"/>
        <v>1</v>
      </c>
      <c r="K727" s="2">
        <v>2014</v>
      </c>
      <c r="L727" s="2" t="s">
        <v>21</v>
      </c>
    </row>
    <row r="728" spans="1:12" x14ac:dyDescent="0.2">
      <c r="A728" s="1" t="s">
        <v>108</v>
      </c>
      <c r="B728" s="2" t="s">
        <v>465</v>
      </c>
      <c r="C728" s="2" t="s">
        <v>15</v>
      </c>
      <c r="D728" s="2" t="s">
        <v>466</v>
      </c>
      <c r="E728" s="2" t="s">
        <v>395</v>
      </c>
      <c r="F728" s="2">
        <v>46.1</v>
      </c>
      <c r="G728" s="2">
        <v>53.9</v>
      </c>
      <c r="H728" s="2" t="s">
        <v>26</v>
      </c>
      <c r="I728" s="2" t="str">
        <f t="shared" si="22"/>
        <v/>
      </c>
      <c r="J728" s="2">
        <f t="shared" si="23"/>
        <v>1</v>
      </c>
      <c r="K728" s="2">
        <v>2014</v>
      </c>
      <c r="L728" s="2" t="s">
        <v>21</v>
      </c>
    </row>
    <row r="729" spans="1:12" x14ac:dyDescent="0.2">
      <c r="A729" s="1" t="s">
        <v>108</v>
      </c>
      <c r="B729" s="2" t="s">
        <v>797</v>
      </c>
      <c r="C729" s="2" t="s">
        <v>15</v>
      </c>
      <c r="D729" s="2" t="s">
        <v>1684</v>
      </c>
      <c r="E729" s="2" t="s">
        <v>1625</v>
      </c>
      <c r="F729" s="2">
        <v>46.1</v>
      </c>
      <c r="G729" s="2">
        <v>53.9</v>
      </c>
      <c r="H729" s="2" t="s">
        <v>26</v>
      </c>
      <c r="I729" s="2" t="str">
        <f t="shared" si="22"/>
        <v/>
      </c>
      <c r="J729" s="2">
        <f t="shared" si="23"/>
        <v>1</v>
      </c>
      <c r="K729" s="2">
        <v>1990</v>
      </c>
      <c r="L729" s="2" t="s">
        <v>21</v>
      </c>
    </row>
    <row r="730" spans="1:12" x14ac:dyDescent="0.2">
      <c r="A730" s="1" t="s">
        <v>23</v>
      </c>
      <c r="B730" s="2" t="s">
        <v>23</v>
      </c>
      <c r="C730" s="2" t="s">
        <v>1481</v>
      </c>
      <c r="D730" s="2" t="s">
        <v>2840</v>
      </c>
      <c r="E730" s="2" t="s">
        <v>2175</v>
      </c>
      <c r="F730" s="2">
        <v>46.1</v>
      </c>
      <c r="G730" s="2">
        <v>53.9</v>
      </c>
      <c r="H730" s="2" t="s">
        <v>26</v>
      </c>
      <c r="I730" s="2" t="str">
        <f t="shared" si="22"/>
        <v/>
      </c>
      <c r="J730" s="2">
        <f t="shared" si="23"/>
        <v>1</v>
      </c>
      <c r="K730" s="2">
        <v>2016</v>
      </c>
      <c r="L730" s="2" t="s">
        <v>21</v>
      </c>
    </row>
    <row r="731" spans="1:12" x14ac:dyDescent="0.2">
      <c r="A731" s="1" t="s">
        <v>308</v>
      </c>
      <c r="B731" s="2" t="s">
        <v>1033</v>
      </c>
      <c r="C731" s="2" t="s">
        <v>15</v>
      </c>
      <c r="D731" s="2" t="s">
        <v>1034</v>
      </c>
      <c r="E731" s="2" t="s">
        <v>395</v>
      </c>
      <c r="F731" s="2">
        <v>46.1</v>
      </c>
      <c r="G731" s="2">
        <v>53.9</v>
      </c>
      <c r="H731" s="2" t="s">
        <v>26</v>
      </c>
      <c r="I731" s="2" t="str">
        <f t="shared" si="22"/>
        <v/>
      </c>
      <c r="J731" s="2">
        <f t="shared" si="23"/>
        <v>1</v>
      </c>
      <c r="K731" s="2">
        <v>2005</v>
      </c>
      <c r="L731" s="2" t="s">
        <v>77</v>
      </c>
    </row>
    <row r="732" spans="1:12" x14ac:dyDescent="0.2">
      <c r="A732" s="1" t="s">
        <v>22</v>
      </c>
      <c r="B732" s="2" t="s">
        <v>3544</v>
      </c>
      <c r="C732" s="2" t="s">
        <v>24</v>
      </c>
      <c r="D732" s="2">
        <v>198000000</v>
      </c>
      <c r="E732" s="2" t="s">
        <v>3438</v>
      </c>
      <c r="F732" s="2">
        <v>46.11</v>
      </c>
      <c r="G732" s="2">
        <v>53.89</v>
      </c>
      <c r="H732" s="2" t="s">
        <v>26</v>
      </c>
      <c r="I732" s="2" t="str">
        <f t="shared" si="22"/>
        <v/>
      </c>
      <c r="J732" s="2">
        <f t="shared" si="23"/>
        <v>1</v>
      </c>
      <c r="K732" s="2">
        <v>2020</v>
      </c>
      <c r="L732" s="2" t="s">
        <v>49</v>
      </c>
    </row>
    <row r="733" spans="1:12" x14ac:dyDescent="0.2">
      <c r="A733" s="1" t="s">
        <v>83</v>
      </c>
      <c r="B733" s="2" t="s">
        <v>84</v>
      </c>
      <c r="C733" s="2" t="s">
        <v>15</v>
      </c>
      <c r="D733" s="2" t="s">
        <v>1740</v>
      </c>
      <c r="E733" s="2" t="s">
        <v>1692</v>
      </c>
      <c r="F733" s="2">
        <v>46.13</v>
      </c>
      <c r="G733" s="2">
        <v>53.87</v>
      </c>
      <c r="H733" s="2" t="s">
        <v>26</v>
      </c>
      <c r="I733" s="2" t="str">
        <f t="shared" si="22"/>
        <v/>
      </c>
      <c r="J733" s="2">
        <f t="shared" si="23"/>
        <v>1</v>
      </c>
      <c r="K733" s="2">
        <v>2011</v>
      </c>
      <c r="L733" s="2" t="s">
        <v>36</v>
      </c>
    </row>
    <row r="734" spans="1:12" x14ac:dyDescent="0.2">
      <c r="A734" s="1" t="s">
        <v>60</v>
      </c>
      <c r="B734" s="2" t="s">
        <v>61</v>
      </c>
      <c r="C734" s="2" t="s">
        <v>15</v>
      </c>
      <c r="D734" s="2" t="s">
        <v>5206</v>
      </c>
      <c r="E734" s="2" t="s">
        <v>4991</v>
      </c>
      <c r="F734" s="2">
        <v>46.16</v>
      </c>
      <c r="G734" s="2">
        <v>53.84</v>
      </c>
      <c r="H734" s="2" t="s">
        <v>26</v>
      </c>
      <c r="I734" s="2" t="str">
        <f t="shared" si="22"/>
        <v/>
      </c>
      <c r="J734" s="2">
        <f t="shared" si="23"/>
        <v>1</v>
      </c>
      <c r="K734" s="2">
        <v>2017</v>
      </c>
      <c r="L734" s="2" t="s">
        <v>36</v>
      </c>
    </row>
    <row r="735" spans="1:12" x14ac:dyDescent="0.2">
      <c r="A735" s="1" t="s">
        <v>13</v>
      </c>
      <c r="B735" s="2" t="s">
        <v>3460</v>
      </c>
      <c r="C735" s="2" t="s">
        <v>15</v>
      </c>
      <c r="D735" s="2" t="s">
        <v>3668</v>
      </c>
      <c r="E735" s="2" t="s">
        <v>3438</v>
      </c>
      <c r="F735" s="2">
        <v>46.17</v>
      </c>
      <c r="G735" s="2">
        <v>53.83</v>
      </c>
      <c r="H735" s="2" t="s">
        <v>26</v>
      </c>
      <c r="I735" s="2" t="str">
        <f t="shared" si="22"/>
        <v/>
      </c>
      <c r="J735" s="2">
        <f t="shared" si="23"/>
        <v>1</v>
      </c>
      <c r="K735" s="2">
        <v>2019</v>
      </c>
      <c r="L735" s="2" t="s">
        <v>36</v>
      </c>
    </row>
    <row r="736" spans="1:12" x14ac:dyDescent="0.2">
      <c r="A736" s="1" t="s">
        <v>242</v>
      </c>
      <c r="B736" s="2" t="s">
        <v>478</v>
      </c>
      <c r="C736" s="2" t="s">
        <v>15</v>
      </c>
      <c r="D736" s="2" t="s">
        <v>2560</v>
      </c>
      <c r="E736" s="2" t="s">
        <v>2175</v>
      </c>
      <c r="F736" s="2">
        <v>46.2</v>
      </c>
      <c r="G736" s="2">
        <v>53.8</v>
      </c>
      <c r="H736" s="2" t="s">
        <v>26</v>
      </c>
      <c r="I736" s="2" t="str">
        <f t="shared" si="22"/>
        <v/>
      </c>
      <c r="J736" s="2">
        <f t="shared" si="23"/>
        <v>1</v>
      </c>
      <c r="K736" s="2">
        <v>2018</v>
      </c>
      <c r="L736" s="2" t="s">
        <v>21</v>
      </c>
    </row>
    <row r="737" spans="1:12" x14ac:dyDescent="0.2">
      <c r="A737" s="1" t="s">
        <v>205</v>
      </c>
      <c r="B737" s="2" t="s">
        <v>1303</v>
      </c>
      <c r="C737" s="2" t="s">
        <v>15</v>
      </c>
      <c r="D737" s="2" t="s">
        <v>1304</v>
      </c>
      <c r="E737" s="2" t="s">
        <v>395</v>
      </c>
      <c r="F737" s="2">
        <v>46.2</v>
      </c>
      <c r="G737" s="2">
        <v>53.8</v>
      </c>
      <c r="H737" s="2" t="s">
        <v>26</v>
      </c>
      <c r="I737" s="2" t="str">
        <f t="shared" si="22"/>
        <v/>
      </c>
      <c r="J737" s="2">
        <f t="shared" si="23"/>
        <v>1</v>
      </c>
      <c r="K737" s="2">
        <v>2000</v>
      </c>
      <c r="L737" s="2" t="s">
        <v>49</v>
      </c>
    </row>
    <row r="738" spans="1:12" x14ac:dyDescent="0.2">
      <c r="A738" s="1" t="s">
        <v>60</v>
      </c>
      <c r="B738" s="2" t="s">
        <v>504</v>
      </c>
      <c r="C738" s="2" t="s">
        <v>42</v>
      </c>
      <c r="D738" s="2" t="s">
        <v>505</v>
      </c>
      <c r="E738" s="2" t="s">
        <v>395</v>
      </c>
      <c r="F738" s="2">
        <v>46.2</v>
      </c>
      <c r="G738" s="2">
        <v>53.8</v>
      </c>
      <c r="H738" s="2" t="s">
        <v>26</v>
      </c>
      <c r="I738" s="2" t="str">
        <f t="shared" si="22"/>
        <v/>
      </c>
      <c r="J738" s="2">
        <f t="shared" si="23"/>
        <v>1</v>
      </c>
      <c r="K738" s="2">
        <v>2014</v>
      </c>
      <c r="L738" s="2" t="s">
        <v>21</v>
      </c>
    </row>
    <row r="739" spans="1:12" x14ac:dyDescent="0.2">
      <c r="A739" s="1" t="s">
        <v>296</v>
      </c>
      <c r="B739" s="2" t="s">
        <v>2040</v>
      </c>
      <c r="C739" s="2" t="s">
        <v>15</v>
      </c>
      <c r="D739" s="2" t="s">
        <v>5131</v>
      </c>
      <c r="E739" s="2" t="s">
        <v>4991</v>
      </c>
      <c r="F739" s="2">
        <v>46.2</v>
      </c>
      <c r="G739" s="2">
        <v>53.8</v>
      </c>
      <c r="H739" s="2" t="s">
        <v>26</v>
      </c>
      <c r="I739" s="2" t="str">
        <f t="shared" si="22"/>
        <v/>
      </c>
      <c r="J739" s="2">
        <f t="shared" si="23"/>
        <v>1</v>
      </c>
      <c r="K739" s="2">
        <v>2018</v>
      </c>
      <c r="L739" s="2" t="s">
        <v>21</v>
      </c>
    </row>
    <row r="740" spans="1:12" x14ac:dyDescent="0.2">
      <c r="A740" s="1" t="s">
        <v>217</v>
      </c>
      <c r="B740" s="2" t="s">
        <v>217</v>
      </c>
      <c r="C740" s="2" t="s">
        <v>15</v>
      </c>
      <c r="D740" s="2" t="s">
        <v>1176</v>
      </c>
      <c r="E740" s="2" t="s">
        <v>395</v>
      </c>
      <c r="F740" s="2">
        <v>46.2</v>
      </c>
      <c r="G740" s="2">
        <v>53.8</v>
      </c>
      <c r="H740" s="2" t="s">
        <v>26</v>
      </c>
      <c r="I740" s="2" t="str">
        <f t="shared" si="22"/>
        <v/>
      </c>
      <c r="J740" s="2">
        <f t="shared" si="23"/>
        <v>1</v>
      </c>
      <c r="K740" s="2">
        <v>2002</v>
      </c>
      <c r="L740" s="2" t="s">
        <v>21</v>
      </c>
    </row>
    <row r="741" spans="1:12" x14ac:dyDescent="0.2">
      <c r="A741" s="1" t="s">
        <v>223</v>
      </c>
      <c r="B741" s="2" t="s">
        <v>5731</v>
      </c>
      <c r="C741" s="2" t="s">
        <v>24</v>
      </c>
      <c r="D741" s="4">
        <v>310000000</v>
      </c>
      <c r="E741" s="2" t="s">
        <v>5690</v>
      </c>
      <c r="F741" s="2">
        <v>46.2</v>
      </c>
      <c r="G741" s="2">
        <v>53.8</v>
      </c>
      <c r="H741" s="2" t="s">
        <v>26</v>
      </c>
      <c r="I741" s="2" t="str">
        <f t="shared" si="22"/>
        <v/>
      </c>
      <c r="J741" s="2">
        <f t="shared" si="23"/>
        <v>1</v>
      </c>
      <c r="K741" s="2">
        <v>2006</v>
      </c>
      <c r="L741" s="2" t="s">
        <v>49</v>
      </c>
    </row>
    <row r="742" spans="1:12" x14ac:dyDescent="0.2">
      <c r="A742" s="1" t="s">
        <v>32</v>
      </c>
      <c r="B742" s="2" t="s">
        <v>401</v>
      </c>
      <c r="C742" s="2" t="s">
        <v>15</v>
      </c>
      <c r="D742" s="2" t="s">
        <v>402</v>
      </c>
      <c r="E742" s="2" t="s">
        <v>395</v>
      </c>
      <c r="F742" s="2">
        <v>46.2</v>
      </c>
      <c r="G742" s="2">
        <v>53.8</v>
      </c>
      <c r="H742" s="2" t="s">
        <v>26</v>
      </c>
      <c r="I742" s="2" t="str">
        <f t="shared" si="22"/>
        <v/>
      </c>
      <c r="J742" s="2">
        <f t="shared" si="23"/>
        <v>1</v>
      </c>
      <c r="K742" s="2">
        <v>2014</v>
      </c>
      <c r="L742" s="2" t="s">
        <v>21</v>
      </c>
    </row>
    <row r="743" spans="1:12" x14ac:dyDescent="0.2">
      <c r="A743" s="1" t="s">
        <v>177</v>
      </c>
      <c r="B743" s="2" t="s">
        <v>3977</v>
      </c>
      <c r="C743" s="2" t="s">
        <v>24</v>
      </c>
      <c r="D743" s="4">
        <v>4800000</v>
      </c>
      <c r="E743" s="2" t="s">
        <v>3438</v>
      </c>
      <c r="F743" s="2">
        <v>46.21</v>
      </c>
      <c r="G743" s="2">
        <v>53.79</v>
      </c>
      <c r="H743" s="2" t="s">
        <v>26</v>
      </c>
      <c r="I743" s="2" t="str">
        <f t="shared" si="22"/>
        <v/>
      </c>
      <c r="J743" s="2">
        <f t="shared" si="23"/>
        <v>1</v>
      </c>
      <c r="K743" s="2">
        <v>2016</v>
      </c>
      <c r="L743" s="2" t="s">
        <v>21</v>
      </c>
    </row>
    <row r="744" spans="1:12" x14ac:dyDescent="0.2">
      <c r="A744" s="1" t="s">
        <v>13</v>
      </c>
      <c r="B744" s="2" t="s">
        <v>900</v>
      </c>
      <c r="C744" s="2" t="s">
        <v>15</v>
      </c>
      <c r="D744" s="2" t="s">
        <v>2343</v>
      </c>
      <c r="E744" s="2" t="s">
        <v>2175</v>
      </c>
      <c r="F744" s="2">
        <v>46.21</v>
      </c>
      <c r="G744" s="2">
        <v>53.79</v>
      </c>
      <c r="H744" s="2" t="s">
        <v>26</v>
      </c>
      <c r="I744" s="2" t="str">
        <f t="shared" si="22"/>
        <v/>
      </c>
      <c r="J744" s="2">
        <f t="shared" si="23"/>
        <v>1</v>
      </c>
      <c r="K744" s="2">
        <v>2020</v>
      </c>
      <c r="L744" s="2" t="s">
        <v>21</v>
      </c>
    </row>
    <row r="745" spans="1:12" x14ac:dyDescent="0.2">
      <c r="A745" s="1" t="s">
        <v>217</v>
      </c>
      <c r="B745" s="2" t="s">
        <v>2012</v>
      </c>
      <c r="C745" s="2" t="s">
        <v>15</v>
      </c>
      <c r="D745" s="2" t="s">
        <v>3319</v>
      </c>
      <c r="E745" s="2" t="s">
        <v>3315</v>
      </c>
      <c r="F745" s="2">
        <v>46.29</v>
      </c>
      <c r="G745" s="2">
        <v>53.71</v>
      </c>
      <c r="H745" s="2" t="s">
        <v>26</v>
      </c>
      <c r="I745" s="2" t="str">
        <f t="shared" si="22"/>
        <v/>
      </c>
      <c r="J745" s="2">
        <f t="shared" si="23"/>
        <v>1</v>
      </c>
      <c r="K745" s="2">
        <v>2015</v>
      </c>
      <c r="L745" s="2" t="s">
        <v>36</v>
      </c>
    </row>
    <row r="746" spans="1:12" x14ac:dyDescent="0.2">
      <c r="A746" s="1" t="s">
        <v>205</v>
      </c>
      <c r="B746" s="2" t="s">
        <v>1581</v>
      </c>
      <c r="C746" s="2" t="s">
        <v>24</v>
      </c>
      <c r="D746" s="4">
        <v>270000000</v>
      </c>
      <c r="E746" s="2" t="s">
        <v>3438</v>
      </c>
      <c r="F746" s="2">
        <v>46.3</v>
      </c>
      <c r="G746" s="2">
        <v>53.7</v>
      </c>
      <c r="H746" s="2" t="s">
        <v>26</v>
      </c>
      <c r="I746" s="2" t="str">
        <f t="shared" si="22"/>
        <v/>
      </c>
      <c r="J746" s="2">
        <f t="shared" si="23"/>
        <v>1</v>
      </c>
      <c r="K746" s="2">
        <v>2014</v>
      </c>
      <c r="L746" s="2" t="s">
        <v>49</v>
      </c>
    </row>
    <row r="747" spans="1:12" x14ac:dyDescent="0.2">
      <c r="A747" s="1" t="s">
        <v>280</v>
      </c>
      <c r="B747" s="2" t="s">
        <v>1130</v>
      </c>
      <c r="C747" s="2" t="s">
        <v>15</v>
      </c>
      <c r="D747" s="2" t="s">
        <v>1133</v>
      </c>
      <c r="E747" s="2" t="s">
        <v>395</v>
      </c>
      <c r="F747" s="2">
        <v>46.3</v>
      </c>
      <c r="G747" s="2">
        <v>53.7</v>
      </c>
      <c r="H747" s="2" t="s">
        <v>26</v>
      </c>
      <c r="I747" s="2" t="str">
        <f t="shared" si="22"/>
        <v/>
      </c>
      <c r="J747" s="2">
        <f t="shared" si="23"/>
        <v>1</v>
      </c>
      <c r="K747" s="2">
        <v>2004</v>
      </c>
      <c r="L747" s="2" t="s">
        <v>49</v>
      </c>
    </row>
    <row r="748" spans="1:12" x14ac:dyDescent="0.2">
      <c r="A748" s="1" t="s">
        <v>280</v>
      </c>
      <c r="B748" s="2" t="s">
        <v>4458</v>
      </c>
      <c r="C748" s="2" t="s">
        <v>24</v>
      </c>
      <c r="D748" s="4">
        <v>11300000</v>
      </c>
      <c r="E748" s="2" t="s">
        <v>3438</v>
      </c>
      <c r="F748" s="2">
        <v>46.3</v>
      </c>
      <c r="G748" s="2">
        <v>53.7</v>
      </c>
      <c r="H748" s="2" t="s">
        <v>26</v>
      </c>
      <c r="I748" s="2" t="str">
        <f t="shared" si="22"/>
        <v/>
      </c>
      <c r="J748" s="2">
        <f t="shared" si="23"/>
        <v>1</v>
      </c>
      <c r="K748" s="2">
        <v>2008</v>
      </c>
      <c r="L748" s="2" t="s">
        <v>49</v>
      </c>
    </row>
    <row r="749" spans="1:12" x14ac:dyDescent="0.2">
      <c r="A749" s="1" t="s">
        <v>177</v>
      </c>
      <c r="B749" s="2" t="s">
        <v>3893</v>
      </c>
      <c r="C749" s="2" t="s">
        <v>24</v>
      </c>
      <c r="D749" s="4">
        <v>2500000</v>
      </c>
      <c r="E749" s="2" t="s">
        <v>3438</v>
      </c>
      <c r="F749" s="2">
        <v>46.3</v>
      </c>
      <c r="G749" s="2">
        <v>53.7</v>
      </c>
      <c r="H749" s="2" t="s">
        <v>26</v>
      </c>
      <c r="I749" s="2" t="str">
        <f t="shared" si="22"/>
        <v/>
      </c>
      <c r="J749" s="2">
        <f t="shared" si="23"/>
        <v>1</v>
      </c>
      <c r="K749" s="2">
        <v>2006</v>
      </c>
      <c r="L749" s="2" t="s">
        <v>21</v>
      </c>
    </row>
    <row r="750" spans="1:12" x14ac:dyDescent="0.2">
      <c r="A750" s="1" t="s">
        <v>511</v>
      </c>
      <c r="B750" s="2" t="s">
        <v>1030</v>
      </c>
      <c r="C750" s="2" t="s">
        <v>15</v>
      </c>
      <c r="D750" s="2" t="s">
        <v>3085</v>
      </c>
      <c r="E750" s="2" t="s">
        <v>2175</v>
      </c>
      <c r="F750" s="2">
        <v>46.3</v>
      </c>
      <c r="G750" s="2">
        <v>53.7</v>
      </c>
      <c r="H750" s="2" t="s">
        <v>26</v>
      </c>
      <c r="I750" s="2" t="str">
        <f t="shared" si="22"/>
        <v/>
      </c>
      <c r="J750" s="2">
        <f t="shared" si="23"/>
        <v>1</v>
      </c>
      <c r="K750" s="2">
        <v>2007</v>
      </c>
      <c r="L750" s="2" t="s">
        <v>36</v>
      </c>
    </row>
    <row r="751" spans="1:12" x14ac:dyDescent="0.2">
      <c r="A751" s="1" t="s">
        <v>287</v>
      </c>
      <c r="B751" s="2" t="s">
        <v>287</v>
      </c>
      <c r="C751" s="2" t="s">
        <v>15</v>
      </c>
      <c r="D751" s="2" t="s">
        <v>1095</v>
      </c>
      <c r="E751" s="2" t="s">
        <v>395</v>
      </c>
      <c r="F751" s="2">
        <v>46.3</v>
      </c>
      <c r="G751" s="2">
        <v>53.7</v>
      </c>
      <c r="H751" s="2" t="s">
        <v>26</v>
      </c>
      <c r="I751" s="2" t="str">
        <f t="shared" si="22"/>
        <v/>
      </c>
      <c r="J751" s="2">
        <f t="shared" si="23"/>
        <v>1</v>
      </c>
      <c r="K751" s="2">
        <v>2004</v>
      </c>
      <c r="L751" s="2" t="s">
        <v>21</v>
      </c>
    </row>
    <row r="752" spans="1:12" x14ac:dyDescent="0.2">
      <c r="A752" s="1" t="s">
        <v>116</v>
      </c>
      <c r="B752" s="2" t="s">
        <v>1416</v>
      </c>
      <c r="C752" s="2" t="s">
        <v>15</v>
      </c>
      <c r="D752" s="2" t="s">
        <v>1383</v>
      </c>
      <c r="E752" s="2" t="s">
        <v>395</v>
      </c>
      <c r="F752" s="2">
        <v>46.3</v>
      </c>
      <c r="G752" s="2">
        <v>53.7</v>
      </c>
      <c r="H752" s="2" t="s">
        <v>26</v>
      </c>
      <c r="I752" s="2" t="str">
        <f t="shared" si="22"/>
        <v/>
      </c>
      <c r="J752" s="2">
        <f t="shared" si="23"/>
        <v>1</v>
      </c>
      <c r="K752" s="2">
        <v>1996</v>
      </c>
      <c r="L752" s="2" t="s">
        <v>21</v>
      </c>
    </row>
    <row r="753" spans="1:12" x14ac:dyDescent="0.2">
      <c r="A753" s="1" t="s">
        <v>223</v>
      </c>
      <c r="B753" s="2" t="s">
        <v>1562</v>
      </c>
      <c r="C753" s="2" t="s">
        <v>15</v>
      </c>
      <c r="D753" s="2" t="s">
        <v>1563</v>
      </c>
      <c r="E753" s="2" t="s">
        <v>1474</v>
      </c>
      <c r="F753" s="2">
        <v>46.3</v>
      </c>
      <c r="G753" s="2">
        <v>53.7</v>
      </c>
      <c r="H753" s="2" t="s">
        <v>26</v>
      </c>
      <c r="I753" s="2" t="str">
        <f t="shared" si="22"/>
        <v/>
      </c>
      <c r="J753" s="2">
        <f t="shared" si="23"/>
        <v>1</v>
      </c>
      <c r="K753" s="2">
        <v>1998</v>
      </c>
      <c r="L753" s="2" t="s">
        <v>21</v>
      </c>
    </row>
    <row r="754" spans="1:12" x14ac:dyDescent="0.2">
      <c r="A754" s="1" t="s">
        <v>293</v>
      </c>
      <c r="B754" s="2" t="s">
        <v>2901</v>
      </c>
      <c r="C754" s="2" t="s">
        <v>15</v>
      </c>
      <c r="D754" s="2" t="s">
        <v>2902</v>
      </c>
      <c r="E754" s="2" t="s">
        <v>2175</v>
      </c>
      <c r="F754" s="2">
        <v>46.35</v>
      </c>
      <c r="G754" s="2">
        <v>53.65</v>
      </c>
      <c r="H754" s="2" t="s">
        <v>26</v>
      </c>
      <c r="I754" s="2" t="str">
        <f t="shared" si="22"/>
        <v/>
      </c>
      <c r="J754" s="2">
        <f t="shared" si="23"/>
        <v>1</v>
      </c>
      <c r="K754" s="2">
        <v>2016</v>
      </c>
      <c r="L754" s="2" t="s">
        <v>21</v>
      </c>
    </row>
    <row r="755" spans="1:12" x14ac:dyDescent="0.2">
      <c r="A755" s="1" t="s">
        <v>672</v>
      </c>
      <c r="B755" s="2" t="s">
        <v>673</v>
      </c>
      <c r="C755" s="2" t="s">
        <v>15</v>
      </c>
      <c r="D755" s="2" t="s">
        <v>2394</v>
      </c>
      <c r="E755" s="2" t="s">
        <v>2175</v>
      </c>
      <c r="F755" s="2">
        <v>46.37</v>
      </c>
      <c r="G755" s="2">
        <v>53.63</v>
      </c>
      <c r="H755" s="2" t="s">
        <v>26</v>
      </c>
      <c r="I755" s="2" t="str">
        <f t="shared" si="22"/>
        <v/>
      </c>
      <c r="J755" s="2">
        <f t="shared" si="23"/>
        <v>1</v>
      </c>
      <c r="K755" s="2">
        <v>2020</v>
      </c>
      <c r="L755" s="2" t="s">
        <v>49</v>
      </c>
    </row>
    <row r="756" spans="1:12" x14ac:dyDescent="0.2">
      <c r="A756" s="1" t="s">
        <v>391</v>
      </c>
      <c r="B756" s="2" t="s">
        <v>392</v>
      </c>
      <c r="C756" s="2" t="s">
        <v>15</v>
      </c>
      <c r="D756" s="2" t="s">
        <v>561</v>
      </c>
      <c r="E756" s="2" t="s">
        <v>395</v>
      </c>
      <c r="F756" s="2">
        <v>46.4</v>
      </c>
      <c r="G756" s="2">
        <v>53.6</v>
      </c>
      <c r="H756" s="2" t="s">
        <v>26</v>
      </c>
      <c r="I756" s="2" t="str">
        <f t="shared" si="22"/>
        <v/>
      </c>
      <c r="J756" s="2">
        <f t="shared" si="23"/>
        <v>1</v>
      </c>
      <c r="K756" s="2">
        <v>2012</v>
      </c>
      <c r="L756" s="2" t="s">
        <v>21</v>
      </c>
    </row>
    <row r="757" spans="1:12" x14ac:dyDescent="0.2">
      <c r="A757" s="1" t="s">
        <v>511</v>
      </c>
      <c r="B757" s="2" t="s">
        <v>511</v>
      </c>
      <c r="C757" s="2" t="s">
        <v>15</v>
      </c>
      <c r="D757" s="2" t="s">
        <v>512</v>
      </c>
      <c r="E757" s="2" t="s">
        <v>395</v>
      </c>
      <c r="F757" s="2">
        <v>46.5</v>
      </c>
      <c r="G757" s="2">
        <v>53.6</v>
      </c>
      <c r="H757" s="2" t="s">
        <v>26</v>
      </c>
      <c r="I757" s="2" t="str">
        <f t="shared" si="22"/>
        <v/>
      </c>
      <c r="J757" s="2">
        <f t="shared" si="23"/>
        <v>1</v>
      </c>
      <c r="K757" s="2">
        <v>2014</v>
      </c>
      <c r="L757" s="2" t="s">
        <v>21</v>
      </c>
    </row>
    <row r="758" spans="1:12" x14ac:dyDescent="0.2">
      <c r="A758" s="1" t="s">
        <v>60</v>
      </c>
      <c r="B758" s="2" t="s">
        <v>327</v>
      </c>
      <c r="C758" s="2" t="s">
        <v>42</v>
      </c>
      <c r="D758" s="2" t="s">
        <v>1048</v>
      </c>
      <c r="E758" s="2" t="s">
        <v>395</v>
      </c>
      <c r="F758" s="2">
        <v>46.5</v>
      </c>
      <c r="G758" s="2">
        <v>53.6</v>
      </c>
      <c r="H758" s="2" t="s">
        <v>26</v>
      </c>
      <c r="I758" s="2" t="str">
        <f t="shared" si="22"/>
        <v/>
      </c>
      <c r="J758" s="2">
        <f t="shared" si="23"/>
        <v>1</v>
      </c>
      <c r="K758" s="2">
        <v>2004</v>
      </c>
      <c r="L758" s="2" t="s">
        <v>21</v>
      </c>
    </row>
    <row r="759" spans="1:12" x14ac:dyDescent="0.2">
      <c r="A759" s="1" t="s">
        <v>13</v>
      </c>
      <c r="B759" s="2" t="s">
        <v>3044</v>
      </c>
      <c r="C759" s="2" t="s">
        <v>15</v>
      </c>
      <c r="D759" s="2" t="s">
        <v>3107</v>
      </c>
      <c r="E759" s="2" t="s">
        <v>2175</v>
      </c>
      <c r="F759" s="2">
        <v>46.4</v>
      </c>
      <c r="G759" s="2">
        <v>53.6</v>
      </c>
      <c r="H759" s="2" t="s">
        <v>26</v>
      </c>
      <c r="I759" s="2" t="str">
        <f t="shared" si="22"/>
        <v/>
      </c>
      <c r="J759" s="2">
        <f t="shared" si="23"/>
        <v>1</v>
      </c>
      <c r="K759" s="2">
        <v>2005</v>
      </c>
      <c r="L759" s="2" t="s">
        <v>36</v>
      </c>
    </row>
    <row r="760" spans="1:12" x14ac:dyDescent="0.2">
      <c r="A760" s="1" t="s">
        <v>521</v>
      </c>
      <c r="B760" s="2" t="s">
        <v>3943</v>
      </c>
      <c r="C760" s="2" t="s">
        <v>24</v>
      </c>
      <c r="D760" s="4">
        <v>29790000</v>
      </c>
      <c r="E760" s="2" t="s">
        <v>3438</v>
      </c>
      <c r="F760" s="2">
        <v>46.4</v>
      </c>
      <c r="G760" s="2">
        <v>53.6</v>
      </c>
      <c r="H760" s="2" t="s">
        <v>26</v>
      </c>
      <c r="I760" s="2" t="str">
        <f t="shared" si="22"/>
        <v/>
      </c>
      <c r="J760" s="2">
        <f t="shared" si="23"/>
        <v>1</v>
      </c>
      <c r="K760" s="2">
        <v>1998</v>
      </c>
      <c r="L760" s="2" t="s">
        <v>21</v>
      </c>
    </row>
    <row r="761" spans="1:12" x14ac:dyDescent="0.2">
      <c r="A761" s="1" t="s">
        <v>150</v>
      </c>
      <c r="B761" s="2" t="s">
        <v>3219</v>
      </c>
      <c r="C761" s="2" t="s">
        <v>15</v>
      </c>
      <c r="D761" s="2" t="s">
        <v>3220</v>
      </c>
      <c r="E761" s="2" t="s">
        <v>2175</v>
      </c>
      <c r="F761" s="2">
        <v>46.4</v>
      </c>
      <c r="G761" s="2">
        <v>53.6</v>
      </c>
      <c r="H761" s="2" t="s">
        <v>26</v>
      </c>
      <c r="I761" s="2" t="str">
        <f t="shared" si="22"/>
        <v/>
      </c>
      <c r="J761" s="2">
        <f t="shared" si="23"/>
        <v>1</v>
      </c>
      <c r="K761" s="2">
        <v>1990</v>
      </c>
      <c r="L761" s="2" t="s">
        <v>21</v>
      </c>
    </row>
    <row r="762" spans="1:12" x14ac:dyDescent="0.2">
      <c r="A762" s="1" t="s">
        <v>296</v>
      </c>
      <c r="B762" s="2" t="s">
        <v>700</v>
      </c>
      <c r="C762" s="2" t="s">
        <v>1230</v>
      </c>
      <c r="D762" s="2" t="s">
        <v>1577</v>
      </c>
      <c r="E762" s="2" t="s">
        <v>1474</v>
      </c>
      <c r="F762" s="2">
        <v>46.4</v>
      </c>
      <c r="G762" s="2">
        <v>53.6</v>
      </c>
      <c r="H762" s="2" t="s">
        <v>26</v>
      </c>
      <c r="I762" s="2" t="str">
        <f t="shared" si="22"/>
        <v/>
      </c>
      <c r="J762" s="2">
        <f t="shared" si="23"/>
        <v>1</v>
      </c>
      <c r="K762" s="2">
        <v>1996</v>
      </c>
      <c r="L762" s="2" t="s">
        <v>21</v>
      </c>
    </row>
    <row r="763" spans="1:12" x14ac:dyDescent="0.2">
      <c r="A763" s="1" t="s">
        <v>363</v>
      </c>
      <c r="B763" s="2" t="s">
        <v>712</v>
      </c>
      <c r="C763" s="2" t="s">
        <v>15</v>
      </c>
      <c r="D763" s="2" t="s">
        <v>1165</v>
      </c>
      <c r="E763" s="2" t="s">
        <v>395</v>
      </c>
      <c r="F763" s="2">
        <v>46.4</v>
      </c>
      <c r="G763" s="2">
        <v>53.6</v>
      </c>
      <c r="H763" s="2" t="s">
        <v>26</v>
      </c>
      <c r="I763" s="2" t="str">
        <f t="shared" si="22"/>
        <v/>
      </c>
      <c r="J763" s="2">
        <f t="shared" si="23"/>
        <v>1</v>
      </c>
      <c r="K763" s="2">
        <v>2002</v>
      </c>
      <c r="L763" s="2" t="s">
        <v>21</v>
      </c>
    </row>
    <row r="764" spans="1:12" x14ac:dyDescent="0.2">
      <c r="A764" s="1" t="s">
        <v>269</v>
      </c>
      <c r="B764" s="2" t="s">
        <v>270</v>
      </c>
      <c r="C764" s="2" t="s">
        <v>15</v>
      </c>
      <c r="D764" s="2" t="s">
        <v>4851</v>
      </c>
      <c r="E764" s="2" t="s">
        <v>4810</v>
      </c>
      <c r="F764" s="2">
        <v>46.4</v>
      </c>
      <c r="G764" s="2">
        <v>53.6</v>
      </c>
      <c r="H764" s="2" t="s">
        <v>26</v>
      </c>
      <c r="I764" s="2" t="str">
        <f t="shared" si="22"/>
        <v/>
      </c>
      <c r="J764" s="2">
        <f t="shared" si="23"/>
        <v>1</v>
      </c>
      <c r="K764" s="2">
        <v>2008</v>
      </c>
      <c r="L764" s="2" t="s">
        <v>49</v>
      </c>
    </row>
    <row r="765" spans="1:12" x14ac:dyDescent="0.2">
      <c r="A765" s="1" t="s">
        <v>180</v>
      </c>
      <c r="B765" s="2" t="s">
        <v>1676</v>
      </c>
      <c r="C765" s="2" t="s">
        <v>15</v>
      </c>
      <c r="D765" s="2" t="s">
        <v>2811</v>
      </c>
      <c r="E765" s="2" t="s">
        <v>2175</v>
      </c>
      <c r="F765" s="2">
        <v>46.4</v>
      </c>
      <c r="G765" s="2">
        <v>53.6</v>
      </c>
      <c r="H765" s="2" t="s">
        <v>26</v>
      </c>
      <c r="I765" s="2" t="str">
        <f t="shared" si="22"/>
        <v/>
      </c>
      <c r="J765" s="2">
        <f t="shared" si="23"/>
        <v>1</v>
      </c>
      <c r="K765" s="2">
        <v>2016</v>
      </c>
      <c r="L765" s="2" t="s">
        <v>21</v>
      </c>
    </row>
    <row r="766" spans="1:12" x14ac:dyDescent="0.2">
      <c r="A766" s="1" t="s">
        <v>13</v>
      </c>
      <c r="B766" s="2" t="s">
        <v>524</v>
      </c>
      <c r="C766" s="2" t="s">
        <v>15</v>
      </c>
      <c r="D766" s="2" t="s">
        <v>2409</v>
      </c>
      <c r="E766" s="2" t="s">
        <v>2175</v>
      </c>
      <c r="F766" s="2">
        <v>46.43</v>
      </c>
      <c r="G766" s="2">
        <v>53.57</v>
      </c>
      <c r="H766" s="2" t="s">
        <v>26</v>
      </c>
      <c r="I766" s="2" t="str">
        <f t="shared" si="22"/>
        <v/>
      </c>
      <c r="J766" s="2">
        <f t="shared" si="23"/>
        <v>1</v>
      </c>
      <c r="K766" s="2">
        <v>2020</v>
      </c>
      <c r="L766" s="2" t="s">
        <v>49</v>
      </c>
    </row>
    <row r="767" spans="1:12" x14ac:dyDescent="0.2">
      <c r="A767" s="1" t="s">
        <v>91</v>
      </c>
      <c r="B767" s="2" t="s">
        <v>3492</v>
      </c>
      <c r="C767" s="2" t="s">
        <v>24</v>
      </c>
      <c r="D767" s="4">
        <v>130000000</v>
      </c>
      <c r="E767" s="2" t="s">
        <v>3438</v>
      </c>
      <c r="F767" s="2">
        <v>46.5</v>
      </c>
      <c r="G767" s="2">
        <v>53.5</v>
      </c>
      <c r="H767" s="2" t="s">
        <v>26</v>
      </c>
      <c r="I767" s="2" t="str">
        <f t="shared" si="22"/>
        <v/>
      </c>
      <c r="J767" s="2">
        <f t="shared" si="23"/>
        <v>1</v>
      </c>
      <c r="K767" s="2">
        <v>2013</v>
      </c>
      <c r="L767" s="2" t="s">
        <v>36</v>
      </c>
    </row>
    <row r="768" spans="1:12" x14ac:dyDescent="0.2">
      <c r="A768" s="1" t="s">
        <v>23</v>
      </c>
      <c r="B768" s="2" t="s">
        <v>23</v>
      </c>
      <c r="C768" s="2" t="s">
        <v>24</v>
      </c>
      <c r="D768" s="4">
        <v>220000000</v>
      </c>
      <c r="E768" s="2" t="s">
        <v>17</v>
      </c>
      <c r="F768" s="2">
        <v>46.5</v>
      </c>
      <c r="G768" s="2">
        <v>53.5</v>
      </c>
      <c r="H768" s="2" t="s">
        <v>26</v>
      </c>
      <c r="I768" s="2" t="str">
        <f t="shared" si="22"/>
        <v/>
      </c>
      <c r="J768" s="2">
        <f t="shared" si="23"/>
        <v>1</v>
      </c>
      <c r="K768" s="2">
        <v>2000</v>
      </c>
      <c r="L768" s="2" t="s">
        <v>49</v>
      </c>
    </row>
    <row r="769" spans="1:12" x14ac:dyDescent="0.2">
      <c r="A769" s="1" t="s">
        <v>339</v>
      </c>
      <c r="B769" s="2" t="s">
        <v>708</v>
      </c>
      <c r="C769" s="2" t="s">
        <v>15</v>
      </c>
      <c r="D769" s="2" t="s">
        <v>2656</v>
      </c>
      <c r="E769" s="2" t="s">
        <v>2175</v>
      </c>
      <c r="F769" s="2">
        <v>46.51</v>
      </c>
      <c r="G769" s="2">
        <v>53.49</v>
      </c>
      <c r="H769" s="2" t="s">
        <v>26</v>
      </c>
      <c r="I769" s="2" t="str">
        <f t="shared" si="22"/>
        <v/>
      </c>
      <c r="J769" s="2">
        <f t="shared" si="23"/>
        <v>1</v>
      </c>
      <c r="K769" s="2">
        <v>2018</v>
      </c>
      <c r="L769" s="2" t="s">
        <v>49</v>
      </c>
    </row>
    <row r="770" spans="1:12" x14ac:dyDescent="0.2">
      <c r="A770" s="1" t="s">
        <v>13</v>
      </c>
      <c r="B770" s="2" t="s">
        <v>3571</v>
      </c>
      <c r="C770" s="2" t="s">
        <v>24</v>
      </c>
      <c r="D770" s="2">
        <v>17900000</v>
      </c>
      <c r="E770" s="2" t="s">
        <v>3438</v>
      </c>
      <c r="F770" s="2">
        <v>46.52</v>
      </c>
      <c r="G770" s="2">
        <v>53.48</v>
      </c>
      <c r="H770" s="2" t="s">
        <v>26</v>
      </c>
      <c r="I770" s="2" t="str">
        <f t="shared" ref="I770:I833" si="24" xml:space="preserve"> IF(H770="Pass", 1, "")</f>
        <v/>
      </c>
      <c r="J770" s="2">
        <f t="shared" ref="J770:J833" si="25" xml:space="preserve"> IF(H770="Fail", 1, "")</f>
        <v>1</v>
      </c>
      <c r="K770" s="2">
        <v>2020</v>
      </c>
      <c r="L770" s="2" t="s">
        <v>49</v>
      </c>
    </row>
    <row r="771" spans="1:12" x14ac:dyDescent="0.2">
      <c r="A771" s="1" t="s">
        <v>420</v>
      </c>
      <c r="B771" s="2" t="s">
        <v>3591</v>
      </c>
      <c r="C771" s="2" t="s">
        <v>24</v>
      </c>
      <c r="D771" s="2">
        <v>23000000</v>
      </c>
      <c r="E771" s="2" t="s">
        <v>3438</v>
      </c>
      <c r="F771" s="2">
        <v>46.58</v>
      </c>
      <c r="G771" s="2">
        <v>53.42</v>
      </c>
      <c r="H771" s="2" t="s">
        <v>26</v>
      </c>
      <c r="I771" s="2" t="str">
        <f t="shared" si="24"/>
        <v/>
      </c>
      <c r="J771" s="2">
        <f t="shared" si="25"/>
        <v>1</v>
      </c>
      <c r="K771" s="2">
        <v>2020</v>
      </c>
      <c r="L771" s="2" t="s">
        <v>49</v>
      </c>
    </row>
    <row r="772" spans="1:12" x14ac:dyDescent="0.2">
      <c r="A772" s="1" t="s">
        <v>116</v>
      </c>
      <c r="B772" s="2" t="s">
        <v>1319</v>
      </c>
      <c r="C772" s="2" t="s">
        <v>15</v>
      </c>
      <c r="D772" s="2" t="s">
        <v>1320</v>
      </c>
      <c r="E772" s="2" t="s">
        <v>395</v>
      </c>
      <c r="F772" s="2">
        <v>46.6</v>
      </c>
      <c r="G772" s="2">
        <v>53.4</v>
      </c>
      <c r="H772" s="2" t="s">
        <v>26</v>
      </c>
      <c r="I772" s="2" t="str">
        <f t="shared" si="24"/>
        <v/>
      </c>
      <c r="J772" s="2">
        <f t="shared" si="25"/>
        <v>1</v>
      </c>
      <c r="K772" s="2">
        <v>1998</v>
      </c>
      <c r="L772" s="2" t="s">
        <v>21</v>
      </c>
    </row>
    <row r="773" spans="1:12" x14ac:dyDescent="0.2">
      <c r="A773" s="1" t="s">
        <v>329</v>
      </c>
      <c r="B773" s="2" t="s">
        <v>330</v>
      </c>
      <c r="C773" s="2" t="s">
        <v>15</v>
      </c>
      <c r="D773" s="2" t="s">
        <v>1271</v>
      </c>
      <c r="E773" s="2" t="s">
        <v>395</v>
      </c>
      <c r="F773" s="2">
        <v>46.6</v>
      </c>
      <c r="G773" s="2">
        <v>53.4</v>
      </c>
      <c r="H773" s="2" t="s">
        <v>26</v>
      </c>
      <c r="I773" s="2" t="str">
        <f t="shared" si="24"/>
        <v/>
      </c>
      <c r="J773" s="2">
        <f t="shared" si="25"/>
        <v>1</v>
      </c>
      <c r="K773" s="2">
        <v>2000</v>
      </c>
      <c r="L773" s="2" t="s">
        <v>21</v>
      </c>
    </row>
    <row r="774" spans="1:12" x14ac:dyDescent="0.2">
      <c r="A774" s="1" t="s">
        <v>363</v>
      </c>
      <c r="B774" s="2" t="s">
        <v>5692</v>
      </c>
      <c r="C774" s="2" t="s">
        <v>24</v>
      </c>
      <c r="D774" s="2">
        <v>715000000</v>
      </c>
      <c r="E774" s="2" t="s">
        <v>5690</v>
      </c>
      <c r="F774" s="2">
        <v>46.64</v>
      </c>
      <c r="G774" s="2">
        <v>53.36</v>
      </c>
      <c r="H774" s="2" t="s">
        <v>26</v>
      </c>
      <c r="I774" s="2" t="str">
        <f t="shared" si="24"/>
        <v/>
      </c>
      <c r="J774" s="2">
        <f t="shared" si="25"/>
        <v>1</v>
      </c>
      <c r="K774" s="2">
        <v>2020</v>
      </c>
      <c r="L774" s="2" t="s">
        <v>49</v>
      </c>
    </row>
    <row r="775" spans="1:12" x14ac:dyDescent="0.2">
      <c r="A775" s="1" t="s">
        <v>60</v>
      </c>
      <c r="B775" s="2" t="s">
        <v>61</v>
      </c>
      <c r="C775" s="2" t="s">
        <v>15</v>
      </c>
      <c r="D775" s="2" t="s">
        <v>62</v>
      </c>
      <c r="E775" s="2" t="s">
        <v>17</v>
      </c>
      <c r="F775" s="2">
        <v>46.7</v>
      </c>
      <c r="G775" s="2">
        <v>53.3</v>
      </c>
      <c r="H775" s="2" t="s">
        <v>26</v>
      </c>
      <c r="I775" s="2" t="str">
        <f t="shared" si="24"/>
        <v/>
      </c>
      <c r="J775" s="2">
        <f t="shared" si="25"/>
        <v>1</v>
      </c>
      <c r="K775" s="2">
        <v>2010</v>
      </c>
      <c r="L775" s="2" t="s">
        <v>21</v>
      </c>
    </row>
    <row r="776" spans="1:12" x14ac:dyDescent="0.2">
      <c r="A776" s="1" t="s">
        <v>296</v>
      </c>
      <c r="B776" s="2" t="s">
        <v>841</v>
      </c>
      <c r="C776" s="2" t="s">
        <v>15</v>
      </c>
      <c r="D776" s="2" t="s">
        <v>950</v>
      </c>
      <c r="E776" s="2" t="s">
        <v>395</v>
      </c>
      <c r="F776" s="2">
        <v>46.7</v>
      </c>
      <c r="G776" s="2">
        <v>53.3</v>
      </c>
      <c r="H776" s="2" t="s">
        <v>26</v>
      </c>
      <c r="I776" s="2" t="str">
        <f t="shared" si="24"/>
        <v/>
      </c>
      <c r="J776" s="2">
        <f t="shared" si="25"/>
        <v>1</v>
      </c>
      <c r="K776" s="2">
        <v>2006</v>
      </c>
      <c r="L776" s="2" t="s">
        <v>21</v>
      </c>
    </row>
    <row r="777" spans="1:12" x14ac:dyDescent="0.2">
      <c r="A777" s="1" t="s">
        <v>79</v>
      </c>
      <c r="B777" s="2" t="s">
        <v>4084</v>
      </c>
      <c r="C777" s="2" t="s">
        <v>24</v>
      </c>
      <c r="D777" s="4">
        <v>40000000</v>
      </c>
      <c r="E777" s="2" t="s">
        <v>3438</v>
      </c>
      <c r="F777" s="2">
        <v>46.7</v>
      </c>
      <c r="G777" s="2">
        <v>53.3</v>
      </c>
      <c r="H777" s="2" t="s">
        <v>26</v>
      </c>
      <c r="I777" s="2" t="str">
        <f t="shared" si="24"/>
        <v/>
      </c>
      <c r="J777" s="2">
        <f t="shared" si="25"/>
        <v>1</v>
      </c>
      <c r="K777" s="2">
        <v>2014</v>
      </c>
      <c r="L777" s="2" t="s">
        <v>21</v>
      </c>
    </row>
    <row r="778" spans="1:12" x14ac:dyDescent="0.2">
      <c r="A778" s="1" t="s">
        <v>223</v>
      </c>
      <c r="B778" s="2" t="s">
        <v>2352</v>
      </c>
      <c r="C778" s="2" t="s">
        <v>15</v>
      </c>
      <c r="D778" s="2" t="s">
        <v>2642</v>
      </c>
      <c r="E778" s="2" t="s">
        <v>2175</v>
      </c>
      <c r="F778" s="2">
        <v>46.72</v>
      </c>
      <c r="G778" s="2">
        <v>53.28</v>
      </c>
      <c r="H778" s="2" t="s">
        <v>26</v>
      </c>
      <c r="I778" s="2" t="str">
        <f t="shared" si="24"/>
        <v/>
      </c>
      <c r="J778" s="2">
        <f t="shared" si="25"/>
        <v>1</v>
      </c>
      <c r="K778" s="2">
        <v>2018</v>
      </c>
      <c r="L778" s="2" t="s">
        <v>21</v>
      </c>
    </row>
    <row r="779" spans="1:12" x14ac:dyDescent="0.2">
      <c r="A779" s="1" t="s">
        <v>205</v>
      </c>
      <c r="B779" s="2" t="s">
        <v>1632</v>
      </c>
      <c r="C779" s="2" t="s">
        <v>15</v>
      </c>
      <c r="D779" s="2" t="s">
        <v>261</v>
      </c>
      <c r="E779" s="2" t="s">
        <v>1625</v>
      </c>
      <c r="F779" s="2">
        <v>46.8</v>
      </c>
      <c r="G779" s="2">
        <v>53.2</v>
      </c>
      <c r="H779" s="2" t="s">
        <v>26</v>
      </c>
      <c r="I779" s="2" t="str">
        <f t="shared" si="24"/>
        <v/>
      </c>
      <c r="J779" s="2">
        <f t="shared" si="25"/>
        <v>1</v>
      </c>
      <c r="K779" s="2">
        <v>2010</v>
      </c>
      <c r="L779" s="2" t="s">
        <v>21</v>
      </c>
    </row>
    <row r="780" spans="1:12" x14ac:dyDescent="0.2">
      <c r="A780" s="1" t="s">
        <v>13</v>
      </c>
      <c r="B780" s="2" t="s">
        <v>3044</v>
      </c>
      <c r="C780" s="2" t="s">
        <v>15</v>
      </c>
      <c r="D780" s="2" t="s">
        <v>3045</v>
      </c>
      <c r="E780" s="2" t="s">
        <v>2175</v>
      </c>
      <c r="F780" s="2">
        <v>46.8</v>
      </c>
      <c r="G780" s="2">
        <v>53.2</v>
      </c>
      <c r="H780" s="2" t="s">
        <v>26</v>
      </c>
      <c r="I780" s="2" t="str">
        <f t="shared" si="24"/>
        <v/>
      </c>
      <c r="J780" s="2">
        <f t="shared" si="25"/>
        <v>1</v>
      </c>
      <c r="K780" s="2">
        <v>2009</v>
      </c>
      <c r="L780" s="2" t="s">
        <v>36</v>
      </c>
    </row>
    <row r="781" spans="1:12" x14ac:dyDescent="0.2">
      <c r="A781" s="1" t="s">
        <v>137</v>
      </c>
      <c r="B781" s="2" t="s">
        <v>1371</v>
      </c>
      <c r="C781" s="2" t="s">
        <v>15</v>
      </c>
      <c r="D781" s="2" t="s">
        <v>1372</v>
      </c>
      <c r="E781" s="2" t="s">
        <v>395</v>
      </c>
      <c r="F781" s="2">
        <v>46.8</v>
      </c>
      <c r="G781" s="2">
        <v>53.2</v>
      </c>
      <c r="H781" s="2" t="s">
        <v>26</v>
      </c>
      <c r="I781" s="2" t="str">
        <f t="shared" si="24"/>
        <v/>
      </c>
      <c r="J781" s="2">
        <f t="shared" si="25"/>
        <v>1</v>
      </c>
      <c r="K781" s="2">
        <v>1998</v>
      </c>
      <c r="L781" s="2" t="s">
        <v>49</v>
      </c>
    </row>
    <row r="782" spans="1:12" x14ac:dyDescent="0.2">
      <c r="A782" s="1" t="s">
        <v>91</v>
      </c>
      <c r="B782" s="2" t="s">
        <v>589</v>
      </c>
      <c r="C782" s="2" t="s">
        <v>15</v>
      </c>
      <c r="D782" s="2" t="s">
        <v>667</v>
      </c>
      <c r="E782" s="2" t="s">
        <v>395</v>
      </c>
      <c r="F782" s="2">
        <v>46.8</v>
      </c>
      <c r="G782" s="2">
        <v>53.2</v>
      </c>
      <c r="H782" s="2" t="s">
        <v>26</v>
      </c>
      <c r="I782" s="2" t="str">
        <f t="shared" si="24"/>
        <v/>
      </c>
      <c r="J782" s="2">
        <f t="shared" si="25"/>
        <v>1</v>
      </c>
      <c r="K782" s="2">
        <v>2012</v>
      </c>
      <c r="L782" s="2" t="s">
        <v>49</v>
      </c>
    </row>
    <row r="783" spans="1:12" x14ac:dyDescent="0.2">
      <c r="A783" s="1" t="s">
        <v>329</v>
      </c>
      <c r="B783" s="2" t="s">
        <v>1294</v>
      </c>
      <c r="C783" s="2" t="s">
        <v>15</v>
      </c>
      <c r="D783" s="2" t="s">
        <v>5486</v>
      </c>
      <c r="E783" s="2" t="s">
        <v>4991</v>
      </c>
      <c r="F783" s="2">
        <v>46.8</v>
      </c>
      <c r="G783" s="2">
        <v>53.2</v>
      </c>
      <c r="H783" s="2" t="s">
        <v>26</v>
      </c>
      <c r="I783" s="2" t="str">
        <f t="shared" si="24"/>
        <v/>
      </c>
      <c r="J783" s="2">
        <f t="shared" si="25"/>
        <v>1</v>
      </c>
      <c r="K783" s="2">
        <v>2004</v>
      </c>
      <c r="L783" s="2" t="s">
        <v>21</v>
      </c>
    </row>
    <row r="784" spans="1:12" x14ac:dyDescent="0.2">
      <c r="A784" s="1" t="s">
        <v>2918</v>
      </c>
      <c r="B784" s="2" t="s">
        <v>2919</v>
      </c>
      <c r="C784" s="2" t="s">
        <v>15</v>
      </c>
      <c r="D784" s="2" t="s">
        <v>2584</v>
      </c>
      <c r="E784" s="2" t="s">
        <v>4991</v>
      </c>
      <c r="F784" s="2">
        <v>46.82</v>
      </c>
      <c r="G784" s="2">
        <v>53.18</v>
      </c>
      <c r="H784" s="2" t="s">
        <v>26</v>
      </c>
      <c r="I784" s="2" t="str">
        <f t="shared" si="24"/>
        <v/>
      </c>
      <c r="J784" s="2">
        <f t="shared" si="25"/>
        <v>1</v>
      </c>
      <c r="K784" s="2">
        <v>2018</v>
      </c>
      <c r="L784" s="2" t="s">
        <v>21</v>
      </c>
    </row>
    <row r="785" spans="1:12" x14ac:dyDescent="0.2">
      <c r="A785" s="1" t="s">
        <v>205</v>
      </c>
      <c r="B785" s="2" t="s">
        <v>4221</v>
      </c>
      <c r="C785" s="2" t="s">
        <v>24</v>
      </c>
      <c r="D785" s="4">
        <v>3000000</v>
      </c>
      <c r="E785" s="2" t="s">
        <v>3438</v>
      </c>
      <c r="F785" s="2">
        <v>46.9</v>
      </c>
      <c r="G785" s="2">
        <v>53.1</v>
      </c>
      <c r="H785" s="2" t="s">
        <v>26</v>
      </c>
      <c r="I785" s="2" t="str">
        <f t="shared" si="24"/>
        <v/>
      </c>
      <c r="J785" s="2">
        <f t="shared" si="25"/>
        <v>1</v>
      </c>
      <c r="K785" s="2">
        <v>2012</v>
      </c>
      <c r="L785" s="2" t="s">
        <v>21</v>
      </c>
    </row>
    <row r="786" spans="1:12" x14ac:dyDescent="0.2">
      <c r="A786" s="1" t="s">
        <v>511</v>
      </c>
      <c r="B786" s="2" t="s">
        <v>803</v>
      </c>
      <c r="C786" s="2" t="s">
        <v>15</v>
      </c>
      <c r="D786" s="2" t="s">
        <v>5381</v>
      </c>
      <c r="E786" s="2" t="s">
        <v>4991</v>
      </c>
      <c r="F786" s="2">
        <v>46.9</v>
      </c>
      <c r="G786" s="2">
        <v>53.1</v>
      </c>
      <c r="H786" s="2" t="s">
        <v>26</v>
      </c>
      <c r="I786" s="2" t="str">
        <f t="shared" si="24"/>
        <v/>
      </c>
      <c r="J786" s="2">
        <f t="shared" si="25"/>
        <v>1</v>
      </c>
      <c r="K786" s="2">
        <v>2009</v>
      </c>
      <c r="L786" s="2" t="s">
        <v>36</v>
      </c>
    </row>
    <row r="787" spans="1:12" x14ac:dyDescent="0.2">
      <c r="A787" s="1" t="s">
        <v>87</v>
      </c>
      <c r="B787" s="2" t="s">
        <v>1143</v>
      </c>
      <c r="C787" s="2" t="s">
        <v>42</v>
      </c>
      <c r="D787" s="2" t="s">
        <v>1086</v>
      </c>
      <c r="E787" s="2" t="s">
        <v>1474</v>
      </c>
      <c r="F787" s="2">
        <v>46.9</v>
      </c>
      <c r="G787" s="2">
        <v>53.1</v>
      </c>
      <c r="H787" s="2" t="s">
        <v>26</v>
      </c>
      <c r="I787" s="2" t="str">
        <f t="shared" si="24"/>
        <v/>
      </c>
      <c r="J787" s="2">
        <f t="shared" si="25"/>
        <v>1</v>
      </c>
      <c r="K787" s="2">
        <v>2004</v>
      </c>
      <c r="L787" s="2" t="s">
        <v>21</v>
      </c>
    </row>
    <row r="788" spans="1:12" x14ac:dyDescent="0.2">
      <c r="A788" s="1" t="s">
        <v>91</v>
      </c>
      <c r="B788" s="2" t="s">
        <v>589</v>
      </c>
      <c r="C788" s="2" t="s">
        <v>15</v>
      </c>
      <c r="D788" s="2" t="s">
        <v>668</v>
      </c>
      <c r="E788" s="2" t="s">
        <v>395</v>
      </c>
      <c r="F788" s="2">
        <v>46.9</v>
      </c>
      <c r="G788" s="2">
        <v>53.1</v>
      </c>
      <c r="H788" s="2" t="s">
        <v>26</v>
      </c>
      <c r="I788" s="2" t="str">
        <f t="shared" si="24"/>
        <v/>
      </c>
      <c r="J788" s="2">
        <f t="shared" si="25"/>
        <v>1</v>
      </c>
      <c r="K788" s="2">
        <v>2012</v>
      </c>
      <c r="L788" s="2" t="s">
        <v>49</v>
      </c>
    </row>
    <row r="789" spans="1:12" x14ac:dyDescent="0.2">
      <c r="A789" s="1" t="s">
        <v>220</v>
      </c>
      <c r="B789" s="2" t="s">
        <v>1250</v>
      </c>
      <c r="C789" s="2" t="s">
        <v>15</v>
      </c>
      <c r="D789" s="2" t="s">
        <v>1251</v>
      </c>
      <c r="E789" s="2" t="s">
        <v>395</v>
      </c>
      <c r="F789" s="2">
        <v>46.9</v>
      </c>
      <c r="G789" s="2">
        <v>53.1</v>
      </c>
      <c r="H789" s="2" t="s">
        <v>26</v>
      </c>
      <c r="I789" s="2" t="str">
        <f t="shared" si="24"/>
        <v/>
      </c>
      <c r="J789" s="2">
        <f t="shared" si="25"/>
        <v>1</v>
      </c>
      <c r="K789" s="2">
        <v>2000</v>
      </c>
      <c r="L789" s="2" t="s">
        <v>21</v>
      </c>
    </row>
    <row r="790" spans="1:12" x14ac:dyDescent="0.2">
      <c r="A790" s="1" t="s">
        <v>91</v>
      </c>
      <c r="B790" s="2" t="s">
        <v>981</v>
      </c>
      <c r="C790" s="2" t="s">
        <v>15</v>
      </c>
      <c r="D790" s="2" t="s">
        <v>5217</v>
      </c>
      <c r="E790" s="2" t="s">
        <v>4991</v>
      </c>
      <c r="F790" s="2">
        <v>46.92</v>
      </c>
      <c r="G790" s="2">
        <v>53.08</v>
      </c>
      <c r="H790" s="2" t="s">
        <v>26</v>
      </c>
      <c r="I790" s="2" t="str">
        <f t="shared" si="24"/>
        <v/>
      </c>
      <c r="J790" s="2">
        <f t="shared" si="25"/>
        <v>1</v>
      </c>
      <c r="K790" s="2">
        <v>2016</v>
      </c>
      <c r="L790" s="2" t="s">
        <v>21</v>
      </c>
    </row>
    <row r="791" spans="1:12" x14ac:dyDescent="0.2">
      <c r="A791" s="1" t="s">
        <v>122</v>
      </c>
      <c r="B791" s="2" t="s">
        <v>168</v>
      </c>
      <c r="C791" s="2" t="s">
        <v>15</v>
      </c>
      <c r="D791" s="2" t="s">
        <v>169</v>
      </c>
      <c r="E791" s="2" t="s">
        <v>144</v>
      </c>
      <c r="F791" s="2">
        <v>46.97</v>
      </c>
      <c r="G791" s="2">
        <v>53.03</v>
      </c>
      <c r="H791" s="2" t="s">
        <v>26</v>
      </c>
      <c r="I791" s="2" t="str">
        <f t="shared" si="24"/>
        <v/>
      </c>
      <c r="J791" s="2">
        <f t="shared" si="25"/>
        <v>1</v>
      </c>
      <c r="K791" s="2">
        <v>2020</v>
      </c>
      <c r="L791" s="2" t="s">
        <v>49</v>
      </c>
    </row>
    <row r="792" spans="1:12" x14ac:dyDescent="0.2">
      <c r="A792" s="1" t="s">
        <v>621</v>
      </c>
      <c r="B792" s="2" t="s">
        <v>5199</v>
      </c>
      <c r="C792" s="2" t="s">
        <v>15</v>
      </c>
      <c r="D792" s="2" t="s">
        <v>5200</v>
      </c>
      <c r="E792" s="2" t="s">
        <v>4991</v>
      </c>
      <c r="F792" s="2">
        <v>46.97</v>
      </c>
      <c r="G792" s="2">
        <v>53.03</v>
      </c>
      <c r="H792" s="2" t="s">
        <v>26</v>
      </c>
      <c r="I792" s="2" t="str">
        <f t="shared" si="24"/>
        <v/>
      </c>
      <c r="J792" s="2">
        <f t="shared" si="25"/>
        <v>1</v>
      </c>
      <c r="K792" s="2">
        <v>2017</v>
      </c>
      <c r="L792" s="2" t="s">
        <v>36</v>
      </c>
    </row>
    <row r="793" spans="1:12" x14ac:dyDescent="0.2">
      <c r="A793" s="1" t="s">
        <v>22</v>
      </c>
      <c r="B793" s="2" t="s">
        <v>23</v>
      </c>
      <c r="C793" s="2" t="s">
        <v>24</v>
      </c>
      <c r="D793" s="2">
        <v>15000000000</v>
      </c>
      <c r="E793" s="2" t="s">
        <v>3438</v>
      </c>
      <c r="F793" s="2">
        <v>46.99</v>
      </c>
      <c r="G793" s="2">
        <v>53.01</v>
      </c>
      <c r="H793" s="2" t="s">
        <v>26</v>
      </c>
      <c r="I793" s="2" t="str">
        <f t="shared" si="24"/>
        <v/>
      </c>
      <c r="J793" s="2">
        <f t="shared" si="25"/>
        <v>1</v>
      </c>
      <c r="K793" s="2">
        <v>2020</v>
      </c>
      <c r="L793" s="2" t="s">
        <v>49</v>
      </c>
    </row>
    <row r="794" spans="1:12" x14ac:dyDescent="0.2">
      <c r="A794" s="1" t="s">
        <v>391</v>
      </c>
      <c r="B794" s="2" t="s">
        <v>392</v>
      </c>
      <c r="C794" s="2" t="s">
        <v>24</v>
      </c>
      <c r="D794" s="4">
        <v>5000000</v>
      </c>
      <c r="E794" s="2" t="s">
        <v>144</v>
      </c>
      <c r="F794" s="2">
        <v>47</v>
      </c>
      <c r="G794" s="2">
        <v>53</v>
      </c>
      <c r="H794" s="2" t="s">
        <v>26</v>
      </c>
      <c r="I794" s="2" t="str">
        <f t="shared" si="24"/>
        <v/>
      </c>
      <c r="J794" s="2">
        <f t="shared" si="25"/>
        <v>1</v>
      </c>
      <c r="K794" s="2">
        <v>1988</v>
      </c>
      <c r="L794" s="2" t="s">
        <v>21</v>
      </c>
    </row>
    <row r="795" spans="1:12" x14ac:dyDescent="0.2">
      <c r="A795" s="1" t="s">
        <v>13</v>
      </c>
      <c r="B795" s="2" t="s">
        <v>1969</v>
      </c>
      <c r="C795" s="2" t="s">
        <v>24</v>
      </c>
      <c r="D795" s="4">
        <v>16600000</v>
      </c>
      <c r="E795" s="2" t="s">
        <v>1956</v>
      </c>
      <c r="F795" s="2">
        <v>47</v>
      </c>
      <c r="G795" s="2">
        <v>53</v>
      </c>
      <c r="H795" s="2" t="s">
        <v>26</v>
      </c>
      <c r="I795" s="2" t="str">
        <f t="shared" si="24"/>
        <v/>
      </c>
      <c r="J795" s="2">
        <f t="shared" si="25"/>
        <v>1</v>
      </c>
      <c r="K795" s="2">
        <v>1988</v>
      </c>
      <c r="L795" s="2" t="s">
        <v>21</v>
      </c>
    </row>
    <row r="796" spans="1:12" x14ac:dyDescent="0.2">
      <c r="A796" s="1" t="s">
        <v>13</v>
      </c>
      <c r="B796" s="2" t="s">
        <v>4031</v>
      </c>
      <c r="C796" s="2" t="s">
        <v>15</v>
      </c>
      <c r="D796" s="2" t="s">
        <v>4434</v>
      </c>
      <c r="E796" s="2" t="s">
        <v>3438</v>
      </c>
      <c r="F796" s="2">
        <v>47</v>
      </c>
      <c r="G796" s="2">
        <v>53</v>
      </c>
      <c r="H796" s="2" t="s">
        <v>26</v>
      </c>
      <c r="I796" s="2" t="str">
        <f t="shared" si="24"/>
        <v/>
      </c>
      <c r="J796" s="2">
        <f t="shared" si="25"/>
        <v>1</v>
      </c>
      <c r="K796" s="2">
        <v>2008</v>
      </c>
      <c r="L796" s="2" t="s">
        <v>49</v>
      </c>
    </row>
    <row r="797" spans="1:12" x14ac:dyDescent="0.2">
      <c r="A797" s="1" t="s">
        <v>296</v>
      </c>
      <c r="B797" s="2" t="s">
        <v>296</v>
      </c>
      <c r="C797" s="2" t="s">
        <v>15</v>
      </c>
      <c r="D797" s="2" t="s">
        <v>1599</v>
      </c>
      <c r="E797" s="2" t="s">
        <v>2175</v>
      </c>
      <c r="F797" s="2">
        <v>47</v>
      </c>
      <c r="G797" s="2">
        <v>53</v>
      </c>
      <c r="H797" s="2" t="s">
        <v>26</v>
      </c>
      <c r="I797" s="2" t="str">
        <f t="shared" si="24"/>
        <v/>
      </c>
      <c r="J797" s="2">
        <f t="shared" si="25"/>
        <v>1</v>
      </c>
      <c r="K797" s="2">
        <v>1988</v>
      </c>
      <c r="L797" s="2" t="s">
        <v>21</v>
      </c>
    </row>
    <row r="798" spans="1:12" x14ac:dyDescent="0.2">
      <c r="A798" s="1" t="s">
        <v>69</v>
      </c>
      <c r="B798" s="2" t="s">
        <v>382</v>
      </c>
      <c r="C798" s="2" t="s">
        <v>15</v>
      </c>
      <c r="D798" s="2" t="s">
        <v>383</v>
      </c>
      <c r="E798" s="2" t="s">
        <v>144</v>
      </c>
      <c r="F798" s="2">
        <v>47</v>
      </c>
      <c r="G798" s="2">
        <v>53</v>
      </c>
      <c r="H798" s="2" t="s">
        <v>26</v>
      </c>
      <c r="I798" s="2" t="str">
        <f t="shared" si="24"/>
        <v/>
      </c>
      <c r="J798" s="2">
        <f t="shared" si="25"/>
        <v>1</v>
      </c>
      <c r="K798" s="2">
        <v>1996</v>
      </c>
      <c r="L798" s="2" t="s">
        <v>21</v>
      </c>
    </row>
    <row r="799" spans="1:12" x14ac:dyDescent="0.2">
      <c r="A799" s="1" t="s">
        <v>32</v>
      </c>
      <c r="B799" s="2" t="s">
        <v>869</v>
      </c>
      <c r="C799" s="2" t="s">
        <v>15</v>
      </c>
      <c r="D799" s="2" t="s">
        <v>870</v>
      </c>
      <c r="E799" s="2" t="s">
        <v>395</v>
      </c>
      <c r="F799" s="2">
        <v>47</v>
      </c>
      <c r="G799" s="2">
        <v>53</v>
      </c>
      <c r="H799" s="2" t="s">
        <v>26</v>
      </c>
      <c r="I799" s="2" t="str">
        <f t="shared" si="24"/>
        <v/>
      </c>
      <c r="J799" s="2">
        <f t="shared" si="25"/>
        <v>1</v>
      </c>
      <c r="K799" s="2">
        <v>2008</v>
      </c>
      <c r="L799" s="2" t="s">
        <v>21</v>
      </c>
    </row>
    <row r="800" spans="1:12" x14ac:dyDescent="0.2">
      <c r="A800" s="1" t="s">
        <v>180</v>
      </c>
      <c r="B800" s="2" t="s">
        <v>3927</v>
      </c>
      <c r="C800" s="2" t="s">
        <v>24</v>
      </c>
      <c r="D800" s="4">
        <v>32000000</v>
      </c>
      <c r="E800" s="2" t="s">
        <v>3438</v>
      </c>
      <c r="F800" s="2">
        <v>47</v>
      </c>
      <c r="G800" s="2">
        <v>53</v>
      </c>
      <c r="H800" s="2" t="s">
        <v>26</v>
      </c>
      <c r="I800" s="2" t="str">
        <f t="shared" si="24"/>
        <v/>
      </c>
      <c r="J800" s="2">
        <f t="shared" si="25"/>
        <v>1</v>
      </c>
      <c r="K800" s="2">
        <v>2010</v>
      </c>
      <c r="L800" s="2" t="s">
        <v>21</v>
      </c>
    </row>
    <row r="801" spans="1:12" x14ac:dyDescent="0.2">
      <c r="A801" s="1" t="s">
        <v>242</v>
      </c>
      <c r="B801" s="2" t="s">
        <v>243</v>
      </c>
      <c r="C801" s="2" t="s">
        <v>15</v>
      </c>
      <c r="D801" s="2" t="s">
        <v>2187</v>
      </c>
      <c r="E801" s="2" t="s">
        <v>2175</v>
      </c>
      <c r="F801" s="2">
        <v>47.03</v>
      </c>
      <c r="G801" s="2">
        <v>52.97</v>
      </c>
      <c r="H801" s="2" t="s">
        <v>26</v>
      </c>
      <c r="I801" s="2" t="str">
        <f t="shared" si="24"/>
        <v/>
      </c>
      <c r="J801" s="2">
        <f t="shared" si="25"/>
        <v>1</v>
      </c>
      <c r="K801" s="2">
        <v>2020</v>
      </c>
      <c r="L801" s="2" t="s">
        <v>21</v>
      </c>
    </row>
    <row r="802" spans="1:12" x14ac:dyDescent="0.2">
      <c r="A802" s="1" t="s">
        <v>66</v>
      </c>
      <c r="B802" s="2" t="s">
        <v>1489</v>
      </c>
      <c r="C802" s="2" t="s">
        <v>24</v>
      </c>
      <c r="D802" s="4">
        <v>7000000</v>
      </c>
      <c r="E802" s="2" t="s">
        <v>1978</v>
      </c>
      <c r="F802" s="2">
        <v>47.04</v>
      </c>
      <c r="G802" s="2">
        <v>52.96</v>
      </c>
      <c r="H802" s="2" t="s">
        <v>26</v>
      </c>
      <c r="I802" s="2" t="str">
        <f t="shared" si="24"/>
        <v/>
      </c>
      <c r="J802" s="2">
        <f t="shared" si="25"/>
        <v>1</v>
      </c>
      <c r="K802" s="2">
        <v>2013</v>
      </c>
      <c r="L802" s="2" t="s">
        <v>36</v>
      </c>
    </row>
    <row r="803" spans="1:12" x14ac:dyDescent="0.2">
      <c r="A803" s="1" t="s">
        <v>363</v>
      </c>
      <c r="B803" s="2" t="s">
        <v>470</v>
      </c>
      <c r="C803" s="2" t="s">
        <v>15</v>
      </c>
      <c r="D803" s="2" t="s">
        <v>3027</v>
      </c>
      <c r="E803" s="2" t="s">
        <v>2175</v>
      </c>
      <c r="F803" s="2">
        <v>47.06</v>
      </c>
      <c r="G803" s="2">
        <v>52.94</v>
      </c>
      <c r="H803" s="2" t="s">
        <v>26</v>
      </c>
      <c r="I803" s="2" t="str">
        <f t="shared" si="24"/>
        <v/>
      </c>
      <c r="J803" s="2">
        <f t="shared" si="25"/>
        <v>1</v>
      </c>
      <c r="K803" s="2">
        <v>2009</v>
      </c>
      <c r="L803" s="2" t="s">
        <v>36</v>
      </c>
    </row>
    <row r="804" spans="1:12" x14ac:dyDescent="0.2">
      <c r="A804" s="1" t="s">
        <v>66</v>
      </c>
      <c r="B804" s="2" t="s">
        <v>1470</v>
      </c>
      <c r="C804" s="2" t="s">
        <v>15</v>
      </c>
      <c r="D804" s="2" t="s">
        <v>5360</v>
      </c>
      <c r="E804" s="2" t="s">
        <v>4991</v>
      </c>
      <c r="F804" s="2">
        <v>47.1</v>
      </c>
      <c r="G804" s="2">
        <v>52.9</v>
      </c>
      <c r="H804" s="2" t="s">
        <v>26</v>
      </c>
      <c r="I804" s="2" t="str">
        <f t="shared" si="24"/>
        <v/>
      </c>
      <c r="J804" s="2">
        <f t="shared" si="25"/>
        <v>1</v>
      </c>
      <c r="K804" s="2">
        <v>2010</v>
      </c>
      <c r="L804" s="2" t="s">
        <v>21</v>
      </c>
    </row>
    <row r="805" spans="1:12" x14ac:dyDescent="0.2">
      <c r="A805" s="1" t="s">
        <v>150</v>
      </c>
      <c r="B805" s="2" t="s">
        <v>1492</v>
      </c>
      <c r="C805" s="2" t="s">
        <v>1230</v>
      </c>
      <c r="D805" s="2" t="s">
        <v>3425</v>
      </c>
      <c r="E805" s="2" t="s">
        <v>3376</v>
      </c>
      <c r="F805" s="2">
        <v>47.1</v>
      </c>
      <c r="G805" s="2">
        <v>52.9</v>
      </c>
      <c r="H805" s="2" t="s">
        <v>26</v>
      </c>
      <c r="I805" s="2" t="str">
        <f t="shared" si="24"/>
        <v/>
      </c>
      <c r="J805" s="2">
        <f t="shared" si="25"/>
        <v>1</v>
      </c>
      <c r="K805" s="2">
        <v>1994</v>
      </c>
      <c r="L805" s="2" t="s">
        <v>21</v>
      </c>
    </row>
    <row r="806" spans="1:12" x14ac:dyDescent="0.2">
      <c r="A806" s="1" t="s">
        <v>116</v>
      </c>
      <c r="B806" s="2" t="s">
        <v>208</v>
      </c>
      <c r="C806" s="2" t="s">
        <v>15</v>
      </c>
      <c r="D806" s="2" t="s">
        <v>3161</v>
      </c>
      <c r="E806" s="2" t="s">
        <v>2175</v>
      </c>
      <c r="F806" s="2">
        <v>47.1</v>
      </c>
      <c r="G806" s="2">
        <v>52.9</v>
      </c>
      <c r="H806" s="2" t="s">
        <v>26</v>
      </c>
      <c r="I806" s="2" t="str">
        <f t="shared" si="24"/>
        <v/>
      </c>
      <c r="J806" s="2">
        <f t="shared" si="25"/>
        <v>1</v>
      </c>
      <c r="K806" s="2">
        <v>1998</v>
      </c>
      <c r="L806" s="2" t="s">
        <v>21</v>
      </c>
    </row>
    <row r="807" spans="1:12" x14ac:dyDescent="0.2">
      <c r="A807" s="1" t="s">
        <v>293</v>
      </c>
      <c r="B807" s="2" t="s">
        <v>749</v>
      </c>
      <c r="C807" s="2" t="s">
        <v>15</v>
      </c>
      <c r="D807" s="2" t="s">
        <v>1261</v>
      </c>
      <c r="E807" s="2" t="s">
        <v>395</v>
      </c>
      <c r="F807" s="2">
        <v>47.1</v>
      </c>
      <c r="G807" s="2">
        <v>52.9</v>
      </c>
      <c r="H807" s="2" t="s">
        <v>26</v>
      </c>
      <c r="I807" s="2" t="str">
        <f t="shared" si="24"/>
        <v/>
      </c>
      <c r="J807" s="2">
        <f t="shared" si="25"/>
        <v>1</v>
      </c>
      <c r="K807" s="2">
        <v>2000</v>
      </c>
      <c r="L807" s="2" t="s">
        <v>21</v>
      </c>
    </row>
    <row r="808" spans="1:12" x14ac:dyDescent="0.2">
      <c r="A808" s="1" t="s">
        <v>23</v>
      </c>
      <c r="B808" s="2" t="s">
        <v>23</v>
      </c>
      <c r="C808" s="2" t="s">
        <v>24</v>
      </c>
      <c r="D808" s="4">
        <v>437000000</v>
      </c>
      <c r="E808" s="2" t="s">
        <v>1978</v>
      </c>
      <c r="F808" s="2">
        <v>47.1</v>
      </c>
      <c r="G808" s="2">
        <v>52.9</v>
      </c>
      <c r="H808" s="2" t="s">
        <v>26</v>
      </c>
      <c r="I808" s="2" t="str">
        <f t="shared" si="24"/>
        <v/>
      </c>
      <c r="J808" s="2">
        <f t="shared" si="25"/>
        <v>1</v>
      </c>
      <c r="K808" s="2">
        <v>1990</v>
      </c>
      <c r="L808" s="2" t="s">
        <v>21</v>
      </c>
    </row>
    <row r="809" spans="1:12" x14ac:dyDescent="0.2">
      <c r="A809" s="1" t="s">
        <v>13</v>
      </c>
      <c r="B809" s="2" t="s">
        <v>3834</v>
      </c>
      <c r="C809" s="2" t="s">
        <v>24</v>
      </c>
      <c r="D809" s="4">
        <v>98000000</v>
      </c>
      <c r="E809" s="2" t="s">
        <v>3438</v>
      </c>
      <c r="F809" s="2">
        <v>47.11</v>
      </c>
      <c r="G809" s="2">
        <v>52.89</v>
      </c>
      <c r="H809" s="2" t="s">
        <v>26</v>
      </c>
      <c r="I809" s="2" t="str">
        <f t="shared" si="24"/>
        <v/>
      </c>
      <c r="J809" s="2">
        <f t="shared" si="25"/>
        <v>1</v>
      </c>
      <c r="K809" s="2">
        <v>2017</v>
      </c>
      <c r="L809" s="2" t="s">
        <v>36</v>
      </c>
    </row>
    <row r="810" spans="1:12" x14ac:dyDescent="0.2">
      <c r="A810" s="1" t="s">
        <v>116</v>
      </c>
      <c r="B810" s="2" t="s">
        <v>1405</v>
      </c>
      <c r="C810" s="2" t="s">
        <v>15</v>
      </c>
      <c r="D810" s="2" t="s">
        <v>1406</v>
      </c>
      <c r="E810" s="2" t="s">
        <v>395</v>
      </c>
      <c r="F810" s="2">
        <v>47.2</v>
      </c>
      <c r="G810" s="2">
        <v>52.8</v>
      </c>
      <c r="H810" s="2" t="s">
        <v>26</v>
      </c>
      <c r="I810" s="2" t="str">
        <f t="shared" si="24"/>
        <v/>
      </c>
      <c r="J810" s="2">
        <f t="shared" si="25"/>
        <v>1</v>
      </c>
      <c r="K810" s="2">
        <v>1996</v>
      </c>
      <c r="L810" s="2" t="s">
        <v>21</v>
      </c>
    </row>
    <row r="811" spans="1:12" x14ac:dyDescent="0.2">
      <c r="A811" s="1" t="s">
        <v>69</v>
      </c>
      <c r="B811" s="2" t="s">
        <v>448</v>
      </c>
      <c r="C811" s="2" t="s">
        <v>15</v>
      </c>
      <c r="D811" s="2" t="s">
        <v>581</v>
      </c>
      <c r="E811" s="2" t="s">
        <v>395</v>
      </c>
      <c r="F811" s="2">
        <v>47.2</v>
      </c>
      <c r="G811" s="2">
        <v>52.8</v>
      </c>
      <c r="H811" s="2" t="s">
        <v>26</v>
      </c>
      <c r="I811" s="2" t="str">
        <f t="shared" si="24"/>
        <v/>
      </c>
      <c r="J811" s="2">
        <f t="shared" si="25"/>
        <v>1</v>
      </c>
      <c r="K811" s="2">
        <v>2012</v>
      </c>
      <c r="L811" s="2" t="s">
        <v>21</v>
      </c>
    </row>
    <row r="812" spans="1:12" x14ac:dyDescent="0.2">
      <c r="A812" s="1" t="s">
        <v>180</v>
      </c>
      <c r="B812" s="2" t="s">
        <v>396</v>
      </c>
      <c r="C812" s="2" t="s">
        <v>42</v>
      </c>
      <c r="D812" s="2" t="s">
        <v>397</v>
      </c>
      <c r="E812" s="2" t="s">
        <v>395</v>
      </c>
      <c r="F812" s="2">
        <v>47.2</v>
      </c>
      <c r="G812" s="2">
        <v>52.8</v>
      </c>
      <c r="H812" s="2" t="s">
        <v>26</v>
      </c>
      <c r="I812" s="2" t="str">
        <f t="shared" si="24"/>
        <v/>
      </c>
      <c r="J812" s="2">
        <f t="shared" si="25"/>
        <v>1</v>
      </c>
      <c r="K812" s="2">
        <v>2014</v>
      </c>
      <c r="L812" s="2" t="s">
        <v>21</v>
      </c>
    </row>
    <row r="813" spans="1:12" x14ac:dyDescent="0.2">
      <c r="A813" s="1" t="s">
        <v>23</v>
      </c>
      <c r="B813" s="2" t="s">
        <v>23</v>
      </c>
      <c r="C813" s="2" t="s">
        <v>24</v>
      </c>
      <c r="D813" s="4">
        <v>600000000</v>
      </c>
      <c r="E813" s="2" t="s">
        <v>1811</v>
      </c>
      <c r="F813" s="2">
        <v>47.2</v>
      </c>
      <c r="G813" s="2">
        <v>52.8</v>
      </c>
      <c r="H813" s="2" t="s">
        <v>26</v>
      </c>
      <c r="I813" s="2" t="str">
        <f t="shared" si="24"/>
        <v/>
      </c>
      <c r="J813" s="2">
        <f t="shared" si="25"/>
        <v>1</v>
      </c>
      <c r="K813" s="2">
        <v>2006</v>
      </c>
      <c r="L813" s="2" t="s">
        <v>49</v>
      </c>
    </row>
    <row r="814" spans="1:12" x14ac:dyDescent="0.2">
      <c r="A814" s="1" t="s">
        <v>111</v>
      </c>
      <c r="B814" s="2" t="s">
        <v>3871</v>
      </c>
      <c r="C814" s="2" t="s">
        <v>15</v>
      </c>
      <c r="D814" s="2" t="s">
        <v>4334</v>
      </c>
      <c r="E814" s="2" t="s">
        <v>3438</v>
      </c>
      <c r="F814" s="2">
        <v>47.21</v>
      </c>
      <c r="G814" s="2">
        <v>52.79</v>
      </c>
      <c r="H814" s="2" t="s">
        <v>26</v>
      </c>
      <c r="I814" s="2" t="str">
        <f t="shared" si="24"/>
        <v/>
      </c>
      <c r="J814" s="2">
        <f t="shared" si="25"/>
        <v>1</v>
      </c>
      <c r="K814" s="2">
        <v>2009</v>
      </c>
      <c r="L814" s="2" t="s">
        <v>36</v>
      </c>
    </row>
    <row r="815" spans="1:12" x14ac:dyDescent="0.2">
      <c r="A815" s="1" t="s">
        <v>205</v>
      </c>
      <c r="B815" s="2" t="s">
        <v>5375</v>
      </c>
      <c r="C815" s="2" t="s">
        <v>15</v>
      </c>
      <c r="D815" s="2" t="s">
        <v>5376</v>
      </c>
      <c r="E815" s="2" t="s">
        <v>4991</v>
      </c>
      <c r="F815" s="2">
        <v>47.3</v>
      </c>
      <c r="G815" s="2">
        <v>52.7</v>
      </c>
      <c r="H815" s="2" t="s">
        <v>26</v>
      </c>
      <c r="I815" s="2" t="str">
        <f t="shared" si="24"/>
        <v/>
      </c>
      <c r="J815" s="2">
        <f t="shared" si="25"/>
        <v>1</v>
      </c>
      <c r="K815" s="2">
        <v>2010</v>
      </c>
      <c r="L815" s="2" t="s">
        <v>49</v>
      </c>
    </row>
    <row r="816" spans="1:12" x14ac:dyDescent="0.2">
      <c r="A816" s="1" t="s">
        <v>87</v>
      </c>
      <c r="B816" s="2" t="s">
        <v>4914</v>
      </c>
      <c r="C816" s="2" t="s">
        <v>15</v>
      </c>
      <c r="D816" s="2" t="s">
        <v>4915</v>
      </c>
      <c r="E816" s="2" t="s">
        <v>4810</v>
      </c>
      <c r="F816" s="2">
        <v>47.3</v>
      </c>
      <c r="G816" s="2">
        <v>52.7</v>
      </c>
      <c r="H816" s="2" t="s">
        <v>26</v>
      </c>
      <c r="I816" s="2" t="str">
        <f t="shared" si="24"/>
        <v/>
      </c>
      <c r="J816" s="2">
        <f t="shared" si="25"/>
        <v>1</v>
      </c>
      <c r="K816" s="2">
        <v>1990</v>
      </c>
      <c r="L816" s="2" t="s">
        <v>21</v>
      </c>
    </row>
    <row r="817" spans="1:12" x14ac:dyDescent="0.2">
      <c r="A817" s="1" t="s">
        <v>22</v>
      </c>
      <c r="B817" s="2" t="s">
        <v>3506</v>
      </c>
      <c r="C817" s="2" t="s">
        <v>24</v>
      </c>
      <c r="D817" s="4">
        <v>18800000</v>
      </c>
      <c r="E817" s="2" t="s">
        <v>3438</v>
      </c>
      <c r="F817" s="2">
        <v>47.3</v>
      </c>
      <c r="G817" s="2">
        <v>52.7</v>
      </c>
      <c r="H817" s="2" t="s">
        <v>26</v>
      </c>
      <c r="I817" s="2" t="str">
        <f t="shared" si="24"/>
        <v/>
      </c>
      <c r="J817" s="2">
        <f t="shared" si="25"/>
        <v>1</v>
      </c>
      <c r="K817" s="2">
        <v>2008</v>
      </c>
      <c r="L817" s="2" t="s">
        <v>49</v>
      </c>
    </row>
    <row r="818" spans="1:12" x14ac:dyDescent="0.2">
      <c r="A818" s="1" t="s">
        <v>116</v>
      </c>
      <c r="B818" s="2" t="s">
        <v>208</v>
      </c>
      <c r="C818" s="2" t="s">
        <v>15</v>
      </c>
      <c r="D818" s="2" t="s">
        <v>3161</v>
      </c>
      <c r="E818" s="2" t="s">
        <v>2175</v>
      </c>
      <c r="F818" s="2">
        <v>47.3</v>
      </c>
      <c r="G818" s="2">
        <v>52.7</v>
      </c>
      <c r="H818" s="2" t="s">
        <v>26</v>
      </c>
      <c r="I818" s="2" t="str">
        <f t="shared" si="24"/>
        <v/>
      </c>
      <c r="J818" s="2">
        <f t="shared" si="25"/>
        <v>1</v>
      </c>
      <c r="K818" s="2">
        <v>1998</v>
      </c>
      <c r="L818" s="2" t="s">
        <v>21</v>
      </c>
    </row>
    <row r="819" spans="1:12" x14ac:dyDescent="0.2">
      <c r="A819" s="1" t="s">
        <v>223</v>
      </c>
      <c r="B819" s="2" t="s">
        <v>984</v>
      </c>
      <c r="C819" s="2" t="s">
        <v>15</v>
      </c>
      <c r="D819" s="2" t="s">
        <v>1237</v>
      </c>
      <c r="E819" s="2" t="s">
        <v>395</v>
      </c>
      <c r="F819" s="2">
        <v>47.3</v>
      </c>
      <c r="G819" s="2">
        <v>52.7</v>
      </c>
      <c r="H819" s="2" t="s">
        <v>26</v>
      </c>
      <c r="I819" s="2" t="str">
        <f t="shared" si="24"/>
        <v/>
      </c>
      <c r="J819" s="2">
        <f t="shared" si="25"/>
        <v>1</v>
      </c>
      <c r="K819" s="2">
        <v>1998</v>
      </c>
      <c r="L819" s="2" t="s">
        <v>21</v>
      </c>
    </row>
    <row r="820" spans="1:12" x14ac:dyDescent="0.2">
      <c r="A820" s="1" t="s">
        <v>100</v>
      </c>
      <c r="B820" s="2" t="s">
        <v>4225</v>
      </c>
      <c r="C820" s="2" t="s">
        <v>24</v>
      </c>
      <c r="D820" s="4">
        <v>3500000</v>
      </c>
      <c r="E820" s="2" t="s">
        <v>3438</v>
      </c>
      <c r="F820" s="2">
        <v>47.3</v>
      </c>
      <c r="G820" s="2">
        <v>52.7</v>
      </c>
      <c r="H820" s="2" t="s">
        <v>26</v>
      </c>
      <c r="I820" s="2" t="str">
        <f t="shared" si="24"/>
        <v/>
      </c>
      <c r="J820" s="2">
        <f t="shared" si="25"/>
        <v>1</v>
      </c>
      <c r="K820" s="2">
        <v>2012</v>
      </c>
      <c r="L820" s="2" t="s">
        <v>21</v>
      </c>
    </row>
    <row r="821" spans="1:12" x14ac:dyDescent="0.2">
      <c r="A821" s="1" t="s">
        <v>60</v>
      </c>
      <c r="B821" s="2" t="s">
        <v>3557</v>
      </c>
      <c r="C821" s="2" t="s">
        <v>24</v>
      </c>
      <c r="D821" s="4">
        <v>110000000</v>
      </c>
      <c r="E821" s="2" t="s">
        <v>3438</v>
      </c>
      <c r="F821" s="2">
        <v>47.39</v>
      </c>
      <c r="G821" s="2">
        <v>52.61</v>
      </c>
      <c r="H821" s="2" t="s">
        <v>26</v>
      </c>
      <c r="I821" s="2" t="str">
        <f t="shared" si="24"/>
        <v/>
      </c>
      <c r="J821" s="2">
        <f t="shared" si="25"/>
        <v>1</v>
      </c>
      <c r="K821" s="2">
        <v>2016</v>
      </c>
      <c r="L821" s="2" t="s">
        <v>21</v>
      </c>
    </row>
    <row r="822" spans="1:12" x14ac:dyDescent="0.2">
      <c r="A822" s="1" t="s">
        <v>391</v>
      </c>
      <c r="B822" s="2" t="s">
        <v>446</v>
      </c>
      <c r="C822" s="2" t="s">
        <v>15</v>
      </c>
      <c r="D822" s="2" t="s">
        <v>1389</v>
      </c>
      <c r="E822" s="2" t="s">
        <v>395</v>
      </c>
      <c r="F822" s="2">
        <v>47.4</v>
      </c>
      <c r="G822" s="2">
        <v>52.6</v>
      </c>
      <c r="H822" s="2" t="s">
        <v>26</v>
      </c>
      <c r="I822" s="2" t="str">
        <f t="shared" si="24"/>
        <v/>
      </c>
      <c r="J822" s="2">
        <f t="shared" si="25"/>
        <v>1</v>
      </c>
      <c r="K822" s="2">
        <v>1996</v>
      </c>
      <c r="L822" s="2" t="s">
        <v>21</v>
      </c>
    </row>
    <row r="823" spans="1:12" x14ac:dyDescent="0.2">
      <c r="A823" s="1" t="s">
        <v>22</v>
      </c>
      <c r="B823" s="2" t="s">
        <v>4122</v>
      </c>
      <c r="C823" s="2" t="s">
        <v>15</v>
      </c>
      <c r="D823" s="2" t="s">
        <v>4643</v>
      </c>
      <c r="E823" s="2" t="s">
        <v>3438</v>
      </c>
      <c r="F823" s="2">
        <v>47.4</v>
      </c>
      <c r="G823" s="2">
        <v>52.6</v>
      </c>
      <c r="H823" s="2" t="s">
        <v>26</v>
      </c>
      <c r="I823" s="2" t="str">
        <f t="shared" si="24"/>
        <v/>
      </c>
      <c r="J823" s="2">
        <f t="shared" si="25"/>
        <v>1</v>
      </c>
      <c r="K823" s="2">
        <v>2004</v>
      </c>
      <c r="L823" s="2" t="s">
        <v>49</v>
      </c>
    </row>
    <row r="824" spans="1:12" x14ac:dyDescent="0.2">
      <c r="A824" s="1" t="s">
        <v>296</v>
      </c>
      <c r="B824" s="2" t="s">
        <v>841</v>
      </c>
      <c r="C824" s="2" t="s">
        <v>42</v>
      </c>
      <c r="D824" s="2" t="s">
        <v>1011</v>
      </c>
      <c r="E824" s="2" t="s">
        <v>395</v>
      </c>
      <c r="F824" s="2">
        <v>47.4</v>
      </c>
      <c r="G824" s="2">
        <v>52.6</v>
      </c>
      <c r="H824" s="2" t="s">
        <v>26</v>
      </c>
      <c r="I824" s="2" t="str">
        <f t="shared" si="24"/>
        <v/>
      </c>
      <c r="J824" s="2">
        <f t="shared" si="25"/>
        <v>1</v>
      </c>
      <c r="K824" s="2">
        <v>2005</v>
      </c>
      <c r="L824" s="2" t="s">
        <v>77</v>
      </c>
    </row>
    <row r="825" spans="1:12" x14ac:dyDescent="0.2">
      <c r="A825" s="1" t="s">
        <v>91</v>
      </c>
      <c r="B825" s="2" t="s">
        <v>418</v>
      </c>
      <c r="C825" s="2" t="s">
        <v>42</v>
      </c>
      <c r="D825" s="2" t="s">
        <v>630</v>
      </c>
      <c r="E825" s="2" t="s">
        <v>395</v>
      </c>
      <c r="F825" s="2">
        <v>47.4</v>
      </c>
      <c r="G825" s="2">
        <v>52.6</v>
      </c>
      <c r="H825" s="2" t="s">
        <v>26</v>
      </c>
      <c r="I825" s="2" t="str">
        <f t="shared" si="24"/>
        <v/>
      </c>
      <c r="J825" s="2">
        <f t="shared" si="25"/>
        <v>1</v>
      </c>
      <c r="K825" s="2">
        <v>2010</v>
      </c>
      <c r="L825" s="2" t="s">
        <v>21</v>
      </c>
    </row>
    <row r="826" spans="1:12" x14ac:dyDescent="0.2">
      <c r="A826" s="1" t="s">
        <v>511</v>
      </c>
      <c r="B826" s="2" t="s">
        <v>3554</v>
      </c>
      <c r="C826" s="2" t="s">
        <v>24</v>
      </c>
      <c r="D826" s="2">
        <v>30000000</v>
      </c>
      <c r="E826" s="2" t="s">
        <v>3438</v>
      </c>
      <c r="F826" s="2">
        <v>47.41</v>
      </c>
      <c r="G826" s="2">
        <v>52.59</v>
      </c>
      <c r="H826" s="2" t="s">
        <v>26</v>
      </c>
      <c r="I826" s="2" t="str">
        <f t="shared" si="24"/>
        <v/>
      </c>
      <c r="J826" s="2">
        <f t="shared" si="25"/>
        <v>1</v>
      </c>
      <c r="K826" s="2">
        <v>2020</v>
      </c>
      <c r="L826" s="2" t="s">
        <v>49</v>
      </c>
    </row>
    <row r="827" spans="1:12" x14ac:dyDescent="0.2">
      <c r="A827" s="1" t="s">
        <v>308</v>
      </c>
      <c r="B827" s="2" t="s">
        <v>1694</v>
      </c>
      <c r="C827" s="2" t="s">
        <v>15</v>
      </c>
      <c r="D827" s="2" t="s">
        <v>2235</v>
      </c>
      <c r="E827" s="2" t="s">
        <v>2175</v>
      </c>
      <c r="F827" s="2">
        <v>47.65</v>
      </c>
      <c r="G827" s="2">
        <v>52.55</v>
      </c>
      <c r="H827" s="2" t="s">
        <v>26</v>
      </c>
      <c r="I827" s="2" t="str">
        <f t="shared" si="24"/>
        <v/>
      </c>
      <c r="J827" s="2">
        <f t="shared" si="25"/>
        <v>1</v>
      </c>
      <c r="K827" s="2">
        <v>2020</v>
      </c>
      <c r="L827" s="2" t="s">
        <v>21</v>
      </c>
    </row>
    <row r="828" spans="1:12" x14ac:dyDescent="0.2">
      <c r="A828" s="1" t="s">
        <v>374</v>
      </c>
      <c r="B828" s="2" t="s">
        <v>911</v>
      </c>
      <c r="C828" s="2" t="s">
        <v>15</v>
      </c>
      <c r="D828" s="2" t="s">
        <v>3072</v>
      </c>
      <c r="E828" s="2" t="s">
        <v>2175</v>
      </c>
      <c r="F828" s="2">
        <v>47.48</v>
      </c>
      <c r="G828" s="2">
        <v>52.52</v>
      </c>
      <c r="H828" s="2" t="s">
        <v>26</v>
      </c>
      <c r="I828" s="2" t="str">
        <f t="shared" si="24"/>
        <v/>
      </c>
      <c r="J828" s="2">
        <f t="shared" si="25"/>
        <v>1</v>
      </c>
      <c r="K828" s="2">
        <v>2007</v>
      </c>
      <c r="L828" s="2" t="s">
        <v>36</v>
      </c>
    </row>
    <row r="829" spans="1:12" x14ac:dyDescent="0.2">
      <c r="A829" s="1" t="s">
        <v>56</v>
      </c>
      <c r="B829" s="2" t="s">
        <v>1109</v>
      </c>
      <c r="C829" s="2" t="s">
        <v>1230</v>
      </c>
      <c r="D829" s="2" t="s">
        <v>2082</v>
      </c>
      <c r="E829" s="2" t="s">
        <v>3376</v>
      </c>
      <c r="F829" s="2">
        <v>47.5</v>
      </c>
      <c r="G829" s="2">
        <v>52.5</v>
      </c>
      <c r="H829" s="2" t="s">
        <v>26</v>
      </c>
      <c r="I829" s="2" t="str">
        <f t="shared" si="24"/>
        <v/>
      </c>
      <c r="J829" s="2">
        <f t="shared" si="25"/>
        <v>1</v>
      </c>
      <c r="K829" s="2">
        <v>1996</v>
      </c>
      <c r="L829" s="2" t="s">
        <v>21</v>
      </c>
    </row>
    <row r="830" spans="1:12" x14ac:dyDescent="0.2">
      <c r="A830" s="1" t="s">
        <v>60</v>
      </c>
      <c r="B830" s="2" t="s">
        <v>4142</v>
      </c>
      <c r="C830" s="2" t="s">
        <v>24</v>
      </c>
      <c r="D830" s="4">
        <v>7130000</v>
      </c>
      <c r="E830" s="2" t="s">
        <v>3438</v>
      </c>
      <c r="F830" s="2">
        <v>47.5</v>
      </c>
      <c r="G830" s="2">
        <v>52.5</v>
      </c>
      <c r="H830" s="2" t="s">
        <v>26</v>
      </c>
      <c r="I830" s="2" t="str">
        <f t="shared" si="24"/>
        <v/>
      </c>
      <c r="J830" s="2">
        <f t="shared" si="25"/>
        <v>1</v>
      </c>
      <c r="K830" s="2">
        <v>2014</v>
      </c>
      <c r="L830" s="2" t="s">
        <v>49</v>
      </c>
    </row>
    <row r="831" spans="1:12" x14ac:dyDescent="0.2">
      <c r="A831" s="1" t="s">
        <v>269</v>
      </c>
      <c r="B831" s="2" t="s">
        <v>3930</v>
      </c>
      <c r="C831" s="2" t="s">
        <v>24</v>
      </c>
      <c r="D831" s="4">
        <v>19840000</v>
      </c>
      <c r="E831" s="2" t="s">
        <v>3438</v>
      </c>
      <c r="F831" s="2">
        <v>47.5</v>
      </c>
      <c r="G831" s="2">
        <v>52.5</v>
      </c>
      <c r="H831" s="2" t="s">
        <v>26</v>
      </c>
      <c r="I831" s="2" t="str">
        <f t="shared" si="24"/>
        <v/>
      </c>
      <c r="J831" s="2">
        <f t="shared" si="25"/>
        <v>1</v>
      </c>
      <c r="K831" s="2">
        <v>2012</v>
      </c>
      <c r="L831" s="2" t="s">
        <v>21</v>
      </c>
    </row>
    <row r="832" spans="1:12" x14ac:dyDescent="0.2">
      <c r="A832" s="1" t="s">
        <v>23</v>
      </c>
      <c r="B832" s="2" t="s">
        <v>23</v>
      </c>
      <c r="C832" s="2" t="s">
        <v>24</v>
      </c>
      <c r="D832" s="4">
        <v>30000000</v>
      </c>
      <c r="E832" s="2" t="s">
        <v>2175</v>
      </c>
      <c r="F832" s="2">
        <v>47.5</v>
      </c>
      <c r="G832" s="2">
        <v>52.5</v>
      </c>
      <c r="H832" s="2" t="s">
        <v>26</v>
      </c>
      <c r="I832" s="2" t="str">
        <f t="shared" si="24"/>
        <v/>
      </c>
      <c r="J832" s="2">
        <f t="shared" si="25"/>
        <v>1</v>
      </c>
      <c r="K832" s="2">
        <v>1990</v>
      </c>
      <c r="L832" s="2" t="s">
        <v>21</v>
      </c>
    </row>
    <row r="833" spans="1:12" x14ac:dyDescent="0.2">
      <c r="A833" s="1" t="s">
        <v>13</v>
      </c>
      <c r="B833" s="2" t="s">
        <v>836</v>
      </c>
      <c r="C833" s="2" t="s">
        <v>15</v>
      </c>
      <c r="D833" s="2" t="s">
        <v>2177</v>
      </c>
      <c r="E833" s="2" t="s">
        <v>2175</v>
      </c>
      <c r="F833" s="2">
        <v>47.51</v>
      </c>
      <c r="G833" s="2">
        <v>52.49</v>
      </c>
      <c r="H833" s="2" t="s">
        <v>26</v>
      </c>
      <c r="I833" s="2" t="str">
        <f t="shared" si="24"/>
        <v/>
      </c>
      <c r="J833" s="2">
        <f t="shared" si="25"/>
        <v>1</v>
      </c>
      <c r="K833" s="2">
        <v>2021</v>
      </c>
      <c r="L833" s="2" t="s">
        <v>36</v>
      </c>
    </row>
    <row r="834" spans="1:12" x14ac:dyDescent="0.2">
      <c r="A834" s="1" t="s">
        <v>217</v>
      </c>
      <c r="B834" s="2" t="s">
        <v>2348</v>
      </c>
      <c r="C834" s="2" t="s">
        <v>15</v>
      </c>
      <c r="D834" s="2" t="s">
        <v>2349</v>
      </c>
      <c r="E834" s="2" t="s">
        <v>2175</v>
      </c>
      <c r="F834" s="2">
        <v>47.55</v>
      </c>
      <c r="G834" s="2">
        <v>52.45</v>
      </c>
      <c r="H834" s="2" t="s">
        <v>26</v>
      </c>
      <c r="I834" s="2" t="str">
        <f t="shared" ref="I834:I897" si="26" xml:space="preserve"> IF(H834="Pass", 1, "")</f>
        <v/>
      </c>
      <c r="J834" s="2">
        <f t="shared" ref="J834:J897" si="27" xml:space="preserve"> IF(H834="Fail", 1, "")</f>
        <v>1</v>
      </c>
      <c r="K834" s="2">
        <v>2020</v>
      </c>
      <c r="L834" s="2" t="s">
        <v>21</v>
      </c>
    </row>
    <row r="835" spans="1:12" x14ac:dyDescent="0.2">
      <c r="A835" s="1" t="s">
        <v>122</v>
      </c>
      <c r="B835" s="2" t="s">
        <v>1137</v>
      </c>
      <c r="C835" s="2" t="s">
        <v>15</v>
      </c>
      <c r="D835" s="2" t="s">
        <v>1383</v>
      </c>
      <c r="E835" s="2" t="s">
        <v>395</v>
      </c>
      <c r="F835" s="2">
        <v>47.6</v>
      </c>
      <c r="G835" s="2">
        <v>52.4</v>
      </c>
      <c r="H835" s="2" t="s">
        <v>26</v>
      </c>
      <c r="I835" s="2" t="str">
        <f t="shared" si="26"/>
        <v/>
      </c>
      <c r="J835" s="2">
        <f t="shared" si="27"/>
        <v>1</v>
      </c>
      <c r="K835" s="2">
        <v>1996</v>
      </c>
      <c r="L835" s="2" t="s">
        <v>21</v>
      </c>
    </row>
    <row r="836" spans="1:12" x14ac:dyDescent="0.2">
      <c r="A836" s="1" t="s">
        <v>13</v>
      </c>
      <c r="B836" s="2" t="s">
        <v>758</v>
      </c>
      <c r="C836" s="2" t="s">
        <v>15</v>
      </c>
      <c r="D836" s="2" t="s">
        <v>2950</v>
      </c>
      <c r="E836" s="2" t="s">
        <v>2175</v>
      </c>
      <c r="F836" s="2">
        <v>47.6</v>
      </c>
      <c r="G836" s="2">
        <v>52.4</v>
      </c>
      <c r="H836" s="2" t="s">
        <v>26</v>
      </c>
      <c r="I836" s="2" t="str">
        <f t="shared" si="26"/>
        <v/>
      </c>
      <c r="J836" s="2">
        <f t="shared" si="27"/>
        <v>1</v>
      </c>
      <c r="K836" s="2">
        <v>2015</v>
      </c>
      <c r="L836" s="2" t="s">
        <v>36</v>
      </c>
    </row>
    <row r="837" spans="1:12" x14ac:dyDescent="0.2">
      <c r="A837" s="1" t="s">
        <v>108</v>
      </c>
      <c r="B837" s="2" t="s">
        <v>147</v>
      </c>
      <c r="C837" s="2" t="s">
        <v>42</v>
      </c>
      <c r="D837" s="2" t="s">
        <v>1315</v>
      </c>
      <c r="E837" s="2" t="s">
        <v>395</v>
      </c>
      <c r="F837" s="2">
        <v>47.6</v>
      </c>
      <c r="G837" s="2">
        <v>52.4</v>
      </c>
      <c r="H837" s="2" t="s">
        <v>26</v>
      </c>
      <c r="I837" s="2" t="str">
        <f t="shared" si="26"/>
        <v/>
      </c>
      <c r="J837" s="2">
        <f t="shared" si="27"/>
        <v>1</v>
      </c>
      <c r="K837" s="2">
        <v>1998</v>
      </c>
      <c r="L837" s="2" t="s">
        <v>21</v>
      </c>
    </row>
    <row r="838" spans="1:12" x14ac:dyDescent="0.2">
      <c r="A838" s="1" t="s">
        <v>60</v>
      </c>
      <c r="B838" s="2" t="s">
        <v>285</v>
      </c>
      <c r="C838" s="2" t="s">
        <v>15</v>
      </c>
      <c r="D838" s="2" t="s">
        <v>2486</v>
      </c>
      <c r="E838" s="2" t="s">
        <v>2175</v>
      </c>
      <c r="F838" s="2">
        <v>47.62</v>
      </c>
      <c r="G838" s="2">
        <v>52.38</v>
      </c>
      <c r="H838" s="2" t="s">
        <v>26</v>
      </c>
      <c r="I838" s="2" t="str">
        <f t="shared" si="26"/>
        <v/>
      </c>
      <c r="J838" s="2">
        <f t="shared" si="27"/>
        <v>1</v>
      </c>
      <c r="K838" s="2">
        <v>2018</v>
      </c>
      <c r="L838" s="2" t="s">
        <v>21</v>
      </c>
    </row>
    <row r="839" spans="1:12" x14ac:dyDescent="0.2">
      <c r="A839" s="1" t="s">
        <v>60</v>
      </c>
      <c r="B839" s="2" t="s">
        <v>2448</v>
      </c>
      <c r="C839" s="2" t="s">
        <v>15</v>
      </c>
      <c r="D839" s="2" t="s">
        <v>2450</v>
      </c>
      <c r="E839" s="2" t="s">
        <v>2175</v>
      </c>
      <c r="F839" s="2">
        <v>47.65</v>
      </c>
      <c r="G839" s="2">
        <v>52.35</v>
      </c>
      <c r="H839" s="2" t="s">
        <v>26</v>
      </c>
      <c r="I839" s="2" t="str">
        <f t="shared" si="26"/>
        <v/>
      </c>
      <c r="J839" s="2">
        <f t="shared" si="27"/>
        <v>1</v>
      </c>
      <c r="K839" s="2">
        <v>2018</v>
      </c>
      <c r="L839" s="2" t="s">
        <v>21</v>
      </c>
    </row>
    <row r="840" spans="1:12" x14ac:dyDescent="0.2">
      <c r="A840" s="1" t="s">
        <v>242</v>
      </c>
      <c r="B840" s="2" t="s">
        <v>3661</v>
      </c>
      <c r="C840" s="2" t="s">
        <v>24</v>
      </c>
      <c r="D840" s="4">
        <v>13500000</v>
      </c>
      <c r="E840" s="2" t="s">
        <v>3438</v>
      </c>
      <c r="F840" s="2">
        <v>47.66</v>
      </c>
      <c r="G840" s="2">
        <v>52.34</v>
      </c>
      <c r="H840" s="2" t="s">
        <v>26</v>
      </c>
      <c r="I840" s="2" t="str">
        <f t="shared" si="26"/>
        <v/>
      </c>
      <c r="J840" s="2">
        <f t="shared" si="27"/>
        <v>1</v>
      </c>
      <c r="K840" s="2">
        <v>2014</v>
      </c>
      <c r="L840" s="2" t="s">
        <v>49</v>
      </c>
    </row>
    <row r="841" spans="1:12" x14ac:dyDescent="0.2">
      <c r="A841" s="1" t="s">
        <v>122</v>
      </c>
      <c r="B841" s="2" t="s">
        <v>5551</v>
      </c>
      <c r="C841" s="2" t="s">
        <v>15</v>
      </c>
      <c r="D841" s="2" t="s">
        <v>5552</v>
      </c>
      <c r="E841" s="2" t="s">
        <v>4991</v>
      </c>
      <c r="F841" s="2">
        <v>47.7</v>
      </c>
      <c r="G841" s="2">
        <v>52.3</v>
      </c>
      <c r="H841" s="2" t="s">
        <v>26</v>
      </c>
      <c r="I841" s="2" t="str">
        <f t="shared" si="26"/>
        <v/>
      </c>
      <c r="J841" s="2">
        <f t="shared" si="27"/>
        <v>1</v>
      </c>
      <c r="K841" s="2">
        <v>2002</v>
      </c>
      <c r="L841" s="2" t="s">
        <v>21</v>
      </c>
    </row>
    <row r="842" spans="1:12" x14ac:dyDescent="0.2">
      <c r="A842" s="1" t="s">
        <v>137</v>
      </c>
      <c r="B842" s="2" t="s">
        <v>3481</v>
      </c>
      <c r="C842" s="2" t="s">
        <v>24</v>
      </c>
      <c r="D842" s="4">
        <v>65000000</v>
      </c>
      <c r="E842" s="2" t="s">
        <v>3438</v>
      </c>
      <c r="F842" s="2">
        <v>47.7</v>
      </c>
      <c r="G842" s="2">
        <v>52.3</v>
      </c>
      <c r="H842" s="2" t="s">
        <v>26</v>
      </c>
      <c r="I842" s="2" t="str">
        <f t="shared" si="26"/>
        <v/>
      </c>
      <c r="J842" s="2">
        <f t="shared" si="27"/>
        <v>1</v>
      </c>
      <c r="K842" s="2">
        <v>2008</v>
      </c>
      <c r="L842" s="2" t="s">
        <v>21</v>
      </c>
    </row>
    <row r="843" spans="1:12" x14ac:dyDescent="0.2">
      <c r="A843" s="1" t="s">
        <v>374</v>
      </c>
      <c r="B843" s="2" t="s">
        <v>887</v>
      </c>
      <c r="C843" s="2" t="s">
        <v>15</v>
      </c>
      <c r="D843" s="2" t="s">
        <v>1204</v>
      </c>
      <c r="E843" s="2" t="s">
        <v>395</v>
      </c>
      <c r="F843" s="2">
        <v>47.7</v>
      </c>
      <c r="G843" s="2">
        <v>52.3</v>
      </c>
      <c r="H843" s="2" t="s">
        <v>26</v>
      </c>
      <c r="I843" s="2" t="str">
        <f t="shared" si="26"/>
        <v/>
      </c>
      <c r="J843" s="2">
        <f t="shared" si="27"/>
        <v>1</v>
      </c>
      <c r="K843" s="2">
        <v>2002</v>
      </c>
      <c r="L843" s="2" t="s">
        <v>21</v>
      </c>
    </row>
    <row r="844" spans="1:12" x14ac:dyDescent="0.2">
      <c r="A844" s="1" t="s">
        <v>363</v>
      </c>
      <c r="B844" s="2" t="s">
        <v>488</v>
      </c>
      <c r="C844" s="2" t="s">
        <v>15</v>
      </c>
      <c r="D844" s="2" t="s">
        <v>489</v>
      </c>
      <c r="E844" s="2" t="s">
        <v>395</v>
      </c>
      <c r="F844" s="2">
        <v>47.7</v>
      </c>
      <c r="G844" s="2">
        <v>52.3</v>
      </c>
      <c r="H844" s="2" t="s">
        <v>26</v>
      </c>
      <c r="I844" s="2" t="str">
        <f t="shared" si="26"/>
        <v/>
      </c>
      <c r="J844" s="2">
        <f t="shared" si="27"/>
        <v>1</v>
      </c>
      <c r="K844" s="2">
        <v>2014</v>
      </c>
      <c r="L844" s="2" t="s">
        <v>21</v>
      </c>
    </row>
    <row r="845" spans="1:12" x14ac:dyDescent="0.2">
      <c r="A845" s="1" t="s">
        <v>308</v>
      </c>
      <c r="B845" s="2" t="s">
        <v>4123</v>
      </c>
      <c r="C845" s="2" t="s">
        <v>24</v>
      </c>
      <c r="D845" s="4">
        <v>2800000</v>
      </c>
      <c r="E845" s="2" t="s">
        <v>3438</v>
      </c>
      <c r="F845" s="2">
        <v>47.7</v>
      </c>
      <c r="G845" s="2">
        <v>52.3</v>
      </c>
      <c r="H845" s="2" t="s">
        <v>26</v>
      </c>
      <c r="I845" s="2" t="str">
        <f t="shared" si="26"/>
        <v/>
      </c>
      <c r="J845" s="2">
        <f t="shared" si="27"/>
        <v>1</v>
      </c>
      <c r="K845" s="2">
        <v>2006</v>
      </c>
      <c r="L845" s="2" t="s">
        <v>21</v>
      </c>
    </row>
    <row r="846" spans="1:12" x14ac:dyDescent="0.2">
      <c r="A846" s="1" t="s">
        <v>978</v>
      </c>
      <c r="B846" s="2" t="s">
        <v>3793</v>
      </c>
      <c r="C846" s="2" t="s">
        <v>24</v>
      </c>
      <c r="D846" s="2">
        <v>4800000</v>
      </c>
      <c r="E846" s="2" t="s">
        <v>3438</v>
      </c>
      <c r="F846" s="2">
        <v>47.73</v>
      </c>
      <c r="G846" s="2">
        <v>52.27</v>
      </c>
      <c r="H846" s="2" t="s">
        <v>26</v>
      </c>
      <c r="I846" s="2" t="str">
        <f t="shared" si="26"/>
        <v/>
      </c>
      <c r="J846" s="2">
        <f t="shared" si="27"/>
        <v>1</v>
      </c>
      <c r="K846" s="2">
        <v>2018</v>
      </c>
      <c r="L846" s="2" t="s">
        <v>49</v>
      </c>
    </row>
    <row r="847" spans="1:12" x14ac:dyDescent="0.2">
      <c r="A847" s="1" t="s">
        <v>22</v>
      </c>
      <c r="B847" s="2" t="s">
        <v>3480</v>
      </c>
      <c r="C847" s="2" t="s">
        <v>24</v>
      </c>
      <c r="D847" s="2">
        <v>20200000</v>
      </c>
      <c r="E847" s="2" t="s">
        <v>3438</v>
      </c>
      <c r="F847" s="2">
        <v>47.77</v>
      </c>
      <c r="G847" s="2">
        <v>52.23</v>
      </c>
      <c r="H847" s="2" t="s">
        <v>26</v>
      </c>
      <c r="I847" s="2" t="str">
        <f t="shared" si="26"/>
        <v/>
      </c>
      <c r="J847" s="2">
        <f t="shared" si="27"/>
        <v>1</v>
      </c>
      <c r="K847" s="2">
        <v>2018</v>
      </c>
      <c r="L847" s="2" t="s">
        <v>21</v>
      </c>
    </row>
    <row r="848" spans="1:12" x14ac:dyDescent="0.2">
      <c r="A848" s="1" t="s">
        <v>205</v>
      </c>
      <c r="B848" s="2" t="s">
        <v>662</v>
      </c>
      <c r="C848" s="2" t="s">
        <v>15</v>
      </c>
      <c r="D848" s="2" t="s">
        <v>3192</v>
      </c>
      <c r="E848" s="2" t="s">
        <v>2175</v>
      </c>
      <c r="F848" s="2">
        <v>47.8</v>
      </c>
      <c r="G848" s="2">
        <v>52.2</v>
      </c>
      <c r="H848" s="2" t="s">
        <v>26</v>
      </c>
      <c r="I848" s="2" t="str">
        <f t="shared" si="26"/>
        <v/>
      </c>
      <c r="J848" s="2">
        <f t="shared" si="27"/>
        <v>1</v>
      </c>
      <c r="K848" s="2">
        <v>1990</v>
      </c>
      <c r="L848" s="2" t="s">
        <v>21</v>
      </c>
    </row>
    <row r="849" spans="1:12" x14ac:dyDescent="0.2">
      <c r="A849" s="1" t="s">
        <v>13</v>
      </c>
      <c r="B849" s="2" t="s">
        <v>377</v>
      </c>
      <c r="C849" s="2" t="s">
        <v>42</v>
      </c>
      <c r="D849" s="2" t="s">
        <v>866</v>
      </c>
      <c r="E849" s="2" t="s">
        <v>395</v>
      </c>
      <c r="F849" s="2">
        <v>47.8</v>
      </c>
      <c r="G849" s="2">
        <v>52.2</v>
      </c>
      <c r="H849" s="2" t="s">
        <v>26</v>
      </c>
      <c r="I849" s="2" t="str">
        <f t="shared" si="26"/>
        <v/>
      </c>
      <c r="J849" s="2">
        <f t="shared" si="27"/>
        <v>1</v>
      </c>
      <c r="K849" s="2">
        <v>2008</v>
      </c>
      <c r="L849" s="2" t="s">
        <v>21</v>
      </c>
    </row>
    <row r="850" spans="1:12" x14ac:dyDescent="0.2">
      <c r="A850" s="1" t="s">
        <v>217</v>
      </c>
      <c r="B850" s="2" t="s">
        <v>1439</v>
      </c>
      <c r="C850" s="2" t="s">
        <v>15</v>
      </c>
      <c r="D850" s="2" t="s">
        <v>1440</v>
      </c>
      <c r="E850" s="2" t="s">
        <v>395</v>
      </c>
      <c r="F850" s="2">
        <v>47.8</v>
      </c>
      <c r="G850" s="2">
        <v>52.2</v>
      </c>
      <c r="H850" s="2" t="s">
        <v>26</v>
      </c>
      <c r="I850" s="2" t="str">
        <f t="shared" si="26"/>
        <v/>
      </c>
      <c r="J850" s="2">
        <f t="shared" si="27"/>
        <v>1</v>
      </c>
      <c r="K850" s="2">
        <v>1994</v>
      </c>
      <c r="L850" s="2" t="s">
        <v>21</v>
      </c>
    </row>
    <row r="851" spans="1:12" x14ac:dyDescent="0.2">
      <c r="A851" s="1" t="s">
        <v>491</v>
      </c>
      <c r="B851" s="2" t="s">
        <v>492</v>
      </c>
      <c r="C851" s="2" t="s">
        <v>42</v>
      </c>
      <c r="D851" s="2" t="s">
        <v>244</v>
      </c>
      <c r="E851" s="2" t="s">
        <v>395</v>
      </c>
      <c r="F851" s="2">
        <v>47.8</v>
      </c>
      <c r="G851" s="2">
        <v>52.2</v>
      </c>
      <c r="H851" s="2" t="s">
        <v>26</v>
      </c>
      <c r="I851" s="2" t="str">
        <f t="shared" si="26"/>
        <v/>
      </c>
      <c r="J851" s="2">
        <f t="shared" si="27"/>
        <v>1</v>
      </c>
      <c r="K851" s="2">
        <v>2006</v>
      </c>
      <c r="L851" s="2" t="s">
        <v>21</v>
      </c>
    </row>
    <row r="852" spans="1:12" x14ac:dyDescent="0.2">
      <c r="A852" s="1" t="s">
        <v>69</v>
      </c>
      <c r="B852" s="2" t="s">
        <v>81</v>
      </c>
      <c r="C852" s="2" t="s">
        <v>15</v>
      </c>
      <c r="D852" s="2" t="s">
        <v>82</v>
      </c>
      <c r="E852" s="2" t="s">
        <v>17</v>
      </c>
      <c r="F852" s="2">
        <v>47.8</v>
      </c>
      <c r="G852" s="2">
        <v>52.2</v>
      </c>
      <c r="H852" s="2" t="s">
        <v>26</v>
      </c>
      <c r="I852" s="2" t="str">
        <f t="shared" si="26"/>
        <v/>
      </c>
      <c r="J852" s="2">
        <f t="shared" si="27"/>
        <v>1</v>
      </c>
      <c r="K852" s="2">
        <v>2004</v>
      </c>
      <c r="L852" s="2" t="s">
        <v>49</v>
      </c>
    </row>
    <row r="853" spans="1:12" x14ac:dyDescent="0.2">
      <c r="A853" s="1" t="s">
        <v>69</v>
      </c>
      <c r="B853" s="2" t="s">
        <v>1308</v>
      </c>
      <c r="C853" s="2" t="s">
        <v>15</v>
      </c>
      <c r="D853" s="2" t="s">
        <v>1207</v>
      </c>
      <c r="E853" s="2" t="s">
        <v>395</v>
      </c>
      <c r="F853" s="2">
        <v>47.8</v>
      </c>
      <c r="G853" s="2">
        <v>52.2</v>
      </c>
      <c r="H853" s="2" t="s">
        <v>26</v>
      </c>
      <c r="I853" s="2" t="str">
        <f t="shared" si="26"/>
        <v/>
      </c>
      <c r="J853" s="2">
        <f t="shared" si="27"/>
        <v>1</v>
      </c>
      <c r="K853" s="2">
        <v>1998</v>
      </c>
      <c r="L853" s="2" t="s">
        <v>21</v>
      </c>
    </row>
    <row r="854" spans="1:12" x14ac:dyDescent="0.2">
      <c r="A854" s="1" t="s">
        <v>52</v>
      </c>
      <c r="B854" s="2" t="s">
        <v>3766</v>
      </c>
      <c r="C854" s="2" t="s">
        <v>15</v>
      </c>
      <c r="D854" s="2" t="s">
        <v>4653</v>
      </c>
      <c r="E854" s="2" t="s">
        <v>3438</v>
      </c>
      <c r="F854" s="2">
        <v>47.8</v>
      </c>
      <c r="G854" s="2">
        <v>52.2</v>
      </c>
      <c r="H854" s="2" t="s">
        <v>26</v>
      </c>
      <c r="I854" s="2" t="str">
        <f t="shared" si="26"/>
        <v/>
      </c>
      <c r="J854" s="2">
        <f t="shared" si="27"/>
        <v>1</v>
      </c>
      <c r="K854" s="2">
        <v>2003</v>
      </c>
      <c r="L854" s="2" t="s">
        <v>36</v>
      </c>
    </row>
    <row r="855" spans="1:12" x14ac:dyDescent="0.2">
      <c r="A855" s="1" t="s">
        <v>220</v>
      </c>
      <c r="B855" s="2" t="s">
        <v>3502</v>
      </c>
      <c r="C855" s="2" t="s">
        <v>24</v>
      </c>
      <c r="D855" s="2">
        <v>35000000</v>
      </c>
      <c r="E855" s="2" t="s">
        <v>3438</v>
      </c>
      <c r="F855" s="2">
        <v>47.8</v>
      </c>
      <c r="G855" s="2">
        <v>52.2</v>
      </c>
      <c r="H855" s="2" t="s">
        <v>26</v>
      </c>
      <c r="I855" s="2" t="str">
        <f t="shared" si="26"/>
        <v/>
      </c>
      <c r="J855" s="2">
        <f t="shared" si="27"/>
        <v>1</v>
      </c>
      <c r="K855" s="2">
        <v>2020</v>
      </c>
      <c r="L855" s="2" t="s">
        <v>49</v>
      </c>
    </row>
    <row r="856" spans="1:12" x14ac:dyDescent="0.2">
      <c r="A856" s="1" t="s">
        <v>242</v>
      </c>
      <c r="B856" s="2" t="s">
        <v>646</v>
      </c>
      <c r="C856" s="2" t="s">
        <v>15</v>
      </c>
      <c r="D856" s="2" t="s">
        <v>2334</v>
      </c>
      <c r="E856" s="2" t="s">
        <v>2175</v>
      </c>
      <c r="F856" s="2">
        <v>47.82</v>
      </c>
      <c r="G856" s="2">
        <v>52.18</v>
      </c>
      <c r="H856" s="2" t="s">
        <v>26</v>
      </c>
      <c r="I856" s="2" t="str">
        <f t="shared" si="26"/>
        <v/>
      </c>
      <c r="J856" s="2">
        <f t="shared" si="27"/>
        <v>1</v>
      </c>
      <c r="K856" s="2">
        <v>2020</v>
      </c>
      <c r="L856" s="2" t="s">
        <v>21</v>
      </c>
    </row>
    <row r="857" spans="1:12" x14ac:dyDescent="0.2">
      <c r="A857" s="1" t="s">
        <v>374</v>
      </c>
      <c r="B857" s="2" t="s">
        <v>3605</v>
      </c>
      <c r="C857" s="2" t="s">
        <v>24</v>
      </c>
      <c r="D857" s="4">
        <v>27800000</v>
      </c>
      <c r="E857" s="2" t="s">
        <v>3438</v>
      </c>
      <c r="F857" s="2">
        <v>47.83</v>
      </c>
      <c r="G857" s="2">
        <v>52.17</v>
      </c>
      <c r="H857" s="2" t="s">
        <v>26</v>
      </c>
      <c r="I857" s="2" t="str">
        <f t="shared" si="26"/>
        <v/>
      </c>
      <c r="J857" s="2">
        <f t="shared" si="27"/>
        <v>1</v>
      </c>
      <c r="K857" s="2">
        <v>2013</v>
      </c>
      <c r="L857" s="2" t="s">
        <v>36</v>
      </c>
    </row>
    <row r="858" spans="1:12" x14ac:dyDescent="0.2">
      <c r="A858" s="1" t="s">
        <v>69</v>
      </c>
      <c r="B858" s="2" t="s">
        <v>3579</v>
      </c>
      <c r="C858" s="2" t="s">
        <v>24</v>
      </c>
      <c r="D858" s="2">
        <v>51500000</v>
      </c>
      <c r="E858" s="2" t="s">
        <v>3438</v>
      </c>
      <c r="F858" s="2">
        <v>47.83</v>
      </c>
      <c r="G858" s="2">
        <v>52.17</v>
      </c>
      <c r="H858" s="2" t="s">
        <v>26</v>
      </c>
      <c r="I858" s="2" t="str">
        <f t="shared" si="26"/>
        <v/>
      </c>
      <c r="J858" s="2">
        <f t="shared" si="27"/>
        <v>1</v>
      </c>
      <c r="K858" s="2">
        <v>2020</v>
      </c>
      <c r="L858" s="2" t="s">
        <v>49</v>
      </c>
    </row>
    <row r="859" spans="1:12" x14ac:dyDescent="0.2">
      <c r="A859" s="1" t="s">
        <v>52</v>
      </c>
      <c r="B859" s="2" t="s">
        <v>5313</v>
      </c>
      <c r="C859" s="2" t="s">
        <v>15</v>
      </c>
      <c r="D859" s="2" t="s">
        <v>5314</v>
      </c>
      <c r="E859" s="2" t="s">
        <v>4991</v>
      </c>
      <c r="F859" s="2">
        <v>47.9</v>
      </c>
      <c r="G859" s="2">
        <v>52.1</v>
      </c>
      <c r="H859" s="2" t="s">
        <v>26</v>
      </c>
      <c r="I859" s="2" t="str">
        <f t="shared" si="26"/>
        <v/>
      </c>
      <c r="J859" s="2">
        <f t="shared" si="27"/>
        <v>1</v>
      </c>
      <c r="K859" s="2">
        <v>2012</v>
      </c>
      <c r="L859" s="2" t="s">
        <v>21</v>
      </c>
    </row>
    <row r="860" spans="1:12" x14ac:dyDescent="0.2">
      <c r="A860" s="1" t="s">
        <v>23</v>
      </c>
      <c r="B860" s="2" t="s">
        <v>23</v>
      </c>
      <c r="C860" s="2" t="s">
        <v>24</v>
      </c>
      <c r="D860" s="4">
        <v>742000000</v>
      </c>
      <c r="E860" s="2" t="s">
        <v>1978</v>
      </c>
      <c r="F860" s="2">
        <v>47.9</v>
      </c>
      <c r="G860" s="2">
        <v>52.1</v>
      </c>
      <c r="H860" s="2" t="s">
        <v>26</v>
      </c>
      <c r="I860" s="2" t="str">
        <f t="shared" si="26"/>
        <v/>
      </c>
      <c r="J860" s="2">
        <f t="shared" si="27"/>
        <v>1</v>
      </c>
      <c r="K860" s="2">
        <v>1990</v>
      </c>
      <c r="L860" s="2" t="s">
        <v>21</v>
      </c>
    </row>
    <row r="861" spans="1:12" x14ac:dyDescent="0.2">
      <c r="A861" s="1" t="s">
        <v>23</v>
      </c>
      <c r="B861" s="2" t="s">
        <v>23</v>
      </c>
      <c r="C861" s="7"/>
      <c r="D861" s="2" t="s">
        <v>3201</v>
      </c>
      <c r="E861" s="2" t="s">
        <v>2175</v>
      </c>
      <c r="F861" s="2">
        <v>47.9</v>
      </c>
      <c r="G861" s="2">
        <v>52.1</v>
      </c>
      <c r="H861" s="2" t="s">
        <v>26</v>
      </c>
      <c r="I861" s="2" t="str">
        <f t="shared" si="26"/>
        <v/>
      </c>
      <c r="J861" s="2">
        <f t="shared" si="27"/>
        <v>1</v>
      </c>
      <c r="K861" s="2">
        <v>1990</v>
      </c>
      <c r="L861" s="2" t="s">
        <v>21</v>
      </c>
    </row>
    <row r="862" spans="1:12" x14ac:dyDescent="0.2">
      <c r="A862" s="1" t="s">
        <v>69</v>
      </c>
      <c r="B862" s="2" t="s">
        <v>2133</v>
      </c>
      <c r="C862" s="2" t="s">
        <v>15</v>
      </c>
      <c r="D862" s="2" t="s">
        <v>2134</v>
      </c>
      <c r="E862" s="2" t="s">
        <v>2120</v>
      </c>
      <c r="F862" s="2">
        <v>47.91</v>
      </c>
      <c r="G862" s="2">
        <v>52.09</v>
      </c>
      <c r="H862" s="2" t="s">
        <v>26</v>
      </c>
      <c r="I862" s="2" t="str">
        <f t="shared" si="26"/>
        <v/>
      </c>
      <c r="J862" s="2">
        <f t="shared" si="27"/>
        <v>1</v>
      </c>
      <c r="K862" s="2">
        <v>2011</v>
      </c>
      <c r="L862" s="2" t="s">
        <v>36</v>
      </c>
    </row>
    <row r="863" spans="1:12" x14ac:dyDescent="0.2">
      <c r="A863" s="1" t="s">
        <v>374</v>
      </c>
      <c r="B863" s="2" t="s">
        <v>5231</v>
      </c>
      <c r="C863" s="2" t="s">
        <v>15</v>
      </c>
      <c r="D863" s="2" t="s">
        <v>5232</v>
      </c>
      <c r="E863" s="2" t="s">
        <v>4991</v>
      </c>
      <c r="F863" s="2">
        <v>47.93</v>
      </c>
      <c r="G863" s="2">
        <v>52.07</v>
      </c>
      <c r="H863" s="2" t="s">
        <v>26</v>
      </c>
      <c r="I863" s="2" t="str">
        <f t="shared" si="26"/>
        <v/>
      </c>
      <c r="J863" s="2">
        <f t="shared" si="27"/>
        <v>1</v>
      </c>
      <c r="K863" s="2">
        <v>2016</v>
      </c>
      <c r="L863" s="2" t="s">
        <v>21</v>
      </c>
    </row>
    <row r="864" spans="1:12" x14ac:dyDescent="0.2">
      <c r="A864" s="1" t="s">
        <v>293</v>
      </c>
      <c r="B864" s="2" t="s">
        <v>1059</v>
      </c>
      <c r="C864" s="2" t="s">
        <v>15</v>
      </c>
      <c r="D864" s="2" t="s">
        <v>2217</v>
      </c>
      <c r="E864" s="2" t="s">
        <v>2175</v>
      </c>
      <c r="F864" s="2">
        <v>47.95</v>
      </c>
      <c r="G864" s="2">
        <v>52.05</v>
      </c>
      <c r="H864" s="2" t="s">
        <v>26</v>
      </c>
      <c r="I864" s="2" t="str">
        <f t="shared" si="26"/>
        <v/>
      </c>
      <c r="J864" s="2">
        <f t="shared" si="27"/>
        <v>1</v>
      </c>
      <c r="K864" s="2">
        <v>2020</v>
      </c>
      <c r="L864" s="2" t="s">
        <v>21</v>
      </c>
    </row>
    <row r="865" spans="1:12" x14ac:dyDescent="0.2">
      <c r="A865" s="1" t="s">
        <v>69</v>
      </c>
      <c r="B865" s="2" t="s">
        <v>5053</v>
      </c>
      <c r="C865" s="2" t="s">
        <v>15</v>
      </c>
      <c r="D865" s="2" t="s">
        <v>5054</v>
      </c>
      <c r="E865" s="2" t="s">
        <v>4991</v>
      </c>
      <c r="F865" s="2">
        <v>47.97</v>
      </c>
      <c r="G865" s="2">
        <v>52.03</v>
      </c>
      <c r="H865" s="2" t="s">
        <v>26</v>
      </c>
      <c r="I865" s="2" t="str">
        <f t="shared" si="26"/>
        <v/>
      </c>
      <c r="J865" s="2">
        <f t="shared" si="27"/>
        <v>1</v>
      </c>
      <c r="K865" s="2">
        <v>2020</v>
      </c>
      <c r="L865" s="2" t="s">
        <v>21</v>
      </c>
    </row>
    <row r="866" spans="1:12" x14ac:dyDescent="0.2">
      <c r="A866" s="1" t="s">
        <v>391</v>
      </c>
      <c r="B866" s="2" t="s">
        <v>392</v>
      </c>
      <c r="C866" s="2" t="s">
        <v>15</v>
      </c>
      <c r="D866" s="2" t="s">
        <v>3248</v>
      </c>
      <c r="E866" s="2" t="s">
        <v>2175</v>
      </c>
      <c r="F866" s="2">
        <v>48</v>
      </c>
      <c r="G866" s="2">
        <v>52</v>
      </c>
      <c r="H866" s="2" t="s">
        <v>26</v>
      </c>
      <c r="I866" s="2" t="str">
        <f t="shared" si="26"/>
        <v/>
      </c>
      <c r="J866" s="2">
        <f t="shared" si="27"/>
        <v>1</v>
      </c>
      <c r="K866" s="2">
        <v>1988</v>
      </c>
      <c r="L866" s="2" t="s">
        <v>21</v>
      </c>
    </row>
    <row r="867" spans="1:12" x14ac:dyDescent="0.2">
      <c r="A867" s="1" t="s">
        <v>2918</v>
      </c>
      <c r="B867" s="2" t="s">
        <v>2919</v>
      </c>
      <c r="C867" s="2" t="s">
        <v>1003</v>
      </c>
      <c r="D867" s="2" t="s">
        <v>5391</v>
      </c>
      <c r="E867" s="2" t="s">
        <v>4991</v>
      </c>
      <c r="F867" s="2">
        <v>48</v>
      </c>
      <c r="G867" s="2">
        <v>52</v>
      </c>
      <c r="H867" s="2" t="s">
        <v>26</v>
      </c>
      <c r="I867" s="2" t="str">
        <f t="shared" si="26"/>
        <v/>
      </c>
      <c r="J867" s="2">
        <f t="shared" si="27"/>
        <v>1</v>
      </c>
      <c r="K867" s="2">
        <v>2008</v>
      </c>
      <c r="L867" s="2" t="s">
        <v>21</v>
      </c>
    </row>
    <row r="868" spans="1:12" x14ac:dyDescent="0.2">
      <c r="A868" s="1" t="s">
        <v>223</v>
      </c>
      <c r="B868" s="2" t="s">
        <v>1640</v>
      </c>
      <c r="C868" s="2" t="s">
        <v>42</v>
      </c>
      <c r="D868" s="2" t="s">
        <v>1874</v>
      </c>
      <c r="E868" s="2" t="s">
        <v>1811</v>
      </c>
      <c r="F868" s="2">
        <v>48</v>
      </c>
      <c r="G868" s="2">
        <v>52</v>
      </c>
      <c r="H868" s="2" t="s">
        <v>26</v>
      </c>
      <c r="I868" s="2" t="str">
        <f t="shared" si="26"/>
        <v/>
      </c>
      <c r="J868" s="2">
        <f t="shared" si="27"/>
        <v>1</v>
      </c>
      <c r="K868" s="2">
        <v>2004</v>
      </c>
      <c r="L868" s="2" t="s">
        <v>21</v>
      </c>
    </row>
    <row r="869" spans="1:12" x14ac:dyDescent="0.2">
      <c r="A869" s="1" t="s">
        <v>269</v>
      </c>
      <c r="B869" s="2" t="s">
        <v>599</v>
      </c>
      <c r="C869" s="2" t="s">
        <v>15</v>
      </c>
      <c r="D869" s="2" t="s">
        <v>976</v>
      </c>
      <c r="E869" s="2" t="s">
        <v>395</v>
      </c>
      <c r="F869" s="2">
        <v>48</v>
      </c>
      <c r="G869" s="2">
        <v>52</v>
      </c>
      <c r="H869" s="2" t="s">
        <v>26</v>
      </c>
      <c r="I869" s="2" t="str">
        <f t="shared" si="26"/>
        <v/>
      </c>
      <c r="J869" s="2">
        <f t="shared" si="27"/>
        <v>1</v>
      </c>
      <c r="K869" s="2">
        <v>2006</v>
      </c>
      <c r="L869" s="2" t="s">
        <v>21</v>
      </c>
    </row>
    <row r="870" spans="1:12" x14ac:dyDescent="0.2">
      <c r="A870" s="1" t="s">
        <v>220</v>
      </c>
      <c r="B870" s="2" t="s">
        <v>423</v>
      </c>
      <c r="C870" s="2" t="s">
        <v>15</v>
      </c>
      <c r="D870" s="2" t="s">
        <v>3187</v>
      </c>
      <c r="E870" s="2" t="s">
        <v>2175</v>
      </c>
      <c r="F870" s="2">
        <v>48</v>
      </c>
      <c r="G870" s="2">
        <v>52</v>
      </c>
      <c r="H870" s="2" t="s">
        <v>26</v>
      </c>
      <c r="I870" s="2" t="str">
        <f t="shared" si="26"/>
        <v/>
      </c>
      <c r="J870" s="2">
        <f t="shared" si="27"/>
        <v>1</v>
      </c>
      <c r="K870" s="2">
        <v>1990</v>
      </c>
      <c r="L870" s="2" t="s">
        <v>21</v>
      </c>
    </row>
    <row r="871" spans="1:12" x14ac:dyDescent="0.2">
      <c r="A871" s="1" t="s">
        <v>23</v>
      </c>
      <c r="B871" s="2" t="s">
        <v>23</v>
      </c>
      <c r="C871" s="2" t="s">
        <v>15</v>
      </c>
      <c r="D871" s="2" t="s">
        <v>1266</v>
      </c>
      <c r="E871" s="2" t="s">
        <v>395</v>
      </c>
      <c r="F871" s="2">
        <v>48</v>
      </c>
      <c r="G871" s="2">
        <v>52</v>
      </c>
      <c r="H871" s="2" t="s">
        <v>26</v>
      </c>
      <c r="I871" s="2" t="str">
        <f t="shared" si="26"/>
        <v/>
      </c>
      <c r="J871" s="2">
        <f t="shared" si="27"/>
        <v>1</v>
      </c>
      <c r="K871" s="2">
        <v>2000</v>
      </c>
      <c r="L871" s="2" t="s">
        <v>21</v>
      </c>
    </row>
    <row r="872" spans="1:12" x14ac:dyDescent="0.2">
      <c r="A872" s="1" t="s">
        <v>22</v>
      </c>
      <c r="B872" s="2" t="s">
        <v>23</v>
      </c>
      <c r="C872" s="2" t="s">
        <v>15</v>
      </c>
      <c r="D872" s="2" t="s">
        <v>3493</v>
      </c>
      <c r="E872" s="2" t="s">
        <v>3438</v>
      </c>
      <c r="F872" s="2">
        <v>48.03</v>
      </c>
      <c r="G872" s="2">
        <v>51.97</v>
      </c>
      <c r="H872" s="2" t="s">
        <v>26</v>
      </c>
      <c r="I872" s="2" t="str">
        <f t="shared" si="26"/>
        <v/>
      </c>
      <c r="J872" s="2">
        <f t="shared" si="27"/>
        <v>1</v>
      </c>
      <c r="K872" s="2">
        <v>2020</v>
      </c>
      <c r="L872" s="2" t="s">
        <v>21</v>
      </c>
    </row>
    <row r="873" spans="1:12" x14ac:dyDescent="0.2">
      <c r="A873" s="1" t="s">
        <v>420</v>
      </c>
      <c r="B873" s="2" t="s">
        <v>1717</v>
      </c>
      <c r="C873" s="2" t="s">
        <v>15</v>
      </c>
      <c r="D873" s="2" t="s">
        <v>3157</v>
      </c>
      <c r="E873" s="2" t="s">
        <v>2175</v>
      </c>
      <c r="F873" s="2">
        <v>48.1</v>
      </c>
      <c r="G873" s="2">
        <v>51.9</v>
      </c>
      <c r="H873" s="2" t="s">
        <v>26</v>
      </c>
      <c r="I873" s="2" t="str">
        <f t="shared" si="26"/>
        <v/>
      </c>
      <c r="J873" s="2">
        <f t="shared" si="27"/>
        <v>1</v>
      </c>
      <c r="K873" s="2">
        <v>2001</v>
      </c>
      <c r="L873" s="2" t="s">
        <v>36</v>
      </c>
    </row>
    <row r="874" spans="1:12" x14ac:dyDescent="0.2">
      <c r="A874" s="1" t="s">
        <v>13</v>
      </c>
      <c r="B874" s="2" t="s">
        <v>832</v>
      </c>
      <c r="C874" s="2" t="s">
        <v>15</v>
      </c>
      <c r="D874" s="2" t="s">
        <v>2204</v>
      </c>
      <c r="E874" s="2" t="s">
        <v>2175</v>
      </c>
      <c r="F874" s="2">
        <v>48.1</v>
      </c>
      <c r="G874" s="2">
        <v>51.9</v>
      </c>
      <c r="H874" s="2" t="s">
        <v>26</v>
      </c>
      <c r="I874" s="2" t="str">
        <f t="shared" si="26"/>
        <v/>
      </c>
      <c r="J874" s="2">
        <f t="shared" si="27"/>
        <v>1</v>
      </c>
      <c r="K874" s="2">
        <v>2020</v>
      </c>
      <c r="L874" s="2" t="s">
        <v>21</v>
      </c>
    </row>
    <row r="875" spans="1:12" x14ac:dyDescent="0.2">
      <c r="A875" s="1" t="s">
        <v>363</v>
      </c>
      <c r="B875" s="2" t="s">
        <v>407</v>
      </c>
      <c r="C875" s="2" t="s">
        <v>15</v>
      </c>
      <c r="D875" s="2" t="s">
        <v>1307</v>
      </c>
      <c r="E875" s="2" t="s">
        <v>395</v>
      </c>
      <c r="F875" s="2">
        <v>48.1</v>
      </c>
      <c r="G875" s="2">
        <v>51.9</v>
      </c>
      <c r="H875" s="2" t="s">
        <v>26</v>
      </c>
      <c r="I875" s="2" t="str">
        <f t="shared" si="26"/>
        <v/>
      </c>
      <c r="J875" s="2">
        <f t="shared" si="27"/>
        <v>1</v>
      </c>
      <c r="K875" s="2">
        <v>1998</v>
      </c>
      <c r="L875" s="2" t="s">
        <v>21</v>
      </c>
    </row>
    <row r="876" spans="1:12" x14ac:dyDescent="0.2">
      <c r="A876" s="1" t="s">
        <v>69</v>
      </c>
      <c r="B876" s="2" t="s">
        <v>720</v>
      </c>
      <c r="C876" s="2" t="s">
        <v>15</v>
      </c>
      <c r="D876" s="2" t="s">
        <v>721</v>
      </c>
      <c r="E876" s="2" t="s">
        <v>395</v>
      </c>
      <c r="F876" s="2">
        <v>48.1</v>
      </c>
      <c r="G876" s="2">
        <v>51.9</v>
      </c>
      <c r="H876" s="2" t="s">
        <v>26</v>
      </c>
      <c r="I876" s="2" t="str">
        <f t="shared" si="26"/>
        <v/>
      </c>
      <c r="J876" s="2">
        <f t="shared" si="27"/>
        <v>1</v>
      </c>
      <c r="K876" s="2">
        <v>2010</v>
      </c>
      <c r="L876" s="2" t="s">
        <v>21</v>
      </c>
    </row>
    <row r="877" spans="1:12" x14ac:dyDescent="0.2">
      <c r="A877" s="1" t="s">
        <v>32</v>
      </c>
      <c r="B877" s="2" t="s">
        <v>462</v>
      </c>
      <c r="C877" s="2" t="s">
        <v>42</v>
      </c>
      <c r="D877" s="2" t="s">
        <v>1947</v>
      </c>
      <c r="E877" s="2" t="s">
        <v>1811</v>
      </c>
      <c r="F877" s="2">
        <v>48.1</v>
      </c>
      <c r="G877" s="2">
        <v>51.9</v>
      </c>
      <c r="H877" s="2" t="s">
        <v>26</v>
      </c>
      <c r="I877" s="2" t="str">
        <f t="shared" si="26"/>
        <v/>
      </c>
      <c r="J877" s="2">
        <f t="shared" si="27"/>
        <v>1</v>
      </c>
      <c r="K877" s="2">
        <v>1994</v>
      </c>
      <c r="L877" s="2" t="s">
        <v>21</v>
      </c>
    </row>
    <row r="878" spans="1:12" x14ac:dyDescent="0.2">
      <c r="A878" s="1" t="s">
        <v>329</v>
      </c>
      <c r="B878" s="2" t="s">
        <v>431</v>
      </c>
      <c r="C878" s="2" t="s">
        <v>42</v>
      </c>
      <c r="D878" s="2" t="s">
        <v>432</v>
      </c>
      <c r="E878" s="2" t="s">
        <v>395</v>
      </c>
      <c r="F878" s="2">
        <v>48.1</v>
      </c>
      <c r="G878" s="2">
        <v>51.9</v>
      </c>
      <c r="H878" s="2" t="s">
        <v>26</v>
      </c>
      <c r="I878" s="2" t="str">
        <f t="shared" si="26"/>
        <v/>
      </c>
      <c r="J878" s="2">
        <f t="shared" si="27"/>
        <v>1</v>
      </c>
      <c r="K878" s="2">
        <v>2014</v>
      </c>
      <c r="L878" s="2" t="s">
        <v>21</v>
      </c>
    </row>
    <row r="879" spans="1:12" x14ac:dyDescent="0.2">
      <c r="A879" s="1" t="s">
        <v>374</v>
      </c>
      <c r="B879" s="2" t="s">
        <v>911</v>
      </c>
      <c r="C879" s="2" t="s">
        <v>15</v>
      </c>
      <c r="D879" s="2" t="s">
        <v>3071</v>
      </c>
      <c r="E879" s="2" t="s">
        <v>2175</v>
      </c>
      <c r="F879" s="2">
        <v>48.11</v>
      </c>
      <c r="G879" s="2">
        <v>51.89</v>
      </c>
      <c r="H879" s="2" t="s">
        <v>26</v>
      </c>
      <c r="I879" s="2" t="str">
        <f t="shared" si="26"/>
        <v/>
      </c>
      <c r="J879" s="2">
        <f t="shared" si="27"/>
        <v>1</v>
      </c>
      <c r="K879" s="2">
        <v>2007</v>
      </c>
      <c r="L879" s="2" t="s">
        <v>36</v>
      </c>
    </row>
    <row r="880" spans="1:12" x14ac:dyDescent="0.2">
      <c r="A880" s="1" t="s">
        <v>22</v>
      </c>
      <c r="B880" s="2" t="s">
        <v>3540</v>
      </c>
      <c r="C880" s="2" t="s">
        <v>24</v>
      </c>
      <c r="D880" s="2">
        <v>310000000</v>
      </c>
      <c r="E880" s="2" t="s">
        <v>3438</v>
      </c>
      <c r="F880" s="2">
        <v>48.14</v>
      </c>
      <c r="G880" s="2">
        <v>51.86</v>
      </c>
      <c r="H880" s="2" t="s">
        <v>26</v>
      </c>
      <c r="I880" s="2" t="str">
        <f t="shared" si="26"/>
        <v/>
      </c>
      <c r="J880" s="2">
        <f t="shared" si="27"/>
        <v>1</v>
      </c>
      <c r="K880" s="2">
        <v>2020</v>
      </c>
      <c r="L880" s="2" t="s">
        <v>49</v>
      </c>
    </row>
    <row r="881" spans="1:12" x14ac:dyDescent="0.2">
      <c r="A881" s="1" t="s">
        <v>621</v>
      </c>
      <c r="B881" s="2" t="s">
        <v>2719</v>
      </c>
      <c r="C881" s="2" t="s">
        <v>15</v>
      </c>
      <c r="D881" s="2" t="s">
        <v>2720</v>
      </c>
      <c r="E881" s="2" t="s">
        <v>2175</v>
      </c>
      <c r="F881" s="2">
        <v>48.15</v>
      </c>
      <c r="G881" s="2">
        <v>51.85</v>
      </c>
      <c r="H881" s="2" t="s">
        <v>26</v>
      </c>
      <c r="I881" s="2" t="str">
        <f t="shared" si="26"/>
        <v/>
      </c>
      <c r="J881" s="2">
        <f t="shared" si="27"/>
        <v>1</v>
      </c>
      <c r="K881" s="2">
        <v>2017</v>
      </c>
      <c r="L881" s="2" t="s">
        <v>36</v>
      </c>
    </row>
    <row r="882" spans="1:12" x14ac:dyDescent="0.2">
      <c r="A882" s="1" t="s">
        <v>205</v>
      </c>
      <c r="B882" s="2" t="s">
        <v>502</v>
      </c>
      <c r="C882" s="2" t="s">
        <v>42</v>
      </c>
      <c r="D882" s="2" t="s">
        <v>767</v>
      </c>
      <c r="E882" s="2" t="s">
        <v>395</v>
      </c>
      <c r="F882" s="2">
        <v>48.2</v>
      </c>
      <c r="G882" s="2">
        <v>51.8</v>
      </c>
      <c r="H882" s="2" t="s">
        <v>26</v>
      </c>
      <c r="I882" s="2" t="str">
        <f t="shared" si="26"/>
        <v/>
      </c>
      <c r="J882" s="2">
        <f t="shared" si="27"/>
        <v>1</v>
      </c>
      <c r="K882" s="2">
        <v>2010</v>
      </c>
      <c r="L882" s="2" t="s">
        <v>21</v>
      </c>
    </row>
    <row r="883" spans="1:12" x14ac:dyDescent="0.2">
      <c r="A883" s="1" t="s">
        <v>374</v>
      </c>
      <c r="B883" s="2" t="s">
        <v>451</v>
      </c>
      <c r="C883" s="2" t="s">
        <v>42</v>
      </c>
      <c r="D883" s="2" t="s">
        <v>1870</v>
      </c>
      <c r="E883" s="2" t="s">
        <v>1811</v>
      </c>
      <c r="F883" s="2">
        <v>48.2</v>
      </c>
      <c r="G883" s="2">
        <v>51.8</v>
      </c>
      <c r="H883" s="2" t="s">
        <v>26</v>
      </c>
      <c r="I883" s="2" t="str">
        <f t="shared" si="26"/>
        <v/>
      </c>
      <c r="J883" s="2">
        <f t="shared" si="27"/>
        <v>1</v>
      </c>
      <c r="K883" s="2">
        <v>2004</v>
      </c>
      <c r="L883" s="2" t="s">
        <v>21</v>
      </c>
    </row>
    <row r="884" spans="1:12" x14ac:dyDescent="0.2">
      <c r="A884" s="1" t="s">
        <v>22</v>
      </c>
      <c r="B884" s="2" t="s">
        <v>5702</v>
      </c>
      <c r="C884" s="2" t="s">
        <v>24</v>
      </c>
      <c r="D884" s="2">
        <v>75000000</v>
      </c>
      <c r="E884" s="2" t="s">
        <v>5690</v>
      </c>
      <c r="F884" s="2">
        <v>48.22</v>
      </c>
      <c r="G884" s="2">
        <v>51.78</v>
      </c>
      <c r="H884" s="2" t="s">
        <v>26</v>
      </c>
      <c r="I884" s="2" t="str">
        <f t="shared" si="26"/>
        <v/>
      </c>
      <c r="J884" s="2">
        <f t="shared" si="27"/>
        <v>1</v>
      </c>
      <c r="K884" s="2">
        <v>2018</v>
      </c>
      <c r="L884" s="2" t="s">
        <v>21</v>
      </c>
    </row>
    <row r="885" spans="1:12" x14ac:dyDescent="0.2">
      <c r="A885" s="1" t="s">
        <v>122</v>
      </c>
      <c r="B885" s="2" t="s">
        <v>2414</v>
      </c>
      <c r="C885" s="2" t="s">
        <v>15</v>
      </c>
      <c r="D885" s="2" t="s">
        <v>2415</v>
      </c>
      <c r="E885" s="2" t="s">
        <v>2175</v>
      </c>
      <c r="F885" s="2">
        <v>48.27</v>
      </c>
      <c r="G885" s="2">
        <v>51.73</v>
      </c>
      <c r="H885" s="2" t="s">
        <v>26</v>
      </c>
      <c r="I885" s="2" t="str">
        <f t="shared" si="26"/>
        <v/>
      </c>
      <c r="J885" s="2">
        <f t="shared" si="27"/>
        <v>1</v>
      </c>
      <c r="K885" s="2">
        <v>2020</v>
      </c>
      <c r="L885" s="2" t="s">
        <v>49</v>
      </c>
    </row>
    <row r="886" spans="1:12" x14ac:dyDescent="0.2">
      <c r="A886" s="1" t="s">
        <v>280</v>
      </c>
      <c r="B886" s="2" t="s">
        <v>1334</v>
      </c>
      <c r="C886" s="2" t="s">
        <v>15</v>
      </c>
      <c r="D886" s="2" t="s">
        <v>2567</v>
      </c>
      <c r="E886" s="2" t="s">
        <v>2175</v>
      </c>
      <c r="F886" s="2">
        <v>48.3</v>
      </c>
      <c r="G886" s="2">
        <v>51.7</v>
      </c>
      <c r="H886" s="2" t="s">
        <v>26</v>
      </c>
      <c r="I886" s="2" t="str">
        <f t="shared" si="26"/>
        <v/>
      </c>
      <c r="J886" s="2">
        <f t="shared" si="27"/>
        <v>1</v>
      </c>
      <c r="K886" s="2">
        <v>2018</v>
      </c>
      <c r="L886" s="2" t="s">
        <v>21</v>
      </c>
    </row>
    <row r="887" spans="1:12" x14ac:dyDescent="0.2">
      <c r="A887" s="1" t="s">
        <v>217</v>
      </c>
      <c r="B887" s="2" t="s">
        <v>1580</v>
      </c>
      <c r="C887" s="2" t="s">
        <v>24</v>
      </c>
      <c r="D887" s="4">
        <v>9000000</v>
      </c>
      <c r="E887" s="2" t="s">
        <v>1978</v>
      </c>
      <c r="F887" s="2">
        <v>48.3</v>
      </c>
      <c r="G887" s="2">
        <v>51.7</v>
      </c>
      <c r="H887" s="2" t="s">
        <v>26</v>
      </c>
      <c r="I887" s="2" t="str">
        <f t="shared" si="26"/>
        <v/>
      </c>
      <c r="J887" s="2">
        <f t="shared" si="27"/>
        <v>1</v>
      </c>
      <c r="K887" s="2">
        <v>1996</v>
      </c>
      <c r="L887" s="2" t="s">
        <v>21</v>
      </c>
    </row>
    <row r="888" spans="1:12" x14ac:dyDescent="0.2">
      <c r="A888" s="1" t="s">
        <v>69</v>
      </c>
      <c r="B888" s="2" t="s">
        <v>119</v>
      </c>
      <c r="C888" s="2" t="s">
        <v>42</v>
      </c>
      <c r="D888" s="2" t="s">
        <v>244</v>
      </c>
      <c r="E888" s="2" t="s">
        <v>395</v>
      </c>
      <c r="F888" s="2">
        <v>48.3</v>
      </c>
      <c r="G888" s="2">
        <v>51.7</v>
      </c>
      <c r="H888" s="2" t="s">
        <v>26</v>
      </c>
      <c r="I888" s="2" t="str">
        <f t="shared" si="26"/>
        <v/>
      </c>
      <c r="J888" s="2">
        <f t="shared" si="27"/>
        <v>1</v>
      </c>
      <c r="K888" s="2">
        <v>2012</v>
      </c>
      <c r="L888" s="2" t="s">
        <v>21</v>
      </c>
    </row>
    <row r="889" spans="1:12" x14ac:dyDescent="0.2">
      <c r="A889" s="1" t="s">
        <v>23</v>
      </c>
      <c r="B889" s="2" t="s">
        <v>23</v>
      </c>
      <c r="C889" s="2" t="s">
        <v>15</v>
      </c>
      <c r="D889" s="2" t="s">
        <v>4930</v>
      </c>
      <c r="E889" s="2" t="s">
        <v>4917</v>
      </c>
      <c r="F889" s="2">
        <v>48.3</v>
      </c>
      <c r="G889" s="2">
        <v>51.7</v>
      </c>
      <c r="H889" s="2" t="s">
        <v>26</v>
      </c>
      <c r="I889" s="2" t="str">
        <f t="shared" si="26"/>
        <v/>
      </c>
      <c r="J889" s="2">
        <f t="shared" si="27"/>
        <v>1</v>
      </c>
      <c r="K889" s="2">
        <v>2006</v>
      </c>
      <c r="L889" s="2" t="s">
        <v>21</v>
      </c>
    </row>
    <row r="890" spans="1:12" x14ac:dyDescent="0.2">
      <c r="A890" s="1" t="s">
        <v>293</v>
      </c>
      <c r="B890" s="2" t="s">
        <v>3737</v>
      </c>
      <c r="C890" s="2" t="s">
        <v>24</v>
      </c>
      <c r="D890" s="2">
        <v>25000000</v>
      </c>
      <c r="E890" s="2" t="s">
        <v>3438</v>
      </c>
      <c r="F890" s="2">
        <v>48.32</v>
      </c>
      <c r="G890" s="2">
        <v>51.68</v>
      </c>
      <c r="H890" s="2" t="s">
        <v>26</v>
      </c>
      <c r="I890" s="2" t="str">
        <f t="shared" si="26"/>
        <v/>
      </c>
      <c r="J890" s="2">
        <f t="shared" si="27"/>
        <v>1</v>
      </c>
      <c r="K890" s="2">
        <v>2018</v>
      </c>
      <c r="L890" s="2" t="s">
        <v>21</v>
      </c>
    </row>
    <row r="891" spans="1:12" x14ac:dyDescent="0.2">
      <c r="A891" s="1" t="s">
        <v>13</v>
      </c>
      <c r="B891" s="2" t="s">
        <v>3758</v>
      </c>
      <c r="C891" s="2" t="s">
        <v>24</v>
      </c>
      <c r="D891" s="4">
        <v>13100000</v>
      </c>
      <c r="E891" s="2" t="s">
        <v>3438</v>
      </c>
      <c r="F891" s="2">
        <v>48.33</v>
      </c>
      <c r="G891" s="2">
        <v>51.67</v>
      </c>
      <c r="H891" s="2" t="s">
        <v>26</v>
      </c>
      <c r="I891" s="2" t="str">
        <f t="shared" si="26"/>
        <v/>
      </c>
      <c r="J891" s="2">
        <f t="shared" si="27"/>
        <v>1</v>
      </c>
      <c r="K891" s="2">
        <v>2003</v>
      </c>
      <c r="L891" s="2" t="s">
        <v>36</v>
      </c>
    </row>
    <row r="892" spans="1:12" x14ac:dyDescent="0.2">
      <c r="A892" s="1" t="s">
        <v>280</v>
      </c>
      <c r="B892" s="2" t="s">
        <v>1130</v>
      </c>
      <c r="C892" s="2" t="s">
        <v>15</v>
      </c>
      <c r="D892" s="2" t="s">
        <v>2698</v>
      </c>
      <c r="E892" s="2" t="s">
        <v>2175</v>
      </c>
      <c r="F892" s="2">
        <v>48.36</v>
      </c>
      <c r="G892" s="2">
        <v>51.64</v>
      </c>
      <c r="H892" s="2" t="s">
        <v>26</v>
      </c>
      <c r="I892" s="2" t="str">
        <f t="shared" si="26"/>
        <v/>
      </c>
      <c r="J892" s="2">
        <f t="shared" si="27"/>
        <v>1</v>
      </c>
      <c r="K892" s="2">
        <v>2017</v>
      </c>
      <c r="L892" s="2" t="s">
        <v>36</v>
      </c>
    </row>
    <row r="893" spans="1:12" x14ac:dyDescent="0.2">
      <c r="A893" s="1" t="s">
        <v>385</v>
      </c>
      <c r="B893" s="2" t="s">
        <v>639</v>
      </c>
      <c r="C893" s="2" t="s">
        <v>15</v>
      </c>
      <c r="D893" s="2" t="s">
        <v>1264</v>
      </c>
      <c r="E893" s="2" t="s">
        <v>395</v>
      </c>
      <c r="F893" s="2">
        <v>48.4</v>
      </c>
      <c r="G893" s="2">
        <v>51.6</v>
      </c>
      <c r="H893" s="2" t="s">
        <v>26</v>
      </c>
      <c r="I893" s="2" t="str">
        <f t="shared" si="26"/>
        <v/>
      </c>
      <c r="J893" s="2">
        <f t="shared" si="27"/>
        <v>1</v>
      </c>
      <c r="K893" s="2">
        <v>1998</v>
      </c>
      <c r="L893" s="2" t="s">
        <v>21</v>
      </c>
    </row>
    <row r="894" spans="1:12" x14ac:dyDescent="0.2">
      <c r="A894" s="1" t="s">
        <v>511</v>
      </c>
      <c r="B894" s="2" t="s">
        <v>4151</v>
      </c>
      <c r="C894" s="2" t="s">
        <v>24</v>
      </c>
      <c r="D894" s="4">
        <v>25000000</v>
      </c>
      <c r="E894" s="2" t="s">
        <v>3438</v>
      </c>
      <c r="F894" s="2">
        <v>48.4</v>
      </c>
      <c r="G894" s="2">
        <v>51.6</v>
      </c>
      <c r="H894" s="2" t="s">
        <v>26</v>
      </c>
      <c r="I894" s="2" t="str">
        <f t="shared" si="26"/>
        <v/>
      </c>
      <c r="J894" s="2">
        <f t="shared" si="27"/>
        <v>1</v>
      </c>
      <c r="K894" s="2">
        <v>2010</v>
      </c>
      <c r="L894" s="2" t="s">
        <v>49</v>
      </c>
    </row>
    <row r="895" spans="1:12" x14ac:dyDescent="0.2">
      <c r="A895" s="1" t="s">
        <v>13</v>
      </c>
      <c r="B895" s="2" t="s">
        <v>3412</v>
      </c>
      <c r="C895" s="2" t="s">
        <v>1230</v>
      </c>
      <c r="D895" s="2" t="s">
        <v>3413</v>
      </c>
      <c r="E895" s="2" t="s">
        <v>3376</v>
      </c>
      <c r="F895" s="2">
        <v>48.4</v>
      </c>
      <c r="G895" s="2">
        <v>51.6</v>
      </c>
      <c r="H895" s="2" t="s">
        <v>26</v>
      </c>
      <c r="I895" s="2" t="str">
        <f t="shared" si="26"/>
        <v/>
      </c>
      <c r="J895" s="2">
        <f t="shared" si="27"/>
        <v>1</v>
      </c>
      <c r="K895" s="2">
        <v>1996</v>
      </c>
      <c r="L895" s="2" t="s">
        <v>21</v>
      </c>
    </row>
    <row r="896" spans="1:12" x14ac:dyDescent="0.2">
      <c r="A896" s="1" t="s">
        <v>296</v>
      </c>
      <c r="B896" s="2" t="s">
        <v>3533</v>
      </c>
      <c r="C896" s="2" t="s">
        <v>24</v>
      </c>
      <c r="D896" s="4">
        <v>54000000</v>
      </c>
      <c r="E896" s="2" t="s">
        <v>3438</v>
      </c>
      <c r="F896" s="2">
        <v>48.4</v>
      </c>
      <c r="G896" s="2">
        <v>51.6</v>
      </c>
      <c r="H896" s="2" t="s">
        <v>26</v>
      </c>
      <c r="I896" s="2" t="str">
        <f t="shared" si="26"/>
        <v/>
      </c>
      <c r="J896" s="2">
        <f t="shared" si="27"/>
        <v>1</v>
      </c>
      <c r="K896" s="2">
        <v>2012</v>
      </c>
      <c r="L896" s="2" t="s">
        <v>49</v>
      </c>
    </row>
    <row r="897" spans="1:12" x14ac:dyDescent="0.2">
      <c r="A897" s="1" t="s">
        <v>511</v>
      </c>
      <c r="B897" s="2" t="s">
        <v>1317</v>
      </c>
      <c r="C897" s="2" t="s">
        <v>15</v>
      </c>
      <c r="D897" s="2" t="s">
        <v>2989</v>
      </c>
      <c r="E897" s="2" t="s">
        <v>2175</v>
      </c>
      <c r="F897" s="2">
        <v>48.41</v>
      </c>
      <c r="G897" s="2">
        <v>51.59</v>
      </c>
      <c r="H897" s="2" t="s">
        <v>26</v>
      </c>
      <c r="I897" s="2" t="str">
        <f t="shared" si="26"/>
        <v/>
      </c>
      <c r="J897" s="2">
        <f t="shared" si="27"/>
        <v>1</v>
      </c>
      <c r="K897" s="2">
        <v>2011</v>
      </c>
      <c r="L897" s="2" t="s">
        <v>36</v>
      </c>
    </row>
    <row r="898" spans="1:12" x14ac:dyDescent="0.2">
      <c r="A898" s="1" t="s">
        <v>296</v>
      </c>
      <c r="B898" s="2" t="s">
        <v>3541</v>
      </c>
      <c r="C898" s="2" t="s">
        <v>24</v>
      </c>
      <c r="D898" s="2">
        <v>198000000</v>
      </c>
      <c r="E898" s="2" t="s">
        <v>3438</v>
      </c>
      <c r="F898" s="2">
        <v>48.41</v>
      </c>
      <c r="G898" s="2">
        <v>51.59</v>
      </c>
      <c r="H898" s="2" t="s">
        <v>26</v>
      </c>
      <c r="I898" s="2" t="str">
        <f t="shared" ref="I898:I961" si="28" xml:space="preserve"> IF(H898="Pass", 1, "")</f>
        <v/>
      </c>
      <c r="J898" s="2">
        <f t="shared" ref="J898:J961" si="29" xml:space="preserve"> IF(H898="Fail", 1, "")</f>
        <v>1</v>
      </c>
      <c r="K898" s="2">
        <v>2020</v>
      </c>
      <c r="L898" s="2" t="s">
        <v>26</v>
      </c>
    </row>
    <row r="899" spans="1:12" x14ac:dyDescent="0.2">
      <c r="A899" s="1" t="s">
        <v>66</v>
      </c>
      <c r="B899" s="2" t="s">
        <v>2733</v>
      </c>
      <c r="C899" s="2" t="s">
        <v>15</v>
      </c>
      <c r="D899" s="2" t="s">
        <v>2734</v>
      </c>
      <c r="E899" s="2" t="s">
        <v>2175</v>
      </c>
      <c r="F899" s="2">
        <v>48.48</v>
      </c>
      <c r="G899" s="2">
        <v>51.52</v>
      </c>
      <c r="H899" s="2" t="s">
        <v>26</v>
      </c>
      <c r="I899" s="2" t="str">
        <f t="shared" si="28"/>
        <v/>
      </c>
      <c r="J899" s="2">
        <f t="shared" si="29"/>
        <v>1</v>
      </c>
      <c r="K899" s="2">
        <v>2017</v>
      </c>
      <c r="L899" s="2" t="s">
        <v>36</v>
      </c>
    </row>
    <row r="900" spans="1:12" x14ac:dyDescent="0.2">
      <c r="A900" s="1" t="s">
        <v>205</v>
      </c>
      <c r="B900" s="2" t="s">
        <v>1822</v>
      </c>
      <c r="C900" s="2" t="s">
        <v>24</v>
      </c>
      <c r="D900" s="4">
        <v>2000000</v>
      </c>
      <c r="E900" s="2" t="s">
        <v>1811</v>
      </c>
      <c r="F900" s="2">
        <v>48.5</v>
      </c>
      <c r="G900" s="2">
        <v>51.5</v>
      </c>
      <c r="H900" s="2" t="s">
        <v>26</v>
      </c>
      <c r="I900" s="2" t="str">
        <f t="shared" si="28"/>
        <v/>
      </c>
      <c r="J900" s="2">
        <f t="shared" si="29"/>
        <v>1</v>
      </c>
      <c r="K900" s="2">
        <v>2014</v>
      </c>
      <c r="L900" s="2" t="s">
        <v>49</v>
      </c>
    </row>
    <row r="901" spans="1:12" x14ac:dyDescent="0.2">
      <c r="A901" s="1" t="s">
        <v>290</v>
      </c>
      <c r="B901" s="2" t="s">
        <v>881</v>
      </c>
      <c r="C901" s="2" t="s">
        <v>42</v>
      </c>
      <c r="D901" s="2" t="s">
        <v>882</v>
      </c>
      <c r="E901" s="2" t="s">
        <v>395</v>
      </c>
      <c r="F901" s="2">
        <v>48.5</v>
      </c>
      <c r="G901" s="2">
        <v>51.5</v>
      </c>
      <c r="H901" s="2" t="s">
        <v>26</v>
      </c>
      <c r="I901" s="2" t="str">
        <f t="shared" si="28"/>
        <v/>
      </c>
      <c r="J901" s="2">
        <f t="shared" si="29"/>
        <v>1</v>
      </c>
      <c r="K901" s="2">
        <v>2008</v>
      </c>
      <c r="L901" s="2" t="s">
        <v>21</v>
      </c>
    </row>
    <row r="902" spans="1:12" x14ac:dyDescent="0.2">
      <c r="A902" s="1" t="s">
        <v>374</v>
      </c>
      <c r="B902" s="2" t="s">
        <v>1183</v>
      </c>
      <c r="C902" s="2" t="s">
        <v>15</v>
      </c>
      <c r="D902" s="2" t="s">
        <v>1327</v>
      </c>
      <c r="E902" s="2" t="s">
        <v>395</v>
      </c>
      <c r="F902" s="2">
        <v>48.5</v>
      </c>
      <c r="G902" s="2">
        <v>51.5</v>
      </c>
      <c r="H902" s="2" t="s">
        <v>26</v>
      </c>
      <c r="I902" s="2" t="str">
        <f t="shared" si="28"/>
        <v/>
      </c>
      <c r="J902" s="2">
        <f t="shared" si="29"/>
        <v>1</v>
      </c>
      <c r="K902" s="2">
        <v>1998</v>
      </c>
      <c r="L902" s="2" t="s">
        <v>21</v>
      </c>
    </row>
    <row r="903" spans="1:12" x14ac:dyDescent="0.2">
      <c r="A903" s="1" t="s">
        <v>22</v>
      </c>
      <c r="B903" s="2" t="s">
        <v>1703</v>
      </c>
      <c r="C903" s="2" t="s">
        <v>15</v>
      </c>
      <c r="D903" s="2" t="s">
        <v>1704</v>
      </c>
      <c r="E903" s="2" t="s">
        <v>1692</v>
      </c>
      <c r="F903" s="2">
        <v>48.5</v>
      </c>
      <c r="G903" s="2">
        <v>51.5</v>
      </c>
      <c r="H903" s="2" t="s">
        <v>26</v>
      </c>
      <c r="I903" s="2" t="str">
        <f t="shared" si="28"/>
        <v/>
      </c>
      <c r="J903" s="2">
        <f t="shared" si="29"/>
        <v>1</v>
      </c>
      <c r="K903" s="2">
        <v>2020</v>
      </c>
      <c r="L903" s="2" t="s">
        <v>49</v>
      </c>
    </row>
    <row r="904" spans="1:12" x14ac:dyDescent="0.2">
      <c r="A904" s="1" t="s">
        <v>329</v>
      </c>
      <c r="B904" s="2" t="s">
        <v>5274</v>
      </c>
      <c r="C904" s="2" t="s">
        <v>15</v>
      </c>
      <c r="D904" s="2" t="s">
        <v>5275</v>
      </c>
      <c r="E904" s="2" t="s">
        <v>4991</v>
      </c>
      <c r="F904" s="2">
        <v>48.5</v>
      </c>
      <c r="G904" s="2">
        <v>51.5</v>
      </c>
      <c r="H904" s="2" t="s">
        <v>26</v>
      </c>
      <c r="I904" s="2" t="str">
        <f t="shared" si="28"/>
        <v/>
      </c>
      <c r="J904" s="2">
        <f t="shared" si="29"/>
        <v>1</v>
      </c>
      <c r="K904" s="2">
        <v>2014</v>
      </c>
      <c r="L904" s="2" t="s">
        <v>21</v>
      </c>
    </row>
    <row r="905" spans="1:12" x14ac:dyDescent="0.2">
      <c r="A905" s="1" t="s">
        <v>339</v>
      </c>
      <c r="B905" s="2" t="s">
        <v>2568</v>
      </c>
      <c r="C905" s="2" t="s">
        <v>15</v>
      </c>
      <c r="D905" s="2" t="s">
        <v>2569</v>
      </c>
      <c r="E905" s="2" t="s">
        <v>2175</v>
      </c>
      <c r="F905" s="2">
        <v>48.51</v>
      </c>
      <c r="G905" s="2">
        <v>51.49</v>
      </c>
      <c r="H905" s="2" t="s">
        <v>26</v>
      </c>
      <c r="I905" s="2" t="str">
        <f t="shared" si="28"/>
        <v/>
      </c>
      <c r="J905" s="2">
        <f t="shared" si="29"/>
        <v>1</v>
      </c>
      <c r="K905" s="2">
        <v>2018</v>
      </c>
      <c r="L905" s="2" t="s">
        <v>21</v>
      </c>
    </row>
    <row r="906" spans="1:12" x14ac:dyDescent="0.2">
      <c r="A906" s="1" t="s">
        <v>205</v>
      </c>
      <c r="B906" s="2" t="s">
        <v>450</v>
      </c>
      <c r="C906" s="2" t="s">
        <v>15</v>
      </c>
      <c r="D906" s="2" t="s">
        <v>1911</v>
      </c>
      <c r="E906" s="2" t="s">
        <v>1811</v>
      </c>
      <c r="F906" s="2">
        <v>48.52</v>
      </c>
      <c r="G906" s="2">
        <v>51.48</v>
      </c>
      <c r="H906" s="2" t="s">
        <v>26</v>
      </c>
      <c r="I906" s="2" t="str">
        <f t="shared" si="28"/>
        <v/>
      </c>
      <c r="J906" s="2">
        <f t="shared" si="29"/>
        <v>1</v>
      </c>
      <c r="K906" s="2">
        <v>2001</v>
      </c>
      <c r="L906" s="2" t="s">
        <v>36</v>
      </c>
    </row>
    <row r="907" spans="1:12" x14ac:dyDescent="0.2">
      <c r="A907" s="1" t="s">
        <v>363</v>
      </c>
      <c r="B907" s="2" t="s">
        <v>2357</v>
      </c>
      <c r="C907" s="2" t="s">
        <v>15</v>
      </c>
      <c r="D907" s="2" t="s">
        <v>2358</v>
      </c>
      <c r="E907" s="2" t="s">
        <v>2175</v>
      </c>
      <c r="F907" s="2">
        <v>48.52</v>
      </c>
      <c r="G907" s="2">
        <v>51.48</v>
      </c>
      <c r="H907" s="2" t="s">
        <v>26</v>
      </c>
      <c r="I907" s="2" t="str">
        <f t="shared" si="28"/>
        <v/>
      </c>
      <c r="J907" s="2">
        <f t="shared" si="29"/>
        <v>1</v>
      </c>
      <c r="K907" s="2">
        <v>2020</v>
      </c>
      <c r="L907" s="2" t="s">
        <v>21</v>
      </c>
    </row>
    <row r="908" spans="1:12" x14ac:dyDescent="0.2">
      <c r="A908" s="1" t="s">
        <v>391</v>
      </c>
      <c r="B908" s="2" t="s">
        <v>1984</v>
      </c>
      <c r="C908" s="2" t="s">
        <v>15</v>
      </c>
      <c r="D908" s="2" t="s">
        <v>1985</v>
      </c>
      <c r="E908" s="2" t="s">
        <v>1978</v>
      </c>
      <c r="F908" s="2">
        <v>48.57</v>
      </c>
      <c r="G908" s="2">
        <v>51.43</v>
      </c>
      <c r="H908" s="2" t="s">
        <v>26</v>
      </c>
      <c r="I908" s="2" t="str">
        <f t="shared" si="28"/>
        <v/>
      </c>
      <c r="J908" s="2">
        <f t="shared" si="29"/>
        <v>1</v>
      </c>
      <c r="K908" s="2">
        <v>2020</v>
      </c>
      <c r="L908" s="2" t="s">
        <v>49</v>
      </c>
    </row>
    <row r="909" spans="1:12" x14ac:dyDescent="0.2">
      <c r="A909" s="1" t="s">
        <v>420</v>
      </c>
      <c r="B909" s="2" t="s">
        <v>5023</v>
      </c>
      <c r="C909" s="2" t="s">
        <v>15</v>
      </c>
      <c r="D909" s="2" t="s">
        <v>5024</v>
      </c>
      <c r="E909" s="2" t="s">
        <v>4991</v>
      </c>
      <c r="F909" s="2">
        <v>48.58</v>
      </c>
      <c r="G909" s="2">
        <v>51.42</v>
      </c>
      <c r="H909" s="2" t="s">
        <v>26</v>
      </c>
      <c r="I909" s="2" t="str">
        <f t="shared" si="28"/>
        <v/>
      </c>
      <c r="J909" s="2">
        <f t="shared" si="29"/>
        <v>1</v>
      </c>
      <c r="K909" s="2">
        <v>2020</v>
      </c>
      <c r="L909" s="2" t="s">
        <v>21</v>
      </c>
    </row>
    <row r="910" spans="1:12" x14ac:dyDescent="0.2">
      <c r="A910" s="1" t="s">
        <v>205</v>
      </c>
      <c r="B910" s="2" t="s">
        <v>1075</v>
      </c>
      <c r="C910" s="2" t="s">
        <v>15</v>
      </c>
      <c r="D910" s="2" t="s">
        <v>1076</v>
      </c>
      <c r="E910" s="2" t="s">
        <v>395</v>
      </c>
      <c r="F910" s="2">
        <v>48.6</v>
      </c>
      <c r="G910" s="2">
        <v>51.4</v>
      </c>
      <c r="H910" s="2" t="s">
        <v>26</v>
      </c>
      <c r="I910" s="2" t="str">
        <f t="shared" si="28"/>
        <v/>
      </c>
      <c r="J910" s="2">
        <f t="shared" si="29"/>
        <v>1</v>
      </c>
      <c r="K910" s="2">
        <v>2004</v>
      </c>
      <c r="L910" s="2" t="s">
        <v>21</v>
      </c>
    </row>
    <row r="911" spans="1:12" x14ac:dyDescent="0.2">
      <c r="A911" s="1" t="s">
        <v>280</v>
      </c>
      <c r="B911" s="2" t="s">
        <v>4247</v>
      </c>
      <c r="C911" s="2" t="s">
        <v>24</v>
      </c>
      <c r="D911" s="4">
        <v>12000000</v>
      </c>
      <c r="E911" s="2" t="s">
        <v>3438</v>
      </c>
      <c r="F911" s="2">
        <v>48.6</v>
      </c>
      <c r="G911" s="2">
        <v>51.4</v>
      </c>
      <c r="H911" s="2" t="s">
        <v>26</v>
      </c>
      <c r="I911" s="2" t="str">
        <f t="shared" si="28"/>
        <v/>
      </c>
      <c r="J911" s="2">
        <f t="shared" si="29"/>
        <v>1</v>
      </c>
      <c r="K911" s="2">
        <v>2008</v>
      </c>
      <c r="L911" s="2" t="s">
        <v>21</v>
      </c>
    </row>
    <row r="912" spans="1:12" x14ac:dyDescent="0.2">
      <c r="A912" s="1" t="s">
        <v>60</v>
      </c>
      <c r="B912" s="2" t="s">
        <v>61</v>
      </c>
      <c r="C912" s="2" t="s">
        <v>15</v>
      </c>
      <c r="D912" s="2" t="s">
        <v>311</v>
      </c>
      <c r="E912" s="2" t="s">
        <v>144</v>
      </c>
      <c r="F912" s="2">
        <v>48.6</v>
      </c>
      <c r="G912" s="2">
        <v>51.4</v>
      </c>
      <c r="H912" s="2" t="s">
        <v>26</v>
      </c>
      <c r="I912" s="2" t="str">
        <f t="shared" si="28"/>
        <v/>
      </c>
      <c r="J912" s="2">
        <f t="shared" si="29"/>
        <v>1</v>
      </c>
      <c r="K912" s="2">
        <v>2006</v>
      </c>
      <c r="L912" s="2" t="s">
        <v>21</v>
      </c>
    </row>
    <row r="913" spans="1:12" x14ac:dyDescent="0.2">
      <c r="A913" s="1" t="s">
        <v>13</v>
      </c>
      <c r="B913" s="2" t="s">
        <v>927</v>
      </c>
      <c r="C913" s="2" t="s">
        <v>15</v>
      </c>
      <c r="D913" s="2" t="s">
        <v>1883</v>
      </c>
      <c r="E913" s="2" t="s">
        <v>1811</v>
      </c>
      <c r="F913" s="2">
        <v>48.6</v>
      </c>
      <c r="G913" s="2">
        <v>51.4</v>
      </c>
      <c r="H913" s="2" t="s">
        <v>26</v>
      </c>
      <c r="I913" s="2" t="str">
        <f t="shared" si="28"/>
        <v/>
      </c>
      <c r="J913" s="2">
        <f t="shared" si="29"/>
        <v>1</v>
      </c>
      <c r="K913" s="2">
        <v>2004</v>
      </c>
      <c r="L913" s="2" t="s">
        <v>49</v>
      </c>
    </row>
    <row r="914" spans="1:12" x14ac:dyDescent="0.2">
      <c r="A914" s="1" t="s">
        <v>568</v>
      </c>
      <c r="B914" s="2" t="s">
        <v>614</v>
      </c>
      <c r="C914" s="2" t="s">
        <v>42</v>
      </c>
      <c r="D914" s="2" t="s">
        <v>2043</v>
      </c>
      <c r="E914" s="2" t="s">
        <v>5777</v>
      </c>
      <c r="F914" s="2">
        <v>48.7</v>
      </c>
      <c r="G914" s="2">
        <v>51.3</v>
      </c>
      <c r="H914" s="2" t="s">
        <v>26</v>
      </c>
      <c r="I914" s="2" t="str">
        <f t="shared" si="28"/>
        <v/>
      </c>
      <c r="J914" s="2">
        <f t="shared" si="29"/>
        <v>1</v>
      </c>
      <c r="K914" s="2">
        <v>2006</v>
      </c>
      <c r="L914" s="2" t="s">
        <v>21</v>
      </c>
    </row>
    <row r="915" spans="1:12" x14ac:dyDescent="0.2">
      <c r="A915" s="1" t="s">
        <v>111</v>
      </c>
      <c r="B915" s="2" t="s">
        <v>1221</v>
      </c>
      <c r="C915" s="2" t="s">
        <v>42</v>
      </c>
      <c r="D915" s="2" t="s">
        <v>2060</v>
      </c>
      <c r="E915" s="2" t="s">
        <v>1978</v>
      </c>
      <c r="F915" s="2">
        <v>48.7</v>
      </c>
      <c r="G915" s="2">
        <v>51.3</v>
      </c>
      <c r="H915" s="2" t="s">
        <v>26</v>
      </c>
      <c r="I915" s="2" t="str">
        <f t="shared" si="28"/>
        <v/>
      </c>
      <c r="J915" s="2">
        <f t="shared" si="29"/>
        <v>1</v>
      </c>
      <c r="K915" s="2">
        <v>2004</v>
      </c>
      <c r="L915" s="2" t="s">
        <v>21</v>
      </c>
    </row>
    <row r="916" spans="1:12" x14ac:dyDescent="0.2">
      <c r="A916" s="1" t="s">
        <v>220</v>
      </c>
      <c r="B916" s="2" t="s">
        <v>3609</v>
      </c>
      <c r="C916" s="2" t="s">
        <v>24</v>
      </c>
      <c r="D916" s="2">
        <v>10700000</v>
      </c>
      <c r="E916" s="2" t="s">
        <v>3438</v>
      </c>
      <c r="F916" s="2">
        <v>48.75</v>
      </c>
      <c r="G916" s="2">
        <v>51.25</v>
      </c>
      <c r="H916" s="2" t="s">
        <v>26</v>
      </c>
      <c r="I916" s="2" t="str">
        <f t="shared" si="28"/>
        <v/>
      </c>
      <c r="J916" s="2">
        <f t="shared" si="29"/>
        <v>1</v>
      </c>
      <c r="K916" s="2">
        <v>2020</v>
      </c>
      <c r="L916" s="2" t="s">
        <v>49</v>
      </c>
    </row>
    <row r="917" spans="1:12" x14ac:dyDescent="0.2">
      <c r="A917" s="1" t="s">
        <v>391</v>
      </c>
      <c r="B917" s="2" t="s">
        <v>4250</v>
      </c>
      <c r="C917" s="2" t="s">
        <v>24</v>
      </c>
      <c r="D917" s="4">
        <v>4275000</v>
      </c>
      <c r="E917" s="2" t="s">
        <v>3438</v>
      </c>
      <c r="F917" s="2">
        <v>48.9</v>
      </c>
      <c r="G917" s="2">
        <v>51.2</v>
      </c>
      <c r="H917" s="2" t="s">
        <v>26</v>
      </c>
      <c r="I917" s="2" t="str">
        <f t="shared" si="28"/>
        <v/>
      </c>
      <c r="J917" s="2">
        <f t="shared" si="29"/>
        <v>1</v>
      </c>
      <c r="K917" s="2">
        <v>2008</v>
      </c>
      <c r="L917" s="2" t="s">
        <v>49</v>
      </c>
    </row>
    <row r="918" spans="1:12" x14ac:dyDescent="0.2">
      <c r="A918" s="1" t="s">
        <v>13</v>
      </c>
      <c r="B918" s="2" t="s">
        <v>1377</v>
      </c>
      <c r="C918" s="2" t="s">
        <v>15</v>
      </c>
      <c r="D918" s="2" t="s">
        <v>1378</v>
      </c>
      <c r="E918" s="2" t="s">
        <v>395</v>
      </c>
      <c r="F918" s="2">
        <v>48.8</v>
      </c>
      <c r="G918" s="2">
        <v>51.2</v>
      </c>
      <c r="H918" s="2" t="s">
        <v>26</v>
      </c>
      <c r="I918" s="2" t="str">
        <f t="shared" si="28"/>
        <v/>
      </c>
      <c r="J918" s="2">
        <f t="shared" si="29"/>
        <v>1</v>
      </c>
      <c r="K918" s="2">
        <v>1996</v>
      </c>
      <c r="L918" s="2" t="s">
        <v>21</v>
      </c>
    </row>
    <row r="919" spans="1:12" x14ac:dyDescent="0.2">
      <c r="A919" s="1" t="s">
        <v>223</v>
      </c>
      <c r="B919" s="2" t="s">
        <v>223</v>
      </c>
      <c r="C919" s="2" t="s">
        <v>1230</v>
      </c>
      <c r="D919" s="2" t="s">
        <v>2081</v>
      </c>
      <c r="E919" s="2" t="s">
        <v>1978</v>
      </c>
      <c r="F919" s="2">
        <v>48.8</v>
      </c>
      <c r="G919" s="2">
        <v>51.2</v>
      </c>
      <c r="H919" s="2" t="s">
        <v>26</v>
      </c>
      <c r="I919" s="2" t="str">
        <f t="shared" si="28"/>
        <v/>
      </c>
      <c r="J919" s="2">
        <f t="shared" si="29"/>
        <v>1</v>
      </c>
      <c r="K919" s="2">
        <v>1996</v>
      </c>
      <c r="L919" s="2" t="s">
        <v>21</v>
      </c>
    </row>
    <row r="920" spans="1:12" x14ac:dyDescent="0.2">
      <c r="A920" s="1" t="s">
        <v>223</v>
      </c>
      <c r="B920" s="2" t="s">
        <v>1640</v>
      </c>
      <c r="C920" s="2" t="s">
        <v>42</v>
      </c>
      <c r="D920" s="2" t="s">
        <v>1801</v>
      </c>
      <c r="E920" s="2" t="s">
        <v>4917</v>
      </c>
      <c r="F920" s="2">
        <v>48.8</v>
      </c>
      <c r="G920" s="2">
        <v>51.2</v>
      </c>
      <c r="H920" s="2" t="s">
        <v>26</v>
      </c>
      <c r="I920" s="2" t="str">
        <f t="shared" si="28"/>
        <v/>
      </c>
      <c r="J920" s="2">
        <f t="shared" si="29"/>
        <v>1</v>
      </c>
      <c r="K920" s="2">
        <v>1998</v>
      </c>
      <c r="L920" s="2" t="s">
        <v>21</v>
      </c>
    </row>
    <row r="921" spans="1:12" x14ac:dyDescent="0.2">
      <c r="A921" s="1" t="s">
        <v>91</v>
      </c>
      <c r="B921" s="2" t="s">
        <v>1114</v>
      </c>
      <c r="C921" s="2" t="s">
        <v>15</v>
      </c>
      <c r="D921" s="2" t="s">
        <v>3210</v>
      </c>
      <c r="E921" s="2" t="s">
        <v>2175</v>
      </c>
      <c r="F921" s="2">
        <v>48.8</v>
      </c>
      <c r="G921" s="2">
        <v>51.2</v>
      </c>
      <c r="H921" s="2" t="s">
        <v>26</v>
      </c>
      <c r="I921" s="2" t="str">
        <f t="shared" si="28"/>
        <v/>
      </c>
      <c r="J921" s="2">
        <f t="shared" si="29"/>
        <v>1</v>
      </c>
      <c r="K921" s="2">
        <v>1990</v>
      </c>
      <c r="L921" s="2" t="s">
        <v>21</v>
      </c>
    </row>
    <row r="922" spans="1:12" x14ac:dyDescent="0.2">
      <c r="A922" s="1" t="s">
        <v>23</v>
      </c>
      <c r="B922" s="2" t="s">
        <v>23</v>
      </c>
      <c r="C922" s="2" t="s">
        <v>24</v>
      </c>
      <c r="D922" s="4">
        <v>450000000</v>
      </c>
      <c r="E922" s="2" t="s">
        <v>5690</v>
      </c>
      <c r="F922" s="2">
        <v>48.8</v>
      </c>
      <c r="G922" s="2">
        <v>51.2</v>
      </c>
      <c r="H922" s="2" t="s">
        <v>26</v>
      </c>
      <c r="I922" s="2" t="str">
        <f t="shared" si="28"/>
        <v/>
      </c>
      <c r="J922" s="2">
        <f t="shared" si="29"/>
        <v>1</v>
      </c>
      <c r="K922" s="2">
        <v>1990</v>
      </c>
      <c r="L922" s="2" t="s">
        <v>21</v>
      </c>
    </row>
    <row r="923" spans="1:12" x14ac:dyDescent="0.2">
      <c r="A923" s="1" t="s">
        <v>177</v>
      </c>
      <c r="B923" s="2" t="s">
        <v>425</v>
      </c>
      <c r="C923" s="2" t="s">
        <v>15</v>
      </c>
      <c r="D923" s="2" t="s">
        <v>1634</v>
      </c>
      <c r="E923" s="2" t="s">
        <v>1625</v>
      </c>
      <c r="F923" s="2">
        <v>48.83</v>
      </c>
      <c r="G923" s="2">
        <v>51.17</v>
      </c>
      <c r="H923" s="2" t="s">
        <v>26</v>
      </c>
      <c r="I923" s="2" t="str">
        <f t="shared" si="28"/>
        <v/>
      </c>
      <c r="J923" s="2">
        <f t="shared" si="29"/>
        <v>1</v>
      </c>
      <c r="K923" s="2">
        <v>2016</v>
      </c>
      <c r="L923" s="2" t="s">
        <v>21</v>
      </c>
    </row>
    <row r="924" spans="1:12" x14ac:dyDescent="0.2">
      <c r="A924" s="1" t="s">
        <v>177</v>
      </c>
      <c r="B924" s="2" t="s">
        <v>480</v>
      </c>
      <c r="C924" s="2" t="s">
        <v>15</v>
      </c>
      <c r="D924" s="2" t="s">
        <v>1264</v>
      </c>
      <c r="E924" s="2" t="s">
        <v>395</v>
      </c>
      <c r="F924" s="2">
        <v>48.9</v>
      </c>
      <c r="G924" s="2">
        <v>51.1</v>
      </c>
      <c r="H924" s="2" t="s">
        <v>26</v>
      </c>
      <c r="I924" s="2" t="str">
        <f t="shared" si="28"/>
        <v/>
      </c>
      <c r="J924" s="2">
        <f t="shared" si="29"/>
        <v>1</v>
      </c>
      <c r="K924" s="2">
        <v>1998</v>
      </c>
      <c r="L924" s="2" t="s">
        <v>21</v>
      </c>
    </row>
    <row r="925" spans="1:12" x14ac:dyDescent="0.2">
      <c r="A925" s="1" t="s">
        <v>13</v>
      </c>
      <c r="B925" s="2" t="s">
        <v>1403</v>
      </c>
      <c r="C925" s="2" t="s">
        <v>15</v>
      </c>
      <c r="D925" s="2" t="s">
        <v>2945</v>
      </c>
      <c r="E925" s="2" t="s">
        <v>2175</v>
      </c>
      <c r="F925" s="2">
        <v>48.9</v>
      </c>
      <c r="G925" s="2">
        <v>51.1</v>
      </c>
      <c r="H925" s="2" t="s">
        <v>26</v>
      </c>
      <c r="I925" s="2" t="str">
        <f t="shared" si="28"/>
        <v/>
      </c>
      <c r="J925" s="2">
        <f t="shared" si="29"/>
        <v>1</v>
      </c>
      <c r="K925" s="2">
        <v>2009</v>
      </c>
      <c r="L925" s="2" t="s">
        <v>36</v>
      </c>
    </row>
    <row r="926" spans="1:12" x14ac:dyDescent="0.2">
      <c r="A926" s="1" t="s">
        <v>296</v>
      </c>
      <c r="B926" s="2" t="s">
        <v>3869</v>
      </c>
      <c r="C926" s="2" t="s">
        <v>24</v>
      </c>
      <c r="D926" s="4">
        <v>200000000</v>
      </c>
      <c r="E926" s="2" t="s">
        <v>3438</v>
      </c>
      <c r="F926" s="2">
        <v>48.9</v>
      </c>
      <c r="G926" s="2">
        <v>51.1</v>
      </c>
      <c r="H926" s="2" t="s">
        <v>26</v>
      </c>
      <c r="I926" s="2" t="str">
        <f t="shared" si="28"/>
        <v/>
      </c>
      <c r="J926" s="2">
        <f t="shared" si="29"/>
        <v>1</v>
      </c>
      <c r="K926" s="2">
        <v>2004</v>
      </c>
      <c r="L926" s="2" t="s">
        <v>49</v>
      </c>
    </row>
    <row r="927" spans="1:12" x14ac:dyDescent="0.2">
      <c r="A927" s="1" t="s">
        <v>60</v>
      </c>
      <c r="B927" s="2" t="s">
        <v>5708</v>
      </c>
      <c r="C927" s="2" t="s">
        <v>24</v>
      </c>
      <c r="D927" s="2">
        <v>50000000</v>
      </c>
      <c r="E927" s="2" t="s">
        <v>5690</v>
      </c>
      <c r="F927" s="2">
        <v>48.93</v>
      </c>
      <c r="G927" s="2">
        <v>51.07</v>
      </c>
      <c r="H927" s="2" t="s">
        <v>26</v>
      </c>
      <c r="I927" s="2" t="str">
        <f t="shared" si="28"/>
        <v/>
      </c>
      <c r="J927" s="2">
        <f t="shared" si="29"/>
        <v>1</v>
      </c>
      <c r="K927" s="2">
        <v>2018</v>
      </c>
      <c r="L927" s="2" t="s">
        <v>49</v>
      </c>
    </row>
    <row r="928" spans="1:12" x14ac:dyDescent="0.2">
      <c r="A928" s="1" t="s">
        <v>13</v>
      </c>
      <c r="B928" s="2" t="s">
        <v>13</v>
      </c>
      <c r="C928" s="2" t="s">
        <v>15</v>
      </c>
      <c r="D928" s="2" t="s">
        <v>3009</v>
      </c>
      <c r="E928" s="2" t="s">
        <v>2175</v>
      </c>
      <c r="F928" s="2">
        <v>48.93</v>
      </c>
      <c r="G928" s="2">
        <v>51.07</v>
      </c>
      <c r="H928" s="2" t="s">
        <v>26</v>
      </c>
      <c r="I928" s="2" t="str">
        <f t="shared" si="28"/>
        <v/>
      </c>
      <c r="J928" s="2">
        <f t="shared" si="29"/>
        <v>1</v>
      </c>
      <c r="K928" s="2">
        <v>2011</v>
      </c>
      <c r="L928" s="2" t="s">
        <v>36</v>
      </c>
    </row>
    <row r="929" spans="1:12" x14ac:dyDescent="0.2">
      <c r="A929" s="1" t="s">
        <v>293</v>
      </c>
      <c r="B929" s="2" t="s">
        <v>3689</v>
      </c>
      <c r="C929" s="2" t="s">
        <v>24</v>
      </c>
      <c r="D929" s="2">
        <v>38500000</v>
      </c>
      <c r="E929" s="2" t="s">
        <v>3438</v>
      </c>
      <c r="F929" s="2">
        <v>48.95</v>
      </c>
      <c r="G929" s="2">
        <v>51.05</v>
      </c>
      <c r="H929" s="2" t="s">
        <v>26</v>
      </c>
      <c r="I929" s="2" t="str">
        <f t="shared" si="28"/>
        <v/>
      </c>
      <c r="J929" s="2">
        <f t="shared" si="29"/>
        <v>1</v>
      </c>
      <c r="K929" s="2">
        <v>2018</v>
      </c>
      <c r="L929" s="2" t="s">
        <v>21</v>
      </c>
    </row>
    <row r="930" spans="1:12" x14ac:dyDescent="0.2">
      <c r="A930" s="1" t="s">
        <v>220</v>
      </c>
      <c r="B930" s="2" t="s">
        <v>1250</v>
      </c>
      <c r="C930" s="2" t="s">
        <v>15</v>
      </c>
      <c r="D930" s="2" t="s">
        <v>2960</v>
      </c>
      <c r="E930" s="2" t="s">
        <v>2175</v>
      </c>
      <c r="F930" s="2">
        <v>48.95</v>
      </c>
      <c r="G930" s="2">
        <v>51.05</v>
      </c>
      <c r="H930" s="2" t="s">
        <v>26</v>
      </c>
      <c r="I930" s="2" t="str">
        <f t="shared" si="28"/>
        <v/>
      </c>
      <c r="J930" s="2">
        <f t="shared" si="29"/>
        <v>1</v>
      </c>
      <c r="K930" s="2">
        <v>2013</v>
      </c>
      <c r="L930" s="2" t="s">
        <v>36</v>
      </c>
    </row>
    <row r="931" spans="1:12" x14ac:dyDescent="0.2">
      <c r="A931" s="1" t="s">
        <v>308</v>
      </c>
      <c r="B931" s="2" t="s">
        <v>1033</v>
      </c>
      <c r="C931" s="2" t="s">
        <v>15</v>
      </c>
      <c r="D931" s="2" t="s">
        <v>2313</v>
      </c>
      <c r="E931" s="2" t="s">
        <v>2175</v>
      </c>
      <c r="F931" s="2">
        <v>48.97</v>
      </c>
      <c r="G931" s="2">
        <v>51.03</v>
      </c>
      <c r="H931" s="2" t="s">
        <v>26</v>
      </c>
      <c r="I931" s="2" t="str">
        <f t="shared" si="28"/>
        <v/>
      </c>
      <c r="J931" s="2">
        <f t="shared" si="29"/>
        <v>1</v>
      </c>
      <c r="K931" s="2">
        <v>2020</v>
      </c>
      <c r="L931" s="2" t="s">
        <v>21</v>
      </c>
    </row>
    <row r="932" spans="1:12" x14ac:dyDescent="0.2">
      <c r="A932" s="1" t="s">
        <v>141</v>
      </c>
      <c r="B932" s="2" t="s">
        <v>5780</v>
      </c>
      <c r="C932" s="2" t="s">
        <v>15</v>
      </c>
      <c r="D932" s="2" t="s">
        <v>5781</v>
      </c>
      <c r="E932" s="2" t="s">
        <v>5777</v>
      </c>
      <c r="F932" s="2">
        <v>49</v>
      </c>
      <c r="G932" s="2">
        <v>51</v>
      </c>
      <c r="H932" s="2" t="s">
        <v>26</v>
      </c>
      <c r="I932" s="2" t="str">
        <f t="shared" si="28"/>
        <v/>
      </c>
      <c r="J932" s="2">
        <f t="shared" si="29"/>
        <v>1</v>
      </c>
      <c r="K932" s="2">
        <v>2007</v>
      </c>
      <c r="L932" s="2" t="s">
        <v>36</v>
      </c>
    </row>
    <row r="933" spans="1:12" x14ac:dyDescent="0.2">
      <c r="A933" s="1" t="s">
        <v>122</v>
      </c>
      <c r="B933" s="2" t="s">
        <v>320</v>
      </c>
      <c r="C933" s="2" t="s">
        <v>15</v>
      </c>
      <c r="D933" s="2" t="s">
        <v>321</v>
      </c>
      <c r="E933" s="2" t="s">
        <v>144</v>
      </c>
      <c r="F933" s="2">
        <v>49</v>
      </c>
      <c r="G933" s="2">
        <v>51</v>
      </c>
      <c r="H933" s="2" t="s">
        <v>26</v>
      </c>
      <c r="I933" s="2" t="str">
        <f t="shared" si="28"/>
        <v/>
      </c>
      <c r="J933" s="2">
        <f t="shared" si="29"/>
        <v>1</v>
      </c>
      <c r="K933" s="2">
        <v>2006</v>
      </c>
      <c r="L933" s="2" t="s">
        <v>21</v>
      </c>
    </row>
    <row r="934" spans="1:12" x14ac:dyDescent="0.2">
      <c r="A934" s="1" t="s">
        <v>491</v>
      </c>
      <c r="B934" s="2" t="s">
        <v>519</v>
      </c>
      <c r="C934" s="2" t="s">
        <v>15</v>
      </c>
      <c r="D934" s="2" t="s">
        <v>1685</v>
      </c>
      <c r="E934" s="2" t="s">
        <v>2175</v>
      </c>
      <c r="F934" s="2">
        <v>49</v>
      </c>
      <c r="G934" s="2">
        <v>51</v>
      </c>
      <c r="H934" s="2" t="s">
        <v>26</v>
      </c>
      <c r="I934" s="2" t="str">
        <f t="shared" si="28"/>
        <v/>
      </c>
      <c r="J934" s="2">
        <f t="shared" si="29"/>
        <v>1</v>
      </c>
      <c r="K934" s="2">
        <v>1988</v>
      </c>
      <c r="L934" s="2" t="s">
        <v>21</v>
      </c>
    </row>
    <row r="935" spans="1:12" x14ac:dyDescent="0.2">
      <c r="A935" s="1" t="s">
        <v>52</v>
      </c>
      <c r="B935" s="2" t="s">
        <v>1249</v>
      </c>
      <c r="C935" s="2" t="s">
        <v>15</v>
      </c>
      <c r="D935" s="2" t="s">
        <v>3255</v>
      </c>
      <c r="E935" s="2" t="s">
        <v>2175</v>
      </c>
      <c r="F935" s="2">
        <v>49</v>
      </c>
      <c r="G935" s="2">
        <v>51</v>
      </c>
      <c r="H935" s="2" t="s">
        <v>26</v>
      </c>
      <c r="I935" s="2" t="str">
        <f t="shared" si="28"/>
        <v/>
      </c>
      <c r="J935" s="2">
        <f t="shared" si="29"/>
        <v>1</v>
      </c>
      <c r="K935" s="2">
        <v>1988</v>
      </c>
      <c r="L935" s="2" t="s">
        <v>21</v>
      </c>
    </row>
    <row r="936" spans="1:12" x14ac:dyDescent="0.2">
      <c r="A936" s="1" t="s">
        <v>532</v>
      </c>
      <c r="B936" s="2" t="s">
        <v>3278</v>
      </c>
      <c r="C936" s="2" t="s">
        <v>15</v>
      </c>
      <c r="D936" s="2" t="s">
        <v>3279</v>
      </c>
      <c r="E936" s="2" t="s">
        <v>2175</v>
      </c>
      <c r="F936" s="2">
        <v>49</v>
      </c>
      <c r="G936" s="2">
        <v>51</v>
      </c>
      <c r="H936" s="2" t="s">
        <v>26</v>
      </c>
      <c r="I936" s="2" t="str">
        <f t="shared" si="28"/>
        <v/>
      </c>
      <c r="J936" s="2">
        <f t="shared" si="29"/>
        <v>1</v>
      </c>
      <c r="K936" s="2">
        <v>1988</v>
      </c>
      <c r="L936" s="2" t="s">
        <v>21</v>
      </c>
    </row>
    <row r="937" spans="1:12" x14ac:dyDescent="0.2">
      <c r="A937" s="1" t="s">
        <v>13</v>
      </c>
      <c r="B937" s="2" t="s">
        <v>524</v>
      </c>
      <c r="C937" s="2" t="s">
        <v>15</v>
      </c>
      <c r="D937" s="2" t="s">
        <v>2408</v>
      </c>
      <c r="E937" s="2" t="s">
        <v>2175</v>
      </c>
      <c r="F937" s="2">
        <v>49.05</v>
      </c>
      <c r="G937" s="2">
        <v>50.95</v>
      </c>
      <c r="H937" s="2" t="s">
        <v>26</v>
      </c>
      <c r="I937" s="2" t="str">
        <f t="shared" si="28"/>
        <v/>
      </c>
      <c r="J937" s="2">
        <f t="shared" si="29"/>
        <v>1</v>
      </c>
      <c r="K937" s="2">
        <v>2020</v>
      </c>
      <c r="L937" s="2" t="s">
        <v>49</v>
      </c>
    </row>
    <row r="938" spans="1:12" x14ac:dyDescent="0.2">
      <c r="A938" s="1" t="s">
        <v>56</v>
      </c>
      <c r="B938" s="2" t="s">
        <v>1109</v>
      </c>
      <c r="C938" s="2" t="s">
        <v>1230</v>
      </c>
      <c r="D938" s="2" t="s">
        <v>2082</v>
      </c>
      <c r="E938" s="2" t="s">
        <v>1978</v>
      </c>
      <c r="F938" s="2">
        <v>49.1</v>
      </c>
      <c r="G938" s="2">
        <v>50.9</v>
      </c>
      <c r="H938" s="2" t="s">
        <v>26</v>
      </c>
      <c r="I938" s="2" t="str">
        <f t="shared" si="28"/>
        <v/>
      </c>
      <c r="J938" s="2">
        <f t="shared" si="29"/>
        <v>1</v>
      </c>
      <c r="K938" s="2">
        <v>1996</v>
      </c>
      <c r="L938" s="2" t="s">
        <v>21</v>
      </c>
    </row>
    <row r="939" spans="1:12" x14ac:dyDescent="0.2">
      <c r="A939" s="1" t="s">
        <v>13</v>
      </c>
      <c r="B939" s="2" t="s">
        <v>579</v>
      </c>
      <c r="C939" s="2" t="s">
        <v>15</v>
      </c>
      <c r="D939" s="2" t="s">
        <v>576</v>
      </c>
      <c r="E939" s="2" t="s">
        <v>395</v>
      </c>
      <c r="F939" s="2">
        <v>49.1</v>
      </c>
      <c r="G939" s="2">
        <v>50.9</v>
      </c>
      <c r="H939" s="2" t="s">
        <v>26</v>
      </c>
      <c r="I939" s="2" t="str">
        <f t="shared" si="28"/>
        <v/>
      </c>
      <c r="J939" s="2">
        <f t="shared" si="29"/>
        <v>1</v>
      </c>
      <c r="K939" s="2">
        <v>2012</v>
      </c>
      <c r="L939" s="2" t="s">
        <v>21</v>
      </c>
    </row>
    <row r="940" spans="1:12" x14ac:dyDescent="0.2">
      <c r="A940" s="1" t="s">
        <v>374</v>
      </c>
      <c r="B940" s="2" t="s">
        <v>443</v>
      </c>
      <c r="C940" s="2" t="s">
        <v>15</v>
      </c>
      <c r="D940" s="2" t="s">
        <v>1066</v>
      </c>
      <c r="E940" s="2" t="s">
        <v>395</v>
      </c>
      <c r="F940" s="2">
        <v>49.1</v>
      </c>
      <c r="G940" s="2">
        <v>50.9</v>
      </c>
      <c r="H940" s="2" t="s">
        <v>26</v>
      </c>
      <c r="I940" s="2" t="str">
        <f t="shared" si="28"/>
        <v/>
      </c>
      <c r="J940" s="2">
        <f t="shared" si="29"/>
        <v>1</v>
      </c>
      <c r="K940" s="2">
        <v>2004</v>
      </c>
      <c r="L940" s="2" t="s">
        <v>21</v>
      </c>
    </row>
    <row r="941" spans="1:12" x14ac:dyDescent="0.2">
      <c r="A941" s="1" t="s">
        <v>374</v>
      </c>
      <c r="B941" s="2" t="s">
        <v>374</v>
      </c>
      <c r="C941" s="2" t="s">
        <v>15</v>
      </c>
      <c r="D941" s="2" t="s">
        <v>1080</v>
      </c>
      <c r="E941" s="2" t="s">
        <v>395</v>
      </c>
      <c r="F941" s="2">
        <v>49.1</v>
      </c>
      <c r="G941" s="2">
        <v>50.9</v>
      </c>
      <c r="H941" s="2" t="s">
        <v>26</v>
      </c>
      <c r="I941" s="2" t="str">
        <f t="shared" si="28"/>
        <v/>
      </c>
      <c r="J941" s="2">
        <f t="shared" si="29"/>
        <v>1</v>
      </c>
      <c r="K941" s="2">
        <v>2004</v>
      </c>
      <c r="L941" s="2" t="s">
        <v>21</v>
      </c>
    </row>
    <row r="942" spans="1:12" x14ac:dyDescent="0.2">
      <c r="A942" s="1" t="s">
        <v>491</v>
      </c>
      <c r="B942" s="2" t="s">
        <v>916</v>
      </c>
      <c r="C942" s="2" t="s">
        <v>15</v>
      </c>
      <c r="D942" s="2" t="s">
        <v>3083</v>
      </c>
      <c r="E942" s="2" t="s">
        <v>2175</v>
      </c>
      <c r="F942" s="2">
        <v>48.14</v>
      </c>
      <c r="G942" s="2">
        <v>50.9</v>
      </c>
      <c r="H942" s="2" t="s">
        <v>26</v>
      </c>
      <c r="I942" s="2" t="str">
        <f t="shared" si="28"/>
        <v/>
      </c>
      <c r="J942" s="2">
        <f t="shared" si="29"/>
        <v>1</v>
      </c>
      <c r="K942" s="2">
        <v>2007</v>
      </c>
      <c r="L942" s="2" t="s">
        <v>36</v>
      </c>
    </row>
    <row r="943" spans="1:12" x14ac:dyDescent="0.2">
      <c r="A943" s="1" t="s">
        <v>69</v>
      </c>
      <c r="B943" s="2" t="s">
        <v>730</v>
      </c>
      <c r="C943" s="2" t="s">
        <v>15</v>
      </c>
      <c r="D943" s="2" t="s">
        <v>1579</v>
      </c>
      <c r="E943" s="2" t="s">
        <v>1474</v>
      </c>
      <c r="F943" s="2">
        <v>49.1</v>
      </c>
      <c r="G943" s="2">
        <v>50.9</v>
      </c>
      <c r="H943" s="2" t="s">
        <v>26</v>
      </c>
      <c r="I943" s="2" t="str">
        <f t="shared" si="28"/>
        <v/>
      </c>
      <c r="J943" s="2">
        <f t="shared" si="29"/>
        <v>1</v>
      </c>
      <c r="K943" s="2">
        <v>1996</v>
      </c>
      <c r="L943" s="2" t="s">
        <v>21</v>
      </c>
    </row>
    <row r="944" spans="1:12" x14ac:dyDescent="0.2">
      <c r="A944" s="1" t="s">
        <v>79</v>
      </c>
      <c r="B944" s="2" t="s">
        <v>3461</v>
      </c>
      <c r="C944" s="2" t="s">
        <v>24</v>
      </c>
      <c r="D944" s="4">
        <v>20000000</v>
      </c>
      <c r="E944" s="2" t="s">
        <v>3438</v>
      </c>
      <c r="F944" s="2">
        <v>49.1</v>
      </c>
      <c r="G944" s="2">
        <v>50.9</v>
      </c>
      <c r="H944" s="2" t="s">
        <v>26</v>
      </c>
      <c r="I944" s="2" t="str">
        <f t="shared" si="28"/>
        <v/>
      </c>
      <c r="J944" s="2">
        <f t="shared" si="29"/>
        <v>1</v>
      </c>
      <c r="K944" s="2">
        <v>2014</v>
      </c>
      <c r="L944" s="2" t="s">
        <v>21</v>
      </c>
    </row>
    <row r="945" spans="1:12" x14ac:dyDescent="0.2">
      <c r="A945" s="1" t="s">
        <v>223</v>
      </c>
      <c r="B945" s="2" t="s">
        <v>439</v>
      </c>
      <c r="C945" s="2" t="s">
        <v>42</v>
      </c>
      <c r="D945" s="2" t="s">
        <v>956</v>
      </c>
      <c r="E945" s="2" t="s">
        <v>395</v>
      </c>
      <c r="F945" s="2">
        <v>49.1</v>
      </c>
      <c r="G945" s="2">
        <v>50.9</v>
      </c>
      <c r="H945" s="2" t="s">
        <v>26</v>
      </c>
      <c r="I945" s="2" t="str">
        <f t="shared" si="28"/>
        <v/>
      </c>
      <c r="J945" s="2">
        <f t="shared" si="29"/>
        <v>1</v>
      </c>
      <c r="K945" s="2">
        <v>2006</v>
      </c>
      <c r="L945" s="2" t="s">
        <v>21</v>
      </c>
    </row>
    <row r="946" spans="1:12" x14ac:dyDescent="0.2">
      <c r="A946" s="1" t="s">
        <v>91</v>
      </c>
      <c r="B946" s="2" t="s">
        <v>1913</v>
      </c>
      <c r="C946" s="2" t="s">
        <v>15</v>
      </c>
      <c r="D946" s="2" t="s">
        <v>3084</v>
      </c>
      <c r="E946" s="2" t="s">
        <v>2175</v>
      </c>
      <c r="F946" s="2">
        <v>49.1</v>
      </c>
      <c r="G946" s="2">
        <v>50.9</v>
      </c>
      <c r="H946" s="2" t="s">
        <v>26</v>
      </c>
      <c r="I946" s="2" t="str">
        <f t="shared" si="28"/>
        <v/>
      </c>
      <c r="J946" s="2">
        <f t="shared" si="29"/>
        <v>1</v>
      </c>
      <c r="K946" s="2">
        <v>2007</v>
      </c>
      <c r="L946" s="2" t="s">
        <v>36</v>
      </c>
    </row>
    <row r="947" spans="1:12" x14ac:dyDescent="0.2">
      <c r="A947" s="1" t="s">
        <v>32</v>
      </c>
      <c r="B947" s="2" t="s">
        <v>462</v>
      </c>
      <c r="C947" s="2" t="s">
        <v>15</v>
      </c>
      <c r="D947" s="2" t="s">
        <v>862</v>
      </c>
      <c r="E947" s="2" t="s">
        <v>395</v>
      </c>
      <c r="F947" s="2">
        <v>49.1</v>
      </c>
      <c r="G947" s="2">
        <v>50.9</v>
      </c>
      <c r="H947" s="2" t="s">
        <v>26</v>
      </c>
      <c r="I947" s="2" t="str">
        <f t="shared" si="28"/>
        <v/>
      </c>
      <c r="J947" s="2">
        <f t="shared" si="29"/>
        <v>1</v>
      </c>
      <c r="K947" s="2">
        <v>2008</v>
      </c>
      <c r="L947" s="2" t="s">
        <v>21</v>
      </c>
    </row>
    <row r="948" spans="1:12" x14ac:dyDescent="0.2">
      <c r="A948" s="1" t="s">
        <v>13</v>
      </c>
      <c r="B948" s="2" t="s">
        <v>37</v>
      </c>
      <c r="C948" s="2" t="s">
        <v>15</v>
      </c>
      <c r="D948" s="2" t="s">
        <v>2422</v>
      </c>
      <c r="E948" s="2" t="s">
        <v>2175</v>
      </c>
      <c r="F948" s="2">
        <v>49.11</v>
      </c>
      <c r="G948" s="2">
        <v>50.89</v>
      </c>
      <c r="H948" s="2" t="s">
        <v>26</v>
      </c>
      <c r="I948" s="2" t="str">
        <f t="shared" si="28"/>
        <v/>
      </c>
      <c r="J948" s="2">
        <f t="shared" si="29"/>
        <v>1</v>
      </c>
      <c r="K948" s="2">
        <v>2019</v>
      </c>
      <c r="L948" s="2" t="s">
        <v>36</v>
      </c>
    </row>
    <row r="949" spans="1:12" x14ac:dyDescent="0.2">
      <c r="A949" s="1" t="s">
        <v>122</v>
      </c>
      <c r="B949" s="2" t="s">
        <v>2416</v>
      </c>
      <c r="C949" s="2" t="s">
        <v>15</v>
      </c>
      <c r="D949" s="2" t="s">
        <v>2417</v>
      </c>
      <c r="E949" s="2" t="s">
        <v>2175</v>
      </c>
      <c r="F949" s="2">
        <v>49.13</v>
      </c>
      <c r="G949" s="2">
        <v>50.87</v>
      </c>
      <c r="H949" s="2" t="s">
        <v>26</v>
      </c>
      <c r="I949" s="2" t="str">
        <f t="shared" si="28"/>
        <v/>
      </c>
      <c r="J949" s="2">
        <f t="shared" si="29"/>
        <v>1</v>
      </c>
      <c r="K949" s="2">
        <v>2020</v>
      </c>
      <c r="L949" s="2" t="s">
        <v>49</v>
      </c>
    </row>
    <row r="950" spans="1:12" x14ac:dyDescent="0.2">
      <c r="A950" s="1" t="s">
        <v>122</v>
      </c>
      <c r="B950" s="2" t="s">
        <v>682</v>
      </c>
      <c r="C950" s="2" t="s">
        <v>15</v>
      </c>
      <c r="D950" s="2" t="s">
        <v>786</v>
      </c>
      <c r="E950" s="2" t="s">
        <v>395</v>
      </c>
      <c r="F950" s="2">
        <v>49.2</v>
      </c>
      <c r="G950" s="2">
        <v>50.8</v>
      </c>
      <c r="H950" s="2" t="s">
        <v>26</v>
      </c>
      <c r="I950" s="2" t="str">
        <f t="shared" si="28"/>
        <v/>
      </c>
      <c r="J950" s="2">
        <f t="shared" si="29"/>
        <v>1</v>
      </c>
      <c r="K950" s="2">
        <v>2010</v>
      </c>
      <c r="L950" s="2" t="s">
        <v>21</v>
      </c>
    </row>
    <row r="951" spans="1:12" x14ac:dyDescent="0.2">
      <c r="A951" s="1" t="s">
        <v>13</v>
      </c>
      <c r="B951" s="2" t="s">
        <v>1944</v>
      </c>
      <c r="C951" s="2" t="s">
        <v>15</v>
      </c>
      <c r="D951" s="2" t="s">
        <v>1945</v>
      </c>
      <c r="E951" s="2" t="s">
        <v>1811</v>
      </c>
      <c r="F951" s="2">
        <v>49.2</v>
      </c>
      <c r="G951" s="2">
        <v>50.8</v>
      </c>
      <c r="H951" s="2" t="s">
        <v>26</v>
      </c>
      <c r="I951" s="2" t="str">
        <f t="shared" si="28"/>
        <v/>
      </c>
      <c r="J951" s="2">
        <f t="shared" si="29"/>
        <v>1</v>
      </c>
      <c r="K951" s="2">
        <v>1994</v>
      </c>
      <c r="L951" s="2" t="s">
        <v>21</v>
      </c>
    </row>
    <row r="952" spans="1:12" x14ac:dyDescent="0.2">
      <c r="A952" s="1" t="s">
        <v>100</v>
      </c>
      <c r="B952" s="2" t="s">
        <v>332</v>
      </c>
      <c r="C952" s="2" t="s">
        <v>15</v>
      </c>
      <c r="D952" s="2" t="s">
        <v>5437</v>
      </c>
      <c r="E952" s="2" t="s">
        <v>4991</v>
      </c>
      <c r="F952" s="2">
        <v>49.2</v>
      </c>
      <c r="G952" s="2">
        <v>50.8</v>
      </c>
      <c r="H952" s="2" t="s">
        <v>26</v>
      </c>
      <c r="I952" s="2" t="str">
        <f t="shared" si="28"/>
        <v/>
      </c>
      <c r="J952" s="2">
        <f t="shared" si="29"/>
        <v>1</v>
      </c>
      <c r="K952" s="2">
        <v>2006</v>
      </c>
      <c r="L952" s="2" t="s">
        <v>21</v>
      </c>
    </row>
    <row r="953" spans="1:12" x14ac:dyDescent="0.2">
      <c r="A953" s="1" t="s">
        <v>672</v>
      </c>
      <c r="B953" s="2" t="s">
        <v>4544</v>
      </c>
      <c r="C953" s="2" t="s">
        <v>24</v>
      </c>
      <c r="D953" s="4">
        <v>5750000</v>
      </c>
      <c r="E953" s="2" t="s">
        <v>3438</v>
      </c>
      <c r="F953" s="2">
        <v>49.2</v>
      </c>
      <c r="G953" s="2">
        <v>50.8</v>
      </c>
      <c r="H953" s="2" t="s">
        <v>26</v>
      </c>
      <c r="I953" s="2" t="str">
        <f t="shared" si="28"/>
        <v/>
      </c>
      <c r="J953" s="2">
        <f t="shared" si="29"/>
        <v>1</v>
      </c>
      <c r="K953" s="2">
        <v>2002</v>
      </c>
      <c r="L953" s="2" t="s">
        <v>21</v>
      </c>
    </row>
    <row r="954" spans="1:12" x14ac:dyDescent="0.2">
      <c r="A954" s="1" t="s">
        <v>13</v>
      </c>
      <c r="B954" s="2" t="s">
        <v>2213</v>
      </c>
      <c r="C954" s="2" t="s">
        <v>15</v>
      </c>
      <c r="D954" s="2" t="s">
        <v>2360</v>
      </c>
      <c r="E954" s="2" t="s">
        <v>2175</v>
      </c>
      <c r="F954" s="2">
        <v>49.24</v>
      </c>
      <c r="G954" s="2">
        <v>50.76</v>
      </c>
      <c r="H954" s="2" t="s">
        <v>26</v>
      </c>
      <c r="I954" s="2" t="str">
        <f t="shared" si="28"/>
        <v/>
      </c>
      <c r="J954" s="2">
        <f t="shared" si="29"/>
        <v>1</v>
      </c>
      <c r="K954" s="2">
        <v>2020</v>
      </c>
      <c r="L954" s="2" t="s">
        <v>36</v>
      </c>
    </row>
    <row r="955" spans="1:12" x14ac:dyDescent="0.2">
      <c r="A955" s="1" t="s">
        <v>217</v>
      </c>
      <c r="B955" s="2" t="s">
        <v>1647</v>
      </c>
      <c r="C955" s="2" t="s">
        <v>15</v>
      </c>
      <c r="D955" s="2" t="s">
        <v>1648</v>
      </c>
      <c r="E955" s="2" t="s">
        <v>1625</v>
      </c>
      <c r="F955" s="2">
        <v>49.25</v>
      </c>
      <c r="G955" s="2">
        <v>50.75</v>
      </c>
      <c r="H955" s="2" t="s">
        <v>26</v>
      </c>
      <c r="I955" s="2" t="str">
        <f t="shared" si="28"/>
        <v/>
      </c>
      <c r="J955" s="2">
        <f t="shared" si="29"/>
        <v>1</v>
      </c>
      <c r="K955" s="2">
        <v>2015</v>
      </c>
      <c r="L955" s="2" t="s">
        <v>36</v>
      </c>
    </row>
    <row r="956" spans="1:12" x14ac:dyDescent="0.2">
      <c r="A956" s="1" t="s">
        <v>521</v>
      </c>
      <c r="B956" s="2" t="s">
        <v>3943</v>
      </c>
      <c r="C956" s="2" t="s">
        <v>24</v>
      </c>
      <c r="D956" s="4">
        <v>16000000</v>
      </c>
      <c r="E956" s="2" t="s">
        <v>3438</v>
      </c>
      <c r="F956" s="2">
        <v>49.3</v>
      </c>
      <c r="G956" s="2">
        <v>50.7</v>
      </c>
      <c r="H956" s="2" t="s">
        <v>26</v>
      </c>
      <c r="I956" s="2" t="str">
        <f t="shared" si="28"/>
        <v/>
      </c>
      <c r="J956" s="2">
        <f t="shared" si="29"/>
        <v>1</v>
      </c>
      <c r="K956" s="2">
        <v>2006</v>
      </c>
      <c r="L956" s="2" t="s">
        <v>49</v>
      </c>
    </row>
    <row r="957" spans="1:12" x14ac:dyDescent="0.2">
      <c r="A957" s="1" t="s">
        <v>339</v>
      </c>
      <c r="B957" s="2" t="s">
        <v>3514</v>
      </c>
      <c r="C957" s="2" t="s">
        <v>24</v>
      </c>
      <c r="D957" s="4">
        <v>20700000</v>
      </c>
      <c r="E957" s="2" t="s">
        <v>3438</v>
      </c>
      <c r="F957" s="2">
        <v>49.3</v>
      </c>
      <c r="G957" s="2">
        <v>50.7</v>
      </c>
      <c r="H957" s="2" t="s">
        <v>26</v>
      </c>
      <c r="I957" s="2" t="str">
        <f t="shared" si="28"/>
        <v/>
      </c>
      <c r="J957" s="2">
        <f t="shared" si="29"/>
        <v>1</v>
      </c>
      <c r="K957" s="2">
        <v>2008</v>
      </c>
      <c r="L957" s="2" t="s">
        <v>49</v>
      </c>
    </row>
    <row r="958" spans="1:12" x14ac:dyDescent="0.2">
      <c r="A958" s="1" t="s">
        <v>22</v>
      </c>
      <c r="B958" s="2" t="s">
        <v>23</v>
      </c>
      <c r="C958" s="2" t="s">
        <v>24</v>
      </c>
      <c r="D958" s="2">
        <v>8877000000</v>
      </c>
      <c r="E958" s="2" t="s">
        <v>17</v>
      </c>
      <c r="F958" s="2">
        <v>49.3</v>
      </c>
      <c r="G958" s="2">
        <v>50.7</v>
      </c>
      <c r="H958" s="2" t="s">
        <v>26</v>
      </c>
      <c r="I958" s="2" t="str">
        <f t="shared" si="28"/>
        <v/>
      </c>
      <c r="J958" s="2">
        <f t="shared" si="29"/>
        <v>1</v>
      </c>
      <c r="K958" s="2">
        <v>2018</v>
      </c>
      <c r="L958" s="2" t="s">
        <v>21</v>
      </c>
    </row>
    <row r="959" spans="1:12" x14ac:dyDescent="0.2">
      <c r="A959" s="1" t="s">
        <v>269</v>
      </c>
      <c r="B959" s="2" t="s">
        <v>599</v>
      </c>
      <c r="C959" s="2" t="s">
        <v>15</v>
      </c>
      <c r="D959" s="2" t="s">
        <v>871</v>
      </c>
      <c r="E959" s="2" t="s">
        <v>395</v>
      </c>
      <c r="F959" s="2">
        <v>49.3</v>
      </c>
      <c r="G959" s="2">
        <v>50.7</v>
      </c>
      <c r="H959" s="2" t="s">
        <v>26</v>
      </c>
      <c r="I959" s="2" t="str">
        <f t="shared" si="28"/>
        <v/>
      </c>
      <c r="J959" s="2">
        <f t="shared" si="29"/>
        <v>1</v>
      </c>
      <c r="K959" s="2">
        <v>2008</v>
      </c>
      <c r="L959" s="2" t="s">
        <v>21</v>
      </c>
    </row>
    <row r="960" spans="1:12" x14ac:dyDescent="0.2">
      <c r="A960" s="1" t="s">
        <v>385</v>
      </c>
      <c r="B960" s="2" t="s">
        <v>4135</v>
      </c>
      <c r="C960" s="2" t="s">
        <v>24</v>
      </c>
      <c r="D960" s="4">
        <v>14000000</v>
      </c>
      <c r="E960" s="2" t="s">
        <v>3438</v>
      </c>
      <c r="F960" s="2">
        <v>49.34</v>
      </c>
      <c r="G960" s="2">
        <v>50.66</v>
      </c>
      <c r="H960" s="2" t="s">
        <v>26</v>
      </c>
      <c r="I960" s="2" t="str">
        <f t="shared" si="28"/>
        <v/>
      </c>
      <c r="J960" s="2">
        <f t="shared" si="29"/>
        <v>1</v>
      </c>
      <c r="K960" s="2">
        <v>2014</v>
      </c>
      <c r="L960" s="2" t="s">
        <v>49</v>
      </c>
    </row>
    <row r="961" spans="1:12" x14ac:dyDescent="0.2">
      <c r="A961" s="1" t="s">
        <v>100</v>
      </c>
      <c r="B961" s="2" t="s">
        <v>518</v>
      </c>
      <c r="C961" s="2" t="s">
        <v>15</v>
      </c>
      <c r="D961" s="2" t="s">
        <v>2321</v>
      </c>
      <c r="E961" s="2" t="s">
        <v>2175</v>
      </c>
      <c r="F961" s="2">
        <v>49.38</v>
      </c>
      <c r="G961" s="2">
        <v>50.63</v>
      </c>
      <c r="H961" s="2" t="s">
        <v>26</v>
      </c>
      <c r="I961" s="2" t="str">
        <f t="shared" si="28"/>
        <v/>
      </c>
      <c r="J961" s="2">
        <f t="shared" si="29"/>
        <v>1</v>
      </c>
      <c r="K961" s="2">
        <v>2020</v>
      </c>
      <c r="L961" s="2" t="s">
        <v>21</v>
      </c>
    </row>
    <row r="962" spans="1:12" x14ac:dyDescent="0.2">
      <c r="A962" s="1" t="s">
        <v>242</v>
      </c>
      <c r="B962" s="2" t="s">
        <v>4266</v>
      </c>
      <c r="C962" s="2" t="s">
        <v>15</v>
      </c>
      <c r="D962" s="2" t="s">
        <v>4658</v>
      </c>
      <c r="E962" s="2" t="s">
        <v>3438</v>
      </c>
      <c r="F962" s="2">
        <v>49.4</v>
      </c>
      <c r="G962" s="2">
        <v>50.6</v>
      </c>
      <c r="H962" s="2" t="s">
        <v>26</v>
      </c>
      <c r="I962" s="2" t="str">
        <f t="shared" ref="I962:I1025" si="30" xml:space="preserve"> IF(H962="Pass", 1, "")</f>
        <v/>
      </c>
      <c r="J962" s="2">
        <f t="shared" ref="J962:J1025" si="31" xml:space="preserve"> IF(H962="Fail", 1, "")</f>
        <v>1</v>
      </c>
      <c r="K962" s="2">
        <v>2003</v>
      </c>
      <c r="L962" s="2" t="s">
        <v>36</v>
      </c>
    </row>
    <row r="963" spans="1:12" x14ac:dyDescent="0.2">
      <c r="A963" s="1" t="s">
        <v>280</v>
      </c>
      <c r="B963" s="2" t="s">
        <v>4247</v>
      </c>
      <c r="C963" s="2" t="s">
        <v>24</v>
      </c>
      <c r="D963" s="4">
        <v>9600000</v>
      </c>
      <c r="E963" s="2" t="s">
        <v>3438</v>
      </c>
      <c r="F963" s="2">
        <v>49.4</v>
      </c>
      <c r="G963" s="2">
        <v>50.6</v>
      </c>
      <c r="H963" s="2" t="s">
        <v>26</v>
      </c>
      <c r="I963" s="2" t="str">
        <f t="shared" si="30"/>
        <v/>
      </c>
      <c r="J963" s="2">
        <f t="shared" si="31"/>
        <v>1</v>
      </c>
      <c r="K963" s="2">
        <v>2010</v>
      </c>
      <c r="L963" s="2" t="s">
        <v>21</v>
      </c>
    </row>
    <row r="964" spans="1:12" x14ac:dyDescent="0.2">
      <c r="A964" s="1" t="s">
        <v>66</v>
      </c>
      <c r="B964" s="2" t="s">
        <v>695</v>
      </c>
      <c r="C964" s="2" t="s">
        <v>15</v>
      </c>
      <c r="D964" s="2" t="s">
        <v>1381</v>
      </c>
      <c r="E964" s="2" t="s">
        <v>395</v>
      </c>
      <c r="F964" s="2">
        <v>49.4</v>
      </c>
      <c r="G964" s="2">
        <v>50.6</v>
      </c>
      <c r="H964" s="2" t="s">
        <v>26</v>
      </c>
      <c r="I964" s="2" t="str">
        <f t="shared" si="30"/>
        <v/>
      </c>
      <c r="J964" s="2">
        <f t="shared" si="31"/>
        <v>1</v>
      </c>
      <c r="K964" s="2">
        <v>1996</v>
      </c>
      <c r="L964" s="2" t="s">
        <v>21</v>
      </c>
    </row>
    <row r="965" spans="1:12" x14ac:dyDescent="0.2">
      <c r="A965" s="1" t="s">
        <v>52</v>
      </c>
      <c r="B965" s="2" t="s">
        <v>1596</v>
      </c>
      <c r="C965" s="2" t="s">
        <v>15</v>
      </c>
      <c r="D965" s="2" t="s">
        <v>1597</v>
      </c>
      <c r="E965" s="2" t="s">
        <v>1474</v>
      </c>
      <c r="F965" s="2">
        <v>49.4</v>
      </c>
      <c r="G965" s="2">
        <v>50.6</v>
      </c>
      <c r="H965" s="2" t="s">
        <v>26</v>
      </c>
      <c r="I965" s="2" t="str">
        <f t="shared" si="30"/>
        <v/>
      </c>
      <c r="J965" s="2">
        <f t="shared" si="31"/>
        <v>1</v>
      </c>
      <c r="K965" s="2">
        <v>1990</v>
      </c>
      <c r="L965" s="2" t="s">
        <v>21</v>
      </c>
    </row>
    <row r="966" spans="1:12" x14ac:dyDescent="0.2">
      <c r="A966" s="1" t="s">
        <v>220</v>
      </c>
      <c r="B966" s="2" t="s">
        <v>3502</v>
      </c>
      <c r="C966" s="2" t="s">
        <v>24</v>
      </c>
      <c r="D966" s="4">
        <v>11500000</v>
      </c>
      <c r="E966" s="2" t="s">
        <v>3438</v>
      </c>
      <c r="F966" s="2">
        <v>49.4</v>
      </c>
      <c r="G966" s="2">
        <v>50.6</v>
      </c>
      <c r="H966" s="2" t="s">
        <v>26</v>
      </c>
      <c r="I966" s="2" t="str">
        <f t="shared" si="30"/>
        <v/>
      </c>
      <c r="J966" s="2">
        <f t="shared" si="31"/>
        <v>1</v>
      </c>
      <c r="K966" s="2">
        <v>2005</v>
      </c>
      <c r="L966" s="2" t="s">
        <v>77</v>
      </c>
    </row>
    <row r="967" spans="1:12" x14ac:dyDescent="0.2">
      <c r="A967" s="1" t="s">
        <v>23</v>
      </c>
      <c r="B967" s="2" t="s">
        <v>23</v>
      </c>
      <c r="C967" s="2" t="s">
        <v>38</v>
      </c>
      <c r="D967" s="2" t="s">
        <v>2836</v>
      </c>
      <c r="E967" s="2" t="s">
        <v>2175</v>
      </c>
      <c r="F967" s="2">
        <v>49.4</v>
      </c>
      <c r="G967" s="2">
        <v>50.6</v>
      </c>
      <c r="H967" s="2" t="s">
        <v>26</v>
      </c>
      <c r="I967" s="2" t="str">
        <f t="shared" si="30"/>
        <v/>
      </c>
      <c r="J967" s="2">
        <f t="shared" si="31"/>
        <v>1</v>
      </c>
      <c r="K967" s="2">
        <v>2016</v>
      </c>
      <c r="L967" s="2" t="s">
        <v>21</v>
      </c>
    </row>
    <row r="968" spans="1:12" x14ac:dyDescent="0.2">
      <c r="A968" s="1" t="s">
        <v>296</v>
      </c>
      <c r="B968" s="2" t="s">
        <v>3533</v>
      </c>
      <c r="C968" s="2" t="s">
        <v>24</v>
      </c>
      <c r="D968" s="4">
        <v>148000000</v>
      </c>
      <c r="E968" s="2" t="s">
        <v>3438</v>
      </c>
      <c r="F968" s="2">
        <v>49.41</v>
      </c>
      <c r="G968" s="2">
        <v>50.59</v>
      </c>
      <c r="H968" s="2" t="s">
        <v>26</v>
      </c>
      <c r="I968" s="2" t="str">
        <f t="shared" si="30"/>
        <v/>
      </c>
      <c r="J968" s="2">
        <f t="shared" si="31"/>
        <v>1</v>
      </c>
      <c r="K968" s="2">
        <v>2016</v>
      </c>
      <c r="L968" s="2" t="s">
        <v>21</v>
      </c>
    </row>
    <row r="969" spans="1:12" x14ac:dyDescent="0.2">
      <c r="A969" s="1" t="s">
        <v>180</v>
      </c>
      <c r="B969" s="2" t="s">
        <v>2260</v>
      </c>
      <c r="C969" s="2" t="s">
        <v>15</v>
      </c>
      <c r="D969" s="2" t="s">
        <v>2261</v>
      </c>
      <c r="E969" s="2" t="s">
        <v>2175</v>
      </c>
      <c r="F969" s="2">
        <v>49.43</v>
      </c>
      <c r="G969" s="2">
        <v>50.57</v>
      </c>
      <c r="H969" s="2" t="s">
        <v>26</v>
      </c>
      <c r="I969" s="2" t="str">
        <f t="shared" si="30"/>
        <v/>
      </c>
      <c r="J969" s="2">
        <f t="shared" si="31"/>
        <v>1</v>
      </c>
      <c r="K969" s="2">
        <v>2020</v>
      </c>
      <c r="L969" s="2" t="s">
        <v>21</v>
      </c>
    </row>
    <row r="970" spans="1:12" x14ac:dyDescent="0.2">
      <c r="A970" s="1" t="s">
        <v>1224</v>
      </c>
      <c r="B970" s="2" t="s">
        <v>1225</v>
      </c>
      <c r="C970" s="2" t="s">
        <v>15</v>
      </c>
      <c r="D970" s="2" t="s">
        <v>5019</v>
      </c>
      <c r="E970" s="2" t="s">
        <v>4991</v>
      </c>
      <c r="F970" s="2">
        <v>49.46</v>
      </c>
      <c r="G970" s="2">
        <v>50.54</v>
      </c>
      <c r="H970" s="2" t="s">
        <v>26</v>
      </c>
      <c r="I970" s="2" t="str">
        <f t="shared" si="30"/>
        <v/>
      </c>
      <c r="J970" s="2">
        <f t="shared" si="31"/>
        <v>1</v>
      </c>
      <c r="K970" s="2">
        <v>2020</v>
      </c>
      <c r="L970" s="2" t="s">
        <v>21</v>
      </c>
    </row>
    <row r="971" spans="1:12" x14ac:dyDescent="0.2">
      <c r="A971" s="1" t="s">
        <v>13</v>
      </c>
      <c r="B971" s="2" t="s">
        <v>524</v>
      </c>
      <c r="C971" s="2" t="s">
        <v>15</v>
      </c>
      <c r="D971" s="2" t="s">
        <v>4341</v>
      </c>
      <c r="E971" s="2" t="s">
        <v>3438</v>
      </c>
      <c r="F971" s="2">
        <v>49.49</v>
      </c>
      <c r="G971" s="2">
        <v>50.51</v>
      </c>
      <c r="H971" s="2" t="s">
        <v>26</v>
      </c>
      <c r="I971" s="2" t="str">
        <f t="shared" si="30"/>
        <v/>
      </c>
      <c r="J971" s="2">
        <f t="shared" si="31"/>
        <v>1</v>
      </c>
      <c r="K971" s="2">
        <v>2009</v>
      </c>
      <c r="L971" s="2" t="s">
        <v>36</v>
      </c>
    </row>
    <row r="972" spans="1:12" x14ac:dyDescent="0.2">
      <c r="A972" s="1" t="s">
        <v>122</v>
      </c>
      <c r="B972" s="2" t="s">
        <v>1972</v>
      </c>
      <c r="C972" s="2" t="s">
        <v>15</v>
      </c>
      <c r="D972" s="2" t="s">
        <v>1973</v>
      </c>
      <c r="E972" s="2" t="s">
        <v>1974</v>
      </c>
      <c r="F972" s="2">
        <v>49.5</v>
      </c>
      <c r="G972" s="2">
        <v>50.5</v>
      </c>
      <c r="H972" s="2" t="s">
        <v>26</v>
      </c>
      <c r="I972" s="2" t="str">
        <f t="shared" si="30"/>
        <v/>
      </c>
      <c r="J972" s="2">
        <f t="shared" si="31"/>
        <v>1</v>
      </c>
      <c r="K972" s="2">
        <v>2003</v>
      </c>
      <c r="L972" s="2" t="s">
        <v>36</v>
      </c>
    </row>
    <row r="973" spans="1:12" x14ac:dyDescent="0.2">
      <c r="A973" s="1" t="s">
        <v>978</v>
      </c>
      <c r="B973" s="2" t="s">
        <v>5645</v>
      </c>
      <c r="C973" s="2" t="s">
        <v>15</v>
      </c>
      <c r="D973" s="2" t="s">
        <v>5646</v>
      </c>
      <c r="E973" s="2" t="s">
        <v>4991</v>
      </c>
      <c r="F973" s="2">
        <v>49.5</v>
      </c>
      <c r="G973" s="2">
        <v>50.5</v>
      </c>
      <c r="H973" s="2" t="s">
        <v>26</v>
      </c>
      <c r="I973" s="2" t="str">
        <f t="shared" si="30"/>
        <v/>
      </c>
      <c r="J973" s="2">
        <f t="shared" si="31"/>
        <v>1</v>
      </c>
      <c r="K973" s="2">
        <v>1998</v>
      </c>
      <c r="L973" s="2" t="s">
        <v>21</v>
      </c>
    </row>
    <row r="974" spans="1:12" x14ac:dyDescent="0.2">
      <c r="A974" s="1" t="s">
        <v>339</v>
      </c>
      <c r="B974" s="2" t="s">
        <v>3514</v>
      </c>
      <c r="C974" s="2" t="s">
        <v>24</v>
      </c>
      <c r="D974" s="4">
        <v>20700000</v>
      </c>
      <c r="E974" s="2" t="s">
        <v>3438</v>
      </c>
      <c r="F974" s="2">
        <v>49.5</v>
      </c>
      <c r="G974" s="2">
        <v>50.5</v>
      </c>
      <c r="H974" s="2" t="s">
        <v>26</v>
      </c>
      <c r="I974" s="2" t="str">
        <f t="shared" si="30"/>
        <v/>
      </c>
      <c r="J974" s="2">
        <f t="shared" si="31"/>
        <v>1</v>
      </c>
      <c r="K974" s="2">
        <v>2008</v>
      </c>
      <c r="L974" s="2" t="s">
        <v>21</v>
      </c>
    </row>
    <row r="975" spans="1:12" x14ac:dyDescent="0.2">
      <c r="A975" s="1" t="s">
        <v>22</v>
      </c>
      <c r="B975" s="2" t="s">
        <v>5736</v>
      </c>
      <c r="C975" s="2" t="s">
        <v>24</v>
      </c>
      <c r="D975" s="4">
        <v>49400000</v>
      </c>
      <c r="E975" s="2" t="s">
        <v>5690</v>
      </c>
      <c r="F975" s="2">
        <v>49.5</v>
      </c>
      <c r="G975" s="2">
        <v>50.5</v>
      </c>
      <c r="H975" s="2" t="s">
        <v>26</v>
      </c>
      <c r="I975" s="2" t="str">
        <f t="shared" si="30"/>
        <v/>
      </c>
      <c r="J975" s="2">
        <f t="shared" si="31"/>
        <v>1</v>
      </c>
      <c r="K975" s="2">
        <v>2006</v>
      </c>
      <c r="L975" s="2" t="s">
        <v>49</v>
      </c>
    </row>
    <row r="976" spans="1:12" x14ac:dyDescent="0.2">
      <c r="A976" s="1" t="s">
        <v>69</v>
      </c>
      <c r="B976" s="2" t="s">
        <v>4450</v>
      </c>
      <c r="C976" s="2" t="s">
        <v>24</v>
      </c>
      <c r="D976" s="4">
        <v>20000000</v>
      </c>
      <c r="E976" s="2" t="s">
        <v>3438</v>
      </c>
      <c r="F976" s="2">
        <v>49.5</v>
      </c>
      <c r="G976" s="2">
        <v>50.5</v>
      </c>
      <c r="H976" s="2" t="s">
        <v>26</v>
      </c>
      <c r="I976" s="2" t="str">
        <f t="shared" si="30"/>
        <v/>
      </c>
      <c r="J976" s="2">
        <f t="shared" si="31"/>
        <v>1</v>
      </c>
      <c r="K976" s="2">
        <v>2002</v>
      </c>
      <c r="L976" s="2" t="s">
        <v>21</v>
      </c>
    </row>
    <row r="977" spans="1:12" x14ac:dyDescent="0.2">
      <c r="A977" s="1" t="s">
        <v>79</v>
      </c>
      <c r="B977" s="2" t="s">
        <v>4084</v>
      </c>
      <c r="C977" s="2" t="s">
        <v>24</v>
      </c>
      <c r="D977" s="4">
        <v>25000000</v>
      </c>
      <c r="E977" s="2" t="s">
        <v>3438</v>
      </c>
      <c r="F977" s="2">
        <v>49.5</v>
      </c>
      <c r="G977" s="2">
        <v>50.5</v>
      </c>
      <c r="H977" s="2" t="s">
        <v>26</v>
      </c>
      <c r="I977" s="2" t="str">
        <f t="shared" si="30"/>
        <v/>
      </c>
      <c r="J977" s="2">
        <f t="shared" si="31"/>
        <v>1</v>
      </c>
      <c r="K977" s="2">
        <v>2002</v>
      </c>
      <c r="L977" s="2" t="s">
        <v>49</v>
      </c>
    </row>
    <row r="978" spans="1:12" x14ac:dyDescent="0.2">
      <c r="A978" s="1" t="s">
        <v>374</v>
      </c>
      <c r="B978" s="2" t="s">
        <v>3516</v>
      </c>
      <c r="C978" s="2" t="s">
        <v>24</v>
      </c>
      <c r="D978" s="4">
        <v>16900000</v>
      </c>
      <c r="E978" s="2" t="s">
        <v>3438</v>
      </c>
      <c r="F978" s="2">
        <v>49.51</v>
      </c>
      <c r="G978" s="2">
        <v>50.49</v>
      </c>
      <c r="H978" s="2" t="s">
        <v>26</v>
      </c>
      <c r="I978" s="2" t="str">
        <f t="shared" si="30"/>
        <v/>
      </c>
      <c r="J978" s="2">
        <f t="shared" si="31"/>
        <v>1</v>
      </c>
      <c r="K978" s="2">
        <v>2014</v>
      </c>
      <c r="L978" s="2" t="s">
        <v>49</v>
      </c>
    </row>
    <row r="979" spans="1:12" x14ac:dyDescent="0.2">
      <c r="A979" s="1" t="s">
        <v>363</v>
      </c>
      <c r="B979" s="2" t="s">
        <v>526</v>
      </c>
      <c r="C979" s="2" t="s">
        <v>15</v>
      </c>
      <c r="D979" s="2" t="s">
        <v>5293</v>
      </c>
      <c r="E979" s="2" t="s">
        <v>4991</v>
      </c>
      <c r="F979" s="2">
        <v>49.55</v>
      </c>
      <c r="G979" s="2">
        <v>50.45</v>
      </c>
      <c r="H979" s="2" t="s">
        <v>26</v>
      </c>
      <c r="I979" s="2" t="str">
        <f t="shared" si="30"/>
        <v/>
      </c>
      <c r="J979" s="2">
        <f t="shared" si="31"/>
        <v>1</v>
      </c>
      <c r="K979" s="2">
        <v>2013</v>
      </c>
      <c r="L979" s="2" t="s">
        <v>36</v>
      </c>
    </row>
    <row r="980" spans="1:12" x14ac:dyDescent="0.2">
      <c r="A980" s="1" t="s">
        <v>280</v>
      </c>
      <c r="B980" s="2" t="s">
        <v>3476</v>
      </c>
      <c r="C980" s="2" t="s">
        <v>24</v>
      </c>
      <c r="D980" s="2">
        <v>408000000</v>
      </c>
      <c r="E980" s="2" t="s">
        <v>3438</v>
      </c>
      <c r="F980" s="2">
        <v>49.57</v>
      </c>
      <c r="G980" s="2">
        <v>50.43</v>
      </c>
      <c r="H980" s="2" t="s">
        <v>26</v>
      </c>
      <c r="I980" s="2" t="str">
        <f t="shared" si="30"/>
        <v/>
      </c>
      <c r="J980" s="2">
        <f t="shared" si="31"/>
        <v>1</v>
      </c>
      <c r="K980" s="2">
        <v>2020</v>
      </c>
      <c r="L980" s="2" t="s">
        <v>49</v>
      </c>
    </row>
    <row r="981" spans="1:12" x14ac:dyDescent="0.2">
      <c r="A981" s="1" t="s">
        <v>280</v>
      </c>
      <c r="B981" s="2" t="s">
        <v>839</v>
      </c>
      <c r="C981" s="2" t="s">
        <v>15</v>
      </c>
      <c r="D981" s="2" t="s">
        <v>1058</v>
      </c>
      <c r="E981" s="2" t="s">
        <v>395</v>
      </c>
      <c r="F981" s="2">
        <v>49.7</v>
      </c>
      <c r="G981" s="2">
        <v>50.4</v>
      </c>
      <c r="H981" s="2" t="s">
        <v>26</v>
      </c>
      <c r="I981" s="2" t="str">
        <f t="shared" si="30"/>
        <v/>
      </c>
      <c r="J981" s="2">
        <f t="shared" si="31"/>
        <v>1</v>
      </c>
      <c r="K981" s="2">
        <v>2004</v>
      </c>
      <c r="L981" s="2" t="s">
        <v>21</v>
      </c>
    </row>
    <row r="982" spans="1:12" x14ac:dyDescent="0.2">
      <c r="A982" s="1" t="s">
        <v>420</v>
      </c>
      <c r="B982" s="2" t="s">
        <v>4632</v>
      </c>
      <c r="C982" s="2" t="s">
        <v>24</v>
      </c>
      <c r="D982" s="4">
        <v>7100000</v>
      </c>
      <c r="E982" s="2" t="s">
        <v>3438</v>
      </c>
      <c r="F982" s="2">
        <v>49.6</v>
      </c>
      <c r="G982" s="2">
        <v>50.4</v>
      </c>
      <c r="H982" s="2" t="s">
        <v>26</v>
      </c>
      <c r="I982" s="2" t="str">
        <f t="shared" si="30"/>
        <v/>
      </c>
      <c r="J982" s="2">
        <f t="shared" si="31"/>
        <v>1</v>
      </c>
      <c r="K982" s="2">
        <v>2004</v>
      </c>
      <c r="L982" s="2" t="s">
        <v>49</v>
      </c>
    </row>
    <row r="983" spans="1:12" x14ac:dyDescent="0.2">
      <c r="A983" s="1" t="s">
        <v>13</v>
      </c>
      <c r="B983" s="2" t="s">
        <v>579</v>
      </c>
      <c r="C983" s="2" t="s">
        <v>15</v>
      </c>
      <c r="D983" s="2" t="s">
        <v>1815</v>
      </c>
      <c r="E983" s="2" t="s">
        <v>1811</v>
      </c>
      <c r="F983" s="2">
        <v>49.6</v>
      </c>
      <c r="G983" s="2">
        <v>50.4</v>
      </c>
      <c r="H983" s="2" t="s">
        <v>26</v>
      </c>
      <c r="I983" s="2" t="str">
        <f t="shared" si="30"/>
        <v/>
      </c>
      <c r="J983" s="2">
        <f t="shared" si="31"/>
        <v>1</v>
      </c>
      <c r="K983" s="2">
        <v>2014</v>
      </c>
      <c r="L983" s="2" t="s">
        <v>21</v>
      </c>
    </row>
    <row r="984" spans="1:12" x14ac:dyDescent="0.2">
      <c r="A984" s="1" t="s">
        <v>521</v>
      </c>
      <c r="B984" s="2" t="s">
        <v>4872</v>
      </c>
      <c r="C984" s="2" t="s">
        <v>15</v>
      </c>
      <c r="D984" s="2" t="s">
        <v>4958</v>
      </c>
      <c r="E984" s="2" t="s">
        <v>4917</v>
      </c>
      <c r="F984" s="2">
        <v>49.6</v>
      </c>
      <c r="G984" s="2">
        <v>50.4</v>
      </c>
      <c r="H984" s="2" t="s">
        <v>26</v>
      </c>
      <c r="I984" s="2" t="str">
        <f t="shared" si="30"/>
        <v/>
      </c>
      <c r="J984" s="2">
        <f t="shared" si="31"/>
        <v>1</v>
      </c>
      <c r="K984" s="2">
        <v>1998</v>
      </c>
      <c r="L984" s="2" t="s">
        <v>21</v>
      </c>
    </row>
    <row r="985" spans="1:12" x14ac:dyDescent="0.2">
      <c r="A985" s="1" t="s">
        <v>339</v>
      </c>
      <c r="B985" s="2" t="s">
        <v>708</v>
      </c>
      <c r="C985" s="2" t="s">
        <v>15</v>
      </c>
      <c r="D985" s="2" t="s">
        <v>1381</v>
      </c>
      <c r="E985" s="2" t="s">
        <v>395</v>
      </c>
      <c r="F985" s="2">
        <v>49.6</v>
      </c>
      <c r="G985" s="2">
        <v>50.4</v>
      </c>
      <c r="H985" s="2" t="s">
        <v>26</v>
      </c>
      <c r="I985" s="2" t="str">
        <f t="shared" si="30"/>
        <v/>
      </c>
      <c r="J985" s="2">
        <f t="shared" si="31"/>
        <v>1</v>
      </c>
      <c r="K985" s="2">
        <v>1996</v>
      </c>
      <c r="L985" s="2" t="s">
        <v>21</v>
      </c>
    </row>
    <row r="986" spans="1:12" x14ac:dyDescent="0.2">
      <c r="A986" s="1" t="s">
        <v>22</v>
      </c>
      <c r="B986" s="2" t="s">
        <v>1476</v>
      </c>
      <c r="C986" s="2" t="s">
        <v>24</v>
      </c>
      <c r="D986" s="4">
        <v>15000000</v>
      </c>
      <c r="E986" s="2" t="s">
        <v>3438</v>
      </c>
      <c r="F986" s="2">
        <v>49.6</v>
      </c>
      <c r="G986" s="2">
        <v>50.4</v>
      </c>
      <c r="H986" s="2" t="s">
        <v>26</v>
      </c>
      <c r="I986" s="2" t="str">
        <f t="shared" si="30"/>
        <v/>
      </c>
      <c r="J986" s="2">
        <f t="shared" si="31"/>
        <v>1</v>
      </c>
      <c r="K986" s="2">
        <v>2010</v>
      </c>
      <c r="L986" s="2" t="s">
        <v>21</v>
      </c>
    </row>
    <row r="987" spans="1:12" x14ac:dyDescent="0.2">
      <c r="A987" s="1" t="s">
        <v>296</v>
      </c>
      <c r="B987" s="2" t="s">
        <v>467</v>
      </c>
      <c r="C987" s="2" t="s">
        <v>15</v>
      </c>
      <c r="D987" s="2" t="s">
        <v>1073</v>
      </c>
      <c r="E987" s="2" t="s">
        <v>395</v>
      </c>
      <c r="F987" s="2">
        <v>49.6</v>
      </c>
      <c r="G987" s="2">
        <v>50.4</v>
      </c>
      <c r="H987" s="2" t="s">
        <v>26</v>
      </c>
      <c r="I987" s="2" t="str">
        <f t="shared" si="30"/>
        <v/>
      </c>
      <c r="J987" s="2">
        <f t="shared" si="31"/>
        <v>1</v>
      </c>
      <c r="K987" s="2">
        <v>2002</v>
      </c>
      <c r="L987" s="2" t="s">
        <v>21</v>
      </c>
    </row>
    <row r="988" spans="1:12" x14ac:dyDescent="0.2">
      <c r="A988" s="1" t="s">
        <v>296</v>
      </c>
      <c r="B988" s="2" t="s">
        <v>1936</v>
      </c>
      <c r="C988" s="2" t="s">
        <v>15</v>
      </c>
      <c r="D988" s="2" t="s">
        <v>1937</v>
      </c>
      <c r="E988" s="2" t="s">
        <v>1811</v>
      </c>
      <c r="F988" s="2">
        <v>49.6</v>
      </c>
      <c r="G988" s="2">
        <v>50.4</v>
      </c>
      <c r="H988" s="2" t="s">
        <v>26</v>
      </c>
      <c r="I988" s="2" t="str">
        <f t="shared" si="30"/>
        <v/>
      </c>
      <c r="J988" s="2">
        <f t="shared" si="31"/>
        <v>1</v>
      </c>
      <c r="K988" s="2">
        <v>1996</v>
      </c>
      <c r="L988" s="2" t="s">
        <v>21</v>
      </c>
    </row>
    <row r="989" spans="1:12" x14ac:dyDescent="0.2">
      <c r="A989" s="1" t="s">
        <v>69</v>
      </c>
      <c r="B989" s="2" t="s">
        <v>382</v>
      </c>
      <c r="C989" s="2" t="s">
        <v>15</v>
      </c>
      <c r="D989" s="2" t="s">
        <v>4900</v>
      </c>
      <c r="E989" s="2" t="s">
        <v>4810</v>
      </c>
      <c r="F989" s="2">
        <v>49.6</v>
      </c>
      <c r="G989" s="2">
        <v>50.4</v>
      </c>
      <c r="H989" s="2" t="s">
        <v>26</v>
      </c>
      <c r="I989" s="2" t="str">
        <f t="shared" si="30"/>
        <v/>
      </c>
      <c r="J989" s="2">
        <f t="shared" si="31"/>
        <v>1</v>
      </c>
      <c r="K989" s="2">
        <v>1996</v>
      </c>
      <c r="L989" s="2" t="s">
        <v>21</v>
      </c>
    </row>
    <row r="990" spans="1:12" x14ac:dyDescent="0.2">
      <c r="A990" s="1" t="s">
        <v>223</v>
      </c>
      <c r="B990" s="2" t="s">
        <v>439</v>
      </c>
      <c r="C990" s="2" t="s">
        <v>15</v>
      </c>
      <c r="D990" s="2" t="s">
        <v>3191</v>
      </c>
      <c r="E990" s="2" t="s">
        <v>2175</v>
      </c>
      <c r="F990" s="2">
        <v>49.6</v>
      </c>
      <c r="G990" s="2">
        <v>50.4</v>
      </c>
      <c r="H990" s="2" t="s">
        <v>26</v>
      </c>
      <c r="I990" s="2" t="str">
        <f t="shared" si="30"/>
        <v/>
      </c>
      <c r="J990" s="2">
        <f t="shared" si="31"/>
        <v>1</v>
      </c>
      <c r="K990" s="2">
        <v>1990</v>
      </c>
      <c r="L990" s="2" t="s">
        <v>21</v>
      </c>
    </row>
    <row r="991" spans="1:12" x14ac:dyDescent="0.2">
      <c r="A991" s="1" t="s">
        <v>535</v>
      </c>
      <c r="B991" s="2" t="s">
        <v>5159</v>
      </c>
      <c r="C991" s="2" t="s">
        <v>15</v>
      </c>
      <c r="D991" s="2" t="s">
        <v>5185</v>
      </c>
      <c r="E991" s="2" t="s">
        <v>4991</v>
      </c>
      <c r="F991" s="2">
        <v>49.6</v>
      </c>
      <c r="G991" s="2">
        <v>50.4</v>
      </c>
      <c r="H991" s="2" t="s">
        <v>26</v>
      </c>
      <c r="I991" s="2" t="str">
        <f t="shared" si="30"/>
        <v/>
      </c>
      <c r="J991" s="2">
        <f t="shared" si="31"/>
        <v>1</v>
      </c>
      <c r="K991" s="2">
        <v>2018</v>
      </c>
      <c r="L991" s="2" t="s">
        <v>49</v>
      </c>
    </row>
    <row r="992" spans="1:12" x14ac:dyDescent="0.2">
      <c r="A992" s="1" t="s">
        <v>220</v>
      </c>
      <c r="B992" s="2" t="s">
        <v>221</v>
      </c>
      <c r="C992" s="2" t="s">
        <v>42</v>
      </c>
      <c r="D992" s="2" t="s">
        <v>1061</v>
      </c>
      <c r="E992" s="2" t="s">
        <v>395</v>
      </c>
      <c r="F992" s="2">
        <v>49.6</v>
      </c>
      <c r="G992" s="2">
        <v>50.4</v>
      </c>
      <c r="H992" s="2" t="s">
        <v>26</v>
      </c>
      <c r="I992" s="2" t="str">
        <f t="shared" si="30"/>
        <v/>
      </c>
      <c r="J992" s="2">
        <f t="shared" si="31"/>
        <v>1</v>
      </c>
      <c r="K992" s="2">
        <v>2004</v>
      </c>
      <c r="L992" s="2" t="s">
        <v>21</v>
      </c>
    </row>
    <row r="993" spans="1:12" x14ac:dyDescent="0.2">
      <c r="A993" s="1" t="s">
        <v>66</v>
      </c>
      <c r="B993" s="2" t="s">
        <v>3666</v>
      </c>
      <c r="C993" s="2" t="s">
        <v>24</v>
      </c>
      <c r="D993" s="4">
        <v>9000000</v>
      </c>
      <c r="E993" s="2" t="s">
        <v>3438</v>
      </c>
      <c r="F993" s="2">
        <v>49.7</v>
      </c>
      <c r="G993" s="2">
        <v>50.3</v>
      </c>
      <c r="H993" s="2" t="s">
        <v>26</v>
      </c>
      <c r="I993" s="2" t="str">
        <f t="shared" si="30"/>
        <v/>
      </c>
      <c r="J993" s="2">
        <f t="shared" si="31"/>
        <v>1</v>
      </c>
      <c r="K993" s="2">
        <v>2014</v>
      </c>
      <c r="L993" s="2" t="s">
        <v>21</v>
      </c>
    </row>
    <row r="994" spans="1:12" x14ac:dyDescent="0.2">
      <c r="A994" s="1" t="s">
        <v>137</v>
      </c>
      <c r="B994" s="2" t="s">
        <v>4598</v>
      </c>
      <c r="C994" s="2" t="s">
        <v>24</v>
      </c>
      <c r="D994" s="4">
        <v>1334000</v>
      </c>
      <c r="E994" s="2" t="s">
        <v>3438</v>
      </c>
      <c r="F994" s="2">
        <v>49.7</v>
      </c>
      <c r="G994" s="2">
        <v>50.3</v>
      </c>
      <c r="H994" s="2" t="s">
        <v>26</v>
      </c>
      <c r="I994" s="2" t="str">
        <f t="shared" si="30"/>
        <v/>
      </c>
      <c r="J994" s="2">
        <f t="shared" si="31"/>
        <v>1</v>
      </c>
      <c r="K994" s="2">
        <v>2002</v>
      </c>
      <c r="L994" s="2" t="s">
        <v>21</v>
      </c>
    </row>
    <row r="995" spans="1:12" x14ac:dyDescent="0.2">
      <c r="A995" s="1" t="s">
        <v>363</v>
      </c>
      <c r="B995" s="2" t="s">
        <v>5525</v>
      </c>
      <c r="C995" s="2" t="s">
        <v>15</v>
      </c>
      <c r="D995" s="2" t="s">
        <v>5527</v>
      </c>
      <c r="E995" s="2" t="s">
        <v>4991</v>
      </c>
      <c r="F995" s="2">
        <v>49.7</v>
      </c>
      <c r="G995" s="2">
        <v>50.3</v>
      </c>
      <c r="H995" s="2" t="s">
        <v>26</v>
      </c>
      <c r="I995" s="2" t="str">
        <f t="shared" si="30"/>
        <v/>
      </c>
      <c r="J995" s="2">
        <f t="shared" si="31"/>
        <v>1</v>
      </c>
      <c r="K995" s="2">
        <v>2003</v>
      </c>
      <c r="L995" s="2" t="s">
        <v>36</v>
      </c>
    </row>
    <row r="996" spans="1:12" x14ac:dyDescent="0.2">
      <c r="A996" s="1" t="s">
        <v>69</v>
      </c>
      <c r="B996" s="2" t="s">
        <v>1147</v>
      </c>
      <c r="C996" s="2" t="s">
        <v>15</v>
      </c>
      <c r="D996" s="2" t="s">
        <v>5566</v>
      </c>
      <c r="E996" s="2" t="s">
        <v>4991</v>
      </c>
      <c r="F996" s="2">
        <v>49.7</v>
      </c>
      <c r="G996" s="2">
        <v>50.3</v>
      </c>
      <c r="H996" s="2" t="s">
        <v>26</v>
      </c>
      <c r="I996" s="2" t="str">
        <f t="shared" si="30"/>
        <v/>
      </c>
      <c r="J996" s="2">
        <f t="shared" si="31"/>
        <v>1</v>
      </c>
      <c r="K996" s="2">
        <v>2002</v>
      </c>
      <c r="L996" s="2" t="s">
        <v>21</v>
      </c>
    </row>
    <row r="997" spans="1:12" x14ac:dyDescent="0.2">
      <c r="A997" s="1" t="s">
        <v>79</v>
      </c>
      <c r="B997" s="2" t="s">
        <v>2092</v>
      </c>
      <c r="C997" s="2" t="s">
        <v>15</v>
      </c>
      <c r="D997" s="2" t="s">
        <v>2093</v>
      </c>
      <c r="E997" s="2" t="s">
        <v>1978</v>
      </c>
      <c r="F997" s="2">
        <v>49.7</v>
      </c>
      <c r="G997" s="2">
        <v>50.3</v>
      </c>
      <c r="H997" s="2" t="s">
        <v>26</v>
      </c>
      <c r="I997" s="2" t="str">
        <f t="shared" si="30"/>
        <v/>
      </c>
      <c r="J997" s="2">
        <f t="shared" si="31"/>
        <v>1</v>
      </c>
      <c r="K997" s="2">
        <v>1990</v>
      </c>
      <c r="L997" s="2" t="s">
        <v>21</v>
      </c>
    </row>
    <row r="998" spans="1:12" x14ac:dyDescent="0.2">
      <c r="A998" s="1" t="s">
        <v>91</v>
      </c>
      <c r="B998" s="2" t="s">
        <v>418</v>
      </c>
      <c r="C998" s="2" t="s">
        <v>42</v>
      </c>
      <c r="D998" s="2" t="s">
        <v>419</v>
      </c>
      <c r="E998" s="2" t="s">
        <v>395</v>
      </c>
      <c r="F998" s="2">
        <v>49.7</v>
      </c>
      <c r="G998" s="2">
        <v>50.3</v>
      </c>
      <c r="H998" s="2" t="s">
        <v>26</v>
      </c>
      <c r="I998" s="2" t="str">
        <f t="shared" si="30"/>
        <v/>
      </c>
      <c r="J998" s="2">
        <f t="shared" si="31"/>
        <v>1</v>
      </c>
      <c r="K998" s="2">
        <v>2014</v>
      </c>
      <c r="L998" s="2" t="s">
        <v>21</v>
      </c>
    </row>
    <row r="999" spans="1:12" x14ac:dyDescent="0.2">
      <c r="A999" s="1" t="s">
        <v>52</v>
      </c>
      <c r="B999" s="2" t="s">
        <v>1069</v>
      </c>
      <c r="C999" s="2" t="s">
        <v>15</v>
      </c>
      <c r="D999" s="2" t="s">
        <v>1390</v>
      </c>
      <c r="E999" s="2" t="s">
        <v>395</v>
      </c>
      <c r="F999" s="2">
        <v>49.7</v>
      </c>
      <c r="G999" s="2">
        <v>50.3</v>
      </c>
      <c r="H999" s="2" t="s">
        <v>26</v>
      </c>
      <c r="I999" s="2" t="str">
        <f t="shared" si="30"/>
        <v/>
      </c>
      <c r="J999" s="2">
        <f t="shared" si="31"/>
        <v>1</v>
      </c>
      <c r="K999" s="2">
        <v>1996</v>
      </c>
      <c r="L999" s="2" t="s">
        <v>21</v>
      </c>
    </row>
    <row r="1000" spans="1:12" x14ac:dyDescent="0.2">
      <c r="A1000" s="1" t="s">
        <v>69</v>
      </c>
      <c r="B1000" s="2" t="s">
        <v>3647</v>
      </c>
      <c r="C1000" s="2" t="s">
        <v>24</v>
      </c>
      <c r="D1000" s="2">
        <v>33000000</v>
      </c>
      <c r="E1000" s="2" t="s">
        <v>3438</v>
      </c>
      <c r="F1000" s="2">
        <v>49.79</v>
      </c>
      <c r="G1000" s="2">
        <v>50.21</v>
      </c>
      <c r="H1000" s="2" t="s">
        <v>26</v>
      </c>
      <c r="I1000" s="2" t="str">
        <f t="shared" si="30"/>
        <v/>
      </c>
      <c r="J1000" s="2">
        <f t="shared" si="31"/>
        <v>1</v>
      </c>
      <c r="K1000" s="2">
        <v>2020</v>
      </c>
      <c r="L1000" s="2" t="s">
        <v>49</v>
      </c>
    </row>
    <row r="1001" spans="1:12" x14ac:dyDescent="0.2">
      <c r="A1001" s="1" t="s">
        <v>122</v>
      </c>
      <c r="B1001" s="2" t="s">
        <v>123</v>
      </c>
      <c r="C1001" s="2" t="s">
        <v>42</v>
      </c>
      <c r="D1001" s="2" t="s">
        <v>442</v>
      </c>
      <c r="E1001" s="2" t="s">
        <v>395</v>
      </c>
      <c r="F1001" s="2">
        <v>49.8</v>
      </c>
      <c r="G1001" s="2">
        <v>50.2</v>
      </c>
      <c r="H1001" s="2" t="s">
        <v>26</v>
      </c>
      <c r="I1001" s="2" t="str">
        <f t="shared" si="30"/>
        <v/>
      </c>
      <c r="J1001" s="2">
        <f t="shared" si="31"/>
        <v>1</v>
      </c>
      <c r="K1001" s="2">
        <v>2014</v>
      </c>
      <c r="L1001" s="2" t="s">
        <v>21</v>
      </c>
    </row>
    <row r="1002" spans="1:12" x14ac:dyDescent="0.2">
      <c r="A1002" s="1" t="s">
        <v>60</v>
      </c>
      <c r="B1002" s="2" t="s">
        <v>3417</v>
      </c>
      <c r="C1002" s="2" t="s">
        <v>1230</v>
      </c>
      <c r="D1002" s="2" t="s">
        <v>3418</v>
      </c>
      <c r="E1002" s="2" t="s">
        <v>3376</v>
      </c>
      <c r="F1002" s="2">
        <v>49.8</v>
      </c>
      <c r="G1002" s="2">
        <v>50.2</v>
      </c>
      <c r="H1002" s="2" t="s">
        <v>26</v>
      </c>
      <c r="I1002" s="2" t="str">
        <f t="shared" si="30"/>
        <v/>
      </c>
      <c r="J1002" s="2">
        <f t="shared" si="31"/>
        <v>1</v>
      </c>
      <c r="K1002" s="2">
        <v>1996</v>
      </c>
      <c r="L1002" s="2" t="s">
        <v>21</v>
      </c>
    </row>
    <row r="1003" spans="1:12" x14ac:dyDescent="0.2">
      <c r="A1003" s="1" t="s">
        <v>22</v>
      </c>
      <c r="B1003" s="2" t="s">
        <v>3578</v>
      </c>
      <c r="C1003" s="2" t="s">
        <v>24</v>
      </c>
      <c r="D1003" s="4">
        <v>54000000</v>
      </c>
      <c r="E1003" s="2" t="s">
        <v>3438</v>
      </c>
      <c r="F1003" s="2">
        <v>49.8</v>
      </c>
      <c r="G1003" s="2">
        <v>50.2</v>
      </c>
      <c r="H1003" s="2" t="s">
        <v>26</v>
      </c>
      <c r="I1003" s="2" t="str">
        <f t="shared" si="30"/>
        <v/>
      </c>
      <c r="J1003" s="2">
        <f t="shared" si="31"/>
        <v>1</v>
      </c>
      <c r="K1003" s="2">
        <v>2004</v>
      </c>
      <c r="L1003" s="2" t="s">
        <v>21</v>
      </c>
    </row>
    <row r="1004" spans="1:12" x14ac:dyDescent="0.2">
      <c r="A1004" s="1" t="s">
        <v>116</v>
      </c>
      <c r="B1004" s="2" t="s">
        <v>1319</v>
      </c>
      <c r="C1004" s="2" t="s">
        <v>15</v>
      </c>
      <c r="D1004" s="2" t="s">
        <v>1320</v>
      </c>
      <c r="E1004" s="2" t="s">
        <v>395</v>
      </c>
      <c r="F1004" s="2">
        <v>49.8</v>
      </c>
      <c r="G1004" s="2">
        <v>50.2</v>
      </c>
      <c r="H1004" s="2" t="s">
        <v>26</v>
      </c>
      <c r="I1004" s="2" t="str">
        <f t="shared" si="30"/>
        <v/>
      </c>
      <c r="J1004" s="2">
        <f t="shared" si="31"/>
        <v>1</v>
      </c>
      <c r="K1004" s="2">
        <v>1996</v>
      </c>
      <c r="L1004" s="2" t="s">
        <v>21</v>
      </c>
    </row>
    <row r="1005" spans="1:12" x14ac:dyDescent="0.2">
      <c r="A1005" s="1" t="s">
        <v>69</v>
      </c>
      <c r="B1005" s="2" t="s">
        <v>3564</v>
      </c>
      <c r="C1005" s="2" t="s">
        <v>24</v>
      </c>
      <c r="D1005" s="2">
        <v>48000000</v>
      </c>
      <c r="E1005" s="2" t="s">
        <v>3438</v>
      </c>
      <c r="F1005" s="2">
        <v>49.87</v>
      </c>
      <c r="G1005" s="2">
        <v>50.13</v>
      </c>
      <c r="H1005" s="2" t="s">
        <v>26</v>
      </c>
      <c r="I1005" s="2" t="str">
        <f t="shared" si="30"/>
        <v/>
      </c>
      <c r="J1005" s="2">
        <f t="shared" si="31"/>
        <v>1</v>
      </c>
      <c r="K1005" s="2">
        <v>2020</v>
      </c>
      <c r="L1005" s="2" t="s">
        <v>49</v>
      </c>
    </row>
    <row r="1006" spans="1:12" x14ac:dyDescent="0.2">
      <c r="A1006" s="1" t="s">
        <v>242</v>
      </c>
      <c r="B1006" s="2" t="s">
        <v>482</v>
      </c>
      <c r="C1006" s="2" t="s">
        <v>15</v>
      </c>
      <c r="D1006" s="2" t="s">
        <v>3032</v>
      </c>
      <c r="E1006" s="2" t="s">
        <v>2175</v>
      </c>
      <c r="F1006" s="2">
        <v>49.89</v>
      </c>
      <c r="G1006" s="2">
        <v>50.11</v>
      </c>
      <c r="H1006" s="2" t="s">
        <v>26</v>
      </c>
      <c r="I1006" s="2" t="str">
        <f t="shared" si="30"/>
        <v/>
      </c>
      <c r="J1006" s="2">
        <f t="shared" si="31"/>
        <v>1</v>
      </c>
      <c r="K1006" s="2">
        <v>2009</v>
      </c>
      <c r="L1006" s="2" t="s">
        <v>36</v>
      </c>
    </row>
    <row r="1007" spans="1:12" x14ac:dyDescent="0.2">
      <c r="A1007" s="1" t="s">
        <v>177</v>
      </c>
      <c r="B1007" s="2" t="s">
        <v>252</v>
      </c>
      <c r="C1007" s="2" t="s">
        <v>15</v>
      </c>
      <c r="D1007" s="2" t="s">
        <v>1368</v>
      </c>
      <c r="E1007" s="2" t="s">
        <v>395</v>
      </c>
      <c r="F1007" s="2">
        <v>49.9</v>
      </c>
      <c r="G1007" s="2">
        <v>50.1</v>
      </c>
      <c r="H1007" s="2" t="s">
        <v>26</v>
      </c>
      <c r="I1007" s="2" t="str">
        <f t="shared" si="30"/>
        <v/>
      </c>
      <c r="J1007" s="2">
        <f t="shared" si="31"/>
        <v>1</v>
      </c>
      <c r="K1007" s="2">
        <v>1998</v>
      </c>
      <c r="L1007" s="2" t="s">
        <v>49</v>
      </c>
    </row>
    <row r="1008" spans="1:12" x14ac:dyDescent="0.2">
      <c r="A1008" s="1" t="s">
        <v>511</v>
      </c>
      <c r="B1008" s="2" t="s">
        <v>803</v>
      </c>
      <c r="C1008" s="2" t="s">
        <v>15</v>
      </c>
      <c r="D1008" s="2" t="s">
        <v>1053</v>
      </c>
      <c r="E1008" s="2" t="s">
        <v>395</v>
      </c>
      <c r="F1008" s="2">
        <v>49.9</v>
      </c>
      <c r="G1008" s="2">
        <v>50.1</v>
      </c>
      <c r="H1008" s="2" t="s">
        <v>26</v>
      </c>
      <c r="I1008" s="2" t="str">
        <f t="shared" si="30"/>
        <v/>
      </c>
      <c r="J1008" s="2">
        <f t="shared" si="31"/>
        <v>1</v>
      </c>
      <c r="K1008" s="2">
        <v>2004</v>
      </c>
      <c r="L1008" s="2" t="s">
        <v>49</v>
      </c>
    </row>
    <row r="1009" spans="1:12" x14ac:dyDescent="0.2">
      <c r="A1009" s="1" t="s">
        <v>22</v>
      </c>
      <c r="B1009" s="2" t="s">
        <v>3506</v>
      </c>
      <c r="C1009" s="2" t="s">
        <v>24</v>
      </c>
      <c r="D1009" s="4">
        <v>23500000</v>
      </c>
      <c r="E1009" s="2" t="s">
        <v>3438</v>
      </c>
      <c r="F1009" s="2">
        <v>49.9</v>
      </c>
      <c r="G1009" s="2">
        <v>50.1</v>
      </c>
      <c r="H1009" s="2" t="s">
        <v>26</v>
      </c>
      <c r="I1009" s="2" t="str">
        <f t="shared" si="30"/>
        <v/>
      </c>
      <c r="J1009" s="2">
        <f t="shared" si="31"/>
        <v>1</v>
      </c>
      <c r="K1009" s="2">
        <v>2006</v>
      </c>
      <c r="L1009" s="2" t="s">
        <v>49</v>
      </c>
    </row>
    <row r="1010" spans="1:12" x14ac:dyDescent="0.2">
      <c r="A1010" s="1" t="s">
        <v>296</v>
      </c>
      <c r="B1010" s="2" t="s">
        <v>540</v>
      </c>
      <c r="C1010" s="2" t="s">
        <v>15</v>
      </c>
      <c r="D1010" s="2" t="s">
        <v>541</v>
      </c>
      <c r="E1010" s="2" t="s">
        <v>395</v>
      </c>
      <c r="F1010" s="2">
        <v>49.9</v>
      </c>
      <c r="G1010" s="2">
        <v>50.1</v>
      </c>
      <c r="H1010" s="2" t="s">
        <v>26</v>
      </c>
      <c r="I1010" s="2" t="str">
        <f t="shared" si="30"/>
        <v/>
      </c>
      <c r="J1010" s="2">
        <f t="shared" si="31"/>
        <v>1</v>
      </c>
      <c r="K1010" s="2">
        <v>2014</v>
      </c>
      <c r="L1010" s="2" t="s">
        <v>21</v>
      </c>
    </row>
    <row r="1011" spans="1:12" x14ac:dyDescent="0.2">
      <c r="A1011" s="1" t="s">
        <v>491</v>
      </c>
      <c r="B1011" s="2" t="s">
        <v>1968</v>
      </c>
      <c r="C1011" s="2" t="s">
        <v>15</v>
      </c>
      <c r="D1011" s="2" t="s">
        <v>1689</v>
      </c>
      <c r="E1011" s="2" t="s">
        <v>1956</v>
      </c>
      <c r="F1011" s="2">
        <v>49.9</v>
      </c>
      <c r="G1011" s="2">
        <v>50.1</v>
      </c>
      <c r="H1011" s="2" t="s">
        <v>26</v>
      </c>
      <c r="I1011" s="2" t="str">
        <f t="shared" si="30"/>
        <v/>
      </c>
      <c r="J1011" s="2">
        <f t="shared" si="31"/>
        <v>1</v>
      </c>
      <c r="K1011" s="2">
        <v>1990</v>
      </c>
      <c r="L1011" s="2" t="s">
        <v>21</v>
      </c>
    </row>
    <row r="1012" spans="1:12" x14ac:dyDescent="0.2">
      <c r="A1012" s="1" t="s">
        <v>385</v>
      </c>
      <c r="B1012" s="2" t="s">
        <v>5045</v>
      </c>
      <c r="C1012" s="2" t="s">
        <v>15</v>
      </c>
      <c r="D1012" s="2" t="s">
        <v>5165</v>
      </c>
      <c r="E1012" s="2" t="s">
        <v>4991</v>
      </c>
      <c r="F1012" s="2">
        <v>49.93</v>
      </c>
      <c r="G1012" s="2">
        <v>50.07</v>
      </c>
      <c r="H1012" s="2" t="s">
        <v>26</v>
      </c>
      <c r="I1012" s="2" t="str">
        <f t="shared" si="30"/>
        <v/>
      </c>
      <c r="J1012" s="2">
        <f t="shared" si="31"/>
        <v>1</v>
      </c>
      <c r="K1012" s="2">
        <v>2018</v>
      </c>
      <c r="L1012" s="2" t="s">
        <v>21</v>
      </c>
    </row>
    <row r="1013" spans="1:12" x14ac:dyDescent="0.2">
      <c r="A1013" s="1" t="s">
        <v>1224</v>
      </c>
      <c r="B1013" s="2" t="s">
        <v>1225</v>
      </c>
      <c r="C1013" s="2" t="s">
        <v>15</v>
      </c>
      <c r="D1013" s="2" t="s">
        <v>2399</v>
      </c>
      <c r="E1013" s="2" t="s">
        <v>2175</v>
      </c>
      <c r="F1013" s="2">
        <v>49.93</v>
      </c>
      <c r="G1013" s="2">
        <v>50.07</v>
      </c>
      <c r="H1013" s="2" t="s">
        <v>26</v>
      </c>
      <c r="I1013" s="2" t="str">
        <f t="shared" si="30"/>
        <v/>
      </c>
      <c r="J1013" s="2">
        <f t="shared" si="31"/>
        <v>1</v>
      </c>
      <c r="K1013" s="2">
        <v>2020</v>
      </c>
      <c r="L1013" s="2" t="s">
        <v>49</v>
      </c>
    </row>
    <row r="1014" spans="1:12" x14ac:dyDescent="0.2">
      <c r="A1014" s="1" t="s">
        <v>296</v>
      </c>
      <c r="B1014" s="2" t="s">
        <v>2581</v>
      </c>
      <c r="C1014" s="2" t="s">
        <v>15</v>
      </c>
      <c r="D1014" s="2" t="s">
        <v>2847</v>
      </c>
      <c r="E1014" s="2" t="s">
        <v>2175</v>
      </c>
      <c r="F1014" s="2">
        <v>49.99</v>
      </c>
      <c r="G1014" s="2">
        <v>50.01</v>
      </c>
      <c r="H1014" s="2" t="s">
        <v>26</v>
      </c>
      <c r="I1014" s="2" t="str">
        <f t="shared" si="30"/>
        <v/>
      </c>
      <c r="J1014" s="2">
        <f t="shared" si="31"/>
        <v>1</v>
      </c>
      <c r="K1014" s="2">
        <v>2016</v>
      </c>
      <c r="L1014" s="2" t="s">
        <v>21</v>
      </c>
    </row>
    <row r="1015" spans="1:12" x14ac:dyDescent="0.2">
      <c r="A1015" s="1" t="s">
        <v>242</v>
      </c>
      <c r="B1015" s="2" t="s">
        <v>684</v>
      </c>
      <c r="C1015" s="2" t="s">
        <v>24</v>
      </c>
      <c r="D1015" s="4">
        <v>83400000</v>
      </c>
      <c r="E1015" s="2" t="s">
        <v>1956</v>
      </c>
      <c r="F1015" s="2">
        <v>50</v>
      </c>
      <c r="G1015" s="2">
        <v>50</v>
      </c>
      <c r="H1015" s="2" t="s">
        <v>26</v>
      </c>
      <c r="I1015" s="2" t="str">
        <f t="shared" si="30"/>
        <v/>
      </c>
      <c r="J1015" s="2">
        <f t="shared" si="31"/>
        <v>1</v>
      </c>
      <c r="K1015" s="2">
        <v>1988</v>
      </c>
      <c r="L1015" s="2" t="s">
        <v>21</v>
      </c>
    </row>
    <row r="1016" spans="1:12" x14ac:dyDescent="0.2">
      <c r="A1016" s="1" t="s">
        <v>280</v>
      </c>
      <c r="B1016" s="2" t="s">
        <v>839</v>
      </c>
      <c r="C1016" s="2" t="s">
        <v>15</v>
      </c>
      <c r="D1016" s="2" t="s">
        <v>840</v>
      </c>
      <c r="E1016" s="2" t="s">
        <v>395</v>
      </c>
      <c r="F1016" s="2">
        <v>50</v>
      </c>
      <c r="G1016" s="2">
        <v>50</v>
      </c>
      <c r="H1016" s="2" t="s">
        <v>26</v>
      </c>
      <c r="I1016" s="2" t="str">
        <f t="shared" si="30"/>
        <v/>
      </c>
      <c r="J1016" s="2">
        <f t="shared" si="31"/>
        <v>1</v>
      </c>
      <c r="K1016" s="2">
        <v>2008</v>
      </c>
      <c r="L1016" s="2" t="s">
        <v>21</v>
      </c>
    </row>
    <row r="1017" spans="1:12" x14ac:dyDescent="0.2">
      <c r="A1017" s="1" t="s">
        <v>40</v>
      </c>
      <c r="B1017" s="2" t="s">
        <v>127</v>
      </c>
      <c r="C1017" s="2" t="s">
        <v>15</v>
      </c>
      <c r="D1017" s="2" t="s">
        <v>128</v>
      </c>
      <c r="E1017" s="2" t="s">
        <v>114</v>
      </c>
      <c r="F1017" s="2">
        <v>50</v>
      </c>
      <c r="G1017" s="2">
        <v>50</v>
      </c>
      <c r="H1017" s="2" t="s">
        <v>26</v>
      </c>
      <c r="I1017" s="2" t="str">
        <f t="shared" si="30"/>
        <v/>
      </c>
      <c r="J1017" s="2">
        <f t="shared" si="31"/>
        <v>1</v>
      </c>
      <c r="K1017" s="2">
        <v>1988</v>
      </c>
      <c r="L1017" s="2" t="s">
        <v>21</v>
      </c>
    </row>
    <row r="1018" spans="1:12" x14ac:dyDescent="0.2">
      <c r="A1018" s="1" t="s">
        <v>13</v>
      </c>
      <c r="B1018" s="2" t="s">
        <v>555</v>
      </c>
      <c r="C1018" s="2" t="s">
        <v>15</v>
      </c>
      <c r="D1018" s="2" t="s">
        <v>685</v>
      </c>
      <c r="E1018" s="2" t="s">
        <v>395</v>
      </c>
      <c r="F1018" s="2">
        <v>50</v>
      </c>
      <c r="G1018" s="2">
        <v>50</v>
      </c>
      <c r="H1018" s="2" t="s">
        <v>26</v>
      </c>
      <c r="I1018" s="2" t="str">
        <f t="shared" si="30"/>
        <v/>
      </c>
      <c r="J1018" s="2">
        <f t="shared" si="31"/>
        <v>1</v>
      </c>
      <c r="K1018" s="2">
        <v>2010</v>
      </c>
      <c r="L1018" s="2" t="s">
        <v>21</v>
      </c>
    </row>
    <row r="1019" spans="1:12" x14ac:dyDescent="0.2">
      <c r="A1019" s="1" t="s">
        <v>13</v>
      </c>
      <c r="B1019" s="2" t="s">
        <v>1910</v>
      </c>
      <c r="C1019" s="2" t="s">
        <v>15</v>
      </c>
      <c r="D1019" s="2" t="s">
        <v>1599</v>
      </c>
      <c r="E1019" s="2" t="s">
        <v>2175</v>
      </c>
      <c r="F1019" s="2">
        <v>50</v>
      </c>
      <c r="G1019" s="2">
        <v>50</v>
      </c>
      <c r="H1019" s="2" t="s">
        <v>26</v>
      </c>
      <c r="I1019" s="2" t="str">
        <f t="shared" si="30"/>
        <v/>
      </c>
      <c r="J1019" s="2">
        <f t="shared" si="31"/>
        <v>1</v>
      </c>
      <c r="K1019" s="2">
        <v>1988</v>
      </c>
      <c r="L1019" s="2" t="s">
        <v>21</v>
      </c>
    </row>
    <row r="1020" spans="1:12" x14ac:dyDescent="0.2">
      <c r="A1020" s="1" t="s">
        <v>13</v>
      </c>
      <c r="B1020" s="2" t="s">
        <v>3746</v>
      </c>
      <c r="C1020" s="2" t="s">
        <v>24</v>
      </c>
      <c r="D1020" s="4">
        <v>19000000</v>
      </c>
      <c r="E1020" s="2" t="s">
        <v>3438</v>
      </c>
      <c r="F1020" s="2">
        <v>50</v>
      </c>
      <c r="G1020" s="2">
        <v>50</v>
      </c>
      <c r="H1020" s="2" t="s">
        <v>26</v>
      </c>
      <c r="I1020" s="2" t="str">
        <f t="shared" si="30"/>
        <v/>
      </c>
      <c r="J1020" s="2">
        <f t="shared" si="31"/>
        <v>1</v>
      </c>
      <c r="K1020" s="2">
        <v>2006</v>
      </c>
      <c r="L1020" s="2" t="s">
        <v>21</v>
      </c>
    </row>
    <row r="1021" spans="1:12" x14ac:dyDescent="0.2">
      <c r="A1021" s="1" t="s">
        <v>137</v>
      </c>
      <c r="B1021" s="2" t="s">
        <v>1371</v>
      </c>
      <c r="C1021" s="2" t="s">
        <v>15</v>
      </c>
      <c r="D1021" s="2" t="s">
        <v>1685</v>
      </c>
      <c r="E1021" s="2" t="s">
        <v>2175</v>
      </c>
      <c r="F1021" s="2">
        <v>50</v>
      </c>
      <c r="G1021" s="2">
        <v>50</v>
      </c>
      <c r="H1021" s="2" t="s">
        <v>26</v>
      </c>
      <c r="I1021" s="2" t="str">
        <f t="shared" si="30"/>
        <v/>
      </c>
      <c r="J1021" s="2">
        <f t="shared" si="31"/>
        <v>1</v>
      </c>
      <c r="K1021" s="2">
        <v>1988</v>
      </c>
      <c r="L1021" s="2" t="s">
        <v>21</v>
      </c>
    </row>
    <row r="1022" spans="1:12" x14ac:dyDescent="0.2">
      <c r="A1022" s="1" t="s">
        <v>293</v>
      </c>
      <c r="B1022" s="2" t="s">
        <v>4531</v>
      </c>
      <c r="C1022" s="2" t="s">
        <v>24</v>
      </c>
      <c r="D1022" s="4">
        <v>103000000</v>
      </c>
      <c r="E1022" s="2" t="s">
        <v>3438</v>
      </c>
      <c r="F1022" s="2">
        <v>50</v>
      </c>
      <c r="G1022" s="2">
        <v>50</v>
      </c>
      <c r="H1022" s="2" t="s">
        <v>26</v>
      </c>
      <c r="I1022" s="2" t="str">
        <f t="shared" si="30"/>
        <v/>
      </c>
      <c r="J1022" s="2">
        <f t="shared" si="31"/>
        <v>1</v>
      </c>
      <c r="K1022" s="2">
        <v>2002</v>
      </c>
      <c r="L1022" s="2" t="s">
        <v>21</v>
      </c>
    </row>
    <row r="1023" spans="1:12" x14ac:dyDescent="0.2">
      <c r="A1023" s="1" t="s">
        <v>223</v>
      </c>
      <c r="B1023" s="2" t="s">
        <v>966</v>
      </c>
      <c r="C1023" s="2" t="s">
        <v>15</v>
      </c>
      <c r="D1023" s="2" t="s">
        <v>3264</v>
      </c>
      <c r="E1023" s="2" t="s">
        <v>2175</v>
      </c>
      <c r="F1023" s="2">
        <v>50</v>
      </c>
      <c r="G1023" s="2">
        <v>50</v>
      </c>
      <c r="H1023" s="2" t="s">
        <v>19</v>
      </c>
      <c r="I1023" s="2">
        <f t="shared" si="30"/>
        <v>1</v>
      </c>
      <c r="J1023" s="2" t="str">
        <f t="shared" si="31"/>
        <v/>
      </c>
      <c r="K1023" s="2">
        <v>1988</v>
      </c>
      <c r="L1023" s="2" t="s">
        <v>21</v>
      </c>
    </row>
    <row r="1024" spans="1:12" x14ac:dyDescent="0.2">
      <c r="A1024" s="1" t="s">
        <v>269</v>
      </c>
      <c r="B1024" s="2" t="s">
        <v>4119</v>
      </c>
      <c r="C1024" s="2" t="s">
        <v>24</v>
      </c>
      <c r="D1024" s="4">
        <v>12000000</v>
      </c>
      <c r="E1024" s="2" t="s">
        <v>3438</v>
      </c>
      <c r="F1024" s="2">
        <v>50</v>
      </c>
      <c r="G1024" s="2">
        <v>50</v>
      </c>
      <c r="H1024" s="2" t="s">
        <v>26</v>
      </c>
      <c r="I1024" s="2" t="str">
        <f t="shared" si="30"/>
        <v/>
      </c>
      <c r="J1024" s="2">
        <f t="shared" si="31"/>
        <v>1</v>
      </c>
      <c r="K1024" s="2">
        <v>2014</v>
      </c>
      <c r="L1024" s="2" t="s">
        <v>21</v>
      </c>
    </row>
    <row r="1025" spans="1:12" x14ac:dyDescent="0.2">
      <c r="A1025" s="1" t="s">
        <v>13</v>
      </c>
      <c r="B1025" s="2" t="s">
        <v>131</v>
      </c>
      <c r="C1025" s="2" t="s">
        <v>15</v>
      </c>
      <c r="D1025" s="2" t="s">
        <v>2384</v>
      </c>
      <c r="E1025" s="2" t="s">
        <v>2175</v>
      </c>
      <c r="F1025" s="2">
        <v>50.01</v>
      </c>
      <c r="G1025" s="2">
        <v>49.99</v>
      </c>
      <c r="H1025" s="2" t="s">
        <v>19</v>
      </c>
      <c r="I1025" s="2">
        <f t="shared" si="30"/>
        <v>1</v>
      </c>
      <c r="J1025" s="2" t="str">
        <f t="shared" si="31"/>
        <v/>
      </c>
      <c r="K1025" s="2">
        <v>2020</v>
      </c>
      <c r="L1025" s="2" t="s">
        <v>49</v>
      </c>
    </row>
    <row r="1026" spans="1:12" x14ac:dyDescent="0.2">
      <c r="A1026" s="1" t="s">
        <v>60</v>
      </c>
      <c r="B1026" s="2" t="s">
        <v>3484</v>
      </c>
      <c r="C1026" s="2" t="s">
        <v>24</v>
      </c>
      <c r="D1026" s="2">
        <v>16000000</v>
      </c>
      <c r="E1026" s="2" t="s">
        <v>3438</v>
      </c>
      <c r="F1026" s="2">
        <v>50.02</v>
      </c>
      <c r="G1026" s="2">
        <v>49.98</v>
      </c>
      <c r="H1026" s="2" t="s">
        <v>26</v>
      </c>
      <c r="I1026" s="2" t="str">
        <f t="shared" ref="I1026:I1089" si="32" xml:space="preserve"> IF(H1026="Pass", 1, "")</f>
        <v/>
      </c>
      <c r="J1026" s="2">
        <f t="shared" ref="J1026:J1089" si="33" xml:space="preserve"> IF(H1026="Fail", 1, "")</f>
        <v>1</v>
      </c>
      <c r="K1026" s="2">
        <v>2020</v>
      </c>
      <c r="L1026" s="2" t="s">
        <v>21</v>
      </c>
    </row>
    <row r="1027" spans="1:12" x14ac:dyDescent="0.2">
      <c r="A1027" s="1" t="s">
        <v>60</v>
      </c>
      <c r="B1027" s="2" t="s">
        <v>2448</v>
      </c>
      <c r="C1027" s="2" t="s">
        <v>15</v>
      </c>
      <c r="D1027" s="2" t="s">
        <v>2449</v>
      </c>
      <c r="E1027" s="2" t="s">
        <v>2175</v>
      </c>
      <c r="F1027" s="2">
        <v>50.05</v>
      </c>
      <c r="G1027" s="2">
        <v>49.95</v>
      </c>
      <c r="H1027" s="2" t="s">
        <v>19</v>
      </c>
      <c r="I1027" s="2">
        <f t="shared" si="32"/>
        <v>1</v>
      </c>
      <c r="J1027" s="2" t="str">
        <f t="shared" si="33"/>
        <v/>
      </c>
      <c r="K1027" s="2">
        <v>2018</v>
      </c>
      <c r="L1027" s="2" t="s">
        <v>21</v>
      </c>
    </row>
    <row r="1028" spans="1:12" x14ac:dyDescent="0.2">
      <c r="A1028" s="1" t="s">
        <v>242</v>
      </c>
      <c r="B1028" s="2" t="s">
        <v>684</v>
      </c>
      <c r="C1028" s="2" t="s">
        <v>15</v>
      </c>
      <c r="D1028" s="2" t="s">
        <v>2183</v>
      </c>
      <c r="E1028" s="2" t="s">
        <v>2175</v>
      </c>
      <c r="F1028" s="2">
        <v>50.09</v>
      </c>
      <c r="G1028" s="2">
        <v>49.91</v>
      </c>
      <c r="H1028" s="2" t="s">
        <v>19</v>
      </c>
      <c r="I1028" s="2">
        <f t="shared" si="32"/>
        <v>1</v>
      </c>
      <c r="J1028" s="2" t="str">
        <f t="shared" si="33"/>
        <v/>
      </c>
      <c r="K1028" s="2">
        <v>2020</v>
      </c>
      <c r="L1028" s="2" t="s">
        <v>21</v>
      </c>
    </row>
    <row r="1029" spans="1:12" x14ac:dyDescent="0.2">
      <c r="A1029" s="1" t="s">
        <v>420</v>
      </c>
      <c r="B1029" s="2" t="s">
        <v>3911</v>
      </c>
      <c r="C1029" s="2" t="s">
        <v>15</v>
      </c>
      <c r="D1029" s="2" t="s">
        <v>4617</v>
      </c>
      <c r="E1029" s="2" t="s">
        <v>3438</v>
      </c>
      <c r="F1029" s="2">
        <v>50.1</v>
      </c>
      <c r="G1029" s="2">
        <v>49.9</v>
      </c>
      <c r="H1029" s="2" t="s">
        <v>26</v>
      </c>
      <c r="I1029" s="2" t="str">
        <f t="shared" si="32"/>
        <v/>
      </c>
      <c r="J1029" s="2">
        <f t="shared" si="33"/>
        <v>1</v>
      </c>
      <c r="K1029" s="2">
        <v>2004</v>
      </c>
      <c r="L1029" s="2" t="s">
        <v>49</v>
      </c>
    </row>
    <row r="1030" spans="1:12" x14ac:dyDescent="0.2">
      <c r="A1030" s="1" t="s">
        <v>22</v>
      </c>
      <c r="B1030" s="2" t="s">
        <v>5754</v>
      </c>
      <c r="C1030" s="2" t="s">
        <v>24</v>
      </c>
      <c r="D1030" s="4">
        <v>95000000</v>
      </c>
      <c r="E1030" s="2" t="s">
        <v>5690</v>
      </c>
      <c r="F1030" s="2">
        <v>50.1</v>
      </c>
      <c r="G1030" s="2">
        <v>49.9</v>
      </c>
      <c r="H1030" s="2" t="s">
        <v>26</v>
      </c>
      <c r="I1030" s="2" t="str">
        <f t="shared" si="32"/>
        <v/>
      </c>
      <c r="J1030" s="2">
        <f t="shared" si="33"/>
        <v>1</v>
      </c>
      <c r="K1030" s="2">
        <v>2004</v>
      </c>
      <c r="L1030" s="2" t="s">
        <v>49</v>
      </c>
    </row>
    <row r="1031" spans="1:12" x14ac:dyDescent="0.2">
      <c r="A1031" s="1" t="s">
        <v>69</v>
      </c>
      <c r="B1031" s="2" t="s">
        <v>448</v>
      </c>
      <c r="C1031" s="2" t="s">
        <v>15</v>
      </c>
      <c r="D1031" s="2" t="s">
        <v>3120</v>
      </c>
      <c r="E1031" s="2" t="s">
        <v>2175</v>
      </c>
      <c r="F1031" s="2">
        <v>50.1</v>
      </c>
      <c r="G1031" s="2">
        <v>49.9</v>
      </c>
      <c r="H1031" s="2" t="s">
        <v>19</v>
      </c>
      <c r="I1031" s="2">
        <f t="shared" si="32"/>
        <v>1</v>
      </c>
      <c r="J1031" s="2" t="str">
        <f t="shared" si="33"/>
        <v/>
      </c>
      <c r="K1031" s="2">
        <v>2003</v>
      </c>
      <c r="L1031" s="2" t="s">
        <v>36</v>
      </c>
    </row>
    <row r="1032" spans="1:12" x14ac:dyDescent="0.2">
      <c r="A1032" s="1" t="s">
        <v>223</v>
      </c>
      <c r="B1032" s="2" t="s">
        <v>984</v>
      </c>
      <c r="C1032" s="2" t="s">
        <v>42</v>
      </c>
      <c r="D1032" s="2" t="s">
        <v>985</v>
      </c>
      <c r="E1032" s="2" t="s">
        <v>395</v>
      </c>
      <c r="F1032" s="2">
        <v>50.1</v>
      </c>
      <c r="G1032" s="2">
        <v>49.9</v>
      </c>
      <c r="H1032" s="2" t="s">
        <v>19</v>
      </c>
      <c r="I1032" s="2">
        <f t="shared" si="32"/>
        <v>1</v>
      </c>
      <c r="J1032" s="2" t="str">
        <f t="shared" si="33"/>
        <v/>
      </c>
      <c r="K1032" s="2">
        <v>2006</v>
      </c>
      <c r="L1032" s="2" t="s">
        <v>21</v>
      </c>
    </row>
    <row r="1033" spans="1:12" x14ac:dyDescent="0.2">
      <c r="A1033" s="1" t="s">
        <v>91</v>
      </c>
      <c r="B1033" s="2" t="s">
        <v>589</v>
      </c>
      <c r="C1033" s="2" t="s">
        <v>15</v>
      </c>
      <c r="D1033" s="2" t="s">
        <v>666</v>
      </c>
      <c r="E1033" s="2" t="s">
        <v>395</v>
      </c>
      <c r="F1033" s="2">
        <v>50.1</v>
      </c>
      <c r="G1033" s="2">
        <v>49.9</v>
      </c>
      <c r="H1033" s="2" t="s">
        <v>19</v>
      </c>
      <c r="I1033" s="2">
        <f t="shared" si="32"/>
        <v>1</v>
      </c>
      <c r="J1033" s="2" t="str">
        <f t="shared" si="33"/>
        <v/>
      </c>
      <c r="K1033" s="2">
        <v>2012</v>
      </c>
      <c r="L1033" s="2" t="s">
        <v>49</v>
      </c>
    </row>
    <row r="1034" spans="1:12" x14ac:dyDescent="0.2">
      <c r="A1034" s="1" t="s">
        <v>269</v>
      </c>
      <c r="B1034" s="2" t="s">
        <v>3499</v>
      </c>
      <c r="C1034" s="2" t="s">
        <v>24</v>
      </c>
      <c r="D1034" s="4">
        <v>8500000</v>
      </c>
      <c r="E1034" s="2" t="s">
        <v>3438</v>
      </c>
      <c r="F1034" s="2">
        <v>50.2</v>
      </c>
      <c r="G1034" s="2">
        <v>49.9</v>
      </c>
      <c r="H1034" s="2" t="s">
        <v>26</v>
      </c>
      <c r="I1034" s="2" t="str">
        <f t="shared" si="32"/>
        <v/>
      </c>
      <c r="J1034" s="2">
        <f t="shared" si="33"/>
        <v>1</v>
      </c>
      <c r="K1034" s="2">
        <v>2008</v>
      </c>
      <c r="L1034" s="2" t="s">
        <v>49</v>
      </c>
    </row>
    <row r="1035" spans="1:12" x14ac:dyDescent="0.2">
      <c r="A1035" s="1" t="s">
        <v>1037</v>
      </c>
      <c r="B1035" s="2" t="s">
        <v>1037</v>
      </c>
      <c r="C1035" s="2" t="s">
        <v>15</v>
      </c>
      <c r="D1035" s="2" t="s">
        <v>5457</v>
      </c>
      <c r="E1035" s="2" t="s">
        <v>4991</v>
      </c>
      <c r="F1035" s="2">
        <v>50.1</v>
      </c>
      <c r="G1035" s="2">
        <v>49.9</v>
      </c>
      <c r="H1035" s="2" t="s">
        <v>26</v>
      </c>
      <c r="I1035" s="2" t="str">
        <f t="shared" si="32"/>
        <v/>
      </c>
      <c r="J1035" s="2">
        <f t="shared" si="33"/>
        <v>1</v>
      </c>
      <c r="K1035" s="2">
        <v>2005</v>
      </c>
      <c r="L1035" s="2" t="s">
        <v>77</v>
      </c>
    </row>
    <row r="1036" spans="1:12" x14ac:dyDescent="0.2">
      <c r="A1036" s="1" t="s">
        <v>287</v>
      </c>
      <c r="B1036" s="2" t="s">
        <v>3654</v>
      </c>
      <c r="C1036" s="2" t="s">
        <v>24</v>
      </c>
      <c r="D1036" s="2">
        <v>1500000</v>
      </c>
      <c r="E1036" s="2" t="s">
        <v>3438</v>
      </c>
      <c r="F1036" s="2">
        <v>50.11</v>
      </c>
      <c r="G1036" s="2">
        <v>49.89</v>
      </c>
      <c r="H1036" s="2" t="s">
        <v>26</v>
      </c>
      <c r="I1036" s="2" t="str">
        <f t="shared" si="32"/>
        <v/>
      </c>
      <c r="J1036" s="2">
        <f t="shared" si="33"/>
        <v>1</v>
      </c>
      <c r="K1036" s="2">
        <v>2020</v>
      </c>
      <c r="L1036" s="2" t="s">
        <v>49</v>
      </c>
    </row>
    <row r="1037" spans="1:12" x14ac:dyDescent="0.2">
      <c r="A1037" s="1" t="s">
        <v>13</v>
      </c>
      <c r="B1037" s="2" t="s">
        <v>4918</v>
      </c>
      <c r="C1037" s="2" t="s">
        <v>24</v>
      </c>
      <c r="D1037" s="2">
        <v>350000000</v>
      </c>
      <c r="E1037" s="2" t="s">
        <v>4917</v>
      </c>
      <c r="F1037" s="2">
        <v>50.13</v>
      </c>
      <c r="G1037" s="2">
        <v>49.87</v>
      </c>
      <c r="H1037" s="2" t="s">
        <v>26</v>
      </c>
      <c r="I1037" s="2" t="str">
        <f t="shared" si="32"/>
        <v/>
      </c>
      <c r="J1037" s="2">
        <f t="shared" si="33"/>
        <v>1</v>
      </c>
      <c r="K1037" s="2">
        <v>2020</v>
      </c>
      <c r="L1037" s="2" t="s">
        <v>49</v>
      </c>
    </row>
    <row r="1038" spans="1:12" x14ac:dyDescent="0.2">
      <c r="A1038" s="1" t="s">
        <v>280</v>
      </c>
      <c r="B1038" s="2" t="s">
        <v>810</v>
      </c>
      <c r="C1038" s="2" t="s">
        <v>15</v>
      </c>
      <c r="D1038" s="2" t="s">
        <v>1488</v>
      </c>
      <c r="E1038" s="2" t="s">
        <v>1474</v>
      </c>
      <c r="F1038" s="2">
        <v>50.17</v>
      </c>
      <c r="G1038" s="2">
        <v>49.83</v>
      </c>
      <c r="H1038" s="2" t="s">
        <v>19</v>
      </c>
      <c r="I1038" s="2">
        <f t="shared" si="32"/>
        <v>1</v>
      </c>
      <c r="J1038" s="2" t="str">
        <f t="shared" si="33"/>
        <v/>
      </c>
      <c r="K1038" s="2">
        <v>2013</v>
      </c>
      <c r="L1038" s="2" t="s">
        <v>36</v>
      </c>
    </row>
    <row r="1039" spans="1:12" x14ac:dyDescent="0.2">
      <c r="A1039" s="1" t="s">
        <v>242</v>
      </c>
      <c r="B1039" s="2" t="s">
        <v>242</v>
      </c>
      <c r="C1039" s="2" t="s">
        <v>15</v>
      </c>
      <c r="D1039" s="2" t="s">
        <v>1305</v>
      </c>
      <c r="E1039" s="2" t="s">
        <v>395</v>
      </c>
      <c r="F1039" s="2">
        <v>50.2</v>
      </c>
      <c r="G1039" s="2">
        <v>49.8</v>
      </c>
      <c r="H1039" s="2" t="s">
        <v>19</v>
      </c>
      <c r="I1039" s="2">
        <f t="shared" si="32"/>
        <v>1</v>
      </c>
      <c r="J1039" s="2" t="str">
        <f t="shared" si="33"/>
        <v/>
      </c>
      <c r="K1039" s="2">
        <v>1998</v>
      </c>
      <c r="L1039" s="2" t="s">
        <v>21</v>
      </c>
    </row>
    <row r="1040" spans="1:12" x14ac:dyDescent="0.2">
      <c r="A1040" s="1" t="s">
        <v>280</v>
      </c>
      <c r="B1040" s="2" t="s">
        <v>989</v>
      </c>
      <c r="C1040" s="2" t="s">
        <v>15</v>
      </c>
      <c r="D1040" s="2" t="s">
        <v>1408</v>
      </c>
      <c r="E1040" s="2" t="s">
        <v>395</v>
      </c>
      <c r="F1040" s="2">
        <v>50.2</v>
      </c>
      <c r="G1040" s="2">
        <v>49.8</v>
      </c>
      <c r="H1040" s="2" t="s">
        <v>19</v>
      </c>
      <c r="I1040" s="2">
        <f t="shared" si="32"/>
        <v>1</v>
      </c>
      <c r="J1040" s="2" t="str">
        <f t="shared" si="33"/>
        <v/>
      </c>
      <c r="K1040" s="2">
        <v>1996</v>
      </c>
      <c r="L1040" s="2" t="s">
        <v>21</v>
      </c>
    </row>
    <row r="1041" spans="1:12" x14ac:dyDescent="0.2">
      <c r="A1041" s="1" t="s">
        <v>13</v>
      </c>
      <c r="B1041" s="2" t="s">
        <v>13</v>
      </c>
      <c r="C1041" s="2" t="s">
        <v>1230</v>
      </c>
      <c r="D1041" s="2" t="s">
        <v>1578</v>
      </c>
      <c r="E1041" s="2" t="s">
        <v>1474</v>
      </c>
      <c r="F1041" s="2">
        <v>50.2</v>
      </c>
      <c r="G1041" s="2">
        <v>49.8</v>
      </c>
      <c r="H1041" s="2" t="s">
        <v>19</v>
      </c>
      <c r="I1041" s="2">
        <f t="shared" si="32"/>
        <v>1</v>
      </c>
      <c r="J1041" s="2" t="str">
        <f t="shared" si="33"/>
        <v/>
      </c>
      <c r="K1041" s="2">
        <v>1996</v>
      </c>
      <c r="L1041" s="2" t="s">
        <v>21</v>
      </c>
    </row>
    <row r="1042" spans="1:12" x14ac:dyDescent="0.2">
      <c r="A1042" s="1" t="s">
        <v>491</v>
      </c>
      <c r="B1042" s="2" t="s">
        <v>916</v>
      </c>
      <c r="C1042" s="2" t="s">
        <v>15</v>
      </c>
      <c r="D1042" s="2" t="s">
        <v>917</v>
      </c>
      <c r="E1042" s="2" t="s">
        <v>395</v>
      </c>
      <c r="F1042" s="2">
        <v>50.2</v>
      </c>
      <c r="G1042" s="2">
        <v>49.8</v>
      </c>
      <c r="H1042" s="2" t="s">
        <v>19</v>
      </c>
      <c r="I1042" s="2">
        <f t="shared" si="32"/>
        <v>1</v>
      </c>
      <c r="J1042" s="2" t="str">
        <f t="shared" si="33"/>
        <v/>
      </c>
      <c r="K1042" s="2">
        <v>2008</v>
      </c>
      <c r="L1042" s="2" t="s">
        <v>49</v>
      </c>
    </row>
    <row r="1043" spans="1:12" x14ac:dyDescent="0.2">
      <c r="A1043" s="1" t="s">
        <v>269</v>
      </c>
      <c r="B1043" s="2" t="s">
        <v>5733</v>
      </c>
      <c r="C1043" s="2" t="s">
        <v>24</v>
      </c>
      <c r="D1043" s="4">
        <v>288000000</v>
      </c>
      <c r="E1043" s="2" t="s">
        <v>5690</v>
      </c>
      <c r="F1043" s="2">
        <v>50.2</v>
      </c>
      <c r="G1043" s="2">
        <v>49.8</v>
      </c>
      <c r="H1043" s="2" t="s">
        <v>26</v>
      </c>
      <c r="I1043" s="2" t="str">
        <f t="shared" si="32"/>
        <v/>
      </c>
      <c r="J1043" s="2">
        <f t="shared" si="33"/>
        <v>1</v>
      </c>
      <c r="K1043" s="2">
        <v>2014</v>
      </c>
      <c r="L1043" s="2" t="s">
        <v>21</v>
      </c>
    </row>
    <row r="1044" spans="1:12" x14ac:dyDescent="0.2">
      <c r="A1044" s="1" t="s">
        <v>100</v>
      </c>
      <c r="B1044" s="2" t="s">
        <v>4701</v>
      </c>
      <c r="C1044" s="2" t="s">
        <v>24</v>
      </c>
      <c r="D1044" s="4">
        <v>1560000</v>
      </c>
      <c r="E1044" s="2" t="s">
        <v>3438</v>
      </c>
      <c r="F1044" s="2">
        <v>50.2</v>
      </c>
      <c r="G1044" s="2">
        <v>49.8</v>
      </c>
      <c r="H1044" s="2" t="s">
        <v>26</v>
      </c>
      <c r="I1044" s="2" t="str">
        <f t="shared" si="32"/>
        <v/>
      </c>
      <c r="J1044" s="2">
        <f t="shared" si="33"/>
        <v>1</v>
      </c>
      <c r="K1044" s="2">
        <v>2002</v>
      </c>
      <c r="L1044" s="2" t="s">
        <v>21</v>
      </c>
    </row>
    <row r="1045" spans="1:12" x14ac:dyDescent="0.2">
      <c r="A1045" s="1" t="s">
        <v>180</v>
      </c>
      <c r="B1045" s="2" t="s">
        <v>396</v>
      </c>
      <c r="C1045" s="2" t="s">
        <v>24</v>
      </c>
      <c r="D1045" s="4">
        <v>14000000</v>
      </c>
      <c r="E1045" s="2" t="s">
        <v>4991</v>
      </c>
      <c r="F1045" s="2">
        <v>50.2</v>
      </c>
      <c r="G1045" s="2">
        <v>49.8</v>
      </c>
      <c r="H1045" s="2" t="s">
        <v>26</v>
      </c>
      <c r="I1045" s="2" t="str">
        <f t="shared" si="32"/>
        <v/>
      </c>
      <c r="J1045" s="2">
        <f t="shared" si="33"/>
        <v>1</v>
      </c>
      <c r="K1045" s="2">
        <v>2003</v>
      </c>
      <c r="L1045" s="2" t="s">
        <v>36</v>
      </c>
    </row>
    <row r="1046" spans="1:12" x14ac:dyDescent="0.2">
      <c r="A1046" s="1" t="s">
        <v>69</v>
      </c>
      <c r="B1046" s="2" t="s">
        <v>859</v>
      </c>
      <c r="C1046" s="2" t="s">
        <v>15</v>
      </c>
      <c r="D1046" s="2" t="s">
        <v>2249</v>
      </c>
      <c r="E1046" s="2" t="s">
        <v>2175</v>
      </c>
      <c r="F1046" s="2">
        <v>50.22</v>
      </c>
      <c r="G1046" s="2">
        <v>49.78</v>
      </c>
      <c r="H1046" s="2" t="s">
        <v>19</v>
      </c>
      <c r="I1046" s="2">
        <f t="shared" si="32"/>
        <v>1</v>
      </c>
      <c r="J1046" s="2" t="str">
        <f t="shared" si="33"/>
        <v/>
      </c>
      <c r="K1046" s="2">
        <v>2020</v>
      </c>
      <c r="L1046" s="2" t="s">
        <v>21</v>
      </c>
    </row>
    <row r="1047" spans="1:12" x14ac:dyDescent="0.2">
      <c r="A1047" s="1" t="s">
        <v>943</v>
      </c>
      <c r="B1047" s="2" t="s">
        <v>944</v>
      </c>
      <c r="C1047" s="2" t="s">
        <v>15</v>
      </c>
      <c r="D1047" s="2" t="s">
        <v>2199</v>
      </c>
      <c r="E1047" s="2" t="s">
        <v>2175</v>
      </c>
      <c r="F1047" s="2">
        <v>50.24</v>
      </c>
      <c r="G1047" s="2">
        <v>49.76</v>
      </c>
      <c r="H1047" s="2" t="s">
        <v>19</v>
      </c>
      <c r="I1047" s="2">
        <f t="shared" si="32"/>
        <v>1</v>
      </c>
      <c r="J1047" s="2" t="str">
        <f t="shared" si="33"/>
        <v/>
      </c>
      <c r="K1047" s="2">
        <v>2020</v>
      </c>
      <c r="L1047" s="2" t="s">
        <v>21</v>
      </c>
    </row>
    <row r="1048" spans="1:12" x14ac:dyDescent="0.2">
      <c r="A1048" s="1" t="s">
        <v>141</v>
      </c>
      <c r="B1048" s="2" t="s">
        <v>1516</v>
      </c>
      <c r="C1048" s="2" t="s">
        <v>15</v>
      </c>
      <c r="D1048" s="2" t="s">
        <v>1517</v>
      </c>
      <c r="E1048" s="2" t="s">
        <v>1474</v>
      </c>
      <c r="F1048" s="2">
        <v>50.26</v>
      </c>
      <c r="G1048" s="2">
        <v>49.74</v>
      </c>
      <c r="H1048" s="2" t="s">
        <v>26</v>
      </c>
      <c r="I1048" s="2" t="str">
        <f t="shared" si="32"/>
        <v/>
      </c>
      <c r="J1048" s="2">
        <f t="shared" si="33"/>
        <v>1</v>
      </c>
      <c r="K1048" s="2">
        <v>2007</v>
      </c>
      <c r="L1048" s="2" t="s">
        <v>36</v>
      </c>
    </row>
    <row r="1049" spans="1:12" x14ac:dyDescent="0.2">
      <c r="A1049" s="1" t="s">
        <v>242</v>
      </c>
      <c r="B1049" s="2" t="s">
        <v>482</v>
      </c>
      <c r="C1049" s="2" t="s">
        <v>15</v>
      </c>
      <c r="D1049" s="2" t="s">
        <v>3203</v>
      </c>
      <c r="E1049" s="2" t="s">
        <v>2175</v>
      </c>
      <c r="F1049" s="2">
        <v>50.3</v>
      </c>
      <c r="G1049" s="2">
        <v>49.7</v>
      </c>
      <c r="H1049" s="2" t="s">
        <v>19</v>
      </c>
      <c r="I1049" s="2">
        <f t="shared" si="32"/>
        <v>1</v>
      </c>
      <c r="J1049" s="2" t="str">
        <f t="shared" si="33"/>
        <v/>
      </c>
      <c r="K1049" s="2">
        <v>1990</v>
      </c>
      <c r="L1049" s="2" t="s">
        <v>21</v>
      </c>
    </row>
    <row r="1050" spans="1:12" x14ac:dyDescent="0.2">
      <c r="A1050" s="1" t="s">
        <v>40</v>
      </c>
      <c r="B1050" s="2" t="s">
        <v>41</v>
      </c>
      <c r="C1050" s="2" t="s">
        <v>15</v>
      </c>
      <c r="D1050" s="2" t="s">
        <v>341</v>
      </c>
      <c r="E1050" s="2" t="s">
        <v>144</v>
      </c>
      <c r="F1050" s="2">
        <v>50.3</v>
      </c>
      <c r="G1050" s="2">
        <v>49.7</v>
      </c>
      <c r="H1050" s="2" t="s">
        <v>26</v>
      </c>
      <c r="I1050" s="2" t="str">
        <f t="shared" si="32"/>
        <v/>
      </c>
      <c r="J1050" s="2">
        <f t="shared" si="33"/>
        <v>1</v>
      </c>
      <c r="K1050" s="2">
        <v>2003</v>
      </c>
      <c r="L1050" s="2" t="s">
        <v>36</v>
      </c>
    </row>
    <row r="1051" spans="1:12" x14ac:dyDescent="0.2">
      <c r="A1051" s="1" t="s">
        <v>13</v>
      </c>
      <c r="B1051" s="2" t="s">
        <v>1898</v>
      </c>
      <c r="C1051" s="2" t="s">
        <v>15</v>
      </c>
      <c r="D1051" s="2" t="s">
        <v>3121</v>
      </c>
      <c r="E1051" s="2" t="s">
        <v>2175</v>
      </c>
      <c r="F1051" s="2">
        <v>50.3</v>
      </c>
      <c r="G1051" s="2">
        <v>49.7</v>
      </c>
      <c r="H1051" s="2" t="s">
        <v>19</v>
      </c>
      <c r="I1051" s="2">
        <f t="shared" si="32"/>
        <v>1</v>
      </c>
      <c r="J1051" s="2" t="str">
        <f t="shared" si="33"/>
        <v/>
      </c>
      <c r="K1051" s="2">
        <v>2003</v>
      </c>
      <c r="L1051" s="2" t="s">
        <v>36</v>
      </c>
    </row>
    <row r="1052" spans="1:12" x14ac:dyDescent="0.2">
      <c r="A1052" s="1" t="s">
        <v>22</v>
      </c>
      <c r="B1052" s="2" t="s">
        <v>1908</v>
      </c>
      <c r="C1052" s="2" t="s">
        <v>15</v>
      </c>
      <c r="D1052" s="2" t="s">
        <v>1909</v>
      </c>
      <c r="E1052" s="2" t="s">
        <v>1811</v>
      </c>
      <c r="F1052" s="2">
        <v>50.3</v>
      </c>
      <c r="G1052" s="2">
        <v>49.7</v>
      </c>
      <c r="H1052" s="2" t="s">
        <v>26</v>
      </c>
      <c r="I1052" s="2" t="str">
        <f t="shared" si="32"/>
        <v/>
      </c>
      <c r="J1052" s="2">
        <f t="shared" si="33"/>
        <v>1</v>
      </c>
      <c r="K1052" s="2">
        <v>2002</v>
      </c>
      <c r="L1052" s="2" t="s">
        <v>49</v>
      </c>
    </row>
    <row r="1053" spans="1:12" x14ac:dyDescent="0.2">
      <c r="A1053" s="1" t="s">
        <v>22</v>
      </c>
      <c r="B1053" s="2" t="s">
        <v>5709</v>
      </c>
      <c r="C1053" s="2" t="s">
        <v>24</v>
      </c>
      <c r="D1053" s="4">
        <v>394000000</v>
      </c>
      <c r="E1053" s="2" t="s">
        <v>5690</v>
      </c>
      <c r="F1053" s="2">
        <v>50.3</v>
      </c>
      <c r="G1053" s="2">
        <v>49.7</v>
      </c>
      <c r="H1053" s="2" t="s">
        <v>26</v>
      </c>
      <c r="I1053" s="2" t="str">
        <f t="shared" si="32"/>
        <v/>
      </c>
      <c r="J1053" s="2">
        <f t="shared" si="33"/>
        <v>1</v>
      </c>
      <c r="K1053" s="2">
        <v>2004</v>
      </c>
      <c r="L1053" s="2" t="s">
        <v>49</v>
      </c>
    </row>
    <row r="1054" spans="1:12" x14ac:dyDescent="0.2">
      <c r="A1054" s="1" t="s">
        <v>91</v>
      </c>
      <c r="B1054" s="2" t="s">
        <v>617</v>
      </c>
      <c r="C1054" s="2" t="s">
        <v>15</v>
      </c>
      <c r="D1054" s="2" t="s">
        <v>983</v>
      </c>
      <c r="E1054" s="2" t="s">
        <v>395</v>
      </c>
      <c r="F1054" s="2">
        <v>50.3</v>
      </c>
      <c r="G1054" s="2">
        <v>49.7</v>
      </c>
      <c r="H1054" s="2" t="s">
        <v>19</v>
      </c>
      <c r="I1054" s="2">
        <f t="shared" si="32"/>
        <v>1</v>
      </c>
      <c r="J1054" s="2" t="str">
        <f t="shared" si="33"/>
        <v/>
      </c>
      <c r="K1054" s="2">
        <v>2006</v>
      </c>
      <c r="L1054" s="2" t="s">
        <v>21</v>
      </c>
    </row>
    <row r="1055" spans="1:12" x14ac:dyDescent="0.2">
      <c r="A1055" s="1" t="s">
        <v>1272</v>
      </c>
      <c r="B1055" s="2" t="s">
        <v>1275</v>
      </c>
      <c r="C1055" s="2" t="s">
        <v>15</v>
      </c>
      <c r="D1055" s="2" t="s">
        <v>1271</v>
      </c>
      <c r="E1055" s="2" t="s">
        <v>395</v>
      </c>
      <c r="F1055" s="2">
        <v>50.3</v>
      </c>
      <c r="G1055" s="2">
        <v>49.7</v>
      </c>
      <c r="H1055" s="2" t="s">
        <v>19</v>
      </c>
      <c r="I1055" s="2">
        <f t="shared" si="32"/>
        <v>1</v>
      </c>
      <c r="J1055" s="2" t="str">
        <f t="shared" si="33"/>
        <v/>
      </c>
      <c r="K1055" s="2">
        <v>2000</v>
      </c>
      <c r="L1055" s="2" t="s">
        <v>21</v>
      </c>
    </row>
    <row r="1056" spans="1:12" x14ac:dyDescent="0.2">
      <c r="A1056" s="1" t="s">
        <v>79</v>
      </c>
      <c r="B1056" s="2" t="s">
        <v>3561</v>
      </c>
      <c r="C1056" s="2" t="s">
        <v>24</v>
      </c>
      <c r="D1056" s="2">
        <v>448000000</v>
      </c>
      <c r="E1056" s="2" t="s">
        <v>3438</v>
      </c>
      <c r="F1056" s="2">
        <v>50.35</v>
      </c>
      <c r="G1056" s="2">
        <v>49.65</v>
      </c>
      <c r="H1056" s="2" t="s">
        <v>26</v>
      </c>
      <c r="I1056" s="2" t="str">
        <f t="shared" si="32"/>
        <v/>
      </c>
      <c r="J1056" s="2">
        <f t="shared" si="33"/>
        <v>1</v>
      </c>
      <c r="K1056" s="2">
        <v>2020</v>
      </c>
      <c r="L1056" s="2" t="s">
        <v>49</v>
      </c>
    </row>
    <row r="1057" spans="1:12" x14ac:dyDescent="0.2">
      <c r="A1057" s="1" t="s">
        <v>280</v>
      </c>
      <c r="B1057" s="2" t="s">
        <v>281</v>
      </c>
      <c r="C1057" s="2" t="s">
        <v>15</v>
      </c>
      <c r="D1057" s="2" t="s">
        <v>3328</v>
      </c>
      <c r="E1057" s="2" t="s">
        <v>3315</v>
      </c>
      <c r="F1057" s="2">
        <v>50.36</v>
      </c>
      <c r="G1057" s="2">
        <v>49.64</v>
      </c>
      <c r="H1057" s="2" t="s">
        <v>26</v>
      </c>
      <c r="I1057" s="2" t="str">
        <f t="shared" si="32"/>
        <v/>
      </c>
      <c r="J1057" s="2">
        <f t="shared" si="33"/>
        <v>1</v>
      </c>
      <c r="K1057" s="2">
        <v>2014</v>
      </c>
      <c r="L1057" s="2" t="s">
        <v>49</v>
      </c>
    </row>
    <row r="1058" spans="1:12" x14ac:dyDescent="0.2">
      <c r="A1058" s="1" t="s">
        <v>511</v>
      </c>
      <c r="B1058" s="2" t="s">
        <v>5749</v>
      </c>
      <c r="C1058" s="2" t="s">
        <v>24</v>
      </c>
      <c r="D1058" s="4">
        <v>15000000</v>
      </c>
      <c r="E1058" s="2" t="s">
        <v>5690</v>
      </c>
      <c r="F1058" s="2">
        <v>50.4</v>
      </c>
      <c r="G1058" s="2">
        <v>49.6</v>
      </c>
      <c r="H1058" s="2" t="s">
        <v>26</v>
      </c>
      <c r="I1058" s="2" t="str">
        <f t="shared" si="32"/>
        <v/>
      </c>
      <c r="J1058" s="2">
        <f t="shared" si="33"/>
        <v>1</v>
      </c>
      <c r="K1058" s="2">
        <v>1998</v>
      </c>
      <c r="L1058" s="2" t="s">
        <v>21</v>
      </c>
    </row>
    <row r="1059" spans="1:12" x14ac:dyDescent="0.2">
      <c r="A1059" s="1" t="s">
        <v>13</v>
      </c>
      <c r="B1059" s="2" t="s">
        <v>1681</v>
      </c>
      <c r="C1059" s="2" t="s">
        <v>15</v>
      </c>
      <c r="D1059" s="2" t="s">
        <v>1682</v>
      </c>
      <c r="E1059" s="2" t="s">
        <v>1625</v>
      </c>
      <c r="F1059" s="2">
        <v>50.4</v>
      </c>
      <c r="G1059" s="2">
        <v>49.6</v>
      </c>
      <c r="H1059" s="2" t="s">
        <v>19</v>
      </c>
      <c r="I1059" s="2">
        <f t="shared" si="32"/>
        <v>1</v>
      </c>
      <c r="J1059" s="2" t="str">
        <f t="shared" si="33"/>
        <v/>
      </c>
      <c r="K1059" s="2">
        <v>1990</v>
      </c>
      <c r="L1059" s="2" t="s">
        <v>21</v>
      </c>
    </row>
    <row r="1060" spans="1:12" x14ac:dyDescent="0.2">
      <c r="A1060" s="1" t="s">
        <v>13</v>
      </c>
      <c r="B1060" s="2" t="s">
        <v>4031</v>
      </c>
      <c r="C1060" s="2" t="s">
        <v>24</v>
      </c>
      <c r="D1060" s="4">
        <v>13100000</v>
      </c>
      <c r="E1060" s="2" t="s">
        <v>3438</v>
      </c>
      <c r="F1060" s="2">
        <v>50.4</v>
      </c>
      <c r="G1060" s="2">
        <v>49.6</v>
      </c>
      <c r="H1060" s="2" t="s">
        <v>26</v>
      </c>
      <c r="I1060" s="2" t="str">
        <f t="shared" si="32"/>
        <v/>
      </c>
      <c r="J1060" s="2">
        <f t="shared" si="33"/>
        <v>1</v>
      </c>
      <c r="K1060" s="2">
        <v>2006</v>
      </c>
      <c r="L1060" s="2" t="s">
        <v>49</v>
      </c>
    </row>
    <row r="1061" spans="1:12" x14ac:dyDescent="0.2">
      <c r="A1061" s="1" t="s">
        <v>22</v>
      </c>
      <c r="B1061" s="2" t="s">
        <v>5704</v>
      </c>
      <c r="C1061" s="2" t="s">
        <v>24</v>
      </c>
      <c r="D1061" s="4">
        <v>268653300</v>
      </c>
      <c r="E1061" s="2" t="s">
        <v>5690</v>
      </c>
      <c r="F1061" s="2">
        <v>50.4</v>
      </c>
      <c r="G1061" s="2">
        <v>49.6</v>
      </c>
      <c r="H1061" s="2" t="s">
        <v>26</v>
      </c>
      <c r="I1061" s="2" t="str">
        <f t="shared" si="32"/>
        <v/>
      </c>
      <c r="J1061" s="2">
        <f t="shared" si="33"/>
        <v>1</v>
      </c>
      <c r="K1061" s="2">
        <v>2002</v>
      </c>
      <c r="L1061" s="2" t="s">
        <v>49</v>
      </c>
    </row>
    <row r="1062" spans="1:12" x14ac:dyDescent="0.2">
      <c r="A1062" s="1" t="s">
        <v>91</v>
      </c>
      <c r="B1062" s="2" t="s">
        <v>1114</v>
      </c>
      <c r="C1062" s="2" t="s">
        <v>15</v>
      </c>
      <c r="D1062" s="2" t="s">
        <v>1205</v>
      </c>
      <c r="E1062" s="2" t="s">
        <v>395</v>
      </c>
      <c r="F1062" s="2">
        <v>50.4</v>
      </c>
      <c r="G1062" s="2">
        <v>49.6</v>
      </c>
      <c r="H1062" s="2" t="s">
        <v>19</v>
      </c>
      <c r="I1062" s="2">
        <f t="shared" si="32"/>
        <v>1</v>
      </c>
      <c r="J1062" s="2" t="str">
        <f t="shared" si="33"/>
        <v/>
      </c>
      <c r="K1062" s="2">
        <v>2002</v>
      </c>
      <c r="L1062" s="2" t="s">
        <v>21</v>
      </c>
    </row>
    <row r="1063" spans="1:12" x14ac:dyDescent="0.2">
      <c r="A1063" s="1" t="s">
        <v>91</v>
      </c>
      <c r="B1063" s="2" t="s">
        <v>2713</v>
      </c>
      <c r="C1063" s="2" t="s">
        <v>15</v>
      </c>
      <c r="D1063" s="2" t="s">
        <v>3403</v>
      </c>
      <c r="E1063" s="2" t="s">
        <v>3376</v>
      </c>
      <c r="F1063" s="2">
        <v>50.4</v>
      </c>
      <c r="G1063" s="2">
        <v>49.6</v>
      </c>
      <c r="H1063" s="2" t="s">
        <v>26</v>
      </c>
      <c r="I1063" s="2" t="str">
        <f t="shared" si="32"/>
        <v/>
      </c>
      <c r="J1063" s="2">
        <f t="shared" si="33"/>
        <v>1</v>
      </c>
      <c r="K1063" s="2">
        <v>2000</v>
      </c>
      <c r="L1063" s="2" t="s">
        <v>49</v>
      </c>
    </row>
    <row r="1064" spans="1:12" x14ac:dyDescent="0.2">
      <c r="A1064" s="1" t="s">
        <v>535</v>
      </c>
      <c r="B1064" s="2" t="s">
        <v>1703</v>
      </c>
      <c r="C1064" s="2" t="s">
        <v>15</v>
      </c>
      <c r="D1064" s="2" t="s">
        <v>5605</v>
      </c>
      <c r="E1064" s="2" t="s">
        <v>4991</v>
      </c>
      <c r="F1064" s="2">
        <v>50.4</v>
      </c>
      <c r="G1064" s="2">
        <v>49.6</v>
      </c>
      <c r="H1064" s="2" t="s">
        <v>26</v>
      </c>
      <c r="I1064" s="2" t="str">
        <f t="shared" si="32"/>
        <v/>
      </c>
      <c r="J1064" s="2">
        <f t="shared" si="33"/>
        <v>1</v>
      </c>
      <c r="K1064" s="2">
        <v>2000</v>
      </c>
      <c r="L1064" s="2" t="s">
        <v>21</v>
      </c>
    </row>
    <row r="1065" spans="1:12" x14ac:dyDescent="0.2">
      <c r="A1065" s="1" t="s">
        <v>108</v>
      </c>
      <c r="B1065" s="2" t="s">
        <v>129</v>
      </c>
      <c r="C1065" s="2" t="s">
        <v>42</v>
      </c>
      <c r="D1065" s="2" t="s">
        <v>1260</v>
      </c>
      <c r="E1065" s="2" t="s">
        <v>395</v>
      </c>
      <c r="F1065" s="2">
        <v>50.4</v>
      </c>
      <c r="G1065" s="2">
        <v>49.6</v>
      </c>
      <c r="H1065" s="2" t="s">
        <v>26</v>
      </c>
      <c r="I1065" s="2" t="str">
        <f t="shared" si="32"/>
        <v/>
      </c>
      <c r="J1065" s="2">
        <f t="shared" si="33"/>
        <v>1</v>
      </c>
      <c r="K1065" s="2">
        <v>2000</v>
      </c>
      <c r="L1065" s="2" t="s">
        <v>21</v>
      </c>
    </row>
    <row r="1066" spans="1:12" x14ac:dyDescent="0.2">
      <c r="A1066" s="1" t="s">
        <v>45</v>
      </c>
      <c r="B1066" s="2" t="s">
        <v>4090</v>
      </c>
      <c r="C1066" s="2" t="s">
        <v>24</v>
      </c>
      <c r="D1066" s="4">
        <v>59000000</v>
      </c>
      <c r="E1066" s="2" t="s">
        <v>3438</v>
      </c>
      <c r="F1066" s="2">
        <v>50.4</v>
      </c>
      <c r="G1066" s="2">
        <v>49.6</v>
      </c>
      <c r="H1066" s="2" t="s">
        <v>26</v>
      </c>
      <c r="I1066" s="2" t="str">
        <f t="shared" si="32"/>
        <v/>
      </c>
      <c r="J1066" s="2">
        <f t="shared" si="33"/>
        <v>1</v>
      </c>
      <c r="K1066" s="2">
        <v>2007</v>
      </c>
      <c r="L1066" s="2" t="s">
        <v>36</v>
      </c>
    </row>
    <row r="1067" spans="1:12" x14ac:dyDescent="0.2">
      <c r="A1067" s="1" t="s">
        <v>60</v>
      </c>
      <c r="B1067" s="2" t="s">
        <v>327</v>
      </c>
      <c r="C1067" s="2" t="s">
        <v>15</v>
      </c>
      <c r="D1067" s="2" t="s">
        <v>2762</v>
      </c>
      <c r="E1067" s="2" t="s">
        <v>2175</v>
      </c>
      <c r="F1067" s="2">
        <v>50.42</v>
      </c>
      <c r="G1067" s="2">
        <v>49.58</v>
      </c>
      <c r="H1067" s="2" t="s">
        <v>19</v>
      </c>
      <c r="I1067" s="2">
        <f t="shared" si="32"/>
        <v>1</v>
      </c>
      <c r="J1067" s="2" t="str">
        <f t="shared" si="33"/>
        <v/>
      </c>
      <c r="K1067" s="2">
        <v>2016</v>
      </c>
      <c r="L1067" s="2" t="s">
        <v>21</v>
      </c>
    </row>
    <row r="1068" spans="1:12" x14ac:dyDescent="0.2">
      <c r="A1068" s="1" t="s">
        <v>180</v>
      </c>
      <c r="B1068" s="2" t="s">
        <v>2260</v>
      </c>
      <c r="C1068" s="2" t="s">
        <v>15</v>
      </c>
      <c r="D1068" s="2" t="s">
        <v>2996</v>
      </c>
      <c r="E1068" s="2" t="s">
        <v>2175</v>
      </c>
      <c r="F1068" s="2">
        <v>50.43</v>
      </c>
      <c r="G1068" s="2">
        <v>49.57</v>
      </c>
      <c r="H1068" s="2" t="s">
        <v>19</v>
      </c>
      <c r="I1068" s="2">
        <f t="shared" si="32"/>
        <v>1</v>
      </c>
      <c r="J1068" s="2" t="str">
        <f t="shared" si="33"/>
        <v/>
      </c>
      <c r="K1068" s="2">
        <v>2011</v>
      </c>
      <c r="L1068" s="2" t="s">
        <v>36</v>
      </c>
    </row>
    <row r="1069" spans="1:12" x14ac:dyDescent="0.2">
      <c r="A1069" s="1" t="s">
        <v>293</v>
      </c>
      <c r="B1069" s="2" t="s">
        <v>3498</v>
      </c>
      <c r="C1069" s="2" t="s">
        <v>24</v>
      </c>
      <c r="D1069" s="2">
        <v>260000000</v>
      </c>
      <c r="E1069" s="2" t="s">
        <v>3438</v>
      </c>
      <c r="F1069" s="2">
        <v>50.44</v>
      </c>
      <c r="G1069" s="2">
        <v>49.56</v>
      </c>
      <c r="H1069" s="2" t="s">
        <v>26</v>
      </c>
      <c r="I1069" s="2" t="str">
        <f t="shared" si="32"/>
        <v/>
      </c>
      <c r="J1069" s="2">
        <f t="shared" si="33"/>
        <v>1</v>
      </c>
      <c r="K1069" s="2">
        <v>2020</v>
      </c>
      <c r="L1069" s="2" t="s">
        <v>49</v>
      </c>
    </row>
    <row r="1070" spans="1:12" x14ac:dyDescent="0.2">
      <c r="A1070" s="1" t="s">
        <v>391</v>
      </c>
      <c r="B1070" s="2" t="s">
        <v>3247</v>
      </c>
      <c r="C1070" s="2" t="s">
        <v>15</v>
      </c>
      <c r="D1070" s="2" t="s">
        <v>4820</v>
      </c>
      <c r="E1070" s="2" t="s">
        <v>4810</v>
      </c>
      <c r="F1070" s="2">
        <v>50.45</v>
      </c>
      <c r="G1070" s="2">
        <v>49.55</v>
      </c>
      <c r="H1070" s="2" t="s">
        <v>26</v>
      </c>
      <c r="I1070" s="2" t="str">
        <f t="shared" si="32"/>
        <v/>
      </c>
      <c r="J1070" s="2">
        <f t="shared" si="33"/>
        <v>1</v>
      </c>
      <c r="K1070" s="2">
        <v>2016</v>
      </c>
      <c r="L1070" s="2" t="s">
        <v>21</v>
      </c>
    </row>
    <row r="1071" spans="1:12" x14ac:dyDescent="0.2">
      <c r="A1071" s="1" t="s">
        <v>205</v>
      </c>
      <c r="B1071" s="2" t="s">
        <v>405</v>
      </c>
      <c r="C1071" s="2" t="s">
        <v>15</v>
      </c>
      <c r="D1071" s="2" t="s">
        <v>2193</v>
      </c>
      <c r="E1071" s="2" t="s">
        <v>2175</v>
      </c>
      <c r="F1071" s="2">
        <v>50.47</v>
      </c>
      <c r="G1071" s="2">
        <v>49.53</v>
      </c>
      <c r="H1071" s="2" t="s">
        <v>19</v>
      </c>
      <c r="I1071" s="2">
        <f t="shared" si="32"/>
        <v>1</v>
      </c>
      <c r="J1071" s="2" t="str">
        <f t="shared" si="33"/>
        <v/>
      </c>
      <c r="K1071" s="2">
        <v>2020</v>
      </c>
      <c r="L1071" s="2" t="s">
        <v>21</v>
      </c>
    </row>
    <row r="1072" spans="1:12" x14ac:dyDescent="0.2">
      <c r="A1072" s="1" t="s">
        <v>242</v>
      </c>
      <c r="B1072" s="2" t="s">
        <v>751</v>
      </c>
      <c r="C1072" s="2" t="s">
        <v>15</v>
      </c>
      <c r="D1072" s="2" t="s">
        <v>5471</v>
      </c>
      <c r="E1072" s="2" t="s">
        <v>4991</v>
      </c>
      <c r="F1072" s="2">
        <v>50.5</v>
      </c>
      <c r="G1072" s="2">
        <v>49.5</v>
      </c>
      <c r="H1072" s="2" t="s">
        <v>26</v>
      </c>
      <c r="I1072" s="2" t="str">
        <f t="shared" si="32"/>
        <v/>
      </c>
      <c r="J1072" s="2">
        <f t="shared" si="33"/>
        <v>1</v>
      </c>
      <c r="K1072" s="2">
        <v>2004</v>
      </c>
      <c r="L1072" s="2" t="s">
        <v>21</v>
      </c>
    </row>
    <row r="1073" spans="1:12" x14ac:dyDescent="0.2">
      <c r="A1073" s="1" t="s">
        <v>69</v>
      </c>
      <c r="B1073" s="2" t="s">
        <v>3420</v>
      </c>
      <c r="C1073" s="2" t="s">
        <v>1230</v>
      </c>
      <c r="D1073" s="2" t="s">
        <v>3421</v>
      </c>
      <c r="E1073" s="2" t="s">
        <v>3376</v>
      </c>
      <c r="F1073" s="2">
        <v>50.5</v>
      </c>
      <c r="G1073" s="2">
        <v>49.5</v>
      </c>
      <c r="H1073" s="2" t="s">
        <v>19</v>
      </c>
      <c r="I1073" s="2">
        <f t="shared" si="32"/>
        <v>1</v>
      </c>
      <c r="J1073" s="2" t="str">
        <f t="shared" si="33"/>
        <v/>
      </c>
      <c r="K1073" s="2">
        <v>1996</v>
      </c>
      <c r="L1073" s="2" t="s">
        <v>21</v>
      </c>
    </row>
    <row r="1074" spans="1:12" x14ac:dyDescent="0.2">
      <c r="A1074" s="1" t="s">
        <v>91</v>
      </c>
      <c r="B1074" s="2" t="s">
        <v>1014</v>
      </c>
      <c r="C1074" s="2" t="s">
        <v>15</v>
      </c>
      <c r="D1074" s="2" t="s">
        <v>1015</v>
      </c>
      <c r="E1074" s="2" t="s">
        <v>395</v>
      </c>
      <c r="F1074" s="2">
        <v>50.5</v>
      </c>
      <c r="G1074" s="2">
        <v>49.5</v>
      </c>
      <c r="H1074" s="2" t="s">
        <v>19</v>
      </c>
      <c r="I1074" s="2">
        <f t="shared" si="32"/>
        <v>1</v>
      </c>
      <c r="J1074" s="2" t="str">
        <f t="shared" si="33"/>
        <v/>
      </c>
      <c r="K1074" s="2">
        <v>2005</v>
      </c>
      <c r="L1074" s="2" t="s">
        <v>77</v>
      </c>
    </row>
    <row r="1075" spans="1:12" x14ac:dyDescent="0.2">
      <c r="A1075" s="1" t="s">
        <v>287</v>
      </c>
      <c r="B1075" s="2" t="s">
        <v>3654</v>
      </c>
      <c r="C1075" s="2" t="s">
        <v>24</v>
      </c>
      <c r="D1075" s="2">
        <v>1500000</v>
      </c>
      <c r="E1075" s="2" t="s">
        <v>3438</v>
      </c>
      <c r="F1075" s="2">
        <v>50.54</v>
      </c>
      <c r="G1075" s="2">
        <v>49.46</v>
      </c>
      <c r="H1075" s="2" t="s">
        <v>26</v>
      </c>
      <c r="I1075" s="2" t="str">
        <f t="shared" si="32"/>
        <v/>
      </c>
      <c r="J1075" s="2">
        <f t="shared" si="33"/>
        <v>1</v>
      </c>
      <c r="K1075" s="2">
        <v>2020</v>
      </c>
      <c r="L1075" s="2" t="s">
        <v>49</v>
      </c>
    </row>
    <row r="1076" spans="1:12" x14ac:dyDescent="0.2">
      <c r="A1076" s="1" t="s">
        <v>242</v>
      </c>
      <c r="B1076" s="2" t="s">
        <v>3632</v>
      </c>
      <c r="C1076" s="2" t="s">
        <v>24</v>
      </c>
      <c r="D1076" s="2">
        <v>9500000</v>
      </c>
      <c r="E1076" s="2" t="s">
        <v>3438</v>
      </c>
      <c r="F1076" s="2">
        <v>50.56</v>
      </c>
      <c r="G1076" s="2">
        <v>49.44</v>
      </c>
      <c r="H1076" s="2" t="s">
        <v>26</v>
      </c>
      <c r="I1076" s="2" t="str">
        <f t="shared" si="32"/>
        <v/>
      </c>
      <c r="J1076" s="2">
        <f t="shared" si="33"/>
        <v>1</v>
      </c>
      <c r="K1076" s="2">
        <v>2020</v>
      </c>
      <c r="L1076" s="2" t="s">
        <v>49</v>
      </c>
    </row>
    <row r="1077" spans="1:12" x14ac:dyDescent="0.2">
      <c r="A1077" s="1" t="s">
        <v>242</v>
      </c>
      <c r="B1077" s="2" t="s">
        <v>242</v>
      </c>
      <c r="C1077" s="2" t="s">
        <v>42</v>
      </c>
      <c r="D1077" s="2" t="s">
        <v>5316</v>
      </c>
      <c r="E1077" s="2" t="s">
        <v>4991</v>
      </c>
      <c r="F1077" s="2">
        <v>50.6</v>
      </c>
      <c r="G1077" s="2">
        <v>49.4</v>
      </c>
      <c r="H1077" s="2" t="s">
        <v>26</v>
      </c>
      <c r="I1077" s="2" t="str">
        <f t="shared" si="32"/>
        <v/>
      </c>
      <c r="J1077" s="2">
        <f t="shared" si="33"/>
        <v>1</v>
      </c>
      <c r="K1077" s="2">
        <v>2012</v>
      </c>
      <c r="L1077" s="2" t="s">
        <v>49</v>
      </c>
    </row>
    <row r="1078" spans="1:12" x14ac:dyDescent="0.2">
      <c r="A1078" s="1" t="s">
        <v>87</v>
      </c>
      <c r="B1078" s="2" t="s">
        <v>4633</v>
      </c>
      <c r="C1078" s="2" t="s">
        <v>24</v>
      </c>
      <c r="D1078" s="4">
        <v>5000000</v>
      </c>
      <c r="E1078" s="2" t="s">
        <v>3438</v>
      </c>
      <c r="F1078" s="2">
        <v>50.6</v>
      </c>
      <c r="G1078" s="2">
        <v>49.4</v>
      </c>
      <c r="H1078" s="2" t="s">
        <v>26</v>
      </c>
      <c r="I1078" s="2" t="str">
        <f t="shared" si="32"/>
        <v/>
      </c>
      <c r="J1078" s="2">
        <f t="shared" si="33"/>
        <v>1</v>
      </c>
      <c r="K1078" s="2">
        <v>2004</v>
      </c>
      <c r="L1078" s="2" t="s">
        <v>49</v>
      </c>
    </row>
    <row r="1079" spans="1:12" x14ac:dyDescent="0.2">
      <c r="A1079" s="1" t="s">
        <v>22</v>
      </c>
      <c r="B1079" s="2" t="s">
        <v>2162</v>
      </c>
      <c r="C1079" s="2" t="s">
        <v>24</v>
      </c>
      <c r="D1079" s="4">
        <v>93530000</v>
      </c>
      <c r="E1079" s="2" t="s">
        <v>3438</v>
      </c>
      <c r="F1079" s="2">
        <v>50.6</v>
      </c>
      <c r="G1079" s="2">
        <v>49.4</v>
      </c>
      <c r="H1079" s="2" t="s">
        <v>26</v>
      </c>
      <c r="I1079" s="2" t="str">
        <f t="shared" si="32"/>
        <v/>
      </c>
      <c r="J1079" s="2">
        <f t="shared" si="33"/>
        <v>1</v>
      </c>
      <c r="K1079" s="2">
        <v>2008</v>
      </c>
      <c r="L1079" s="2" t="s">
        <v>21</v>
      </c>
    </row>
    <row r="1080" spans="1:12" x14ac:dyDescent="0.2">
      <c r="A1080" s="1" t="s">
        <v>69</v>
      </c>
      <c r="B1080" s="2" t="s">
        <v>5393</v>
      </c>
      <c r="C1080" s="2" t="s">
        <v>15</v>
      </c>
      <c r="D1080" s="2" t="s">
        <v>5394</v>
      </c>
      <c r="E1080" s="2" t="s">
        <v>4991</v>
      </c>
      <c r="F1080" s="2">
        <v>50.6</v>
      </c>
      <c r="G1080" s="2">
        <v>49.4</v>
      </c>
      <c r="H1080" s="2" t="s">
        <v>26</v>
      </c>
      <c r="I1080" s="2" t="str">
        <f t="shared" si="32"/>
        <v/>
      </c>
      <c r="J1080" s="2">
        <f t="shared" si="33"/>
        <v>1</v>
      </c>
      <c r="K1080" s="2">
        <v>2008</v>
      </c>
      <c r="L1080" s="2" t="s">
        <v>21</v>
      </c>
    </row>
    <row r="1081" spans="1:12" x14ac:dyDescent="0.2">
      <c r="A1081" s="1" t="s">
        <v>79</v>
      </c>
      <c r="B1081" s="2" t="s">
        <v>4084</v>
      </c>
      <c r="C1081" s="2" t="s">
        <v>24</v>
      </c>
      <c r="D1081" s="4">
        <v>66000000</v>
      </c>
      <c r="E1081" s="2" t="s">
        <v>3438</v>
      </c>
      <c r="F1081" s="2">
        <v>50.6</v>
      </c>
      <c r="G1081" s="2">
        <v>49.4</v>
      </c>
      <c r="H1081" s="2" t="s">
        <v>26</v>
      </c>
      <c r="I1081" s="2" t="str">
        <f t="shared" si="32"/>
        <v/>
      </c>
      <c r="J1081" s="2">
        <f t="shared" si="33"/>
        <v>1</v>
      </c>
      <c r="K1081" s="2">
        <v>2012</v>
      </c>
      <c r="L1081" s="2" t="s">
        <v>21</v>
      </c>
    </row>
    <row r="1082" spans="1:12" x14ac:dyDescent="0.2">
      <c r="A1082" s="1" t="s">
        <v>13</v>
      </c>
      <c r="B1082" s="2" t="s">
        <v>524</v>
      </c>
      <c r="C1082" s="2" t="s">
        <v>15</v>
      </c>
      <c r="D1082" s="2" t="s">
        <v>3041</v>
      </c>
      <c r="E1082" s="2" t="s">
        <v>2175</v>
      </c>
      <c r="F1082" s="2">
        <v>50.62</v>
      </c>
      <c r="G1082" s="2">
        <v>49.37</v>
      </c>
      <c r="H1082" s="2" t="s">
        <v>19</v>
      </c>
      <c r="I1082" s="2">
        <f t="shared" si="32"/>
        <v>1</v>
      </c>
      <c r="J1082" s="2" t="str">
        <f t="shared" si="33"/>
        <v/>
      </c>
      <c r="K1082" s="2">
        <v>2009</v>
      </c>
      <c r="L1082" s="2" t="s">
        <v>36</v>
      </c>
    </row>
    <row r="1083" spans="1:12" x14ac:dyDescent="0.2">
      <c r="A1083" s="1" t="s">
        <v>79</v>
      </c>
      <c r="B1083" s="2" t="s">
        <v>3768</v>
      </c>
      <c r="C1083" s="2" t="s">
        <v>24</v>
      </c>
      <c r="D1083" s="4">
        <v>58000000</v>
      </c>
      <c r="E1083" s="2" t="s">
        <v>3438</v>
      </c>
      <c r="F1083" s="2">
        <v>50.63</v>
      </c>
      <c r="G1083" s="2">
        <v>49.37</v>
      </c>
      <c r="H1083" s="2" t="s">
        <v>26</v>
      </c>
      <c r="I1083" s="2" t="str">
        <f t="shared" si="32"/>
        <v/>
      </c>
      <c r="J1083" s="2">
        <f t="shared" si="33"/>
        <v>1</v>
      </c>
      <c r="K1083" s="2">
        <v>2016</v>
      </c>
      <c r="L1083" s="2" t="s">
        <v>21</v>
      </c>
    </row>
    <row r="1084" spans="1:12" x14ac:dyDescent="0.2">
      <c r="A1084" s="1" t="s">
        <v>177</v>
      </c>
      <c r="B1084" s="2" t="s">
        <v>252</v>
      </c>
      <c r="C1084" s="2" t="s">
        <v>15</v>
      </c>
      <c r="D1084" s="2" t="s">
        <v>2615</v>
      </c>
      <c r="E1084" s="2" t="s">
        <v>2175</v>
      </c>
      <c r="F1084" s="2">
        <v>50.64</v>
      </c>
      <c r="G1084" s="2">
        <v>49.36</v>
      </c>
      <c r="H1084" s="2" t="s">
        <v>19</v>
      </c>
      <c r="I1084" s="2">
        <f t="shared" si="32"/>
        <v>1</v>
      </c>
      <c r="J1084" s="2" t="str">
        <f t="shared" si="33"/>
        <v/>
      </c>
      <c r="K1084" s="2">
        <v>2018</v>
      </c>
      <c r="L1084" s="2" t="s">
        <v>21</v>
      </c>
    </row>
    <row r="1085" spans="1:12" x14ac:dyDescent="0.2">
      <c r="A1085" s="1" t="s">
        <v>205</v>
      </c>
      <c r="B1085" s="2" t="s">
        <v>1632</v>
      </c>
      <c r="C1085" s="2" t="s">
        <v>15</v>
      </c>
      <c r="D1085" s="2" t="s">
        <v>1776</v>
      </c>
      <c r="E1085" s="2" t="s">
        <v>1692</v>
      </c>
      <c r="F1085" s="2">
        <v>50.7</v>
      </c>
      <c r="G1085" s="2">
        <v>49.3</v>
      </c>
      <c r="H1085" s="2" t="s">
        <v>26</v>
      </c>
      <c r="I1085" s="2" t="str">
        <f t="shared" si="32"/>
        <v/>
      </c>
      <c r="J1085" s="2">
        <f t="shared" si="33"/>
        <v>1</v>
      </c>
      <c r="K1085" s="2">
        <v>2004</v>
      </c>
      <c r="L1085" s="2" t="s">
        <v>49</v>
      </c>
    </row>
    <row r="1086" spans="1:12" x14ac:dyDescent="0.2">
      <c r="A1086" s="1" t="s">
        <v>13</v>
      </c>
      <c r="B1086" s="2" t="s">
        <v>3892</v>
      </c>
      <c r="C1086" s="2" t="s">
        <v>24</v>
      </c>
      <c r="D1086" s="4">
        <v>37400000</v>
      </c>
      <c r="E1086" s="2" t="s">
        <v>3438</v>
      </c>
      <c r="F1086" s="2">
        <v>50.7</v>
      </c>
      <c r="G1086" s="2">
        <v>49.3</v>
      </c>
      <c r="H1086" s="2" t="s">
        <v>26</v>
      </c>
      <c r="I1086" s="2" t="str">
        <f t="shared" si="32"/>
        <v/>
      </c>
      <c r="J1086" s="2">
        <f t="shared" si="33"/>
        <v>1</v>
      </c>
      <c r="K1086" s="2">
        <v>2010</v>
      </c>
      <c r="L1086" s="2" t="s">
        <v>49</v>
      </c>
    </row>
    <row r="1087" spans="1:12" x14ac:dyDescent="0.2">
      <c r="A1087" s="1" t="s">
        <v>13</v>
      </c>
      <c r="B1087" s="2" t="s">
        <v>3758</v>
      </c>
      <c r="C1087" s="2" t="s">
        <v>24</v>
      </c>
      <c r="D1087" s="4">
        <v>13100000</v>
      </c>
      <c r="E1087" s="2" t="s">
        <v>3438</v>
      </c>
      <c r="F1087" s="2">
        <v>50.8</v>
      </c>
      <c r="G1087" s="2">
        <v>49.3</v>
      </c>
      <c r="H1087" s="2" t="s">
        <v>26</v>
      </c>
      <c r="I1087" s="2" t="str">
        <f t="shared" si="32"/>
        <v/>
      </c>
      <c r="J1087" s="2">
        <f t="shared" si="33"/>
        <v>1</v>
      </c>
      <c r="K1087" s="2">
        <v>2004</v>
      </c>
      <c r="L1087" s="2" t="s">
        <v>49</v>
      </c>
    </row>
    <row r="1088" spans="1:12" x14ac:dyDescent="0.2">
      <c r="A1088" s="1" t="s">
        <v>287</v>
      </c>
      <c r="B1088" s="2" t="s">
        <v>288</v>
      </c>
      <c r="C1088" s="2" t="s">
        <v>42</v>
      </c>
      <c r="D1088" s="2" t="s">
        <v>1673</v>
      </c>
      <c r="E1088" s="2" t="s">
        <v>1625</v>
      </c>
      <c r="F1088" s="2">
        <v>50.7</v>
      </c>
      <c r="G1088" s="2">
        <v>49.3</v>
      </c>
      <c r="H1088" s="2" t="s">
        <v>26</v>
      </c>
      <c r="I1088" s="2" t="str">
        <f t="shared" si="32"/>
        <v/>
      </c>
      <c r="J1088" s="2">
        <f t="shared" si="33"/>
        <v>1</v>
      </c>
      <c r="K1088" s="2">
        <v>2002</v>
      </c>
      <c r="L1088" s="2" t="s">
        <v>21</v>
      </c>
    </row>
    <row r="1089" spans="1:12" x14ac:dyDescent="0.2">
      <c r="A1089" s="1" t="s">
        <v>296</v>
      </c>
      <c r="B1089" s="2" t="s">
        <v>841</v>
      </c>
      <c r="C1089" s="2" t="s">
        <v>15</v>
      </c>
      <c r="D1089" s="2" t="s">
        <v>1217</v>
      </c>
      <c r="E1089" s="2" t="s">
        <v>395</v>
      </c>
      <c r="F1089" s="2">
        <v>50.7</v>
      </c>
      <c r="G1089" s="2">
        <v>49.3</v>
      </c>
      <c r="H1089" s="2" t="s">
        <v>19</v>
      </c>
      <c r="I1089" s="2">
        <f t="shared" si="32"/>
        <v>1</v>
      </c>
      <c r="J1089" s="2" t="str">
        <f t="shared" si="33"/>
        <v/>
      </c>
      <c r="K1089" s="2">
        <v>2002</v>
      </c>
      <c r="L1089" s="2" t="s">
        <v>49</v>
      </c>
    </row>
    <row r="1090" spans="1:12" x14ac:dyDescent="0.2">
      <c r="A1090" s="1" t="s">
        <v>363</v>
      </c>
      <c r="B1090" s="2" t="s">
        <v>474</v>
      </c>
      <c r="C1090" s="2" t="s">
        <v>42</v>
      </c>
      <c r="D1090" s="2" t="s">
        <v>475</v>
      </c>
      <c r="E1090" s="2" t="s">
        <v>395</v>
      </c>
      <c r="F1090" s="2">
        <v>50.7</v>
      </c>
      <c r="G1090" s="2">
        <v>49.3</v>
      </c>
      <c r="H1090" s="2" t="s">
        <v>19</v>
      </c>
      <c r="I1090" s="2">
        <f t="shared" ref="I1090:I1153" si="34" xml:space="preserve"> IF(H1090="Pass", 1, "")</f>
        <v>1</v>
      </c>
      <c r="J1090" s="2" t="str">
        <f t="shared" ref="J1090:J1153" si="35" xml:space="preserve"> IF(H1090="Fail", 1, "")</f>
        <v/>
      </c>
      <c r="K1090" s="2">
        <v>2014</v>
      </c>
      <c r="L1090" s="2" t="s">
        <v>21</v>
      </c>
    </row>
    <row r="1091" spans="1:12" x14ac:dyDescent="0.2">
      <c r="A1091" s="1" t="s">
        <v>32</v>
      </c>
      <c r="B1091" s="2" t="s">
        <v>401</v>
      </c>
      <c r="C1091" s="2" t="s">
        <v>42</v>
      </c>
      <c r="D1091" s="2" t="s">
        <v>558</v>
      </c>
      <c r="E1091" s="2" t="s">
        <v>395</v>
      </c>
      <c r="F1091" s="2">
        <v>50.8</v>
      </c>
      <c r="G1091" s="2">
        <v>49.3</v>
      </c>
      <c r="H1091" s="2" t="s">
        <v>19</v>
      </c>
      <c r="I1091" s="2">
        <f t="shared" si="34"/>
        <v>1</v>
      </c>
      <c r="J1091" s="2" t="str">
        <f t="shared" si="35"/>
        <v/>
      </c>
      <c r="K1091" s="2">
        <v>2012</v>
      </c>
      <c r="L1091" s="2" t="s">
        <v>21</v>
      </c>
    </row>
    <row r="1092" spans="1:12" x14ac:dyDescent="0.2">
      <c r="A1092" s="1" t="s">
        <v>60</v>
      </c>
      <c r="B1092" s="2" t="s">
        <v>3519</v>
      </c>
      <c r="C1092" s="2" t="s">
        <v>24</v>
      </c>
      <c r="D1092" s="2">
        <v>14000000</v>
      </c>
      <c r="E1092" s="2" t="s">
        <v>3438</v>
      </c>
      <c r="F1092" s="2">
        <v>50.71</v>
      </c>
      <c r="G1092" s="2">
        <v>49.29</v>
      </c>
      <c r="H1092" s="2" t="s">
        <v>26</v>
      </c>
      <c r="I1092" s="2" t="str">
        <f t="shared" si="34"/>
        <v/>
      </c>
      <c r="J1092" s="2">
        <f t="shared" si="35"/>
        <v>1</v>
      </c>
      <c r="K1092" s="2">
        <v>2020</v>
      </c>
      <c r="L1092" s="2" t="s">
        <v>21</v>
      </c>
    </row>
    <row r="1093" spans="1:12" x14ac:dyDescent="0.2">
      <c r="A1093" s="1" t="s">
        <v>13</v>
      </c>
      <c r="B1093" s="2" t="s">
        <v>832</v>
      </c>
      <c r="C1093" s="2" t="s">
        <v>15</v>
      </c>
      <c r="D1093" s="2" t="s">
        <v>3132</v>
      </c>
      <c r="E1093" s="2" t="s">
        <v>2175</v>
      </c>
      <c r="F1093" s="2">
        <v>50.71</v>
      </c>
      <c r="G1093" s="2">
        <v>49.29</v>
      </c>
      <c r="H1093" s="2" t="s">
        <v>19</v>
      </c>
      <c r="I1093" s="2">
        <f t="shared" si="34"/>
        <v>1</v>
      </c>
      <c r="J1093" s="2" t="str">
        <f t="shared" si="35"/>
        <v/>
      </c>
      <c r="K1093" s="2">
        <v>2001</v>
      </c>
      <c r="L1093" s="2" t="s">
        <v>36</v>
      </c>
    </row>
    <row r="1094" spans="1:12" x14ac:dyDescent="0.2">
      <c r="A1094" s="1" t="s">
        <v>22</v>
      </c>
      <c r="B1094" s="2" t="s">
        <v>4471</v>
      </c>
      <c r="C1094" s="2" t="s">
        <v>24</v>
      </c>
      <c r="D1094" s="4">
        <v>240000000</v>
      </c>
      <c r="E1094" s="2" t="s">
        <v>3438</v>
      </c>
      <c r="F1094" s="2">
        <v>50.76</v>
      </c>
      <c r="G1094" s="2">
        <v>49.24</v>
      </c>
      <c r="H1094" s="2" t="s">
        <v>26</v>
      </c>
      <c r="I1094" s="2" t="str">
        <f t="shared" si="34"/>
        <v/>
      </c>
      <c r="J1094" s="2">
        <f t="shared" si="35"/>
        <v>1</v>
      </c>
      <c r="K1094" s="2">
        <v>2007</v>
      </c>
      <c r="L1094" s="2" t="s">
        <v>36</v>
      </c>
    </row>
    <row r="1095" spans="1:12" x14ac:dyDescent="0.2">
      <c r="A1095" s="1" t="s">
        <v>22</v>
      </c>
      <c r="B1095" s="2" t="s">
        <v>3698</v>
      </c>
      <c r="C1095" s="2" t="s">
        <v>24</v>
      </c>
      <c r="D1095" s="2">
        <v>274000000</v>
      </c>
      <c r="E1095" s="2" t="s">
        <v>3438</v>
      </c>
      <c r="F1095" s="2">
        <v>50.77</v>
      </c>
      <c r="G1095" s="2">
        <v>49.23</v>
      </c>
      <c r="H1095" s="2" t="s">
        <v>26</v>
      </c>
      <c r="I1095" s="2" t="str">
        <f t="shared" si="34"/>
        <v/>
      </c>
      <c r="J1095" s="2">
        <f t="shared" si="35"/>
        <v>1</v>
      </c>
      <c r="K1095" s="2">
        <v>2018</v>
      </c>
      <c r="L1095" s="2" t="s">
        <v>21</v>
      </c>
    </row>
    <row r="1096" spans="1:12" x14ac:dyDescent="0.2">
      <c r="A1096" s="1" t="s">
        <v>242</v>
      </c>
      <c r="B1096" s="2" t="s">
        <v>242</v>
      </c>
      <c r="C1096" s="2" t="s">
        <v>15</v>
      </c>
      <c r="D1096" s="2" t="s">
        <v>818</v>
      </c>
      <c r="E1096" s="2" t="s">
        <v>395</v>
      </c>
      <c r="F1096" s="2">
        <v>50.8</v>
      </c>
      <c r="G1096" s="2">
        <v>49.2</v>
      </c>
      <c r="H1096" s="2" t="s">
        <v>19</v>
      </c>
      <c r="I1096" s="2">
        <f t="shared" si="34"/>
        <v>1</v>
      </c>
      <c r="J1096" s="2" t="str">
        <f t="shared" si="35"/>
        <v/>
      </c>
      <c r="K1096" s="2">
        <v>2008</v>
      </c>
      <c r="L1096" s="2" t="s">
        <v>21</v>
      </c>
    </row>
    <row r="1097" spans="1:12" x14ac:dyDescent="0.2">
      <c r="A1097" s="1" t="s">
        <v>242</v>
      </c>
      <c r="B1097" s="2" t="s">
        <v>243</v>
      </c>
      <c r="C1097" s="2" t="s">
        <v>15</v>
      </c>
      <c r="D1097" s="2" t="s">
        <v>3432</v>
      </c>
      <c r="E1097" s="2" t="s">
        <v>3430</v>
      </c>
      <c r="F1097" s="2">
        <v>50.8</v>
      </c>
      <c r="G1097" s="2">
        <v>49.2</v>
      </c>
      <c r="H1097" s="2" t="s">
        <v>26</v>
      </c>
      <c r="I1097" s="2" t="str">
        <f t="shared" si="34"/>
        <v/>
      </c>
      <c r="J1097" s="2">
        <f t="shared" si="35"/>
        <v>1</v>
      </c>
      <c r="K1097" s="2">
        <v>2002</v>
      </c>
      <c r="L1097" s="2" t="s">
        <v>21</v>
      </c>
    </row>
    <row r="1098" spans="1:12" x14ac:dyDescent="0.2">
      <c r="A1098" s="1" t="s">
        <v>280</v>
      </c>
      <c r="B1098" s="2" t="s">
        <v>3687</v>
      </c>
      <c r="C1098" s="2" t="s">
        <v>24</v>
      </c>
      <c r="D1098" s="4">
        <v>4000000</v>
      </c>
      <c r="E1098" s="2" t="s">
        <v>3438</v>
      </c>
      <c r="F1098" s="2">
        <v>50.8</v>
      </c>
      <c r="G1098" s="2">
        <v>49.2</v>
      </c>
      <c r="H1098" s="2" t="s">
        <v>26</v>
      </c>
      <c r="I1098" s="2" t="str">
        <f t="shared" si="34"/>
        <v/>
      </c>
      <c r="J1098" s="2">
        <f t="shared" si="35"/>
        <v>1</v>
      </c>
      <c r="K1098" s="2">
        <v>2014</v>
      </c>
      <c r="L1098" s="2" t="s">
        <v>21</v>
      </c>
    </row>
    <row r="1099" spans="1:12" x14ac:dyDescent="0.2">
      <c r="A1099" s="1" t="s">
        <v>13</v>
      </c>
      <c r="B1099" s="2" t="s">
        <v>1737</v>
      </c>
      <c r="C1099" s="2" t="s">
        <v>15</v>
      </c>
      <c r="D1099" s="2" t="s">
        <v>2981</v>
      </c>
      <c r="E1099" s="2" t="s">
        <v>2175</v>
      </c>
      <c r="F1099" s="2">
        <v>50.8</v>
      </c>
      <c r="G1099" s="2">
        <v>49.2</v>
      </c>
      <c r="H1099" s="2" t="s">
        <v>19</v>
      </c>
      <c r="I1099" s="2">
        <f t="shared" si="34"/>
        <v>1</v>
      </c>
      <c r="J1099" s="2" t="str">
        <f t="shared" si="35"/>
        <v/>
      </c>
      <c r="K1099" s="2">
        <v>2013</v>
      </c>
      <c r="L1099" s="2" t="s">
        <v>36</v>
      </c>
    </row>
    <row r="1100" spans="1:12" x14ac:dyDescent="0.2">
      <c r="A1100" s="1" t="s">
        <v>66</v>
      </c>
      <c r="B1100" s="2" t="s">
        <v>695</v>
      </c>
      <c r="C1100" s="2" t="s">
        <v>15</v>
      </c>
      <c r="D1100" s="2" t="s">
        <v>2091</v>
      </c>
      <c r="E1100" s="2" t="s">
        <v>1978</v>
      </c>
      <c r="F1100" s="2">
        <v>50.8</v>
      </c>
      <c r="G1100" s="2">
        <v>49.2</v>
      </c>
      <c r="H1100" s="2" t="s">
        <v>19</v>
      </c>
      <c r="I1100" s="2">
        <f t="shared" si="34"/>
        <v>1</v>
      </c>
      <c r="J1100" s="2" t="str">
        <f t="shared" si="35"/>
        <v/>
      </c>
      <c r="K1100" s="2">
        <v>1990</v>
      </c>
      <c r="L1100" s="2" t="s">
        <v>21</v>
      </c>
    </row>
    <row r="1101" spans="1:12" x14ac:dyDescent="0.2">
      <c r="A1101" s="1" t="s">
        <v>22</v>
      </c>
      <c r="B1101" s="2" t="s">
        <v>3878</v>
      </c>
      <c r="C1101" s="2" t="s">
        <v>24</v>
      </c>
      <c r="D1101" s="4">
        <v>98000000</v>
      </c>
      <c r="E1101" s="2" t="s">
        <v>3438</v>
      </c>
      <c r="F1101" s="2">
        <v>50.8</v>
      </c>
      <c r="G1101" s="2">
        <v>49.2</v>
      </c>
      <c r="H1101" s="2" t="s">
        <v>26</v>
      </c>
      <c r="I1101" s="2" t="str">
        <f t="shared" si="34"/>
        <v/>
      </c>
      <c r="J1101" s="2">
        <f t="shared" si="35"/>
        <v>1</v>
      </c>
      <c r="K1101" s="2">
        <v>2004</v>
      </c>
      <c r="L1101" s="2" t="s">
        <v>49</v>
      </c>
    </row>
    <row r="1102" spans="1:12" x14ac:dyDescent="0.2">
      <c r="A1102" s="1" t="s">
        <v>363</v>
      </c>
      <c r="B1102" s="2" t="s">
        <v>526</v>
      </c>
      <c r="C1102" s="2" t="s">
        <v>15</v>
      </c>
      <c r="D1102" s="2" t="s">
        <v>527</v>
      </c>
      <c r="E1102" s="2" t="s">
        <v>395</v>
      </c>
      <c r="F1102" s="2">
        <v>50.8</v>
      </c>
      <c r="G1102" s="2">
        <v>49.2</v>
      </c>
      <c r="H1102" s="2" t="s">
        <v>19</v>
      </c>
      <c r="I1102" s="2">
        <f t="shared" si="34"/>
        <v>1</v>
      </c>
      <c r="J1102" s="2" t="str">
        <f t="shared" si="35"/>
        <v/>
      </c>
      <c r="K1102" s="2">
        <v>2014</v>
      </c>
      <c r="L1102" s="2" t="s">
        <v>21</v>
      </c>
    </row>
    <row r="1103" spans="1:12" x14ac:dyDescent="0.2">
      <c r="A1103" s="1" t="s">
        <v>79</v>
      </c>
      <c r="B1103" s="2" t="s">
        <v>3679</v>
      </c>
      <c r="C1103" s="2" t="s">
        <v>15</v>
      </c>
      <c r="D1103" s="2" t="s">
        <v>4285</v>
      </c>
      <c r="E1103" s="2" t="s">
        <v>3438</v>
      </c>
      <c r="F1103" s="2">
        <v>50.8</v>
      </c>
      <c r="G1103" s="2">
        <v>49.2</v>
      </c>
      <c r="H1103" s="2" t="s">
        <v>26</v>
      </c>
      <c r="I1103" s="2" t="str">
        <f t="shared" si="34"/>
        <v/>
      </c>
      <c r="J1103" s="2">
        <f t="shared" si="35"/>
        <v>1</v>
      </c>
      <c r="K1103" s="2">
        <v>2010</v>
      </c>
      <c r="L1103" s="2" t="s">
        <v>21</v>
      </c>
    </row>
    <row r="1104" spans="1:12" x14ac:dyDescent="0.2">
      <c r="A1104" s="1" t="s">
        <v>91</v>
      </c>
      <c r="B1104" s="2" t="s">
        <v>3720</v>
      </c>
      <c r="C1104" s="2" t="s">
        <v>24</v>
      </c>
      <c r="D1104" s="4">
        <v>40000000</v>
      </c>
      <c r="E1104" s="2" t="s">
        <v>3438</v>
      </c>
      <c r="F1104" s="2">
        <v>50.8</v>
      </c>
      <c r="G1104" s="2">
        <v>49.2</v>
      </c>
      <c r="H1104" s="2" t="s">
        <v>26</v>
      </c>
      <c r="I1104" s="2" t="str">
        <f t="shared" si="34"/>
        <v/>
      </c>
      <c r="J1104" s="2">
        <f t="shared" si="35"/>
        <v>1</v>
      </c>
      <c r="K1104" s="2">
        <v>2011</v>
      </c>
      <c r="L1104" s="2" t="s">
        <v>36</v>
      </c>
    </row>
    <row r="1105" spans="1:12" x14ac:dyDescent="0.2">
      <c r="A1105" s="1" t="s">
        <v>32</v>
      </c>
      <c r="B1105" s="2" t="s">
        <v>1583</v>
      </c>
      <c r="C1105" s="2" t="s">
        <v>15</v>
      </c>
      <c r="D1105" s="2" t="s">
        <v>4670</v>
      </c>
      <c r="E1105" s="2" t="s">
        <v>3438</v>
      </c>
      <c r="F1105" s="2">
        <v>50.8</v>
      </c>
      <c r="G1105" s="2">
        <v>49.2</v>
      </c>
      <c r="H1105" s="2" t="s">
        <v>26</v>
      </c>
      <c r="I1105" s="2" t="str">
        <f t="shared" si="34"/>
        <v/>
      </c>
      <c r="J1105" s="2">
        <f t="shared" si="35"/>
        <v>1</v>
      </c>
      <c r="K1105" s="2">
        <v>2003</v>
      </c>
      <c r="L1105" s="2" t="s">
        <v>36</v>
      </c>
    </row>
    <row r="1106" spans="1:12" x14ac:dyDescent="0.2">
      <c r="A1106" s="1" t="s">
        <v>1037</v>
      </c>
      <c r="B1106" s="2" t="s">
        <v>5640</v>
      </c>
      <c r="C1106" s="2" t="s">
        <v>15</v>
      </c>
      <c r="D1106" s="2" t="s">
        <v>5641</v>
      </c>
      <c r="E1106" s="2" t="s">
        <v>4991</v>
      </c>
      <c r="F1106" s="2">
        <v>50.8</v>
      </c>
      <c r="G1106" s="2">
        <v>49.2</v>
      </c>
      <c r="H1106" s="2" t="s">
        <v>26</v>
      </c>
      <c r="I1106" s="2" t="str">
        <f t="shared" si="34"/>
        <v/>
      </c>
      <c r="J1106" s="2">
        <f t="shared" si="35"/>
        <v>1</v>
      </c>
      <c r="K1106" s="2">
        <v>1998</v>
      </c>
      <c r="L1106" s="2" t="s">
        <v>21</v>
      </c>
    </row>
    <row r="1107" spans="1:12" x14ac:dyDescent="0.2">
      <c r="A1107" s="1" t="s">
        <v>13</v>
      </c>
      <c r="B1107" s="2" t="s">
        <v>941</v>
      </c>
      <c r="C1107" s="2" t="s">
        <v>15</v>
      </c>
      <c r="D1107" s="2" t="s">
        <v>2905</v>
      </c>
      <c r="E1107" s="2" t="s">
        <v>2175</v>
      </c>
      <c r="F1107" s="2">
        <v>50.84</v>
      </c>
      <c r="G1107" s="2">
        <v>49.16</v>
      </c>
      <c r="H1107" s="2" t="s">
        <v>19</v>
      </c>
      <c r="I1107" s="2">
        <f t="shared" si="34"/>
        <v>1</v>
      </c>
      <c r="J1107" s="2" t="str">
        <f t="shared" si="35"/>
        <v/>
      </c>
      <c r="K1107" s="2">
        <v>2016</v>
      </c>
      <c r="L1107" s="2" t="s">
        <v>49</v>
      </c>
    </row>
    <row r="1108" spans="1:12" x14ac:dyDescent="0.2">
      <c r="A1108" s="1" t="s">
        <v>116</v>
      </c>
      <c r="B1108" s="2" t="s">
        <v>3678</v>
      </c>
      <c r="C1108" s="2" t="s">
        <v>24</v>
      </c>
      <c r="D1108" s="4">
        <v>135000000</v>
      </c>
      <c r="E1108" s="2" t="s">
        <v>3438</v>
      </c>
      <c r="F1108" s="2">
        <v>50.85</v>
      </c>
      <c r="G1108" s="2">
        <v>49.15</v>
      </c>
      <c r="H1108" s="2" t="s">
        <v>26</v>
      </c>
      <c r="I1108" s="2" t="str">
        <f t="shared" si="34"/>
        <v/>
      </c>
      <c r="J1108" s="2">
        <f t="shared" si="35"/>
        <v>1</v>
      </c>
      <c r="K1108" s="2">
        <v>2016</v>
      </c>
      <c r="L1108" s="2" t="s">
        <v>49</v>
      </c>
    </row>
    <row r="1109" spans="1:12" x14ac:dyDescent="0.2">
      <c r="A1109" s="1" t="s">
        <v>280</v>
      </c>
      <c r="B1109" s="2" t="s">
        <v>1591</v>
      </c>
      <c r="C1109" s="2" t="s">
        <v>24</v>
      </c>
      <c r="D1109" s="4">
        <v>20000000</v>
      </c>
      <c r="E1109" s="2" t="s">
        <v>1474</v>
      </c>
      <c r="F1109" s="2">
        <v>50.9</v>
      </c>
      <c r="G1109" s="2">
        <v>49.1</v>
      </c>
      <c r="H1109" s="2" t="s">
        <v>26</v>
      </c>
      <c r="I1109" s="2" t="str">
        <f t="shared" si="34"/>
        <v/>
      </c>
      <c r="J1109" s="2">
        <f t="shared" si="35"/>
        <v>1</v>
      </c>
      <c r="K1109" s="2">
        <v>1990</v>
      </c>
      <c r="L1109" s="2" t="s">
        <v>21</v>
      </c>
    </row>
    <row r="1110" spans="1:12" x14ac:dyDescent="0.2">
      <c r="A1110" s="1" t="s">
        <v>280</v>
      </c>
      <c r="B1110" s="2" t="s">
        <v>4247</v>
      </c>
      <c r="C1110" s="2" t="s">
        <v>24</v>
      </c>
      <c r="D1110" s="2" t="s">
        <v>4248</v>
      </c>
      <c r="E1110" s="2" t="s">
        <v>3438</v>
      </c>
      <c r="F1110" s="2">
        <v>50.9</v>
      </c>
      <c r="G1110" s="2">
        <v>49.1</v>
      </c>
      <c r="H1110" s="2" t="s">
        <v>26</v>
      </c>
      <c r="I1110" s="2" t="str">
        <f t="shared" si="34"/>
        <v/>
      </c>
      <c r="J1110" s="2">
        <f t="shared" si="35"/>
        <v>1</v>
      </c>
      <c r="K1110" s="2">
        <v>2012</v>
      </c>
      <c r="L1110" s="2" t="s">
        <v>49</v>
      </c>
    </row>
    <row r="1111" spans="1:12" x14ac:dyDescent="0.2">
      <c r="A1111" s="1" t="s">
        <v>511</v>
      </c>
      <c r="B1111" s="2" t="s">
        <v>4124</v>
      </c>
      <c r="C1111" s="2" t="s">
        <v>24</v>
      </c>
      <c r="D1111" s="4">
        <v>7000000</v>
      </c>
      <c r="E1111" s="2" t="s">
        <v>3438</v>
      </c>
      <c r="F1111" s="2">
        <v>50.9</v>
      </c>
      <c r="G1111" s="2">
        <v>49.1</v>
      </c>
      <c r="H1111" s="2" t="s">
        <v>26</v>
      </c>
      <c r="I1111" s="2" t="str">
        <f t="shared" si="34"/>
        <v/>
      </c>
      <c r="J1111" s="2">
        <f t="shared" si="35"/>
        <v>1</v>
      </c>
      <c r="K1111" s="2">
        <v>2008</v>
      </c>
      <c r="L1111" s="2" t="s">
        <v>49</v>
      </c>
    </row>
    <row r="1112" spans="1:12" x14ac:dyDescent="0.2">
      <c r="A1112" s="1" t="s">
        <v>87</v>
      </c>
      <c r="B1112" s="2" t="s">
        <v>88</v>
      </c>
      <c r="C1112" s="2" t="s">
        <v>15</v>
      </c>
      <c r="D1112" s="2" t="s">
        <v>4881</v>
      </c>
      <c r="E1112" s="2" t="s">
        <v>4810</v>
      </c>
      <c r="F1112" s="2">
        <v>50.9</v>
      </c>
      <c r="G1112" s="2">
        <v>49.1</v>
      </c>
      <c r="H1112" s="2" t="s">
        <v>26</v>
      </c>
      <c r="I1112" s="2" t="str">
        <f t="shared" si="34"/>
        <v/>
      </c>
      <c r="J1112" s="2">
        <f t="shared" si="35"/>
        <v>1</v>
      </c>
      <c r="K1112" s="2">
        <v>2002</v>
      </c>
      <c r="L1112" s="2" t="s">
        <v>21</v>
      </c>
    </row>
    <row r="1113" spans="1:12" x14ac:dyDescent="0.2">
      <c r="A1113" s="1" t="s">
        <v>13</v>
      </c>
      <c r="B1113" s="2" t="s">
        <v>1887</v>
      </c>
      <c r="C1113" s="2" t="s">
        <v>15</v>
      </c>
      <c r="D1113" s="2" t="s">
        <v>1883</v>
      </c>
      <c r="E1113" s="2" t="s">
        <v>1811</v>
      </c>
      <c r="F1113" s="2">
        <v>50.9</v>
      </c>
      <c r="G1113" s="2">
        <v>49.1</v>
      </c>
      <c r="H1113" s="2" t="s">
        <v>26</v>
      </c>
      <c r="I1113" s="2" t="str">
        <f t="shared" si="34"/>
        <v/>
      </c>
      <c r="J1113" s="2">
        <f t="shared" si="35"/>
        <v>1</v>
      </c>
      <c r="K1113" s="2">
        <v>2004</v>
      </c>
      <c r="L1113" s="2" t="s">
        <v>49</v>
      </c>
    </row>
    <row r="1114" spans="1:12" x14ac:dyDescent="0.2">
      <c r="A1114" s="1" t="s">
        <v>22</v>
      </c>
      <c r="B1114" s="2" t="s">
        <v>5736</v>
      </c>
      <c r="C1114" s="2" t="s">
        <v>24</v>
      </c>
      <c r="D1114" s="4">
        <v>49400000</v>
      </c>
      <c r="E1114" s="2" t="s">
        <v>5690</v>
      </c>
      <c r="F1114" s="2">
        <v>50.9</v>
      </c>
      <c r="G1114" s="2">
        <v>49.1</v>
      </c>
      <c r="H1114" s="2" t="s">
        <v>26</v>
      </c>
      <c r="I1114" s="2" t="str">
        <f t="shared" si="34"/>
        <v/>
      </c>
      <c r="J1114" s="2">
        <f t="shared" si="35"/>
        <v>1</v>
      </c>
      <c r="K1114" s="2">
        <v>2006</v>
      </c>
      <c r="L1114" s="2" t="s">
        <v>21</v>
      </c>
    </row>
    <row r="1115" spans="1:12" x14ac:dyDescent="0.2">
      <c r="A1115" s="1" t="s">
        <v>116</v>
      </c>
      <c r="B1115" s="2" t="s">
        <v>5204</v>
      </c>
      <c r="C1115" s="2" t="s">
        <v>15</v>
      </c>
      <c r="D1115" s="2" t="s">
        <v>5571</v>
      </c>
      <c r="E1115" s="2" t="s">
        <v>4991</v>
      </c>
      <c r="F1115" s="2">
        <v>50.9</v>
      </c>
      <c r="G1115" s="2">
        <v>49.1</v>
      </c>
      <c r="H1115" s="2" t="s">
        <v>26</v>
      </c>
      <c r="I1115" s="2" t="str">
        <f t="shared" si="34"/>
        <v/>
      </c>
      <c r="J1115" s="2">
        <f t="shared" si="35"/>
        <v>1</v>
      </c>
      <c r="K1115" s="2">
        <v>2002</v>
      </c>
      <c r="L1115" s="2" t="s">
        <v>21</v>
      </c>
    </row>
    <row r="1116" spans="1:12" x14ac:dyDescent="0.2">
      <c r="A1116" s="1" t="s">
        <v>269</v>
      </c>
      <c r="B1116" s="2" t="s">
        <v>3709</v>
      </c>
      <c r="C1116" s="2" t="s">
        <v>24</v>
      </c>
      <c r="D1116" s="2">
        <v>79000000</v>
      </c>
      <c r="E1116" s="2" t="s">
        <v>3438</v>
      </c>
      <c r="F1116" s="2">
        <v>50.9</v>
      </c>
      <c r="G1116" s="2">
        <v>49.1</v>
      </c>
      <c r="H1116" s="2" t="s">
        <v>26</v>
      </c>
      <c r="I1116" s="2" t="str">
        <f t="shared" si="34"/>
        <v/>
      </c>
      <c r="J1116" s="2">
        <f t="shared" si="35"/>
        <v>1</v>
      </c>
      <c r="K1116" s="2">
        <v>2018</v>
      </c>
      <c r="L1116" s="2" t="s">
        <v>49</v>
      </c>
    </row>
    <row r="1117" spans="1:12" x14ac:dyDescent="0.2">
      <c r="A1117" s="1" t="s">
        <v>269</v>
      </c>
      <c r="B1117" s="2" t="s">
        <v>3499</v>
      </c>
      <c r="C1117" s="2" t="s">
        <v>24</v>
      </c>
      <c r="D1117" s="4">
        <v>14500000</v>
      </c>
      <c r="E1117" s="2" t="s">
        <v>3438</v>
      </c>
      <c r="F1117" s="2">
        <v>50.9</v>
      </c>
      <c r="G1117" s="2">
        <v>49.1</v>
      </c>
      <c r="H1117" s="2" t="s">
        <v>26</v>
      </c>
      <c r="I1117" s="2" t="str">
        <f t="shared" si="34"/>
        <v/>
      </c>
      <c r="J1117" s="2">
        <f t="shared" si="35"/>
        <v>1</v>
      </c>
      <c r="K1117" s="2">
        <v>2006</v>
      </c>
      <c r="L1117" s="2" t="s">
        <v>21</v>
      </c>
    </row>
    <row r="1118" spans="1:12" x14ac:dyDescent="0.2">
      <c r="A1118" s="1" t="s">
        <v>23</v>
      </c>
      <c r="B1118" s="2" t="s">
        <v>23</v>
      </c>
      <c r="C1118" s="2" t="s">
        <v>24</v>
      </c>
      <c r="D1118" s="4">
        <v>12300000000</v>
      </c>
      <c r="E1118" s="2" t="s">
        <v>2120</v>
      </c>
      <c r="F1118" s="2">
        <v>50.9</v>
      </c>
      <c r="G1118" s="2">
        <v>49.1</v>
      </c>
      <c r="H1118" s="2" t="s">
        <v>19</v>
      </c>
      <c r="I1118" s="2">
        <f t="shared" si="34"/>
        <v>1</v>
      </c>
      <c r="J1118" s="2" t="str">
        <f t="shared" si="35"/>
        <v/>
      </c>
      <c r="K1118" s="2">
        <v>2004</v>
      </c>
      <c r="L1118" s="2" t="s">
        <v>49</v>
      </c>
    </row>
    <row r="1119" spans="1:12" x14ac:dyDescent="0.2">
      <c r="A1119" s="1" t="s">
        <v>308</v>
      </c>
      <c r="B1119" s="2" t="s">
        <v>4123</v>
      </c>
      <c r="C1119" s="2" t="s">
        <v>24</v>
      </c>
      <c r="D1119" s="4">
        <v>3100000</v>
      </c>
      <c r="E1119" s="2" t="s">
        <v>3438</v>
      </c>
      <c r="F1119" s="2">
        <v>50.9</v>
      </c>
      <c r="G1119" s="2">
        <v>49.1</v>
      </c>
      <c r="H1119" s="2" t="s">
        <v>26</v>
      </c>
      <c r="I1119" s="2" t="str">
        <f t="shared" si="34"/>
        <v/>
      </c>
      <c r="J1119" s="2">
        <f t="shared" si="35"/>
        <v>1</v>
      </c>
      <c r="K1119" s="2">
        <v>2008</v>
      </c>
      <c r="L1119" s="2" t="s">
        <v>49</v>
      </c>
    </row>
    <row r="1120" spans="1:12" x14ac:dyDescent="0.2">
      <c r="A1120" s="1" t="s">
        <v>420</v>
      </c>
      <c r="B1120" s="2" t="s">
        <v>3911</v>
      </c>
      <c r="C1120" s="2" t="s">
        <v>24</v>
      </c>
      <c r="D1120" s="4">
        <v>7000000</v>
      </c>
      <c r="E1120" s="2" t="s">
        <v>3438</v>
      </c>
      <c r="F1120" s="2">
        <v>50.92</v>
      </c>
      <c r="G1120" s="2">
        <v>49.08</v>
      </c>
      <c r="H1120" s="2" t="s">
        <v>26</v>
      </c>
      <c r="I1120" s="2" t="str">
        <f t="shared" si="34"/>
        <v/>
      </c>
      <c r="J1120" s="2">
        <f t="shared" si="35"/>
        <v>1</v>
      </c>
      <c r="K1120" s="2">
        <v>2016</v>
      </c>
      <c r="L1120" s="2" t="s">
        <v>49</v>
      </c>
    </row>
    <row r="1121" spans="1:12" x14ac:dyDescent="0.2">
      <c r="A1121" s="1" t="s">
        <v>296</v>
      </c>
      <c r="B1121" s="2" t="s">
        <v>641</v>
      </c>
      <c r="C1121" s="2" t="s">
        <v>15</v>
      </c>
      <c r="D1121" s="2" t="s">
        <v>2329</v>
      </c>
      <c r="E1121" s="2" t="s">
        <v>2175</v>
      </c>
      <c r="F1121" s="2">
        <v>50.95</v>
      </c>
      <c r="G1121" s="2">
        <v>49.05</v>
      </c>
      <c r="H1121" s="2" t="s">
        <v>19</v>
      </c>
      <c r="I1121" s="2">
        <f t="shared" si="34"/>
        <v>1</v>
      </c>
      <c r="J1121" s="2" t="str">
        <f t="shared" si="35"/>
        <v/>
      </c>
      <c r="K1121" s="2">
        <v>2020</v>
      </c>
      <c r="L1121" s="2" t="s">
        <v>21</v>
      </c>
    </row>
    <row r="1122" spans="1:12" x14ac:dyDescent="0.2">
      <c r="A1122" s="1" t="s">
        <v>220</v>
      </c>
      <c r="B1122" s="2" t="s">
        <v>3454</v>
      </c>
      <c r="C1122" s="2" t="s">
        <v>24</v>
      </c>
      <c r="D1122" s="2">
        <v>21400000</v>
      </c>
      <c r="E1122" s="2" t="s">
        <v>3438</v>
      </c>
      <c r="F1122" s="2">
        <v>50.95</v>
      </c>
      <c r="G1122" s="2">
        <v>49.05</v>
      </c>
      <c r="H1122" s="2" t="s">
        <v>26</v>
      </c>
      <c r="I1122" s="2" t="str">
        <f t="shared" si="34"/>
        <v/>
      </c>
      <c r="J1122" s="2">
        <f t="shared" si="35"/>
        <v>1</v>
      </c>
      <c r="K1122" s="2">
        <v>2020</v>
      </c>
      <c r="L1122" s="2" t="s">
        <v>49</v>
      </c>
    </row>
    <row r="1123" spans="1:12" x14ac:dyDescent="0.2">
      <c r="A1123" s="1" t="s">
        <v>391</v>
      </c>
      <c r="B1123" s="2" t="s">
        <v>5028</v>
      </c>
      <c r="C1123" s="2" t="s">
        <v>15</v>
      </c>
      <c r="D1123" s="2" t="s">
        <v>5029</v>
      </c>
      <c r="E1123" s="2" t="s">
        <v>4991</v>
      </c>
      <c r="F1123" s="2">
        <v>50.99</v>
      </c>
      <c r="G1123" s="2">
        <v>49.01</v>
      </c>
      <c r="H1123" s="2" t="s">
        <v>26</v>
      </c>
      <c r="I1123" s="2" t="str">
        <f t="shared" si="34"/>
        <v/>
      </c>
      <c r="J1123" s="2">
        <f t="shared" si="35"/>
        <v>1</v>
      </c>
      <c r="K1123" s="2">
        <v>2020</v>
      </c>
      <c r="L1123" s="2" t="s">
        <v>21</v>
      </c>
    </row>
    <row r="1124" spans="1:12" x14ac:dyDescent="0.2">
      <c r="A1124" s="1" t="s">
        <v>242</v>
      </c>
      <c r="B1124" s="2" t="s">
        <v>243</v>
      </c>
      <c r="C1124" s="2" t="s">
        <v>15</v>
      </c>
      <c r="D1124" s="2" t="s">
        <v>1867</v>
      </c>
      <c r="E1124" s="2" t="s">
        <v>1811</v>
      </c>
      <c r="F1124" s="2">
        <v>51</v>
      </c>
      <c r="G1124" s="2">
        <v>49</v>
      </c>
      <c r="H1124" s="2" t="s">
        <v>26</v>
      </c>
      <c r="I1124" s="2" t="str">
        <f t="shared" si="34"/>
        <v/>
      </c>
      <c r="J1124" s="2">
        <f t="shared" si="35"/>
        <v>1</v>
      </c>
      <c r="K1124" s="2">
        <v>2004</v>
      </c>
      <c r="L1124" s="2" t="s">
        <v>21</v>
      </c>
    </row>
    <row r="1125" spans="1:12" x14ac:dyDescent="0.2">
      <c r="A1125" s="1" t="s">
        <v>568</v>
      </c>
      <c r="B1125" s="2" t="s">
        <v>1197</v>
      </c>
      <c r="C1125" s="2" t="s">
        <v>15</v>
      </c>
      <c r="D1125" s="2" t="s">
        <v>1198</v>
      </c>
      <c r="E1125" s="2" t="s">
        <v>395</v>
      </c>
      <c r="F1125" s="2">
        <v>51</v>
      </c>
      <c r="G1125" s="2">
        <v>49</v>
      </c>
      <c r="H1125" s="2" t="s">
        <v>19</v>
      </c>
      <c r="I1125" s="2">
        <f t="shared" si="34"/>
        <v>1</v>
      </c>
      <c r="J1125" s="2" t="str">
        <f t="shared" si="35"/>
        <v/>
      </c>
      <c r="K1125" s="2">
        <v>2002</v>
      </c>
      <c r="L1125" s="2" t="s">
        <v>21</v>
      </c>
    </row>
    <row r="1126" spans="1:12" x14ac:dyDescent="0.2">
      <c r="A1126" s="1" t="s">
        <v>280</v>
      </c>
      <c r="B1126" s="2" t="s">
        <v>4247</v>
      </c>
      <c r="C1126" s="2" t="s">
        <v>24</v>
      </c>
      <c r="D1126" s="4">
        <v>10000000</v>
      </c>
      <c r="E1126" s="2" t="s">
        <v>3438</v>
      </c>
      <c r="F1126" s="2">
        <v>51</v>
      </c>
      <c r="G1126" s="2">
        <v>49</v>
      </c>
      <c r="H1126" s="2" t="s">
        <v>26</v>
      </c>
      <c r="I1126" s="2" t="str">
        <f t="shared" si="34"/>
        <v/>
      </c>
      <c r="J1126" s="2">
        <f t="shared" si="35"/>
        <v>1</v>
      </c>
      <c r="K1126" s="2">
        <v>2008</v>
      </c>
      <c r="L1126" s="2" t="s">
        <v>21</v>
      </c>
    </row>
    <row r="1127" spans="1:12" x14ac:dyDescent="0.2">
      <c r="A1127" s="1" t="s">
        <v>60</v>
      </c>
      <c r="B1127" s="2" t="s">
        <v>285</v>
      </c>
      <c r="C1127" s="2" t="s">
        <v>15</v>
      </c>
      <c r="D1127" s="2" t="s">
        <v>3242</v>
      </c>
      <c r="E1127" s="2" t="s">
        <v>2175</v>
      </c>
      <c r="F1127" s="2">
        <v>51</v>
      </c>
      <c r="G1127" s="2">
        <v>49</v>
      </c>
      <c r="H1127" s="2" t="s">
        <v>19</v>
      </c>
      <c r="I1127" s="2">
        <f t="shared" si="34"/>
        <v>1</v>
      </c>
      <c r="J1127" s="2" t="str">
        <f t="shared" si="35"/>
        <v/>
      </c>
      <c r="K1127" s="2">
        <v>1988</v>
      </c>
      <c r="L1127" s="2" t="s">
        <v>21</v>
      </c>
    </row>
    <row r="1128" spans="1:12" x14ac:dyDescent="0.2">
      <c r="A1128" s="1" t="s">
        <v>374</v>
      </c>
      <c r="B1128" s="2" t="s">
        <v>451</v>
      </c>
      <c r="C1128" s="2" t="s">
        <v>15</v>
      </c>
      <c r="D1128" s="2" t="s">
        <v>1872</v>
      </c>
      <c r="E1128" s="2" t="s">
        <v>1811</v>
      </c>
      <c r="F1128" s="2">
        <v>51</v>
      </c>
      <c r="G1128" s="2">
        <v>49</v>
      </c>
      <c r="H1128" s="2" t="s">
        <v>19</v>
      </c>
      <c r="I1128" s="2">
        <f t="shared" si="34"/>
        <v>1</v>
      </c>
      <c r="J1128" s="2" t="str">
        <f t="shared" si="35"/>
        <v/>
      </c>
      <c r="K1128" s="2">
        <v>2004</v>
      </c>
      <c r="L1128" s="2" t="s">
        <v>21</v>
      </c>
    </row>
    <row r="1129" spans="1:12" x14ac:dyDescent="0.2">
      <c r="A1129" s="1" t="s">
        <v>22</v>
      </c>
      <c r="B1129" s="2" t="s">
        <v>4196</v>
      </c>
      <c r="C1129" s="2" t="s">
        <v>24</v>
      </c>
      <c r="D1129" s="4">
        <v>98000000</v>
      </c>
      <c r="E1129" s="2" t="s">
        <v>3438</v>
      </c>
      <c r="F1129" s="2">
        <v>51</v>
      </c>
      <c r="G1129" s="2">
        <v>49</v>
      </c>
      <c r="H1129" s="2" t="s">
        <v>26</v>
      </c>
      <c r="I1129" s="2" t="str">
        <f t="shared" si="34"/>
        <v/>
      </c>
      <c r="J1129" s="2">
        <f t="shared" si="35"/>
        <v>1</v>
      </c>
      <c r="K1129" s="2">
        <v>2012</v>
      </c>
      <c r="L1129" s="2" t="s">
        <v>21</v>
      </c>
    </row>
    <row r="1130" spans="1:12" x14ac:dyDescent="0.2">
      <c r="A1130" s="1" t="s">
        <v>116</v>
      </c>
      <c r="B1130" s="2" t="s">
        <v>5494</v>
      </c>
      <c r="C1130" s="2" t="s">
        <v>15</v>
      </c>
      <c r="D1130" s="2" t="s">
        <v>5495</v>
      </c>
      <c r="E1130" s="2" t="s">
        <v>4991</v>
      </c>
      <c r="F1130" s="2">
        <v>51</v>
      </c>
      <c r="G1130" s="2">
        <v>49</v>
      </c>
      <c r="H1130" s="2" t="s">
        <v>26</v>
      </c>
      <c r="I1130" s="2" t="str">
        <f t="shared" si="34"/>
        <v/>
      </c>
      <c r="J1130" s="2">
        <f t="shared" si="35"/>
        <v>1</v>
      </c>
      <c r="K1130" s="2">
        <v>2004</v>
      </c>
      <c r="L1130" s="2" t="s">
        <v>21</v>
      </c>
    </row>
    <row r="1131" spans="1:12" x14ac:dyDescent="0.2">
      <c r="A1131" s="1" t="s">
        <v>363</v>
      </c>
      <c r="B1131" s="2" t="s">
        <v>2881</v>
      </c>
      <c r="C1131" s="2" t="s">
        <v>15</v>
      </c>
      <c r="D1131" s="2" t="s">
        <v>2882</v>
      </c>
      <c r="E1131" s="2" t="s">
        <v>2175</v>
      </c>
      <c r="F1131" s="2">
        <v>51</v>
      </c>
      <c r="G1131" s="2">
        <v>49</v>
      </c>
      <c r="H1131" s="2" t="s">
        <v>19</v>
      </c>
      <c r="I1131" s="2">
        <f t="shared" si="34"/>
        <v>1</v>
      </c>
      <c r="J1131" s="2" t="str">
        <f t="shared" si="35"/>
        <v/>
      </c>
      <c r="K1131" s="2">
        <v>2016</v>
      </c>
      <c r="L1131" s="2" t="s">
        <v>21</v>
      </c>
    </row>
    <row r="1132" spans="1:12" x14ac:dyDescent="0.2">
      <c r="A1132" s="1" t="s">
        <v>491</v>
      </c>
      <c r="B1132" s="2" t="s">
        <v>916</v>
      </c>
      <c r="C1132" s="2" t="s">
        <v>15</v>
      </c>
      <c r="D1132" s="2" t="s">
        <v>1599</v>
      </c>
      <c r="E1132" s="2" t="s">
        <v>2175</v>
      </c>
      <c r="F1132" s="2">
        <v>51</v>
      </c>
      <c r="G1132" s="2">
        <v>49</v>
      </c>
      <c r="H1132" s="2" t="s">
        <v>19</v>
      </c>
      <c r="I1132" s="2">
        <f t="shared" si="34"/>
        <v>1</v>
      </c>
      <c r="J1132" s="2" t="str">
        <f t="shared" si="35"/>
        <v/>
      </c>
      <c r="K1132" s="2">
        <v>1988</v>
      </c>
      <c r="L1132" s="2" t="s">
        <v>21</v>
      </c>
    </row>
    <row r="1133" spans="1:12" x14ac:dyDescent="0.2">
      <c r="A1133" s="1" t="s">
        <v>32</v>
      </c>
      <c r="B1133" s="2" t="s">
        <v>869</v>
      </c>
      <c r="C1133" s="2" t="s">
        <v>1230</v>
      </c>
      <c r="D1133" s="2" t="s">
        <v>3098</v>
      </c>
      <c r="E1133" s="2" t="s">
        <v>2175</v>
      </c>
      <c r="F1133" s="2">
        <v>51</v>
      </c>
      <c r="G1133" s="2">
        <v>49</v>
      </c>
      <c r="H1133" s="2" t="s">
        <v>19</v>
      </c>
      <c r="I1133" s="2">
        <f t="shared" si="34"/>
        <v>1</v>
      </c>
      <c r="J1133" s="2" t="str">
        <f t="shared" si="35"/>
        <v/>
      </c>
      <c r="K1133" s="2">
        <v>2006</v>
      </c>
      <c r="L1133" s="2" t="s">
        <v>21</v>
      </c>
    </row>
    <row r="1134" spans="1:12" x14ac:dyDescent="0.2">
      <c r="A1134" s="1" t="s">
        <v>180</v>
      </c>
      <c r="B1134" s="2" t="s">
        <v>615</v>
      </c>
      <c r="C1134" s="2" t="s">
        <v>15</v>
      </c>
      <c r="D1134" s="2" t="s">
        <v>3280</v>
      </c>
      <c r="E1134" s="2" t="s">
        <v>2175</v>
      </c>
      <c r="F1134" s="2">
        <v>51</v>
      </c>
      <c r="G1134" s="2">
        <v>49</v>
      </c>
      <c r="H1134" s="2" t="s">
        <v>19</v>
      </c>
      <c r="I1134" s="2">
        <f t="shared" si="34"/>
        <v>1</v>
      </c>
      <c r="J1134" s="2" t="str">
        <f t="shared" si="35"/>
        <v/>
      </c>
      <c r="K1134" s="2">
        <v>1988</v>
      </c>
      <c r="L1134" s="2" t="s">
        <v>21</v>
      </c>
    </row>
    <row r="1135" spans="1:12" x14ac:dyDescent="0.2">
      <c r="A1135" s="1" t="s">
        <v>45</v>
      </c>
      <c r="B1135" s="2" t="s">
        <v>46</v>
      </c>
      <c r="C1135" s="2" t="s">
        <v>15</v>
      </c>
      <c r="D1135" s="2" t="s">
        <v>47</v>
      </c>
      <c r="E1135" s="2" t="s">
        <v>17</v>
      </c>
      <c r="F1135" s="2">
        <v>51</v>
      </c>
      <c r="G1135" s="2">
        <v>49</v>
      </c>
      <c r="H1135" s="2" t="s">
        <v>19</v>
      </c>
      <c r="I1135" s="2">
        <f t="shared" si="34"/>
        <v>1</v>
      </c>
      <c r="J1135" s="2" t="str">
        <f t="shared" si="35"/>
        <v/>
      </c>
      <c r="K1135" s="2">
        <v>2014</v>
      </c>
      <c r="L1135" s="2" t="s">
        <v>49</v>
      </c>
    </row>
    <row r="1136" spans="1:12" x14ac:dyDescent="0.2">
      <c r="A1136" s="1" t="s">
        <v>141</v>
      </c>
      <c r="B1136" s="2" t="s">
        <v>212</v>
      </c>
      <c r="C1136" s="2" t="s">
        <v>15</v>
      </c>
      <c r="D1136" s="2" t="s">
        <v>213</v>
      </c>
      <c r="E1136" s="2" t="s">
        <v>144</v>
      </c>
      <c r="F1136" s="2">
        <v>51.02</v>
      </c>
      <c r="G1136" s="2">
        <v>48.98</v>
      </c>
      <c r="H1136" s="2" t="s">
        <v>26</v>
      </c>
      <c r="I1136" s="2" t="str">
        <f t="shared" si="34"/>
        <v/>
      </c>
      <c r="J1136" s="2">
        <f t="shared" si="35"/>
        <v>1</v>
      </c>
      <c r="K1136" s="2">
        <v>2016</v>
      </c>
      <c r="L1136" s="2" t="s">
        <v>21</v>
      </c>
    </row>
    <row r="1137" spans="1:12" x14ac:dyDescent="0.2">
      <c r="A1137" s="1" t="s">
        <v>22</v>
      </c>
      <c r="B1137" s="2" t="s">
        <v>23</v>
      </c>
      <c r="C1137" s="2" t="s">
        <v>24</v>
      </c>
      <c r="D1137" s="2">
        <v>5500000000</v>
      </c>
      <c r="E1137" s="2" t="s">
        <v>3434</v>
      </c>
      <c r="F1137" s="2">
        <v>51.09</v>
      </c>
      <c r="G1137" s="2">
        <v>48.91</v>
      </c>
      <c r="H1137" s="2" t="s">
        <v>19</v>
      </c>
      <c r="I1137" s="2">
        <f t="shared" si="34"/>
        <v>1</v>
      </c>
      <c r="J1137" s="2" t="str">
        <f t="shared" si="35"/>
        <v/>
      </c>
      <c r="K1137" s="2">
        <v>2020</v>
      </c>
      <c r="L1137" s="2" t="s">
        <v>21</v>
      </c>
    </row>
    <row r="1138" spans="1:12" x14ac:dyDescent="0.2">
      <c r="A1138" s="1" t="s">
        <v>13</v>
      </c>
      <c r="B1138" s="2" t="s">
        <v>3758</v>
      </c>
      <c r="C1138" s="2" t="s">
        <v>24</v>
      </c>
      <c r="D1138" s="4">
        <v>46200000</v>
      </c>
      <c r="E1138" s="2" t="s">
        <v>3438</v>
      </c>
      <c r="F1138" s="2">
        <v>51.1</v>
      </c>
      <c r="G1138" s="2">
        <v>48.9</v>
      </c>
      <c r="H1138" s="2" t="s">
        <v>26</v>
      </c>
      <c r="I1138" s="2" t="str">
        <f t="shared" si="34"/>
        <v/>
      </c>
      <c r="J1138" s="2">
        <f t="shared" si="35"/>
        <v>1</v>
      </c>
      <c r="K1138" s="2">
        <v>2008</v>
      </c>
      <c r="L1138" s="2" t="s">
        <v>49</v>
      </c>
    </row>
    <row r="1139" spans="1:12" x14ac:dyDescent="0.2">
      <c r="A1139" s="1" t="s">
        <v>621</v>
      </c>
      <c r="B1139" s="2" t="s">
        <v>5417</v>
      </c>
      <c r="C1139" s="2" t="s">
        <v>15</v>
      </c>
      <c r="D1139" s="2" t="s">
        <v>5460</v>
      </c>
      <c r="E1139" s="2" t="s">
        <v>4991</v>
      </c>
      <c r="F1139" s="2">
        <v>51.1</v>
      </c>
      <c r="G1139" s="2">
        <v>48.9</v>
      </c>
      <c r="H1139" s="2" t="s">
        <v>26</v>
      </c>
      <c r="I1139" s="2" t="str">
        <f t="shared" si="34"/>
        <v/>
      </c>
      <c r="J1139" s="2">
        <f t="shared" si="35"/>
        <v>1</v>
      </c>
      <c r="K1139" s="2">
        <v>2005</v>
      </c>
      <c r="L1139" s="2" t="s">
        <v>77</v>
      </c>
    </row>
    <row r="1140" spans="1:12" x14ac:dyDescent="0.2">
      <c r="A1140" s="1" t="s">
        <v>108</v>
      </c>
      <c r="B1140" s="2" t="s">
        <v>506</v>
      </c>
      <c r="C1140" s="2" t="s">
        <v>15</v>
      </c>
      <c r="D1140" s="2" t="s">
        <v>507</v>
      </c>
      <c r="E1140" s="2" t="s">
        <v>395</v>
      </c>
      <c r="F1140" s="2">
        <v>51.1</v>
      </c>
      <c r="G1140" s="2">
        <v>48.9</v>
      </c>
      <c r="H1140" s="2" t="s">
        <v>19</v>
      </c>
      <c r="I1140" s="2">
        <f t="shared" si="34"/>
        <v>1</v>
      </c>
      <c r="J1140" s="2" t="str">
        <f t="shared" si="35"/>
        <v/>
      </c>
      <c r="K1140" s="2">
        <v>2014</v>
      </c>
      <c r="L1140" s="2" t="s">
        <v>21</v>
      </c>
    </row>
    <row r="1141" spans="1:12" x14ac:dyDescent="0.2">
      <c r="A1141" s="1" t="s">
        <v>293</v>
      </c>
      <c r="B1141" s="2" t="s">
        <v>5080</v>
      </c>
      <c r="C1141" s="2" t="s">
        <v>15</v>
      </c>
      <c r="D1141" s="2" t="s">
        <v>5081</v>
      </c>
      <c r="E1141" s="2" t="s">
        <v>4991</v>
      </c>
      <c r="F1141" s="2">
        <v>51.16</v>
      </c>
      <c r="G1141" s="2">
        <v>48.84</v>
      </c>
      <c r="H1141" s="2" t="s">
        <v>26</v>
      </c>
      <c r="I1141" s="2" t="str">
        <f t="shared" si="34"/>
        <v/>
      </c>
      <c r="J1141" s="2">
        <f t="shared" si="35"/>
        <v>1</v>
      </c>
      <c r="K1141" s="2">
        <v>2020</v>
      </c>
      <c r="L1141" s="2" t="s">
        <v>49</v>
      </c>
    </row>
    <row r="1142" spans="1:12" x14ac:dyDescent="0.2">
      <c r="A1142" s="1" t="s">
        <v>177</v>
      </c>
      <c r="B1142" s="2" t="s">
        <v>178</v>
      </c>
      <c r="C1142" s="2" t="s">
        <v>15</v>
      </c>
      <c r="D1142" s="2" t="s">
        <v>1170</v>
      </c>
      <c r="E1142" s="2" t="s">
        <v>395</v>
      </c>
      <c r="F1142" s="2">
        <v>51.2</v>
      </c>
      <c r="G1142" s="2">
        <v>48.8</v>
      </c>
      <c r="H1142" s="2" t="s">
        <v>19</v>
      </c>
      <c r="I1142" s="2">
        <f t="shared" si="34"/>
        <v>1</v>
      </c>
      <c r="J1142" s="2" t="str">
        <f t="shared" si="35"/>
        <v/>
      </c>
      <c r="K1142" s="2">
        <v>2002</v>
      </c>
      <c r="L1142" s="2" t="s">
        <v>21</v>
      </c>
    </row>
    <row r="1143" spans="1:12" x14ac:dyDescent="0.2">
      <c r="A1143" s="1" t="s">
        <v>374</v>
      </c>
      <c r="B1143" s="2" t="s">
        <v>1183</v>
      </c>
      <c r="C1143" s="2" t="s">
        <v>15</v>
      </c>
      <c r="D1143" s="2" t="s">
        <v>5452</v>
      </c>
      <c r="E1143" s="2" t="s">
        <v>4991</v>
      </c>
      <c r="F1143" s="2">
        <v>51.2</v>
      </c>
      <c r="G1143" s="2">
        <v>48.8</v>
      </c>
      <c r="H1143" s="2" t="s">
        <v>26</v>
      </c>
      <c r="I1143" s="2" t="str">
        <f t="shared" si="34"/>
        <v/>
      </c>
      <c r="J1143" s="2">
        <f t="shared" si="35"/>
        <v>1</v>
      </c>
      <c r="K1143" s="2">
        <v>2005</v>
      </c>
      <c r="L1143" s="2" t="s">
        <v>77</v>
      </c>
    </row>
    <row r="1144" spans="1:12" x14ac:dyDescent="0.2">
      <c r="A1144" s="1" t="s">
        <v>22</v>
      </c>
      <c r="B1144" s="2" t="s">
        <v>3980</v>
      </c>
      <c r="C1144" s="2" t="s">
        <v>24</v>
      </c>
      <c r="D1144" s="4">
        <v>5900000</v>
      </c>
      <c r="E1144" s="2" t="s">
        <v>3438</v>
      </c>
      <c r="F1144" s="2">
        <v>51.2</v>
      </c>
      <c r="G1144" s="2">
        <v>48.8</v>
      </c>
      <c r="H1144" s="2" t="s">
        <v>26</v>
      </c>
      <c r="I1144" s="2" t="str">
        <f t="shared" si="34"/>
        <v/>
      </c>
      <c r="J1144" s="2">
        <f t="shared" si="35"/>
        <v>1</v>
      </c>
      <c r="K1144" s="2">
        <v>2002</v>
      </c>
      <c r="L1144" s="2" t="s">
        <v>21</v>
      </c>
    </row>
    <row r="1145" spans="1:12" x14ac:dyDescent="0.2">
      <c r="A1145" s="1" t="s">
        <v>296</v>
      </c>
      <c r="B1145" s="2" t="s">
        <v>3905</v>
      </c>
      <c r="C1145" s="2" t="s">
        <v>24</v>
      </c>
      <c r="D1145" s="4">
        <v>23500000</v>
      </c>
      <c r="E1145" s="2" t="s">
        <v>3438</v>
      </c>
      <c r="F1145" s="2">
        <v>51.2</v>
      </c>
      <c r="G1145" s="2">
        <v>48.8</v>
      </c>
      <c r="H1145" s="2" t="s">
        <v>26</v>
      </c>
      <c r="I1145" s="2" t="str">
        <f t="shared" si="34"/>
        <v/>
      </c>
      <c r="J1145" s="2">
        <f t="shared" si="35"/>
        <v>1</v>
      </c>
      <c r="K1145" s="2">
        <v>2012</v>
      </c>
      <c r="L1145" s="2" t="s">
        <v>21</v>
      </c>
    </row>
    <row r="1146" spans="1:12" x14ac:dyDescent="0.2">
      <c r="A1146" s="1" t="s">
        <v>363</v>
      </c>
      <c r="B1146" s="2" t="s">
        <v>5525</v>
      </c>
      <c r="C1146" s="2" t="s">
        <v>15</v>
      </c>
      <c r="D1146" s="2" t="s">
        <v>5526</v>
      </c>
      <c r="E1146" s="2" t="s">
        <v>4991</v>
      </c>
      <c r="F1146" s="2">
        <v>51.2</v>
      </c>
      <c r="G1146" s="2">
        <v>48.8</v>
      </c>
      <c r="H1146" s="2" t="s">
        <v>26</v>
      </c>
      <c r="I1146" s="2" t="str">
        <f t="shared" si="34"/>
        <v/>
      </c>
      <c r="J1146" s="2">
        <f t="shared" si="35"/>
        <v>1</v>
      </c>
      <c r="K1146" s="2">
        <v>2003</v>
      </c>
      <c r="L1146" s="2" t="s">
        <v>36</v>
      </c>
    </row>
    <row r="1147" spans="1:12" x14ac:dyDescent="0.2">
      <c r="A1147" s="1" t="s">
        <v>69</v>
      </c>
      <c r="B1147" s="2" t="s">
        <v>448</v>
      </c>
      <c r="C1147" s="2" t="s">
        <v>15</v>
      </c>
      <c r="D1147" s="2" t="s">
        <v>449</v>
      </c>
      <c r="E1147" s="2" t="s">
        <v>395</v>
      </c>
      <c r="F1147" s="2">
        <v>51.2</v>
      </c>
      <c r="G1147" s="2">
        <v>48.8</v>
      </c>
      <c r="H1147" s="2" t="s">
        <v>19</v>
      </c>
      <c r="I1147" s="2">
        <f t="shared" si="34"/>
        <v>1</v>
      </c>
      <c r="J1147" s="2" t="str">
        <f t="shared" si="35"/>
        <v/>
      </c>
      <c r="K1147" s="2">
        <v>2014</v>
      </c>
      <c r="L1147" s="2" t="s">
        <v>21</v>
      </c>
    </row>
    <row r="1148" spans="1:12" x14ac:dyDescent="0.2">
      <c r="A1148" s="1" t="s">
        <v>141</v>
      </c>
      <c r="B1148" s="2" t="s">
        <v>3455</v>
      </c>
      <c r="C1148" s="2" t="s">
        <v>24</v>
      </c>
      <c r="D1148" s="2">
        <v>32800000</v>
      </c>
      <c r="E1148" s="2" t="s">
        <v>3438</v>
      </c>
      <c r="F1148" s="2">
        <v>51.21</v>
      </c>
      <c r="G1148" s="2">
        <v>48.79</v>
      </c>
      <c r="H1148" s="2" t="s">
        <v>26</v>
      </c>
      <c r="I1148" s="2" t="str">
        <f t="shared" si="34"/>
        <v/>
      </c>
      <c r="J1148" s="2">
        <f t="shared" si="35"/>
        <v>1</v>
      </c>
      <c r="K1148" s="2">
        <v>2020</v>
      </c>
      <c r="L1148" s="2" t="s">
        <v>21</v>
      </c>
    </row>
    <row r="1149" spans="1:12" x14ac:dyDescent="0.2">
      <c r="A1149" s="1" t="s">
        <v>280</v>
      </c>
      <c r="B1149" s="2" t="s">
        <v>3687</v>
      </c>
      <c r="C1149" s="2" t="s">
        <v>24</v>
      </c>
      <c r="D1149" s="4">
        <v>4000000</v>
      </c>
      <c r="E1149" s="2" t="s">
        <v>3438</v>
      </c>
      <c r="F1149" s="2">
        <v>51.23</v>
      </c>
      <c r="G1149" s="2">
        <v>48.77</v>
      </c>
      <c r="H1149" s="2" t="s">
        <v>26</v>
      </c>
      <c r="I1149" s="2" t="str">
        <f t="shared" si="34"/>
        <v/>
      </c>
      <c r="J1149" s="2">
        <f t="shared" si="35"/>
        <v>1</v>
      </c>
      <c r="K1149" s="2">
        <v>2014</v>
      </c>
      <c r="L1149" s="2" t="s">
        <v>49</v>
      </c>
    </row>
    <row r="1150" spans="1:12" x14ac:dyDescent="0.2">
      <c r="A1150" s="1" t="s">
        <v>491</v>
      </c>
      <c r="B1150" s="2" t="s">
        <v>2135</v>
      </c>
      <c r="C1150" s="2" t="s">
        <v>15</v>
      </c>
      <c r="D1150" s="2" t="s">
        <v>2136</v>
      </c>
      <c r="E1150" s="2" t="s">
        <v>2120</v>
      </c>
      <c r="F1150" s="2">
        <v>51.27</v>
      </c>
      <c r="G1150" s="2">
        <v>48.73</v>
      </c>
      <c r="H1150" s="2" t="s">
        <v>26</v>
      </c>
      <c r="I1150" s="2" t="str">
        <f t="shared" si="34"/>
        <v/>
      </c>
      <c r="J1150" s="2">
        <f t="shared" si="35"/>
        <v>1</v>
      </c>
      <c r="K1150" s="2">
        <v>2011</v>
      </c>
      <c r="L1150" s="2" t="s">
        <v>36</v>
      </c>
    </row>
    <row r="1151" spans="1:12" x14ac:dyDescent="0.2">
      <c r="A1151" s="1" t="s">
        <v>280</v>
      </c>
      <c r="B1151" s="2" t="s">
        <v>1340</v>
      </c>
      <c r="C1151" s="2" t="s">
        <v>15</v>
      </c>
      <c r="D1151" s="2" t="s">
        <v>1341</v>
      </c>
      <c r="E1151" s="2" t="s">
        <v>395</v>
      </c>
      <c r="F1151" s="2">
        <v>51.3</v>
      </c>
      <c r="G1151" s="2">
        <v>48.7</v>
      </c>
      <c r="H1151" s="2" t="s">
        <v>19</v>
      </c>
      <c r="I1151" s="2">
        <f t="shared" si="34"/>
        <v>1</v>
      </c>
      <c r="J1151" s="2" t="str">
        <f t="shared" si="35"/>
        <v/>
      </c>
      <c r="K1151" s="2">
        <v>1998</v>
      </c>
      <c r="L1151" s="2" t="s">
        <v>21</v>
      </c>
    </row>
    <row r="1152" spans="1:12" x14ac:dyDescent="0.2">
      <c r="A1152" s="1" t="s">
        <v>308</v>
      </c>
      <c r="B1152" s="2" t="s">
        <v>4116</v>
      </c>
      <c r="C1152" s="2" t="s">
        <v>24</v>
      </c>
      <c r="D1152" s="4">
        <v>90000000</v>
      </c>
      <c r="E1152" s="2" t="s">
        <v>3438</v>
      </c>
      <c r="F1152" s="2">
        <v>51.3</v>
      </c>
      <c r="G1152" s="2">
        <v>48.7</v>
      </c>
      <c r="H1152" s="2" t="s">
        <v>26</v>
      </c>
      <c r="I1152" s="2" t="str">
        <f t="shared" si="34"/>
        <v/>
      </c>
      <c r="J1152" s="2">
        <f t="shared" si="35"/>
        <v>1</v>
      </c>
      <c r="K1152" s="2">
        <v>2012</v>
      </c>
      <c r="L1152" s="2" t="s">
        <v>21</v>
      </c>
    </row>
    <row r="1153" spans="1:12" x14ac:dyDescent="0.2">
      <c r="A1153" s="1" t="s">
        <v>374</v>
      </c>
      <c r="B1153" s="2" t="s">
        <v>443</v>
      </c>
      <c r="C1153" s="2" t="s">
        <v>15</v>
      </c>
      <c r="D1153" s="2" t="s">
        <v>2518</v>
      </c>
      <c r="E1153" s="2" t="s">
        <v>2175</v>
      </c>
      <c r="F1153" s="2">
        <v>51.32</v>
      </c>
      <c r="G1153" s="2">
        <v>48.68</v>
      </c>
      <c r="H1153" s="2" t="s">
        <v>19</v>
      </c>
      <c r="I1153" s="2">
        <f t="shared" si="34"/>
        <v>1</v>
      </c>
      <c r="J1153" s="2" t="str">
        <f t="shared" si="35"/>
        <v/>
      </c>
      <c r="K1153" s="2">
        <v>2018</v>
      </c>
      <c r="L1153" s="2" t="s">
        <v>21</v>
      </c>
    </row>
    <row r="1154" spans="1:12" x14ac:dyDescent="0.2">
      <c r="A1154" s="1" t="s">
        <v>308</v>
      </c>
      <c r="B1154" s="2" t="s">
        <v>3764</v>
      </c>
      <c r="C1154" s="2" t="s">
        <v>24</v>
      </c>
      <c r="D1154" s="2">
        <v>2100000</v>
      </c>
      <c r="E1154" s="2" t="s">
        <v>3438</v>
      </c>
      <c r="F1154" s="2">
        <v>51.32</v>
      </c>
      <c r="G1154" s="2">
        <v>48.68</v>
      </c>
      <c r="H1154" s="2" t="s">
        <v>26</v>
      </c>
      <c r="I1154" s="2" t="str">
        <f t="shared" ref="I1154:I1217" si="36" xml:space="preserve"> IF(H1154="Pass", 1, "")</f>
        <v/>
      </c>
      <c r="J1154" s="2">
        <f t="shared" ref="J1154:J1217" si="37" xml:space="preserve"> IF(H1154="Fail", 1, "")</f>
        <v>1</v>
      </c>
      <c r="K1154" s="2">
        <v>2018</v>
      </c>
      <c r="L1154" s="2" t="s">
        <v>21</v>
      </c>
    </row>
    <row r="1155" spans="1:12" x14ac:dyDescent="0.2">
      <c r="A1155" s="1" t="s">
        <v>269</v>
      </c>
      <c r="B1155" s="2" t="s">
        <v>269</v>
      </c>
      <c r="C1155" s="2" t="s">
        <v>15</v>
      </c>
      <c r="D1155" s="2" t="s">
        <v>516</v>
      </c>
      <c r="E1155" s="2" t="s">
        <v>2175</v>
      </c>
      <c r="F1155" s="2">
        <v>51.33</v>
      </c>
      <c r="G1155" s="2">
        <v>48.67</v>
      </c>
      <c r="H1155" s="2" t="s">
        <v>19</v>
      </c>
      <c r="I1155" s="2">
        <f t="shared" si="36"/>
        <v>1</v>
      </c>
      <c r="J1155" s="2" t="str">
        <f t="shared" si="37"/>
        <v/>
      </c>
      <c r="K1155" s="2">
        <v>2016</v>
      </c>
      <c r="L1155" s="2" t="s">
        <v>21</v>
      </c>
    </row>
    <row r="1156" spans="1:12" x14ac:dyDescent="0.2">
      <c r="A1156" s="1" t="s">
        <v>100</v>
      </c>
      <c r="B1156" s="2" t="s">
        <v>2110</v>
      </c>
      <c r="C1156" s="2" t="s">
        <v>15</v>
      </c>
      <c r="D1156" s="2" t="s">
        <v>2111</v>
      </c>
      <c r="E1156" s="2" t="s">
        <v>2105</v>
      </c>
      <c r="F1156" s="2">
        <v>51.38</v>
      </c>
      <c r="G1156" s="2">
        <v>48.62</v>
      </c>
      <c r="H1156" s="2" t="s">
        <v>26</v>
      </c>
      <c r="I1156" s="2" t="str">
        <f t="shared" si="36"/>
        <v/>
      </c>
      <c r="J1156" s="2">
        <f t="shared" si="37"/>
        <v>1</v>
      </c>
      <c r="K1156" s="2">
        <v>2016</v>
      </c>
      <c r="L1156" s="2" t="s">
        <v>49</v>
      </c>
    </row>
    <row r="1157" spans="1:12" x14ac:dyDescent="0.2">
      <c r="A1157" s="1" t="s">
        <v>363</v>
      </c>
      <c r="B1157" s="2" t="s">
        <v>2195</v>
      </c>
      <c r="C1157" s="2" t="s">
        <v>15</v>
      </c>
      <c r="D1157" s="2" t="s">
        <v>2196</v>
      </c>
      <c r="E1157" s="2" t="s">
        <v>2175</v>
      </c>
      <c r="F1157" s="2">
        <v>51.39</v>
      </c>
      <c r="G1157" s="2">
        <v>48.61</v>
      </c>
      <c r="H1157" s="2" t="s">
        <v>19</v>
      </c>
      <c r="I1157" s="2">
        <f t="shared" si="36"/>
        <v>1</v>
      </c>
      <c r="J1157" s="2" t="str">
        <f t="shared" si="37"/>
        <v/>
      </c>
      <c r="K1157" s="2">
        <v>2020</v>
      </c>
      <c r="L1157" s="2" t="s">
        <v>21</v>
      </c>
    </row>
    <row r="1158" spans="1:12" x14ac:dyDescent="0.2">
      <c r="A1158" s="1" t="s">
        <v>13</v>
      </c>
      <c r="B1158" s="2" t="s">
        <v>746</v>
      </c>
      <c r="C1158" s="2" t="s">
        <v>15</v>
      </c>
      <c r="D1158" s="2" t="s">
        <v>863</v>
      </c>
      <c r="E1158" s="2" t="s">
        <v>395</v>
      </c>
      <c r="F1158" s="2">
        <v>51.4</v>
      </c>
      <c r="G1158" s="2">
        <v>48.6</v>
      </c>
      <c r="H1158" s="2" t="s">
        <v>19</v>
      </c>
      <c r="I1158" s="2">
        <f t="shared" si="36"/>
        <v>1</v>
      </c>
      <c r="J1158" s="2" t="str">
        <f t="shared" si="37"/>
        <v/>
      </c>
      <c r="K1158" s="2">
        <v>2008</v>
      </c>
      <c r="L1158" s="2" t="s">
        <v>21</v>
      </c>
    </row>
    <row r="1159" spans="1:12" x14ac:dyDescent="0.2">
      <c r="A1159" s="1" t="s">
        <v>13</v>
      </c>
      <c r="B1159" s="2" t="s">
        <v>1403</v>
      </c>
      <c r="C1159" s="2" t="s">
        <v>15</v>
      </c>
      <c r="D1159" s="2" t="s">
        <v>1404</v>
      </c>
      <c r="E1159" s="2" t="s">
        <v>395</v>
      </c>
      <c r="F1159" s="2">
        <v>51.4</v>
      </c>
      <c r="G1159" s="2">
        <v>48.6</v>
      </c>
      <c r="H1159" s="2" t="s">
        <v>19</v>
      </c>
      <c r="I1159" s="2">
        <f t="shared" si="36"/>
        <v>1</v>
      </c>
      <c r="J1159" s="2" t="str">
        <f t="shared" si="37"/>
        <v/>
      </c>
      <c r="K1159" s="2">
        <v>1996</v>
      </c>
      <c r="L1159" s="2" t="s">
        <v>21</v>
      </c>
    </row>
    <row r="1160" spans="1:12" x14ac:dyDescent="0.2">
      <c r="A1160" s="1" t="s">
        <v>22</v>
      </c>
      <c r="B1160" s="2" t="s">
        <v>4252</v>
      </c>
      <c r="C1160" s="2" t="s">
        <v>24</v>
      </c>
      <c r="D1160" s="4">
        <v>24700000</v>
      </c>
      <c r="E1160" s="2" t="s">
        <v>3438</v>
      </c>
      <c r="F1160" s="2">
        <v>51.4</v>
      </c>
      <c r="G1160" s="2">
        <v>48.6</v>
      </c>
      <c r="H1160" s="2" t="s">
        <v>26</v>
      </c>
      <c r="I1160" s="2" t="str">
        <f t="shared" si="36"/>
        <v/>
      </c>
      <c r="J1160" s="2">
        <f t="shared" si="37"/>
        <v>1</v>
      </c>
      <c r="K1160" s="2">
        <v>2010</v>
      </c>
      <c r="L1160" s="2" t="s">
        <v>49</v>
      </c>
    </row>
    <row r="1161" spans="1:12" x14ac:dyDescent="0.2">
      <c r="A1161" s="1" t="s">
        <v>22</v>
      </c>
      <c r="B1161" s="2" t="s">
        <v>5753</v>
      </c>
      <c r="C1161" s="2" t="s">
        <v>24</v>
      </c>
      <c r="D1161" s="4">
        <v>338000000</v>
      </c>
      <c r="E1161" s="2" t="s">
        <v>5690</v>
      </c>
      <c r="F1161" s="2">
        <v>51.4</v>
      </c>
      <c r="G1161" s="2">
        <v>48.6</v>
      </c>
      <c r="H1161" s="2" t="s">
        <v>26</v>
      </c>
      <c r="I1161" s="2" t="str">
        <f t="shared" si="36"/>
        <v/>
      </c>
      <c r="J1161" s="2">
        <f t="shared" si="37"/>
        <v>1</v>
      </c>
      <c r="K1161" s="2">
        <v>2006</v>
      </c>
      <c r="L1161" s="2" t="s">
        <v>21</v>
      </c>
    </row>
    <row r="1162" spans="1:12" x14ac:dyDescent="0.2">
      <c r="A1162" s="1" t="s">
        <v>248</v>
      </c>
      <c r="B1162" s="2" t="s">
        <v>4205</v>
      </c>
      <c r="C1162" s="2" t="s">
        <v>24</v>
      </c>
      <c r="D1162" s="4">
        <v>9750000</v>
      </c>
      <c r="E1162" s="2" t="s">
        <v>3438</v>
      </c>
      <c r="F1162" s="2">
        <v>51.4</v>
      </c>
      <c r="G1162" s="2">
        <v>48.6</v>
      </c>
      <c r="H1162" s="2" t="s">
        <v>26</v>
      </c>
      <c r="I1162" s="2" t="str">
        <f t="shared" si="36"/>
        <v/>
      </c>
      <c r="J1162" s="2">
        <f t="shared" si="37"/>
        <v>1</v>
      </c>
      <c r="K1162" s="2">
        <v>1994</v>
      </c>
      <c r="L1162" s="2" t="s">
        <v>21</v>
      </c>
    </row>
    <row r="1163" spans="1:12" x14ac:dyDescent="0.2">
      <c r="A1163" s="1" t="s">
        <v>116</v>
      </c>
      <c r="B1163" s="2" t="s">
        <v>208</v>
      </c>
      <c r="C1163" s="2" t="s">
        <v>15</v>
      </c>
      <c r="D1163" s="2" t="s">
        <v>3161</v>
      </c>
      <c r="E1163" s="2" t="s">
        <v>2175</v>
      </c>
      <c r="F1163" s="2">
        <v>51.4</v>
      </c>
      <c r="G1163" s="2">
        <v>48.6</v>
      </c>
      <c r="H1163" s="2" t="s">
        <v>26</v>
      </c>
      <c r="I1163" s="2" t="str">
        <f t="shared" si="36"/>
        <v/>
      </c>
      <c r="J1163" s="2">
        <f t="shared" si="37"/>
        <v>1</v>
      </c>
      <c r="K1163" s="2">
        <v>1998</v>
      </c>
      <c r="L1163" s="2" t="s">
        <v>21</v>
      </c>
    </row>
    <row r="1164" spans="1:12" x14ac:dyDescent="0.2">
      <c r="A1164" s="1" t="s">
        <v>45</v>
      </c>
      <c r="B1164" s="2" t="s">
        <v>879</v>
      </c>
      <c r="C1164" s="2" t="s">
        <v>15</v>
      </c>
      <c r="D1164" s="2" t="s">
        <v>2604</v>
      </c>
      <c r="E1164" s="2" t="s">
        <v>2175</v>
      </c>
      <c r="F1164" s="2">
        <v>51.4</v>
      </c>
      <c r="G1164" s="2">
        <v>48.6</v>
      </c>
      <c r="H1164" s="2" t="s">
        <v>19</v>
      </c>
      <c r="I1164" s="2">
        <f t="shared" si="36"/>
        <v>1</v>
      </c>
      <c r="J1164" s="2" t="str">
        <f t="shared" si="37"/>
        <v/>
      </c>
      <c r="K1164" s="2">
        <v>2018</v>
      </c>
      <c r="L1164" s="2" t="s">
        <v>21</v>
      </c>
    </row>
    <row r="1165" spans="1:12" x14ac:dyDescent="0.2">
      <c r="A1165" s="1" t="s">
        <v>363</v>
      </c>
      <c r="B1165" s="2" t="s">
        <v>488</v>
      </c>
      <c r="C1165" s="2" t="s">
        <v>15</v>
      </c>
      <c r="D1165" s="2" t="s">
        <v>520</v>
      </c>
      <c r="E1165" s="2" t="s">
        <v>2175</v>
      </c>
      <c r="F1165" s="2">
        <v>51.43</v>
      </c>
      <c r="G1165" s="2">
        <v>48.57</v>
      </c>
      <c r="H1165" s="2" t="s">
        <v>19</v>
      </c>
      <c r="I1165" s="2">
        <f t="shared" si="36"/>
        <v>1</v>
      </c>
      <c r="J1165" s="2" t="str">
        <f t="shared" si="37"/>
        <v/>
      </c>
      <c r="K1165" s="2">
        <v>2016</v>
      </c>
      <c r="L1165" s="2" t="s">
        <v>21</v>
      </c>
    </row>
    <row r="1166" spans="1:12" x14ac:dyDescent="0.2">
      <c r="A1166" s="1" t="s">
        <v>13</v>
      </c>
      <c r="B1166" s="2" t="s">
        <v>2281</v>
      </c>
      <c r="C1166" s="2" t="s">
        <v>15</v>
      </c>
      <c r="D1166" s="2" t="s">
        <v>2282</v>
      </c>
      <c r="E1166" s="2" t="s">
        <v>2175</v>
      </c>
      <c r="F1166" s="2">
        <v>51.49</v>
      </c>
      <c r="G1166" s="2">
        <v>48.51</v>
      </c>
      <c r="H1166" s="2" t="s">
        <v>19</v>
      </c>
      <c r="I1166" s="2">
        <f t="shared" si="36"/>
        <v>1</v>
      </c>
      <c r="J1166" s="2" t="str">
        <f t="shared" si="37"/>
        <v/>
      </c>
      <c r="K1166" s="2">
        <v>2020</v>
      </c>
      <c r="L1166" s="2" t="s">
        <v>21</v>
      </c>
    </row>
    <row r="1167" spans="1:12" x14ac:dyDescent="0.2">
      <c r="A1167" s="1" t="s">
        <v>391</v>
      </c>
      <c r="B1167" s="2" t="s">
        <v>446</v>
      </c>
      <c r="C1167" s="2" t="s">
        <v>42</v>
      </c>
      <c r="D1167" s="2" t="s">
        <v>447</v>
      </c>
      <c r="E1167" s="2" t="s">
        <v>395</v>
      </c>
      <c r="F1167" s="2">
        <v>51.6</v>
      </c>
      <c r="G1167" s="2">
        <v>48.5</v>
      </c>
      <c r="H1167" s="2" t="s">
        <v>19</v>
      </c>
      <c r="I1167" s="2">
        <f t="shared" si="36"/>
        <v>1</v>
      </c>
      <c r="J1167" s="2" t="str">
        <f t="shared" si="37"/>
        <v/>
      </c>
      <c r="K1167" s="2">
        <v>2014</v>
      </c>
      <c r="L1167" s="2" t="s">
        <v>21</v>
      </c>
    </row>
    <row r="1168" spans="1:12" x14ac:dyDescent="0.2">
      <c r="A1168" s="1" t="s">
        <v>122</v>
      </c>
      <c r="B1168" s="2" t="s">
        <v>4392</v>
      </c>
      <c r="C1168" s="2" t="s">
        <v>24</v>
      </c>
      <c r="D1168" s="4">
        <v>87000000</v>
      </c>
      <c r="E1168" s="2" t="s">
        <v>3438</v>
      </c>
      <c r="F1168" s="2">
        <v>51.5</v>
      </c>
      <c r="G1168" s="2">
        <v>48.5</v>
      </c>
      <c r="H1168" s="2" t="s">
        <v>26</v>
      </c>
      <c r="I1168" s="2" t="str">
        <f t="shared" si="36"/>
        <v/>
      </c>
      <c r="J1168" s="2">
        <f t="shared" si="37"/>
        <v>1</v>
      </c>
      <c r="K1168" s="2">
        <v>2008</v>
      </c>
      <c r="L1168" s="2" t="s">
        <v>49</v>
      </c>
    </row>
    <row r="1169" spans="1:12" x14ac:dyDescent="0.2">
      <c r="A1169" s="1" t="s">
        <v>339</v>
      </c>
      <c r="B1169" s="2" t="s">
        <v>476</v>
      </c>
      <c r="C1169" s="2" t="s">
        <v>15</v>
      </c>
      <c r="D1169" s="2" t="s">
        <v>2825</v>
      </c>
      <c r="E1169" s="2" t="s">
        <v>2175</v>
      </c>
      <c r="F1169" s="2">
        <v>51.5</v>
      </c>
      <c r="G1169" s="2">
        <v>48.5</v>
      </c>
      <c r="H1169" s="2" t="s">
        <v>19</v>
      </c>
      <c r="I1169" s="2">
        <f t="shared" si="36"/>
        <v>1</v>
      </c>
      <c r="J1169" s="2" t="str">
        <f t="shared" si="37"/>
        <v/>
      </c>
      <c r="K1169" s="2">
        <v>2016</v>
      </c>
      <c r="L1169" s="2" t="s">
        <v>21</v>
      </c>
    </row>
    <row r="1170" spans="1:12" x14ac:dyDescent="0.2">
      <c r="A1170" s="1" t="s">
        <v>79</v>
      </c>
      <c r="B1170" s="2" t="s">
        <v>4442</v>
      </c>
      <c r="C1170" s="2" t="s">
        <v>24</v>
      </c>
      <c r="D1170" s="4">
        <v>44500000</v>
      </c>
      <c r="E1170" s="2" t="s">
        <v>3438</v>
      </c>
      <c r="F1170" s="2">
        <v>51.5</v>
      </c>
      <c r="G1170" s="2">
        <v>48.5</v>
      </c>
      <c r="H1170" s="2" t="s">
        <v>26</v>
      </c>
      <c r="I1170" s="2" t="str">
        <f t="shared" si="36"/>
        <v/>
      </c>
      <c r="J1170" s="2">
        <f t="shared" si="37"/>
        <v>1</v>
      </c>
      <c r="K1170" s="2">
        <v>2006</v>
      </c>
      <c r="L1170" s="2" t="s">
        <v>49</v>
      </c>
    </row>
    <row r="1171" spans="1:12" x14ac:dyDescent="0.2">
      <c r="A1171" s="1" t="s">
        <v>23</v>
      </c>
      <c r="B1171" s="2" t="s">
        <v>23</v>
      </c>
      <c r="C1171" s="2" t="s">
        <v>24</v>
      </c>
      <c r="D1171" s="4">
        <v>200000000</v>
      </c>
      <c r="E1171" s="2" t="s">
        <v>395</v>
      </c>
      <c r="F1171" s="2">
        <v>51.5</v>
      </c>
      <c r="G1171" s="2">
        <v>48.5</v>
      </c>
      <c r="H1171" s="2" t="s">
        <v>19</v>
      </c>
      <c r="I1171" s="2">
        <f t="shared" si="36"/>
        <v>1</v>
      </c>
      <c r="J1171" s="2" t="str">
        <f t="shared" si="37"/>
        <v/>
      </c>
      <c r="K1171" s="2">
        <v>2002</v>
      </c>
      <c r="L1171" s="2" t="s">
        <v>49</v>
      </c>
    </row>
    <row r="1172" spans="1:12" x14ac:dyDescent="0.2">
      <c r="A1172" s="1" t="s">
        <v>87</v>
      </c>
      <c r="B1172" s="2" t="s">
        <v>1143</v>
      </c>
      <c r="C1172" s="2" t="s">
        <v>15</v>
      </c>
      <c r="D1172" s="2" t="s">
        <v>1702</v>
      </c>
      <c r="E1172" s="2" t="s">
        <v>1692</v>
      </c>
      <c r="F1172" s="2">
        <v>51.51</v>
      </c>
      <c r="G1172" s="2">
        <v>48.49</v>
      </c>
      <c r="H1172" s="2" t="s">
        <v>26</v>
      </c>
      <c r="I1172" s="2" t="str">
        <f t="shared" si="36"/>
        <v/>
      </c>
      <c r="J1172" s="2">
        <f t="shared" si="37"/>
        <v>1</v>
      </c>
      <c r="K1172" s="2">
        <v>2020</v>
      </c>
      <c r="L1172" s="2" t="s">
        <v>49</v>
      </c>
    </row>
    <row r="1173" spans="1:12" x14ac:dyDescent="0.2">
      <c r="A1173" s="1" t="s">
        <v>205</v>
      </c>
      <c r="B1173" s="2" t="s">
        <v>502</v>
      </c>
      <c r="C1173" s="2" t="s">
        <v>15</v>
      </c>
      <c r="D1173" s="2" t="s">
        <v>503</v>
      </c>
      <c r="E1173" s="2" t="s">
        <v>395</v>
      </c>
      <c r="F1173" s="2">
        <v>51.6</v>
      </c>
      <c r="G1173" s="2">
        <v>48.4</v>
      </c>
      <c r="H1173" s="2" t="s">
        <v>19</v>
      </c>
      <c r="I1173" s="2">
        <f t="shared" si="36"/>
        <v>1</v>
      </c>
      <c r="J1173" s="2" t="str">
        <f t="shared" si="37"/>
        <v/>
      </c>
      <c r="K1173" s="2">
        <v>2014</v>
      </c>
      <c r="L1173" s="2" t="s">
        <v>21</v>
      </c>
    </row>
    <row r="1174" spans="1:12" x14ac:dyDescent="0.2">
      <c r="A1174" s="1" t="s">
        <v>943</v>
      </c>
      <c r="B1174" s="2" t="s">
        <v>944</v>
      </c>
      <c r="C1174" s="2" t="s">
        <v>15</v>
      </c>
      <c r="D1174" s="2" t="s">
        <v>1921</v>
      </c>
      <c r="E1174" s="2" t="s">
        <v>1811</v>
      </c>
      <c r="F1174" s="2">
        <v>51.6</v>
      </c>
      <c r="G1174" s="2">
        <v>48.4</v>
      </c>
      <c r="H1174" s="2" t="s">
        <v>26</v>
      </c>
      <c r="I1174" s="2" t="str">
        <f t="shared" si="36"/>
        <v/>
      </c>
      <c r="J1174" s="2">
        <f t="shared" si="37"/>
        <v>1</v>
      </c>
      <c r="K1174" s="2">
        <v>1998</v>
      </c>
      <c r="L1174" s="2" t="s">
        <v>21</v>
      </c>
    </row>
    <row r="1175" spans="1:12" x14ac:dyDescent="0.2">
      <c r="A1175" s="1" t="s">
        <v>177</v>
      </c>
      <c r="B1175" s="2" t="s">
        <v>178</v>
      </c>
      <c r="C1175" s="2" t="s">
        <v>15</v>
      </c>
      <c r="D1175" s="2" t="s">
        <v>955</v>
      </c>
      <c r="E1175" s="2" t="s">
        <v>395</v>
      </c>
      <c r="F1175" s="2">
        <v>51.6</v>
      </c>
      <c r="G1175" s="2">
        <v>48.4</v>
      </c>
      <c r="H1175" s="2" t="s">
        <v>19</v>
      </c>
      <c r="I1175" s="2">
        <f t="shared" si="36"/>
        <v>1</v>
      </c>
      <c r="J1175" s="2" t="str">
        <f t="shared" si="37"/>
        <v/>
      </c>
      <c r="K1175" s="2">
        <v>2006</v>
      </c>
      <c r="L1175" s="2" t="s">
        <v>21</v>
      </c>
    </row>
    <row r="1176" spans="1:12" x14ac:dyDescent="0.2">
      <c r="A1176" s="1" t="s">
        <v>978</v>
      </c>
      <c r="B1176" s="2" t="s">
        <v>979</v>
      </c>
      <c r="C1176" s="2" t="s">
        <v>15</v>
      </c>
      <c r="D1176" s="2" t="s">
        <v>1757</v>
      </c>
      <c r="E1176" s="2" t="s">
        <v>1692</v>
      </c>
      <c r="F1176" s="2">
        <v>51.6</v>
      </c>
      <c r="G1176" s="2">
        <v>48.4</v>
      </c>
      <c r="H1176" s="2" t="s">
        <v>26</v>
      </c>
      <c r="I1176" s="2" t="str">
        <f t="shared" si="36"/>
        <v/>
      </c>
      <c r="J1176" s="2">
        <f t="shared" si="37"/>
        <v>1</v>
      </c>
      <c r="K1176" s="2">
        <v>2006</v>
      </c>
      <c r="L1176" s="2" t="s">
        <v>49</v>
      </c>
    </row>
    <row r="1177" spans="1:12" x14ac:dyDescent="0.2">
      <c r="A1177" s="1" t="s">
        <v>69</v>
      </c>
      <c r="B1177" s="2" t="s">
        <v>515</v>
      </c>
      <c r="C1177" s="2" t="s">
        <v>15</v>
      </c>
      <c r="D1177" s="2" t="s">
        <v>634</v>
      </c>
      <c r="E1177" s="2" t="s">
        <v>395</v>
      </c>
      <c r="F1177" s="2">
        <v>51.6</v>
      </c>
      <c r="G1177" s="2">
        <v>48.4</v>
      </c>
      <c r="H1177" s="2" t="s">
        <v>19</v>
      </c>
      <c r="I1177" s="2">
        <f t="shared" si="36"/>
        <v>1</v>
      </c>
      <c r="J1177" s="2" t="str">
        <f t="shared" si="37"/>
        <v/>
      </c>
      <c r="K1177" s="2">
        <v>2012</v>
      </c>
      <c r="L1177" s="2" t="s">
        <v>21</v>
      </c>
    </row>
    <row r="1178" spans="1:12" x14ac:dyDescent="0.2">
      <c r="A1178" s="1" t="s">
        <v>308</v>
      </c>
      <c r="B1178" s="2" t="s">
        <v>1033</v>
      </c>
      <c r="C1178" s="2" t="s">
        <v>15</v>
      </c>
      <c r="D1178" s="2" t="s">
        <v>1100</v>
      </c>
      <c r="E1178" s="2" t="s">
        <v>395</v>
      </c>
      <c r="F1178" s="2">
        <v>51.6</v>
      </c>
      <c r="G1178" s="2">
        <v>48.4</v>
      </c>
      <c r="H1178" s="2" t="s">
        <v>19</v>
      </c>
      <c r="I1178" s="2">
        <f t="shared" si="36"/>
        <v>1</v>
      </c>
      <c r="J1178" s="2" t="str">
        <f t="shared" si="37"/>
        <v/>
      </c>
      <c r="K1178" s="2">
        <v>2004</v>
      </c>
      <c r="L1178" s="2" t="s">
        <v>21</v>
      </c>
    </row>
    <row r="1179" spans="1:12" x14ac:dyDescent="0.2">
      <c r="A1179" s="1" t="s">
        <v>308</v>
      </c>
      <c r="B1179" s="2" t="s">
        <v>3691</v>
      </c>
      <c r="C1179" s="2" t="s">
        <v>24</v>
      </c>
      <c r="D1179" s="4">
        <v>41000000</v>
      </c>
      <c r="E1179" s="2" t="s">
        <v>3438</v>
      </c>
      <c r="F1179" s="2">
        <v>51.6</v>
      </c>
      <c r="G1179" s="2">
        <v>48.4</v>
      </c>
      <c r="H1179" s="2" t="s">
        <v>26</v>
      </c>
      <c r="I1179" s="2" t="str">
        <f t="shared" si="36"/>
        <v/>
      </c>
      <c r="J1179" s="2">
        <f t="shared" si="37"/>
        <v>1</v>
      </c>
      <c r="K1179" s="2">
        <v>2006</v>
      </c>
      <c r="L1179" s="2" t="s">
        <v>49</v>
      </c>
    </row>
    <row r="1180" spans="1:12" x14ac:dyDescent="0.2">
      <c r="A1180" s="1" t="s">
        <v>308</v>
      </c>
      <c r="B1180" s="2" t="s">
        <v>4040</v>
      </c>
      <c r="C1180" s="2" t="s">
        <v>24</v>
      </c>
      <c r="D1180" s="4">
        <v>6500000</v>
      </c>
      <c r="E1180" s="2" t="s">
        <v>3438</v>
      </c>
      <c r="F1180" s="2">
        <v>51.65</v>
      </c>
      <c r="G1180" s="2">
        <v>48.35</v>
      </c>
      <c r="H1180" s="2" t="s">
        <v>26</v>
      </c>
      <c r="I1180" s="2" t="str">
        <f t="shared" si="36"/>
        <v/>
      </c>
      <c r="J1180" s="2">
        <f t="shared" si="37"/>
        <v>1</v>
      </c>
      <c r="K1180" s="2">
        <v>2016</v>
      </c>
      <c r="L1180" s="2" t="s">
        <v>49</v>
      </c>
    </row>
    <row r="1181" spans="1:12" x14ac:dyDescent="0.2">
      <c r="A1181" s="1" t="s">
        <v>60</v>
      </c>
      <c r="B1181" s="2" t="s">
        <v>2106</v>
      </c>
      <c r="C1181" s="2" t="s">
        <v>15</v>
      </c>
      <c r="D1181" s="2" t="s">
        <v>4819</v>
      </c>
      <c r="E1181" s="2" t="s">
        <v>4810</v>
      </c>
      <c r="F1181" s="2">
        <v>51.67</v>
      </c>
      <c r="G1181" s="2">
        <v>48.33</v>
      </c>
      <c r="H1181" s="2" t="s">
        <v>26</v>
      </c>
      <c r="I1181" s="2" t="str">
        <f t="shared" si="36"/>
        <v/>
      </c>
      <c r="J1181" s="2">
        <f t="shared" si="37"/>
        <v>1</v>
      </c>
      <c r="K1181" s="2">
        <v>2017</v>
      </c>
      <c r="L1181" s="2" t="s">
        <v>36</v>
      </c>
    </row>
    <row r="1182" spans="1:12" x14ac:dyDescent="0.2">
      <c r="A1182" s="1" t="s">
        <v>60</v>
      </c>
      <c r="B1182" s="2" t="s">
        <v>285</v>
      </c>
      <c r="C1182" s="2" t="s">
        <v>15</v>
      </c>
      <c r="D1182" s="2" t="s">
        <v>2910</v>
      </c>
      <c r="E1182" s="2" t="s">
        <v>2175</v>
      </c>
      <c r="F1182" s="2">
        <v>51.68</v>
      </c>
      <c r="G1182" s="2">
        <v>48.32</v>
      </c>
      <c r="H1182" s="2" t="s">
        <v>26</v>
      </c>
      <c r="I1182" s="2" t="str">
        <f t="shared" si="36"/>
        <v/>
      </c>
      <c r="J1182" s="2">
        <f t="shared" si="37"/>
        <v>1</v>
      </c>
      <c r="K1182" s="2">
        <v>2016</v>
      </c>
      <c r="L1182" s="2" t="s">
        <v>49</v>
      </c>
    </row>
    <row r="1183" spans="1:12" x14ac:dyDescent="0.2">
      <c r="A1183" s="1" t="s">
        <v>205</v>
      </c>
      <c r="B1183" s="2" t="s">
        <v>1626</v>
      </c>
      <c r="C1183" s="2" t="s">
        <v>15</v>
      </c>
      <c r="D1183" s="2" t="s">
        <v>1627</v>
      </c>
      <c r="E1183" s="2" t="s">
        <v>1625</v>
      </c>
      <c r="F1183" s="2">
        <v>51.69</v>
      </c>
      <c r="G1183" s="2">
        <v>48.31</v>
      </c>
      <c r="H1183" s="2" t="s">
        <v>26</v>
      </c>
      <c r="I1183" s="2" t="str">
        <f t="shared" si="36"/>
        <v/>
      </c>
      <c r="J1183" s="2">
        <f t="shared" si="37"/>
        <v>1</v>
      </c>
      <c r="K1183" s="2">
        <v>2020</v>
      </c>
      <c r="L1183" s="2" t="s">
        <v>49</v>
      </c>
    </row>
    <row r="1184" spans="1:12" x14ac:dyDescent="0.2">
      <c r="A1184" s="1" t="s">
        <v>177</v>
      </c>
      <c r="B1184" s="2" t="s">
        <v>635</v>
      </c>
      <c r="C1184" s="2" t="s">
        <v>42</v>
      </c>
      <c r="D1184" s="2" t="s">
        <v>886</v>
      </c>
      <c r="E1184" s="2" t="s">
        <v>395</v>
      </c>
      <c r="F1184" s="2">
        <v>51.7</v>
      </c>
      <c r="G1184" s="2">
        <v>48.3</v>
      </c>
      <c r="H1184" s="2" t="s">
        <v>19</v>
      </c>
      <c r="I1184" s="2">
        <f t="shared" si="36"/>
        <v>1</v>
      </c>
      <c r="J1184" s="2" t="str">
        <f t="shared" si="37"/>
        <v/>
      </c>
      <c r="K1184" s="2">
        <v>2008</v>
      </c>
      <c r="L1184" s="2" t="s">
        <v>21</v>
      </c>
    </row>
    <row r="1185" spans="1:12" x14ac:dyDescent="0.2">
      <c r="A1185" s="1" t="s">
        <v>511</v>
      </c>
      <c r="B1185" s="2" t="s">
        <v>1030</v>
      </c>
      <c r="C1185" s="2" t="s">
        <v>15</v>
      </c>
      <c r="D1185" s="2" t="s">
        <v>1031</v>
      </c>
      <c r="E1185" s="2" t="s">
        <v>395</v>
      </c>
      <c r="F1185" s="2">
        <v>51.7</v>
      </c>
      <c r="G1185" s="2">
        <v>48.3</v>
      </c>
      <c r="H1185" s="2" t="s">
        <v>19</v>
      </c>
      <c r="I1185" s="2">
        <f t="shared" si="36"/>
        <v>1</v>
      </c>
      <c r="J1185" s="2" t="str">
        <f t="shared" si="37"/>
        <v/>
      </c>
      <c r="K1185" s="2">
        <v>2005</v>
      </c>
      <c r="L1185" s="2" t="s">
        <v>77</v>
      </c>
    </row>
    <row r="1186" spans="1:12" x14ac:dyDescent="0.2">
      <c r="A1186" s="1" t="s">
        <v>60</v>
      </c>
      <c r="B1186" s="2" t="s">
        <v>3625</v>
      </c>
      <c r="C1186" s="2" t="s">
        <v>24</v>
      </c>
      <c r="D1186" s="2">
        <v>38950000</v>
      </c>
      <c r="E1186" s="2" t="s">
        <v>3438</v>
      </c>
      <c r="F1186" s="2">
        <v>51.7</v>
      </c>
      <c r="G1186" s="2">
        <v>48.3</v>
      </c>
      <c r="H1186" s="2" t="s">
        <v>26</v>
      </c>
      <c r="I1186" s="2" t="str">
        <f t="shared" si="36"/>
        <v/>
      </c>
      <c r="J1186" s="2">
        <f t="shared" si="37"/>
        <v>1</v>
      </c>
      <c r="K1186" s="2">
        <v>2020</v>
      </c>
      <c r="L1186" s="2" t="s">
        <v>49</v>
      </c>
    </row>
    <row r="1187" spans="1:12" x14ac:dyDescent="0.2">
      <c r="A1187" s="1" t="s">
        <v>296</v>
      </c>
      <c r="B1187" s="2" t="s">
        <v>4141</v>
      </c>
      <c r="C1187" s="2" t="s">
        <v>15</v>
      </c>
      <c r="D1187" s="2" t="s">
        <v>4327</v>
      </c>
      <c r="E1187" s="2" t="s">
        <v>3438</v>
      </c>
      <c r="F1187" s="2">
        <v>51.7</v>
      </c>
      <c r="G1187" s="2">
        <v>48.3</v>
      </c>
      <c r="H1187" s="2" t="s">
        <v>26</v>
      </c>
      <c r="I1187" s="2" t="str">
        <f t="shared" si="36"/>
        <v/>
      </c>
      <c r="J1187" s="2">
        <f t="shared" si="37"/>
        <v>1</v>
      </c>
      <c r="K1187" s="2">
        <v>2010</v>
      </c>
      <c r="L1187" s="2" t="s">
        <v>49</v>
      </c>
    </row>
    <row r="1188" spans="1:12" x14ac:dyDescent="0.2">
      <c r="A1188" s="1" t="s">
        <v>269</v>
      </c>
      <c r="B1188" s="2" t="s">
        <v>3499</v>
      </c>
      <c r="C1188" s="2" t="s">
        <v>24</v>
      </c>
      <c r="D1188" s="2">
        <v>7800000</v>
      </c>
      <c r="E1188" s="2" t="s">
        <v>3438</v>
      </c>
      <c r="F1188" s="2">
        <v>51.72</v>
      </c>
      <c r="G1188" s="2">
        <v>48.28</v>
      </c>
      <c r="H1188" s="2" t="s">
        <v>26</v>
      </c>
      <c r="I1188" s="2" t="str">
        <f t="shared" si="36"/>
        <v/>
      </c>
      <c r="J1188" s="2">
        <f t="shared" si="37"/>
        <v>1</v>
      </c>
      <c r="K1188" s="2">
        <v>2020</v>
      </c>
      <c r="L1188" s="2" t="s">
        <v>21</v>
      </c>
    </row>
    <row r="1189" spans="1:12" x14ac:dyDescent="0.2">
      <c r="A1189" s="1" t="s">
        <v>177</v>
      </c>
      <c r="B1189" s="2" t="s">
        <v>653</v>
      </c>
      <c r="C1189" s="2" t="s">
        <v>15</v>
      </c>
      <c r="D1189" s="2" t="s">
        <v>2891</v>
      </c>
      <c r="E1189" s="2" t="s">
        <v>2175</v>
      </c>
      <c r="F1189" s="2">
        <v>51.73</v>
      </c>
      <c r="G1189" s="2">
        <v>48.27</v>
      </c>
      <c r="H1189" s="2" t="s">
        <v>19</v>
      </c>
      <c r="I1189" s="2">
        <f t="shared" si="36"/>
        <v>1</v>
      </c>
      <c r="J1189" s="2" t="str">
        <f t="shared" si="37"/>
        <v/>
      </c>
      <c r="K1189" s="2">
        <v>2016</v>
      </c>
      <c r="L1189" s="2" t="s">
        <v>21</v>
      </c>
    </row>
    <row r="1190" spans="1:12" x14ac:dyDescent="0.2">
      <c r="A1190" s="1" t="s">
        <v>111</v>
      </c>
      <c r="B1190" s="2" t="s">
        <v>112</v>
      </c>
      <c r="C1190" s="2" t="s">
        <v>15</v>
      </c>
      <c r="D1190" s="2" t="s">
        <v>2228</v>
      </c>
      <c r="E1190" s="2" t="s">
        <v>2175</v>
      </c>
      <c r="F1190" s="2">
        <v>51.76</v>
      </c>
      <c r="G1190" s="2">
        <v>48.24</v>
      </c>
      <c r="H1190" s="2" t="s">
        <v>19</v>
      </c>
      <c r="I1190" s="2">
        <f t="shared" si="36"/>
        <v>1</v>
      </c>
      <c r="J1190" s="2" t="str">
        <f t="shared" si="37"/>
        <v/>
      </c>
      <c r="K1190" s="2">
        <v>2020</v>
      </c>
      <c r="L1190" s="2" t="s">
        <v>21</v>
      </c>
    </row>
    <row r="1191" spans="1:12" x14ac:dyDescent="0.2">
      <c r="A1191" s="1" t="s">
        <v>60</v>
      </c>
      <c r="B1191" s="2" t="s">
        <v>4091</v>
      </c>
      <c r="C1191" s="2" t="s">
        <v>15</v>
      </c>
      <c r="D1191" s="2" t="s">
        <v>4189</v>
      </c>
      <c r="E1191" s="2" t="s">
        <v>3438</v>
      </c>
      <c r="F1191" s="2">
        <v>51.8</v>
      </c>
      <c r="G1191" s="2">
        <v>48.2</v>
      </c>
      <c r="H1191" s="2" t="s">
        <v>26</v>
      </c>
      <c r="I1191" s="2" t="str">
        <f t="shared" si="36"/>
        <v/>
      </c>
      <c r="J1191" s="2">
        <f t="shared" si="37"/>
        <v>1</v>
      </c>
      <c r="K1191" s="2">
        <v>2012</v>
      </c>
      <c r="L1191" s="2" t="s">
        <v>21</v>
      </c>
    </row>
    <row r="1192" spans="1:12" x14ac:dyDescent="0.2">
      <c r="A1192" s="1" t="s">
        <v>79</v>
      </c>
      <c r="B1192" s="2" t="s">
        <v>826</v>
      </c>
      <c r="C1192" s="2" t="s">
        <v>42</v>
      </c>
      <c r="D1192" s="2" t="s">
        <v>827</v>
      </c>
      <c r="E1192" s="2" t="s">
        <v>395</v>
      </c>
      <c r="F1192" s="2">
        <v>51.8</v>
      </c>
      <c r="G1192" s="2">
        <v>48.2</v>
      </c>
      <c r="H1192" s="2" t="s">
        <v>19</v>
      </c>
      <c r="I1192" s="2">
        <f t="shared" si="36"/>
        <v>1</v>
      </c>
      <c r="J1192" s="2" t="str">
        <f t="shared" si="37"/>
        <v/>
      </c>
      <c r="K1192" s="2">
        <v>2008</v>
      </c>
      <c r="L1192" s="2" t="s">
        <v>21</v>
      </c>
    </row>
    <row r="1193" spans="1:12" x14ac:dyDescent="0.2">
      <c r="A1193" s="1" t="s">
        <v>52</v>
      </c>
      <c r="B1193" s="2" t="s">
        <v>591</v>
      </c>
      <c r="C1193" s="2" t="s">
        <v>42</v>
      </c>
      <c r="D1193" s="2" t="s">
        <v>1391</v>
      </c>
      <c r="E1193" s="2" t="s">
        <v>395</v>
      </c>
      <c r="F1193" s="2">
        <v>51.8</v>
      </c>
      <c r="G1193" s="2">
        <v>48.2</v>
      </c>
      <c r="H1193" s="2" t="s">
        <v>19</v>
      </c>
      <c r="I1193" s="2">
        <f t="shared" si="36"/>
        <v>1</v>
      </c>
      <c r="J1193" s="2" t="str">
        <f t="shared" si="37"/>
        <v/>
      </c>
      <c r="K1193" s="2">
        <v>1996</v>
      </c>
      <c r="L1193" s="2" t="s">
        <v>21</v>
      </c>
    </row>
    <row r="1194" spans="1:12" x14ac:dyDescent="0.2">
      <c r="A1194" s="1" t="s">
        <v>32</v>
      </c>
      <c r="B1194" s="2" t="s">
        <v>401</v>
      </c>
      <c r="C1194" s="2" t="s">
        <v>15</v>
      </c>
      <c r="D1194" s="2" t="s">
        <v>1154</v>
      </c>
      <c r="E1194" s="2" t="s">
        <v>395</v>
      </c>
      <c r="F1194" s="2">
        <v>51.8</v>
      </c>
      <c r="G1194" s="2">
        <v>48.2</v>
      </c>
      <c r="H1194" s="2" t="s">
        <v>26</v>
      </c>
      <c r="I1194" s="2" t="str">
        <f t="shared" si="36"/>
        <v/>
      </c>
      <c r="J1194" s="2">
        <f t="shared" si="37"/>
        <v>1</v>
      </c>
      <c r="K1194" s="2">
        <v>2002</v>
      </c>
      <c r="L1194" s="2" t="s">
        <v>21</v>
      </c>
    </row>
    <row r="1195" spans="1:12" x14ac:dyDescent="0.2">
      <c r="A1195" s="1" t="s">
        <v>535</v>
      </c>
      <c r="B1195" s="2" t="s">
        <v>4411</v>
      </c>
      <c r="C1195" s="2" t="s">
        <v>24</v>
      </c>
      <c r="D1195" s="4">
        <v>14500000</v>
      </c>
      <c r="E1195" s="2" t="s">
        <v>3438</v>
      </c>
      <c r="F1195" s="2">
        <v>51.8</v>
      </c>
      <c r="G1195" s="2">
        <v>48.2</v>
      </c>
      <c r="H1195" s="2" t="s">
        <v>26</v>
      </c>
      <c r="I1195" s="2" t="str">
        <f t="shared" si="36"/>
        <v/>
      </c>
      <c r="J1195" s="2">
        <f t="shared" si="37"/>
        <v>1</v>
      </c>
      <c r="K1195" s="2">
        <v>2006</v>
      </c>
      <c r="L1195" s="2" t="s">
        <v>49</v>
      </c>
    </row>
    <row r="1196" spans="1:12" x14ac:dyDescent="0.2">
      <c r="A1196" s="1" t="s">
        <v>23</v>
      </c>
      <c r="B1196" s="2" t="s">
        <v>23</v>
      </c>
      <c r="C1196" s="2" t="s">
        <v>24</v>
      </c>
      <c r="D1196" s="4">
        <v>800000000</v>
      </c>
      <c r="E1196" s="2" t="s">
        <v>3438</v>
      </c>
      <c r="F1196" s="2">
        <v>51.8</v>
      </c>
      <c r="G1196" s="2">
        <v>48.2</v>
      </c>
      <c r="H1196" s="2" t="s">
        <v>19</v>
      </c>
      <c r="I1196" s="2">
        <f t="shared" si="36"/>
        <v>1</v>
      </c>
      <c r="J1196" s="2" t="str">
        <f t="shared" si="37"/>
        <v/>
      </c>
      <c r="K1196" s="2">
        <v>1990</v>
      </c>
      <c r="L1196" s="2" t="s">
        <v>21</v>
      </c>
    </row>
    <row r="1197" spans="1:12" x14ac:dyDescent="0.2">
      <c r="A1197" s="1" t="s">
        <v>296</v>
      </c>
      <c r="B1197" s="2" t="s">
        <v>5691</v>
      </c>
      <c r="C1197" s="2" t="s">
        <v>24</v>
      </c>
      <c r="D1197" s="2">
        <v>496000000</v>
      </c>
      <c r="E1197" s="2" t="s">
        <v>5690</v>
      </c>
      <c r="F1197" s="2">
        <v>51.83</v>
      </c>
      <c r="G1197" s="2">
        <v>48.17</v>
      </c>
      <c r="H1197" s="2" t="s">
        <v>26</v>
      </c>
      <c r="I1197" s="2" t="str">
        <f t="shared" si="36"/>
        <v/>
      </c>
      <c r="J1197" s="2">
        <f t="shared" si="37"/>
        <v>1</v>
      </c>
      <c r="K1197" s="2">
        <v>2020</v>
      </c>
      <c r="L1197" s="2" t="s">
        <v>49</v>
      </c>
    </row>
    <row r="1198" spans="1:12" x14ac:dyDescent="0.2">
      <c r="A1198" s="1" t="s">
        <v>217</v>
      </c>
      <c r="B1198" s="2" t="s">
        <v>5697</v>
      </c>
      <c r="C1198" s="2" t="s">
        <v>24</v>
      </c>
      <c r="D1198" s="2">
        <v>650000000</v>
      </c>
      <c r="E1198" s="2" t="s">
        <v>5690</v>
      </c>
      <c r="F1198" s="2">
        <v>51.86</v>
      </c>
      <c r="G1198" s="2">
        <v>48.14</v>
      </c>
      <c r="H1198" s="2" t="s">
        <v>26</v>
      </c>
      <c r="I1198" s="2" t="str">
        <f t="shared" si="36"/>
        <v/>
      </c>
      <c r="J1198" s="2">
        <f t="shared" si="37"/>
        <v>1</v>
      </c>
      <c r="K1198" s="2">
        <v>2020</v>
      </c>
      <c r="L1198" s="2" t="s">
        <v>49</v>
      </c>
    </row>
    <row r="1199" spans="1:12" x14ac:dyDescent="0.2">
      <c r="A1199" s="1" t="s">
        <v>293</v>
      </c>
      <c r="B1199" s="2" t="s">
        <v>749</v>
      </c>
      <c r="C1199" s="2" t="s">
        <v>15</v>
      </c>
      <c r="D1199" s="2" t="s">
        <v>2964</v>
      </c>
      <c r="E1199" s="2" t="s">
        <v>2175</v>
      </c>
      <c r="F1199" s="2">
        <v>51.86</v>
      </c>
      <c r="G1199" s="2">
        <v>48.14</v>
      </c>
      <c r="H1199" s="2" t="s">
        <v>19</v>
      </c>
      <c r="I1199" s="2">
        <f t="shared" si="36"/>
        <v>1</v>
      </c>
      <c r="J1199" s="2" t="str">
        <f t="shared" si="37"/>
        <v/>
      </c>
      <c r="K1199" s="2">
        <v>2013</v>
      </c>
      <c r="L1199" s="2" t="s">
        <v>36</v>
      </c>
    </row>
    <row r="1200" spans="1:12" x14ac:dyDescent="0.2">
      <c r="A1200" s="1" t="s">
        <v>290</v>
      </c>
      <c r="B1200" s="2" t="s">
        <v>881</v>
      </c>
      <c r="C1200" s="2" t="s">
        <v>15</v>
      </c>
      <c r="D1200" s="2" t="s">
        <v>3038</v>
      </c>
      <c r="E1200" s="2" t="s">
        <v>2175</v>
      </c>
      <c r="F1200" s="2">
        <v>51.87</v>
      </c>
      <c r="G1200" s="2">
        <v>48.13</v>
      </c>
      <c r="H1200" s="2" t="s">
        <v>19</v>
      </c>
      <c r="I1200" s="2">
        <f t="shared" si="36"/>
        <v>1</v>
      </c>
      <c r="J1200" s="2" t="str">
        <f t="shared" si="37"/>
        <v/>
      </c>
      <c r="K1200" s="2">
        <v>2009</v>
      </c>
      <c r="L1200" s="2" t="s">
        <v>36</v>
      </c>
    </row>
    <row r="1201" spans="1:12" x14ac:dyDescent="0.2">
      <c r="A1201" s="1" t="s">
        <v>13</v>
      </c>
      <c r="B1201" s="2" t="s">
        <v>28</v>
      </c>
      <c r="C1201" s="2" t="s">
        <v>15</v>
      </c>
      <c r="D1201" s="2" t="s">
        <v>2304</v>
      </c>
      <c r="E1201" s="2" t="s">
        <v>2175</v>
      </c>
      <c r="F1201" s="2">
        <v>51.89</v>
      </c>
      <c r="G1201" s="2">
        <v>48.11</v>
      </c>
      <c r="H1201" s="2" t="s">
        <v>19</v>
      </c>
      <c r="I1201" s="2">
        <f t="shared" si="36"/>
        <v>1</v>
      </c>
      <c r="J1201" s="2" t="str">
        <f t="shared" si="37"/>
        <v/>
      </c>
      <c r="K1201" s="2">
        <v>2020</v>
      </c>
      <c r="L1201" s="2" t="s">
        <v>21</v>
      </c>
    </row>
    <row r="1202" spans="1:12" x14ac:dyDescent="0.2">
      <c r="A1202" s="1" t="s">
        <v>177</v>
      </c>
      <c r="B1202" s="2" t="s">
        <v>252</v>
      </c>
      <c r="C1202" s="2" t="s">
        <v>42</v>
      </c>
      <c r="D1202" s="2" t="s">
        <v>517</v>
      </c>
      <c r="E1202" s="2" t="s">
        <v>395</v>
      </c>
      <c r="F1202" s="2">
        <v>51.9</v>
      </c>
      <c r="G1202" s="2">
        <v>48.1</v>
      </c>
      <c r="H1202" s="2" t="s">
        <v>19</v>
      </c>
      <c r="I1202" s="2">
        <f t="shared" si="36"/>
        <v>1</v>
      </c>
      <c r="J1202" s="2" t="str">
        <f t="shared" si="37"/>
        <v/>
      </c>
      <c r="K1202" s="2">
        <v>2014</v>
      </c>
      <c r="L1202" s="2" t="s">
        <v>21</v>
      </c>
    </row>
    <row r="1203" spans="1:12" x14ac:dyDescent="0.2">
      <c r="A1203" s="1" t="s">
        <v>177</v>
      </c>
      <c r="B1203" s="2" t="s">
        <v>425</v>
      </c>
      <c r="C1203" s="2" t="s">
        <v>42</v>
      </c>
      <c r="D1203" s="2" t="s">
        <v>1801</v>
      </c>
      <c r="E1203" s="2" t="s">
        <v>1811</v>
      </c>
      <c r="F1203" s="2">
        <v>51.9</v>
      </c>
      <c r="G1203" s="2">
        <v>48.1</v>
      </c>
      <c r="H1203" s="2" t="s">
        <v>26</v>
      </c>
      <c r="I1203" s="2" t="str">
        <f t="shared" si="36"/>
        <v/>
      </c>
      <c r="J1203" s="2">
        <f t="shared" si="37"/>
        <v>1</v>
      </c>
      <c r="K1203" s="2">
        <v>1998</v>
      </c>
      <c r="L1203" s="2" t="s">
        <v>49</v>
      </c>
    </row>
    <row r="1204" spans="1:12" x14ac:dyDescent="0.2">
      <c r="A1204" s="1" t="s">
        <v>13</v>
      </c>
      <c r="B1204" s="2" t="s">
        <v>758</v>
      </c>
      <c r="C1204" s="2" t="s">
        <v>15</v>
      </c>
      <c r="D1204" s="2" t="s">
        <v>1883</v>
      </c>
      <c r="E1204" s="2" t="s">
        <v>1811</v>
      </c>
      <c r="F1204" s="2">
        <v>51.9</v>
      </c>
      <c r="G1204" s="2">
        <v>48.1</v>
      </c>
      <c r="H1204" s="2" t="s">
        <v>26</v>
      </c>
      <c r="I1204" s="2" t="str">
        <f t="shared" si="36"/>
        <v/>
      </c>
      <c r="J1204" s="2">
        <f t="shared" si="37"/>
        <v>1</v>
      </c>
      <c r="K1204" s="2">
        <v>2004</v>
      </c>
      <c r="L1204" s="2" t="s">
        <v>49</v>
      </c>
    </row>
    <row r="1205" spans="1:12" x14ac:dyDescent="0.2">
      <c r="A1205" s="1" t="s">
        <v>22</v>
      </c>
      <c r="B1205" s="2" t="s">
        <v>5730</v>
      </c>
      <c r="C1205" s="2" t="s">
        <v>24</v>
      </c>
      <c r="D1205" s="4">
        <v>178400000</v>
      </c>
      <c r="E1205" s="2" t="s">
        <v>5690</v>
      </c>
      <c r="F1205" s="2">
        <v>52</v>
      </c>
      <c r="G1205" s="2">
        <v>48.1</v>
      </c>
      <c r="H1205" s="2" t="s">
        <v>26</v>
      </c>
      <c r="I1205" s="2" t="str">
        <f t="shared" si="36"/>
        <v/>
      </c>
      <c r="J1205" s="2">
        <f t="shared" si="37"/>
        <v>1</v>
      </c>
      <c r="K1205" s="2">
        <v>2008</v>
      </c>
      <c r="L1205" s="2" t="s">
        <v>49</v>
      </c>
    </row>
    <row r="1206" spans="1:12" x14ac:dyDescent="0.2">
      <c r="A1206" s="1" t="s">
        <v>52</v>
      </c>
      <c r="B1206" s="2" t="s">
        <v>793</v>
      </c>
      <c r="C1206" s="2" t="s">
        <v>15</v>
      </c>
      <c r="D1206" s="2" t="s">
        <v>261</v>
      </c>
      <c r="E1206" s="2" t="s">
        <v>395</v>
      </c>
      <c r="F1206" s="2">
        <v>51.9</v>
      </c>
      <c r="G1206" s="2">
        <v>48.1</v>
      </c>
      <c r="H1206" s="2" t="s">
        <v>19</v>
      </c>
      <c r="I1206" s="2">
        <f t="shared" si="36"/>
        <v>1</v>
      </c>
      <c r="J1206" s="2" t="str">
        <f t="shared" si="37"/>
        <v/>
      </c>
      <c r="K1206" s="2">
        <v>2010</v>
      </c>
      <c r="L1206" s="2" t="s">
        <v>21</v>
      </c>
    </row>
    <row r="1207" spans="1:12" x14ac:dyDescent="0.2">
      <c r="A1207" s="1" t="s">
        <v>220</v>
      </c>
      <c r="B1207" s="2" t="s">
        <v>5041</v>
      </c>
      <c r="C1207" s="2" t="s">
        <v>15</v>
      </c>
      <c r="D1207" s="2" t="s">
        <v>5184</v>
      </c>
      <c r="E1207" s="2" t="s">
        <v>4991</v>
      </c>
      <c r="F1207" s="2">
        <v>51.93</v>
      </c>
      <c r="G1207" s="2">
        <v>48.07</v>
      </c>
      <c r="H1207" s="2" t="s">
        <v>26</v>
      </c>
      <c r="I1207" s="2" t="str">
        <f t="shared" si="36"/>
        <v/>
      </c>
      <c r="J1207" s="2">
        <f t="shared" si="37"/>
        <v>1</v>
      </c>
      <c r="K1207" s="2">
        <v>2018</v>
      </c>
      <c r="L1207" s="2" t="s">
        <v>49</v>
      </c>
    </row>
    <row r="1208" spans="1:12" x14ac:dyDescent="0.2">
      <c r="A1208" s="1" t="s">
        <v>491</v>
      </c>
      <c r="B1208" s="2" t="s">
        <v>519</v>
      </c>
      <c r="C1208" s="2" t="s">
        <v>15</v>
      </c>
      <c r="D1208" s="2" t="s">
        <v>2619</v>
      </c>
      <c r="E1208" s="2" t="s">
        <v>2175</v>
      </c>
      <c r="F1208" s="2">
        <v>51.98</v>
      </c>
      <c r="G1208" s="2">
        <v>48.02</v>
      </c>
      <c r="H1208" s="2" t="s">
        <v>19</v>
      </c>
      <c r="I1208" s="2">
        <f t="shared" si="36"/>
        <v>1</v>
      </c>
      <c r="J1208" s="2" t="str">
        <f t="shared" si="37"/>
        <v/>
      </c>
      <c r="K1208" s="2">
        <v>2018</v>
      </c>
      <c r="L1208" s="2" t="s">
        <v>21</v>
      </c>
    </row>
    <row r="1209" spans="1:12" x14ac:dyDescent="0.2">
      <c r="A1209" s="1" t="s">
        <v>242</v>
      </c>
      <c r="B1209" s="2" t="s">
        <v>646</v>
      </c>
      <c r="C1209" s="2" t="s">
        <v>15</v>
      </c>
      <c r="D1209" s="2" t="s">
        <v>3288</v>
      </c>
      <c r="E1209" s="2" t="s">
        <v>2175</v>
      </c>
      <c r="F1209" s="2">
        <v>52</v>
      </c>
      <c r="G1209" s="2">
        <v>48</v>
      </c>
      <c r="H1209" s="2" t="s">
        <v>19</v>
      </c>
      <c r="I1209" s="2">
        <f t="shared" si="36"/>
        <v>1</v>
      </c>
      <c r="J1209" s="2" t="str">
        <f t="shared" si="37"/>
        <v/>
      </c>
      <c r="K1209" s="2">
        <v>1988</v>
      </c>
      <c r="L1209" s="2" t="s">
        <v>21</v>
      </c>
    </row>
    <row r="1210" spans="1:12" x14ac:dyDescent="0.2">
      <c r="A1210" s="1" t="s">
        <v>141</v>
      </c>
      <c r="B1210" s="2" t="s">
        <v>368</v>
      </c>
      <c r="C1210" s="2" t="s">
        <v>42</v>
      </c>
      <c r="D1210" s="2" t="s">
        <v>369</v>
      </c>
      <c r="E1210" s="2" t="s">
        <v>144</v>
      </c>
      <c r="F1210" s="2">
        <v>52</v>
      </c>
      <c r="G1210" s="2">
        <v>48</v>
      </c>
      <c r="H1210" s="2" t="s">
        <v>26</v>
      </c>
      <c r="I1210" s="2" t="str">
        <f t="shared" si="36"/>
        <v/>
      </c>
      <c r="J1210" s="2">
        <f t="shared" si="37"/>
        <v>1</v>
      </c>
      <c r="K1210" s="2">
        <v>1998</v>
      </c>
      <c r="L1210" s="2" t="s">
        <v>21</v>
      </c>
    </row>
    <row r="1211" spans="1:12" x14ac:dyDescent="0.2">
      <c r="A1211" s="1" t="s">
        <v>978</v>
      </c>
      <c r="B1211" s="2" t="s">
        <v>979</v>
      </c>
      <c r="C1211" s="2" t="s">
        <v>15</v>
      </c>
      <c r="D1211" s="2" t="s">
        <v>980</v>
      </c>
      <c r="E1211" s="2" t="s">
        <v>395</v>
      </c>
      <c r="F1211" s="2">
        <v>52</v>
      </c>
      <c r="G1211" s="2">
        <v>48</v>
      </c>
      <c r="H1211" s="2" t="s">
        <v>19</v>
      </c>
      <c r="I1211" s="2">
        <f t="shared" si="36"/>
        <v>1</v>
      </c>
      <c r="J1211" s="2" t="str">
        <f t="shared" si="37"/>
        <v/>
      </c>
      <c r="K1211" s="2">
        <v>2006</v>
      </c>
      <c r="L1211" s="2" t="s">
        <v>21</v>
      </c>
    </row>
    <row r="1212" spans="1:12" x14ac:dyDescent="0.2">
      <c r="A1212" s="1" t="s">
        <v>60</v>
      </c>
      <c r="B1212" s="2" t="s">
        <v>1587</v>
      </c>
      <c r="C1212" s="2" t="s">
        <v>24</v>
      </c>
      <c r="D1212" s="4">
        <v>1300000</v>
      </c>
      <c r="E1212" s="2" t="s">
        <v>3438</v>
      </c>
      <c r="F1212" s="2">
        <v>52</v>
      </c>
      <c r="G1212" s="2">
        <v>48</v>
      </c>
      <c r="H1212" s="2" t="s">
        <v>26</v>
      </c>
      <c r="I1212" s="2" t="str">
        <f t="shared" si="36"/>
        <v/>
      </c>
      <c r="J1212" s="2">
        <f t="shared" si="37"/>
        <v>1</v>
      </c>
      <c r="K1212" s="2">
        <v>1988</v>
      </c>
      <c r="L1212" s="2" t="s">
        <v>21</v>
      </c>
    </row>
    <row r="1213" spans="1:12" x14ac:dyDescent="0.2">
      <c r="A1213" s="1" t="s">
        <v>420</v>
      </c>
      <c r="B1213" s="2" t="s">
        <v>4632</v>
      </c>
      <c r="C1213" s="2" t="s">
        <v>24</v>
      </c>
      <c r="D1213" s="4">
        <v>1700000</v>
      </c>
      <c r="E1213" s="2" t="s">
        <v>3438</v>
      </c>
      <c r="F1213" s="2">
        <v>52</v>
      </c>
      <c r="G1213" s="2">
        <v>48</v>
      </c>
      <c r="H1213" s="2" t="s">
        <v>26</v>
      </c>
      <c r="I1213" s="2" t="str">
        <f t="shared" si="36"/>
        <v/>
      </c>
      <c r="J1213" s="2">
        <f t="shared" si="37"/>
        <v>1</v>
      </c>
      <c r="K1213" s="2">
        <v>2002</v>
      </c>
      <c r="L1213" s="2" t="s">
        <v>21</v>
      </c>
    </row>
    <row r="1214" spans="1:12" x14ac:dyDescent="0.2">
      <c r="A1214" s="1" t="s">
        <v>13</v>
      </c>
      <c r="B1214" s="2" t="s">
        <v>836</v>
      </c>
      <c r="C1214" s="2" t="s">
        <v>42</v>
      </c>
      <c r="D1214" s="2" t="s">
        <v>775</v>
      </c>
      <c r="E1214" s="2" t="s">
        <v>395</v>
      </c>
      <c r="F1214" s="2">
        <v>52</v>
      </c>
      <c r="G1214" s="2">
        <v>48</v>
      </c>
      <c r="H1214" s="2" t="s">
        <v>19</v>
      </c>
      <c r="I1214" s="2">
        <f t="shared" si="36"/>
        <v>1</v>
      </c>
      <c r="J1214" s="2" t="str">
        <f t="shared" si="37"/>
        <v/>
      </c>
      <c r="K1214" s="2">
        <v>2006</v>
      </c>
      <c r="L1214" s="2" t="s">
        <v>21</v>
      </c>
    </row>
    <row r="1215" spans="1:12" x14ac:dyDescent="0.2">
      <c r="A1215" s="1" t="s">
        <v>13</v>
      </c>
      <c r="B1215" s="2" t="s">
        <v>1884</v>
      </c>
      <c r="C1215" s="2" t="s">
        <v>15</v>
      </c>
      <c r="D1215" s="2" t="s">
        <v>1883</v>
      </c>
      <c r="E1215" s="2" t="s">
        <v>1811</v>
      </c>
      <c r="F1215" s="2">
        <v>52</v>
      </c>
      <c r="G1215" s="2">
        <v>48</v>
      </c>
      <c r="H1215" s="2" t="s">
        <v>26</v>
      </c>
      <c r="I1215" s="2" t="str">
        <f t="shared" si="36"/>
        <v/>
      </c>
      <c r="J1215" s="2">
        <f t="shared" si="37"/>
        <v>1</v>
      </c>
      <c r="K1215" s="2">
        <v>2004</v>
      </c>
      <c r="L1215" s="2" t="s">
        <v>49</v>
      </c>
    </row>
    <row r="1216" spans="1:12" x14ac:dyDescent="0.2">
      <c r="A1216" s="1" t="s">
        <v>521</v>
      </c>
      <c r="B1216" s="2" t="s">
        <v>3943</v>
      </c>
      <c r="C1216" s="2" t="s">
        <v>24</v>
      </c>
      <c r="D1216" s="4">
        <v>29790000</v>
      </c>
      <c r="E1216" s="2" t="s">
        <v>3438</v>
      </c>
      <c r="F1216" s="2">
        <v>52</v>
      </c>
      <c r="G1216" s="2">
        <v>48</v>
      </c>
      <c r="H1216" s="2" t="s">
        <v>26</v>
      </c>
      <c r="I1216" s="2" t="str">
        <f t="shared" si="36"/>
        <v/>
      </c>
      <c r="J1216" s="2">
        <f t="shared" si="37"/>
        <v>1</v>
      </c>
      <c r="K1216" s="2">
        <v>1998</v>
      </c>
      <c r="L1216" s="2" t="s">
        <v>49</v>
      </c>
    </row>
    <row r="1217" spans="1:12" x14ac:dyDescent="0.2">
      <c r="A1217" s="1" t="s">
        <v>363</v>
      </c>
      <c r="B1217" s="2" t="s">
        <v>3570</v>
      </c>
      <c r="C1217" s="2" t="s">
        <v>24</v>
      </c>
      <c r="D1217" s="4">
        <v>125000000</v>
      </c>
      <c r="E1217" s="2" t="s">
        <v>3438</v>
      </c>
      <c r="F1217" s="2">
        <v>52</v>
      </c>
      <c r="G1217" s="2">
        <v>48</v>
      </c>
      <c r="H1217" s="2" t="s">
        <v>26</v>
      </c>
      <c r="I1217" s="2" t="str">
        <f t="shared" si="36"/>
        <v/>
      </c>
      <c r="J1217" s="2">
        <f t="shared" si="37"/>
        <v>1</v>
      </c>
      <c r="K1217" s="2">
        <v>2012</v>
      </c>
      <c r="L1217" s="2" t="s">
        <v>49</v>
      </c>
    </row>
    <row r="1218" spans="1:12" x14ac:dyDescent="0.2">
      <c r="A1218" s="1" t="s">
        <v>69</v>
      </c>
      <c r="B1218" s="2" t="s">
        <v>3372</v>
      </c>
      <c r="C1218" s="2" t="s">
        <v>15</v>
      </c>
      <c r="D1218" s="2" t="s">
        <v>3373</v>
      </c>
      <c r="E1218" s="2" t="s">
        <v>3315</v>
      </c>
      <c r="F1218" s="2">
        <v>52</v>
      </c>
      <c r="G1218" s="2">
        <v>48</v>
      </c>
      <c r="H1218" s="2" t="s">
        <v>26</v>
      </c>
      <c r="I1218" s="2" t="str">
        <f t="shared" ref="I1218:I1281" si="38" xml:space="preserve"> IF(H1218="Pass", 1, "")</f>
        <v/>
      </c>
      <c r="J1218" s="2">
        <f t="shared" ref="J1218:J1281" si="39" xml:space="preserve"> IF(H1218="Fail", 1, "")</f>
        <v>1</v>
      </c>
      <c r="K1218" s="2">
        <v>1994</v>
      </c>
      <c r="L1218" s="2" t="s">
        <v>21</v>
      </c>
    </row>
    <row r="1219" spans="1:12" x14ac:dyDescent="0.2">
      <c r="A1219" s="1" t="s">
        <v>69</v>
      </c>
      <c r="B1219" s="2" t="s">
        <v>69</v>
      </c>
      <c r="C1219" s="2" t="s">
        <v>15</v>
      </c>
      <c r="D1219" s="2" t="s">
        <v>5517</v>
      </c>
      <c r="E1219" s="2" t="s">
        <v>4991</v>
      </c>
      <c r="F1219" s="2">
        <v>52</v>
      </c>
      <c r="G1219" s="2">
        <v>48</v>
      </c>
      <c r="H1219" s="2" t="s">
        <v>26</v>
      </c>
      <c r="I1219" s="2" t="str">
        <f t="shared" si="38"/>
        <v/>
      </c>
      <c r="J1219" s="2">
        <f t="shared" si="39"/>
        <v>1</v>
      </c>
      <c r="K1219" s="2">
        <v>2003</v>
      </c>
      <c r="L1219" s="2" t="s">
        <v>36</v>
      </c>
    </row>
    <row r="1220" spans="1:12" x14ac:dyDescent="0.2">
      <c r="A1220" s="1" t="s">
        <v>269</v>
      </c>
      <c r="B1220" s="2" t="s">
        <v>2099</v>
      </c>
      <c r="C1220" s="2" t="s">
        <v>24</v>
      </c>
      <c r="D1220" s="4">
        <v>750000</v>
      </c>
      <c r="E1220" s="2" t="s">
        <v>1978</v>
      </c>
      <c r="F1220" s="2">
        <v>52</v>
      </c>
      <c r="G1220" s="2">
        <v>48</v>
      </c>
      <c r="H1220" s="2" t="s">
        <v>26</v>
      </c>
      <c r="I1220" s="2" t="str">
        <f t="shared" si="38"/>
        <v/>
      </c>
      <c r="J1220" s="2">
        <f t="shared" si="39"/>
        <v>1</v>
      </c>
      <c r="K1220" s="2">
        <v>1988</v>
      </c>
      <c r="L1220" s="2" t="s">
        <v>21</v>
      </c>
    </row>
    <row r="1221" spans="1:12" x14ac:dyDescent="0.2">
      <c r="A1221" s="1" t="s">
        <v>32</v>
      </c>
      <c r="B1221" s="2" t="s">
        <v>462</v>
      </c>
      <c r="C1221" s="2" t="s">
        <v>15</v>
      </c>
      <c r="D1221" s="2" t="s">
        <v>3428</v>
      </c>
      <c r="E1221" s="2" t="s">
        <v>3376</v>
      </c>
      <c r="F1221" s="2">
        <v>52</v>
      </c>
      <c r="G1221" s="2">
        <v>48</v>
      </c>
      <c r="H1221" s="2" t="s">
        <v>19</v>
      </c>
      <c r="I1221" s="2">
        <f t="shared" si="38"/>
        <v>1</v>
      </c>
      <c r="J1221" s="2" t="str">
        <f t="shared" si="39"/>
        <v/>
      </c>
      <c r="K1221" s="2">
        <v>1990</v>
      </c>
      <c r="L1221" s="2" t="s">
        <v>21</v>
      </c>
    </row>
    <row r="1222" spans="1:12" x14ac:dyDescent="0.2">
      <c r="A1222" s="1" t="s">
        <v>180</v>
      </c>
      <c r="B1222" s="2" t="s">
        <v>596</v>
      </c>
      <c r="C1222" s="2" t="s">
        <v>15</v>
      </c>
      <c r="D1222" s="2" t="s">
        <v>3374</v>
      </c>
      <c r="E1222" s="2" t="s">
        <v>3315</v>
      </c>
      <c r="F1222" s="2">
        <v>52</v>
      </c>
      <c r="G1222" s="2">
        <v>48</v>
      </c>
      <c r="H1222" s="2" t="s">
        <v>19</v>
      </c>
      <c r="I1222" s="2">
        <f t="shared" si="38"/>
        <v>1</v>
      </c>
      <c r="J1222" s="2" t="str">
        <f t="shared" si="39"/>
        <v/>
      </c>
      <c r="K1222" s="2">
        <v>1988</v>
      </c>
      <c r="L1222" s="2" t="s">
        <v>21</v>
      </c>
    </row>
    <row r="1223" spans="1:12" x14ac:dyDescent="0.2">
      <c r="A1223" s="1" t="s">
        <v>280</v>
      </c>
      <c r="B1223" s="2" t="s">
        <v>1334</v>
      </c>
      <c r="C1223" s="2" t="s">
        <v>15</v>
      </c>
      <c r="D1223" s="2" t="s">
        <v>2428</v>
      </c>
      <c r="E1223" s="2" t="s">
        <v>2175</v>
      </c>
      <c r="F1223" s="2">
        <v>52.08</v>
      </c>
      <c r="G1223" s="2">
        <v>47.92</v>
      </c>
      <c r="H1223" s="2" t="s">
        <v>19</v>
      </c>
      <c r="I1223" s="2">
        <f t="shared" si="38"/>
        <v>1</v>
      </c>
      <c r="J1223" s="2" t="str">
        <f t="shared" si="39"/>
        <v/>
      </c>
      <c r="K1223" s="2">
        <v>2019</v>
      </c>
      <c r="L1223" s="2" t="s">
        <v>36</v>
      </c>
    </row>
    <row r="1224" spans="1:12" x14ac:dyDescent="0.2">
      <c r="A1224" s="1" t="s">
        <v>60</v>
      </c>
      <c r="B1224" s="2" t="s">
        <v>327</v>
      </c>
      <c r="C1224" s="2" t="s">
        <v>42</v>
      </c>
      <c r="D1224" s="2" t="s">
        <v>5428</v>
      </c>
      <c r="E1224" s="2" t="s">
        <v>4991</v>
      </c>
      <c r="F1224" s="2">
        <v>52.1</v>
      </c>
      <c r="G1224" s="2">
        <v>47.9</v>
      </c>
      <c r="H1224" s="2" t="s">
        <v>26</v>
      </c>
      <c r="I1224" s="2" t="str">
        <f t="shared" si="38"/>
        <v/>
      </c>
      <c r="J1224" s="2">
        <f t="shared" si="39"/>
        <v>1</v>
      </c>
      <c r="K1224" s="2">
        <v>2006</v>
      </c>
      <c r="L1224" s="2" t="s">
        <v>21</v>
      </c>
    </row>
    <row r="1225" spans="1:12" x14ac:dyDescent="0.2">
      <c r="A1225" s="1" t="s">
        <v>87</v>
      </c>
      <c r="B1225" s="2" t="s">
        <v>4380</v>
      </c>
      <c r="C1225" s="2" t="s">
        <v>24</v>
      </c>
      <c r="D1225" s="4">
        <v>6250000</v>
      </c>
      <c r="E1225" s="2" t="s">
        <v>3438</v>
      </c>
      <c r="F1225" s="2">
        <v>52.1</v>
      </c>
      <c r="G1225" s="2">
        <v>47.9</v>
      </c>
      <c r="H1225" s="2" t="s">
        <v>26</v>
      </c>
      <c r="I1225" s="2" t="str">
        <f t="shared" si="38"/>
        <v/>
      </c>
      <c r="J1225" s="2">
        <f t="shared" si="39"/>
        <v>1</v>
      </c>
      <c r="K1225" s="2">
        <v>2006</v>
      </c>
      <c r="L1225" s="2" t="s">
        <v>21</v>
      </c>
    </row>
    <row r="1226" spans="1:12" x14ac:dyDescent="0.2">
      <c r="A1226" s="1" t="s">
        <v>69</v>
      </c>
      <c r="B1226" s="2" t="s">
        <v>3579</v>
      </c>
      <c r="C1226" s="2" t="s">
        <v>24</v>
      </c>
      <c r="D1226" s="4">
        <v>41000000</v>
      </c>
      <c r="E1226" s="2" t="s">
        <v>3438</v>
      </c>
      <c r="F1226" s="2">
        <v>52.1</v>
      </c>
      <c r="G1226" s="2">
        <v>47.9</v>
      </c>
      <c r="H1226" s="2" t="s">
        <v>26</v>
      </c>
      <c r="I1226" s="2" t="str">
        <f t="shared" si="38"/>
        <v/>
      </c>
      <c r="J1226" s="2">
        <f t="shared" si="39"/>
        <v>1</v>
      </c>
      <c r="K1226" s="2">
        <v>2000</v>
      </c>
      <c r="L1226" s="2" t="s">
        <v>21</v>
      </c>
    </row>
    <row r="1227" spans="1:12" x14ac:dyDescent="0.2">
      <c r="A1227" s="1" t="s">
        <v>69</v>
      </c>
      <c r="B1227" s="2" t="s">
        <v>5532</v>
      </c>
      <c r="C1227" s="2" t="s">
        <v>15</v>
      </c>
      <c r="D1227" s="2" t="s">
        <v>5584</v>
      </c>
      <c r="E1227" s="2" t="s">
        <v>4991</v>
      </c>
      <c r="F1227" s="2">
        <v>52.1</v>
      </c>
      <c r="G1227" s="2">
        <v>47.9</v>
      </c>
      <c r="H1227" s="2" t="s">
        <v>26</v>
      </c>
      <c r="I1227" s="2" t="str">
        <f t="shared" si="38"/>
        <v/>
      </c>
      <c r="J1227" s="2">
        <f t="shared" si="39"/>
        <v>1</v>
      </c>
      <c r="K1227" s="2">
        <v>2001</v>
      </c>
      <c r="L1227" s="2" t="s">
        <v>36</v>
      </c>
    </row>
    <row r="1228" spans="1:12" x14ac:dyDescent="0.2">
      <c r="A1228" s="1" t="s">
        <v>100</v>
      </c>
      <c r="B1228" s="2" t="s">
        <v>777</v>
      </c>
      <c r="C1228" s="2" t="s">
        <v>15</v>
      </c>
      <c r="D1228" s="2" t="s">
        <v>1955</v>
      </c>
      <c r="E1228" s="2" t="s">
        <v>1956</v>
      </c>
      <c r="F1228" s="2">
        <v>52.14</v>
      </c>
      <c r="G1228" s="2">
        <v>47.86</v>
      </c>
      <c r="H1228" s="2" t="s">
        <v>26</v>
      </c>
      <c r="I1228" s="2" t="str">
        <f t="shared" si="38"/>
        <v/>
      </c>
      <c r="J1228" s="2">
        <f t="shared" si="39"/>
        <v>1</v>
      </c>
      <c r="K1228" s="2">
        <v>2016</v>
      </c>
      <c r="L1228" s="2" t="s">
        <v>49</v>
      </c>
    </row>
    <row r="1229" spans="1:12" x14ac:dyDescent="0.2">
      <c r="A1229" s="1" t="s">
        <v>391</v>
      </c>
      <c r="B1229" s="2" t="s">
        <v>1346</v>
      </c>
      <c r="C1229" s="2" t="s">
        <v>15</v>
      </c>
      <c r="D1229" s="2" t="s">
        <v>4820</v>
      </c>
      <c r="E1229" s="2" t="s">
        <v>4810</v>
      </c>
      <c r="F1229" s="2">
        <v>52.15</v>
      </c>
      <c r="G1229" s="2">
        <v>47.85</v>
      </c>
      <c r="H1229" s="2" t="s">
        <v>26</v>
      </c>
      <c r="I1229" s="2" t="str">
        <f t="shared" si="38"/>
        <v/>
      </c>
      <c r="J1229" s="2">
        <f t="shared" si="39"/>
        <v>1</v>
      </c>
      <c r="K1229" s="2">
        <v>2016</v>
      </c>
      <c r="L1229" s="2" t="s">
        <v>21</v>
      </c>
    </row>
    <row r="1230" spans="1:12" x14ac:dyDescent="0.2">
      <c r="A1230" s="1" t="s">
        <v>280</v>
      </c>
      <c r="B1230" s="2" t="s">
        <v>280</v>
      </c>
      <c r="C1230" s="2" t="s">
        <v>15</v>
      </c>
      <c r="D1230" s="2" t="s">
        <v>1993</v>
      </c>
      <c r="E1230" s="2" t="s">
        <v>1978</v>
      </c>
      <c r="F1230" s="2">
        <v>52.17</v>
      </c>
      <c r="G1230" s="2">
        <v>47.83</v>
      </c>
      <c r="H1230" s="2" t="s">
        <v>26</v>
      </c>
      <c r="I1230" s="2" t="str">
        <f t="shared" si="38"/>
        <v/>
      </c>
      <c r="J1230" s="2">
        <f t="shared" si="39"/>
        <v>1</v>
      </c>
      <c r="K1230" s="2">
        <v>2018</v>
      </c>
      <c r="L1230" s="2" t="s">
        <v>21</v>
      </c>
    </row>
    <row r="1231" spans="1:12" x14ac:dyDescent="0.2">
      <c r="A1231" s="1" t="s">
        <v>22</v>
      </c>
      <c r="B1231" s="2" t="s">
        <v>2162</v>
      </c>
      <c r="C1231" s="2" t="s">
        <v>24</v>
      </c>
      <c r="D1231" s="4">
        <v>93530000</v>
      </c>
      <c r="E1231" s="2" t="s">
        <v>3438</v>
      </c>
      <c r="F1231" s="2">
        <v>52.2</v>
      </c>
      <c r="G1231" s="2">
        <v>47.8</v>
      </c>
      <c r="H1231" s="2" t="s">
        <v>26</v>
      </c>
      <c r="I1231" s="2" t="str">
        <f t="shared" si="38"/>
        <v/>
      </c>
      <c r="J1231" s="2">
        <f t="shared" si="39"/>
        <v>1</v>
      </c>
      <c r="K1231" s="2">
        <v>2008</v>
      </c>
      <c r="L1231" s="2" t="s">
        <v>49</v>
      </c>
    </row>
    <row r="1232" spans="1:12" x14ac:dyDescent="0.2">
      <c r="A1232" s="1" t="s">
        <v>296</v>
      </c>
      <c r="B1232" s="2" t="s">
        <v>696</v>
      </c>
      <c r="C1232" s="2" t="s">
        <v>15</v>
      </c>
      <c r="D1232" s="2" t="s">
        <v>697</v>
      </c>
      <c r="E1232" s="2" t="s">
        <v>395</v>
      </c>
      <c r="F1232" s="2">
        <v>52.2</v>
      </c>
      <c r="G1232" s="2">
        <v>47.8</v>
      </c>
      <c r="H1232" s="2" t="s">
        <v>19</v>
      </c>
      <c r="I1232" s="2">
        <f t="shared" si="38"/>
        <v>1</v>
      </c>
      <c r="J1232" s="2" t="str">
        <f t="shared" si="39"/>
        <v/>
      </c>
      <c r="K1232" s="2">
        <v>2010</v>
      </c>
      <c r="L1232" s="2" t="s">
        <v>21</v>
      </c>
    </row>
    <row r="1233" spans="1:12" x14ac:dyDescent="0.2">
      <c r="A1233" s="1" t="s">
        <v>91</v>
      </c>
      <c r="B1233" s="2" t="s">
        <v>255</v>
      </c>
      <c r="C1233" s="2" t="s">
        <v>15</v>
      </c>
      <c r="D1233" s="2" t="s">
        <v>1035</v>
      </c>
      <c r="E1233" s="2" t="s">
        <v>395</v>
      </c>
      <c r="F1233" s="2">
        <v>52.2</v>
      </c>
      <c r="G1233" s="2">
        <v>47.8</v>
      </c>
      <c r="H1233" s="2" t="s">
        <v>19</v>
      </c>
      <c r="I1233" s="2">
        <f t="shared" si="38"/>
        <v>1</v>
      </c>
      <c r="J1233" s="2" t="str">
        <f t="shared" si="39"/>
        <v/>
      </c>
      <c r="K1233" s="2">
        <v>2005</v>
      </c>
      <c r="L1233" s="2" t="s">
        <v>77</v>
      </c>
    </row>
    <row r="1234" spans="1:12" x14ac:dyDescent="0.2">
      <c r="A1234" s="1" t="s">
        <v>329</v>
      </c>
      <c r="B1234" s="2" t="s">
        <v>330</v>
      </c>
      <c r="C1234" s="2" t="s">
        <v>15</v>
      </c>
      <c r="D1234" s="2" t="s">
        <v>1150</v>
      </c>
      <c r="E1234" s="2" t="s">
        <v>395</v>
      </c>
      <c r="F1234" s="2">
        <v>52.2</v>
      </c>
      <c r="G1234" s="2">
        <v>47.8</v>
      </c>
      <c r="H1234" s="2" t="s">
        <v>19</v>
      </c>
      <c r="I1234" s="2">
        <f t="shared" si="38"/>
        <v>1</v>
      </c>
      <c r="J1234" s="2" t="str">
        <f t="shared" si="39"/>
        <v/>
      </c>
      <c r="K1234" s="2">
        <v>2002</v>
      </c>
      <c r="L1234" s="2" t="s">
        <v>21</v>
      </c>
    </row>
    <row r="1235" spans="1:12" x14ac:dyDescent="0.2">
      <c r="A1235" s="1" t="s">
        <v>13</v>
      </c>
      <c r="B1235" s="2" t="s">
        <v>934</v>
      </c>
      <c r="C1235" s="2" t="s">
        <v>15</v>
      </c>
      <c r="D1235" s="2" t="s">
        <v>3037</v>
      </c>
      <c r="E1235" s="2" t="s">
        <v>2175</v>
      </c>
      <c r="F1235" s="2">
        <v>52.21</v>
      </c>
      <c r="G1235" s="2">
        <v>47.79</v>
      </c>
      <c r="H1235" s="2" t="s">
        <v>19</v>
      </c>
      <c r="I1235" s="2">
        <f t="shared" si="38"/>
        <v>1</v>
      </c>
      <c r="J1235" s="2" t="str">
        <f t="shared" si="39"/>
        <v/>
      </c>
      <c r="K1235" s="2">
        <v>2009</v>
      </c>
      <c r="L1235" s="2" t="s">
        <v>36</v>
      </c>
    </row>
    <row r="1236" spans="1:12" x14ac:dyDescent="0.2">
      <c r="A1236" s="1" t="s">
        <v>22</v>
      </c>
      <c r="B1236" s="2" t="s">
        <v>4183</v>
      </c>
      <c r="C1236" s="2" t="s">
        <v>15</v>
      </c>
      <c r="D1236" s="2" t="s">
        <v>4348</v>
      </c>
      <c r="E1236" s="2" t="s">
        <v>3438</v>
      </c>
      <c r="F1236" s="2">
        <v>52.27</v>
      </c>
      <c r="G1236" s="2">
        <v>47.73</v>
      </c>
      <c r="H1236" s="2" t="s">
        <v>26</v>
      </c>
      <c r="I1236" s="2" t="str">
        <f t="shared" si="38"/>
        <v/>
      </c>
      <c r="J1236" s="2">
        <f t="shared" si="39"/>
        <v>1</v>
      </c>
      <c r="K1236" s="2">
        <v>2009</v>
      </c>
      <c r="L1236" s="2" t="s">
        <v>36</v>
      </c>
    </row>
    <row r="1237" spans="1:12" x14ac:dyDescent="0.2">
      <c r="A1237" s="1" t="s">
        <v>22</v>
      </c>
      <c r="B1237" s="2" t="s">
        <v>3535</v>
      </c>
      <c r="C1237" s="2" t="s">
        <v>24</v>
      </c>
      <c r="D1237" s="2">
        <v>230000000</v>
      </c>
      <c r="E1237" s="2" t="s">
        <v>3438</v>
      </c>
      <c r="F1237" s="2">
        <v>52.29</v>
      </c>
      <c r="G1237" s="2">
        <v>47.71</v>
      </c>
      <c r="H1237" s="2" t="s">
        <v>26</v>
      </c>
      <c r="I1237" s="2" t="str">
        <f t="shared" si="38"/>
        <v/>
      </c>
      <c r="J1237" s="2">
        <f t="shared" si="39"/>
        <v>1</v>
      </c>
      <c r="K1237" s="2">
        <v>2020</v>
      </c>
      <c r="L1237" s="2" t="s">
        <v>49</v>
      </c>
    </row>
    <row r="1238" spans="1:12" x14ac:dyDescent="0.2">
      <c r="A1238" s="1" t="s">
        <v>280</v>
      </c>
      <c r="B1238" s="2" t="s">
        <v>989</v>
      </c>
      <c r="C1238" s="2" t="s">
        <v>15</v>
      </c>
      <c r="D1238" s="2" t="s">
        <v>1202</v>
      </c>
      <c r="E1238" s="2" t="s">
        <v>395</v>
      </c>
      <c r="F1238" s="2">
        <v>52.3</v>
      </c>
      <c r="G1238" s="2">
        <v>47.7</v>
      </c>
      <c r="H1238" s="2" t="s">
        <v>19</v>
      </c>
      <c r="I1238" s="2">
        <f t="shared" si="38"/>
        <v>1</v>
      </c>
      <c r="J1238" s="2" t="str">
        <f t="shared" si="39"/>
        <v/>
      </c>
      <c r="K1238" s="2">
        <v>2002</v>
      </c>
      <c r="L1238" s="2" t="s">
        <v>21</v>
      </c>
    </row>
    <row r="1239" spans="1:12" x14ac:dyDescent="0.2">
      <c r="A1239" s="1" t="s">
        <v>511</v>
      </c>
      <c r="B1239" s="2" t="s">
        <v>803</v>
      </c>
      <c r="C1239" s="2" t="s">
        <v>15</v>
      </c>
      <c r="D1239" s="2" t="s">
        <v>1001</v>
      </c>
      <c r="E1239" s="2" t="s">
        <v>395</v>
      </c>
      <c r="F1239" s="2">
        <v>52.3</v>
      </c>
      <c r="G1239" s="2">
        <v>47.7</v>
      </c>
      <c r="H1239" s="2" t="s">
        <v>19</v>
      </c>
      <c r="I1239" s="2">
        <f t="shared" si="38"/>
        <v>1</v>
      </c>
      <c r="J1239" s="2" t="str">
        <f t="shared" si="39"/>
        <v/>
      </c>
      <c r="K1239" s="2">
        <v>2006</v>
      </c>
      <c r="L1239" s="2" t="s">
        <v>49</v>
      </c>
    </row>
    <row r="1240" spans="1:12" x14ac:dyDescent="0.2">
      <c r="A1240" s="1" t="s">
        <v>22</v>
      </c>
      <c r="B1240" s="2" t="s">
        <v>5730</v>
      </c>
      <c r="C1240" s="2" t="s">
        <v>24</v>
      </c>
      <c r="D1240" s="4">
        <v>198000000</v>
      </c>
      <c r="E1240" s="2" t="s">
        <v>5690</v>
      </c>
      <c r="F1240" s="2">
        <v>52.4</v>
      </c>
      <c r="G1240" s="2">
        <v>47.7</v>
      </c>
      <c r="H1240" s="2" t="s">
        <v>26</v>
      </c>
      <c r="I1240" s="2" t="str">
        <f t="shared" si="38"/>
        <v/>
      </c>
      <c r="J1240" s="2">
        <f t="shared" si="39"/>
        <v>1</v>
      </c>
      <c r="K1240" s="2">
        <v>2014</v>
      </c>
      <c r="L1240" s="2" t="s">
        <v>21</v>
      </c>
    </row>
    <row r="1241" spans="1:12" x14ac:dyDescent="0.2">
      <c r="A1241" s="1" t="s">
        <v>363</v>
      </c>
      <c r="B1241" s="2" t="s">
        <v>474</v>
      </c>
      <c r="C1241" s="2" t="s">
        <v>15</v>
      </c>
      <c r="D1241" s="2" t="s">
        <v>5667</v>
      </c>
      <c r="E1241" s="2" t="s">
        <v>4991</v>
      </c>
      <c r="F1241" s="2">
        <v>52.3</v>
      </c>
      <c r="G1241" s="2">
        <v>47.7</v>
      </c>
      <c r="H1241" s="2" t="s">
        <v>26</v>
      </c>
      <c r="I1241" s="2" t="str">
        <f t="shared" si="38"/>
        <v/>
      </c>
      <c r="J1241" s="2">
        <f t="shared" si="39"/>
        <v>1</v>
      </c>
      <c r="K1241" s="2">
        <v>1994</v>
      </c>
      <c r="L1241" s="2" t="s">
        <v>21</v>
      </c>
    </row>
    <row r="1242" spans="1:12" x14ac:dyDescent="0.2">
      <c r="A1242" s="1" t="s">
        <v>91</v>
      </c>
      <c r="B1242" s="2" t="s">
        <v>981</v>
      </c>
      <c r="C1242" s="2" t="s">
        <v>15</v>
      </c>
      <c r="D1242" s="2" t="s">
        <v>1091</v>
      </c>
      <c r="E1242" s="2" t="s">
        <v>395</v>
      </c>
      <c r="F1242" s="2">
        <v>52.3</v>
      </c>
      <c r="G1242" s="2">
        <v>47.7</v>
      </c>
      <c r="H1242" s="2" t="s">
        <v>19</v>
      </c>
      <c r="I1242" s="2">
        <f t="shared" si="38"/>
        <v>1</v>
      </c>
      <c r="J1242" s="2" t="str">
        <f t="shared" si="39"/>
        <v/>
      </c>
      <c r="K1242" s="2">
        <v>2004</v>
      </c>
      <c r="L1242" s="2" t="s">
        <v>21</v>
      </c>
    </row>
    <row r="1243" spans="1:12" x14ac:dyDescent="0.2">
      <c r="A1243" s="1" t="s">
        <v>32</v>
      </c>
      <c r="B1243" s="2" t="s">
        <v>4521</v>
      </c>
      <c r="C1243" s="2" t="s">
        <v>24</v>
      </c>
      <c r="D1243" s="4">
        <v>5200000</v>
      </c>
      <c r="E1243" s="2" t="s">
        <v>4991</v>
      </c>
      <c r="F1243" s="2">
        <v>52.3</v>
      </c>
      <c r="G1243" s="2">
        <v>47.7</v>
      </c>
      <c r="H1243" s="2" t="s">
        <v>26</v>
      </c>
      <c r="I1243" s="2" t="str">
        <f t="shared" si="38"/>
        <v/>
      </c>
      <c r="J1243" s="2">
        <f t="shared" si="39"/>
        <v>1</v>
      </c>
      <c r="K1243" s="2">
        <v>2006</v>
      </c>
      <c r="L1243" s="2" t="s">
        <v>21</v>
      </c>
    </row>
    <row r="1244" spans="1:12" x14ac:dyDescent="0.2">
      <c r="A1244" s="1" t="s">
        <v>532</v>
      </c>
      <c r="B1244" s="2" t="s">
        <v>3644</v>
      </c>
      <c r="C1244" s="2" t="s">
        <v>24</v>
      </c>
      <c r="D1244" s="2">
        <v>6500000</v>
      </c>
      <c r="E1244" s="2" t="s">
        <v>3438</v>
      </c>
      <c r="F1244" s="2">
        <v>52.3</v>
      </c>
      <c r="G1244" s="2">
        <v>47.7</v>
      </c>
      <c r="H1244" s="2" t="s">
        <v>26</v>
      </c>
      <c r="I1244" s="2" t="str">
        <f t="shared" si="38"/>
        <v/>
      </c>
      <c r="J1244" s="2">
        <f t="shared" si="39"/>
        <v>1</v>
      </c>
      <c r="K1244" s="2">
        <v>2018</v>
      </c>
      <c r="L1244" s="2" t="s">
        <v>21</v>
      </c>
    </row>
    <row r="1245" spans="1:12" x14ac:dyDescent="0.2">
      <c r="A1245" s="1" t="s">
        <v>296</v>
      </c>
      <c r="B1245" s="2" t="s">
        <v>3616</v>
      </c>
      <c r="C1245" s="2" t="s">
        <v>24</v>
      </c>
      <c r="D1245" s="2">
        <v>398000000</v>
      </c>
      <c r="E1245" s="2" t="s">
        <v>3438</v>
      </c>
      <c r="F1245" s="2">
        <v>52.31</v>
      </c>
      <c r="G1245" s="2">
        <v>47.69</v>
      </c>
      <c r="H1245" s="2" t="s">
        <v>26</v>
      </c>
      <c r="I1245" s="2" t="str">
        <f t="shared" si="38"/>
        <v/>
      </c>
      <c r="J1245" s="2">
        <f t="shared" si="39"/>
        <v>1</v>
      </c>
      <c r="K1245" s="2">
        <v>2020</v>
      </c>
      <c r="L1245" s="2" t="s">
        <v>49</v>
      </c>
    </row>
    <row r="1246" spans="1:12" x14ac:dyDescent="0.2">
      <c r="A1246" s="1" t="s">
        <v>568</v>
      </c>
      <c r="B1246" s="2" t="s">
        <v>3733</v>
      </c>
      <c r="C1246" s="2" t="s">
        <v>24</v>
      </c>
      <c r="D1246" s="2">
        <v>78000000</v>
      </c>
      <c r="E1246" s="2" t="s">
        <v>3438</v>
      </c>
      <c r="F1246" s="2">
        <v>52.35</v>
      </c>
      <c r="G1246" s="2">
        <v>47.65</v>
      </c>
      <c r="H1246" s="2" t="s">
        <v>26</v>
      </c>
      <c r="I1246" s="2" t="str">
        <f t="shared" si="38"/>
        <v/>
      </c>
      <c r="J1246" s="2">
        <f t="shared" si="39"/>
        <v>1</v>
      </c>
      <c r="K1246" s="2">
        <v>2018</v>
      </c>
      <c r="L1246" s="2" t="s">
        <v>21</v>
      </c>
    </row>
    <row r="1247" spans="1:12" x14ac:dyDescent="0.2">
      <c r="A1247" s="1" t="s">
        <v>363</v>
      </c>
      <c r="B1247" s="2" t="s">
        <v>834</v>
      </c>
      <c r="C1247" s="2" t="s">
        <v>15</v>
      </c>
      <c r="D1247" s="2" t="s">
        <v>2480</v>
      </c>
      <c r="E1247" s="2" t="s">
        <v>2175</v>
      </c>
      <c r="F1247" s="2">
        <v>52.35</v>
      </c>
      <c r="G1247" s="2">
        <v>47.65</v>
      </c>
      <c r="H1247" s="2" t="s">
        <v>19</v>
      </c>
      <c r="I1247" s="2">
        <f t="shared" si="38"/>
        <v>1</v>
      </c>
      <c r="J1247" s="2" t="str">
        <f t="shared" si="39"/>
        <v/>
      </c>
      <c r="K1247" s="2">
        <v>2018</v>
      </c>
      <c r="L1247" s="2" t="s">
        <v>21</v>
      </c>
    </row>
    <row r="1248" spans="1:12" x14ac:dyDescent="0.2">
      <c r="A1248" s="1" t="s">
        <v>242</v>
      </c>
      <c r="B1248" s="2" t="s">
        <v>2141</v>
      </c>
      <c r="C1248" s="2" t="s">
        <v>24</v>
      </c>
      <c r="D1248" s="2">
        <v>323000000</v>
      </c>
      <c r="E1248" s="2" t="s">
        <v>3438</v>
      </c>
      <c r="F1248" s="2">
        <v>52.4</v>
      </c>
      <c r="G1248" s="2">
        <v>47.6</v>
      </c>
      <c r="H1248" s="2" t="s">
        <v>26</v>
      </c>
      <c r="I1248" s="2" t="str">
        <f t="shared" si="38"/>
        <v/>
      </c>
      <c r="J1248" s="2">
        <f t="shared" si="39"/>
        <v>1</v>
      </c>
      <c r="K1248" s="2">
        <v>2020</v>
      </c>
      <c r="L1248" s="2" t="s">
        <v>49</v>
      </c>
    </row>
    <row r="1249" spans="1:12" x14ac:dyDescent="0.2">
      <c r="A1249" s="1" t="s">
        <v>13</v>
      </c>
      <c r="B1249" s="2" t="s">
        <v>4508</v>
      </c>
      <c r="C1249" s="2" t="s">
        <v>24</v>
      </c>
      <c r="D1249" s="4">
        <v>177500000</v>
      </c>
      <c r="E1249" s="2" t="s">
        <v>3438</v>
      </c>
      <c r="F1249" s="2">
        <v>52.4</v>
      </c>
      <c r="G1249" s="2">
        <v>47.6</v>
      </c>
      <c r="H1249" s="2" t="s">
        <v>26</v>
      </c>
      <c r="I1249" s="2" t="str">
        <f t="shared" si="38"/>
        <v/>
      </c>
      <c r="J1249" s="2">
        <f t="shared" si="39"/>
        <v>1</v>
      </c>
      <c r="K1249" s="2">
        <v>2006</v>
      </c>
      <c r="L1249" s="2" t="s">
        <v>49</v>
      </c>
    </row>
    <row r="1250" spans="1:12" x14ac:dyDescent="0.2">
      <c r="A1250" s="1" t="s">
        <v>363</v>
      </c>
      <c r="B1250" s="2" t="s">
        <v>712</v>
      </c>
      <c r="C1250" s="2" t="s">
        <v>15</v>
      </c>
      <c r="D1250" s="2" t="s">
        <v>1206</v>
      </c>
      <c r="E1250" s="2" t="s">
        <v>395</v>
      </c>
      <c r="F1250" s="2">
        <v>52.4</v>
      </c>
      <c r="G1250" s="2">
        <v>47.6</v>
      </c>
      <c r="H1250" s="2" t="s">
        <v>19</v>
      </c>
      <c r="I1250" s="2">
        <f t="shared" si="38"/>
        <v>1</v>
      </c>
      <c r="J1250" s="2" t="str">
        <f t="shared" si="39"/>
        <v/>
      </c>
      <c r="K1250" s="2">
        <v>1996</v>
      </c>
      <c r="L1250" s="2" t="s">
        <v>21</v>
      </c>
    </row>
    <row r="1251" spans="1:12" x14ac:dyDescent="0.2">
      <c r="A1251" s="1" t="s">
        <v>217</v>
      </c>
      <c r="B1251" s="2" t="s">
        <v>513</v>
      </c>
      <c r="C1251" s="2" t="s">
        <v>15</v>
      </c>
      <c r="D1251" s="2" t="s">
        <v>1414</v>
      </c>
      <c r="E1251" s="2" t="s">
        <v>395</v>
      </c>
      <c r="F1251" s="2">
        <v>52.4</v>
      </c>
      <c r="G1251" s="2">
        <v>47.6</v>
      </c>
      <c r="H1251" s="2" t="s">
        <v>19</v>
      </c>
      <c r="I1251" s="2">
        <f t="shared" si="38"/>
        <v>1</v>
      </c>
      <c r="J1251" s="2" t="str">
        <f t="shared" si="39"/>
        <v/>
      </c>
      <c r="K1251" s="2">
        <v>1996</v>
      </c>
      <c r="L1251" s="2" t="s">
        <v>21</v>
      </c>
    </row>
    <row r="1252" spans="1:12" x14ac:dyDescent="0.2">
      <c r="A1252" s="1" t="s">
        <v>672</v>
      </c>
      <c r="B1252" s="2" t="s">
        <v>5399</v>
      </c>
      <c r="C1252" s="2" t="s">
        <v>15</v>
      </c>
      <c r="D1252" s="2" t="s">
        <v>5400</v>
      </c>
      <c r="E1252" s="2" t="s">
        <v>4991</v>
      </c>
      <c r="F1252" s="2">
        <v>52.4</v>
      </c>
      <c r="G1252" s="2">
        <v>47.6</v>
      </c>
      <c r="H1252" s="2" t="s">
        <v>26</v>
      </c>
      <c r="I1252" s="2" t="str">
        <f t="shared" si="38"/>
        <v/>
      </c>
      <c r="J1252" s="2">
        <f t="shared" si="39"/>
        <v>1</v>
      </c>
      <c r="K1252" s="2">
        <v>2008</v>
      </c>
      <c r="L1252" s="2" t="s">
        <v>21</v>
      </c>
    </row>
    <row r="1253" spans="1:12" x14ac:dyDescent="0.2">
      <c r="A1253" s="1" t="s">
        <v>52</v>
      </c>
      <c r="B1253" s="2" t="s">
        <v>3592</v>
      </c>
      <c r="C1253" s="2" t="s">
        <v>24</v>
      </c>
      <c r="D1253" s="2">
        <v>125000000</v>
      </c>
      <c r="E1253" s="2" t="s">
        <v>3438</v>
      </c>
      <c r="F1253" s="2">
        <v>52.44</v>
      </c>
      <c r="G1253" s="2">
        <v>47.56</v>
      </c>
      <c r="H1253" s="2" t="s">
        <v>26</v>
      </c>
      <c r="I1253" s="2" t="str">
        <f t="shared" si="38"/>
        <v/>
      </c>
      <c r="J1253" s="2">
        <f t="shared" si="39"/>
        <v>1</v>
      </c>
      <c r="K1253" s="2">
        <v>2020</v>
      </c>
      <c r="L1253" s="2" t="s">
        <v>49</v>
      </c>
    </row>
    <row r="1254" spans="1:12" x14ac:dyDescent="0.2">
      <c r="A1254" s="1" t="s">
        <v>52</v>
      </c>
      <c r="B1254" s="2" t="s">
        <v>3536</v>
      </c>
      <c r="C1254" s="2" t="s">
        <v>24</v>
      </c>
      <c r="D1254" s="2">
        <v>60000000</v>
      </c>
      <c r="E1254" s="2" t="s">
        <v>3438</v>
      </c>
      <c r="F1254" s="2">
        <v>52.45</v>
      </c>
      <c r="G1254" s="2">
        <v>47.55</v>
      </c>
      <c r="H1254" s="2" t="s">
        <v>26</v>
      </c>
      <c r="I1254" s="2" t="str">
        <f t="shared" si="38"/>
        <v/>
      </c>
      <c r="J1254" s="2">
        <f t="shared" si="39"/>
        <v>1</v>
      </c>
      <c r="K1254" s="2">
        <v>2020</v>
      </c>
      <c r="L1254" s="2" t="s">
        <v>49</v>
      </c>
    </row>
    <row r="1255" spans="1:12" x14ac:dyDescent="0.2">
      <c r="A1255" s="1" t="s">
        <v>205</v>
      </c>
      <c r="B1255" s="2" t="s">
        <v>4524</v>
      </c>
      <c r="C1255" s="2" t="s">
        <v>24</v>
      </c>
      <c r="D1255" s="4">
        <v>10000000</v>
      </c>
      <c r="E1255" s="2" t="s">
        <v>3438</v>
      </c>
      <c r="F1255" s="2">
        <v>52.5</v>
      </c>
      <c r="G1255" s="2">
        <v>47.5</v>
      </c>
      <c r="H1255" s="2" t="s">
        <v>26</v>
      </c>
      <c r="I1255" s="2" t="str">
        <f t="shared" si="38"/>
        <v/>
      </c>
      <c r="J1255" s="2">
        <f t="shared" si="39"/>
        <v>1</v>
      </c>
      <c r="K1255" s="2">
        <v>2002</v>
      </c>
      <c r="L1255" s="2" t="s">
        <v>49</v>
      </c>
    </row>
    <row r="1256" spans="1:12" x14ac:dyDescent="0.2">
      <c r="A1256" s="1" t="s">
        <v>511</v>
      </c>
      <c r="B1256" s="2" t="s">
        <v>4124</v>
      </c>
      <c r="C1256" s="2" t="s">
        <v>24</v>
      </c>
      <c r="D1256" s="4">
        <v>7000000</v>
      </c>
      <c r="E1256" s="2" t="s">
        <v>3438</v>
      </c>
      <c r="F1256" s="2">
        <v>52.5</v>
      </c>
      <c r="G1256" s="2">
        <v>47.5</v>
      </c>
      <c r="H1256" s="2" t="s">
        <v>26</v>
      </c>
      <c r="I1256" s="2" t="str">
        <f t="shared" si="38"/>
        <v/>
      </c>
      <c r="J1256" s="2">
        <f t="shared" si="39"/>
        <v>1</v>
      </c>
      <c r="K1256" s="2">
        <v>2008</v>
      </c>
      <c r="L1256" s="2" t="s">
        <v>49</v>
      </c>
    </row>
    <row r="1257" spans="1:12" x14ac:dyDescent="0.2">
      <c r="A1257" s="1" t="s">
        <v>13</v>
      </c>
      <c r="B1257" s="2" t="s">
        <v>4175</v>
      </c>
      <c r="C1257" s="2" t="s">
        <v>24</v>
      </c>
      <c r="D1257" s="4">
        <v>67500000</v>
      </c>
      <c r="E1257" s="2" t="s">
        <v>3438</v>
      </c>
      <c r="F1257" s="2">
        <v>52.5</v>
      </c>
      <c r="G1257" s="2">
        <v>47.5</v>
      </c>
      <c r="H1257" s="2" t="s">
        <v>26</v>
      </c>
      <c r="I1257" s="2" t="str">
        <f t="shared" si="38"/>
        <v/>
      </c>
      <c r="J1257" s="2">
        <f t="shared" si="39"/>
        <v>1</v>
      </c>
      <c r="K1257" s="2">
        <v>2006</v>
      </c>
      <c r="L1257" s="2" t="s">
        <v>49</v>
      </c>
    </row>
    <row r="1258" spans="1:12" x14ac:dyDescent="0.2">
      <c r="A1258" s="1" t="s">
        <v>296</v>
      </c>
      <c r="B1258" s="2" t="s">
        <v>696</v>
      </c>
      <c r="C1258" s="2" t="s">
        <v>15</v>
      </c>
      <c r="D1258" s="2" t="s">
        <v>1239</v>
      </c>
      <c r="E1258" s="2" t="s">
        <v>395</v>
      </c>
      <c r="F1258" s="2">
        <v>52.5</v>
      </c>
      <c r="G1258" s="2">
        <v>47.5</v>
      </c>
      <c r="H1258" s="2" t="s">
        <v>26</v>
      </c>
      <c r="I1258" s="2" t="str">
        <f t="shared" si="38"/>
        <v/>
      </c>
      <c r="J1258" s="2">
        <f t="shared" si="39"/>
        <v>1</v>
      </c>
      <c r="K1258" s="2">
        <v>2000</v>
      </c>
      <c r="L1258" s="2" t="s">
        <v>21</v>
      </c>
    </row>
    <row r="1259" spans="1:12" x14ac:dyDescent="0.2">
      <c r="A1259" s="1" t="s">
        <v>363</v>
      </c>
      <c r="B1259" s="2" t="s">
        <v>403</v>
      </c>
      <c r="C1259" s="2" t="s">
        <v>15</v>
      </c>
      <c r="D1259" s="2" t="s">
        <v>1047</v>
      </c>
      <c r="E1259" s="2" t="s">
        <v>395</v>
      </c>
      <c r="F1259" s="2">
        <v>52.5</v>
      </c>
      <c r="G1259" s="2">
        <v>47.5</v>
      </c>
      <c r="H1259" s="2" t="s">
        <v>19</v>
      </c>
      <c r="I1259" s="2">
        <f t="shared" si="38"/>
        <v>1</v>
      </c>
      <c r="J1259" s="2" t="str">
        <f t="shared" si="39"/>
        <v/>
      </c>
      <c r="K1259" s="2">
        <v>2004</v>
      </c>
      <c r="L1259" s="2" t="s">
        <v>21</v>
      </c>
    </row>
    <row r="1260" spans="1:12" x14ac:dyDescent="0.2">
      <c r="A1260" s="1" t="s">
        <v>269</v>
      </c>
      <c r="B1260" s="2" t="s">
        <v>388</v>
      </c>
      <c r="C1260" s="2" t="s">
        <v>15</v>
      </c>
      <c r="D1260" s="2" t="s">
        <v>1856</v>
      </c>
      <c r="E1260" s="2" t="s">
        <v>1811</v>
      </c>
      <c r="F1260" s="2">
        <v>52.6</v>
      </c>
      <c r="G1260" s="2">
        <v>47.5</v>
      </c>
      <c r="H1260" s="2" t="s">
        <v>26</v>
      </c>
      <c r="I1260" s="2" t="str">
        <f t="shared" si="38"/>
        <v/>
      </c>
      <c r="J1260" s="2">
        <f t="shared" si="39"/>
        <v>1</v>
      </c>
      <c r="K1260" s="2">
        <v>2006</v>
      </c>
      <c r="L1260" s="2" t="s">
        <v>21</v>
      </c>
    </row>
    <row r="1261" spans="1:12" x14ac:dyDescent="0.2">
      <c r="A1261" s="1" t="s">
        <v>1272</v>
      </c>
      <c r="B1261" s="2" t="s">
        <v>1273</v>
      </c>
      <c r="C1261" s="2" t="s">
        <v>15</v>
      </c>
      <c r="D1261" s="2" t="s">
        <v>1271</v>
      </c>
      <c r="E1261" s="2" t="s">
        <v>395</v>
      </c>
      <c r="F1261" s="2">
        <v>52.5</v>
      </c>
      <c r="G1261" s="2">
        <v>47.5</v>
      </c>
      <c r="H1261" s="2" t="s">
        <v>19</v>
      </c>
      <c r="I1261" s="2">
        <f t="shared" si="38"/>
        <v>1</v>
      </c>
      <c r="J1261" s="2" t="str">
        <f t="shared" si="39"/>
        <v/>
      </c>
      <c r="K1261" s="2">
        <v>2000</v>
      </c>
      <c r="L1261" s="2" t="s">
        <v>21</v>
      </c>
    </row>
    <row r="1262" spans="1:12" x14ac:dyDescent="0.2">
      <c r="A1262" s="1" t="s">
        <v>363</v>
      </c>
      <c r="B1262" s="2" t="s">
        <v>1793</v>
      </c>
      <c r="C1262" s="2" t="s">
        <v>15</v>
      </c>
      <c r="D1262" s="2" t="s">
        <v>2577</v>
      </c>
      <c r="E1262" s="2" t="s">
        <v>2175</v>
      </c>
      <c r="F1262" s="2">
        <v>52.56</v>
      </c>
      <c r="G1262" s="2">
        <v>47.44</v>
      </c>
      <c r="H1262" s="2" t="s">
        <v>19</v>
      </c>
      <c r="I1262" s="2">
        <f t="shared" si="38"/>
        <v>1</v>
      </c>
      <c r="J1262" s="2" t="str">
        <f t="shared" si="39"/>
        <v/>
      </c>
      <c r="K1262" s="2">
        <v>2018</v>
      </c>
      <c r="L1262" s="2" t="s">
        <v>21</v>
      </c>
    </row>
    <row r="1263" spans="1:12" x14ac:dyDescent="0.2">
      <c r="A1263" s="1" t="s">
        <v>79</v>
      </c>
      <c r="B1263" s="2" t="s">
        <v>692</v>
      </c>
      <c r="C1263" s="2" t="s">
        <v>15</v>
      </c>
      <c r="D1263" s="2" t="s">
        <v>2651</v>
      </c>
      <c r="E1263" s="2" t="s">
        <v>2175</v>
      </c>
      <c r="F1263" s="2">
        <v>52.56</v>
      </c>
      <c r="G1263" s="2">
        <v>47.44</v>
      </c>
      <c r="H1263" s="2" t="s">
        <v>19</v>
      </c>
      <c r="I1263" s="2">
        <f t="shared" si="38"/>
        <v>1</v>
      </c>
      <c r="J1263" s="2" t="str">
        <f t="shared" si="39"/>
        <v/>
      </c>
      <c r="K1263" s="2">
        <v>2018</v>
      </c>
      <c r="L1263" s="2" t="s">
        <v>49</v>
      </c>
    </row>
    <row r="1264" spans="1:12" x14ac:dyDescent="0.2">
      <c r="A1264" s="1" t="s">
        <v>13</v>
      </c>
      <c r="B1264" s="2" t="s">
        <v>5088</v>
      </c>
      <c r="C1264" s="2" t="s">
        <v>15</v>
      </c>
      <c r="D1264" s="2" t="s">
        <v>5089</v>
      </c>
      <c r="E1264" s="2" t="s">
        <v>4991</v>
      </c>
      <c r="F1264" s="2">
        <v>52.59</v>
      </c>
      <c r="G1264" s="2">
        <v>47.41</v>
      </c>
      <c r="H1264" s="2" t="s">
        <v>26</v>
      </c>
      <c r="I1264" s="2" t="str">
        <f t="shared" si="38"/>
        <v/>
      </c>
      <c r="J1264" s="2">
        <f t="shared" si="39"/>
        <v>1</v>
      </c>
      <c r="K1264" s="2">
        <v>2020</v>
      </c>
      <c r="L1264" s="2" t="s">
        <v>49</v>
      </c>
    </row>
    <row r="1265" spans="1:12" x14ac:dyDescent="0.2">
      <c r="A1265" s="1" t="s">
        <v>205</v>
      </c>
      <c r="B1265" s="2" t="s">
        <v>530</v>
      </c>
      <c r="C1265" s="2" t="s">
        <v>42</v>
      </c>
      <c r="D1265" s="2" t="s">
        <v>531</v>
      </c>
      <c r="E1265" s="2" t="s">
        <v>395</v>
      </c>
      <c r="F1265" s="2">
        <v>52.6</v>
      </c>
      <c r="G1265" s="2">
        <v>47.4</v>
      </c>
      <c r="H1265" s="2" t="s">
        <v>19</v>
      </c>
      <c r="I1265" s="2">
        <f t="shared" si="38"/>
        <v>1</v>
      </c>
      <c r="J1265" s="2" t="str">
        <f t="shared" si="39"/>
        <v/>
      </c>
      <c r="K1265" s="2">
        <v>2014</v>
      </c>
      <c r="L1265" s="2" t="s">
        <v>21</v>
      </c>
    </row>
    <row r="1266" spans="1:12" x14ac:dyDescent="0.2">
      <c r="A1266" s="1" t="s">
        <v>420</v>
      </c>
      <c r="B1266" s="2" t="s">
        <v>1433</v>
      </c>
      <c r="C1266" s="2" t="s">
        <v>15</v>
      </c>
      <c r="D1266" s="2" t="s">
        <v>72</v>
      </c>
      <c r="E1266" s="2" t="s">
        <v>395</v>
      </c>
      <c r="F1266" s="2">
        <v>52.6</v>
      </c>
      <c r="G1266" s="2">
        <v>47.4</v>
      </c>
      <c r="H1266" s="2" t="s">
        <v>26</v>
      </c>
      <c r="I1266" s="2" t="str">
        <f t="shared" si="38"/>
        <v/>
      </c>
      <c r="J1266" s="2">
        <f t="shared" si="39"/>
        <v>1</v>
      </c>
      <c r="K1266" s="2">
        <v>1994</v>
      </c>
      <c r="L1266" s="2" t="s">
        <v>21</v>
      </c>
    </row>
    <row r="1267" spans="1:12" x14ac:dyDescent="0.2">
      <c r="A1267" s="1" t="s">
        <v>248</v>
      </c>
      <c r="B1267" s="2" t="s">
        <v>249</v>
      </c>
      <c r="C1267" s="2" t="s">
        <v>42</v>
      </c>
      <c r="D1267" s="2" t="s">
        <v>1656</v>
      </c>
      <c r="E1267" s="2" t="s">
        <v>1625</v>
      </c>
      <c r="F1267" s="2">
        <v>52.7</v>
      </c>
      <c r="G1267" s="2">
        <v>47.4</v>
      </c>
      <c r="H1267" s="2" t="s">
        <v>26</v>
      </c>
      <c r="I1267" s="2" t="str">
        <f t="shared" si="38"/>
        <v/>
      </c>
      <c r="J1267" s="2">
        <f t="shared" si="39"/>
        <v>1</v>
      </c>
      <c r="K1267" s="2">
        <v>2006</v>
      </c>
      <c r="L1267" s="2" t="s">
        <v>49</v>
      </c>
    </row>
    <row r="1268" spans="1:12" x14ac:dyDescent="0.2">
      <c r="A1268" s="1" t="s">
        <v>116</v>
      </c>
      <c r="B1268" s="2" t="s">
        <v>4460</v>
      </c>
      <c r="C1268" s="2" t="s">
        <v>24</v>
      </c>
      <c r="D1268" s="4">
        <v>17700000</v>
      </c>
      <c r="E1268" s="2" t="s">
        <v>3438</v>
      </c>
      <c r="F1268" s="2">
        <v>52.6</v>
      </c>
      <c r="G1268" s="2">
        <v>47.4</v>
      </c>
      <c r="H1268" s="2" t="s">
        <v>26</v>
      </c>
      <c r="I1268" s="2" t="str">
        <f t="shared" si="38"/>
        <v/>
      </c>
      <c r="J1268" s="2">
        <f t="shared" si="39"/>
        <v>1</v>
      </c>
      <c r="K1268" s="2">
        <v>2008</v>
      </c>
      <c r="L1268" s="2" t="s">
        <v>49</v>
      </c>
    </row>
    <row r="1269" spans="1:12" x14ac:dyDescent="0.2">
      <c r="A1269" s="1" t="s">
        <v>363</v>
      </c>
      <c r="B1269" s="2" t="s">
        <v>5735</v>
      </c>
      <c r="C1269" s="2" t="s">
        <v>24</v>
      </c>
      <c r="D1269" s="4">
        <v>47000000</v>
      </c>
      <c r="E1269" s="2" t="s">
        <v>5690</v>
      </c>
      <c r="F1269" s="2">
        <v>52.6</v>
      </c>
      <c r="G1269" s="2">
        <v>47.4</v>
      </c>
      <c r="H1269" s="2" t="s">
        <v>26</v>
      </c>
      <c r="I1269" s="2" t="str">
        <f t="shared" si="38"/>
        <v/>
      </c>
      <c r="J1269" s="2">
        <f t="shared" si="39"/>
        <v>1</v>
      </c>
      <c r="K1269" s="2">
        <v>2010</v>
      </c>
      <c r="L1269" s="2" t="s">
        <v>21</v>
      </c>
    </row>
    <row r="1270" spans="1:12" x14ac:dyDescent="0.2">
      <c r="A1270" s="1" t="s">
        <v>91</v>
      </c>
      <c r="B1270" s="2" t="s">
        <v>2713</v>
      </c>
      <c r="C1270" s="2" t="s">
        <v>15</v>
      </c>
      <c r="D1270" s="2" t="s">
        <v>2714</v>
      </c>
      <c r="E1270" s="2" t="s">
        <v>2175</v>
      </c>
      <c r="F1270" s="2">
        <v>52.6</v>
      </c>
      <c r="G1270" s="2">
        <v>47.4</v>
      </c>
      <c r="H1270" s="2" t="s">
        <v>26</v>
      </c>
      <c r="I1270" s="2" t="str">
        <f t="shared" si="38"/>
        <v/>
      </c>
      <c r="J1270" s="2">
        <f t="shared" si="39"/>
        <v>1</v>
      </c>
      <c r="K1270" s="2">
        <v>2017</v>
      </c>
      <c r="L1270" s="2" t="s">
        <v>36</v>
      </c>
    </row>
    <row r="1271" spans="1:12" x14ac:dyDescent="0.2">
      <c r="A1271" s="1" t="s">
        <v>308</v>
      </c>
      <c r="B1271" s="2" t="s">
        <v>3691</v>
      </c>
      <c r="C1271" s="2" t="s">
        <v>24</v>
      </c>
      <c r="D1271" s="4">
        <v>26500000</v>
      </c>
      <c r="E1271" s="2" t="s">
        <v>3438</v>
      </c>
      <c r="F1271" s="2">
        <v>52.6</v>
      </c>
      <c r="G1271" s="2">
        <v>47.4</v>
      </c>
      <c r="H1271" s="2" t="s">
        <v>26</v>
      </c>
      <c r="I1271" s="2" t="str">
        <f t="shared" si="38"/>
        <v/>
      </c>
      <c r="J1271" s="2">
        <f t="shared" si="39"/>
        <v>1</v>
      </c>
      <c r="K1271" s="2">
        <v>2004</v>
      </c>
      <c r="L1271" s="2" t="s">
        <v>49</v>
      </c>
    </row>
    <row r="1272" spans="1:12" x14ac:dyDescent="0.2">
      <c r="A1272" s="1" t="s">
        <v>45</v>
      </c>
      <c r="B1272" s="2" t="s">
        <v>2131</v>
      </c>
      <c r="C1272" s="2" t="s">
        <v>24</v>
      </c>
      <c r="D1272" s="2">
        <v>19900000</v>
      </c>
      <c r="E1272" s="2" t="s">
        <v>3438</v>
      </c>
      <c r="F1272" s="2">
        <v>52.61</v>
      </c>
      <c r="G1272" s="2">
        <v>47.39</v>
      </c>
      <c r="H1272" s="2" t="s">
        <v>26</v>
      </c>
      <c r="I1272" s="2" t="str">
        <f t="shared" si="38"/>
        <v/>
      </c>
      <c r="J1272" s="2">
        <f t="shared" si="39"/>
        <v>1</v>
      </c>
      <c r="K1272" s="2">
        <v>2020</v>
      </c>
      <c r="L1272" s="2" t="s">
        <v>21</v>
      </c>
    </row>
    <row r="1273" spans="1:12" x14ac:dyDescent="0.2">
      <c r="A1273" s="1" t="s">
        <v>79</v>
      </c>
      <c r="B1273" s="2" t="s">
        <v>969</v>
      </c>
      <c r="C1273" s="2" t="s">
        <v>15</v>
      </c>
      <c r="D1273" s="2" t="s">
        <v>2563</v>
      </c>
      <c r="E1273" s="2" t="s">
        <v>2175</v>
      </c>
      <c r="F1273" s="2">
        <v>52.64</v>
      </c>
      <c r="G1273" s="2">
        <v>47.36</v>
      </c>
      <c r="H1273" s="2" t="s">
        <v>19</v>
      </c>
      <c r="I1273" s="2">
        <f t="shared" si="38"/>
        <v>1</v>
      </c>
      <c r="J1273" s="2" t="str">
        <f t="shared" si="39"/>
        <v/>
      </c>
      <c r="K1273" s="2">
        <v>2018</v>
      </c>
      <c r="L1273" s="2" t="s">
        <v>21</v>
      </c>
    </row>
    <row r="1274" spans="1:12" x14ac:dyDescent="0.2">
      <c r="A1274" s="1" t="s">
        <v>329</v>
      </c>
      <c r="B1274" s="2" t="s">
        <v>3641</v>
      </c>
      <c r="C1274" s="2" t="s">
        <v>24</v>
      </c>
      <c r="D1274" s="2">
        <v>30000000</v>
      </c>
      <c r="E1274" s="2" t="s">
        <v>3438</v>
      </c>
      <c r="F1274" s="2">
        <v>52.65</v>
      </c>
      <c r="G1274" s="2">
        <v>47.35</v>
      </c>
      <c r="H1274" s="2" t="s">
        <v>26</v>
      </c>
      <c r="I1274" s="2" t="str">
        <f t="shared" si="38"/>
        <v/>
      </c>
      <c r="J1274" s="2">
        <f t="shared" si="39"/>
        <v>1</v>
      </c>
      <c r="K1274" s="2">
        <v>2020</v>
      </c>
      <c r="L1274" s="2" t="s">
        <v>49</v>
      </c>
    </row>
    <row r="1275" spans="1:12" x14ac:dyDescent="0.2">
      <c r="A1275" s="1" t="s">
        <v>223</v>
      </c>
      <c r="B1275" s="2" t="s">
        <v>229</v>
      </c>
      <c r="C1275" s="2" t="s">
        <v>15</v>
      </c>
      <c r="D1275" s="2" t="s">
        <v>2346</v>
      </c>
      <c r="E1275" s="2" t="s">
        <v>2175</v>
      </c>
      <c r="F1275" s="2">
        <v>52.68</v>
      </c>
      <c r="G1275" s="2">
        <v>47.32</v>
      </c>
      <c r="H1275" s="2" t="s">
        <v>19</v>
      </c>
      <c r="I1275" s="2">
        <f t="shared" si="38"/>
        <v>1</v>
      </c>
      <c r="J1275" s="2" t="str">
        <f t="shared" si="39"/>
        <v/>
      </c>
      <c r="K1275" s="2">
        <v>2020</v>
      </c>
      <c r="L1275" s="2" t="s">
        <v>21</v>
      </c>
    </row>
    <row r="1276" spans="1:12" x14ac:dyDescent="0.2">
      <c r="A1276" s="1" t="s">
        <v>391</v>
      </c>
      <c r="B1276" s="2" t="s">
        <v>4216</v>
      </c>
      <c r="C1276" s="2" t="s">
        <v>24</v>
      </c>
      <c r="D1276" s="4">
        <v>11000000</v>
      </c>
      <c r="E1276" s="2" t="s">
        <v>3438</v>
      </c>
      <c r="F1276" s="2">
        <v>52.7</v>
      </c>
      <c r="G1276" s="2">
        <v>47.3</v>
      </c>
      <c r="H1276" s="2" t="s">
        <v>26</v>
      </c>
      <c r="I1276" s="2" t="str">
        <f t="shared" si="38"/>
        <v/>
      </c>
      <c r="J1276" s="2">
        <f t="shared" si="39"/>
        <v>1</v>
      </c>
      <c r="K1276" s="2">
        <v>2012</v>
      </c>
      <c r="L1276" s="2" t="s">
        <v>49</v>
      </c>
    </row>
    <row r="1277" spans="1:12" x14ac:dyDescent="0.2">
      <c r="A1277" s="1" t="s">
        <v>122</v>
      </c>
      <c r="B1277" s="2" t="s">
        <v>3353</v>
      </c>
      <c r="C1277" s="2" t="s">
        <v>15</v>
      </c>
      <c r="D1277" s="2" t="s">
        <v>3354</v>
      </c>
      <c r="E1277" s="2" t="s">
        <v>3315</v>
      </c>
      <c r="F1277" s="2">
        <v>52.7</v>
      </c>
      <c r="G1277" s="2">
        <v>47.3</v>
      </c>
      <c r="H1277" s="2" t="s">
        <v>26</v>
      </c>
      <c r="I1277" s="2" t="str">
        <f t="shared" si="38"/>
        <v/>
      </c>
      <c r="J1277" s="2">
        <f t="shared" si="39"/>
        <v>1</v>
      </c>
      <c r="K1277" s="2">
        <v>2005</v>
      </c>
      <c r="L1277" s="2" t="s">
        <v>77</v>
      </c>
    </row>
    <row r="1278" spans="1:12" x14ac:dyDescent="0.2">
      <c r="A1278" s="1" t="s">
        <v>280</v>
      </c>
      <c r="B1278" s="2" t="s">
        <v>1334</v>
      </c>
      <c r="C1278" s="2" t="s">
        <v>15</v>
      </c>
      <c r="D1278" s="2" t="s">
        <v>1798</v>
      </c>
      <c r="E1278" s="2" t="s">
        <v>1692</v>
      </c>
      <c r="F1278" s="2">
        <v>52.7</v>
      </c>
      <c r="G1278" s="2">
        <v>47.3</v>
      </c>
      <c r="H1278" s="2" t="s">
        <v>26</v>
      </c>
      <c r="I1278" s="2" t="str">
        <f t="shared" si="38"/>
        <v/>
      </c>
      <c r="J1278" s="2">
        <f t="shared" si="39"/>
        <v>1</v>
      </c>
      <c r="K1278" s="2">
        <v>1998</v>
      </c>
      <c r="L1278" s="2" t="s">
        <v>49</v>
      </c>
    </row>
    <row r="1279" spans="1:12" x14ac:dyDescent="0.2">
      <c r="A1279" s="1" t="s">
        <v>385</v>
      </c>
      <c r="B1279" s="2" t="s">
        <v>639</v>
      </c>
      <c r="C1279" s="2" t="s">
        <v>15</v>
      </c>
      <c r="D1279" s="2" t="s">
        <v>576</v>
      </c>
      <c r="E1279" s="2" t="s">
        <v>395</v>
      </c>
      <c r="F1279" s="2">
        <v>52.7</v>
      </c>
      <c r="G1279" s="2">
        <v>47.3</v>
      </c>
      <c r="H1279" s="2" t="s">
        <v>19</v>
      </c>
      <c r="I1279" s="2">
        <f t="shared" si="38"/>
        <v>1</v>
      </c>
      <c r="J1279" s="2" t="str">
        <f t="shared" si="39"/>
        <v/>
      </c>
      <c r="K1279" s="2">
        <v>2012</v>
      </c>
      <c r="L1279" s="2" t="s">
        <v>21</v>
      </c>
    </row>
    <row r="1280" spans="1:12" x14ac:dyDescent="0.2">
      <c r="A1280" s="1" t="s">
        <v>87</v>
      </c>
      <c r="B1280" s="2" t="s">
        <v>1507</v>
      </c>
      <c r="C1280" s="2" t="s">
        <v>15</v>
      </c>
      <c r="D1280" s="2" t="s">
        <v>1508</v>
      </c>
      <c r="E1280" s="2" t="s">
        <v>1474</v>
      </c>
      <c r="F1280" s="2">
        <v>52.7</v>
      </c>
      <c r="G1280" s="2">
        <v>47.3</v>
      </c>
      <c r="H1280" s="2" t="s">
        <v>26</v>
      </c>
      <c r="I1280" s="2" t="str">
        <f t="shared" si="38"/>
        <v/>
      </c>
      <c r="J1280" s="2">
        <f t="shared" si="39"/>
        <v>1</v>
      </c>
      <c r="K1280" s="2">
        <v>2008</v>
      </c>
      <c r="L1280" s="2" t="s">
        <v>21</v>
      </c>
    </row>
    <row r="1281" spans="1:12" x14ac:dyDescent="0.2">
      <c r="A1281" s="1" t="s">
        <v>13</v>
      </c>
      <c r="B1281" s="2" t="s">
        <v>5771</v>
      </c>
      <c r="C1281" s="2" t="s">
        <v>24</v>
      </c>
      <c r="D1281" s="4">
        <v>194600000</v>
      </c>
      <c r="E1281" s="2" t="s">
        <v>5690</v>
      </c>
      <c r="F1281" s="2">
        <v>52.7</v>
      </c>
      <c r="G1281" s="2">
        <v>47.3</v>
      </c>
      <c r="H1281" s="2" t="s">
        <v>26</v>
      </c>
      <c r="I1281" s="2" t="str">
        <f t="shared" si="38"/>
        <v/>
      </c>
      <c r="J1281" s="2">
        <f t="shared" si="39"/>
        <v>1</v>
      </c>
      <c r="K1281" s="2">
        <v>2002</v>
      </c>
      <c r="L1281" s="2" t="s">
        <v>21</v>
      </c>
    </row>
    <row r="1282" spans="1:12" x14ac:dyDescent="0.2">
      <c r="A1282" s="1" t="s">
        <v>217</v>
      </c>
      <c r="B1282" s="2" t="s">
        <v>959</v>
      </c>
      <c r="C1282" s="2" t="s">
        <v>15</v>
      </c>
      <c r="D1282" s="2" t="s">
        <v>1177</v>
      </c>
      <c r="E1282" s="2" t="s">
        <v>395</v>
      </c>
      <c r="F1282" s="2">
        <v>52.7</v>
      </c>
      <c r="G1282" s="2">
        <v>47.3</v>
      </c>
      <c r="H1282" s="2" t="s">
        <v>19</v>
      </c>
      <c r="I1282" s="2">
        <f t="shared" ref="I1282:I1345" si="40" xml:space="preserve"> IF(H1282="Pass", 1, "")</f>
        <v>1</v>
      </c>
      <c r="J1282" s="2" t="str">
        <f t="shared" ref="J1282:J1345" si="41" xml:space="preserve"> IF(H1282="Fail", 1, "")</f>
        <v/>
      </c>
      <c r="K1282" s="2">
        <v>2002</v>
      </c>
      <c r="L1282" s="2" t="s">
        <v>21</v>
      </c>
    </row>
    <row r="1283" spans="1:12" x14ac:dyDescent="0.2">
      <c r="A1283" s="1" t="s">
        <v>52</v>
      </c>
      <c r="B1283" s="2" t="s">
        <v>689</v>
      </c>
      <c r="C1283" s="2" t="s">
        <v>15</v>
      </c>
      <c r="D1283" s="2" t="s">
        <v>1264</v>
      </c>
      <c r="E1283" s="2" t="s">
        <v>395</v>
      </c>
      <c r="F1283" s="2">
        <v>52.7</v>
      </c>
      <c r="G1283" s="2">
        <v>47.3</v>
      </c>
      <c r="H1283" s="2" t="s">
        <v>19</v>
      </c>
      <c r="I1283" s="2">
        <f t="shared" si="40"/>
        <v>1</v>
      </c>
      <c r="J1283" s="2" t="str">
        <f t="shared" si="41"/>
        <v/>
      </c>
      <c r="K1283" s="2">
        <v>1998</v>
      </c>
      <c r="L1283" s="2" t="s">
        <v>21</v>
      </c>
    </row>
    <row r="1284" spans="1:12" x14ac:dyDescent="0.2">
      <c r="A1284" s="1" t="s">
        <v>23</v>
      </c>
      <c r="B1284" s="2" t="s">
        <v>23</v>
      </c>
      <c r="C1284" s="2" t="s">
        <v>24</v>
      </c>
      <c r="D1284" s="4">
        <v>9950000000</v>
      </c>
      <c r="E1284" s="2" t="s">
        <v>1601</v>
      </c>
      <c r="F1284" s="2">
        <v>52.7</v>
      </c>
      <c r="G1284" s="2">
        <v>47.3</v>
      </c>
      <c r="H1284" s="2" t="s">
        <v>19</v>
      </c>
      <c r="I1284" s="2">
        <f t="shared" si="40"/>
        <v>1</v>
      </c>
      <c r="J1284" s="2" t="str">
        <f t="shared" si="41"/>
        <v/>
      </c>
      <c r="K1284" s="2">
        <v>2008</v>
      </c>
      <c r="L1284" s="2" t="s">
        <v>21</v>
      </c>
    </row>
    <row r="1285" spans="1:12" x14ac:dyDescent="0.2">
      <c r="A1285" s="1" t="s">
        <v>217</v>
      </c>
      <c r="B1285" s="2" t="s">
        <v>538</v>
      </c>
      <c r="C1285" s="2" t="s">
        <v>15</v>
      </c>
      <c r="D1285" s="2" t="s">
        <v>2345</v>
      </c>
      <c r="E1285" s="2" t="s">
        <v>2175</v>
      </c>
      <c r="F1285" s="2">
        <v>52.76</v>
      </c>
      <c r="G1285" s="2">
        <v>47.24</v>
      </c>
      <c r="H1285" s="2" t="s">
        <v>19</v>
      </c>
      <c r="I1285" s="2">
        <f t="shared" si="40"/>
        <v>1</v>
      </c>
      <c r="J1285" s="2" t="str">
        <f t="shared" si="41"/>
        <v/>
      </c>
      <c r="K1285" s="2">
        <v>2020</v>
      </c>
      <c r="L1285" s="2" t="s">
        <v>21</v>
      </c>
    </row>
    <row r="1286" spans="1:12" x14ac:dyDescent="0.2">
      <c r="A1286" s="1" t="s">
        <v>22</v>
      </c>
      <c r="B1286" s="2" t="s">
        <v>3630</v>
      </c>
      <c r="C1286" s="2" t="s">
        <v>24</v>
      </c>
      <c r="D1286" s="2">
        <v>17000000</v>
      </c>
      <c r="E1286" s="2" t="s">
        <v>3438</v>
      </c>
      <c r="F1286" s="2">
        <v>52.77</v>
      </c>
      <c r="G1286" s="2">
        <v>47.23</v>
      </c>
      <c r="H1286" s="2" t="s">
        <v>26</v>
      </c>
      <c r="I1286" s="2" t="str">
        <f t="shared" si="40"/>
        <v/>
      </c>
      <c r="J1286" s="2">
        <f t="shared" si="41"/>
        <v>1</v>
      </c>
      <c r="K1286" s="2">
        <v>2020</v>
      </c>
      <c r="L1286" s="2" t="s">
        <v>49</v>
      </c>
    </row>
    <row r="1287" spans="1:12" x14ac:dyDescent="0.2">
      <c r="A1287" s="1" t="s">
        <v>978</v>
      </c>
      <c r="B1287" s="2" t="s">
        <v>5227</v>
      </c>
      <c r="C1287" s="2" t="s">
        <v>15</v>
      </c>
      <c r="D1287" s="2" t="s">
        <v>5249</v>
      </c>
      <c r="E1287" s="2" t="s">
        <v>4991</v>
      </c>
      <c r="F1287" s="2">
        <v>52.78</v>
      </c>
      <c r="G1287" s="2">
        <v>47.22</v>
      </c>
      <c r="H1287" s="2" t="s">
        <v>26</v>
      </c>
      <c r="I1287" s="2" t="str">
        <f t="shared" si="40"/>
        <v/>
      </c>
      <c r="J1287" s="2">
        <f t="shared" si="41"/>
        <v>1</v>
      </c>
      <c r="K1287" s="2">
        <v>2015</v>
      </c>
      <c r="L1287" s="2" t="s">
        <v>36</v>
      </c>
    </row>
    <row r="1288" spans="1:12" x14ac:dyDescent="0.2">
      <c r="A1288" s="1" t="s">
        <v>385</v>
      </c>
      <c r="B1288" s="2" t="s">
        <v>3762</v>
      </c>
      <c r="C1288" s="2" t="s">
        <v>24</v>
      </c>
      <c r="D1288" s="4">
        <v>5400000</v>
      </c>
      <c r="E1288" s="2" t="s">
        <v>3438</v>
      </c>
      <c r="F1288" s="2">
        <v>52.8</v>
      </c>
      <c r="G1288" s="2">
        <v>47.2</v>
      </c>
      <c r="H1288" s="2" t="s">
        <v>26</v>
      </c>
      <c r="I1288" s="2" t="str">
        <f t="shared" si="40"/>
        <v/>
      </c>
      <c r="J1288" s="2">
        <f t="shared" si="41"/>
        <v>1</v>
      </c>
      <c r="K1288" s="2">
        <v>2010</v>
      </c>
      <c r="L1288" s="2" t="s">
        <v>21</v>
      </c>
    </row>
    <row r="1289" spans="1:12" x14ac:dyDescent="0.2">
      <c r="A1289" s="1" t="s">
        <v>13</v>
      </c>
      <c r="B1289" s="2" t="s">
        <v>1160</v>
      </c>
      <c r="C1289" s="2" t="s">
        <v>15</v>
      </c>
      <c r="D1289" s="2" t="s">
        <v>1161</v>
      </c>
      <c r="E1289" s="2" t="s">
        <v>395</v>
      </c>
      <c r="F1289" s="2">
        <v>52.8</v>
      </c>
      <c r="G1289" s="2">
        <v>47.2</v>
      </c>
      <c r="H1289" s="2" t="s">
        <v>19</v>
      </c>
      <c r="I1289" s="2">
        <f t="shared" si="40"/>
        <v>1</v>
      </c>
      <c r="J1289" s="2" t="str">
        <f t="shared" si="41"/>
        <v/>
      </c>
      <c r="K1289" s="2">
        <v>2002</v>
      </c>
      <c r="L1289" s="2" t="s">
        <v>21</v>
      </c>
    </row>
    <row r="1290" spans="1:12" x14ac:dyDescent="0.2">
      <c r="A1290" s="1" t="s">
        <v>363</v>
      </c>
      <c r="B1290" s="2" t="s">
        <v>712</v>
      </c>
      <c r="C1290" s="2" t="s">
        <v>15</v>
      </c>
      <c r="D1290" s="2" t="s">
        <v>1322</v>
      </c>
      <c r="E1290" s="2" t="s">
        <v>395</v>
      </c>
      <c r="F1290" s="2">
        <v>52.8</v>
      </c>
      <c r="G1290" s="2">
        <v>47.2</v>
      </c>
      <c r="H1290" s="2" t="s">
        <v>19</v>
      </c>
      <c r="I1290" s="2">
        <f t="shared" si="40"/>
        <v>1</v>
      </c>
      <c r="J1290" s="2" t="str">
        <f t="shared" si="41"/>
        <v/>
      </c>
      <c r="K1290" s="2">
        <v>1996</v>
      </c>
      <c r="L1290" s="2" t="s">
        <v>21</v>
      </c>
    </row>
    <row r="1291" spans="1:12" x14ac:dyDescent="0.2">
      <c r="A1291" s="1" t="s">
        <v>79</v>
      </c>
      <c r="B1291" s="2" t="s">
        <v>4985</v>
      </c>
      <c r="C1291" s="2" t="s">
        <v>15</v>
      </c>
      <c r="D1291" s="2" t="s">
        <v>4986</v>
      </c>
      <c r="E1291" s="2" t="s">
        <v>4963</v>
      </c>
      <c r="F1291" s="2">
        <v>52.8</v>
      </c>
      <c r="G1291" s="2">
        <v>47.2</v>
      </c>
      <c r="H1291" s="2" t="s">
        <v>26</v>
      </c>
      <c r="I1291" s="2" t="str">
        <f t="shared" si="40"/>
        <v/>
      </c>
      <c r="J1291" s="2">
        <f t="shared" si="41"/>
        <v>1</v>
      </c>
      <c r="K1291" s="2">
        <v>1990</v>
      </c>
      <c r="L1291" s="2" t="s">
        <v>21</v>
      </c>
    </row>
    <row r="1292" spans="1:12" x14ac:dyDescent="0.2">
      <c r="A1292" s="1" t="s">
        <v>100</v>
      </c>
      <c r="B1292" s="2" t="s">
        <v>5511</v>
      </c>
      <c r="C1292" s="2" t="s">
        <v>15</v>
      </c>
      <c r="D1292" s="2" t="s">
        <v>1526</v>
      </c>
      <c r="E1292" s="2" t="s">
        <v>4991</v>
      </c>
      <c r="F1292" s="2">
        <v>52.8</v>
      </c>
      <c r="G1292" s="2">
        <v>47.2</v>
      </c>
      <c r="H1292" s="2" t="s">
        <v>26</v>
      </c>
      <c r="I1292" s="2" t="str">
        <f t="shared" si="40"/>
        <v/>
      </c>
      <c r="J1292" s="2">
        <f t="shared" si="41"/>
        <v>1</v>
      </c>
      <c r="K1292" s="2">
        <v>2004</v>
      </c>
      <c r="L1292" s="2" t="s">
        <v>49</v>
      </c>
    </row>
    <row r="1293" spans="1:12" x14ac:dyDescent="0.2">
      <c r="A1293" s="1" t="s">
        <v>45</v>
      </c>
      <c r="B1293" s="2" t="s">
        <v>553</v>
      </c>
      <c r="C1293" s="2" t="s">
        <v>15</v>
      </c>
      <c r="D1293" s="2" t="s">
        <v>813</v>
      </c>
      <c r="E1293" s="2" t="s">
        <v>395</v>
      </c>
      <c r="F1293" s="2">
        <v>52.8</v>
      </c>
      <c r="G1293" s="2">
        <v>47.2</v>
      </c>
      <c r="H1293" s="2" t="s">
        <v>19</v>
      </c>
      <c r="I1293" s="2">
        <f t="shared" si="40"/>
        <v>1</v>
      </c>
      <c r="J1293" s="2" t="str">
        <f t="shared" si="41"/>
        <v/>
      </c>
      <c r="K1293" s="2">
        <v>2010</v>
      </c>
      <c r="L1293" s="2" t="s">
        <v>49</v>
      </c>
    </row>
    <row r="1294" spans="1:12" x14ac:dyDescent="0.2">
      <c r="A1294" s="1" t="s">
        <v>1224</v>
      </c>
      <c r="B1294" s="2" t="s">
        <v>1225</v>
      </c>
      <c r="C1294" s="2" t="s">
        <v>15</v>
      </c>
      <c r="D1294" s="2" t="s">
        <v>5068</v>
      </c>
      <c r="E1294" s="2" t="s">
        <v>4991</v>
      </c>
      <c r="F1294" s="2">
        <v>52.84</v>
      </c>
      <c r="G1294" s="2">
        <v>47.16</v>
      </c>
      <c r="H1294" s="2" t="s">
        <v>26</v>
      </c>
      <c r="I1294" s="2" t="str">
        <f t="shared" si="40"/>
        <v/>
      </c>
      <c r="J1294" s="2">
        <f t="shared" si="41"/>
        <v>1</v>
      </c>
      <c r="K1294" s="2">
        <v>2020</v>
      </c>
      <c r="L1294" s="2" t="s">
        <v>49</v>
      </c>
    </row>
    <row r="1295" spans="1:12" x14ac:dyDescent="0.2">
      <c r="A1295" s="1" t="s">
        <v>87</v>
      </c>
      <c r="B1295" s="2" t="s">
        <v>1971</v>
      </c>
      <c r="C1295" s="2" t="s">
        <v>15</v>
      </c>
      <c r="D1295" s="2" t="s">
        <v>2605</v>
      </c>
      <c r="E1295" s="2" t="s">
        <v>2175</v>
      </c>
      <c r="F1295" s="2">
        <v>52.86</v>
      </c>
      <c r="G1295" s="2">
        <v>47.14</v>
      </c>
      <c r="H1295" s="2" t="s">
        <v>19</v>
      </c>
      <c r="I1295" s="2">
        <f t="shared" si="40"/>
        <v>1</v>
      </c>
      <c r="J1295" s="2" t="str">
        <f t="shared" si="41"/>
        <v/>
      </c>
      <c r="K1295" s="2">
        <v>2018</v>
      </c>
      <c r="L1295" s="2" t="s">
        <v>21</v>
      </c>
    </row>
    <row r="1296" spans="1:12" x14ac:dyDescent="0.2">
      <c r="A1296" s="1" t="s">
        <v>122</v>
      </c>
      <c r="B1296" s="2" t="s">
        <v>155</v>
      </c>
      <c r="C1296" s="2" t="s">
        <v>15</v>
      </c>
      <c r="D1296" s="2" t="s">
        <v>156</v>
      </c>
      <c r="E1296" s="2" t="s">
        <v>144</v>
      </c>
      <c r="F1296" s="2">
        <v>52.87</v>
      </c>
      <c r="G1296" s="2">
        <v>47.13</v>
      </c>
      <c r="H1296" s="2" t="s">
        <v>26</v>
      </c>
      <c r="I1296" s="2" t="str">
        <f t="shared" si="40"/>
        <v/>
      </c>
      <c r="J1296" s="2">
        <f t="shared" si="41"/>
        <v>1</v>
      </c>
      <c r="K1296" s="2">
        <v>2020</v>
      </c>
      <c r="L1296" s="2" t="s">
        <v>21</v>
      </c>
    </row>
    <row r="1297" spans="1:12" x14ac:dyDescent="0.2">
      <c r="A1297" s="1" t="s">
        <v>32</v>
      </c>
      <c r="B1297" s="2" t="s">
        <v>3518</v>
      </c>
      <c r="C1297" s="2" t="s">
        <v>24</v>
      </c>
      <c r="D1297" s="2">
        <v>49000000</v>
      </c>
      <c r="E1297" s="2" t="s">
        <v>3438</v>
      </c>
      <c r="F1297" s="2">
        <v>52.88</v>
      </c>
      <c r="G1297" s="2">
        <v>47.12</v>
      </c>
      <c r="H1297" s="2" t="s">
        <v>26</v>
      </c>
      <c r="I1297" s="2" t="str">
        <f t="shared" si="40"/>
        <v/>
      </c>
      <c r="J1297" s="2">
        <f t="shared" si="41"/>
        <v>1</v>
      </c>
      <c r="K1297" s="2">
        <v>2020</v>
      </c>
      <c r="L1297" s="2" t="s">
        <v>21</v>
      </c>
    </row>
    <row r="1298" spans="1:12" x14ac:dyDescent="0.2">
      <c r="A1298" s="1" t="s">
        <v>269</v>
      </c>
      <c r="B1298" s="2" t="s">
        <v>3709</v>
      </c>
      <c r="C1298" s="2" t="s">
        <v>24</v>
      </c>
      <c r="D1298" s="2">
        <v>79000000</v>
      </c>
      <c r="E1298" s="2" t="s">
        <v>3438</v>
      </c>
      <c r="F1298" s="2">
        <v>52.89</v>
      </c>
      <c r="G1298" s="2">
        <v>47.11</v>
      </c>
      <c r="H1298" s="2" t="s">
        <v>26</v>
      </c>
      <c r="I1298" s="2" t="str">
        <f t="shared" si="40"/>
        <v/>
      </c>
      <c r="J1298" s="2">
        <f t="shared" si="41"/>
        <v>1</v>
      </c>
      <c r="K1298" s="2">
        <v>2018</v>
      </c>
      <c r="L1298" s="2" t="s">
        <v>21</v>
      </c>
    </row>
    <row r="1299" spans="1:12" x14ac:dyDescent="0.2">
      <c r="A1299" s="1" t="s">
        <v>205</v>
      </c>
      <c r="B1299" s="2" t="s">
        <v>669</v>
      </c>
      <c r="C1299" s="2" t="s">
        <v>15</v>
      </c>
      <c r="D1299" s="2" t="s">
        <v>1073</v>
      </c>
      <c r="E1299" s="2" t="s">
        <v>395</v>
      </c>
      <c r="F1299" s="2">
        <v>52.9</v>
      </c>
      <c r="G1299" s="2">
        <v>47.1</v>
      </c>
      <c r="H1299" s="2" t="s">
        <v>19</v>
      </c>
      <c r="I1299" s="2">
        <f t="shared" si="40"/>
        <v>1</v>
      </c>
      <c r="J1299" s="2" t="str">
        <f t="shared" si="41"/>
        <v/>
      </c>
      <c r="K1299" s="2">
        <v>2004</v>
      </c>
      <c r="L1299" s="2" t="s">
        <v>21</v>
      </c>
    </row>
    <row r="1300" spans="1:12" x14ac:dyDescent="0.2">
      <c r="A1300" s="1" t="s">
        <v>13</v>
      </c>
      <c r="B1300" s="2" t="s">
        <v>131</v>
      </c>
      <c r="C1300" s="2" t="s">
        <v>15</v>
      </c>
      <c r="D1300" s="2" t="s">
        <v>266</v>
      </c>
      <c r="E1300" s="2" t="s">
        <v>144</v>
      </c>
      <c r="F1300" s="2">
        <v>52.9</v>
      </c>
      <c r="G1300" s="2">
        <v>47.1</v>
      </c>
      <c r="H1300" s="2" t="s">
        <v>26</v>
      </c>
      <c r="I1300" s="2" t="str">
        <f t="shared" si="40"/>
        <v/>
      </c>
      <c r="J1300" s="2">
        <f t="shared" si="41"/>
        <v>1</v>
      </c>
      <c r="K1300" s="2">
        <v>2008</v>
      </c>
      <c r="L1300" s="2" t="s">
        <v>21</v>
      </c>
    </row>
    <row r="1301" spans="1:12" x14ac:dyDescent="0.2">
      <c r="A1301" s="1" t="s">
        <v>13</v>
      </c>
      <c r="B1301" s="2" t="s">
        <v>1160</v>
      </c>
      <c r="C1301" s="2" t="s">
        <v>15</v>
      </c>
      <c r="D1301" s="2" t="s">
        <v>1883</v>
      </c>
      <c r="E1301" s="2" t="s">
        <v>1811</v>
      </c>
      <c r="F1301" s="2">
        <v>52.9</v>
      </c>
      <c r="G1301" s="2">
        <v>47.1</v>
      </c>
      <c r="H1301" s="2" t="s">
        <v>26</v>
      </c>
      <c r="I1301" s="2" t="str">
        <f t="shared" si="40"/>
        <v/>
      </c>
      <c r="J1301" s="2">
        <f t="shared" si="41"/>
        <v>1</v>
      </c>
      <c r="K1301" s="2">
        <v>2004</v>
      </c>
      <c r="L1301" s="2" t="s">
        <v>49</v>
      </c>
    </row>
    <row r="1302" spans="1:12" x14ac:dyDescent="0.2">
      <c r="A1302" s="1" t="s">
        <v>13</v>
      </c>
      <c r="B1302" s="2" t="s">
        <v>3460</v>
      </c>
      <c r="C1302" s="2" t="s">
        <v>15</v>
      </c>
      <c r="D1302" s="2" t="s">
        <v>4317</v>
      </c>
      <c r="E1302" s="2" t="s">
        <v>3438</v>
      </c>
      <c r="F1302" s="2">
        <v>53</v>
      </c>
      <c r="G1302" s="2">
        <v>47.1</v>
      </c>
      <c r="H1302" s="2" t="s">
        <v>26</v>
      </c>
      <c r="I1302" s="2" t="str">
        <f t="shared" si="40"/>
        <v/>
      </c>
      <c r="J1302" s="2">
        <f t="shared" si="41"/>
        <v>1</v>
      </c>
      <c r="K1302" s="2">
        <v>2010</v>
      </c>
      <c r="L1302" s="2" t="s">
        <v>49</v>
      </c>
    </row>
    <row r="1303" spans="1:12" x14ac:dyDescent="0.2">
      <c r="A1303" s="1" t="s">
        <v>374</v>
      </c>
      <c r="B1303" s="2" t="s">
        <v>375</v>
      </c>
      <c r="C1303" s="2" t="s">
        <v>42</v>
      </c>
      <c r="D1303" s="2" t="s">
        <v>376</v>
      </c>
      <c r="E1303" s="2" t="s">
        <v>144</v>
      </c>
      <c r="F1303" s="2">
        <v>52.9</v>
      </c>
      <c r="G1303" s="2">
        <v>47.1</v>
      </c>
      <c r="H1303" s="2" t="s">
        <v>26</v>
      </c>
      <c r="I1303" s="2" t="str">
        <f t="shared" si="40"/>
        <v/>
      </c>
      <c r="J1303" s="2">
        <f t="shared" si="41"/>
        <v>1</v>
      </c>
      <c r="K1303" s="2">
        <v>1998</v>
      </c>
      <c r="L1303" s="2" t="s">
        <v>21</v>
      </c>
    </row>
    <row r="1304" spans="1:12" x14ac:dyDescent="0.2">
      <c r="A1304" s="1" t="s">
        <v>374</v>
      </c>
      <c r="B1304" s="2" t="s">
        <v>1513</v>
      </c>
      <c r="C1304" s="2" t="s">
        <v>15</v>
      </c>
      <c r="D1304" s="2" t="s">
        <v>2072</v>
      </c>
      <c r="E1304" s="2" t="s">
        <v>1978</v>
      </c>
      <c r="F1304" s="2">
        <v>52.9</v>
      </c>
      <c r="G1304" s="2">
        <v>47.1</v>
      </c>
      <c r="H1304" s="2" t="s">
        <v>26</v>
      </c>
      <c r="I1304" s="2" t="str">
        <f t="shared" si="40"/>
        <v/>
      </c>
      <c r="J1304" s="2">
        <f t="shared" si="41"/>
        <v>1</v>
      </c>
      <c r="K1304" s="2">
        <v>1998</v>
      </c>
      <c r="L1304" s="2" t="s">
        <v>21</v>
      </c>
    </row>
    <row r="1305" spans="1:12" x14ac:dyDescent="0.2">
      <c r="A1305" s="1" t="s">
        <v>296</v>
      </c>
      <c r="B1305" s="2" t="s">
        <v>484</v>
      </c>
      <c r="C1305" s="2" t="s">
        <v>15</v>
      </c>
      <c r="D1305" s="2" t="s">
        <v>485</v>
      </c>
      <c r="E1305" s="2" t="s">
        <v>395</v>
      </c>
      <c r="F1305" s="2">
        <v>52.9</v>
      </c>
      <c r="G1305" s="2">
        <v>47.1</v>
      </c>
      <c r="H1305" s="2" t="s">
        <v>19</v>
      </c>
      <c r="I1305" s="2">
        <f t="shared" si="40"/>
        <v>1</v>
      </c>
      <c r="J1305" s="2" t="str">
        <f t="shared" si="41"/>
        <v/>
      </c>
      <c r="K1305" s="2">
        <v>2014</v>
      </c>
      <c r="L1305" s="2" t="s">
        <v>21</v>
      </c>
    </row>
    <row r="1306" spans="1:12" x14ac:dyDescent="0.2">
      <c r="A1306" s="1" t="s">
        <v>363</v>
      </c>
      <c r="B1306" s="2" t="s">
        <v>1793</v>
      </c>
      <c r="C1306" s="2" t="s">
        <v>15</v>
      </c>
      <c r="D1306" s="2" t="s">
        <v>1794</v>
      </c>
      <c r="E1306" s="2" t="s">
        <v>1692</v>
      </c>
      <c r="F1306" s="2">
        <v>52.9</v>
      </c>
      <c r="G1306" s="2">
        <v>47.1</v>
      </c>
      <c r="H1306" s="2" t="s">
        <v>26</v>
      </c>
      <c r="I1306" s="2" t="str">
        <f t="shared" si="40"/>
        <v/>
      </c>
      <c r="J1306" s="2">
        <f t="shared" si="41"/>
        <v>1</v>
      </c>
      <c r="K1306" s="2">
        <v>1998</v>
      </c>
      <c r="L1306" s="2" t="s">
        <v>21</v>
      </c>
    </row>
    <row r="1307" spans="1:12" x14ac:dyDescent="0.2">
      <c r="A1307" s="1" t="s">
        <v>52</v>
      </c>
      <c r="B1307" s="2" t="s">
        <v>4022</v>
      </c>
      <c r="C1307" s="2" t="s">
        <v>24</v>
      </c>
      <c r="D1307" s="4">
        <v>69000000</v>
      </c>
      <c r="E1307" s="2" t="s">
        <v>3438</v>
      </c>
      <c r="F1307" s="2">
        <v>52.9</v>
      </c>
      <c r="G1307" s="2">
        <v>47.1</v>
      </c>
      <c r="H1307" s="2" t="s">
        <v>26</v>
      </c>
      <c r="I1307" s="2" t="str">
        <f t="shared" si="40"/>
        <v/>
      </c>
      <c r="J1307" s="2">
        <f t="shared" si="41"/>
        <v>1</v>
      </c>
      <c r="K1307" s="2">
        <v>2002</v>
      </c>
      <c r="L1307" s="2" t="s">
        <v>49</v>
      </c>
    </row>
    <row r="1308" spans="1:12" x14ac:dyDescent="0.2">
      <c r="A1308" s="1" t="s">
        <v>180</v>
      </c>
      <c r="B1308" s="2" t="s">
        <v>1220</v>
      </c>
      <c r="C1308" s="2" t="s">
        <v>15</v>
      </c>
      <c r="D1308" s="2" t="s">
        <v>5582</v>
      </c>
      <c r="E1308" s="2" t="s">
        <v>4991</v>
      </c>
      <c r="F1308" s="2">
        <v>52.8</v>
      </c>
      <c r="G1308" s="2">
        <v>47.1</v>
      </c>
      <c r="H1308" s="2" t="s">
        <v>26</v>
      </c>
      <c r="I1308" s="2" t="str">
        <f t="shared" si="40"/>
        <v/>
      </c>
      <c r="J1308" s="2">
        <f t="shared" si="41"/>
        <v>1</v>
      </c>
      <c r="K1308" s="2">
        <v>2001</v>
      </c>
      <c r="L1308" s="2" t="s">
        <v>36</v>
      </c>
    </row>
    <row r="1309" spans="1:12" x14ac:dyDescent="0.2">
      <c r="A1309" s="1" t="s">
        <v>374</v>
      </c>
      <c r="B1309" s="2" t="s">
        <v>2273</v>
      </c>
      <c r="C1309" s="2" t="s">
        <v>15</v>
      </c>
      <c r="D1309" s="2" t="s">
        <v>2274</v>
      </c>
      <c r="E1309" s="2" t="s">
        <v>2175</v>
      </c>
      <c r="F1309" s="2">
        <v>52.94</v>
      </c>
      <c r="G1309" s="2">
        <v>47.06</v>
      </c>
      <c r="H1309" s="2" t="s">
        <v>19</v>
      </c>
      <c r="I1309" s="2">
        <f t="shared" si="40"/>
        <v>1</v>
      </c>
      <c r="J1309" s="2" t="str">
        <f t="shared" si="41"/>
        <v/>
      </c>
      <c r="K1309" s="2">
        <v>2020</v>
      </c>
      <c r="L1309" s="2" t="s">
        <v>21</v>
      </c>
    </row>
    <row r="1310" spans="1:12" x14ac:dyDescent="0.2">
      <c r="A1310" s="1" t="s">
        <v>242</v>
      </c>
      <c r="B1310" s="2" t="s">
        <v>547</v>
      </c>
      <c r="C1310" s="2" t="s">
        <v>15</v>
      </c>
      <c r="D1310" s="2" t="s">
        <v>814</v>
      </c>
      <c r="E1310" s="2" t="s">
        <v>395</v>
      </c>
      <c r="F1310" s="2">
        <v>53</v>
      </c>
      <c r="G1310" s="2">
        <v>47</v>
      </c>
      <c r="H1310" s="2" t="s">
        <v>19</v>
      </c>
      <c r="I1310" s="2">
        <f t="shared" si="40"/>
        <v>1</v>
      </c>
      <c r="J1310" s="2" t="str">
        <f t="shared" si="41"/>
        <v/>
      </c>
      <c r="K1310" s="2">
        <v>2009</v>
      </c>
      <c r="L1310" s="2" t="s">
        <v>36</v>
      </c>
    </row>
    <row r="1311" spans="1:12" x14ac:dyDescent="0.2">
      <c r="A1311" s="1" t="s">
        <v>205</v>
      </c>
      <c r="B1311" s="2" t="s">
        <v>5305</v>
      </c>
      <c r="C1311" s="2" t="s">
        <v>15</v>
      </c>
      <c r="D1311" s="2" t="s">
        <v>5306</v>
      </c>
      <c r="E1311" s="2" t="s">
        <v>4991</v>
      </c>
      <c r="F1311" s="2">
        <v>53</v>
      </c>
      <c r="G1311" s="2">
        <v>47</v>
      </c>
      <c r="H1311" s="2" t="s">
        <v>26</v>
      </c>
      <c r="I1311" s="2" t="str">
        <f t="shared" si="40"/>
        <v/>
      </c>
      <c r="J1311" s="2">
        <f t="shared" si="41"/>
        <v>1</v>
      </c>
      <c r="K1311" s="2">
        <v>2012</v>
      </c>
      <c r="L1311" s="2" t="s">
        <v>21</v>
      </c>
    </row>
    <row r="1312" spans="1:12" x14ac:dyDescent="0.2">
      <c r="A1312" s="1" t="s">
        <v>60</v>
      </c>
      <c r="B1312" s="2" t="s">
        <v>105</v>
      </c>
      <c r="C1312" s="2" t="s">
        <v>15</v>
      </c>
      <c r="D1312" s="2" t="s">
        <v>790</v>
      </c>
      <c r="E1312" s="2" t="s">
        <v>395</v>
      </c>
      <c r="F1312" s="2">
        <v>53</v>
      </c>
      <c r="G1312" s="2">
        <v>47</v>
      </c>
      <c r="H1312" s="2" t="s">
        <v>26</v>
      </c>
      <c r="I1312" s="2" t="str">
        <f t="shared" si="40"/>
        <v/>
      </c>
      <c r="J1312" s="2">
        <f t="shared" si="41"/>
        <v>1</v>
      </c>
      <c r="K1312" s="2">
        <v>2010</v>
      </c>
      <c r="L1312" s="2" t="s">
        <v>21</v>
      </c>
    </row>
    <row r="1313" spans="1:12" x14ac:dyDescent="0.2">
      <c r="A1313" s="1" t="s">
        <v>13</v>
      </c>
      <c r="B1313" s="2" t="s">
        <v>246</v>
      </c>
      <c r="C1313" s="2" t="s">
        <v>24</v>
      </c>
      <c r="D1313" s="4">
        <v>197500000</v>
      </c>
      <c r="E1313" s="2" t="s">
        <v>1956</v>
      </c>
      <c r="F1313" s="2">
        <v>53</v>
      </c>
      <c r="G1313" s="2">
        <v>47</v>
      </c>
      <c r="H1313" s="2" t="s">
        <v>26</v>
      </c>
      <c r="I1313" s="2" t="str">
        <f t="shared" si="40"/>
        <v/>
      </c>
      <c r="J1313" s="2">
        <f t="shared" si="41"/>
        <v>1</v>
      </c>
      <c r="K1313" s="2">
        <v>1988</v>
      </c>
      <c r="L1313" s="2" t="s">
        <v>21</v>
      </c>
    </row>
    <row r="1314" spans="1:12" x14ac:dyDescent="0.2">
      <c r="A1314" s="1" t="s">
        <v>116</v>
      </c>
      <c r="B1314" s="2" t="s">
        <v>4490</v>
      </c>
      <c r="C1314" s="2" t="s">
        <v>24</v>
      </c>
      <c r="D1314" s="4">
        <v>19500000</v>
      </c>
      <c r="E1314" s="2" t="s">
        <v>3438</v>
      </c>
      <c r="F1314" s="2">
        <v>53</v>
      </c>
      <c r="G1314" s="2">
        <v>47</v>
      </c>
      <c r="H1314" s="2" t="s">
        <v>26</v>
      </c>
      <c r="I1314" s="2" t="str">
        <f t="shared" si="40"/>
        <v/>
      </c>
      <c r="J1314" s="2">
        <f t="shared" si="41"/>
        <v>1</v>
      </c>
      <c r="K1314" s="2">
        <v>2006</v>
      </c>
      <c r="L1314" s="2" t="s">
        <v>21</v>
      </c>
    </row>
    <row r="1315" spans="1:12" x14ac:dyDescent="0.2">
      <c r="A1315" s="1" t="s">
        <v>363</v>
      </c>
      <c r="B1315" s="2" t="s">
        <v>3971</v>
      </c>
      <c r="C1315" s="2" t="s">
        <v>24</v>
      </c>
      <c r="D1315" s="4">
        <v>63000000</v>
      </c>
      <c r="E1315" s="2" t="s">
        <v>3438</v>
      </c>
      <c r="F1315" s="2">
        <v>53</v>
      </c>
      <c r="G1315" s="2">
        <v>47</v>
      </c>
      <c r="H1315" s="2" t="s">
        <v>26</v>
      </c>
      <c r="I1315" s="2" t="str">
        <f t="shared" si="40"/>
        <v/>
      </c>
      <c r="J1315" s="2">
        <f t="shared" si="41"/>
        <v>1</v>
      </c>
      <c r="K1315" s="2">
        <v>2006</v>
      </c>
      <c r="L1315" s="2" t="s">
        <v>49</v>
      </c>
    </row>
    <row r="1316" spans="1:12" x14ac:dyDescent="0.2">
      <c r="A1316" s="1" t="s">
        <v>69</v>
      </c>
      <c r="B1316" s="2" t="s">
        <v>498</v>
      </c>
      <c r="C1316" s="2" t="s">
        <v>15</v>
      </c>
      <c r="D1316" s="2" t="s">
        <v>1539</v>
      </c>
      <c r="E1316" s="2" t="s">
        <v>1474</v>
      </c>
      <c r="F1316" s="2">
        <v>53</v>
      </c>
      <c r="G1316" s="2">
        <v>47</v>
      </c>
      <c r="H1316" s="2" t="s">
        <v>26</v>
      </c>
      <c r="I1316" s="2" t="str">
        <f t="shared" si="40"/>
        <v/>
      </c>
      <c r="J1316" s="2">
        <f t="shared" si="41"/>
        <v>1</v>
      </c>
      <c r="K1316" s="2">
        <v>2002</v>
      </c>
      <c r="L1316" s="2" t="s">
        <v>21</v>
      </c>
    </row>
    <row r="1317" spans="1:12" x14ac:dyDescent="0.2">
      <c r="A1317" s="1" t="s">
        <v>108</v>
      </c>
      <c r="B1317" s="2" t="s">
        <v>551</v>
      </c>
      <c r="C1317" s="2" t="s">
        <v>15</v>
      </c>
      <c r="D1317" s="2" t="s">
        <v>1264</v>
      </c>
      <c r="E1317" s="2" t="s">
        <v>395</v>
      </c>
      <c r="F1317" s="2">
        <v>53</v>
      </c>
      <c r="G1317" s="2">
        <v>47</v>
      </c>
      <c r="H1317" s="2" t="s">
        <v>19</v>
      </c>
      <c r="I1317" s="2">
        <f t="shared" si="40"/>
        <v>1</v>
      </c>
      <c r="J1317" s="2" t="str">
        <f t="shared" si="41"/>
        <v/>
      </c>
      <c r="K1317" s="2">
        <v>1998</v>
      </c>
      <c r="L1317" s="2" t="s">
        <v>21</v>
      </c>
    </row>
    <row r="1318" spans="1:12" x14ac:dyDescent="0.2">
      <c r="A1318" s="1" t="s">
        <v>220</v>
      </c>
      <c r="B1318" s="2" t="s">
        <v>1761</v>
      </c>
      <c r="C1318" s="2" t="s">
        <v>42</v>
      </c>
      <c r="D1318" s="2" t="s">
        <v>1762</v>
      </c>
      <c r="E1318" s="2" t="s">
        <v>1692</v>
      </c>
      <c r="F1318" s="2">
        <v>53</v>
      </c>
      <c r="G1318" s="2">
        <v>47</v>
      </c>
      <c r="H1318" s="2" t="s">
        <v>19</v>
      </c>
      <c r="I1318" s="2">
        <f t="shared" si="40"/>
        <v>1</v>
      </c>
      <c r="J1318" s="2" t="str">
        <f t="shared" si="41"/>
        <v/>
      </c>
      <c r="K1318" s="2">
        <v>2005</v>
      </c>
      <c r="L1318" s="2" t="s">
        <v>77</v>
      </c>
    </row>
    <row r="1319" spans="1:12" x14ac:dyDescent="0.2">
      <c r="A1319" s="1" t="s">
        <v>23</v>
      </c>
      <c r="B1319" s="2" t="s">
        <v>23</v>
      </c>
      <c r="C1319" s="2" t="s">
        <v>24</v>
      </c>
      <c r="D1319" s="4">
        <v>75000000</v>
      </c>
      <c r="E1319" s="2" t="s">
        <v>1811</v>
      </c>
      <c r="F1319" s="2">
        <v>53</v>
      </c>
      <c r="G1319" s="2">
        <v>47</v>
      </c>
      <c r="H1319" s="2" t="s">
        <v>19</v>
      </c>
      <c r="I1319" s="2">
        <f t="shared" si="40"/>
        <v>1</v>
      </c>
      <c r="J1319" s="2" t="str">
        <f t="shared" si="41"/>
        <v/>
      </c>
      <c r="K1319" s="2">
        <v>1988</v>
      </c>
      <c r="L1319" s="2" t="s">
        <v>21</v>
      </c>
    </row>
    <row r="1320" spans="1:12" x14ac:dyDescent="0.2">
      <c r="A1320" s="1" t="s">
        <v>1272</v>
      </c>
      <c r="B1320" s="2" t="s">
        <v>3804</v>
      </c>
      <c r="C1320" s="2" t="s">
        <v>24</v>
      </c>
      <c r="D1320" s="4">
        <v>2100000</v>
      </c>
      <c r="E1320" s="2" t="s">
        <v>3438</v>
      </c>
      <c r="F1320" s="2">
        <v>53</v>
      </c>
      <c r="G1320" s="2">
        <v>47</v>
      </c>
      <c r="H1320" s="2" t="s">
        <v>26</v>
      </c>
      <c r="I1320" s="2" t="str">
        <f t="shared" si="40"/>
        <v/>
      </c>
      <c r="J1320" s="2">
        <f t="shared" si="41"/>
        <v>1</v>
      </c>
      <c r="K1320" s="2">
        <v>1998</v>
      </c>
      <c r="L1320" s="2" t="s">
        <v>49</v>
      </c>
    </row>
    <row r="1321" spans="1:12" x14ac:dyDescent="0.2">
      <c r="A1321" s="1" t="s">
        <v>280</v>
      </c>
      <c r="B1321" s="2" t="s">
        <v>4117</v>
      </c>
      <c r="C1321" s="2" t="s">
        <v>24</v>
      </c>
      <c r="D1321" s="4">
        <v>13000000</v>
      </c>
      <c r="E1321" s="2" t="s">
        <v>3438</v>
      </c>
      <c r="F1321" s="2">
        <v>53.04</v>
      </c>
      <c r="G1321" s="2">
        <v>46.96</v>
      </c>
      <c r="H1321" s="2" t="s">
        <v>26</v>
      </c>
      <c r="I1321" s="2" t="str">
        <f t="shared" si="40"/>
        <v/>
      </c>
      <c r="J1321" s="2">
        <f t="shared" si="41"/>
        <v>1</v>
      </c>
      <c r="K1321" s="2">
        <v>2014</v>
      </c>
      <c r="L1321" s="2" t="s">
        <v>49</v>
      </c>
    </row>
    <row r="1322" spans="1:12" x14ac:dyDescent="0.2">
      <c r="A1322" s="1" t="s">
        <v>329</v>
      </c>
      <c r="B1322" s="2" t="s">
        <v>330</v>
      </c>
      <c r="C1322" s="2" t="s">
        <v>15</v>
      </c>
      <c r="D1322" s="2" t="s">
        <v>2578</v>
      </c>
      <c r="E1322" s="2" t="s">
        <v>2175</v>
      </c>
      <c r="F1322" s="2">
        <v>53.04</v>
      </c>
      <c r="G1322" s="2">
        <v>46.96</v>
      </c>
      <c r="H1322" s="2" t="s">
        <v>19</v>
      </c>
      <c r="I1322" s="2">
        <f t="shared" si="40"/>
        <v>1</v>
      </c>
      <c r="J1322" s="2" t="str">
        <f t="shared" si="41"/>
        <v/>
      </c>
      <c r="K1322" s="2">
        <v>2018</v>
      </c>
      <c r="L1322" s="2" t="s">
        <v>21</v>
      </c>
    </row>
    <row r="1323" spans="1:12" x14ac:dyDescent="0.2">
      <c r="A1323" s="1" t="s">
        <v>22</v>
      </c>
      <c r="B1323" s="2" t="s">
        <v>5698</v>
      </c>
      <c r="C1323" s="2" t="s">
        <v>24</v>
      </c>
      <c r="D1323" s="2">
        <v>274100000</v>
      </c>
      <c r="E1323" s="2" t="s">
        <v>5690</v>
      </c>
      <c r="F1323" s="2">
        <v>53.05</v>
      </c>
      <c r="G1323" s="2">
        <v>46.95</v>
      </c>
      <c r="H1323" s="2" t="s">
        <v>26</v>
      </c>
      <c r="I1323" s="2" t="str">
        <f t="shared" si="40"/>
        <v/>
      </c>
      <c r="J1323" s="2">
        <f t="shared" si="41"/>
        <v>1</v>
      </c>
      <c r="K1323" s="2">
        <v>2020</v>
      </c>
      <c r="L1323" s="2" t="s">
        <v>49</v>
      </c>
    </row>
    <row r="1324" spans="1:12" x14ac:dyDescent="0.2">
      <c r="A1324" s="1" t="s">
        <v>52</v>
      </c>
      <c r="B1324" s="2" t="s">
        <v>5686</v>
      </c>
      <c r="C1324" s="2" t="s">
        <v>24</v>
      </c>
      <c r="D1324" s="2">
        <v>858000000</v>
      </c>
      <c r="E1324" s="2" t="s">
        <v>5690</v>
      </c>
      <c r="F1324" s="2">
        <v>53.09</v>
      </c>
      <c r="G1324" s="2">
        <v>46.91</v>
      </c>
      <c r="H1324" s="2" t="s">
        <v>26</v>
      </c>
      <c r="I1324" s="2" t="str">
        <f t="shared" si="40"/>
        <v/>
      </c>
      <c r="J1324" s="2">
        <f t="shared" si="41"/>
        <v>1</v>
      </c>
      <c r="K1324" s="2">
        <v>2020</v>
      </c>
      <c r="L1324" s="2" t="s">
        <v>21</v>
      </c>
    </row>
    <row r="1325" spans="1:12" x14ac:dyDescent="0.2">
      <c r="A1325" s="1" t="s">
        <v>60</v>
      </c>
      <c r="B1325" s="2" t="s">
        <v>327</v>
      </c>
      <c r="C1325" s="2" t="s">
        <v>42</v>
      </c>
      <c r="D1325" s="2" t="s">
        <v>328</v>
      </c>
      <c r="E1325" s="2" t="s">
        <v>144</v>
      </c>
      <c r="F1325" s="2">
        <v>53.1</v>
      </c>
      <c r="G1325" s="2">
        <v>46.9</v>
      </c>
      <c r="H1325" s="2" t="s">
        <v>26</v>
      </c>
      <c r="I1325" s="2" t="str">
        <f t="shared" si="40"/>
        <v/>
      </c>
      <c r="J1325" s="2">
        <f t="shared" si="41"/>
        <v>1</v>
      </c>
      <c r="K1325" s="2">
        <v>2005</v>
      </c>
      <c r="L1325" s="2" t="s">
        <v>77</v>
      </c>
    </row>
    <row r="1326" spans="1:12" x14ac:dyDescent="0.2">
      <c r="A1326" s="1" t="s">
        <v>290</v>
      </c>
      <c r="B1326" s="2" t="s">
        <v>974</v>
      </c>
      <c r="C1326" s="2" t="s">
        <v>15</v>
      </c>
      <c r="D1326" s="2" t="s">
        <v>1084</v>
      </c>
      <c r="E1326" s="2" t="s">
        <v>395</v>
      </c>
      <c r="F1326" s="2">
        <v>53.1</v>
      </c>
      <c r="G1326" s="2">
        <v>46.9</v>
      </c>
      <c r="H1326" s="2" t="s">
        <v>19</v>
      </c>
      <c r="I1326" s="2">
        <f t="shared" si="40"/>
        <v>1</v>
      </c>
      <c r="J1326" s="2" t="str">
        <f t="shared" si="41"/>
        <v/>
      </c>
      <c r="K1326" s="2">
        <v>2004</v>
      </c>
      <c r="L1326" s="2" t="s">
        <v>21</v>
      </c>
    </row>
    <row r="1327" spans="1:12" x14ac:dyDescent="0.2">
      <c r="A1327" s="1" t="s">
        <v>374</v>
      </c>
      <c r="B1327" s="2" t="s">
        <v>451</v>
      </c>
      <c r="C1327" s="2" t="s">
        <v>1230</v>
      </c>
      <c r="D1327" s="2" t="s">
        <v>4889</v>
      </c>
      <c r="E1327" s="2" t="s">
        <v>4810</v>
      </c>
      <c r="F1327" s="2">
        <v>53.1</v>
      </c>
      <c r="G1327" s="2">
        <v>46.9</v>
      </c>
      <c r="H1327" s="2" t="s">
        <v>26</v>
      </c>
      <c r="I1327" s="2" t="str">
        <f t="shared" si="40"/>
        <v/>
      </c>
      <c r="J1327" s="2">
        <f t="shared" si="41"/>
        <v>1</v>
      </c>
      <c r="K1327" s="2">
        <v>2000</v>
      </c>
      <c r="L1327" s="2" t="s">
        <v>49</v>
      </c>
    </row>
    <row r="1328" spans="1:12" x14ac:dyDescent="0.2">
      <c r="A1328" s="1" t="s">
        <v>363</v>
      </c>
      <c r="B1328" s="2" t="s">
        <v>393</v>
      </c>
      <c r="C1328" s="2" t="s">
        <v>15</v>
      </c>
      <c r="D1328" s="2" t="s">
        <v>394</v>
      </c>
      <c r="E1328" s="2" t="s">
        <v>395</v>
      </c>
      <c r="F1328" s="2">
        <v>53.1</v>
      </c>
      <c r="G1328" s="2">
        <v>46.9</v>
      </c>
      <c r="H1328" s="2" t="s">
        <v>19</v>
      </c>
      <c r="I1328" s="2">
        <f t="shared" si="40"/>
        <v>1</v>
      </c>
      <c r="J1328" s="2" t="str">
        <f t="shared" si="41"/>
        <v/>
      </c>
      <c r="K1328" s="2">
        <v>2014</v>
      </c>
      <c r="L1328" s="2" t="s">
        <v>21</v>
      </c>
    </row>
    <row r="1329" spans="1:12" x14ac:dyDescent="0.2">
      <c r="A1329" s="1" t="s">
        <v>363</v>
      </c>
      <c r="B1329" s="2" t="s">
        <v>3672</v>
      </c>
      <c r="C1329" s="2" t="s">
        <v>24</v>
      </c>
      <c r="D1329" s="4">
        <v>149000000</v>
      </c>
      <c r="E1329" s="2" t="s">
        <v>3438</v>
      </c>
      <c r="F1329" s="2">
        <v>53.1</v>
      </c>
      <c r="G1329" s="2">
        <v>46.9</v>
      </c>
      <c r="H1329" s="2" t="s">
        <v>26</v>
      </c>
      <c r="I1329" s="2" t="str">
        <f t="shared" si="40"/>
        <v/>
      </c>
      <c r="J1329" s="2">
        <f t="shared" si="41"/>
        <v>1</v>
      </c>
      <c r="K1329" s="2">
        <v>2006</v>
      </c>
      <c r="L1329" s="2" t="s">
        <v>49</v>
      </c>
    </row>
    <row r="1330" spans="1:12" x14ac:dyDescent="0.2">
      <c r="A1330" s="1" t="s">
        <v>69</v>
      </c>
      <c r="B1330" s="2" t="s">
        <v>4062</v>
      </c>
      <c r="C1330" s="2" t="s">
        <v>24</v>
      </c>
      <c r="D1330" s="4">
        <v>25000000</v>
      </c>
      <c r="E1330" s="2" t="s">
        <v>3438</v>
      </c>
      <c r="F1330" s="2">
        <v>53.1</v>
      </c>
      <c r="G1330" s="2">
        <v>46.9</v>
      </c>
      <c r="H1330" s="2" t="s">
        <v>26</v>
      </c>
      <c r="I1330" s="2" t="str">
        <f t="shared" si="40"/>
        <v/>
      </c>
      <c r="J1330" s="2">
        <f t="shared" si="41"/>
        <v>1</v>
      </c>
      <c r="K1330" s="2">
        <v>2003</v>
      </c>
      <c r="L1330" s="2" t="s">
        <v>36</v>
      </c>
    </row>
    <row r="1331" spans="1:12" x14ac:dyDescent="0.2">
      <c r="A1331" s="1" t="s">
        <v>79</v>
      </c>
      <c r="B1331" s="2" t="s">
        <v>1568</v>
      </c>
      <c r="C1331" s="2" t="s">
        <v>15</v>
      </c>
      <c r="D1331" s="2" t="s">
        <v>1571</v>
      </c>
      <c r="E1331" s="2" t="s">
        <v>1474</v>
      </c>
      <c r="F1331" s="2">
        <v>53.1</v>
      </c>
      <c r="G1331" s="2">
        <v>46.9</v>
      </c>
      <c r="H1331" s="2" t="s">
        <v>26</v>
      </c>
      <c r="I1331" s="2" t="str">
        <f t="shared" si="40"/>
        <v/>
      </c>
      <c r="J1331" s="2">
        <f t="shared" si="41"/>
        <v>1</v>
      </c>
      <c r="K1331" s="2">
        <v>1998</v>
      </c>
      <c r="L1331" s="2" t="s">
        <v>49</v>
      </c>
    </row>
    <row r="1332" spans="1:12" x14ac:dyDescent="0.2">
      <c r="A1332" s="1" t="s">
        <v>91</v>
      </c>
      <c r="B1332" s="2" t="s">
        <v>4267</v>
      </c>
      <c r="C1332" s="2" t="s">
        <v>24</v>
      </c>
      <c r="D1332" s="4">
        <v>564000000</v>
      </c>
      <c r="E1332" s="2" t="s">
        <v>3438</v>
      </c>
      <c r="F1332" s="2">
        <v>53.1</v>
      </c>
      <c r="G1332" s="2">
        <v>46.9</v>
      </c>
      <c r="H1332" s="2" t="s">
        <v>26</v>
      </c>
      <c r="I1332" s="2" t="str">
        <f t="shared" si="40"/>
        <v/>
      </c>
      <c r="J1332" s="2">
        <f t="shared" si="41"/>
        <v>1</v>
      </c>
      <c r="K1332" s="2">
        <v>2011</v>
      </c>
      <c r="L1332" s="2" t="s">
        <v>36</v>
      </c>
    </row>
    <row r="1333" spans="1:12" x14ac:dyDescent="0.2">
      <c r="A1333" s="1" t="s">
        <v>1224</v>
      </c>
      <c r="B1333" s="2" t="s">
        <v>1509</v>
      </c>
      <c r="C1333" s="2" t="s">
        <v>15</v>
      </c>
      <c r="D1333" s="2" t="s">
        <v>1510</v>
      </c>
      <c r="E1333" s="2" t="s">
        <v>1474</v>
      </c>
      <c r="F1333" s="2">
        <v>53.1</v>
      </c>
      <c r="G1333" s="2">
        <v>46.9</v>
      </c>
      <c r="H1333" s="2" t="s">
        <v>26</v>
      </c>
      <c r="I1333" s="2" t="str">
        <f t="shared" si="40"/>
        <v/>
      </c>
      <c r="J1333" s="2">
        <f t="shared" si="41"/>
        <v>1</v>
      </c>
      <c r="K1333" s="2">
        <v>2008</v>
      </c>
      <c r="L1333" s="2" t="s">
        <v>21</v>
      </c>
    </row>
    <row r="1334" spans="1:12" x14ac:dyDescent="0.2">
      <c r="A1334" s="1" t="s">
        <v>13</v>
      </c>
      <c r="B1334" s="2" t="s">
        <v>3794</v>
      </c>
      <c r="C1334" s="2" t="s">
        <v>24</v>
      </c>
      <c r="D1334" s="2">
        <v>29000000</v>
      </c>
      <c r="E1334" s="2" t="s">
        <v>3438</v>
      </c>
      <c r="F1334" s="2">
        <v>53.16</v>
      </c>
      <c r="G1334" s="2">
        <v>46.84</v>
      </c>
      <c r="H1334" s="2" t="s">
        <v>26</v>
      </c>
      <c r="I1334" s="2" t="str">
        <f t="shared" si="40"/>
        <v/>
      </c>
      <c r="J1334" s="2">
        <f t="shared" si="41"/>
        <v>1</v>
      </c>
      <c r="K1334" s="2">
        <v>2018</v>
      </c>
      <c r="L1334" s="2" t="s">
        <v>49</v>
      </c>
    </row>
    <row r="1335" spans="1:12" x14ac:dyDescent="0.2">
      <c r="A1335" s="1" t="s">
        <v>242</v>
      </c>
      <c r="B1335" s="2" t="s">
        <v>751</v>
      </c>
      <c r="C1335" s="2" t="s">
        <v>15</v>
      </c>
      <c r="D1335" s="2" t="s">
        <v>1365</v>
      </c>
      <c r="E1335" s="2" t="s">
        <v>395</v>
      </c>
      <c r="F1335" s="2">
        <v>53.2</v>
      </c>
      <c r="G1335" s="2">
        <v>46.8</v>
      </c>
      <c r="H1335" s="2" t="s">
        <v>19</v>
      </c>
      <c r="I1335" s="2">
        <f t="shared" si="40"/>
        <v>1</v>
      </c>
      <c r="J1335" s="2" t="str">
        <f t="shared" si="41"/>
        <v/>
      </c>
      <c r="K1335" s="2">
        <v>1998</v>
      </c>
      <c r="L1335" s="2" t="s">
        <v>49</v>
      </c>
    </row>
    <row r="1336" spans="1:12" x14ac:dyDescent="0.2">
      <c r="A1336" s="1" t="s">
        <v>205</v>
      </c>
      <c r="B1336" s="2" t="s">
        <v>3874</v>
      </c>
      <c r="C1336" s="2" t="s">
        <v>24</v>
      </c>
      <c r="D1336" s="4">
        <v>85000000</v>
      </c>
      <c r="E1336" s="2" t="s">
        <v>3438</v>
      </c>
      <c r="F1336" s="2">
        <v>53.2</v>
      </c>
      <c r="G1336" s="2">
        <v>46.8</v>
      </c>
      <c r="H1336" s="2" t="s">
        <v>26</v>
      </c>
      <c r="I1336" s="2" t="str">
        <f t="shared" si="40"/>
        <v/>
      </c>
      <c r="J1336" s="2">
        <f t="shared" si="41"/>
        <v>1</v>
      </c>
      <c r="K1336" s="2">
        <v>2006</v>
      </c>
      <c r="L1336" s="2" t="s">
        <v>21</v>
      </c>
    </row>
    <row r="1337" spans="1:12" x14ac:dyDescent="0.2">
      <c r="A1337" s="1" t="s">
        <v>122</v>
      </c>
      <c r="B1337" s="2" t="s">
        <v>4547</v>
      </c>
      <c r="C1337" s="2" t="s">
        <v>24</v>
      </c>
      <c r="D1337" s="4">
        <v>4300000</v>
      </c>
      <c r="E1337" s="2" t="s">
        <v>3438</v>
      </c>
      <c r="F1337" s="2">
        <v>53.2</v>
      </c>
      <c r="G1337" s="2">
        <v>46.8</v>
      </c>
      <c r="H1337" s="2" t="s">
        <v>26</v>
      </c>
      <c r="I1337" s="2" t="str">
        <f t="shared" si="40"/>
        <v/>
      </c>
      <c r="J1337" s="2">
        <f t="shared" si="41"/>
        <v>1</v>
      </c>
      <c r="K1337" s="2">
        <v>2005</v>
      </c>
      <c r="L1337" s="2" t="s">
        <v>77</v>
      </c>
    </row>
    <row r="1338" spans="1:12" x14ac:dyDescent="0.2">
      <c r="A1338" s="1" t="s">
        <v>13</v>
      </c>
      <c r="B1338" s="2" t="s">
        <v>780</v>
      </c>
      <c r="C1338" s="2" t="s">
        <v>15</v>
      </c>
      <c r="D1338" s="2" t="s">
        <v>1883</v>
      </c>
      <c r="E1338" s="2" t="s">
        <v>1811</v>
      </c>
      <c r="F1338" s="2">
        <v>53.2</v>
      </c>
      <c r="G1338" s="2">
        <v>46.8</v>
      </c>
      <c r="H1338" s="2" t="s">
        <v>26</v>
      </c>
      <c r="I1338" s="2" t="str">
        <f t="shared" si="40"/>
        <v/>
      </c>
      <c r="J1338" s="2">
        <f t="shared" si="41"/>
        <v>1</v>
      </c>
      <c r="K1338" s="2">
        <v>2004</v>
      </c>
      <c r="L1338" s="2" t="s">
        <v>49</v>
      </c>
    </row>
    <row r="1339" spans="1:12" x14ac:dyDescent="0.2">
      <c r="A1339" s="1" t="s">
        <v>296</v>
      </c>
      <c r="B1339" s="2" t="s">
        <v>5691</v>
      </c>
      <c r="C1339" s="2" t="s">
        <v>24</v>
      </c>
      <c r="D1339" s="4">
        <v>393000000</v>
      </c>
      <c r="E1339" s="2" t="s">
        <v>5690</v>
      </c>
      <c r="F1339" s="2">
        <v>53.2</v>
      </c>
      <c r="G1339" s="2">
        <v>46.8</v>
      </c>
      <c r="H1339" s="2" t="s">
        <v>26</v>
      </c>
      <c r="I1339" s="2" t="str">
        <f t="shared" si="40"/>
        <v/>
      </c>
      <c r="J1339" s="2">
        <f t="shared" si="41"/>
        <v>1</v>
      </c>
      <c r="K1339" s="2">
        <v>2006</v>
      </c>
      <c r="L1339" s="2" t="s">
        <v>21</v>
      </c>
    </row>
    <row r="1340" spans="1:12" x14ac:dyDescent="0.2">
      <c r="A1340" s="1" t="s">
        <v>100</v>
      </c>
      <c r="B1340" s="2" t="s">
        <v>134</v>
      </c>
      <c r="C1340" s="2" t="s">
        <v>15</v>
      </c>
      <c r="D1340" s="2" t="s">
        <v>5474</v>
      </c>
      <c r="E1340" s="2" t="s">
        <v>4991</v>
      </c>
      <c r="F1340" s="2">
        <v>53.2</v>
      </c>
      <c r="G1340" s="2">
        <v>46.8</v>
      </c>
      <c r="H1340" s="2" t="s">
        <v>26</v>
      </c>
      <c r="I1340" s="2" t="str">
        <f t="shared" si="40"/>
        <v/>
      </c>
      <c r="J1340" s="2">
        <f t="shared" si="41"/>
        <v>1</v>
      </c>
      <c r="K1340" s="2">
        <v>2004</v>
      </c>
      <c r="L1340" s="2" t="s">
        <v>21</v>
      </c>
    </row>
    <row r="1341" spans="1:12" x14ac:dyDescent="0.2">
      <c r="A1341" s="1" t="s">
        <v>60</v>
      </c>
      <c r="B1341" s="2" t="s">
        <v>327</v>
      </c>
      <c r="C1341" s="2" t="s">
        <v>15</v>
      </c>
      <c r="D1341" s="2" t="s">
        <v>3067</v>
      </c>
      <c r="E1341" s="2" t="s">
        <v>2175</v>
      </c>
      <c r="F1341" s="2">
        <v>53.24</v>
      </c>
      <c r="G1341" s="2">
        <v>46.76</v>
      </c>
      <c r="H1341" s="2" t="s">
        <v>19</v>
      </c>
      <c r="I1341" s="2">
        <f t="shared" si="40"/>
        <v>1</v>
      </c>
      <c r="J1341" s="2" t="str">
        <f t="shared" si="41"/>
        <v/>
      </c>
      <c r="K1341" s="2">
        <v>2007</v>
      </c>
      <c r="L1341" s="2" t="s">
        <v>36</v>
      </c>
    </row>
    <row r="1342" spans="1:12" x14ac:dyDescent="0.2">
      <c r="A1342" s="1" t="s">
        <v>79</v>
      </c>
      <c r="B1342" s="2" t="s">
        <v>3461</v>
      </c>
      <c r="C1342" s="2" t="s">
        <v>24</v>
      </c>
      <c r="D1342" s="2">
        <v>125000000</v>
      </c>
      <c r="E1342" s="2" t="s">
        <v>3438</v>
      </c>
      <c r="F1342" s="2">
        <v>53.27</v>
      </c>
      <c r="G1342" s="2">
        <v>46.73</v>
      </c>
      <c r="H1342" s="2" t="s">
        <v>26</v>
      </c>
      <c r="I1342" s="2" t="str">
        <f t="shared" si="40"/>
        <v/>
      </c>
      <c r="J1342" s="2">
        <f t="shared" si="41"/>
        <v>1</v>
      </c>
      <c r="K1342" s="2">
        <v>2020</v>
      </c>
      <c r="L1342" s="2" t="s">
        <v>21</v>
      </c>
    </row>
    <row r="1343" spans="1:12" x14ac:dyDescent="0.2">
      <c r="A1343" s="1" t="s">
        <v>242</v>
      </c>
      <c r="B1343" s="2" t="s">
        <v>751</v>
      </c>
      <c r="C1343" s="2" t="s">
        <v>15</v>
      </c>
      <c r="D1343" s="2" t="s">
        <v>2255</v>
      </c>
      <c r="E1343" s="2" t="s">
        <v>2175</v>
      </c>
      <c r="F1343" s="2">
        <v>53.28</v>
      </c>
      <c r="G1343" s="2">
        <v>46.72</v>
      </c>
      <c r="H1343" s="2" t="s">
        <v>19</v>
      </c>
      <c r="I1343" s="2">
        <f t="shared" si="40"/>
        <v>1</v>
      </c>
      <c r="J1343" s="2" t="str">
        <f t="shared" si="41"/>
        <v/>
      </c>
      <c r="K1343" s="2">
        <v>2020</v>
      </c>
      <c r="L1343" s="2" t="s">
        <v>21</v>
      </c>
    </row>
    <row r="1344" spans="1:12" x14ac:dyDescent="0.2">
      <c r="A1344" s="1" t="s">
        <v>122</v>
      </c>
      <c r="B1344" s="2" t="s">
        <v>351</v>
      </c>
      <c r="C1344" s="2" t="s">
        <v>15</v>
      </c>
      <c r="D1344" s="2" t="s">
        <v>352</v>
      </c>
      <c r="E1344" s="2" t="s">
        <v>144</v>
      </c>
      <c r="F1344" s="2">
        <v>53.3</v>
      </c>
      <c r="G1344" s="2">
        <v>46.7</v>
      </c>
      <c r="H1344" s="2" t="s">
        <v>26</v>
      </c>
      <c r="I1344" s="2" t="str">
        <f t="shared" si="40"/>
        <v/>
      </c>
      <c r="J1344" s="2">
        <f t="shared" si="41"/>
        <v>1</v>
      </c>
      <c r="K1344" s="2">
        <v>2003</v>
      </c>
      <c r="L1344" s="2" t="s">
        <v>36</v>
      </c>
    </row>
    <row r="1345" spans="1:12" x14ac:dyDescent="0.2">
      <c r="A1345" s="1" t="s">
        <v>122</v>
      </c>
      <c r="B1345" s="2" t="s">
        <v>4023</v>
      </c>
      <c r="C1345" s="2" t="s">
        <v>24</v>
      </c>
      <c r="D1345" s="4">
        <v>11400000</v>
      </c>
      <c r="E1345" s="2" t="s">
        <v>3438</v>
      </c>
      <c r="F1345" s="2">
        <v>53.3</v>
      </c>
      <c r="G1345" s="2">
        <v>46.7</v>
      </c>
      <c r="H1345" s="2" t="s">
        <v>26</v>
      </c>
      <c r="I1345" s="2" t="str">
        <f t="shared" si="40"/>
        <v/>
      </c>
      <c r="J1345" s="2">
        <f t="shared" si="41"/>
        <v>1</v>
      </c>
      <c r="K1345" s="2">
        <v>2006</v>
      </c>
      <c r="L1345" s="2" t="s">
        <v>49</v>
      </c>
    </row>
    <row r="1346" spans="1:12" x14ac:dyDescent="0.2">
      <c r="A1346" s="1" t="s">
        <v>339</v>
      </c>
      <c r="B1346" s="2" t="s">
        <v>476</v>
      </c>
      <c r="C1346" s="2" t="s">
        <v>15</v>
      </c>
      <c r="D1346" s="2" t="s">
        <v>830</v>
      </c>
      <c r="E1346" s="2" t="s">
        <v>395</v>
      </c>
      <c r="F1346" s="2">
        <v>53.3</v>
      </c>
      <c r="G1346" s="2">
        <v>46.7</v>
      </c>
      <c r="H1346" s="2" t="s">
        <v>19</v>
      </c>
      <c r="I1346" s="2">
        <f t="shared" ref="I1346:I1409" si="42" xml:space="preserve"> IF(H1346="Pass", 1, "")</f>
        <v>1</v>
      </c>
      <c r="J1346" s="2" t="str">
        <f t="shared" ref="J1346:J1409" si="43" xml:space="preserve"> IF(H1346="Fail", 1, "")</f>
        <v/>
      </c>
      <c r="K1346" s="2">
        <v>2006</v>
      </c>
      <c r="L1346" s="2" t="s">
        <v>21</v>
      </c>
    </row>
    <row r="1347" spans="1:12" x14ac:dyDescent="0.2">
      <c r="A1347" s="1" t="s">
        <v>290</v>
      </c>
      <c r="B1347" s="2" t="s">
        <v>4396</v>
      </c>
      <c r="C1347" s="2" t="s">
        <v>24</v>
      </c>
      <c r="D1347" s="4">
        <v>104000000</v>
      </c>
      <c r="E1347" s="2" t="s">
        <v>3438</v>
      </c>
      <c r="F1347" s="2">
        <v>53.3</v>
      </c>
      <c r="G1347" s="2">
        <v>46.7</v>
      </c>
      <c r="H1347" s="2" t="s">
        <v>26</v>
      </c>
      <c r="I1347" s="2" t="str">
        <f t="shared" si="42"/>
        <v/>
      </c>
      <c r="J1347" s="2">
        <f t="shared" si="43"/>
        <v>1</v>
      </c>
      <c r="K1347" s="2">
        <v>2006</v>
      </c>
      <c r="L1347" s="2" t="s">
        <v>21</v>
      </c>
    </row>
    <row r="1348" spans="1:12" x14ac:dyDescent="0.2">
      <c r="A1348" s="1" t="s">
        <v>79</v>
      </c>
      <c r="B1348" s="2" t="s">
        <v>969</v>
      </c>
      <c r="C1348" s="2" t="s">
        <v>15</v>
      </c>
      <c r="D1348" s="2" t="s">
        <v>1567</v>
      </c>
      <c r="E1348" s="2" t="s">
        <v>1474</v>
      </c>
      <c r="F1348" s="2">
        <v>53.3</v>
      </c>
      <c r="G1348" s="2">
        <v>46.7</v>
      </c>
      <c r="H1348" s="2" t="s">
        <v>26</v>
      </c>
      <c r="I1348" s="2" t="str">
        <f t="shared" si="42"/>
        <v/>
      </c>
      <c r="J1348" s="2">
        <f t="shared" si="43"/>
        <v>1</v>
      </c>
      <c r="K1348" s="2">
        <v>1998</v>
      </c>
      <c r="L1348" s="2" t="s">
        <v>49</v>
      </c>
    </row>
    <row r="1349" spans="1:12" x14ac:dyDescent="0.2">
      <c r="A1349" s="1" t="s">
        <v>83</v>
      </c>
      <c r="B1349" s="2" t="s">
        <v>84</v>
      </c>
      <c r="C1349" s="2" t="s">
        <v>38</v>
      </c>
      <c r="D1349" s="4">
        <v>1628000000</v>
      </c>
      <c r="E1349" s="2" t="s">
        <v>17</v>
      </c>
      <c r="F1349" s="2">
        <v>53.3</v>
      </c>
      <c r="G1349" s="2">
        <v>46.7</v>
      </c>
      <c r="H1349" s="2" t="s">
        <v>19</v>
      </c>
      <c r="I1349" s="2">
        <f t="shared" si="42"/>
        <v>1</v>
      </c>
      <c r="J1349" s="2" t="str">
        <f t="shared" si="43"/>
        <v/>
      </c>
      <c r="K1349" s="2">
        <v>2002</v>
      </c>
      <c r="L1349" s="2" t="s">
        <v>21</v>
      </c>
    </row>
    <row r="1350" spans="1:12" x14ac:dyDescent="0.2">
      <c r="A1350" s="1" t="s">
        <v>108</v>
      </c>
      <c r="B1350" s="2" t="s">
        <v>551</v>
      </c>
      <c r="C1350" s="2" t="s">
        <v>42</v>
      </c>
      <c r="D1350" s="2" t="s">
        <v>552</v>
      </c>
      <c r="E1350" s="2" t="s">
        <v>395</v>
      </c>
      <c r="F1350" s="2">
        <v>53.3</v>
      </c>
      <c r="G1350" s="2">
        <v>46.7</v>
      </c>
      <c r="H1350" s="2" t="s">
        <v>19</v>
      </c>
      <c r="I1350" s="2">
        <f t="shared" si="42"/>
        <v>1</v>
      </c>
      <c r="J1350" s="2" t="str">
        <f t="shared" si="43"/>
        <v/>
      </c>
      <c r="K1350" s="2">
        <v>2014</v>
      </c>
      <c r="L1350" s="2" t="s">
        <v>49</v>
      </c>
    </row>
    <row r="1351" spans="1:12" x14ac:dyDescent="0.2">
      <c r="A1351" s="1" t="s">
        <v>23</v>
      </c>
      <c r="B1351" s="2" t="s">
        <v>23</v>
      </c>
      <c r="C1351" s="2" t="s">
        <v>15</v>
      </c>
      <c r="D1351" s="2" t="s">
        <v>1268</v>
      </c>
      <c r="E1351" s="2" t="s">
        <v>395</v>
      </c>
      <c r="F1351" s="2">
        <v>53.3</v>
      </c>
      <c r="G1351" s="2">
        <v>46.7</v>
      </c>
      <c r="H1351" s="2" t="s">
        <v>19</v>
      </c>
      <c r="I1351" s="2">
        <f t="shared" si="42"/>
        <v>1</v>
      </c>
      <c r="J1351" s="2" t="str">
        <f t="shared" si="43"/>
        <v/>
      </c>
      <c r="K1351" s="2">
        <v>2000</v>
      </c>
      <c r="L1351" s="2" t="s">
        <v>21</v>
      </c>
    </row>
    <row r="1352" spans="1:12" x14ac:dyDescent="0.2">
      <c r="A1352" s="1" t="s">
        <v>116</v>
      </c>
      <c r="B1352" s="2" t="s">
        <v>3678</v>
      </c>
      <c r="C1352" s="2" t="s">
        <v>24</v>
      </c>
      <c r="D1352" s="4">
        <v>98000000</v>
      </c>
      <c r="E1352" s="2" t="s">
        <v>3438</v>
      </c>
      <c r="F1352" s="2">
        <v>53.33</v>
      </c>
      <c r="G1352" s="2">
        <v>46.67</v>
      </c>
      <c r="H1352" s="2" t="s">
        <v>26</v>
      </c>
      <c r="I1352" s="2" t="str">
        <f t="shared" si="42"/>
        <v/>
      </c>
      <c r="J1352" s="2">
        <f t="shared" si="43"/>
        <v>1</v>
      </c>
      <c r="K1352" s="2">
        <v>2016</v>
      </c>
      <c r="L1352" s="2" t="s">
        <v>21</v>
      </c>
    </row>
    <row r="1353" spans="1:12" x14ac:dyDescent="0.2">
      <c r="A1353" s="1" t="s">
        <v>535</v>
      </c>
      <c r="B1353" s="2" t="s">
        <v>542</v>
      </c>
      <c r="C1353" s="2" t="s">
        <v>42</v>
      </c>
      <c r="D1353" s="2" t="s">
        <v>543</v>
      </c>
      <c r="E1353" s="2" t="s">
        <v>395</v>
      </c>
      <c r="F1353" s="2">
        <v>53.34</v>
      </c>
      <c r="G1353" s="2">
        <v>46.66</v>
      </c>
      <c r="H1353" s="2" t="s">
        <v>19</v>
      </c>
      <c r="I1353" s="2">
        <f t="shared" si="42"/>
        <v>1</v>
      </c>
      <c r="J1353" s="2" t="str">
        <f t="shared" si="43"/>
        <v/>
      </c>
      <c r="K1353" s="2">
        <v>2014</v>
      </c>
      <c r="L1353" s="2" t="s">
        <v>49</v>
      </c>
    </row>
    <row r="1354" spans="1:12" x14ac:dyDescent="0.2">
      <c r="A1354" s="1" t="s">
        <v>205</v>
      </c>
      <c r="B1354" s="2" t="s">
        <v>1632</v>
      </c>
      <c r="C1354" s="2" t="s">
        <v>15</v>
      </c>
      <c r="D1354" s="2" t="s">
        <v>5604</v>
      </c>
      <c r="E1354" s="2" t="s">
        <v>4991</v>
      </c>
      <c r="F1354" s="2">
        <v>53.4</v>
      </c>
      <c r="G1354" s="2">
        <v>46.6</v>
      </c>
      <c r="H1354" s="2" t="s">
        <v>26</v>
      </c>
      <c r="I1354" s="2" t="str">
        <f t="shared" si="42"/>
        <v/>
      </c>
      <c r="J1354" s="2">
        <f t="shared" si="43"/>
        <v>1</v>
      </c>
      <c r="K1354" s="2">
        <v>2000</v>
      </c>
      <c r="L1354" s="2" t="s">
        <v>21</v>
      </c>
    </row>
    <row r="1355" spans="1:12" x14ac:dyDescent="0.2">
      <c r="A1355" s="1" t="s">
        <v>40</v>
      </c>
      <c r="B1355" s="2" t="s">
        <v>203</v>
      </c>
      <c r="C1355" s="2" t="s">
        <v>42</v>
      </c>
      <c r="D1355" s="2" t="s">
        <v>3324</v>
      </c>
      <c r="E1355" s="2" t="s">
        <v>3315</v>
      </c>
      <c r="F1355" s="2">
        <v>53.4</v>
      </c>
      <c r="G1355" s="2">
        <v>46.6</v>
      </c>
      <c r="H1355" s="2" t="s">
        <v>26</v>
      </c>
      <c r="I1355" s="2" t="str">
        <f t="shared" si="42"/>
        <v/>
      </c>
      <c r="J1355" s="2">
        <f t="shared" si="43"/>
        <v>1</v>
      </c>
      <c r="K1355" s="2">
        <v>2014</v>
      </c>
      <c r="L1355" s="2" t="s">
        <v>21</v>
      </c>
    </row>
    <row r="1356" spans="1:12" x14ac:dyDescent="0.2">
      <c r="A1356" s="1" t="s">
        <v>100</v>
      </c>
      <c r="B1356" s="2" t="s">
        <v>332</v>
      </c>
      <c r="C1356" s="2" t="s">
        <v>15</v>
      </c>
      <c r="D1356" s="2" t="s">
        <v>1833</v>
      </c>
      <c r="E1356" s="2" t="s">
        <v>1811</v>
      </c>
      <c r="F1356" s="2">
        <v>53.4</v>
      </c>
      <c r="G1356" s="2">
        <v>46.6</v>
      </c>
      <c r="H1356" s="2" t="s">
        <v>26</v>
      </c>
      <c r="I1356" s="2" t="str">
        <f t="shared" si="42"/>
        <v/>
      </c>
      <c r="J1356" s="2">
        <f t="shared" si="43"/>
        <v>1</v>
      </c>
      <c r="K1356" s="2">
        <v>2012</v>
      </c>
      <c r="L1356" s="2" t="s">
        <v>21</v>
      </c>
    </row>
    <row r="1357" spans="1:12" x14ac:dyDescent="0.2">
      <c r="A1357" s="1" t="s">
        <v>13</v>
      </c>
      <c r="B1357" s="2" t="s">
        <v>3883</v>
      </c>
      <c r="C1357" s="2" t="s">
        <v>24</v>
      </c>
      <c r="D1357" s="4">
        <v>208000000</v>
      </c>
      <c r="E1357" s="2" t="s">
        <v>3438</v>
      </c>
      <c r="F1357" s="2">
        <v>53.42</v>
      </c>
      <c r="G1357" s="2">
        <v>46.58</v>
      </c>
      <c r="H1357" s="2" t="s">
        <v>26</v>
      </c>
      <c r="I1357" s="2" t="str">
        <f t="shared" si="42"/>
        <v/>
      </c>
      <c r="J1357" s="2">
        <f t="shared" si="43"/>
        <v>1</v>
      </c>
      <c r="K1357" s="2">
        <v>2015</v>
      </c>
      <c r="L1357" s="2" t="s">
        <v>36</v>
      </c>
    </row>
    <row r="1358" spans="1:12" x14ac:dyDescent="0.2">
      <c r="A1358" s="1" t="s">
        <v>108</v>
      </c>
      <c r="B1358" s="2" t="s">
        <v>506</v>
      </c>
      <c r="C1358" s="2" t="s">
        <v>15</v>
      </c>
      <c r="D1358" s="2" t="s">
        <v>2311</v>
      </c>
      <c r="E1358" s="2" t="s">
        <v>2175</v>
      </c>
      <c r="F1358" s="2">
        <v>53.43</v>
      </c>
      <c r="G1358" s="2">
        <v>46.57</v>
      </c>
      <c r="H1358" s="2" t="s">
        <v>26</v>
      </c>
      <c r="I1358" s="2" t="str">
        <f t="shared" si="42"/>
        <v/>
      </c>
      <c r="J1358" s="2">
        <f t="shared" si="43"/>
        <v>1</v>
      </c>
      <c r="K1358" s="2">
        <v>2020</v>
      </c>
      <c r="L1358" s="2" t="s">
        <v>21</v>
      </c>
    </row>
    <row r="1359" spans="1:12" x14ac:dyDescent="0.2">
      <c r="A1359" s="1" t="s">
        <v>13</v>
      </c>
      <c r="B1359" s="2" t="s">
        <v>354</v>
      </c>
      <c r="C1359" s="2" t="s">
        <v>15</v>
      </c>
      <c r="D1359" s="2" t="s">
        <v>3093</v>
      </c>
      <c r="E1359" s="2" t="s">
        <v>2175</v>
      </c>
      <c r="F1359" s="2">
        <v>53.45</v>
      </c>
      <c r="G1359" s="2">
        <v>46.55</v>
      </c>
      <c r="H1359" s="2" t="s">
        <v>19</v>
      </c>
      <c r="I1359" s="2">
        <f t="shared" si="42"/>
        <v>1</v>
      </c>
      <c r="J1359" s="2" t="str">
        <f t="shared" si="43"/>
        <v/>
      </c>
      <c r="K1359" s="2">
        <v>2007</v>
      </c>
      <c r="L1359" s="2" t="s">
        <v>36</v>
      </c>
    </row>
    <row r="1360" spans="1:12" x14ac:dyDescent="0.2">
      <c r="A1360" s="1" t="s">
        <v>52</v>
      </c>
      <c r="B1360" s="2" t="s">
        <v>742</v>
      </c>
      <c r="C1360" s="2" t="s">
        <v>15</v>
      </c>
      <c r="D1360" s="2" t="s">
        <v>3429</v>
      </c>
      <c r="E1360" s="2" t="s">
        <v>3430</v>
      </c>
      <c r="F1360" s="2">
        <v>53.46</v>
      </c>
      <c r="G1360" s="2">
        <v>46.54</v>
      </c>
      <c r="H1360" s="2" t="s">
        <v>19</v>
      </c>
      <c r="I1360" s="2">
        <f t="shared" si="42"/>
        <v>1</v>
      </c>
      <c r="J1360" s="2" t="str">
        <f t="shared" si="43"/>
        <v/>
      </c>
      <c r="K1360" s="2">
        <v>2020</v>
      </c>
      <c r="L1360" s="2" t="s">
        <v>49</v>
      </c>
    </row>
    <row r="1361" spans="1:12" x14ac:dyDescent="0.2">
      <c r="A1361" s="1" t="s">
        <v>87</v>
      </c>
      <c r="B1361" s="2" t="s">
        <v>1585</v>
      </c>
      <c r="C1361" s="2" t="s">
        <v>15</v>
      </c>
      <c r="D1361" s="2" t="s">
        <v>1586</v>
      </c>
      <c r="E1361" s="2" t="s">
        <v>1474</v>
      </c>
      <c r="F1361" s="2">
        <v>53.5</v>
      </c>
      <c r="G1361" s="2">
        <v>46.5</v>
      </c>
      <c r="H1361" s="2" t="s">
        <v>26</v>
      </c>
      <c r="I1361" s="2" t="str">
        <f t="shared" si="42"/>
        <v/>
      </c>
      <c r="J1361" s="2">
        <f t="shared" si="43"/>
        <v>1</v>
      </c>
      <c r="K1361" s="2">
        <v>1996</v>
      </c>
      <c r="L1361" s="2" t="s">
        <v>21</v>
      </c>
    </row>
    <row r="1362" spans="1:12" x14ac:dyDescent="0.2">
      <c r="A1362" s="1" t="s">
        <v>363</v>
      </c>
      <c r="B1362" s="2" t="s">
        <v>364</v>
      </c>
      <c r="C1362" s="2" t="s">
        <v>15</v>
      </c>
      <c r="D1362" s="2" t="s">
        <v>702</v>
      </c>
      <c r="E1362" s="2" t="s">
        <v>395</v>
      </c>
      <c r="F1362" s="2">
        <v>53.5</v>
      </c>
      <c r="G1362" s="2">
        <v>46.5</v>
      </c>
      <c r="H1362" s="2" t="s">
        <v>19</v>
      </c>
      <c r="I1362" s="2">
        <f t="shared" si="42"/>
        <v>1</v>
      </c>
      <c r="J1362" s="2" t="str">
        <f t="shared" si="43"/>
        <v/>
      </c>
      <c r="K1362" s="2">
        <v>2010</v>
      </c>
      <c r="L1362" s="2" t="s">
        <v>21</v>
      </c>
    </row>
    <row r="1363" spans="1:12" x14ac:dyDescent="0.2">
      <c r="A1363" s="1" t="s">
        <v>363</v>
      </c>
      <c r="B1363" s="2" t="s">
        <v>3676</v>
      </c>
      <c r="C1363" s="2" t="s">
        <v>24</v>
      </c>
      <c r="D1363" s="4">
        <v>38000000</v>
      </c>
      <c r="E1363" s="2" t="s">
        <v>3438</v>
      </c>
      <c r="F1363" s="2">
        <v>53.5</v>
      </c>
      <c r="G1363" s="2">
        <v>46.5</v>
      </c>
      <c r="H1363" s="2" t="s">
        <v>26</v>
      </c>
      <c r="I1363" s="2" t="str">
        <f t="shared" si="42"/>
        <v/>
      </c>
      <c r="J1363" s="2">
        <f t="shared" si="43"/>
        <v>1</v>
      </c>
      <c r="K1363" s="2">
        <v>2004</v>
      </c>
      <c r="L1363" s="2" t="s">
        <v>49</v>
      </c>
    </row>
    <row r="1364" spans="1:12" x14ac:dyDescent="0.2">
      <c r="A1364" s="1" t="s">
        <v>69</v>
      </c>
      <c r="B1364" s="2" t="s">
        <v>991</v>
      </c>
      <c r="C1364" s="2" t="s">
        <v>15</v>
      </c>
      <c r="D1364" s="2" t="s">
        <v>992</v>
      </c>
      <c r="E1364" s="2" t="s">
        <v>395</v>
      </c>
      <c r="F1364" s="2">
        <v>53.5</v>
      </c>
      <c r="G1364" s="2">
        <v>46.5</v>
      </c>
      <c r="H1364" s="2" t="s">
        <v>19</v>
      </c>
      <c r="I1364" s="2">
        <f t="shared" si="42"/>
        <v>1</v>
      </c>
      <c r="J1364" s="2" t="str">
        <f t="shared" si="43"/>
        <v/>
      </c>
      <c r="K1364" s="2">
        <v>2006</v>
      </c>
      <c r="L1364" s="2" t="s">
        <v>21</v>
      </c>
    </row>
    <row r="1365" spans="1:12" x14ac:dyDescent="0.2">
      <c r="A1365" s="1" t="s">
        <v>69</v>
      </c>
      <c r="B1365" s="2" t="s">
        <v>4429</v>
      </c>
      <c r="C1365" s="2" t="s">
        <v>24</v>
      </c>
      <c r="D1365" s="4">
        <v>7500000</v>
      </c>
      <c r="E1365" s="2" t="s">
        <v>3438</v>
      </c>
      <c r="F1365" s="2">
        <v>53.5</v>
      </c>
      <c r="G1365" s="2">
        <v>46.5</v>
      </c>
      <c r="H1365" s="2" t="s">
        <v>26</v>
      </c>
      <c r="I1365" s="2" t="str">
        <f t="shared" si="42"/>
        <v/>
      </c>
      <c r="J1365" s="2">
        <f t="shared" si="43"/>
        <v>1</v>
      </c>
      <c r="K1365" s="2">
        <v>2006</v>
      </c>
      <c r="L1365" s="2" t="s">
        <v>49</v>
      </c>
    </row>
    <row r="1366" spans="1:12" x14ac:dyDescent="0.2">
      <c r="A1366" s="1" t="s">
        <v>79</v>
      </c>
      <c r="B1366" s="2" t="s">
        <v>4106</v>
      </c>
      <c r="C1366" s="2" t="s">
        <v>24</v>
      </c>
      <c r="D1366" s="4">
        <v>2000000</v>
      </c>
      <c r="E1366" s="2" t="s">
        <v>3438</v>
      </c>
      <c r="F1366" s="2">
        <v>53.5</v>
      </c>
      <c r="G1366" s="2">
        <v>46.5</v>
      </c>
      <c r="H1366" s="2" t="s">
        <v>26</v>
      </c>
      <c r="I1366" s="2" t="str">
        <f t="shared" si="42"/>
        <v/>
      </c>
      <c r="J1366" s="2">
        <f t="shared" si="43"/>
        <v>1</v>
      </c>
      <c r="K1366" s="2">
        <v>2014</v>
      </c>
      <c r="L1366" s="2" t="s">
        <v>21</v>
      </c>
    </row>
    <row r="1367" spans="1:12" x14ac:dyDescent="0.2">
      <c r="A1367" s="1" t="s">
        <v>180</v>
      </c>
      <c r="B1367" s="2" t="s">
        <v>596</v>
      </c>
      <c r="C1367" s="2" t="s">
        <v>15</v>
      </c>
      <c r="D1367" s="2" t="s">
        <v>3100</v>
      </c>
      <c r="E1367" s="2" t="s">
        <v>2175</v>
      </c>
      <c r="F1367" s="2">
        <v>53.6</v>
      </c>
      <c r="G1367" s="2">
        <v>46.5</v>
      </c>
      <c r="H1367" s="2" t="s">
        <v>19</v>
      </c>
      <c r="I1367" s="2">
        <f t="shared" si="42"/>
        <v>1</v>
      </c>
      <c r="J1367" s="2" t="str">
        <f t="shared" si="43"/>
        <v/>
      </c>
      <c r="K1367" s="2">
        <v>2005</v>
      </c>
      <c r="L1367" s="2" t="s">
        <v>36</v>
      </c>
    </row>
    <row r="1368" spans="1:12" x14ac:dyDescent="0.2">
      <c r="A1368" s="1" t="s">
        <v>672</v>
      </c>
      <c r="B1368" s="2" t="s">
        <v>673</v>
      </c>
      <c r="C1368" s="2" t="s">
        <v>15</v>
      </c>
      <c r="D1368" s="2" t="s">
        <v>2257</v>
      </c>
      <c r="E1368" s="2" t="s">
        <v>2175</v>
      </c>
      <c r="F1368" s="2">
        <v>53.54</v>
      </c>
      <c r="G1368" s="2">
        <v>46.46</v>
      </c>
      <c r="H1368" s="2" t="s">
        <v>19</v>
      </c>
      <c r="I1368" s="2">
        <f t="shared" si="42"/>
        <v>1</v>
      </c>
      <c r="J1368" s="2" t="str">
        <f t="shared" si="43"/>
        <v/>
      </c>
      <c r="K1368" s="2">
        <v>2020</v>
      </c>
      <c r="L1368" s="2" t="s">
        <v>21</v>
      </c>
    </row>
    <row r="1369" spans="1:12" x14ac:dyDescent="0.2">
      <c r="A1369" s="1" t="s">
        <v>363</v>
      </c>
      <c r="B1369" s="2" t="s">
        <v>3485</v>
      </c>
      <c r="C1369" s="2" t="s">
        <v>24</v>
      </c>
      <c r="D1369" s="2">
        <v>39000000</v>
      </c>
      <c r="E1369" s="2" t="s">
        <v>3438</v>
      </c>
      <c r="F1369" s="2">
        <v>53.55</v>
      </c>
      <c r="G1369" s="2">
        <v>46.45</v>
      </c>
      <c r="H1369" s="2" t="s">
        <v>26</v>
      </c>
      <c r="I1369" s="2" t="str">
        <f t="shared" si="42"/>
        <v/>
      </c>
      <c r="J1369" s="2">
        <f t="shared" si="43"/>
        <v>1</v>
      </c>
      <c r="K1369" s="2">
        <v>2020</v>
      </c>
      <c r="L1369" s="2" t="s">
        <v>21</v>
      </c>
    </row>
    <row r="1370" spans="1:12" x14ac:dyDescent="0.2">
      <c r="A1370" s="1" t="s">
        <v>177</v>
      </c>
      <c r="B1370" s="2" t="s">
        <v>5197</v>
      </c>
      <c r="C1370" s="2" t="s">
        <v>15</v>
      </c>
      <c r="D1370" s="2" t="s">
        <v>5198</v>
      </c>
      <c r="E1370" s="2" t="s">
        <v>4991</v>
      </c>
      <c r="F1370" s="2">
        <v>53.58</v>
      </c>
      <c r="G1370" s="2">
        <v>46.42</v>
      </c>
      <c r="H1370" s="2" t="s">
        <v>26</v>
      </c>
      <c r="I1370" s="2" t="str">
        <f t="shared" si="42"/>
        <v/>
      </c>
      <c r="J1370" s="2">
        <f t="shared" si="43"/>
        <v>1</v>
      </c>
      <c r="K1370" s="2">
        <v>2017</v>
      </c>
      <c r="L1370" s="2" t="s">
        <v>36</v>
      </c>
    </row>
    <row r="1371" spans="1:12" x14ac:dyDescent="0.2">
      <c r="A1371" s="1" t="s">
        <v>22</v>
      </c>
      <c r="B1371" s="2" t="s">
        <v>5698</v>
      </c>
      <c r="C1371" s="2" t="s">
        <v>24</v>
      </c>
      <c r="D1371" s="4">
        <v>310000000</v>
      </c>
      <c r="E1371" s="2" t="s">
        <v>5690</v>
      </c>
      <c r="F1371" s="2">
        <v>53.59</v>
      </c>
      <c r="G1371" s="2">
        <v>46.41</v>
      </c>
      <c r="H1371" s="2" t="s">
        <v>26</v>
      </c>
      <c r="I1371" s="2" t="str">
        <f t="shared" si="42"/>
        <v/>
      </c>
      <c r="J1371" s="2">
        <f t="shared" si="43"/>
        <v>1</v>
      </c>
      <c r="K1371" s="2">
        <v>2016</v>
      </c>
      <c r="L1371" s="2" t="s">
        <v>49</v>
      </c>
    </row>
    <row r="1372" spans="1:12" x14ac:dyDescent="0.2">
      <c r="A1372" s="1" t="s">
        <v>13</v>
      </c>
      <c r="B1372" s="2" t="s">
        <v>4070</v>
      </c>
      <c r="C1372" s="2" t="s">
        <v>24</v>
      </c>
      <c r="D1372" s="4">
        <v>280000000</v>
      </c>
      <c r="E1372" s="2" t="s">
        <v>3438</v>
      </c>
      <c r="F1372" s="2">
        <v>53.6</v>
      </c>
      <c r="G1372" s="2">
        <v>46.4</v>
      </c>
      <c r="H1372" s="2" t="s">
        <v>26</v>
      </c>
      <c r="I1372" s="2" t="str">
        <f t="shared" si="42"/>
        <v/>
      </c>
      <c r="J1372" s="2">
        <f t="shared" si="43"/>
        <v>1</v>
      </c>
      <c r="K1372" s="2">
        <v>2006</v>
      </c>
      <c r="L1372" s="2" t="s">
        <v>49</v>
      </c>
    </row>
    <row r="1373" spans="1:12" x14ac:dyDescent="0.2">
      <c r="A1373" s="1" t="s">
        <v>13</v>
      </c>
      <c r="B1373" s="2" t="s">
        <v>13</v>
      </c>
      <c r="C1373" s="2" t="s">
        <v>24</v>
      </c>
      <c r="D1373" s="4">
        <v>100000000</v>
      </c>
      <c r="E1373" s="2" t="s">
        <v>3430</v>
      </c>
      <c r="F1373" s="2">
        <v>53.9</v>
      </c>
      <c r="G1373" s="2">
        <v>46.4</v>
      </c>
      <c r="H1373" s="2" t="s">
        <v>26</v>
      </c>
      <c r="I1373" s="2" t="str">
        <f t="shared" si="42"/>
        <v/>
      </c>
      <c r="J1373" s="2">
        <f t="shared" si="43"/>
        <v>1</v>
      </c>
      <c r="K1373" s="2">
        <v>1990</v>
      </c>
      <c r="L1373" s="2" t="s">
        <v>21</v>
      </c>
    </row>
    <row r="1374" spans="1:12" x14ac:dyDescent="0.2">
      <c r="A1374" s="1" t="s">
        <v>66</v>
      </c>
      <c r="B1374" s="2" t="s">
        <v>1617</v>
      </c>
      <c r="C1374" s="2" t="s">
        <v>15</v>
      </c>
      <c r="D1374" s="2" t="s">
        <v>1628</v>
      </c>
      <c r="E1374" s="2" t="s">
        <v>1625</v>
      </c>
      <c r="F1374" s="2">
        <v>53.6</v>
      </c>
      <c r="G1374" s="2">
        <v>46.4</v>
      </c>
      <c r="H1374" s="2" t="s">
        <v>26</v>
      </c>
      <c r="I1374" s="2" t="str">
        <f t="shared" si="42"/>
        <v/>
      </c>
      <c r="J1374" s="2">
        <f t="shared" si="43"/>
        <v>1</v>
      </c>
      <c r="K1374" s="2">
        <v>2020</v>
      </c>
      <c r="L1374" s="2" t="s">
        <v>49</v>
      </c>
    </row>
    <row r="1375" spans="1:12" x14ac:dyDescent="0.2">
      <c r="A1375" s="1" t="s">
        <v>116</v>
      </c>
      <c r="B1375" s="2" t="s">
        <v>3646</v>
      </c>
      <c r="C1375" s="2" t="s">
        <v>24</v>
      </c>
      <c r="D1375" s="4">
        <v>2500000</v>
      </c>
      <c r="E1375" s="2" t="s">
        <v>3438</v>
      </c>
      <c r="F1375" s="2">
        <v>53.6</v>
      </c>
      <c r="G1375" s="2">
        <v>46.4</v>
      </c>
      <c r="H1375" s="2" t="s">
        <v>26</v>
      </c>
      <c r="I1375" s="2" t="str">
        <f t="shared" si="42"/>
        <v/>
      </c>
      <c r="J1375" s="2">
        <f t="shared" si="43"/>
        <v>1</v>
      </c>
      <c r="K1375" s="2">
        <v>2008</v>
      </c>
      <c r="L1375" s="2" t="s">
        <v>21</v>
      </c>
    </row>
    <row r="1376" spans="1:12" x14ac:dyDescent="0.2">
      <c r="A1376" s="1" t="s">
        <v>116</v>
      </c>
      <c r="B1376" s="2" t="s">
        <v>4911</v>
      </c>
      <c r="C1376" s="2" t="s">
        <v>15</v>
      </c>
      <c r="D1376" s="2" t="s">
        <v>5329</v>
      </c>
      <c r="E1376" s="2" t="s">
        <v>4991</v>
      </c>
      <c r="F1376" s="2">
        <v>53.6</v>
      </c>
      <c r="G1376" s="2">
        <v>46.4</v>
      </c>
      <c r="H1376" s="2" t="s">
        <v>26</v>
      </c>
      <c r="I1376" s="2" t="str">
        <f t="shared" si="42"/>
        <v/>
      </c>
      <c r="J1376" s="2">
        <f t="shared" si="43"/>
        <v>1</v>
      </c>
      <c r="K1376" s="2">
        <v>2012</v>
      </c>
      <c r="L1376" s="2" t="s">
        <v>49</v>
      </c>
    </row>
    <row r="1377" spans="1:12" x14ac:dyDescent="0.2">
      <c r="A1377" s="1" t="s">
        <v>69</v>
      </c>
      <c r="B1377" s="2" t="s">
        <v>4776</v>
      </c>
      <c r="C1377" s="2" t="s">
        <v>24</v>
      </c>
      <c r="D1377" s="4">
        <v>85000000</v>
      </c>
      <c r="E1377" s="2" t="s">
        <v>3438</v>
      </c>
      <c r="F1377" s="2">
        <v>53.6</v>
      </c>
      <c r="G1377" s="2">
        <v>46.4</v>
      </c>
      <c r="H1377" s="2" t="s">
        <v>26</v>
      </c>
      <c r="I1377" s="2" t="str">
        <f t="shared" si="42"/>
        <v/>
      </c>
      <c r="J1377" s="2">
        <f t="shared" si="43"/>
        <v>1</v>
      </c>
      <c r="K1377" s="2">
        <v>1996</v>
      </c>
      <c r="L1377" s="2" t="s">
        <v>21</v>
      </c>
    </row>
    <row r="1378" spans="1:12" x14ac:dyDescent="0.2">
      <c r="A1378" s="1" t="s">
        <v>79</v>
      </c>
      <c r="B1378" s="2" t="s">
        <v>843</v>
      </c>
      <c r="C1378" s="2" t="s">
        <v>15</v>
      </c>
      <c r="D1378" s="2" t="s">
        <v>2944</v>
      </c>
      <c r="E1378" s="2" t="s">
        <v>2175</v>
      </c>
      <c r="F1378" s="2">
        <v>53.6</v>
      </c>
      <c r="G1378" s="2">
        <v>46.4</v>
      </c>
      <c r="H1378" s="2" t="s">
        <v>19</v>
      </c>
      <c r="I1378" s="2">
        <f t="shared" si="42"/>
        <v>1</v>
      </c>
      <c r="J1378" s="2" t="str">
        <f t="shared" si="43"/>
        <v/>
      </c>
      <c r="K1378" s="2">
        <v>1990</v>
      </c>
      <c r="L1378" s="2" t="s">
        <v>21</v>
      </c>
    </row>
    <row r="1379" spans="1:12" x14ac:dyDescent="0.2">
      <c r="A1379" s="1" t="s">
        <v>79</v>
      </c>
      <c r="B1379" s="2" t="s">
        <v>3508</v>
      </c>
      <c r="C1379" s="2" t="s">
        <v>24</v>
      </c>
      <c r="D1379" s="4">
        <v>18755000</v>
      </c>
      <c r="E1379" s="2" t="s">
        <v>3438</v>
      </c>
      <c r="F1379" s="2">
        <v>53.6</v>
      </c>
      <c r="G1379" s="2">
        <v>46.4</v>
      </c>
      <c r="H1379" s="2" t="s">
        <v>26</v>
      </c>
      <c r="I1379" s="2" t="str">
        <f t="shared" si="42"/>
        <v/>
      </c>
      <c r="J1379" s="2">
        <f t="shared" si="43"/>
        <v>1</v>
      </c>
      <c r="K1379" s="2">
        <v>1994</v>
      </c>
      <c r="L1379" s="2" t="s">
        <v>21</v>
      </c>
    </row>
    <row r="1380" spans="1:12" x14ac:dyDescent="0.2">
      <c r="A1380" s="1" t="s">
        <v>32</v>
      </c>
      <c r="B1380" s="2" t="s">
        <v>3518</v>
      </c>
      <c r="C1380" s="2" t="s">
        <v>24</v>
      </c>
      <c r="D1380" s="4">
        <v>55000000</v>
      </c>
      <c r="E1380" s="2" t="s">
        <v>3438</v>
      </c>
      <c r="F1380" s="2">
        <v>53.6</v>
      </c>
      <c r="G1380" s="2">
        <v>46.4</v>
      </c>
      <c r="H1380" s="2" t="s">
        <v>26</v>
      </c>
      <c r="I1380" s="2" t="str">
        <f t="shared" si="42"/>
        <v/>
      </c>
      <c r="J1380" s="2">
        <f t="shared" si="43"/>
        <v>1</v>
      </c>
      <c r="K1380" s="2">
        <v>2008</v>
      </c>
      <c r="L1380" s="2" t="s">
        <v>49</v>
      </c>
    </row>
    <row r="1381" spans="1:12" x14ac:dyDescent="0.2">
      <c r="A1381" s="1" t="s">
        <v>23</v>
      </c>
      <c r="B1381" s="2" t="s">
        <v>23</v>
      </c>
      <c r="C1381" s="2" t="s">
        <v>24</v>
      </c>
      <c r="D1381" s="4">
        <v>400000000</v>
      </c>
      <c r="E1381" s="2" t="s">
        <v>1448</v>
      </c>
      <c r="F1381" s="2">
        <v>53.6</v>
      </c>
      <c r="G1381" s="2">
        <v>46.4</v>
      </c>
      <c r="H1381" s="2" t="s">
        <v>19</v>
      </c>
      <c r="I1381" s="2">
        <f t="shared" si="42"/>
        <v>1</v>
      </c>
      <c r="J1381" s="2" t="str">
        <f t="shared" si="43"/>
        <v/>
      </c>
      <c r="K1381" s="2">
        <v>1996</v>
      </c>
      <c r="L1381" s="2" t="s">
        <v>21</v>
      </c>
    </row>
    <row r="1382" spans="1:12" x14ac:dyDescent="0.2">
      <c r="A1382" s="1" t="s">
        <v>374</v>
      </c>
      <c r="B1382" s="2" t="s">
        <v>2160</v>
      </c>
      <c r="C1382" s="2" t="s">
        <v>24</v>
      </c>
      <c r="D1382" s="2">
        <v>11500000</v>
      </c>
      <c r="E1382" s="2" t="s">
        <v>3438</v>
      </c>
      <c r="F1382" s="2">
        <v>53.62</v>
      </c>
      <c r="G1382" s="2">
        <v>46.38</v>
      </c>
      <c r="H1382" s="2" t="s">
        <v>26</v>
      </c>
      <c r="I1382" s="2" t="str">
        <f t="shared" si="42"/>
        <v/>
      </c>
      <c r="J1382" s="2">
        <f t="shared" si="43"/>
        <v>1</v>
      </c>
      <c r="K1382" s="2">
        <v>2020</v>
      </c>
      <c r="L1382" s="2" t="s">
        <v>49</v>
      </c>
    </row>
    <row r="1383" spans="1:12" x14ac:dyDescent="0.2">
      <c r="A1383" s="1" t="s">
        <v>223</v>
      </c>
      <c r="B1383" s="2" t="s">
        <v>5173</v>
      </c>
      <c r="C1383" s="2" t="s">
        <v>15</v>
      </c>
      <c r="D1383" s="2" t="s">
        <v>5174</v>
      </c>
      <c r="E1383" s="2" t="s">
        <v>4991</v>
      </c>
      <c r="F1383" s="2">
        <v>53.64</v>
      </c>
      <c r="G1383" s="2">
        <v>46.36</v>
      </c>
      <c r="H1383" s="2" t="s">
        <v>26</v>
      </c>
      <c r="I1383" s="2" t="str">
        <f t="shared" si="42"/>
        <v/>
      </c>
      <c r="J1383" s="2">
        <f t="shared" si="43"/>
        <v>1</v>
      </c>
      <c r="K1383" s="2">
        <v>2018</v>
      </c>
      <c r="L1383" s="2" t="s">
        <v>49</v>
      </c>
    </row>
    <row r="1384" spans="1:12" x14ac:dyDescent="0.2">
      <c r="A1384" s="1" t="s">
        <v>280</v>
      </c>
      <c r="B1384" s="2" t="s">
        <v>3553</v>
      </c>
      <c r="C1384" s="2" t="s">
        <v>24</v>
      </c>
      <c r="D1384" s="2">
        <v>46000000</v>
      </c>
      <c r="E1384" s="2" t="s">
        <v>3438</v>
      </c>
      <c r="F1384" s="2">
        <v>53.67</v>
      </c>
      <c r="G1384" s="2">
        <v>46.33</v>
      </c>
      <c r="H1384" s="2" t="s">
        <v>26</v>
      </c>
      <c r="I1384" s="2" t="str">
        <f t="shared" si="42"/>
        <v/>
      </c>
      <c r="J1384" s="2">
        <f t="shared" si="43"/>
        <v>1</v>
      </c>
      <c r="K1384" s="2">
        <v>2020</v>
      </c>
      <c r="L1384" s="2" t="s">
        <v>49</v>
      </c>
    </row>
    <row r="1385" spans="1:12" x14ac:dyDescent="0.2">
      <c r="A1385" s="1" t="s">
        <v>13</v>
      </c>
      <c r="B1385" s="2" t="s">
        <v>2443</v>
      </c>
      <c r="C1385" s="2" t="s">
        <v>15</v>
      </c>
      <c r="D1385" s="2" t="s">
        <v>2444</v>
      </c>
      <c r="E1385" s="2" t="s">
        <v>2175</v>
      </c>
      <c r="F1385" s="2">
        <v>53.67</v>
      </c>
      <c r="G1385" s="2">
        <v>46.33</v>
      </c>
      <c r="H1385" s="2" t="s">
        <v>19</v>
      </c>
      <c r="I1385" s="2">
        <f t="shared" si="42"/>
        <v>1</v>
      </c>
      <c r="J1385" s="2" t="str">
        <f t="shared" si="43"/>
        <v/>
      </c>
      <c r="K1385" s="2">
        <v>2019</v>
      </c>
      <c r="L1385" s="2" t="s">
        <v>36</v>
      </c>
    </row>
    <row r="1386" spans="1:12" x14ac:dyDescent="0.2">
      <c r="A1386" s="1" t="s">
        <v>87</v>
      </c>
      <c r="B1386" s="2" t="s">
        <v>1938</v>
      </c>
      <c r="C1386" s="2" t="s">
        <v>15</v>
      </c>
      <c r="D1386" s="2" t="s">
        <v>1939</v>
      </c>
      <c r="E1386" s="2" t="s">
        <v>1811</v>
      </c>
      <c r="F1386" s="2">
        <v>53.7</v>
      </c>
      <c r="G1386" s="2">
        <v>46.3</v>
      </c>
      <c r="H1386" s="2" t="s">
        <v>26</v>
      </c>
      <c r="I1386" s="2" t="str">
        <f t="shared" si="42"/>
        <v/>
      </c>
      <c r="J1386" s="2">
        <f t="shared" si="43"/>
        <v>1</v>
      </c>
      <c r="K1386" s="2">
        <v>1996</v>
      </c>
      <c r="L1386" s="2" t="s">
        <v>21</v>
      </c>
    </row>
    <row r="1387" spans="1:12" x14ac:dyDescent="0.2">
      <c r="A1387" s="1" t="s">
        <v>13</v>
      </c>
      <c r="B1387" s="2" t="s">
        <v>2376</v>
      </c>
      <c r="C1387" s="2" t="s">
        <v>15</v>
      </c>
      <c r="D1387" s="2" t="s">
        <v>3153</v>
      </c>
      <c r="E1387" s="2" t="s">
        <v>2175</v>
      </c>
      <c r="F1387" s="2">
        <v>53.7</v>
      </c>
      <c r="G1387" s="2">
        <v>46.3</v>
      </c>
      <c r="H1387" s="2" t="s">
        <v>19</v>
      </c>
      <c r="I1387" s="2">
        <f t="shared" si="42"/>
        <v>1</v>
      </c>
      <c r="J1387" s="2" t="str">
        <f t="shared" si="43"/>
        <v/>
      </c>
      <c r="K1387" s="2">
        <v>2001</v>
      </c>
      <c r="L1387" s="2" t="s">
        <v>36</v>
      </c>
    </row>
    <row r="1388" spans="1:12" x14ac:dyDescent="0.2">
      <c r="A1388" s="1" t="s">
        <v>22</v>
      </c>
      <c r="B1388" s="2" t="s">
        <v>4093</v>
      </c>
      <c r="C1388" s="2" t="s">
        <v>24</v>
      </c>
      <c r="D1388" s="4">
        <v>108000000</v>
      </c>
      <c r="E1388" s="2" t="s">
        <v>3438</v>
      </c>
      <c r="F1388" s="2">
        <v>53.7</v>
      </c>
      <c r="G1388" s="2">
        <v>46.3</v>
      </c>
      <c r="H1388" s="2" t="s">
        <v>26</v>
      </c>
      <c r="I1388" s="2" t="str">
        <f t="shared" si="42"/>
        <v/>
      </c>
      <c r="J1388" s="2">
        <f t="shared" si="43"/>
        <v>1</v>
      </c>
      <c r="K1388" s="2">
        <v>2006</v>
      </c>
      <c r="L1388" s="2" t="s">
        <v>49</v>
      </c>
    </row>
    <row r="1389" spans="1:12" x14ac:dyDescent="0.2">
      <c r="A1389" s="1" t="s">
        <v>223</v>
      </c>
      <c r="B1389" s="2" t="s">
        <v>3901</v>
      </c>
      <c r="C1389" s="2" t="s">
        <v>24</v>
      </c>
      <c r="D1389" s="4">
        <v>36000000</v>
      </c>
      <c r="E1389" s="2" t="s">
        <v>3438</v>
      </c>
      <c r="F1389" s="2">
        <v>53.7</v>
      </c>
      <c r="G1389" s="2">
        <v>46.3</v>
      </c>
      <c r="H1389" s="2" t="s">
        <v>26</v>
      </c>
      <c r="I1389" s="2" t="str">
        <f t="shared" si="42"/>
        <v/>
      </c>
      <c r="J1389" s="2">
        <f t="shared" si="43"/>
        <v>1</v>
      </c>
      <c r="K1389" s="2">
        <v>1994</v>
      </c>
      <c r="L1389" s="2" t="s">
        <v>21</v>
      </c>
    </row>
    <row r="1390" spans="1:12" x14ac:dyDescent="0.2">
      <c r="A1390" s="1" t="s">
        <v>91</v>
      </c>
      <c r="B1390" s="2" t="s">
        <v>1114</v>
      </c>
      <c r="C1390" s="2" t="s">
        <v>15</v>
      </c>
      <c r="D1390" s="2" t="s">
        <v>5455</v>
      </c>
      <c r="E1390" s="2" t="s">
        <v>4991</v>
      </c>
      <c r="F1390" s="2">
        <v>53.7</v>
      </c>
      <c r="G1390" s="2">
        <v>46.3</v>
      </c>
      <c r="H1390" s="2" t="s">
        <v>19</v>
      </c>
      <c r="I1390" s="2">
        <f t="shared" si="42"/>
        <v>1</v>
      </c>
      <c r="J1390" s="2" t="str">
        <f t="shared" si="43"/>
        <v/>
      </c>
      <c r="K1390" s="2">
        <v>2005</v>
      </c>
      <c r="L1390" s="2" t="s">
        <v>77</v>
      </c>
    </row>
    <row r="1391" spans="1:12" x14ac:dyDescent="0.2">
      <c r="A1391" s="1" t="s">
        <v>269</v>
      </c>
      <c r="B1391" s="2" t="s">
        <v>599</v>
      </c>
      <c r="C1391" s="2" t="s">
        <v>15</v>
      </c>
      <c r="D1391" s="2" t="s">
        <v>1381</v>
      </c>
      <c r="E1391" s="2" t="s">
        <v>395</v>
      </c>
      <c r="F1391" s="2">
        <v>53.7</v>
      </c>
      <c r="G1391" s="2">
        <v>46.3</v>
      </c>
      <c r="H1391" s="2" t="s">
        <v>19</v>
      </c>
      <c r="I1391" s="2">
        <f t="shared" si="42"/>
        <v>1</v>
      </c>
      <c r="J1391" s="2" t="str">
        <f t="shared" si="43"/>
        <v/>
      </c>
      <c r="K1391" s="2">
        <v>1996</v>
      </c>
      <c r="L1391" s="2" t="s">
        <v>21</v>
      </c>
    </row>
    <row r="1392" spans="1:12" x14ac:dyDescent="0.2">
      <c r="A1392" s="1" t="s">
        <v>23</v>
      </c>
      <c r="B1392" s="2" t="s">
        <v>23</v>
      </c>
      <c r="C1392" s="2" t="s">
        <v>15</v>
      </c>
      <c r="D1392" s="2" t="s">
        <v>4938</v>
      </c>
      <c r="E1392" s="2" t="s">
        <v>4917</v>
      </c>
      <c r="F1392" s="2">
        <v>53.7</v>
      </c>
      <c r="G1392" s="2">
        <v>46.3</v>
      </c>
      <c r="H1392" s="2" t="s">
        <v>19</v>
      </c>
      <c r="I1392" s="2">
        <f t="shared" si="42"/>
        <v>1</v>
      </c>
      <c r="J1392" s="2" t="str">
        <f t="shared" si="43"/>
        <v/>
      </c>
      <c r="K1392" s="2">
        <v>2004</v>
      </c>
      <c r="L1392" s="2" t="s">
        <v>21</v>
      </c>
    </row>
    <row r="1393" spans="1:12" x14ac:dyDescent="0.2">
      <c r="A1393" s="1" t="s">
        <v>296</v>
      </c>
      <c r="B1393" s="2" t="s">
        <v>3555</v>
      </c>
      <c r="C1393" s="2" t="s">
        <v>24</v>
      </c>
      <c r="D1393" s="2">
        <v>215000000</v>
      </c>
      <c r="E1393" s="2" t="s">
        <v>3438</v>
      </c>
      <c r="F1393" s="2">
        <v>53.71</v>
      </c>
      <c r="G1393" s="2">
        <v>46.29</v>
      </c>
      <c r="H1393" s="2" t="s">
        <v>26</v>
      </c>
      <c r="I1393" s="2" t="str">
        <f t="shared" si="42"/>
        <v/>
      </c>
      <c r="J1393" s="2">
        <f t="shared" si="43"/>
        <v>1</v>
      </c>
      <c r="K1393" s="2">
        <v>2020</v>
      </c>
      <c r="L1393" s="2" t="s">
        <v>49</v>
      </c>
    </row>
    <row r="1394" spans="1:12" x14ac:dyDescent="0.2">
      <c r="A1394" s="1" t="s">
        <v>79</v>
      </c>
      <c r="B1394" s="2" t="s">
        <v>3569</v>
      </c>
      <c r="C1394" s="2" t="s">
        <v>24</v>
      </c>
      <c r="D1394" s="2">
        <v>205000000</v>
      </c>
      <c r="E1394" s="2" t="s">
        <v>3438</v>
      </c>
      <c r="F1394" s="2">
        <v>53.73</v>
      </c>
      <c r="G1394" s="2">
        <v>46.27</v>
      </c>
      <c r="H1394" s="2" t="s">
        <v>26</v>
      </c>
      <c r="I1394" s="2" t="str">
        <f t="shared" si="42"/>
        <v/>
      </c>
      <c r="J1394" s="2">
        <f t="shared" si="43"/>
        <v>1</v>
      </c>
      <c r="K1394" s="2">
        <v>2020</v>
      </c>
      <c r="L1394" s="2" t="s">
        <v>49</v>
      </c>
    </row>
    <row r="1395" spans="1:12" x14ac:dyDescent="0.2">
      <c r="A1395" s="1" t="s">
        <v>280</v>
      </c>
      <c r="B1395" s="2" t="s">
        <v>1130</v>
      </c>
      <c r="C1395" s="2" t="s">
        <v>15</v>
      </c>
      <c r="D1395" s="2" t="s">
        <v>2760</v>
      </c>
      <c r="E1395" s="2" t="s">
        <v>2175</v>
      </c>
      <c r="F1395" s="2">
        <v>53.75</v>
      </c>
      <c r="G1395" s="2">
        <v>46.25</v>
      </c>
      <c r="H1395" s="2" t="s">
        <v>19</v>
      </c>
      <c r="I1395" s="2">
        <f t="shared" si="42"/>
        <v>1</v>
      </c>
      <c r="J1395" s="2" t="str">
        <f t="shared" si="43"/>
        <v/>
      </c>
      <c r="K1395" s="2">
        <v>2016</v>
      </c>
      <c r="L1395" s="2" t="s">
        <v>21</v>
      </c>
    </row>
    <row r="1396" spans="1:12" x14ac:dyDescent="0.2">
      <c r="A1396" s="1" t="s">
        <v>60</v>
      </c>
      <c r="B1396" s="2" t="s">
        <v>2106</v>
      </c>
      <c r="C1396" s="2" t="s">
        <v>24</v>
      </c>
      <c r="D1396" s="4">
        <v>22700000</v>
      </c>
      <c r="E1396" s="2" t="s">
        <v>4810</v>
      </c>
      <c r="F1396" s="2">
        <v>53.8</v>
      </c>
      <c r="G1396" s="2">
        <v>46.2</v>
      </c>
      <c r="H1396" s="2" t="s">
        <v>26</v>
      </c>
      <c r="I1396" s="2" t="str">
        <f t="shared" si="42"/>
        <v/>
      </c>
      <c r="J1396" s="2">
        <f t="shared" si="43"/>
        <v>1</v>
      </c>
      <c r="K1396" s="2">
        <v>2010</v>
      </c>
      <c r="L1396" s="2" t="s">
        <v>21</v>
      </c>
    </row>
    <row r="1397" spans="1:12" x14ac:dyDescent="0.2">
      <c r="A1397" s="1" t="s">
        <v>13</v>
      </c>
      <c r="B1397" s="2" t="s">
        <v>3892</v>
      </c>
      <c r="C1397" s="2" t="s">
        <v>24</v>
      </c>
      <c r="D1397" s="4">
        <v>45000000</v>
      </c>
      <c r="E1397" s="2" t="s">
        <v>3438</v>
      </c>
      <c r="F1397" s="2">
        <v>53.8</v>
      </c>
      <c r="G1397" s="2">
        <v>46.2</v>
      </c>
      <c r="H1397" s="2" t="s">
        <v>26</v>
      </c>
      <c r="I1397" s="2" t="str">
        <f t="shared" si="42"/>
        <v/>
      </c>
      <c r="J1397" s="2">
        <f t="shared" si="43"/>
        <v>1</v>
      </c>
      <c r="K1397" s="2">
        <v>2010</v>
      </c>
      <c r="L1397" s="2" t="s">
        <v>21</v>
      </c>
    </row>
    <row r="1398" spans="1:12" x14ac:dyDescent="0.2">
      <c r="A1398" s="1" t="s">
        <v>339</v>
      </c>
      <c r="B1398" s="2" t="s">
        <v>3514</v>
      </c>
      <c r="C1398" s="2" t="s">
        <v>24</v>
      </c>
      <c r="D1398" s="4">
        <v>14700000</v>
      </c>
      <c r="E1398" s="2" t="s">
        <v>3438</v>
      </c>
      <c r="F1398" s="2">
        <v>53.8</v>
      </c>
      <c r="G1398" s="2">
        <v>46.2</v>
      </c>
      <c r="H1398" s="2" t="s">
        <v>26</v>
      </c>
      <c r="I1398" s="2" t="str">
        <f t="shared" si="42"/>
        <v/>
      </c>
      <c r="J1398" s="2">
        <f t="shared" si="43"/>
        <v>1</v>
      </c>
      <c r="K1398" s="2">
        <v>2012</v>
      </c>
      <c r="L1398" s="2" t="s">
        <v>21</v>
      </c>
    </row>
    <row r="1399" spans="1:12" x14ac:dyDescent="0.2">
      <c r="A1399" s="1" t="s">
        <v>22</v>
      </c>
      <c r="B1399" s="2" t="s">
        <v>1127</v>
      </c>
      <c r="C1399" s="2" t="s">
        <v>42</v>
      </c>
      <c r="D1399" s="2" t="s">
        <v>1128</v>
      </c>
      <c r="E1399" s="2" t="s">
        <v>395</v>
      </c>
      <c r="F1399" s="2">
        <v>53.8</v>
      </c>
      <c r="G1399" s="2">
        <v>46.2</v>
      </c>
      <c r="H1399" s="2" t="s">
        <v>19</v>
      </c>
      <c r="I1399" s="2">
        <f t="shared" si="42"/>
        <v>1</v>
      </c>
      <c r="J1399" s="2" t="str">
        <f t="shared" si="43"/>
        <v/>
      </c>
      <c r="K1399" s="2">
        <v>2004</v>
      </c>
      <c r="L1399" s="2" t="s">
        <v>21</v>
      </c>
    </row>
    <row r="1400" spans="1:12" x14ac:dyDescent="0.2">
      <c r="A1400" s="1" t="s">
        <v>22</v>
      </c>
      <c r="B1400" s="2" t="s">
        <v>3925</v>
      </c>
      <c r="C1400" s="2" t="s">
        <v>24</v>
      </c>
      <c r="D1400" s="4">
        <v>65300000</v>
      </c>
      <c r="E1400" s="2" t="s">
        <v>3438</v>
      </c>
      <c r="F1400" s="2">
        <v>53.8</v>
      </c>
      <c r="G1400" s="2">
        <v>46.2</v>
      </c>
      <c r="H1400" s="2" t="s">
        <v>26</v>
      </c>
      <c r="I1400" s="2" t="str">
        <f t="shared" si="42"/>
        <v/>
      </c>
      <c r="J1400" s="2">
        <f t="shared" si="43"/>
        <v>1</v>
      </c>
      <c r="K1400" s="2">
        <v>2002</v>
      </c>
      <c r="L1400" s="2" t="s">
        <v>21</v>
      </c>
    </row>
    <row r="1401" spans="1:12" x14ac:dyDescent="0.2">
      <c r="A1401" s="1" t="s">
        <v>150</v>
      </c>
      <c r="B1401" s="2" t="s">
        <v>151</v>
      </c>
      <c r="C1401" s="2" t="s">
        <v>15</v>
      </c>
      <c r="D1401" s="2" t="s">
        <v>5633</v>
      </c>
      <c r="E1401" s="2" t="s">
        <v>4991</v>
      </c>
      <c r="F1401" s="2">
        <v>53.8</v>
      </c>
      <c r="G1401" s="2">
        <v>46.2</v>
      </c>
      <c r="H1401" s="2" t="s">
        <v>26</v>
      </c>
      <c r="I1401" s="2" t="str">
        <f t="shared" si="42"/>
        <v/>
      </c>
      <c r="J1401" s="2">
        <f t="shared" si="43"/>
        <v>1</v>
      </c>
      <c r="K1401" s="2">
        <v>2000</v>
      </c>
      <c r="L1401" s="2" t="s">
        <v>49</v>
      </c>
    </row>
    <row r="1402" spans="1:12" x14ac:dyDescent="0.2">
      <c r="A1402" s="1" t="s">
        <v>79</v>
      </c>
      <c r="B1402" s="2" t="s">
        <v>5713</v>
      </c>
      <c r="C1402" s="2" t="s">
        <v>24</v>
      </c>
      <c r="D1402" s="4">
        <v>348000000</v>
      </c>
      <c r="E1402" s="2" t="s">
        <v>5690</v>
      </c>
      <c r="F1402" s="2">
        <v>53.8</v>
      </c>
      <c r="G1402" s="2">
        <v>46.2</v>
      </c>
      <c r="H1402" s="2" t="s">
        <v>26</v>
      </c>
      <c r="I1402" s="2" t="str">
        <f t="shared" si="42"/>
        <v/>
      </c>
      <c r="J1402" s="2">
        <f t="shared" si="43"/>
        <v>1</v>
      </c>
      <c r="K1402" s="2">
        <v>2016</v>
      </c>
      <c r="L1402" s="2" t="s">
        <v>21</v>
      </c>
    </row>
    <row r="1403" spans="1:12" x14ac:dyDescent="0.2">
      <c r="A1403" s="1" t="s">
        <v>23</v>
      </c>
      <c r="B1403" s="2" t="s">
        <v>23</v>
      </c>
      <c r="C1403" s="2" t="s">
        <v>24</v>
      </c>
      <c r="D1403" s="4">
        <v>5388000000</v>
      </c>
      <c r="E1403" s="2" t="s">
        <v>17</v>
      </c>
      <c r="F1403" s="2">
        <v>53.8</v>
      </c>
      <c r="G1403" s="2">
        <v>46.2</v>
      </c>
      <c r="H1403" s="2" t="s">
        <v>19</v>
      </c>
      <c r="I1403" s="2">
        <f t="shared" si="42"/>
        <v>1</v>
      </c>
      <c r="J1403" s="2" t="str">
        <f t="shared" si="43"/>
        <v/>
      </c>
      <c r="K1403" s="2">
        <v>2006</v>
      </c>
      <c r="L1403" s="2" t="s">
        <v>21</v>
      </c>
    </row>
    <row r="1404" spans="1:12" x14ac:dyDescent="0.2">
      <c r="A1404" s="1" t="s">
        <v>329</v>
      </c>
      <c r="B1404" s="2" t="s">
        <v>774</v>
      </c>
      <c r="C1404" s="2" t="s">
        <v>42</v>
      </c>
      <c r="D1404" s="2" t="s">
        <v>775</v>
      </c>
      <c r="E1404" s="2" t="s">
        <v>395</v>
      </c>
      <c r="F1404" s="2">
        <v>53.8</v>
      </c>
      <c r="G1404" s="2">
        <v>46.2</v>
      </c>
      <c r="H1404" s="2" t="s">
        <v>19</v>
      </c>
      <c r="I1404" s="2">
        <f t="shared" si="42"/>
        <v>1</v>
      </c>
      <c r="J1404" s="2" t="str">
        <f t="shared" si="43"/>
        <v/>
      </c>
      <c r="K1404" s="2">
        <v>2010</v>
      </c>
      <c r="L1404" s="2" t="s">
        <v>21</v>
      </c>
    </row>
    <row r="1405" spans="1:12" x14ac:dyDescent="0.2">
      <c r="A1405" s="1" t="s">
        <v>79</v>
      </c>
      <c r="B1405" s="2" t="s">
        <v>1749</v>
      </c>
      <c r="C1405" s="2" t="s">
        <v>15</v>
      </c>
      <c r="D1405" s="2" t="s">
        <v>5148</v>
      </c>
      <c r="E1405" s="2" t="s">
        <v>4991</v>
      </c>
      <c r="F1405" s="2">
        <v>53.86</v>
      </c>
      <c r="G1405" s="2">
        <v>46.14</v>
      </c>
      <c r="H1405" s="2" t="s">
        <v>26</v>
      </c>
      <c r="I1405" s="2" t="str">
        <f t="shared" si="42"/>
        <v/>
      </c>
      <c r="J1405" s="2">
        <f t="shared" si="43"/>
        <v>1</v>
      </c>
      <c r="K1405" s="2">
        <v>2018</v>
      </c>
      <c r="L1405" s="2" t="s">
        <v>21</v>
      </c>
    </row>
    <row r="1406" spans="1:12" x14ac:dyDescent="0.2">
      <c r="A1406" s="1" t="s">
        <v>290</v>
      </c>
      <c r="B1406" s="2" t="s">
        <v>3515</v>
      </c>
      <c r="C1406" s="2" t="s">
        <v>24</v>
      </c>
      <c r="D1406" s="2">
        <v>6000000</v>
      </c>
      <c r="E1406" s="2" t="s">
        <v>3438</v>
      </c>
      <c r="F1406" s="2">
        <v>53.87</v>
      </c>
      <c r="G1406" s="2">
        <v>46.13</v>
      </c>
      <c r="H1406" s="2" t="s">
        <v>26</v>
      </c>
      <c r="I1406" s="2" t="str">
        <f t="shared" si="42"/>
        <v/>
      </c>
      <c r="J1406" s="2">
        <f t="shared" si="43"/>
        <v>1</v>
      </c>
      <c r="K1406" s="2">
        <v>2020</v>
      </c>
      <c r="L1406" s="2" t="s">
        <v>49</v>
      </c>
    </row>
    <row r="1407" spans="1:12" x14ac:dyDescent="0.2">
      <c r="A1407" s="1" t="s">
        <v>363</v>
      </c>
      <c r="B1407" s="2" t="s">
        <v>712</v>
      </c>
      <c r="C1407" s="2" t="s">
        <v>15</v>
      </c>
      <c r="D1407" s="2" t="s">
        <v>2178</v>
      </c>
      <c r="E1407" s="2" t="s">
        <v>2175</v>
      </c>
      <c r="F1407" s="2">
        <v>53.87</v>
      </c>
      <c r="G1407" s="2">
        <v>46.13</v>
      </c>
      <c r="H1407" s="2" t="s">
        <v>19</v>
      </c>
      <c r="I1407" s="2">
        <f t="shared" si="42"/>
        <v>1</v>
      </c>
      <c r="J1407" s="2" t="str">
        <f t="shared" si="43"/>
        <v/>
      </c>
      <c r="K1407" s="2">
        <v>2021</v>
      </c>
      <c r="L1407" s="2" t="s">
        <v>36</v>
      </c>
    </row>
    <row r="1408" spans="1:12" x14ac:dyDescent="0.2">
      <c r="A1408" s="1" t="s">
        <v>220</v>
      </c>
      <c r="B1408" s="2" t="s">
        <v>5037</v>
      </c>
      <c r="C1408" s="2" t="s">
        <v>15</v>
      </c>
      <c r="D1408" s="2" t="s">
        <v>5083</v>
      </c>
      <c r="E1408" s="2" t="s">
        <v>4991</v>
      </c>
      <c r="F1408" s="2">
        <v>53.88</v>
      </c>
      <c r="G1408" s="2">
        <v>46.12</v>
      </c>
      <c r="H1408" s="2" t="s">
        <v>26</v>
      </c>
      <c r="I1408" s="2" t="str">
        <f t="shared" si="42"/>
        <v/>
      </c>
      <c r="J1408" s="2">
        <f t="shared" si="43"/>
        <v>1</v>
      </c>
      <c r="K1408" s="2">
        <v>2020</v>
      </c>
      <c r="L1408" s="2" t="s">
        <v>49</v>
      </c>
    </row>
    <row r="1409" spans="1:12" x14ac:dyDescent="0.2">
      <c r="A1409" s="1" t="s">
        <v>242</v>
      </c>
      <c r="B1409" s="2" t="s">
        <v>243</v>
      </c>
      <c r="C1409" s="2" t="s">
        <v>15</v>
      </c>
      <c r="D1409" s="2" t="s">
        <v>1784</v>
      </c>
      <c r="E1409" s="2" t="s">
        <v>1692</v>
      </c>
      <c r="F1409" s="2">
        <v>53.9</v>
      </c>
      <c r="G1409" s="2">
        <v>46.1</v>
      </c>
      <c r="H1409" s="2" t="s">
        <v>26</v>
      </c>
      <c r="I1409" s="2" t="str">
        <f t="shared" si="42"/>
        <v/>
      </c>
      <c r="J1409" s="2">
        <f t="shared" si="43"/>
        <v>1</v>
      </c>
      <c r="K1409" s="2">
        <v>2002</v>
      </c>
      <c r="L1409" s="2" t="s">
        <v>21</v>
      </c>
    </row>
    <row r="1410" spans="1:12" x14ac:dyDescent="0.2">
      <c r="A1410" s="1" t="s">
        <v>205</v>
      </c>
      <c r="B1410" s="2" t="s">
        <v>2152</v>
      </c>
      <c r="C1410" s="2" t="s">
        <v>24</v>
      </c>
      <c r="D1410" s="4">
        <v>52000000</v>
      </c>
      <c r="E1410" s="2" t="s">
        <v>3438</v>
      </c>
      <c r="F1410" s="2">
        <v>53.9</v>
      </c>
      <c r="G1410" s="2">
        <v>46.1</v>
      </c>
      <c r="H1410" s="2" t="s">
        <v>26</v>
      </c>
      <c r="I1410" s="2" t="str">
        <f t="shared" ref="I1410:I1473" si="44" xml:space="preserve"> IF(H1410="Pass", 1, "")</f>
        <v/>
      </c>
      <c r="J1410" s="2">
        <f t="shared" ref="J1410:J1473" si="45" xml:space="preserve"> IF(H1410="Fail", 1, "")</f>
        <v>1</v>
      </c>
      <c r="K1410" s="2">
        <v>2014</v>
      </c>
      <c r="L1410" s="2" t="s">
        <v>21</v>
      </c>
    </row>
    <row r="1411" spans="1:12" x14ac:dyDescent="0.2">
      <c r="A1411" s="1" t="s">
        <v>280</v>
      </c>
      <c r="B1411" s="2" t="s">
        <v>281</v>
      </c>
      <c r="C1411" s="2" t="s">
        <v>42</v>
      </c>
      <c r="D1411" s="2" t="s">
        <v>1671</v>
      </c>
      <c r="E1411" s="2" t="s">
        <v>1625</v>
      </c>
      <c r="F1411" s="2">
        <v>53.9</v>
      </c>
      <c r="G1411" s="2">
        <v>46.1</v>
      </c>
      <c r="H1411" s="2" t="s">
        <v>26</v>
      </c>
      <c r="I1411" s="2" t="str">
        <f t="shared" si="44"/>
        <v/>
      </c>
      <c r="J1411" s="2">
        <f t="shared" si="45"/>
        <v>1</v>
      </c>
      <c r="K1411" s="2">
        <v>2002</v>
      </c>
      <c r="L1411" s="2" t="s">
        <v>21</v>
      </c>
    </row>
    <row r="1412" spans="1:12" x14ac:dyDescent="0.2">
      <c r="A1412" s="1" t="s">
        <v>22</v>
      </c>
      <c r="B1412" s="2" t="s">
        <v>3980</v>
      </c>
      <c r="C1412" s="2" t="s">
        <v>24</v>
      </c>
      <c r="D1412" s="4">
        <v>6700000</v>
      </c>
      <c r="E1412" s="2" t="s">
        <v>3438</v>
      </c>
      <c r="F1412" s="2">
        <v>53.9</v>
      </c>
      <c r="G1412" s="2">
        <v>46.1</v>
      </c>
      <c r="H1412" s="2" t="s">
        <v>26</v>
      </c>
      <c r="I1412" s="2" t="str">
        <f t="shared" si="44"/>
        <v/>
      </c>
      <c r="J1412" s="2">
        <f t="shared" si="45"/>
        <v>1</v>
      </c>
      <c r="K1412" s="2">
        <v>2002</v>
      </c>
      <c r="L1412" s="2" t="s">
        <v>21</v>
      </c>
    </row>
    <row r="1413" spans="1:12" x14ac:dyDescent="0.2">
      <c r="A1413" s="1" t="s">
        <v>363</v>
      </c>
      <c r="B1413" s="2" t="s">
        <v>2357</v>
      </c>
      <c r="C1413" s="2" t="s">
        <v>15</v>
      </c>
      <c r="D1413" s="2" t="s">
        <v>2644</v>
      </c>
      <c r="E1413" s="2" t="s">
        <v>2175</v>
      </c>
      <c r="F1413" s="2">
        <v>53.9</v>
      </c>
      <c r="G1413" s="2">
        <v>46.1</v>
      </c>
      <c r="H1413" s="2" t="s">
        <v>19</v>
      </c>
      <c r="I1413" s="2">
        <f t="shared" si="44"/>
        <v>1</v>
      </c>
      <c r="J1413" s="2" t="str">
        <f t="shared" si="45"/>
        <v/>
      </c>
      <c r="K1413" s="2">
        <v>2018</v>
      </c>
      <c r="L1413" s="2" t="s">
        <v>21</v>
      </c>
    </row>
    <row r="1414" spans="1:12" x14ac:dyDescent="0.2">
      <c r="A1414" s="1" t="s">
        <v>79</v>
      </c>
      <c r="B1414" s="2" t="s">
        <v>4689</v>
      </c>
      <c r="C1414" s="2" t="s">
        <v>24</v>
      </c>
      <c r="D1414" s="4">
        <v>32000000</v>
      </c>
      <c r="E1414" s="2" t="s">
        <v>3438</v>
      </c>
      <c r="F1414" s="2">
        <v>53.9</v>
      </c>
      <c r="G1414" s="2">
        <v>46.1</v>
      </c>
      <c r="H1414" s="2" t="s">
        <v>26</v>
      </c>
      <c r="I1414" s="2" t="str">
        <f t="shared" si="44"/>
        <v/>
      </c>
      <c r="J1414" s="2">
        <f t="shared" si="45"/>
        <v>1</v>
      </c>
      <c r="K1414" s="2">
        <v>2002</v>
      </c>
      <c r="L1414" s="2" t="s">
        <v>49</v>
      </c>
    </row>
    <row r="1415" spans="1:12" x14ac:dyDescent="0.2">
      <c r="A1415" s="1" t="s">
        <v>111</v>
      </c>
      <c r="B1415" s="2" t="s">
        <v>3868</v>
      </c>
      <c r="C1415" s="2" t="s">
        <v>24</v>
      </c>
      <c r="D1415" s="4">
        <v>198000000</v>
      </c>
      <c r="E1415" s="2" t="s">
        <v>3438</v>
      </c>
      <c r="F1415" s="2">
        <v>53.9</v>
      </c>
      <c r="G1415" s="2">
        <v>46.1</v>
      </c>
      <c r="H1415" s="2" t="s">
        <v>26</v>
      </c>
      <c r="I1415" s="2" t="str">
        <f t="shared" si="44"/>
        <v/>
      </c>
      <c r="J1415" s="2">
        <f t="shared" si="45"/>
        <v>1</v>
      </c>
      <c r="K1415" s="2">
        <v>2012</v>
      </c>
      <c r="L1415" s="2" t="s">
        <v>21</v>
      </c>
    </row>
    <row r="1416" spans="1:12" x14ac:dyDescent="0.2">
      <c r="A1416" s="1" t="s">
        <v>13</v>
      </c>
      <c r="B1416" s="2" t="s">
        <v>758</v>
      </c>
      <c r="C1416" s="2" t="s">
        <v>15</v>
      </c>
      <c r="D1416" s="2" t="s">
        <v>2214</v>
      </c>
      <c r="E1416" s="2" t="s">
        <v>2175</v>
      </c>
      <c r="F1416" s="2">
        <v>53.92</v>
      </c>
      <c r="G1416" s="2">
        <v>46.08</v>
      </c>
      <c r="H1416" s="2" t="s">
        <v>19</v>
      </c>
      <c r="I1416" s="2">
        <f t="shared" si="44"/>
        <v>1</v>
      </c>
      <c r="J1416" s="2" t="str">
        <f t="shared" si="45"/>
        <v/>
      </c>
      <c r="K1416" s="2">
        <v>2020</v>
      </c>
      <c r="L1416" s="2" t="s">
        <v>21</v>
      </c>
    </row>
    <row r="1417" spans="1:12" x14ac:dyDescent="0.2">
      <c r="A1417" s="1" t="s">
        <v>111</v>
      </c>
      <c r="B1417" s="2" t="s">
        <v>112</v>
      </c>
      <c r="C1417" s="2" t="s">
        <v>15</v>
      </c>
      <c r="D1417" s="2" t="s">
        <v>2227</v>
      </c>
      <c r="E1417" s="2" t="s">
        <v>2175</v>
      </c>
      <c r="F1417" s="2">
        <v>53.92</v>
      </c>
      <c r="G1417" s="2">
        <v>46.08</v>
      </c>
      <c r="H1417" s="2" t="s">
        <v>19</v>
      </c>
      <c r="I1417" s="2">
        <f t="shared" si="44"/>
        <v>1</v>
      </c>
      <c r="J1417" s="2" t="str">
        <f t="shared" si="45"/>
        <v/>
      </c>
      <c r="K1417" s="2">
        <v>2020</v>
      </c>
      <c r="L1417" s="2" t="s">
        <v>21</v>
      </c>
    </row>
    <row r="1418" spans="1:12" x14ac:dyDescent="0.2">
      <c r="A1418" s="1" t="s">
        <v>13</v>
      </c>
      <c r="B1418" s="2" t="s">
        <v>354</v>
      </c>
      <c r="C1418" s="2" t="s">
        <v>15</v>
      </c>
      <c r="D1418" s="2" t="s">
        <v>3003</v>
      </c>
      <c r="E1418" s="2" t="s">
        <v>2175</v>
      </c>
      <c r="F1418" s="2">
        <v>53.93</v>
      </c>
      <c r="G1418" s="2">
        <v>46.07</v>
      </c>
      <c r="H1418" s="2" t="s">
        <v>19</v>
      </c>
      <c r="I1418" s="2">
        <f t="shared" si="44"/>
        <v>1</v>
      </c>
      <c r="J1418" s="2" t="str">
        <f t="shared" si="45"/>
        <v/>
      </c>
      <c r="K1418" s="2">
        <v>2011</v>
      </c>
      <c r="L1418" s="2" t="s">
        <v>36</v>
      </c>
    </row>
    <row r="1419" spans="1:12" x14ac:dyDescent="0.2">
      <c r="A1419" s="1" t="s">
        <v>242</v>
      </c>
      <c r="B1419" s="2" t="s">
        <v>684</v>
      </c>
      <c r="C1419" s="2" t="s">
        <v>15</v>
      </c>
      <c r="D1419" s="2" t="s">
        <v>1150</v>
      </c>
      <c r="E1419" s="2" t="s">
        <v>395</v>
      </c>
      <c r="F1419" s="2">
        <v>54</v>
      </c>
      <c r="G1419" s="2">
        <v>46</v>
      </c>
      <c r="H1419" s="2" t="s">
        <v>19</v>
      </c>
      <c r="I1419" s="2">
        <f t="shared" si="44"/>
        <v>1</v>
      </c>
      <c r="J1419" s="2" t="str">
        <f t="shared" si="45"/>
        <v/>
      </c>
      <c r="K1419" s="2">
        <v>2002</v>
      </c>
      <c r="L1419" s="2" t="s">
        <v>21</v>
      </c>
    </row>
    <row r="1420" spans="1:12" x14ac:dyDescent="0.2">
      <c r="A1420" s="1" t="s">
        <v>22</v>
      </c>
      <c r="B1420" s="2" t="s">
        <v>4122</v>
      </c>
      <c r="C1420" s="2" t="s">
        <v>24</v>
      </c>
      <c r="D1420" s="4">
        <v>10000000</v>
      </c>
      <c r="E1420" s="2" t="s">
        <v>3438</v>
      </c>
      <c r="F1420" s="2">
        <v>54</v>
      </c>
      <c r="G1420" s="2">
        <v>46</v>
      </c>
      <c r="H1420" s="2" t="s">
        <v>26</v>
      </c>
      <c r="I1420" s="2" t="str">
        <f t="shared" si="44"/>
        <v/>
      </c>
      <c r="J1420" s="2">
        <f t="shared" si="45"/>
        <v>1</v>
      </c>
      <c r="K1420" s="2">
        <v>2014</v>
      </c>
      <c r="L1420" s="2" t="s">
        <v>49</v>
      </c>
    </row>
    <row r="1421" spans="1:12" x14ac:dyDescent="0.2">
      <c r="A1421" s="1" t="s">
        <v>22</v>
      </c>
      <c r="B1421" s="2" t="s">
        <v>3925</v>
      </c>
      <c r="C1421" s="2" t="s">
        <v>24</v>
      </c>
      <c r="D1421" s="4">
        <v>79500000</v>
      </c>
      <c r="E1421" s="2" t="s">
        <v>3438</v>
      </c>
      <c r="F1421" s="2">
        <v>54</v>
      </c>
      <c r="G1421" s="2">
        <v>46</v>
      </c>
      <c r="H1421" s="2" t="s">
        <v>26</v>
      </c>
      <c r="I1421" s="2" t="str">
        <f t="shared" si="44"/>
        <v/>
      </c>
      <c r="J1421" s="2">
        <f t="shared" si="45"/>
        <v>1</v>
      </c>
      <c r="K1421" s="2">
        <v>2002</v>
      </c>
      <c r="L1421" s="2" t="s">
        <v>49</v>
      </c>
    </row>
    <row r="1422" spans="1:12" x14ac:dyDescent="0.2">
      <c r="A1422" s="1" t="s">
        <v>116</v>
      </c>
      <c r="B1422" s="2" t="s">
        <v>4416</v>
      </c>
      <c r="C1422" s="2" t="s">
        <v>15</v>
      </c>
      <c r="D1422" s="2" t="s">
        <v>4417</v>
      </c>
      <c r="E1422" s="2" t="s">
        <v>3438</v>
      </c>
      <c r="F1422" s="2">
        <v>54.1</v>
      </c>
      <c r="G1422" s="2">
        <v>46</v>
      </c>
      <c r="H1422" s="2" t="s">
        <v>26</v>
      </c>
      <c r="I1422" s="2" t="str">
        <f t="shared" si="44"/>
        <v/>
      </c>
      <c r="J1422" s="2">
        <f t="shared" si="45"/>
        <v>1</v>
      </c>
      <c r="K1422" s="2">
        <v>2008</v>
      </c>
      <c r="L1422" s="2" t="s">
        <v>21</v>
      </c>
    </row>
    <row r="1423" spans="1:12" x14ac:dyDescent="0.2">
      <c r="A1423" s="1" t="s">
        <v>217</v>
      </c>
      <c r="B1423" s="2" t="s">
        <v>959</v>
      </c>
      <c r="C1423" s="2" t="s">
        <v>15</v>
      </c>
      <c r="D1423" s="2" t="s">
        <v>5674</v>
      </c>
      <c r="E1423" s="2" t="s">
        <v>4991</v>
      </c>
      <c r="F1423" s="2">
        <v>54</v>
      </c>
      <c r="G1423" s="2">
        <v>46</v>
      </c>
      <c r="H1423" s="2" t="s">
        <v>26</v>
      </c>
      <c r="I1423" s="2" t="str">
        <f t="shared" si="44"/>
        <v/>
      </c>
      <c r="J1423" s="2">
        <f t="shared" si="45"/>
        <v>1</v>
      </c>
      <c r="K1423" s="2">
        <v>1988</v>
      </c>
      <c r="L1423" s="2" t="s">
        <v>21</v>
      </c>
    </row>
    <row r="1424" spans="1:12" x14ac:dyDescent="0.2">
      <c r="A1424" s="1" t="s">
        <v>69</v>
      </c>
      <c r="B1424" s="2" t="s">
        <v>1134</v>
      </c>
      <c r="C1424" s="2" t="s">
        <v>15</v>
      </c>
      <c r="D1424" s="2" t="s">
        <v>1135</v>
      </c>
      <c r="E1424" s="2" t="s">
        <v>395</v>
      </c>
      <c r="F1424" s="2">
        <v>54</v>
      </c>
      <c r="G1424" s="2">
        <v>46</v>
      </c>
      <c r="H1424" s="2" t="s">
        <v>19</v>
      </c>
      <c r="I1424" s="2">
        <f t="shared" si="44"/>
        <v>1</v>
      </c>
      <c r="J1424" s="2" t="str">
        <f t="shared" si="45"/>
        <v/>
      </c>
      <c r="K1424" s="2">
        <v>2004</v>
      </c>
      <c r="L1424" s="2" t="s">
        <v>49</v>
      </c>
    </row>
    <row r="1425" spans="1:12" x14ac:dyDescent="0.2">
      <c r="A1425" s="1" t="s">
        <v>79</v>
      </c>
      <c r="B1425" s="2" t="s">
        <v>969</v>
      </c>
      <c r="C1425" s="2" t="s">
        <v>42</v>
      </c>
      <c r="D1425" s="2" t="s">
        <v>970</v>
      </c>
      <c r="E1425" s="2" t="s">
        <v>395</v>
      </c>
      <c r="F1425" s="2">
        <v>54</v>
      </c>
      <c r="G1425" s="2">
        <v>46</v>
      </c>
      <c r="H1425" s="2" t="s">
        <v>19</v>
      </c>
      <c r="I1425" s="2">
        <f t="shared" si="44"/>
        <v>1</v>
      </c>
      <c r="J1425" s="2" t="str">
        <f t="shared" si="45"/>
        <v/>
      </c>
      <c r="K1425" s="2">
        <v>2006</v>
      </c>
      <c r="L1425" s="2" t="s">
        <v>21</v>
      </c>
    </row>
    <row r="1426" spans="1:12" x14ac:dyDescent="0.2">
      <c r="A1426" s="1" t="s">
        <v>83</v>
      </c>
      <c r="B1426" s="2" t="s">
        <v>84</v>
      </c>
      <c r="C1426" s="2" t="s">
        <v>24</v>
      </c>
      <c r="D1426" s="4">
        <v>195600000</v>
      </c>
      <c r="E1426" s="2" t="s">
        <v>1956</v>
      </c>
      <c r="F1426" s="2">
        <v>54</v>
      </c>
      <c r="G1426" s="2">
        <v>46</v>
      </c>
      <c r="H1426" s="2" t="s">
        <v>26</v>
      </c>
      <c r="I1426" s="2" t="str">
        <f t="shared" si="44"/>
        <v/>
      </c>
      <c r="J1426" s="2">
        <f t="shared" si="45"/>
        <v>1</v>
      </c>
      <c r="K1426" s="2">
        <v>1994</v>
      </c>
      <c r="L1426" s="2" t="s">
        <v>21</v>
      </c>
    </row>
    <row r="1427" spans="1:12" x14ac:dyDescent="0.2">
      <c r="A1427" s="1" t="s">
        <v>52</v>
      </c>
      <c r="B1427" s="2" t="s">
        <v>1223</v>
      </c>
      <c r="C1427" s="2" t="s">
        <v>24</v>
      </c>
      <c r="D1427" s="4">
        <v>30000000</v>
      </c>
      <c r="E1427" s="2" t="s">
        <v>1978</v>
      </c>
      <c r="F1427" s="2">
        <v>54</v>
      </c>
      <c r="G1427" s="2">
        <v>46</v>
      </c>
      <c r="H1427" s="2" t="s">
        <v>26</v>
      </c>
      <c r="I1427" s="2" t="str">
        <f t="shared" si="44"/>
        <v/>
      </c>
      <c r="J1427" s="2">
        <f t="shared" si="45"/>
        <v>1</v>
      </c>
      <c r="K1427" s="2">
        <v>1988</v>
      </c>
      <c r="L1427" s="2" t="s">
        <v>21</v>
      </c>
    </row>
    <row r="1428" spans="1:12" x14ac:dyDescent="0.2">
      <c r="A1428" s="1" t="s">
        <v>32</v>
      </c>
      <c r="B1428" s="2" t="s">
        <v>32</v>
      </c>
      <c r="C1428" s="2" t="s">
        <v>15</v>
      </c>
      <c r="D1428" s="2" t="s">
        <v>1258</v>
      </c>
      <c r="E1428" s="2" t="s">
        <v>395</v>
      </c>
      <c r="F1428" s="2">
        <v>54</v>
      </c>
      <c r="G1428" s="2">
        <v>46</v>
      </c>
      <c r="H1428" s="2" t="s">
        <v>26</v>
      </c>
      <c r="I1428" s="2" t="str">
        <f t="shared" si="44"/>
        <v/>
      </c>
      <c r="J1428" s="2">
        <f t="shared" si="45"/>
        <v>1</v>
      </c>
      <c r="K1428" s="2">
        <v>2000</v>
      </c>
      <c r="L1428" s="2" t="s">
        <v>21</v>
      </c>
    </row>
    <row r="1429" spans="1:12" x14ac:dyDescent="0.2">
      <c r="A1429" s="1" t="s">
        <v>329</v>
      </c>
      <c r="B1429" s="2" t="s">
        <v>3641</v>
      </c>
      <c r="C1429" s="2" t="s">
        <v>24</v>
      </c>
      <c r="D1429" s="4">
        <v>20000000</v>
      </c>
      <c r="E1429" s="2" t="s">
        <v>3438</v>
      </c>
      <c r="F1429" s="2">
        <v>54</v>
      </c>
      <c r="G1429" s="2">
        <v>46</v>
      </c>
      <c r="H1429" s="2" t="s">
        <v>26</v>
      </c>
      <c r="I1429" s="2" t="str">
        <f t="shared" si="44"/>
        <v/>
      </c>
      <c r="J1429" s="2">
        <f t="shared" si="45"/>
        <v>1</v>
      </c>
      <c r="K1429" s="2">
        <v>2008</v>
      </c>
      <c r="L1429" s="2" t="s">
        <v>21</v>
      </c>
    </row>
    <row r="1430" spans="1:12" x14ac:dyDescent="0.2">
      <c r="A1430" s="1" t="s">
        <v>60</v>
      </c>
      <c r="B1430" s="2" t="s">
        <v>3484</v>
      </c>
      <c r="C1430" s="2" t="s">
        <v>24</v>
      </c>
      <c r="D1430" s="2">
        <v>16000000</v>
      </c>
      <c r="E1430" s="2" t="s">
        <v>3438</v>
      </c>
      <c r="F1430" s="2">
        <v>54.01</v>
      </c>
      <c r="G1430" s="2">
        <v>45.99</v>
      </c>
      <c r="H1430" s="2" t="s">
        <v>26</v>
      </c>
      <c r="I1430" s="2" t="str">
        <f t="shared" si="44"/>
        <v/>
      </c>
      <c r="J1430" s="2">
        <f t="shared" si="45"/>
        <v>1</v>
      </c>
      <c r="K1430" s="2">
        <v>2020</v>
      </c>
      <c r="L1430" s="2" t="s">
        <v>49</v>
      </c>
    </row>
    <row r="1431" spans="1:12" x14ac:dyDescent="0.2">
      <c r="A1431" s="1" t="s">
        <v>100</v>
      </c>
      <c r="B1431" s="2" t="s">
        <v>777</v>
      </c>
      <c r="C1431" s="2" t="s">
        <v>15</v>
      </c>
      <c r="D1431" s="2" t="s">
        <v>5073</v>
      </c>
      <c r="E1431" s="2" t="s">
        <v>4991</v>
      </c>
      <c r="F1431" s="2">
        <v>54.03</v>
      </c>
      <c r="G1431" s="2">
        <v>45.97</v>
      </c>
      <c r="H1431" s="2" t="s">
        <v>19</v>
      </c>
      <c r="I1431" s="2">
        <f t="shared" si="44"/>
        <v>1</v>
      </c>
      <c r="J1431" s="2" t="str">
        <f t="shared" si="45"/>
        <v/>
      </c>
      <c r="K1431" s="2">
        <v>2020</v>
      </c>
      <c r="L1431" s="2" t="s">
        <v>49</v>
      </c>
    </row>
    <row r="1432" spans="1:12" x14ac:dyDescent="0.2">
      <c r="A1432" s="1" t="s">
        <v>40</v>
      </c>
      <c r="B1432" s="2" t="s">
        <v>5108</v>
      </c>
      <c r="C1432" s="2" t="s">
        <v>15</v>
      </c>
      <c r="D1432" s="2" t="s">
        <v>5191</v>
      </c>
      <c r="E1432" s="2" t="s">
        <v>4991</v>
      </c>
      <c r="F1432" s="2">
        <v>54.1</v>
      </c>
      <c r="G1432" s="2">
        <v>45.9</v>
      </c>
      <c r="H1432" s="2" t="s">
        <v>26</v>
      </c>
      <c r="I1432" s="2" t="str">
        <f t="shared" si="44"/>
        <v/>
      </c>
      <c r="J1432" s="2">
        <f t="shared" si="45"/>
        <v>1</v>
      </c>
      <c r="K1432" s="2">
        <v>2018</v>
      </c>
      <c r="L1432" s="2" t="s">
        <v>36</v>
      </c>
    </row>
    <row r="1433" spans="1:12" x14ac:dyDescent="0.2">
      <c r="A1433" s="1" t="s">
        <v>290</v>
      </c>
      <c r="B1433" s="2" t="s">
        <v>3796</v>
      </c>
      <c r="C1433" s="2" t="s">
        <v>24</v>
      </c>
      <c r="D1433" s="4">
        <v>103000000</v>
      </c>
      <c r="E1433" s="2" t="s">
        <v>3438</v>
      </c>
      <c r="F1433" s="2">
        <v>54.4</v>
      </c>
      <c r="G1433" s="2">
        <v>45.9</v>
      </c>
      <c r="H1433" s="2" t="s">
        <v>26</v>
      </c>
      <c r="I1433" s="2" t="str">
        <f t="shared" si="44"/>
        <v/>
      </c>
      <c r="J1433" s="2">
        <f t="shared" si="45"/>
        <v>1</v>
      </c>
      <c r="K1433" s="2">
        <v>2003</v>
      </c>
      <c r="L1433" s="2" t="s">
        <v>36</v>
      </c>
    </row>
    <row r="1434" spans="1:12" x14ac:dyDescent="0.2">
      <c r="A1434" s="1" t="s">
        <v>22</v>
      </c>
      <c r="B1434" s="2" t="s">
        <v>4020</v>
      </c>
      <c r="C1434" s="2" t="s">
        <v>24</v>
      </c>
      <c r="D1434" s="4">
        <v>32000000</v>
      </c>
      <c r="E1434" s="2" t="s">
        <v>3438</v>
      </c>
      <c r="F1434" s="2">
        <v>54.1</v>
      </c>
      <c r="G1434" s="2">
        <v>45.9</v>
      </c>
      <c r="H1434" s="2" t="s">
        <v>26</v>
      </c>
      <c r="I1434" s="2" t="str">
        <f t="shared" si="44"/>
        <v/>
      </c>
      <c r="J1434" s="2">
        <f t="shared" si="45"/>
        <v>1</v>
      </c>
      <c r="K1434" s="2">
        <v>2006</v>
      </c>
      <c r="L1434" s="2" t="s">
        <v>49</v>
      </c>
    </row>
    <row r="1435" spans="1:12" x14ac:dyDescent="0.2">
      <c r="A1435" s="1" t="s">
        <v>22</v>
      </c>
      <c r="B1435" s="2" t="s">
        <v>5736</v>
      </c>
      <c r="C1435" s="2" t="s">
        <v>24</v>
      </c>
      <c r="D1435" s="4">
        <v>36000000</v>
      </c>
      <c r="E1435" s="2" t="s">
        <v>5690</v>
      </c>
      <c r="F1435" s="2">
        <v>54.1</v>
      </c>
      <c r="G1435" s="2">
        <v>45.9</v>
      </c>
      <c r="H1435" s="2" t="s">
        <v>26</v>
      </c>
      <c r="I1435" s="2" t="str">
        <f t="shared" si="44"/>
        <v/>
      </c>
      <c r="J1435" s="2">
        <f t="shared" si="45"/>
        <v>1</v>
      </c>
      <c r="K1435" s="2">
        <v>2005</v>
      </c>
      <c r="L1435" s="2" t="s">
        <v>77</v>
      </c>
    </row>
    <row r="1436" spans="1:12" x14ac:dyDescent="0.2">
      <c r="A1436" s="1" t="s">
        <v>69</v>
      </c>
      <c r="B1436" s="2" t="s">
        <v>5498</v>
      </c>
      <c r="C1436" s="2" t="s">
        <v>15</v>
      </c>
      <c r="D1436" s="2" t="s">
        <v>5499</v>
      </c>
      <c r="E1436" s="2" t="s">
        <v>4991</v>
      </c>
      <c r="F1436" s="2">
        <v>54.1</v>
      </c>
      <c r="G1436" s="2">
        <v>45.9</v>
      </c>
      <c r="H1436" s="2" t="s">
        <v>26</v>
      </c>
      <c r="I1436" s="2" t="str">
        <f t="shared" si="44"/>
        <v/>
      </c>
      <c r="J1436" s="2">
        <f t="shared" si="45"/>
        <v>1</v>
      </c>
      <c r="K1436" s="2">
        <v>2004</v>
      </c>
      <c r="L1436" s="2" t="s">
        <v>49</v>
      </c>
    </row>
    <row r="1437" spans="1:12" x14ac:dyDescent="0.2">
      <c r="A1437" s="1" t="s">
        <v>535</v>
      </c>
      <c r="B1437" s="2" t="s">
        <v>4104</v>
      </c>
      <c r="C1437" s="2" t="s">
        <v>24</v>
      </c>
      <c r="D1437" s="4">
        <v>9500000</v>
      </c>
      <c r="E1437" s="2" t="s">
        <v>3438</v>
      </c>
      <c r="F1437" s="2">
        <v>54.1</v>
      </c>
      <c r="G1437" s="2">
        <v>45.9</v>
      </c>
      <c r="H1437" s="2" t="s">
        <v>26</v>
      </c>
      <c r="I1437" s="2" t="str">
        <f t="shared" si="44"/>
        <v/>
      </c>
      <c r="J1437" s="2">
        <f t="shared" si="45"/>
        <v>1</v>
      </c>
      <c r="K1437" s="2">
        <v>2008</v>
      </c>
      <c r="L1437" s="2" t="s">
        <v>21</v>
      </c>
    </row>
    <row r="1438" spans="1:12" x14ac:dyDescent="0.2">
      <c r="A1438" s="1" t="s">
        <v>672</v>
      </c>
      <c r="B1438" s="2" t="s">
        <v>4209</v>
      </c>
      <c r="C1438" s="2" t="s">
        <v>24</v>
      </c>
      <c r="D1438" s="4">
        <v>8000000</v>
      </c>
      <c r="E1438" s="2" t="s">
        <v>3438</v>
      </c>
      <c r="F1438" s="2">
        <v>54.1</v>
      </c>
      <c r="G1438" s="2">
        <v>45.9</v>
      </c>
      <c r="H1438" s="2" t="s">
        <v>26</v>
      </c>
      <c r="I1438" s="2" t="str">
        <f t="shared" si="44"/>
        <v/>
      </c>
      <c r="J1438" s="2">
        <f t="shared" si="45"/>
        <v>1</v>
      </c>
      <c r="K1438" s="2">
        <v>2010</v>
      </c>
      <c r="L1438" s="2" t="s">
        <v>21</v>
      </c>
    </row>
    <row r="1439" spans="1:12" x14ac:dyDescent="0.2">
      <c r="A1439" s="1" t="s">
        <v>60</v>
      </c>
      <c r="B1439" s="2" t="s">
        <v>3935</v>
      </c>
      <c r="C1439" s="2" t="s">
        <v>24</v>
      </c>
      <c r="D1439" s="4">
        <v>14800000</v>
      </c>
      <c r="E1439" s="2" t="s">
        <v>3438</v>
      </c>
      <c r="F1439" s="2">
        <v>54.11</v>
      </c>
      <c r="G1439" s="2">
        <v>45.89</v>
      </c>
      <c r="H1439" s="2" t="s">
        <v>26</v>
      </c>
      <c r="I1439" s="2" t="str">
        <f t="shared" si="44"/>
        <v/>
      </c>
      <c r="J1439" s="2">
        <f t="shared" si="45"/>
        <v>1</v>
      </c>
      <c r="K1439" s="2">
        <v>2007</v>
      </c>
      <c r="L1439" s="2" t="s">
        <v>36</v>
      </c>
    </row>
    <row r="1440" spans="1:12" x14ac:dyDescent="0.2">
      <c r="A1440" s="1" t="s">
        <v>56</v>
      </c>
      <c r="B1440" s="2" t="s">
        <v>637</v>
      </c>
      <c r="C1440" s="2" t="s">
        <v>42</v>
      </c>
      <c r="D1440" s="2" t="s">
        <v>583</v>
      </c>
      <c r="E1440" s="2" t="s">
        <v>395</v>
      </c>
      <c r="F1440" s="2">
        <v>54.2</v>
      </c>
      <c r="G1440" s="2">
        <v>45.8</v>
      </c>
      <c r="H1440" s="2" t="s">
        <v>19</v>
      </c>
      <c r="I1440" s="2">
        <f t="shared" si="44"/>
        <v>1</v>
      </c>
      <c r="J1440" s="2" t="str">
        <f t="shared" si="45"/>
        <v/>
      </c>
      <c r="K1440" s="2">
        <v>2006</v>
      </c>
      <c r="L1440" s="2" t="s">
        <v>21</v>
      </c>
    </row>
    <row r="1441" spans="1:12" x14ac:dyDescent="0.2">
      <c r="A1441" s="1" t="s">
        <v>22</v>
      </c>
      <c r="B1441" s="2" t="s">
        <v>5709</v>
      </c>
      <c r="C1441" s="2" t="s">
        <v>24</v>
      </c>
      <c r="D1441" s="4">
        <v>78200000</v>
      </c>
      <c r="E1441" s="2" t="s">
        <v>5690</v>
      </c>
      <c r="F1441" s="2">
        <v>54.2</v>
      </c>
      <c r="G1441" s="2">
        <v>45.8</v>
      </c>
      <c r="H1441" s="2" t="s">
        <v>26</v>
      </c>
      <c r="I1441" s="2" t="str">
        <f t="shared" si="44"/>
        <v/>
      </c>
      <c r="J1441" s="2">
        <f t="shared" si="45"/>
        <v>1</v>
      </c>
      <c r="K1441" s="2">
        <v>2006</v>
      </c>
      <c r="L1441" s="2" t="s">
        <v>49</v>
      </c>
    </row>
    <row r="1442" spans="1:12" x14ac:dyDescent="0.2">
      <c r="A1442" s="1" t="s">
        <v>217</v>
      </c>
      <c r="B1442" s="2" t="s">
        <v>2012</v>
      </c>
      <c r="C1442" s="2" t="s">
        <v>1230</v>
      </c>
      <c r="D1442" s="2" t="s">
        <v>2085</v>
      </c>
      <c r="E1442" s="2" t="s">
        <v>1978</v>
      </c>
      <c r="F1442" s="2">
        <v>54.2</v>
      </c>
      <c r="G1442" s="2">
        <v>45.8</v>
      </c>
      <c r="H1442" s="2" t="s">
        <v>19</v>
      </c>
      <c r="I1442" s="2">
        <f t="shared" si="44"/>
        <v>1</v>
      </c>
      <c r="J1442" s="2" t="str">
        <f t="shared" si="45"/>
        <v/>
      </c>
      <c r="K1442" s="2">
        <v>1996</v>
      </c>
      <c r="L1442" s="2" t="s">
        <v>21</v>
      </c>
    </row>
    <row r="1443" spans="1:12" x14ac:dyDescent="0.2">
      <c r="A1443" s="1" t="s">
        <v>269</v>
      </c>
      <c r="B1443" s="2" t="s">
        <v>5257</v>
      </c>
      <c r="C1443" s="2" t="s">
        <v>24</v>
      </c>
      <c r="D1443" s="4">
        <v>10650000</v>
      </c>
      <c r="E1443" s="2" t="s">
        <v>4991</v>
      </c>
      <c r="F1443" s="2">
        <v>54.24</v>
      </c>
      <c r="G1443" s="2">
        <v>45.76</v>
      </c>
      <c r="H1443" s="2" t="s">
        <v>26</v>
      </c>
      <c r="I1443" s="2" t="str">
        <f t="shared" si="44"/>
        <v/>
      </c>
      <c r="J1443" s="2">
        <f t="shared" si="45"/>
        <v>1</v>
      </c>
      <c r="K1443" s="2">
        <v>2015</v>
      </c>
      <c r="L1443" s="2" t="s">
        <v>36</v>
      </c>
    </row>
    <row r="1444" spans="1:12" x14ac:dyDescent="0.2">
      <c r="A1444" s="1" t="s">
        <v>242</v>
      </c>
      <c r="B1444" s="2" t="s">
        <v>243</v>
      </c>
      <c r="C1444" s="2" t="s">
        <v>15</v>
      </c>
      <c r="D1444" s="2" t="s">
        <v>1766</v>
      </c>
      <c r="E1444" s="2" t="s">
        <v>1692</v>
      </c>
      <c r="F1444" s="2">
        <v>54.3</v>
      </c>
      <c r="G1444" s="2">
        <v>45.7</v>
      </c>
      <c r="H1444" s="2" t="s">
        <v>26</v>
      </c>
      <c r="I1444" s="2" t="str">
        <f t="shared" si="44"/>
        <v/>
      </c>
      <c r="J1444" s="2">
        <f t="shared" si="45"/>
        <v>1</v>
      </c>
      <c r="K1444" s="2">
        <v>2004</v>
      </c>
      <c r="L1444" s="2" t="s">
        <v>21</v>
      </c>
    </row>
    <row r="1445" spans="1:12" x14ac:dyDescent="0.2">
      <c r="A1445" s="1" t="s">
        <v>205</v>
      </c>
      <c r="B1445" s="2" t="s">
        <v>405</v>
      </c>
      <c r="C1445" s="2" t="s">
        <v>42</v>
      </c>
      <c r="D1445" s="2" t="s">
        <v>694</v>
      </c>
      <c r="E1445" s="2" t="s">
        <v>395</v>
      </c>
      <c r="F1445" s="2">
        <v>54.3</v>
      </c>
      <c r="G1445" s="2">
        <v>45.7</v>
      </c>
      <c r="H1445" s="2" t="s">
        <v>19</v>
      </c>
      <c r="I1445" s="2">
        <f t="shared" si="44"/>
        <v>1</v>
      </c>
      <c r="J1445" s="2" t="str">
        <f t="shared" si="45"/>
        <v/>
      </c>
      <c r="K1445" s="2">
        <v>2010</v>
      </c>
      <c r="L1445" s="2" t="s">
        <v>21</v>
      </c>
    </row>
    <row r="1446" spans="1:12" x14ac:dyDescent="0.2">
      <c r="A1446" s="1" t="s">
        <v>205</v>
      </c>
      <c r="B1446" s="2" t="s">
        <v>2152</v>
      </c>
      <c r="C1446" s="2" t="s">
        <v>15</v>
      </c>
      <c r="D1446" s="2" t="s">
        <v>4298</v>
      </c>
      <c r="E1446" s="2" t="s">
        <v>3438</v>
      </c>
      <c r="F1446" s="2">
        <v>54.3</v>
      </c>
      <c r="G1446" s="2">
        <v>45.7</v>
      </c>
      <c r="H1446" s="2" t="s">
        <v>26</v>
      </c>
      <c r="I1446" s="2" t="str">
        <f t="shared" si="44"/>
        <v/>
      </c>
      <c r="J1446" s="2">
        <f t="shared" si="45"/>
        <v>1</v>
      </c>
      <c r="K1446" s="2">
        <v>2010</v>
      </c>
      <c r="L1446" s="2" t="s">
        <v>21</v>
      </c>
    </row>
    <row r="1447" spans="1:12" x14ac:dyDescent="0.2">
      <c r="A1447" s="1" t="s">
        <v>280</v>
      </c>
      <c r="B1447" s="2" t="s">
        <v>281</v>
      </c>
      <c r="C1447" s="2" t="s">
        <v>42</v>
      </c>
      <c r="D1447" s="2" t="s">
        <v>1557</v>
      </c>
      <c r="E1447" s="2" t="s">
        <v>1474</v>
      </c>
      <c r="F1447" s="2">
        <v>54.3</v>
      </c>
      <c r="G1447" s="2">
        <v>45.7</v>
      </c>
      <c r="H1447" s="2" t="s">
        <v>26</v>
      </c>
      <c r="I1447" s="2" t="str">
        <f t="shared" si="44"/>
        <v/>
      </c>
      <c r="J1447" s="2">
        <f t="shared" si="45"/>
        <v>1</v>
      </c>
      <c r="K1447" s="2">
        <v>2000</v>
      </c>
      <c r="L1447" s="2" t="s">
        <v>21</v>
      </c>
    </row>
    <row r="1448" spans="1:12" x14ac:dyDescent="0.2">
      <c r="A1448" s="1" t="s">
        <v>385</v>
      </c>
      <c r="B1448" s="2" t="s">
        <v>639</v>
      </c>
      <c r="C1448" s="2" t="s">
        <v>15</v>
      </c>
      <c r="D1448" s="2" t="s">
        <v>1264</v>
      </c>
      <c r="E1448" s="2" t="s">
        <v>395</v>
      </c>
      <c r="F1448" s="2">
        <v>54.3</v>
      </c>
      <c r="G1448" s="2">
        <v>45.7</v>
      </c>
      <c r="H1448" s="2" t="s">
        <v>19</v>
      </c>
      <c r="I1448" s="2">
        <f t="shared" si="44"/>
        <v>1</v>
      </c>
      <c r="J1448" s="2" t="str">
        <f t="shared" si="45"/>
        <v/>
      </c>
      <c r="K1448" s="2">
        <v>2000</v>
      </c>
      <c r="L1448" s="2" t="s">
        <v>21</v>
      </c>
    </row>
    <row r="1449" spans="1:12" x14ac:dyDescent="0.2">
      <c r="A1449" s="1" t="s">
        <v>13</v>
      </c>
      <c r="B1449" s="2" t="s">
        <v>4175</v>
      </c>
      <c r="C1449" s="2" t="s">
        <v>15</v>
      </c>
      <c r="D1449" s="2" t="s">
        <v>4176</v>
      </c>
      <c r="E1449" s="2" t="s">
        <v>3438</v>
      </c>
      <c r="F1449" s="2">
        <v>54.3</v>
      </c>
      <c r="G1449" s="2">
        <v>45.7</v>
      </c>
      <c r="H1449" s="2" t="s">
        <v>26</v>
      </c>
      <c r="I1449" s="2" t="str">
        <f t="shared" si="44"/>
        <v/>
      </c>
      <c r="J1449" s="2">
        <f t="shared" si="45"/>
        <v>1</v>
      </c>
      <c r="K1449" s="2">
        <v>2012</v>
      </c>
      <c r="L1449" s="2" t="s">
        <v>21</v>
      </c>
    </row>
    <row r="1450" spans="1:12" x14ac:dyDescent="0.2">
      <c r="A1450" s="1" t="s">
        <v>22</v>
      </c>
      <c r="B1450" s="2" t="s">
        <v>5734</v>
      </c>
      <c r="C1450" s="2" t="s">
        <v>24</v>
      </c>
      <c r="D1450" s="4">
        <v>574000000</v>
      </c>
      <c r="E1450" s="2" t="s">
        <v>5690</v>
      </c>
      <c r="F1450" s="2">
        <v>54.3</v>
      </c>
      <c r="G1450" s="2">
        <v>45.7</v>
      </c>
      <c r="H1450" s="2" t="s">
        <v>26</v>
      </c>
      <c r="I1450" s="2" t="str">
        <f t="shared" si="44"/>
        <v/>
      </c>
      <c r="J1450" s="2">
        <f t="shared" si="45"/>
        <v>1</v>
      </c>
      <c r="K1450" s="2">
        <v>2014</v>
      </c>
      <c r="L1450" s="2" t="s">
        <v>21</v>
      </c>
    </row>
    <row r="1451" spans="1:12" x14ac:dyDescent="0.2">
      <c r="A1451" s="1" t="s">
        <v>296</v>
      </c>
      <c r="B1451" s="2" t="s">
        <v>3869</v>
      </c>
      <c r="C1451" s="2" t="s">
        <v>24</v>
      </c>
      <c r="D1451" s="4">
        <v>196000000</v>
      </c>
      <c r="E1451" s="2" t="s">
        <v>3438</v>
      </c>
      <c r="F1451" s="2">
        <v>54.3</v>
      </c>
      <c r="G1451" s="2">
        <v>45.7</v>
      </c>
      <c r="H1451" s="2" t="s">
        <v>26</v>
      </c>
      <c r="I1451" s="2" t="str">
        <f t="shared" si="44"/>
        <v/>
      </c>
      <c r="J1451" s="2">
        <f t="shared" si="45"/>
        <v>1</v>
      </c>
      <c r="K1451" s="2">
        <v>2004</v>
      </c>
      <c r="L1451" s="2" t="s">
        <v>21</v>
      </c>
    </row>
    <row r="1452" spans="1:12" x14ac:dyDescent="0.2">
      <c r="A1452" s="1" t="s">
        <v>79</v>
      </c>
      <c r="B1452" s="2" t="s">
        <v>1192</v>
      </c>
      <c r="C1452" s="2" t="s">
        <v>15</v>
      </c>
      <c r="D1452" s="2" t="s">
        <v>1138</v>
      </c>
      <c r="E1452" s="2" t="s">
        <v>395</v>
      </c>
      <c r="F1452" s="2">
        <v>54.3</v>
      </c>
      <c r="G1452" s="2">
        <v>45.7</v>
      </c>
      <c r="H1452" s="2" t="s">
        <v>19</v>
      </c>
      <c r="I1452" s="2">
        <f t="shared" si="44"/>
        <v>1</v>
      </c>
      <c r="J1452" s="2" t="str">
        <f t="shared" si="45"/>
        <v/>
      </c>
      <c r="K1452" s="2">
        <v>2002</v>
      </c>
      <c r="L1452" s="2" t="s">
        <v>21</v>
      </c>
    </row>
    <row r="1453" spans="1:12" x14ac:dyDescent="0.2">
      <c r="A1453" s="1" t="s">
        <v>79</v>
      </c>
      <c r="B1453" s="2" t="s">
        <v>3749</v>
      </c>
      <c r="C1453" s="2" t="s">
        <v>24</v>
      </c>
      <c r="D1453" s="4">
        <v>76800000</v>
      </c>
      <c r="E1453" s="2" t="s">
        <v>3438</v>
      </c>
      <c r="F1453" s="2">
        <v>54.3</v>
      </c>
      <c r="G1453" s="2">
        <v>45.7</v>
      </c>
      <c r="H1453" s="2" t="s">
        <v>26</v>
      </c>
      <c r="I1453" s="2" t="str">
        <f t="shared" si="44"/>
        <v/>
      </c>
      <c r="J1453" s="2">
        <f t="shared" si="45"/>
        <v>1</v>
      </c>
      <c r="K1453" s="2">
        <v>2012</v>
      </c>
      <c r="L1453" s="2" t="s">
        <v>21</v>
      </c>
    </row>
    <row r="1454" spans="1:12" x14ac:dyDescent="0.2">
      <c r="A1454" s="1" t="s">
        <v>79</v>
      </c>
      <c r="B1454" s="2" t="s">
        <v>3744</v>
      </c>
      <c r="C1454" s="2" t="s">
        <v>24</v>
      </c>
      <c r="D1454" s="4">
        <v>30800000</v>
      </c>
      <c r="E1454" s="2" t="s">
        <v>3438</v>
      </c>
      <c r="F1454" s="2">
        <v>54.3</v>
      </c>
      <c r="G1454" s="2">
        <v>45.7</v>
      </c>
      <c r="H1454" s="2" t="s">
        <v>26</v>
      </c>
      <c r="I1454" s="2" t="str">
        <f t="shared" si="44"/>
        <v/>
      </c>
      <c r="J1454" s="2">
        <f t="shared" si="45"/>
        <v>1</v>
      </c>
      <c r="K1454" s="2">
        <v>2012</v>
      </c>
      <c r="L1454" s="2" t="s">
        <v>49</v>
      </c>
    </row>
    <row r="1455" spans="1:12" x14ac:dyDescent="0.2">
      <c r="A1455" s="1" t="s">
        <v>180</v>
      </c>
      <c r="B1455" s="2" t="s">
        <v>4128</v>
      </c>
      <c r="C1455" s="2" t="s">
        <v>15</v>
      </c>
      <c r="D1455" s="2" t="s">
        <v>4515</v>
      </c>
      <c r="E1455" s="2" t="s">
        <v>3438</v>
      </c>
      <c r="F1455" s="2">
        <v>54.3</v>
      </c>
      <c r="G1455" s="2">
        <v>45.7</v>
      </c>
      <c r="H1455" s="2" t="s">
        <v>26</v>
      </c>
      <c r="I1455" s="2" t="str">
        <f t="shared" si="44"/>
        <v/>
      </c>
      <c r="J1455" s="2">
        <f t="shared" si="45"/>
        <v>1</v>
      </c>
      <c r="K1455" s="2">
        <v>2006</v>
      </c>
      <c r="L1455" s="2" t="s">
        <v>49</v>
      </c>
    </row>
    <row r="1456" spans="1:12" x14ac:dyDescent="0.2">
      <c r="A1456" s="1" t="s">
        <v>13</v>
      </c>
      <c r="B1456" s="2" t="s">
        <v>1944</v>
      </c>
      <c r="C1456" s="2" t="s">
        <v>15</v>
      </c>
      <c r="D1456" s="2" t="s">
        <v>2367</v>
      </c>
      <c r="E1456" s="2" t="s">
        <v>2175</v>
      </c>
      <c r="F1456" s="2">
        <v>54.36</v>
      </c>
      <c r="G1456" s="2">
        <v>45.64</v>
      </c>
      <c r="H1456" s="2" t="s">
        <v>19</v>
      </c>
      <c r="I1456" s="2">
        <f t="shared" si="44"/>
        <v>1</v>
      </c>
      <c r="J1456" s="2" t="str">
        <f t="shared" si="45"/>
        <v/>
      </c>
      <c r="K1456" s="2">
        <v>2020</v>
      </c>
      <c r="L1456" s="2" t="s">
        <v>49</v>
      </c>
    </row>
    <row r="1457" spans="1:12" x14ac:dyDescent="0.2">
      <c r="A1457" s="1" t="s">
        <v>1037</v>
      </c>
      <c r="B1457" s="2" t="s">
        <v>5039</v>
      </c>
      <c r="C1457" s="2" t="s">
        <v>15</v>
      </c>
      <c r="D1457" s="2" t="s">
        <v>5183</v>
      </c>
      <c r="E1457" s="2" t="s">
        <v>4991</v>
      </c>
      <c r="F1457" s="2">
        <v>54.36</v>
      </c>
      <c r="G1457" s="2">
        <v>45.64</v>
      </c>
      <c r="H1457" s="2" t="s">
        <v>26</v>
      </c>
      <c r="I1457" s="2" t="str">
        <f t="shared" si="44"/>
        <v/>
      </c>
      <c r="J1457" s="2">
        <f t="shared" si="45"/>
        <v>1</v>
      </c>
      <c r="K1457" s="2">
        <v>2018</v>
      </c>
      <c r="L1457" s="2" t="s">
        <v>49</v>
      </c>
    </row>
    <row r="1458" spans="1:12" x14ac:dyDescent="0.2">
      <c r="A1458" s="1" t="s">
        <v>242</v>
      </c>
      <c r="B1458" s="2" t="s">
        <v>714</v>
      </c>
      <c r="C1458" s="2" t="s">
        <v>15</v>
      </c>
      <c r="D1458" s="2" t="s">
        <v>5385</v>
      </c>
      <c r="E1458" s="2" t="s">
        <v>4991</v>
      </c>
      <c r="F1458" s="2">
        <v>54.4</v>
      </c>
      <c r="G1458" s="2">
        <v>45.6</v>
      </c>
      <c r="H1458" s="2" t="s">
        <v>26</v>
      </c>
      <c r="I1458" s="2" t="str">
        <f t="shared" si="44"/>
        <v/>
      </c>
      <c r="J1458" s="2">
        <f t="shared" si="45"/>
        <v>1</v>
      </c>
      <c r="K1458" s="2">
        <v>2008</v>
      </c>
      <c r="L1458" s="2" t="s">
        <v>21</v>
      </c>
    </row>
    <row r="1459" spans="1:12" x14ac:dyDescent="0.2">
      <c r="A1459" s="1" t="s">
        <v>205</v>
      </c>
      <c r="B1459" s="2" t="s">
        <v>658</v>
      </c>
      <c r="C1459" s="2" t="s">
        <v>15</v>
      </c>
      <c r="D1459" s="2" t="s">
        <v>1905</v>
      </c>
      <c r="E1459" s="2" t="s">
        <v>1811</v>
      </c>
      <c r="F1459" s="2">
        <v>54.4</v>
      </c>
      <c r="G1459" s="2">
        <v>45.6</v>
      </c>
      <c r="H1459" s="2" t="s">
        <v>26</v>
      </c>
      <c r="I1459" s="2" t="str">
        <f t="shared" si="44"/>
        <v/>
      </c>
      <c r="J1459" s="2">
        <f t="shared" si="45"/>
        <v>1</v>
      </c>
      <c r="K1459" s="2">
        <v>2002</v>
      </c>
      <c r="L1459" s="2" t="s">
        <v>49</v>
      </c>
    </row>
    <row r="1460" spans="1:12" x14ac:dyDescent="0.2">
      <c r="A1460" s="1" t="s">
        <v>217</v>
      </c>
      <c r="B1460" s="2" t="s">
        <v>959</v>
      </c>
      <c r="C1460" s="2" t="s">
        <v>15</v>
      </c>
      <c r="D1460" s="2" t="s">
        <v>1364</v>
      </c>
      <c r="E1460" s="2" t="s">
        <v>395</v>
      </c>
      <c r="F1460" s="2">
        <v>54.4</v>
      </c>
      <c r="G1460" s="2">
        <v>45.6</v>
      </c>
      <c r="H1460" s="2" t="s">
        <v>19</v>
      </c>
      <c r="I1460" s="2">
        <f t="shared" si="44"/>
        <v>1</v>
      </c>
      <c r="J1460" s="2" t="str">
        <f t="shared" si="45"/>
        <v/>
      </c>
      <c r="K1460" s="2">
        <v>1998</v>
      </c>
      <c r="L1460" s="2" t="s">
        <v>49</v>
      </c>
    </row>
    <row r="1461" spans="1:12" x14ac:dyDescent="0.2">
      <c r="A1461" s="1" t="s">
        <v>223</v>
      </c>
      <c r="B1461" s="2" t="s">
        <v>3487</v>
      </c>
      <c r="C1461" s="2" t="s">
        <v>24</v>
      </c>
      <c r="D1461" s="2">
        <v>40000000</v>
      </c>
      <c r="E1461" s="2" t="s">
        <v>3438</v>
      </c>
      <c r="F1461" s="2">
        <v>54.4</v>
      </c>
      <c r="G1461" s="2">
        <v>45.6</v>
      </c>
      <c r="H1461" s="2" t="s">
        <v>26</v>
      </c>
      <c r="I1461" s="2" t="str">
        <f t="shared" si="44"/>
        <v/>
      </c>
      <c r="J1461" s="2">
        <f t="shared" si="45"/>
        <v>1</v>
      </c>
      <c r="K1461" s="2">
        <v>2020</v>
      </c>
      <c r="L1461" s="2" t="s">
        <v>21</v>
      </c>
    </row>
    <row r="1462" spans="1:12" x14ac:dyDescent="0.2">
      <c r="A1462" s="1" t="s">
        <v>60</v>
      </c>
      <c r="B1462" s="2" t="s">
        <v>3997</v>
      </c>
      <c r="C1462" s="2" t="s">
        <v>24</v>
      </c>
      <c r="D1462" s="4">
        <v>40000000</v>
      </c>
      <c r="E1462" s="2" t="s">
        <v>3438</v>
      </c>
      <c r="F1462" s="2">
        <v>54.42</v>
      </c>
      <c r="G1462" s="2">
        <v>45.58</v>
      </c>
      <c r="H1462" s="2" t="s">
        <v>26</v>
      </c>
      <c r="I1462" s="2" t="str">
        <f t="shared" si="44"/>
        <v/>
      </c>
      <c r="J1462" s="2">
        <f t="shared" si="45"/>
        <v>1</v>
      </c>
      <c r="K1462" s="2">
        <v>2016</v>
      </c>
      <c r="L1462" s="2" t="s">
        <v>49</v>
      </c>
    </row>
    <row r="1463" spans="1:12" x14ac:dyDescent="0.2">
      <c r="A1463" s="1" t="s">
        <v>220</v>
      </c>
      <c r="B1463" s="2" t="s">
        <v>5037</v>
      </c>
      <c r="C1463" s="2" t="s">
        <v>15</v>
      </c>
      <c r="D1463" s="2" t="s">
        <v>5038</v>
      </c>
      <c r="E1463" s="2" t="s">
        <v>4991</v>
      </c>
      <c r="F1463" s="2">
        <v>54.42</v>
      </c>
      <c r="G1463" s="2">
        <v>45.58</v>
      </c>
      <c r="H1463" s="2" t="s">
        <v>26</v>
      </c>
      <c r="I1463" s="2" t="str">
        <f t="shared" si="44"/>
        <v/>
      </c>
      <c r="J1463" s="2">
        <f t="shared" si="45"/>
        <v>1</v>
      </c>
      <c r="K1463" s="2">
        <v>2020</v>
      </c>
      <c r="L1463" s="2" t="s">
        <v>21</v>
      </c>
    </row>
    <row r="1464" spans="1:12" x14ac:dyDescent="0.2">
      <c r="A1464" s="1" t="s">
        <v>205</v>
      </c>
      <c r="B1464" s="2" t="s">
        <v>278</v>
      </c>
      <c r="C1464" s="2" t="s">
        <v>15</v>
      </c>
      <c r="D1464" s="2" t="s">
        <v>5128</v>
      </c>
      <c r="E1464" s="2" t="s">
        <v>4991</v>
      </c>
      <c r="F1464" s="2">
        <v>54.47</v>
      </c>
      <c r="G1464" s="2">
        <v>45.53</v>
      </c>
      <c r="H1464" s="2" t="s">
        <v>19</v>
      </c>
      <c r="I1464" s="2">
        <f t="shared" si="44"/>
        <v>1</v>
      </c>
      <c r="J1464" s="2" t="str">
        <f t="shared" si="45"/>
        <v/>
      </c>
      <c r="K1464" s="2">
        <v>2018</v>
      </c>
      <c r="L1464" s="2" t="s">
        <v>21</v>
      </c>
    </row>
    <row r="1465" spans="1:12" x14ac:dyDescent="0.2">
      <c r="A1465" s="1" t="s">
        <v>205</v>
      </c>
      <c r="B1465" s="2" t="s">
        <v>3530</v>
      </c>
      <c r="C1465" s="2" t="s">
        <v>24</v>
      </c>
      <c r="D1465" s="4">
        <v>59500000</v>
      </c>
      <c r="E1465" s="2" t="s">
        <v>3438</v>
      </c>
      <c r="F1465" s="2">
        <v>54.5</v>
      </c>
      <c r="G1465" s="2">
        <v>45.5</v>
      </c>
      <c r="H1465" s="2" t="s">
        <v>26</v>
      </c>
      <c r="I1465" s="2" t="str">
        <f t="shared" si="44"/>
        <v/>
      </c>
      <c r="J1465" s="2">
        <f t="shared" si="45"/>
        <v>1</v>
      </c>
      <c r="K1465" s="2">
        <v>2012</v>
      </c>
      <c r="L1465" s="2" t="s">
        <v>49</v>
      </c>
    </row>
    <row r="1466" spans="1:12" x14ac:dyDescent="0.2">
      <c r="A1466" s="1" t="s">
        <v>205</v>
      </c>
      <c r="B1466" s="2" t="s">
        <v>4524</v>
      </c>
      <c r="C1466" s="2" t="s">
        <v>24</v>
      </c>
      <c r="D1466" s="4">
        <v>14299707</v>
      </c>
      <c r="E1466" s="2" t="s">
        <v>3438</v>
      </c>
      <c r="F1466" s="2">
        <v>54.5</v>
      </c>
      <c r="G1466" s="2">
        <v>45.5</v>
      </c>
      <c r="H1466" s="2" t="s">
        <v>26</v>
      </c>
      <c r="I1466" s="2" t="str">
        <f t="shared" si="44"/>
        <v/>
      </c>
      <c r="J1466" s="2">
        <f t="shared" si="45"/>
        <v>1</v>
      </c>
      <c r="K1466" s="2">
        <v>2004</v>
      </c>
      <c r="L1466" s="2" t="s">
        <v>21</v>
      </c>
    </row>
    <row r="1467" spans="1:12" x14ac:dyDescent="0.2">
      <c r="A1467" s="1" t="s">
        <v>177</v>
      </c>
      <c r="B1467" s="2" t="s">
        <v>3893</v>
      </c>
      <c r="C1467" s="2" t="s">
        <v>24</v>
      </c>
      <c r="D1467" s="4">
        <v>2500000</v>
      </c>
      <c r="E1467" s="2" t="s">
        <v>3438</v>
      </c>
      <c r="F1467" s="2">
        <v>54.5</v>
      </c>
      <c r="G1467" s="2">
        <v>45.5</v>
      </c>
      <c r="H1467" s="2" t="s">
        <v>26</v>
      </c>
      <c r="I1467" s="2" t="str">
        <f t="shared" si="44"/>
        <v/>
      </c>
      <c r="J1467" s="2">
        <f t="shared" si="45"/>
        <v>1</v>
      </c>
      <c r="K1467" s="2">
        <v>2014</v>
      </c>
      <c r="L1467" s="2" t="s">
        <v>21</v>
      </c>
    </row>
    <row r="1468" spans="1:12" x14ac:dyDescent="0.2">
      <c r="A1468" s="1" t="s">
        <v>978</v>
      </c>
      <c r="B1468" s="2" t="s">
        <v>2690</v>
      </c>
      <c r="C1468" s="2" t="s">
        <v>15</v>
      </c>
      <c r="D1468" s="2" t="s">
        <v>2691</v>
      </c>
      <c r="E1468" s="2" t="s">
        <v>2175</v>
      </c>
      <c r="F1468" s="2">
        <v>54.5</v>
      </c>
      <c r="G1468" s="2">
        <v>45.5</v>
      </c>
      <c r="H1468" s="2" t="s">
        <v>26</v>
      </c>
      <c r="I1468" s="2" t="str">
        <f t="shared" si="44"/>
        <v/>
      </c>
      <c r="J1468" s="2">
        <f t="shared" si="45"/>
        <v>1</v>
      </c>
      <c r="K1468" s="2">
        <v>2018</v>
      </c>
      <c r="L1468" s="2" t="s">
        <v>36</v>
      </c>
    </row>
    <row r="1469" spans="1:12" x14ac:dyDescent="0.2">
      <c r="A1469" s="1" t="s">
        <v>87</v>
      </c>
      <c r="B1469" s="2" t="s">
        <v>5620</v>
      </c>
      <c r="C1469" s="2" t="s">
        <v>15</v>
      </c>
      <c r="D1469" s="2" t="s">
        <v>5621</v>
      </c>
      <c r="E1469" s="2" t="s">
        <v>4991</v>
      </c>
      <c r="F1469" s="2">
        <v>54.5</v>
      </c>
      <c r="G1469" s="2">
        <v>45.5</v>
      </c>
      <c r="H1469" s="2" t="s">
        <v>26</v>
      </c>
      <c r="I1469" s="2" t="str">
        <f t="shared" si="44"/>
        <v/>
      </c>
      <c r="J1469" s="2">
        <f t="shared" si="45"/>
        <v>1</v>
      </c>
      <c r="K1469" s="2">
        <v>2000</v>
      </c>
      <c r="L1469" s="2" t="s">
        <v>21</v>
      </c>
    </row>
    <row r="1470" spans="1:12" x14ac:dyDescent="0.2">
      <c r="A1470" s="1" t="s">
        <v>13</v>
      </c>
      <c r="B1470" s="2" t="s">
        <v>4031</v>
      </c>
      <c r="C1470" s="2" t="s">
        <v>24</v>
      </c>
      <c r="D1470" s="4">
        <v>54000000</v>
      </c>
      <c r="E1470" s="2" t="s">
        <v>3438</v>
      </c>
      <c r="F1470" s="2">
        <v>54.5</v>
      </c>
      <c r="G1470" s="2">
        <v>45.5</v>
      </c>
      <c r="H1470" s="2" t="s">
        <v>26</v>
      </c>
      <c r="I1470" s="2" t="str">
        <f t="shared" si="44"/>
        <v/>
      </c>
      <c r="J1470" s="2">
        <f t="shared" si="45"/>
        <v>1</v>
      </c>
      <c r="K1470" s="2">
        <v>2014</v>
      </c>
      <c r="L1470" s="2" t="s">
        <v>21</v>
      </c>
    </row>
    <row r="1471" spans="1:12" x14ac:dyDescent="0.2">
      <c r="A1471" s="1" t="s">
        <v>22</v>
      </c>
      <c r="B1471" s="2" t="s">
        <v>5719</v>
      </c>
      <c r="C1471" s="2" t="s">
        <v>24</v>
      </c>
      <c r="D1471" s="4">
        <v>34000000</v>
      </c>
      <c r="E1471" s="2" t="s">
        <v>5690</v>
      </c>
      <c r="F1471" s="2">
        <v>54.5</v>
      </c>
      <c r="G1471" s="2">
        <v>45.5</v>
      </c>
      <c r="H1471" s="2" t="s">
        <v>19</v>
      </c>
      <c r="I1471" s="2">
        <f t="shared" si="44"/>
        <v>1</v>
      </c>
      <c r="J1471" s="2" t="str">
        <f t="shared" si="45"/>
        <v/>
      </c>
      <c r="K1471" s="2">
        <v>2001</v>
      </c>
      <c r="L1471" s="2" t="s">
        <v>36</v>
      </c>
    </row>
    <row r="1472" spans="1:12" x14ac:dyDescent="0.2">
      <c r="A1472" s="1" t="s">
        <v>79</v>
      </c>
      <c r="B1472" s="2" t="s">
        <v>3951</v>
      </c>
      <c r="C1472" s="2" t="s">
        <v>24</v>
      </c>
      <c r="D1472" s="4">
        <v>35000000</v>
      </c>
      <c r="E1472" s="2" t="s">
        <v>3438</v>
      </c>
      <c r="F1472" s="2">
        <v>54.5</v>
      </c>
      <c r="G1472" s="2">
        <v>45.5</v>
      </c>
      <c r="H1472" s="2" t="s">
        <v>26</v>
      </c>
      <c r="I1472" s="2" t="str">
        <f t="shared" si="44"/>
        <v/>
      </c>
      <c r="J1472" s="2">
        <f t="shared" si="45"/>
        <v>1</v>
      </c>
      <c r="K1472" s="2">
        <v>1990</v>
      </c>
      <c r="L1472" s="2" t="s">
        <v>21</v>
      </c>
    </row>
    <row r="1473" spans="1:12" x14ac:dyDescent="0.2">
      <c r="A1473" s="1" t="s">
        <v>91</v>
      </c>
      <c r="B1473" s="2" t="s">
        <v>1114</v>
      </c>
      <c r="C1473" s="2" t="s">
        <v>15</v>
      </c>
      <c r="D1473" s="2" t="s">
        <v>1763</v>
      </c>
      <c r="E1473" s="2" t="s">
        <v>1692</v>
      </c>
      <c r="F1473" s="2">
        <v>54.5</v>
      </c>
      <c r="G1473" s="2">
        <v>45.5</v>
      </c>
      <c r="H1473" s="2" t="s">
        <v>19</v>
      </c>
      <c r="I1473" s="2">
        <f t="shared" si="44"/>
        <v>1</v>
      </c>
      <c r="J1473" s="2" t="str">
        <f t="shared" si="45"/>
        <v/>
      </c>
      <c r="K1473" s="2">
        <v>2005</v>
      </c>
      <c r="L1473" s="2" t="s">
        <v>77</v>
      </c>
    </row>
    <row r="1474" spans="1:12" x14ac:dyDescent="0.2">
      <c r="A1474" s="1" t="s">
        <v>269</v>
      </c>
      <c r="B1474" s="2" t="s">
        <v>270</v>
      </c>
      <c r="C1474" s="2" t="s">
        <v>42</v>
      </c>
      <c r="D1474" s="2" t="s">
        <v>299</v>
      </c>
      <c r="E1474" s="2" t="s">
        <v>144</v>
      </c>
      <c r="F1474" s="2">
        <v>54.5</v>
      </c>
      <c r="G1474" s="2">
        <v>45.5</v>
      </c>
      <c r="H1474" s="2" t="s">
        <v>26</v>
      </c>
      <c r="I1474" s="2" t="str">
        <f t="shared" ref="I1474:I1537" si="46" xml:space="preserve"> IF(H1474="Pass", 1, "")</f>
        <v/>
      </c>
      <c r="J1474" s="2">
        <f t="shared" ref="J1474:J1537" si="47" xml:space="preserve"> IF(H1474="Fail", 1, "")</f>
        <v>1</v>
      </c>
      <c r="K1474" s="2">
        <v>2006</v>
      </c>
      <c r="L1474" s="2" t="s">
        <v>21</v>
      </c>
    </row>
    <row r="1475" spans="1:12" x14ac:dyDescent="0.2">
      <c r="A1475" s="1" t="s">
        <v>363</v>
      </c>
      <c r="B1475" s="2" t="s">
        <v>2576</v>
      </c>
      <c r="C1475" s="2" t="s">
        <v>15</v>
      </c>
      <c r="D1475" s="2" t="s">
        <v>3034</v>
      </c>
      <c r="E1475" s="2" t="s">
        <v>2175</v>
      </c>
      <c r="F1475" s="2">
        <v>54.53</v>
      </c>
      <c r="G1475" s="2">
        <v>45.47</v>
      </c>
      <c r="H1475" s="2" t="s">
        <v>19</v>
      </c>
      <c r="I1475" s="2">
        <f t="shared" si="46"/>
        <v>1</v>
      </c>
      <c r="J1475" s="2" t="str">
        <f t="shared" si="47"/>
        <v/>
      </c>
      <c r="K1475" s="2">
        <v>2009</v>
      </c>
      <c r="L1475" s="2" t="s">
        <v>36</v>
      </c>
    </row>
    <row r="1476" spans="1:12" x14ac:dyDescent="0.2">
      <c r="A1476" s="1" t="s">
        <v>91</v>
      </c>
      <c r="B1476" s="2" t="s">
        <v>765</v>
      </c>
      <c r="C1476" s="2" t="s">
        <v>24</v>
      </c>
      <c r="D1476" s="4">
        <v>33500000</v>
      </c>
      <c r="E1476" s="2" t="s">
        <v>1811</v>
      </c>
      <c r="F1476" s="2">
        <v>54.58</v>
      </c>
      <c r="G1476" s="2">
        <v>45.42</v>
      </c>
      <c r="H1476" s="2" t="s">
        <v>26</v>
      </c>
      <c r="I1476" s="2" t="str">
        <f t="shared" si="46"/>
        <v/>
      </c>
      <c r="J1476" s="2">
        <f t="shared" si="47"/>
        <v>1</v>
      </c>
      <c r="K1476" s="2">
        <v>2016</v>
      </c>
      <c r="L1476" s="2" t="s">
        <v>21</v>
      </c>
    </row>
    <row r="1477" spans="1:12" x14ac:dyDescent="0.2">
      <c r="A1477" s="1" t="s">
        <v>87</v>
      </c>
      <c r="B1477" s="2" t="s">
        <v>4380</v>
      </c>
      <c r="C1477" s="2" t="s">
        <v>24</v>
      </c>
      <c r="D1477" s="4">
        <v>3700000</v>
      </c>
      <c r="E1477" s="2" t="s">
        <v>3438</v>
      </c>
      <c r="F1477" s="2">
        <v>54.6</v>
      </c>
      <c r="G1477" s="2">
        <v>45.4</v>
      </c>
      <c r="H1477" s="2" t="s">
        <v>26</v>
      </c>
      <c r="I1477" s="2" t="str">
        <f t="shared" si="46"/>
        <v/>
      </c>
      <c r="J1477" s="2">
        <f t="shared" si="47"/>
        <v>1</v>
      </c>
      <c r="K1477" s="2">
        <v>2004</v>
      </c>
      <c r="L1477" s="2" t="s">
        <v>21</v>
      </c>
    </row>
    <row r="1478" spans="1:12" x14ac:dyDescent="0.2">
      <c r="A1478" s="1" t="s">
        <v>13</v>
      </c>
      <c r="B1478" s="2" t="s">
        <v>3897</v>
      </c>
      <c r="C1478" s="2" t="s">
        <v>15</v>
      </c>
      <c r="D1478" s="2" t="s">
        <v>4290</v>
      </c>
      <c r="E1478" s="2" t="s">
        <v>3438</v>
      </c>
      <c r="F1478" s="2">
        <v>54.6</v>
      </c>
      <c r="G1478" s="2">
        <v>45.4</v>
      </c>
      <c r="H1478" s="2" t="s">
        <v>26</v>
      </c>
      <c r="I1478" s="2" t="str">
        <f t="shared" si="46"/>
        <v/>
      </c>
      <c r="J1478" s="2">
        <f t="shared" si="47"/>
        <v>1</v>
      </c>
      <c r="K1478" s="2">
        <v>2010</v>
      </c>
      <c r="L1478" s="2" t="s">
        <v>21</v>
      </c>
    </row>
    <row r="1479" spans="1:12" x14ac:dyDescent="0.2">
      <c r="A1479" s="1" t="s">
        <v>296</v>
      </c>
      <c r="B1479" s="2" t="s">
        <v>3869</v>
      </c>
      <c r="C1479" s="2" t="s">
        <v>24</v>
      </c>
      <c r="D1479" s="4">
        <v>296000000</v>
      </c>
      <c r="E1479" s="2" t="s">
        <v>3438</v>
      </c>
      <c r="F1479" s="2">
        <v>54.6</v>
      </c>
      <c r="G1479" s="2">
        <v>45.4</v>
      </c>
      <c r="H1479" s="2" t="s">
        <v>26</v>
      </c>
      <c r="I1479" s="2" t="str">
        <f t="shared" si="46"/>
        <v/>
      </c>
      <c r="J1479" s="2">
        <f t="shared" si="47"/>
        <v>1</v>
      </c>
      <c r="K1479" s="2">
        <v>2014</v>
      </c>
      <c r="L1479" s="2" t="s">
        <v>21</v>
      </c>
    </row>
    <row r="1480" spans="1:12" x14ac:dyDescent="0.2">
      <c r="A1480" s="1" t="s">
        <v>363</v>
      </c>
      <c r="B1480" s="2" t="s">
        <v>5735</v>
      </c>
      <c r="C1480" s="2" t="s">
        <v>24</v>
      </c>
      <c r="D1480" s="4">
        <v>720000000</v>
      </c>
      <c r="E1480" s="2" t="s">
        <v>5690</v>
      </c>
      <c r="F1480" s="2">
        <v>54.6</v>
      </c>
      <c r="G1480" s="2">
        <v>45.4</v>
      </c>
      <c r="H1480" s="2" t="s">
        <v>26</v>
      </c>
      <c r="I1480" s="2" t="str">
        <f t="shared" si="46"/>
        <v/>
      </c>
      <c r="J1480" s="2">
        <f t="shared" si="47"/>
        <v>1</v>
      </c>
      <c r="K1480" s="2">
        <v>2006</v>
      </c>
      <c r="L1480" s="2" t="s">
        <v>49</v>
      </c>
    </row>
    <row r="1481" spans="1:12" x14ac:dyDescent="0.2">
      <c r="A1481" s="1" t="s">
        <v>205</v>
      </c>
      <c r="B1481" s="2" t="s">
        <v>3530</v>
      </c>
      <c r="C1481" s="2" t="s">
        <v>24</v>
      </c>
      <c r="D1481" s="2">
        <v>105000000</v>
      </c>
      <c r="E1481" s="2" t="s">
        <v>3438</v>
      </c>
      <c r="F1481" s="2">
        <v>54.62</v>
      </c>
      <c r="G1481" s="2">
        <v>45.38</v>
      </c>
      <c r="H1481" s="2" t="s">
        <v>26</v>
      </c>
      <c r="I1481" s="2" t="str">
        <f t="shared" si="46"/>
        <v/>
      </c>
      <c r="J1481" s="2">
        <f t="shared" si="47"/>
        <v>1</v>
      </c>
      <c r="K1481" s="2">
        <v>2020</v>
      </c>
      <c r="L1481" s="2" t="s">
        <v>49</v>
      </c>
    </row>
    <row r="1482" spans="1:12" x14ac:dyDescent="0.2">
      <c r="A1482" s="1" t="s">
        <v>943</v>
      </c>
      <c r="B1482" s="2" t="s">
        <v>944</v>
      </c>
      <c r="C1482" s="2" t="s">
        <v>15</v>
      </c>
      <c r="D1482" s="2" t="s">
        <v>2468</v>
      </c>
      <c r="E1482" s="2" t="s">
        <v>2175</v>
      </c>
      <c r="F1482" s="2">
        <v>54.64</v>
      </c>
      <c r="G1482" s="2">
        <v>45.36</v>
      </c>
      <c r="H1482" s="2" t="s">
        <v>19</v>
      </c>
      <c r="I1482" s="2">
        <f t="shared" si="46"/>
        <v>1</v>
      </c>
      <c r="J1482" s="2" t="str">
        <f t="shared" si="47"/>
        <v/>
      </c>
      <c r="K1482" s="2">
        <v>2018</v>
      </c>
      <c r="L1482" s="2" t="s">
        <v>21</v>
      </c>
    </row>
    <row r="1483" spans="1:12" x14ac:dyDescent="0.2">
      <c r="A1483" s="1" t="s">
        <v>60</v>
      </c>
      <c r="B1483" s="2" t="s">
        <v>3625</v>
      </c>
      <c r="C1483" s="2" t="s">
        <v>24</v>
      </c>
      <c r="D1483" s="2">
        <v>40500000</v>
      </c>
      <c r="E1483" s="2" t="s">
        <v>3438</v>
      </c>
      <c r="F1483" s="2">
        <v>54.64</v>
      </c>
      <c r="G1483" s="2">
        <v>45.36</v>
      </c>
      <c r="H1483" s="2" t="s">
        <v>26</v>
      </c>
      <c r="I1483" s="2" t="str">
        <f t="shared" si="46"/>
        <v/>
      </c>
      <c r="J1483" s="2">
        <f t="shared" si="47"/>
        <v>1</v>
      </c>
      <c r="K1483" s="2">
        <v>2018</v>
      </c>
      <c r="L1483" s="2" t="s">
        <v>21</v>
      </c>
    </row>
    <row r="1484" spans="1:12" x14ac:dyDescent="0.2">
      <c r="A1484" s="1" t="s">
        <v>52</v>
      </c>
      <c r="B1484" s="2" t="s">
        <v>2551</v>
      </c>
      <c r="C1484" s="2" t="s">
        <v>15</v>
      </c>
      <c r="D1484" s="2" t="s">
        <v>2552</v>
      </c>
      <c r="E1484" s="2" t="s">
        <v>2175</v>
      </c>
      <c r="F1484" s="2">
        <v>54.65</v>
      </c>
      <c r="G1484" s="2">
        <v>45.35</v>
      </c>
      <c r="H1484" s="2" t="s">
        <v>19</v>
      </c>
      <c r="I1484" s="2">
        <f t="shared" si="46"/>
        <v>1</v>
      </c>
      <c r="J1484" s="2" t="str">
        <f t="shared" si="47"/>
        <v/>
      </c>
      <c r="K1484" s="2">
        <v>2018</v>
      </c>
      <c r="L1484" s="2" t="s">
        <v>21</v>
      </c>
    </row>
    <row r="1485" spans="1:12" x14ac:dyDescent="0.2">
      <c r="A1485" s="1" t="s">
        <v>13</v>
      </c>
      <c r="B1485" s="2" t="s">
        <v>2474</v>
      </c>
      <c r="C1485" s="2" t="s">
        <v>15</v>
      </c>
      <c r="D1485" s="2" t="s">
        <v>2475</v>
      </c>
      <c r="E1485" s="2" t="s">
        <v>2175</v>
      </c>
      <c r="F1485" s="2">
        <v>54.66</v>
      </c>
      <c r="G1485" s="2">
        <v>45.34</v>
      </c>
      <c r="H1485" s="2" t="s">
        <v>19</v>
      </c>
      <c r="I1485" s="2">
        <f t="shared" si="46"/>
        <v>1</v>
      </c>
      <c r="J1485" s="2" t="str">
        <f t="shared" si="47"/>
        <v/>
      </c>
      <c r="K1485" s="2">
        <v>2018</v>
      </c>
      <c r="L1485" s="2" t="s">
        <v>21</v>
      </c>
    </row>
    <row r="1486" spans="1:12" x14ac:dyDescent="0.2">
      <c r="A1486" s="1" t="s">
        <v>13</v>
      </c>
      <c r="B1486" s="2" t="s">
        <v>13</v>
      </c>
      <c r="C1486" s="2" t="s">
        <v>1003</v>
      </c>
      <c r="D1486" s="2" t="s">
        <v>2980</v>
      </c>
      <c r="E1486" s="2" t="s">
        <v>2175</v>
      </c>
      <c r="F1486" s="2">
        <v>54.67</v>
      </c>
      <c r="G1486" s="2">
        <v>45.32</v>
      </c>
      <c r="H1486" s="2" t="s">
        <v>26</v>
      </c>
      <c r="I1486" s="2" t="str">
        <f t="shared" si="46"/>
        <v/>
      </c>
      <c r="J1486" s="2">
        <f t="shared" si="47"/>
        <v>1</v>
      </c>
      <c r="K1486" s="2">
        <v>2013</v>
      </c>
      <c r="L1486" s="2" t="s">
        <v>36</v>
      </c>
    </row>
    <row r="1487" spans="1:12" x14ac:dyDescent="0.2">
      <c r="A1487" s="1" t="s">
        <v>329</v>
      </c>
      <c r="B1487" s="2" t="s">
        <v>431</v>
      </c>
      <c r="C1487" s="2" t="s">
        <v>15</v>
      </c>
      <c r="D1487" s="2" t="s">
        <v>2912</v>
      </c>
      <c r="E1487" s="2" t="s">
        <v>2175</v>
      </c>
      <c r="F1487" s="2">
        <v>54.69</v>
      </c>
      <c r="G1487" s="2">
        <v>45.31</v>
      </c>
      <c r="H1487" s="2" t="s">
        <v>19</v>
      </c>
      <c r="I1487" s="2">
        <f t="shared" si="46"/>
        <v>1</v>
      </c>
      <c r="J1487" s="2" t="str">
        <f t="shared" si="47"/>
        <v/>
      </c>
      <c r="K1487" s="2">
        <v>2016</v>
      </c>
      <c r="L1487" s="2" t="s">
        <v>49</v>
      </c>
    </row>
    <row r="1488" spans="1:12" x14ac:dyDescent="0.2">
      <c r="A1488" s="1" t="s">
        <v>177</v>
      </c>
      <c r="B1488" s="2" t="s">
        <v>178</v>
      </c>
      <c r="C1488" s="2" t="s">
        <v>42</v>
      </c>
      <c r="D1488" s="2" t="s">
        <v>717</v>
      </c>
      <c r="E1488" s="2" t="s">
        <v>395</v>
      </c>
      <c r="F1488" s="2">
        <v>54.7</v>
      </c>
      <c r="G1488" s="2">
        <v>45.3</v>
      </c>
      <c r="H1488" s="2" t="s">
        <v>19</v>
      </c>
      <c r="I1488" s="2">
        <f t="shared" si="46"/>
        <v>1</v>
      </c>
      <c r="J1488" s="2" t="str">
        <f t="shared" si="47"/>
        <v/>
      </c>
      <c r="K1488" s="2">
        <v>2010</v>
      </c>
      <c r="L1488" s="2" t="s">
        <v>21</v>
      </c>
    </row>
    <row r="1489" spans="1:12" x14ac:dyDescent="0.2">
      <c r="A1489" s="1" t="s">
        <v>40</v>
      </c>
      <c r="B1489" s="2" t="s">
        <v>312</v>
      </c>
      <c r="C1489" s="2" t="s">
        <v>15</v>
      </c>
      <c r="D1489" s="2" t="s">
        <v>313</v>
      </c>
      <c r="E1489" s="2" t="s">
        <v>144</v>
      </c>
      <c r="F1489" s="2">
        <v>54.7</v>
      </c>
      <c r="G1489" s="2">
        <v>45.3</v>
      </c>
      <c r="H1489" s="2" t="s">
        <v>26</v>
      </c>
      <c r="I1489" s="2" t="str">
        <f t="shared" si="46"/>
        <v/>
      </c>
      <c r="J1489" s="2">
        <f t="shared" si="47"/>
        <v>1</v>
      </c>
      <c r="K1489" s="2">
        <v>2006</v>
      </c>
      <c r="L1489" s="2" t="s">
        <v>21</v>
      </c>
    </row>
    <row r="1490" spans="1:12" x14ac:dyDescent="0.2">
      <c r="A1490" s="1" t="s">
        <v>374</v>
      </c>
      <c r="B1490" s="2" t="s">
        <v>451</v>
      </c>
      <c r="C1490" s="2" t="s">
        <v>15</v>
      </c>
      <c r="D1490" s="2" t="s">
        <v>4874</v>
      </c>
      <c r="E1490" s="2" t="s">
        <v>4810</v>
      </c>
      <c r="F1490" s="2">
        <v>54.7</v>
      </c>
      <c r="G1490" s="2">
        <v>45.3</v>
      </c>
      <c r="H1490" s="2" t="s">
        <v>26</v>
      </c>
      <c r="I1490" s="2" t="str">
        <f t="shared" si="46"/>
        <v/>
      </c>
      <c r="J1490" s="2">
        <f t="shared" si="47"/>
        <v>1</v>
      </c>
      <c r="K1490" s="2">
        <v>2004</v>
      </c>
      <c r="L1490" s="2" t="s">
        <v>49</v>
      </c>
    </row>
    <row r="1491" spans="1:12" x14ac:dyDescent="0.2">
      <c r="A1491" s="1" t="s">
        <v>293</v>
      </c>
      <c r="B1491" s="2" t="s">
        <v>3738</v>
      </c>
      <c r="C1491" s="2" t="s">
        <v>24</v>
      </c>
      <c r="D1491" s="4">
        <v>11500000</v>
      </c>
      <c r="E1491" s="2" t="s">
        <v>3438</v>
      </c>
      <c r="F1491" s="2">
        <v>54.7</v>
      </c>
      <c r="G1491" s="2">
        <v>45.3</v>
      </c>
      <c r="H1491" s="2" t="s">
        <v>26</v>
      </c>
      <c r="I1491" s="2" t="str">
        <f t="shared" si="46"/>
        <v/>
      </c>
      <c r="J1491" s="2">
        <f t="shared" si="47"/>
        <v>1</v>
      </c>
      <c r="K1491" s="2">
        <v>2002</v>
      </c>
      <c r="L1491" s="2" t="s">
        <v>49</v>
      </c>
    </row>
    <row r="1492" spans="1:12" x14ac:dyDescent="0.2">
      <c r="A1492" s="1" t="s">
        <v>91</v>
      </c>
      <c r="B1492" s="2" t="s">
        <v>418</v>
      </c>
      <c r="C1492" s="2" t="s">
        <v>42</v>
      </c>
      <c r="D1492" s="2" t="s">
        <v>572</v>
      </c>
      <c r="E1492" s="2" t="s">
        <v>395</v>
      </c>
      <c r="F1492" s="2">
        <v>54.7</v>
      </c>
      <c r="G1492" s="2">
        <v>45.3</v>
      </c>
      <c r="H1492" s="2" t="s">
        <v>19</v>
      </c>
      <c r="I1492" s="2">
        <f t="shared" si="46"/>
        <v>1</v>
      </c>
      <c r="J1492" s="2" t="str">
        <f t="shared" si="47"/>
        <v/>
      </c>
      <c r="K1492" s="2">
        <v>2012</v>
      </c>
      <c r="L1492" s="2" t="s">
        <v>21</v>
      </c>
    </row>
    <row r="1493" spans="1:12" x14ac:dyDescent="0.2">
      <c r="A1493" s="1" t="s">
        <v>205</v>
      </c>
      <c r="B1493" s="2" t="s">
        <v>2123</v>
      </c>
      <c r="C1493" s="2" t="s">
        <v>15</v>
      </c>
      <c r="D1493" s="2" t="s">
        <v>2124</v>
      </c>
      <c r="E1493" s="2" t="s">
        <v>2120</v>
      </c>
      <c r="F1493" s="2">
        <v>54.71</v>
      </c>
      <c r="G1493" s="2">
        <v>45.29</v>
      </c>
      <c r="H1493" s="2" t="s">
        <v>26</v>
      </c>
      <c r="I1493" s="2" t="str">
        <f t="shared" si="46"/>
        <v/>
      </c>
      <c r="J1493" s="2">
        <f t="shared" si="47"/>
        <v>1</v>
      </c>
      <c r="K1493" s="2">
        <v>2016</v>
      </c>
      <c r="L1493" s="2" t="s">
        <v>49</v>
      </c>
    </row>
    <row r="1494" spans="1:12" x14ac:dyDescent="0.2">
      <c r="A1494" s="1" t="s">
        <v>363</v>
      </c>
      <c r="B1494" s="2" t="s">
        <v>972</v>
      </c>
      <c r="C1494" s="2" t="s">
        <v>15</v>
      </c>
      <c r="D1494" s="2" t="s">
        <v>2769</v>
      </c>
      <c r="E1494" s="2" t="s">
        <v>2175</v>
      </c>
      <c r="F1494" s="2">
        <v>54.73</v>
      </c>
      <c r="G1494" s="2">
        <v>45.27</v>
      </c>
      <c r="H1494" s="2" t="s">
        <v>19</v>
      </c>
      <c r="I1494" s="2">
        <f t="shared" si="46"/>
        <v>1</v>
      </c>
      <c r="J1494" s="2" t="str">
        <f t="shared" si="47"/>
        <v/>
      </c>
      <c r="K1494" s="2">
        <v>2016</v>
      </c>
      <c r="L1494" s="2" t="s">
        <v>21</v>
      </c>
    </row>
    <row r="1495" spans="1:12" x14ac:dyDescent="0.2">
      <c r="A1495" s="1" t="s">
        <v>535</v>
      </c>
      <c r="B1495" s="2" t="s">
        <v>5076</v>
      </c>
      <c r="C1495" s="2" t="s">
        <v>15</v>
      </c>
      <c r="D1495" s="2" t="s">
        <v>5077</v>
      </c>
      <c r="E1495" s="2" t="s">
        <v>4991</v>
      </c>
      <c r="F1495" s="2">
        <v>54.73</v>
      </c>
      <c r="G1495" s="2">
        <v>45.27</v>
      </c>
      <c r="H1495" s="2" t="s">
        <v>26</v>
      </c>
      <c r="I1495" s="2" t="str">
        <f t="shared" si="46"/>
        <v/>
      </c>
      <c r="J1495" s="2">
        <f t="shared" si="47"/>
        <v>1</v>
      </c>
      <c r="K1495" s="2">
        <v>2020</v>
      </c>
      <c r="L1495" s="2" t="s">
        <v>49</v>
      </c>
    </row>
    <row r="1496" spans="1:12" x14ac:dyDescent="0.2">
      <c r="A1496" s="1" t="s">
        <v>511</v>
      </c>
      <c r="B1496" s="2" t="s">
        <v>1030</v>
      </c>
      <c r="C1496" s="2" t="s">
        <v>15</v>
      </c>
      <c r="D1496" s="2" t="s">
        <v>2180</v>
      </c>
      <c r="E1496" s="2" t="s">
        <v>2175</v>
      </c>
      <c r="F1496" s="2">
        <v>54.76</v>
      </c>
      <c r="G1496" s="2">
        <v>45.24</v>
      </c>
      <c r="H1496" s="2" t="s">
        <v>19</v>
      </c>
      <c r="I1496" s="2">
        <f t="shared" si="46"/>
        <v>1</v>
      </c>
      <c r="J1496" s="2" t="str">
        <f t="shared" si="47"/>
        <v/>
      </c>
      <c r="K1496" s="2">
        <v>2021</v>
      </c>
      <c r="L1496" s="2" t="s">
        <v>36</v>
      </c>
    </row>
    <row r="1497" spans="1:12" x14ac:dyDescent="0.2">
      <c r="A1497" s="1" t="s">
        <v>391</v>
      </c>
      <c r="B1497" s="2" t="s">
        <v>5028</v>
      </c>
      <c r="C1497" s="2" t="s">
        <v>15</v>
      </c>
      <c r="D1497" s="2" t="s">
        <v>5609</v>
      </c>
      <c r="E1497" s="2" t="s">
        <v>4991</v>
      </c>
      <c r="F1497" s="2">
        <v>54.8</v>
      </c>
      <c r="G1497" s="2">
        <v>45.2</v>
      </c>
      <c r="H1497" s="2" t="s">
        <v>26</v>
      </c>
      <c r="I1497" s="2" t="str">
        <f t="shared" si="46"/>
        <v/>
      </c>
      <c r="J1497" s="2">
        <f t="shared" si="47"/>
        <v>1</v>
      </c>
      <c r="K1497" s="2">
        <v>2000</v>
      </c>
      <c r="L1497" s="2" t="s">
        <v>21</v>
      </c>
    </row>
    <row r="1498" spans="1:12" x14ac:dyDescent="0.2">
      <c r="A1498" s="1" t="s">
        <v>205</v>
      </c>
      <c r="B1498" s="2" t="s">
        <v>450</v>
      </c>
      <c r="C1498" s="2" t="s">
        <v>15</v>
      </c>
      <c r="D1498" s="2" t="s">
        <v>1174</v>
      </c>
      <c r="E1498" s="2" t="s">
        <v>395</v>
      </c>
      <c r="F1498" s="2">
        <v>54.8</v>
      </c>
      <c r="G1498" s="2">
        <v>45.2</v>
      </c>
      <c r="H1498" s="2" t="s">
        <v>19</v>
      </c>
      <c r="I1498" s="2">
        <f t="shared" si="46"/>
        <v>1</v>
      </c>
      <c r="J1498" s="2" t="str">
        <f t="shared" si="47"/>
        <v/>
      </c>
      <c r="K1498" s="2">
        <v>2002</v>
      </c>
      <c r="L1498" s="2" t="s">
        <v>21</v>
      </c>
    </row>
    <row r="1499" spans="1:12" x14ac:dyDescent="0.2">
      <c r="A1499" s="1" t="s">
        <v>205</v>
      </c>
      <c r="B1499" s="2" t="s">
        <v>4221</v>
      </c>
      <c r="C1499" s="2" t="s">
        <v>24</v>
      </c>
      <c r="D1499" s="4">
        <v>5000000</v>
      </c>
      <c r="E1499" s="2" t="s">
        <v>3438</v>
      </c>
      <c r="F1499" s="2">
        <v>54.8</v>
      </c>
      <c r="G1499" s="2">
        <v>45.2</v>
      </c>
      <c r="H1499" s="2" t="s">
        <v>26</v>
      </c>
      <c r="I1499" s="2" t="str">
        <f t="shared" si="46"/>
        <v/>
      </c>
      <c r="J1499" s="2">
        <f t="shared" si="47"/>
        <v>1</v>
      </c>
      <c r="K1499" s="2">
        <v>2010</v>
      </c>
      <c r="L1499" s="2" t="s">
        <v>21</v>
      </c>
    </row>
    <row r="1500" spans="1:12" x14ac:dyDescent="0.2">
      <c r="A1500" s="1" t="s">
        <v>280</v>
      </c>
      <c r="B1500" s="2" t="s">
        <v>3491</v>
      </c>
      <c r="C1500" s="2" t="s">
        <v>24</v>
      </c>
      <c r="D1500" s="4">
        <v>152000000</v>
      </c>
      <c r="E1500" s="2" t="s">
        <v>3438</v>
      </c>
      <c r="F1500" s="2">
        <v>54.8</v>
      </c>
      <c r="G1500" s="2">
        <v>45.2</v>
      </c>
      <c r="H1500" s="2" t="s">
        <v>26</v>
      </c>
      <c r="I1500" s="2" t="str">
        <f t="shared" si="46"/>
        <v/>
      </c>
      <c r="J1500" s="2">
        <f t="shared" si="47"/>
        <v>1</v>
      </c>
      <c r="K1500" s="2">
        <v>2008</v>
      </c>
      <c r="L1500" s="2" t="s">
        <v>49</v>
      </c>
    </row>
    <row r="1501" spans="1:12" x14ac:dyDescent="0.2">
      <c r="A1501" s="1" t="s">
        <v>296</v>
      </c>
      <c r="B1501" s="2" t="s">
        <v>841</v>
      </c>
      <c r="C1501" s="2" t="s">
        <v>42</v>
      </c>
      <c r="D1501" s="2" t="s">
        <v>842</v>
      </c>
      <c r="E1501" s="2" t="s">
        <v>395</v>
      </c>
      <c r="F1501" s="2">
        <v>54.8</v>
      </c>
      <c r="G1501" s="2">
        <v>45.2</v>
      </c>
      <c r="H1501" s="2" t="s">
        <v>19</v>
      </c>
      <c r="I1501" s="2">
        <f t="shared" si="46"/>
        <v>1</v>
      </c>
      <c r="J1501" s="2" t="str">
        <f t="shared" si="47"/>
        <v/>
      </c>
      <c r="K1501" s="2">
        <v>2008</v>
      </c>
      <c r="L1501" s="2" t="s">
        <v>21</v>
      </c>
    </row>
    <row r="1502" spans="1:12" x14ac:dyDescent="0.2">
      <c r="A1502" s="1" t="s">
        <v>296</v>
      </c>
      <c r="B1502" s="2" t="s">
        <v>1683</v>
      </c>
      <c r="C1502" s="2" t="s">
        <v>15</v>
      </c>
      <c r="D1502" s="2" t="s">
        <v>1431</v>
      </c>
      <c r="E1502" s="2" t="s">
        <v>1625</v>
      </c>
      <c r="F1502" s="2">
        <v>54.8</v>
      </c>
      <c r="G1502" s="2">
        <v>45.2</v>
      </c>
      <c r="H1502" s="2" t="s">
        <v>19</v>
      </c>
      <c r="I1502" s="2">
        <f t="shared" si="46"/>
        <v>1</v>
      </c>
      <c r="J1502" s="2" t="str">
        <f t="shared" si="47"/>
        <v/>
      </c>
      <c r="K1502" s="2">
        <v>1990</v>
      </c>
      <c r="L1502" s="2" t="s">
        <v>21</v>
      </c>
    </row>
    <row r="1503" spans="1:12" x14ac:dyDescent="0.2">
      <c r="A1503" s="1" t="s">
        <v>296</v>
      </c>
      <c r="B1503" s="2" t="s">
        <v>1683</v>
      </c>
      <c r="C1503" s="2" t="s">
        <v>15</v>
      </c>
      <c r="D1503" s="2" t="s">
        <v>1679</v>
      </c>
      <c r="E1503" s="2" t="s">
        <v>1625</v>
      </c>
      <c r="F1503" s="2">
        <v>54.8</v>
      </c>
      <c r="G1503" s="2">
        <v>45.2</v>
      </c>
      <c r="H1503" s="2" t="s">
        <v>19</v>
      </c>
      <c r="I1503" s="2">
        <f t="shared" si="46"/>
        <v>1</v>
      </c>
      <c r="J1503" s="2" t="str">
        <f t="shared" si="47"/>
        <v/>
      </c>
      <c r="K1503" s="2">
        <v>1990</v>
      </c>
      <c r="L1503" s="2" t="s">
        <v>21</v>
      </c>
    </row>
    <row r="1504" spans="1:12" x14ac:dyDescent="0.2">
      <c r="A1504" s="1" t="s">
        <v>116</v>
      </c>
      <c r="B1504" s="2" t="s">
        <v>4292</v>
      </c>
      <c r="C1504" s="2" t="s">
        <v>15</v>
      </c>
      <c r="D1504" s="2" t="s">
        <v>4293</v>
      </c>
      <c r="E1504" s="2" t="s">
        <v>3438</v>
      </c>
      <c r="F1504" s="2">
        <v>54.8</v>
      </c>
      <c r="G1504" s="2">
        <v>45.2</v>
      </c>
      <c r="H1504" s="2" t="s">
        <v>26</v>
      </c>
      <c r="I1504" s="2" t="str">
        <f t="shared" si="46"/>
        <v/>
      </c>
      <c r="J1504" s="2">
        <f t="shared" si="47"/>
        <v>1</v>
      </c>
      <c r="K1504" s="2">
        <v>2010</v>
      </c>
      <c r="L1504" s="2" t="s">
        <v>21</v>
      </c>
    </row>
    <row r="1505" spans="1:12" x14ac:dyDescent="0.2">
      <c r="A1505" s="1" t="s">
        <v>79</v>
      </c>
      <c r="B1505" s="2" t="s">
        <v>3692</v>
      </c>
      <c r="C1505" s="2" t="s">
        <v>15</v>
      </c>
      <c r="D1505" s="2" t="s">
        <v>4612</v>
      </c>
      <c r="E1505" s="2" t="s">
        <v>3438</v>
      </c>
      <c r="F1505" s="2">
        <v>54.8</v>
      </c>
      <c r="G1505" s="2">
        <v>45.2</v>
      </c>
      <c r="H1505" s="2" t="s">
        <v>26</v>
      </c>
      <c r="I1505" s="2" t="str">
        <f t="shared" si="46"/>
        <v/>
      </c>
      <c r="J1505" s="2">
        <f t="shared" si="47"/>
        <v>1</v>
      </c>
      <c r="K1505" s="2">
        <v>2004</v>
      </c>
      <c r="L1505" s="2" t="s">
        <v>49</v>
      </c>
    </row>
    <row r="1506" spans="1:12" x14ac:dyDescent="0.2">
      <c r="A1506" s="1" t="s">
        <v>79</v>
      </c>
      <c r="B1506" s="2" t="s">
        <v>5712</v>
      </c>
      <c r="C1506" s="2" t="s">
        <v>24</v>
      </c>
      <c r="D1506" s="4">
        <v>497000000</v>
      </c>
      <c r="E1506" s="2" t="s">
        <v>5690</v>
      </c>
      <c r="F1506" s="2">
        <v>54.8</v>
      </c>
      <c r="G1506" s="2">
        <v>45.2</v>
      </c>
      <c r="H1506" s="2" t="s">
        <v>26</v>
      </c>
      <c r="I1506" s="2" t="str">
        <f t="shared" si="46"/>
        <v/>
      </c>
      <c r="J1506" s="2">
        <f t="shared" si="47"/>
        <v>1</v>
      </c>
      <c r="K1506" s="2">
        <v>2012</v>
      </c>
      <c r="L1506" s="2" t="s">
        <v>21</v>
      </c>
    </row>
    <row r="1507" spans="1:12" x14ac:dyDescent="0.2">
      <c r="A1507" s="1" t="s">
        <v>45</v>
      </c>
      <c r="B1507" s="2" t="s">
        <v>549</v>
      </c>
      <c r="C1507" s="2" t="s">
        <v>42</v>
      </c>
      <c r="D1507" s="2" t="s">
        <v>801</v>
      </c>
      <c r="E1507" s="2" t="s">
        <v>395</v>
      </c>
      <c r="F1507" s="2">
        <v>54.8</v>
      </c>
      <c r="G1507" s="2">
        <v>45.2</v>
      </c>
      <c r="H1507" s="2" t="s">
        <v>19</v>
      </c>
      <c r="I1507" s="2">
        <f t="shared" si="46"/>
        <v>1</v>
      </c>
      <c r="J1507" s="2" t="str">
        <f t="shared" si="47"/>
        <v/>
      </c>
      <c r="K1507" s="2">
        <v>2010</v>
      </c>
      <c r="L1507" s="2" t="s">
        <v>49</v>
      </c>
    </row>
    <row r="1508" spans="1:12" x14ac:dyDescent="0.2">
      <c r="A1508" s="1" t="s">
        <v>60</v>
      </c>
      <c r="B1508" s="2" t="s">
        <v>4091</v>
      </c>
      <c r="C1508" s="2" t="s">
        <v>24</v>
      </c>
      <c r="D1508" s="4">
        <v>8100000</v>
      </c>
      <c r="E1508" s="2" t="s">
        <v>3438</v>
      </c>
      <c r="F1508" s="2">
        <v>54.81</v>
      </c>
      <c r="G1508" s="2">
        <v>45.19</v>
      </c>
      <c r="H1508" s="2" t="s">
        <v>26</v>
      </c>
      <c r="I1508" s="2" t="str">
        <f t="shared" si="46"/>
        <v/>
      </c>
      <c r="J1508" s="2">
        <f t="shared" si="47"/>
        <v>1</v>
      </c>
      <c r="K1508" s="2">
        <v>2014</v>
      </c>
      <c r="L1508" s="2" t="s">
        <v>49</v>
      </c>
    </row>
    <row r="1509" spans="1:12" x14ac:dyDescent="0.2">
      <c r="A1509" s="1" t="s">
        <v>339</v>
      </c>
      <c r="B1509" s="2" t="s">
        <v>3514</v>
      </c>
      <c r="C1509" s="2" t="s">
        <v>24</v>
      </c>
      <c r="D1509" s="2">
        <v>17000000</v>
      </c>
      <c r="E1509" s="2" t="s">
        <v>3438</v>
      </c>
      <c r="F1509" s="2">
        <v>54.81</v>
      </c>
      <c r="G1509" s="2">
        <v>45.19</v>
      </c>
      <c r="H1509" s="2" t="s">
        <v>26</v>
      </c>
      <c r="I1509" s="2" t="str">
        <f t="shared" si="46"/>
        <v/>
      </c>
      <c r="J1509" s="2">
        <f t="shared" si="47"/>
        <v>1</v>
      </c>
      <c r="K1509" s="2">
        <v>2020</v>
      </c>
      <c r="L1509" s="2" t="s">
        <v>49</v>
      </c>
    </row>
    <row r="1510" spans="1:12" x14ac:dyDescent="0.2">
      <c r="A1510" s="1" t="s">
        <v>22</v>
      </c>
      <c r="B1510" s="2" t="s">
        <v>3544</v>
      </c>
      <c r="C1510" s="2" t="s">
        <v>24</v>
      </c>
      <c r="D1510" s="2">
        <v>198000000</v>
      </c>
      <c r="E1510" s="2" t="s">
        <v>3438</v>
      </c>
      <c r="F1510" s="2">
        <v>54.83</v>
      </c>
      <c r="G1510" s="2">
        <v>45.17</v>
      </c>
      <c r="H1510" s="2" t="s">
        <v>26</v>
      </c>
      <c r="I1510" s="2" t="str">
        <f t="shared" si="46"/>
        <v/>
      </c>
      <c r="J1510" s="2">
        <f t="shared" si="47"/>
        <v>1</v>
      </c>
      <c r="K1510" s="2">
        <v>2020</v>
      </c>
      <c r="L1510" s="2" t="s">
        <v>49</v>
      </c>
    </row>
    <row r="1511" spans="1:12" x14ac:dyDescent="0.2">
      <c r="A1511" s="1" t="s">
        <v>13</v>
      </c>
      <c r="B1511" s="2" t="s">
        <v>2374</v>
      </c>
      <c r="C1511" s="2" t="s">
        <v>15</v>
      </c>
      <c r="D1511" s="2" t="s">
        <v>2375</v>
      </c>
      <c r="E1511" s="2" t="s">
        <v>2175</v>
      </c>
      <c r="F1511" s="2">
        <v>54.85</v>
      </c>
      <c r="G1511" s="2">
        <v>45.15</v>
      </c>
      <c r="H1511" s="2" t="s">
        <v>19</v>
      </c>
      <c r="I1511" s="2">
        <f t="shared" si="46"/>
        <v>1</v>
      </c>
      <c r="J1511" s="2" t="str">
        <f t="shared" si="47"/>
        <v/>
      </c>
      <c r="K1511" s="2">
        <v>2020</v>
      </c>
      <c r="L1511" s="2" t="s">
        <v>49</v>
      </c>
    </row>
    <row r="1512" spans="1:12" x14ac:dyDescent="0.2">
      <c r="A1512" s="1" t="s">
        <v>242</v>
      </c>
      <c r="B1512" s="2" t="s">
        <v>3537</v>
      </c>
      <c r="C1512" s="2" t="s">
        <v>15</v>
      </c>
      <c r="D1512" s="2" t="s">
        <v>3538</v>
      </c>
      <c r="E1512" s="2" t="s">
        <v>3438</v>
      </c>
      <c r="F1512" s="2">
        <v>54.86</v>
      </c>
      <c r="G1512" s="2">
        <v>45.14</v>
      </c>
      <c r="H1512" s="2" t="s">
        <v>26</v>
      </c>
      <c r="I1512" s="2" t="str">
        <f t="shared" si="46"/>
        <v/>
      </c>
      <c r="J1512" s="2">
        <f t="shared" si="47"/>
        <v>1</v>
      </c>
      <c r="K1512" s="2">
        <v>2020</v>
      </c>
      <c r="L1512" s="2" t="s">
        <v>49</v>
      </c>
    </row>
    <row r="1513" spans="1:12" x14ac:dyDescent="0.2">
      <c r="A1513" s="1" t="s">
        <v>13</v>
      </c>
      <c r="B1513" s="2" t="s">
        <v>2213</v>
      </c>
      <c r="C1513" s="2" t="s">
        <v>15</v>
      </c>
      <c r="D1513" s="2" t="s">
        <v>2214</v>
      </c>
      <c r="E1513" s="2" t="s">
        <v>2175</v>
      </c>
      <c r="F1513" s="2">
        <v>54.86</v>
      </c>
      <c r="G1513" s="2">
        <v>45.14</v>
      </c>
      <c r="H1513" s="2" t="s">
        <v>19</v>
      </c>
      <c r="I1513" s="2">
        <f t="shared" si="46"/>
        <v>1</v>
      </c>
      <c r="J1513" s="2" t="str">
        <f t="shared" si="47"/>
        <v/>
      </c>
      <c r="K1513" s="2">
        <v>2020</v>
      </c>
      <c r="L1513" s="2" t="s">
        <v>21</v>
      </c>
    </row>
    <row r="1514" spans="1:12" x14ac:dyDescent="0.2">
      <c r="A1514" s="1" t="s">
        <v>280</v>
      </c>
      <c r="B1514" s="2" t="s">
        <v>3491</v>
      </c>
      <c r="C1514" s="2" t="s">
        <v>24</v>
      </c>
      <c r="D1514" s="2">
        <v>120000000</v>
      </c>
      <c r="E1514" s="2" t="s">
        <v>3438</v>
      </c>
      <c r="F1514" s="2">
        <v>54.88</v>
      </c>
      <c r="G1514" s="2">
        <v>45.12</v>
      </c>
      <c r="H1514" s="2" t="s">
        <v>26</v>
      </c>
      <c r="I1514" s="2" t="str">
        <f t="shared" si="46"/>
        <v/>
      </c>
      <c r="J1514" s="2">
        <f t="shared" si="47"/>
        <v>1</v>
      </c>
      <c r="K1514" s="2">
        <v>2020</v>
      </c>
      <c r="L1514" s="2" t="s">
        <v>49</v>
      </c>
    </row>
    <row r="1515" spans="1:12" x14ac:dyDescent="0.2">
      <c r="A1515" s="1" t="s">
        <v>511</v>
      </c>
      <c r="B1515" s="2" t="s">
        <v>2858</v>
      </c>
      <c r="C1515" s="2" t="s">
        <v>15</v>
      </c>
      <c r="D1515" s="2" t="s">
        <v>2859</v>
      </c>
      <c r="E1515" s="2" t="s">
        <v>2175</v>
      </c>
      <c r="F1515" s="2">
        <v>54.88</v>
      </c>
      <c r="G1515" s="2">
        <v>45.12</v>
      </c>
      <c r="H1515" s="2" t="s">
        <v>19</v>
      </c>
      <c r="I1515" s="2">
        <f t="shared" si="46"/>
        <v>1</v>
      </c>
      <c r="J1515" s="2" t="str">
        <f t="shared" si="47"/>
        <v/>
      </c>
      <c r="K1515" s="2">
        <v>2016</v>
      </c>
      <c r="L1515" s="2" t="s">
        <v>21</v>
      </c>
    </row>
    <row r="1516" spans="1:12" x14ac:dyDescent="0.2">
      <c r="A1516" s="1" t="s">
        <v>22</v>
      </c>
      <c r="B1516" s="2" t="s">
        <v>1476</v>
      </c>
      <c r="C1516" s="2" t="s">
        <v>15</v>
      </c>
      <c r="D1516" s="2" t="s">
        <v>1477</v>
      </c>
      <c r="E1516" s="2" t="s">
        <v>1474</v>
      </c>
      <c r="F1516" s="2">
        <v>54.89</v>
      </c>
      <c r="G1516" s="2">
        <v>45.11</v>
      </c>
      <c r="H1516" s="2" t="s">
        <v>26</v>
      </c>
      <c r="I1516" s="2" t="str">
        <f t="shared" si="46"/>
        <v/>
      </c>
      <c r="J1516" s="2">
        <f t="shared" si="47"/>
        <v>1</v>
      </c>
      <c r="K1516" s="2">
        <v>2020</v>
      </c>
      <c r="L1516" s="2" t="s">
        <v>49</v>
      </c>
    </row>
    <row r="1517" spans="1:12" x14ac:dyDescent="0.2">
      <c r="A1517" s="1" t="s">
        <v>69</v>
      </c>
      <c r="B1517" s="2" t="s">
        <v>3640</v>
      </c>
      <c r="C1517" s="2" t="s">
        <v>24</v>
      </c>
      <c r="D1517" s="2">
        <v>62000000</v>
      </c>
      <c r="E1517" s="2" t="s">
        <v>3438</v>
      </c>
      <c r="F1517" s="2">
        <v>54.9</v>
      </c>
      <c r="G1517" s="2">
        <v>45.1</v>
      </c>
      <c r="H1517" s="2" t="s">
        <v>26</v>
      </c>
      <c r="I1517" s="2" t="str">
        <f t="shared" si="46"/>
        <v/>
      </c>
      <c r="J1517" s="2">
        <f t="shared" si="47"/>
        <v>1</v>
      </c>
      <c r="K1517" s="2">
        <v>2018</v>
      </c>
      <c r="L1517" s="2" t="s">
        <v>21</v>
      </c>
    </row>
    <row r="1518" spans="1:12" x14ac:dyDescent="0.2">
      <c r="A1518" s="1" t="s">
        <v>91</v>
      </c>
      <c r="B1518" s="2" t="s">
        <v>589</v>
      </c>
      <c r="C1518" s="2" t="s">
        <v>15</v>
      </c>
      <c r="D1518" s="2" t="s">
        <v>744</v>
      </c>
      <c r="E1518" s="2" t="s">
        <v>395</v>
      </c>
      <c r="F1518" s="2">
        <v>54.9</v>
      </c>
      <c r="G1518" s="2">
        <v>45.1</v>
      </c>
      <c r="H1518" s="2" t="s">
        <v>19</v>
      </c>
      <c r="I1518" s="2">
        <f t="shared" si="46"/>
        <v>1</v>
      </c>
      <c r="J1518" s="2" t="str">
        <f t="shared" si="47"/>
        <v/>
      </c>
      <c r="K1518" s="2">
        <v>2010</v>
      </c>
      <c r="L1518" s="2" t="s">
        <v>21</v>
      </c>
    </row>
    <row r="1519" spans="1:12" x14ac:dyDescent="0.2">
      <c r="A1519" s="1" t="s">
        <v>535</v>
      </c>
      <c r="B1519" s="2" t="s">
        <v>4038</v>
      </c>
      <c r="C1519" s="2" t="s">
        <v>24</v>
      </c>
      <c r="D1519" s="4">
        <v>3100000</v>
      </c>
      <c r="E1519" s="2" t="s">
        <v>3438</v>
      </c>
      <c r="F1519" s="2">
        <v>54.9</v>
      </c>
      <c r="G1519" s="2">
        <v>45.1</v>
      </c>
      <c r="H1519" s="2" t="s">
        <v>26</v>
      </c>
      <c r="I1519" s="2" t="str">
        <f t="shared" si="46"/>
        <v/>
      </c>
      <c r="J1519" s="2">
        <f t="shared" si="47"/>
        <v>1</v>
      </c>
      <c r="K1519" s="2">
        <v>2010</v>
      </c>
      <c r="L1519" s="2" t="s">
        <v>21</v>
      </c>
    </row>
    <row r="1520" spans="1:12" x14ac:dyDescent="0.2">
      <c r="A1520" s="1" t="s">
        <v>220</v>
      </c>
      <c r="B1520" s="2" t="s">
        <v>3511</v>
      </c>
      <c r="C1520" s="2" t="s">
        <v>24</v>
      </c>
      <c r="D1520" s="2">
        <v>5350000</v>
      </c>
      <c r="E1520" s="2" t="s">
        <v>3438</v>
      </c>
      <c r="F1520" s="2">
        <v>54.97</v>
      </c>
      <c r="G1520" s="2">
        <v>45.03</v>
      </c>
      <c r="H1520" s="2" t="s">
        <v>26</v>
      </c>
      <c r="I1520" s="2" t="str">
        <f t="shared" si="46"/>
        <v/>
      </c>
      <c r="J1520" s="2">
        <f t="shared" si="47"/>
        <v>1</v>
      </c>
      <c r="K1520" s="2">
        <v>2020</v>
      </c>
      <c r="L1520" s="2" t="s">
        <v>21</v>
      </c>
    </row>
    <row r="1521" spans="1:12" x14ac:dyDescent="0.2">
      <c r="A1521" s="1" t="s">
        <v>13</v>
      </c>
      <c r="B1521" s="2" t="s">
        <v>354</v>
      </c>
      <c r="C1521" s="2" t="s">
        <v>15</v>
      </c>
      <c r="D1521" s="2" t="s">
        <v>355</v>
      </c>
      <c r="E1521" s="2" t="s">
        <v>144</v>
      </c>
      <c r="F1521" s="2">
        <v>55</v>
      </c>
      <c r="G1521" s="2">
        <v>45</v>
      </c>
      <c r="H1521" s="2" t="s">
        <v>26</v>
      </c>
      <c r="I1521" s="2" t="str">
        <f t="shared" si="46"/>
        <v/>
      </c>
      <c r="J1521" s="2">
        <f t="shared" si="47"/>
        <v>1</v>
      </c>
      <c r="K1521" s="2">
        <v>2003</v>
      </c>
      <c r="L1521" s="2" t="s">
        <v>36</v>
      </c>
    </row>
    <row r="1522" spans="1:12" x14ac:dyDescent="0.2">
      <c r="A1522" s="1" t="s">
        <v>150</v>
      </c>
      <c r="B1522" s="2" t="s">
        <v>160</v>
      </c>
      <c r="C1522" s="2" t="s">
        <v>15</v>
      </c>
      <c r="D1522" s="2" t="s">
        <v>161</v>
      </c>
      <c r="E1522" s="2" t="s">
        <v>144</v>
      </c>
      <c r="F1522" s="2">
        <v>55</v>
      </c>
      <c r="G1522" s="2">
        <v>45</v>
      </c>
      <c r="H1522" s="2" t="s">
        <v>26</v>
      </c>
      <c r="I1522" s="2" t="str">
        <f t="shared" si="46"/>
        <v/>
      </c>
      <c r="J1522" s="2">
        <f t="shared" si="47"/>
        <v>1</v>
      </c>
      <c r="K1522" s="2">
        <v>2020</v>
      </c>
      <c r="L1522" s="2" t="s">
        <v>21</v>
      </c>
    </row>
    <row r="1523" spans="1:12" x14ac:dyDescent="0.2">
      <c r="A1523" s="1" t="s">
        <v>217</v>
      </c>
      <c r="B1523" s="2" t="s">
        <v>538</v>
      </c>
      <c r="C1523" s="2" t="s">
        <v>15</v>
      </c>
      <c r="D1523" s="2" t="s">
        <v>796</v>
      </c>
      <c r="E1523" s="2" t="s">
        <v>395</v>
      </c>
      <c r="F1523" s="2">
        <v>55</v>
      </c>
      <c r="G1523" s="2">
        <v>45</v>
      </c>
      <c r="H1523" s="2" t="s">
        <v>19</v>
      </c>
      <c r="I1523" s="2">
        <f t="shared" si="46"/>
        <v>1</v>
      </c>
      <c r="J1523" s="2" t="str">
        <f t="shared" si="47"/>
        <v/>
      </c>
      <c r="K1523" s="2">
        <v>2010</v>
      </c>
      <c r="L1523" s="2" t="s">
        <v>21</v>
      </c>
    </row>
    <row r="1524" spans="1:12" x14ac:dyDescent="0.2">
      <c r="A1524" s="1" t="s">
        <v>79</v>
      </c>
      <c r="B1524" s="2" t="s">
        <v>153</v>
      </c>
      <c r="C1524" s="2" t="s">
        <v>15</v>
      </c>
      <c r="D1524" s="2" t="s">
        <v>210</v>
      </c>
      <c r="E1524" s="2" t="s">
        <v>144</v>
      </c>
      <c r="F1524" s="2">
        <v>55</v>
      </c>
      <c r="G1524" s="2">
        <v>45</v>
      </c>
      <c r="H1524" s="2" t="s">
        <v>26</v>
      </c>
      <c r="I1524" s="2" t="str">
        <f t="shared" si="46"/>
        <v/>
      </c>
      <c r="J1524" s="2">
        <f t="shared" si="47"/>
        <v>1</v>
      </c>
      <c r="K1524" s="2">
        <v>2016</v>
      </c>
      <c r="L1524" s="2" t="s">
        <v>21</v>
      </c>
    </row>
    <row r="1525" spans="1:12" x14ac:dyDescent="0.2">
      <c r="A1525" s="1" t="s">
        <v>83</v>
      </c>
      <c r="B1525" s="2" t="s">
        <v>84</v>
      </c>
      <c r="C1525" s="2" t="s">
        <v>24</v>
      </c>
      <c r="D1525" s="4">
        <v>122755000</v>
      </c>
      <c r="E1525" s="2" t="s">
        <v>1453</v>
      </c>
      <c r="F1525" s="2">
        <v>55</v>
      </c>
      <c r="G1525" s="2">
        <v>45</v>
      </c>
      <c r="H1525" s="2" t="s">
        <v>26</v>
      </c>
      <c r="I1525" s="2" t="str">
        <f t="shared" si="46"/>
        <v/>
      </c>
      <c r="J1525" s="2">
        <f t="shared" si="47"/>
        <v>1</v>
      </c>
      <c r="K1525" s="2">
        <v>2002</v>
      </c>
      <c r="L1525" s="2" t="s">
        <v>21</v>
      </c>
    </row>
    <row r="1526" spans="1:12" x14ac:dyDescent="0.2">
      <c r="A1526" s="1" t="s">
        <v>535</v>
      </c>
      <c r="B1526" s="2" t="s">
        <v>4104</v>
      </c>
      <c r="C1526" s="2" t="s">
        <v>24</v>
      </c>
      <c r="D1526" s="4">
        <v>3700000</v>
      </c>
      <c r="E1526" s="2" t="s">
        <v>3438</v>
      </c>
      <c r="F1526" s="2">
        <v>55</v>
      </c>
      <c r="G1526" s="2">
        <v>45</v>
      </c>
      <c r="H1526" s="2" t="s">
        <v>19</v>
      </c>
      <c r="I1526" s="2">
        <f t="shared" si="46"/>
        <v>1</v>
      </c>
      <c r="J1526" s="2" t="str">
        <f t="shared" si="47"/>
        <v/>
      </c>
      <c r="K1526" s="2">
        <v>2004</v>
      </c>
      <c r="L1526" s="2" t="s">
        <v>49</v>
      </c>
    </row>
    <row r="1527" spans="1:12" x14ac:dyDescent="0.2">
      <c r="A1527" s="1" t="s">
        <v>23</v>
      </c>
      <c r="B1527" s="2" t="s">
        <v>23</v>
      </c>
      <c r="C1527" s="2" t="s">
        <v>24</v>
      </c>
      <c r="D1527" s="4">
        <v>500000000</v>
      </c>
      <c r="E1527" s="2" t="s">
        <v>1956</v>
      </c>
      <c r="F1527" s="2">
        <v>55</v>
      </c>
      <c r="G1527" s="2">
        <v>45</v>
      </c>
      <c r="H1527" s="2" t="s">
        <v>19</v>
      </c>
      <c r="I1527" s="2">
        <f t="shared" si="46"/>
        <v>1</v>
      </c>
      <c r="J1527" s="2" t="str">
        <f t="shared" si="47"/>
        <v/>
      </c>
      <c r="K1527" s="2">
        <v>1988</v>
      </c>
      <c r="L1527" s="2" t="s">
        <v>21</v>
      </c>
    </row>
    <row r="1528" spans="1:12" x14ac:dyDescent="0.2">
      <c r="A1528" s="1" t="s">
        <v>672</v>
      </c>
      <c r="B1528" s="2" t="s">
        <v>4209</v>
      </c>
      <c r="C1528" s="2" t="s">
        <v>24</v>
      </c>
      <c r="D1528" s="4">
        <v>8000000</v>
      </c>
      <c r="E1528" s="2" t="s">
        <v>3438</v>
      </c>
      <c r="F1528" s="2">
        <v>55.1</v>
      </c>
      <c r="G1528" s="2">
        <v>45</v>
      </c>
      <c r="H1528" s="2" t="s">
        <v>19</v>
      </c>
      <c r="I1528" s="2">
        <f t="shared" si="46"/>
        <v>1</v>
      </c>
      <c r="J1528" s="2" t="str">
        <f t="shared" si="47"/>
        <v/>
      </c>
      <c r="K1528" s="2">
        <v>2012</v>
      </c>
      <c r="L1528" s="2" t="s">
        <v>21</v>
      </c>
    </row>
    <row r="1529" spans="1:12" x14ac:dyDescent="0.2">
      <c r="A1529" s="1" t="s">
        <v>69</v>
      </c>
      <c r="B1529" s="2" t="s">
        <v>4005</v>
      </c>
      <c r="C1529" s="2" t="s">
        <v>24</v>
      </c>
      <c r="D1529" s="4">
        <v>58000000</v>
      </c>
      <c r="E1529" s="2" t="s">
        <v>3438</v>
      </c>
      <c r="F1529" s="2">
        <v>55.03</v>
      </c>
      <c r="G1529" s="2">
        <v>44.97</v>
      </c>
      <c r="H1529" s="2" t="s">
        <v>19</v>
      </c>
      <c r="I1529" s="2">
        <f t="shared" si="46"/>
        <v>1</v>
      </c>
      <c r="J1529" s="2" t="str">
        <f t="shared" si="47"/>
        <v/>
      </c>
      <c r="K1529" s="2">
        <v>2016</v>
      </c>
      <c r="L1529" s="2" t="s">
        <v>21</v>
      </c>
    </row>
    <row r="1530" spans="1:12" x14ac:dyDescent="0.2">
      <c r="A1530" s="1" t="s">
        <v>91</v>
      </c>
      <c r="B1530" s="2" t="s">
        <v>3657</v>
      </c>
      <c r="C1530" s="2" t="s">
        <v>24</v>
      </c>
      <c r="D1530" s="2">
        <v>99000000</v>
      </c>
      <c r="E1530" s="2" t="s">
        <v>3438</v>
      </c>
      <c r="F1530" s="2">
        <v>55.07</v>
      </c>
      <c r="G1530" s="2">
        <v>44.93</v>
      </c>
      <c r="H1530" s="2" t="s">
        <v>19</v>
      </c>
      <c r="I1530" s="2">
        <f t="shared" si="46"/>
        <v>1</v>
      </c>
      <c r="J1530" s="2" t="str">
        <f t="shared" si="47"/>
        <v/>
      </c>
      <c r="K1530" s="2">
        <v>2018</v>
      </c>
      <c r="L1530" s="2" t="s">
        <v>49</v>
      </c>
    </row>
    <row r="1531" spans="1:12" x14ac:dyDescent="0.2">
      <c r="A1531" s="1" t="s">
        <v>391</v>
      </c>
      <c r="B1531" s="2" t="s">
        <v>1504</v>
      </c>
      <c r="C1531" s="2" t="s">
        <v>24</v>
      </c>
      <c r="D1531" s="4">
        <v>6610000</v>
      </c>
      <c r="E1531" s="2" t="s">
        <v>3438</v>
      </c>
      <c r="F1531" s="2">
        <v>55.1</v>
      </c>
      <c r="G1531" s="2">
        <v>44.9</v>
      </c>
      <c r="H1531" s="2" t="s">
        <v>26</v>
      </c>
      <c r="I1531" s="2" t="str">
        <f t="shared" si="46"/>
        <v/>
      </c>
      <c r="J1531" s="2">
        <f t="shared" si="47"/>
        <v>1</v>
      </c>
      <c r="K1531" s="2">
        <v>2000</v>
      </c>
      <c r="L1531" s="2" t="s">
        <v>21</v>
      </c>
    </row>
    <row r="1532" spans="1:12" x14ac:dyDescent="0.2">
      <c r="A1532" s="1" t="s">
        <v>60</v>
      </c>
      <c r="B1532" s="2" t="s">
        <v>4235</v>
      </c>
      <c r="C1532" s="2" t="s">
        <v>24</v>
      </c>
      <c r="D1532" s="4">
        <v>149000000</v>
      </c>
      <c r="E1532" s="2" t="s">
        <v>3438</v>
      </c>
      <c r="F1532" s="2">
        <v>55.1</v>
      </c>
      <c r="G1532" s="2">
        <v>44.9</v>
      </c>
      <c r="H1532" s="2" t="s">
        <v>19</v>
      </c>
      <c r="I1532" s="2">
        <f t="shared" si="46"/>
        <v>1</v>
      </c>
      <c r="J1532" s="2" t="str">
        <f t="shared" si="47"/>
        <v/>
      </c>
      <c r="K1532" s="2">
        <v>2012</v>
      </c>
      <c r="L1532" s="2" t="s">
        <v>49</v>
      </c>
    </row>
    <row r="1533" spans="1:12" x14ac:dyDescent="0.2">
      <c r="A1533" s="1" t="s">
        <v>217</v>
      </c>
      <c r="B1533" s="2" t="s">
        <v>538</v>
      </c>
      <c r="C1533" s="2" t="s">
        <v>15</v>
      </c>
      <c r="D1533" s="2" t="s">
        <v>1177</v>
      </c>
      <c r="E1533" s="2" t="s">
        <v>4991</v>
      </c>
      <c r="F1533" s="2">
        <v>55.1</v>
      </c>
      <c r="G1533" s="2">
        <v>44.9</v>
      </c>
      <c r="H1533" s="2" t="s">
        <v>26</v>
      </c>
      <c r="I1533" s="2" t="str">
        <f t="shared" si="46"/>
        <v/>
      </c>
      <c r="J1533" s="2">
        <f t="shared" si="47"/>
        <v>1</v>
      </c>
      <c r="K1533" s="2">
        <v>2009</v>
      </c>
      <c r="L1533" s="2" t="s">
        <v>36</v>
      </c>
    </row>
    <row r="1534" spans="1:12" x14ac:dyDescent="0.2">
      <c r="A1534" s="1" t="s">
        <v>491</v>
      </c>
      <c r="B1534" s="2" t="s">
        <v>519</v>
      </c>
      <c r="C1534" s="2" t="s">
        <v>42</v>
      </c>
      <c r="D1534" s="2" t="s">
        <v>1925</v>
      </c>
      <c r="E1534" s="2" t="s">
        <v>1811</v>
      </c>
      <c r="F1534" s="2">
        <v>55.1</v>
      </c>
      <c r="G1534" s="2">
        <v>44.9</v>
      </c>
      <c r="H1534" s="2" t="s">
        <v>26</v>
      </c>
      <c r="I1534" s="2" t="str">
        <f t="shared" si="46"/>
        <v/>
      </c>
      <c r="J1534" s="2">
        <f t="shared" si="47"/>
        <v>1</v>
      </c>
      <c r="K1534" s="2">
        <v>1998</v>
      </c>
      <c r="L1534" s="2" t="s">
        <v>49</v>
      </c>
    </row>
    <row r="1535" spans="1:12" x14ac:dyDescent="0.2">
      <c r="A1535" s="1" t="s">
        <v>223</v>
      </c>
      <c r="B1535" s="2" t="s">
        <v>3517</v>
      </c>
      <c r="C1535" s="2" t="s">
        <v>24</v>
      </c>
      <c r="D1535" s="2">
        <v>6200000</v>
      </c>
      <c r="E1535" s="2" t="s">
        <v>3438</v>
      </c>
      <c r="F1535" s="2">
        <v>55.1</v>
      </c>
      <c r="G1535" s="2">
        <v>44.9</v>
      </c>
      <c r="H1535" s="2" t="s">
        <v>19</v>
      </c>
      <c r="I1535" s="2">
        <f t="shared" si="46"/>
        <v>1</v>
      </c>
      <c r="J1535" s="2" t="str">
        <f t="shared" si="47"/>
        <v/>
      </c>
      <c r="K1535" s="2">
        <v>2020</v>
      </c>
      <c r="L1535" s="2" t="s">
        <v>21</v>
      </c>
    </row>
    <row r="1536" spans="1:12" x14ac:dyDescent="0.2">
      <c r="A1536" s="1" t="s">
        <v>100</v>
      </c>
      <c r="B1536" s="2" t="s">
        <v>1553</v>
      </c>
      <c r="C1536" s="2" t="s">
        <v>15</v>
      </c>
      <c r="D1536" s="2" t="s">
        <v>1554</v>
      </c>
      <c r="E1536" s="2" t="s">
        <v>1474</v>
      </c>
      <c r="F1536" s="2">
        <v>55.1</v>
      </c>
      <c r="G1536" s="2">
        <v>44.9</v>
      </c>
      <c r="H1536" s="2" t="s">
        <v>26</v>
      </c>
      <c r="I1536" s="2" t="str">
        <f t="shared" si="46"/>
        <v/>
      </c>
      <c r="J1536" s="2">
        <f t="shared" si="47"/>
        <v>1</v>
      </c>
      <c r="K1536" s="2">
        <v>2002</v>
      </c>
      <c r="L1536" s="2" t="s">
        <v>49</v>
      </c>
    </row>
    <row r="1537" spans="1:12" x14ac:dyDescent="0.2">
      <c r="A1537" s="1" t="s">
        <v>111</v>
      </c>
      <c r="B1537" s="2" t="s">
        <v>3837</v>
      </c>
      <c r="C1537" s="2" t="s">
        <v>24</v>
      </c>
      <c r="D1537" s="4">
        <v>71100000</v>
      </c>
      <c r="E1537" s="2" t="s">
        <v>3438</v>
      </c>
      <c r="F1537" s="2">
        <v>55.1</v>
      </c>
      <c r="G1537" s="2">
        <v>44.9</v>
      </c>
      <c r="H1537" s="2" t="s">
        <v>26</v>
      </c>
      <c r="I1537" s="2" t="str">
        <f t="shared" si="46"/>
        <v/>
      </c>
      <c r="J1537" s="2">
        <f t="shared" si="47"/>
        <v>1</v>
      </c>
      <c r="K1537" s="2">
        <v>2006</v>
      </c>
      <c r="L1537" s="2" t="s">
        <v>21</v>
      </c>
    </row>
    <row r="1538" spans="1:12" x14ac:dyDescent="0.2">
      <c r="A1538" s="1" t="s">
        <v>111</v>
      </c>
      <c r="B1538" s="2" t="s">
        <v>3548</v>
      </c>
      <c r="C1538" s="2" t="s">
        <v>24</v>
      </c>
      <c r="D1538" s="4">
        <v>25500000</v>
      </c>
      <c r="E1538" s="2" t="s">
        <v>3438</v>
      </c>
      <c r="F1538" s="2">
        <v>55.1</v>
      </c>
      <c r="G1538" s="2">
        <v>44.9</v>
      </c>
      <c r="H1538" s="2" t="s">
        <v>26</v>
      </c>
      <c r="I1538" s="2" t="str">
        <f t="shared" ref="I1538:I1601" si="48" xml:space="preserve"> IF(H1538="Pass", 1, "")</f>
        <v/>
      </c>
      <c r="J1538" s="2">
        <f t="shared" ref="J1538:J1601" si="49" xml:space="preserve"> IF(H1538="Fail", 1, "")</f>
        <v>1</v>
      </c>
      <c r="K1538" s="2">
        <v>1990</v>
      </c>
      <c r="L1538" s="2" t="s">
        <v>21</v>
      </c>
    </row>
    <row r="1539" spans="1:12" x14ac:dyDescent="0.2">
      <c r="A1539" s="1" t="s">
        <v>22</v>
      </c>
      <c r="B1539" s="2" t="s">
        <v>1629</v>
      </c>
      <c r="C1539" s="2" t="s">
        <v>15</v>
      </c>
      <c r="D1539" s="2" t="s">
        <v>1630</v>
      </c>
      <c r="E1539" s="2" t="s">
        <v>1625</v>
      </c>
      <c r="F1539" s="2">
        <v>55.11</v>
      </c>
      <c r="G1539" s="2">
        <v>44.89</v>
      </c>
      <c r="H1539" s="2" t="s">
        <v>19</v>
      </c>
      <c r="I1539" s="2">
        <f t="shared" si="48"/>
        <v>1</v>
      </c>
      <c r="J1539" s="2" t="str">
        <f t="shared" si="49"/>
        <v/>
      </c>
      <c r="K1539" s="2">
        <v>2018</v>
      </c>
      <c r="L1539" s="2" t="s">
        <v>49</v>
      </c>
    </row>
    <row r="1540" spans="1:12" x14ac:dyDescent="0.2">
      <c r="A1540" s="1" t="s">
        <v>32</v>
      </c>
      <c r="B1540" s="2" t="s">
        <v>1583</v>
      </c>
      <c r="C1540" s="2" t="s">
        <v>24</v>
      </c>
      <c r="D1540" s="2">
        <v>75000000</v>
      </c>
      <c r="E1540" s="2" t="s">
        <v>3438</v>
      </c>
      <c r="F1540" s="2">
        <v>55.12</v>
      </c>
      <c r="G1540" s="2">
        <v>44.88</v>
      </c>
      <c r="H1540" s="2" t="s">
        <v>19</v>
      </c>
      <c r="I1540" s="2">
        <f t="shared" si="48"/>
        <v>1</v>
      </c>
      <c r="J1540" s="2" t="str">
        <f t="shared" si="49"/>
        <v/>
      </c>
      <c r="K1540" s="2">
        <v>2020</v>
      </c>
      <c r="L1540" s="2" t="s">
        <v>49</v>
      </c>
    </row>
    <row r="1541" spans="1:12" x14ac:dyDescent="0.2">
      <c r="A1541" s="1" t="s">
        <v>339</v>
      </c>
      <c r="B1541" s="2" t="s">
        <v>3556</v>
      </c>
      <c r="C1541" s="2" t="s">
        <v>24</v>
      </c>
      <c r="D1541" s="2">
        <v>75000000</v>
      </c>
      <c r="E1541" s="2" t="s">
        <v>3438</v>
      </c>
      <c r="F1541" s="2">
        <v>55.15</v>
      </c>
      <c r="G1541" s="2">
        <v>44.85</v>
      </c>
      <c r="H1541" s="2" t="s">
        <v>19</v>
      </c>
      <c r="I1541" s="2">
        <f t="shared" si="48"/>
        <v>1</v>
      </c>
      <c r="J1541" s="2" t="str">
        <f t="shared" si="49"/>
        <v/>
      </c>
      <c r="K1541" s="2">
        <v>2020</v>
      </c>
      <c r="L1541" s="2" t="s">
        <v>49</v>
      </c>
    </row>
    <row r="1542" spans="1:12" x14ac:dyDescent="0.2">
      <c r="A1542" s="1" t="s">
        <v>242</v>
      </c>
      <c r="B1542" s="2" t="s">
        <v>684</v>
      </c>
      <c r="C1542" s="2" t="s">
        <v>1230</v>
      </c>
      <c r="D1542" s="2" t="s">
        <v>1940</v>
      </c>
      <c r="E1542" s="2" t="s">
        <v>1811</v>
      </c>
      <c r="F1542" s="2">
        <v>55.2</v>
      </c>
      <c r="G1542" s="2">
        <v>44.8</v>
      </c>
      <c r="H1542" s="2" t="s">
        <v>26</v>
      </c>
      <c r="I1542" s="2" t="str">
        <f t="shared" si="48"/>
        <v/>
      </c>
      <c r="J1542" s="2">
        <f t="shared" si="49"/>
        <v>1</v>
      </c>
      <c r="K1542" s="2">
        <v>1994</v>
      </c>
      <c r="L1542" s="2" t="s">
        <v>21</v>
      </c>
    </row>
    <row r="1543" spans="1:12" x14ac:dyDescent="0.2">
      <c r="A1543" s="1" t="s">
        <v>205</v>
      </c>
      <c r="B1543" s="2" t="s">
        <v>450</v>
      </c>
      <c r="C1543" s="2" t="s">
        <v>42</v>
      </c>
      <c r="D1543" s="2" t="s">
        <v>442</v>
      </c>
      <c r="E1543" s="2" t="s">
        <v>395</v>
      </c>
      <c r="F1543" s="2">
        <v>55.2</v>
      </c>
      <c r="G1543" s="2">
        <v>44.8</v>
      </c>
      <c r="H1543" s="2" t="s">
        <v>19</v>
      </c>
      <c r="I1543" s="2">
        <f t="shared" si="48"/>
        <v>1</v>
      </c>
      <c r="J1543" s="2" t="str">
        <f t="shared" si="49"/>
        <v/>
      </c>
      <c r="K1543" s="2">
        <v>2014</v>
      </c>
      <c r="L1543" s="2" t="s">
        <v>21</v>
      </c>
    </row>
    <row r="1544" spans="1:12" x14ac:dyDescent="0.2">
      <c r="A1544" s="1" t="s">
        <v>13</v>
      </c>
      <c r="B1544" s="2" t="s">
        <v>4715</v>
      </c>
      <c r="C1544" s="2" t="s">
        <v>24</v>
      </c>
      <c r="D1544" s="4">
        <v>25000000</v>
      </c>
      <c r="E1544" s="2" t="s">
        <v>3438</v>
      </c>
      <c r="F1544" s="2">
        <v>55.2</v>
      </c>
      <c r="G1544" s="2">
        <v>44.8</v>
      </c>
      <c r="H1544" s="2" t="s">
        <v>19</v>
      </c>
      <c r="I1544" s="2">
        <f t="shared" si="48"/>
        <v>1</v>
      </c>
      <c r="J1544" s="2" t="str">
        <f t="shared" si="49"/>
        <v/>
      </c>
      <c r="K1544" s="2">
        <v>2001</v>
      </c>
      <c r="L1544" s="2" t="s">
        <v>36</v>
      </c>
    </row>
    <row r="1545" spans="1:12" x14ac:dyDescent="0.2">
      <c r="A1545" s="1" t="s">
        <v>66</v>
      </c>
      <c r="B1545" s="2" t="s">
        <v>1489</v>
      </c>
      <c r="C1545" s="2" t="s">
        <v>24</v>
      </c>
      <c r="D1545" s="4">
        <v>3500000</v>
      </c>
      <c r="E1545" s="2" t="s">
        <v>1811</v>
      </c>
      <c r="F1545" s="2">
        <v>55.2</v>
      </c>
      <c r="G1545" s="2">
        <v>44.8</v>
      </c>
      <c r="H1545" s="2" t="s">
        <v>26</v>
      </c>
      <c r="I1545" s="2" t="str">
        <f t="shared" si="48"/>
        <v/>
      </c>
      <c r="J1545" s="2">
        <f t="shared" si="49"/>
        <v>1</v>
      </c>
      <c r="K1545" s="2">
        <v>2014</v>
      </c>
      <c r="L1545" s="2" t="s">
        <v>21</v>
      </c>
    </row>
    <row r="1546" spans="1:12" x14ac:dyDescent="0.2">
      <c r="A1546" s="1" t="s">
        <v>2918</v>
      </c>
      <c r="B1546" s="2" t="s">
        <v>3228</v>
      </c>
      <c r="C1546" s="2" t="s">
        <v>15</v>
      </c>
      <c r="D1546" s="2" t="s">
        <v>3229</v>
      </c>
      <c r="E1546" s="2" t="s">
        <v>2175</v>
      </c>
      <c r="F1546" s="2">
        <v>55.2</v>
      </c>
      <c r="G1546" s="2">
        <v>44.8</v>
      </c>
      <c r="H1546" s="2" t="s">
        <v>26</v>
      </c>
      <c r="I1546" s="2" t="str">
        <f t="shared" si="48"/>
        <v/>
      </c>
      <c r="J1546" s="2">
        <f t="shared" si="49"/>
        <v>1</v>
      </c>
      <c r="K1546" s="2">
        <v>1990</v>
      </c>
      <c r="L1546" s="2" t="s">
        <v>21</v>
      </c>
    </row>
    <row r="1547" spans="1:12" x14ac:dyDescent="0.2">
      <c r="A1547" s="1" t="s">
        <v>22</v>
      </c>
      <c r="B1547" s="2" t="s">
        <v>4456</v>
      </c>
      <c r="C1547" s="2" t="s">
        <v>24</v>
      </c>
      <c r="D1547" s="4">
        <v>67300000</v>
      </c>
      <c r="E1547" s="2" t="s">
        <v>3438</v>
      </c>
      <c r="F1547" s="2">
        <v>55.2</v>
      </c>
      <c r="G1547" s="2">
        <v>44.8</v>
      </c>
      <c r="H1547" s="2" t="s">
        <v>19</v>
      </c>
      <c r="I1547" s="2">
        <f t="shared" si="48"/>
        <v>1</v>
      </c>
      <c r="J1547" s="2" t="str">
        <f t="shared" si="49"/>
        <v/>
      </c>
      <c r="K1547" s="2">
        <v>2008</v>
      </c>
      <c r="L1547" s="2" t="s">
        <v>49</v>
      </c>
    </row>
    <row r="1548" spans="1:12" x14ac:dyDescent="0.2">
      <c r="A1548" s="1" t="s">
        <v>150</v>
      </c>
      <c r="B1548" s="2" t="s">
        <v>5078</v>
      </c>
      <c r="C1548" s="2" t="s">
        <v>15</v>
      </c>
      <c r="D1548" s="2" t="s">
        <v>5560</v>
      </c>
      <c r="E1548" s="2" t="s">
        <v>4991</v>
      </c>
      <c r="F1548" s="2">
        <v>55.2</v>
      </c>
      <c r="G1548" s="2">
        <v>44.8</v>
      </c>
      <c r="H1548" s="2" t="s">
        <v>26</v>
      </c>
      <c r="I1548" s="2" t="str">
        <f t="shared" si="48"/>
        <v/>
      </c>
      <c r="J1548" s="2">
        <f t="shared" si="49"/>
        <v>1</v>
      </c>
      <c r="K1548" s="2">
        <v>2002</v>
      </c>
      <c r="L1548" s="2" t="s">
        <v>21</v>
      </c>
    </row>
    <row r="1549" spans="1:12" x14ac:dyDescent="0.2">
      <c r="A1549" s="1" t="s">
        <v>69</v>
      </c>
      <c r="B1549" s="2" t="s">
        <v>4322</v>
      </c>
      <c r="C1549" s="2" t="s">
        <v>24</v>
      </c>
      <c r="D1549" s="4">
        <v>3000000</v>
      </c>
      <c r="E1549" s="2" t="s">
        <v>3438</v>
      </c>
      <c r="F1549" s="2">
        <v>55.2</v>
      </c>
      <c r="G1549" s="2">
        <v>44.8</v>
      </c>
      <c r="H1549" s="2" t="s">
        <v>26</v>
      </c>
      <c r="I1549" s="2" t="str">
        <f t="shared" si="48"/>
        <v/>
      </c>
      <c r="J1549" s="2">
        <f t="shared" si="49"/>
        <v>1</v>
      </c>
      <c r="K1549" s="2">
        <v>2000</v>
      </c>
      <c r="L1549" s="2" t="s">
        <v>21</v>
      </c>
    </row>
    <row r="1550" spans="1:12" x14ac:dyDescent="0.2">
      <c r="A1550" s="1" t="s">
        <v>32</v>
      </c>
      <c r="B1550" s="2" t="s">
        <v>462</v>
      </c>
      <c r="C1550" s="2" t="s">
        <v>15</v>
      </c>
      <c r="D1550" s="2" t="s">
        <v>1186</v>
      </c>
      <c r="E1550" s="2" t="s">
        <v>395</v>
      </c>
      <c r="F1550" s="2">
        <v>55.2</v>
      </c>
      <c r="G1550" s="2">
        <v>44.8</v>
      </c>
      <c r="H1550" s="2" t="s">
        <v>19</v>
      </c>
      <c r="I1550" s="2">
        <f t="shared" si="48"/>
        <v>1</v>
      </c>
      <c r="J1550" s="2" t="str">
        <f t="shared" si="49"/>
        <v/>
      </c>
      <c r="K1550" s="2">
        <v>2002</v>
      </c>
      <c r="L1550" s="2" t="s">
        <v>49</v>
      </c>
    </row>
    <row r="1551" spans="1:12" x14ac:dyDescent="0.2">
      <c r="A1551" s="1" t="s">
        <v>108</v>
      </c>
      <c r="B1551" s="2" t="s">
        <v>802</v>
      </c>
      <c r="C1551" s="2" t="s">
        <v>42</v>
      </c>
      <c r="D1551" s="2" t="s">
        <v>694</v>
      </c>
      <c r="E1551" s="2" t="s">
        <v>395</v>
      </c>
      <c r="F1551" s="2">
        <v>55.2</v>
      </c>
      <c r="G1551" s="2">
        <v>44.8</v>
      </c>
      <c r="H1551" s="2" t="s">
        <v>19</v>
      </c>
      <c r="I1551" s="2">
        <f t="shared" si="48"/>
        <v>1</v>
      </c>
      <c r="J1551" s="2" t="str">
        <f t="shared" si="49"/>
        <v/>
      </c>
      <c r="K1551" s="2">
        <v>2010</v>
      </c>
      <c r="L1551" s="2" t="s">
        <v>49</v>
      </c>
    </row>
    <row r="1552" spans="1:12" x14ac:dyDescent="0.2">
      <c r="A1552" s="1" t="s">
        <v>23</v>
      </c>
      <c r="B1552" s="2" t="s">
        <v>23</v>
      </c>
      <c r="C1552" s="2" t="s">
        <v>24</v>
      </c>
      <c r="D1552" s="4">
        <v>9000000000</v>
      </c>
      <c r="E1552" s="2" t="s">
        <v>3438</v>
      </c>
      <c r="F1552" s="2">
        <v>55.2</v>
      </c>
      <c r="G1552" s="2">
        <v>44.8</v>
      </c>
      <c r="H1552" s="2" t="s">
        <v>19</v>
      </c>
      <c r="I1552" s="2">
        <f t="shared" si="48"/>
        <v>1</v>
      </c>
      <c r="J1552" s="2" t="str">
        <f t="shared" si="49"/>
        <v/>
      </c>
      <c r="K1552" s="2">
        <v>2016</v>
      </c>
      <c r="L1552" s="2" t="s">
        <v>21</v>
      </c>
    </row>
    <row r="1553" spans="1:12" x14ac:dyDescent="0.2">
      <c r="A1553" s="1" t="s">
        <v>672</v>
      </c>
      <c r="B1553" s="2" t="s">
        <v>4301</v>
      </c>
      <c r="C1553" s="2" t="s">
        <v>24</v>
      </c>
      <c r="D1553" s="4">
        <v>7800000</v>
      </c>
      <c r="E1553" s="2" t="s">
        <v>3438</v>
      </c>
      <c r="F1553" s="2">
        <v>55.2</v>
      </c>
      <c r="G1553" s="2">
        <v>44.8</v>
      </c>
      <c r="H1553" s="2" t="s">
        <v>19</v>
      </c>
      <c r="I1553" s="2">
        <f t="shared" si="48"/>
        <v>1</v>
      </c>
      <c r="J1553" s="2" t="str">
        <f t="shared" si="49"/>
        <v/>
      </c>
      <c r="K1553" s="2">
        <v>2010</v>
      </c>
      <c r="L1553" s="2" t="s">
        <v>21</v>
      </c>
    </row>
    <row r="1554" spans="1:12" x14ac:dyDescent="0.2">
      <c r="A1554" s="1" t="s">
        <v>111</v>
      </c>
      <c r="B1554" s="2" t="s">
        <v>1122</v>
      </c>
      <c r="C1554" s="2" t="s">
        <v>15</v>
      </c>
      <c r="D1554" s="2" t="s">
        <v>1138</v>
      </c>
      <c r="E1554" s="2" t="s">
        <v>395</v>
      </c>
      <c r="F1554" s="2">
        <v>55.2</v>
      </c>
      <c r="G1554" s="2">
        <v>44.8</v>
      </c>
      <c r="H1554" s="2" t="s">
        <v>19</v>
      </c>
      <c r="I1554" s="2">
        <f t="shared" si="48"/>
        <v>1</v>
      </c>
      <c r="J1554" s="2" t="str">
        <f t="shared" si="49"/>
        <v/>
      </c>
      <c r="K1554" s="2">
        <v>2002</v>
      </c>
      <c r="L1554" s="2" t="s">
        <v>21</v>
      </c>
    </row>
    <row r="1555" spans="1:12" x14ac:dyDescent="0.2">
      <c r="A1555" s="1" t="s">
        <v>111</v>
      </c>
      <c r="B1555" s="2" t="s">
        <v>3777</v>
      </c>
      <c r="C1555" s="2" t="s">
        <v>24</v>
      </c>
      <c r="D1555" s="2">
        <v>119000000</v>
      </c>
      <c r="E1555" s="2" t="s">
        <v>3438</v>
      </c>
      <c r="F1555" s="2">
        <v>55.2</v>
      </c>
      <c r="G1555" s="2">
        <v>44.8</v>
      </c>
      <c r="H1555" s="2" t="s">
        <v>19</v>
      </c>
      <c r="I1555" s="2">
        <f t="shared" si="48"/>
        <v>1</v>
      </c>
      <c r="J1555" s="2" t="str">
        <f t="shared" si="49"/>
        <v/>
      </c>
      <c r="K1555" s="2">
        <v>2018</v>
      </c>
      <c r="L1555" s="2" t="s">
        <v>49</v>
      </c>
    </row>
    <row r="1556" spans="1:12" x14ac:dyDescent="0.2">
      <c r="A1556" s="1" t="s">
        <v>79</v>
      </c>
      <c r="B1556" s="2" t="s">
        <v>4689</v>
      </c>
      <c r="C1556" s="2" t="s">
        <v>24</v>
      </c>
      <c r="D1556" s="4">
        <v>20000000</v>
      </c>
      <c r="E1556" s="2" t="s">
        <v>3438</v>
      </c>
      <c r="F1556" s="2">
        <v>55.24</v>
      </c>
      <c r="G1556" s="2">
        <v>44.76</v>
      </c>
      <c r="H1556" s="2" t="s">
        <v>26</v>
      </c>
      <c r="I1556" s="2" t="str">
        <f t="shared" si="48"/>
        <v/>
      </c>
      <c r="J1556" s="2">
        <f t="shared" si="49"/>
        <v>1</v>
      </c>
      <c r="K1556" s="2">
        <v>2001</v>
      </c>
      <c r="L1556" s="2" t="s">
        <v>36</v>
      </c>
    </row>
    <row r="1557" spans="1:12" x14ac:dyDescent="0.2">
      <c r="A1557" s="1" t="s">
        <v>91</v>
      </c>
      <c r="B1557" s="2" t="s">
        <v>1915</v>
      </c>
      <c r="C1557" s="2" t="s">
        <v>15</v>
      </c>
      <c r="D1557" s="2" t="s">
        <v>2829</v>
      </c>
      <c r="E1557" s="2" t="s">
        <v>2175</v>
      </c>
      <c r="F1557" s="2">
        <v>55.24</v>
      </c>
      <c r="G1557" s="2">
        <v>44.76</v>
      </c>
      <c r="H1557" s="2" t="s">
        <v>19</v>
      </c>
      <c r="I1557" s="2">
        <f t="shared" si="48"/>
        <v>1</v>
      </c>
      <c r="J1557" s="2" t="str">
        <f t="shared" si="49"/>
        <v/>
      </c>
      <c r="K1557" s="2">
        <v>2016</v>
      </c>
      <c r="L1557" s="2" t="s">
        <v>21</v>
      </c>
    </row>
    <row r="1558" spans="1:12" x14ac:dyDescent="0.2">
      <c r="A1558" s="1" t="s">
        <v>177</v>
      </c>
      <c r="B1558" s="2" t="s">
        <v>635</v>
      </c>
      <c r="C1558" s="2" t="s">
        <v>42</v>
      </c>
      <c r="D1558" s="2" t="s">
        <v>636</v>
      </c>
      <c r="E1558" s="2" t="s">
        <v>395</v>
      </c>
      <c r="F1558" s="2">
        <v>55.3</v>
      </c>
      <c r="G1558" s="2">
        <v>44.7</v>
      </c>
      <c r="H1558" s="2" t="s">
        <v>19</v>
      </c>
      <c r="I1558" s="2">
        <f t="shared" si="48"/>
        <v>1</v>
      </c>
      <c r="J1558" s="2" t="str">
        <f t="shared" si="49"/>
        <v/>
      </c>
      <c r="K1558" s="2">
        <v>2012</v>
      </c>
      <c r="L1558" s="2" t="s">
        <v>21</v>
      </c>
    </row>
    <row r="1559" spans="1:12" x14ac:dyDescent="0.2">
      <c r="A1559" s="1" t="s">
        <v>116</v>
      </c>
      <c r="B1559" s="2" t="s">
        <v>208</v>
      </c>
      <c r="C1559" s="2" t="s">
        <v>15</v>
      </c>
      <c r="D1559" s="2" t="s">
        <v>3161</v>
      </c>
      <c r="E1559" s="2" t="s">
        <v>2175</v>
      </c>
      <c r="F1559" s="2">
        <v>55.3</v>
      </c>
      <c r="G1559" s="2">
        <v>44.7</v>
      </c>
      <c r="H1559" s="2" t="s">
        <v>26</v>
      </c>
      <c r="I1559" s="2" t="str">
        <f t="shared" si="48"/>
        <v/>
      </c>
      <c r="J1559" s="2">
        <f t="shared" si="49"/>
        <v>1</v>
      </c>
      <c r="K1559" s="2">
        <v>1998</v>
      </c>
      <c r="L1559" s="2" t="s">
        <v>21</v>
      </c>
    </row>
    <row r="1560" spans="1:12" x14ac:dyDescent="0.2">
      <c r="A1560" s="1" t="s">
        <v>83</v>
      </c>
      <c r="B1560" s="2" t="s">
        <v>84</v>
      </c>
      <c r="C1560" s="2" t="s">
        <v>15</v>
      </c>
      <c r="D1560" s="2" t="s">
        <v>1181</v>
      </c>
      <c r="E1560" s="2" t="s">
        <v>395</v>
      </c>
      <c r="F1560" s="2">
        <v>55.3</v>
      </c>
      <c r="G1560" s="2">
        <v>44.7</v>
      </c>
      <c r="H1560" s="2" t="s">
        <v>19</v>
      </c>
      <c r="I1560" s="2">
        <f t="shared" si="48"/>
        <v>1</v>
      </c>
      <c r="J1560" s="2" t="str">
        <f t="shared" si="49"/>
        <v/>
      </c>
      <c r="K1560" s="2">
        <v>2002</v>
      </c>
      <c r="L1560" s="2" t="s">
        <v>21</v>
      </c>
    </row>
    <row r="1561" spans="1:12" x14ac:dyDescent="0.2">
      <c r="A1561" s="1" t="s">
        <v>100</v>
      </c>
      <c r="B1561" s="2" t="s">
        <v>134</v>
      </c>
      <c r="C1561" s="2" t="s">
        <v>24</v>
      </c>
      <c r="D1561" s="4">
        <v>8000000</v>
      </c>
      <c r="E1561" s="2" t="s">
        <v>3438</v>
      </c>
      <c r="F1561" s="2">
        <v>55.3</v>
      </c>
      <c r="G1561" s="2">
        <v>44.7</v>
      </c>
      <c r="H1561" s="2" t="s">
        <v>19</v>
      </c>
      <c r="I1561" s="2">
        <f t="shared" si="48"/>
        <v>1</v>
      </c>
      <c r="J1561" s="2" t="str">
        <f t="shared" si="49"/>
        <v/>
      </c>
      <c r="K1561" s="2">
        <v>2014</v>
      </c>
      <c r="L1561" s="2" t="s">
        <v>21</v>
      </c>
    </row>
    <row r="1562" spans="1:12" x14ac:dyDescent="0.2">
      <c r="A1562" s="1" t="s">
        <v>108</v>
      </c>
      <c r="B1562" s="2" t="s">
        <v>2097</v>
      </c>
      <c r="C1562" s="2" t="s">
        <v>15</v>
      </c>
      <c r="D1562" s="2" t="s">
        <v>2098</v>
      </c>
      <c r="E1562" s="2" t="s">
        <v>1978</v>
      </c>
      <c r="F1562" s="2">
        <v>55.3</v>
      </c>
      <c r="G1562" s="2">
        <v>44.7</v>
      </c>
      <c r="H1562" s="2" t="s">
        <v>19</v>
      </c>
      <c r="I1562" s="2">
        <f t="shared" si="48"/>
        <v>1</v>
      </c>
      <c r="J1562" s="2" t="str">
        <f t="shared" si="49"/>
        <v/>
      </c>
      <c r="K1562" s="2">
        <v>1990</v>
      </c>
      <c r="L1562" s="2" t="s">
        <v>21</v>
      </c>
    </row>
    <row r="1563" spans="1:12" x14ac:dyDescent="0.2">
      <c r="A1563" s="1" t="s">
        <v>220</v>
      </c>
      <c r="B1563" s="2" t="s">
        <v>274</v>
      </c>
      <c r="C1563" s="2" t="s">
        <v>15</v>
      </c>
      <c r="D1563" s="2" t="s">
        <v>275</v>
      </c>
      <c r="E1563" s="2" t="s">
        <v>144</v>
      </c>
      <c r="F1563" s="2">
        <v>55.3</v>
      </c>
      <c r="G1563" s="2">
        <v>44.7</v>
      </c>
      <c r="H1563" s="2" t="s">
        <v>26</v>
      </c>
      <c r="I1563" s="2" t="str">
        <f t="shared" si="48"/>
        <v/>
      </c>
      <c r="J1563" s="2">
        <f t="shared" si="49"/>
        <v>1</v>
      </c>
      <c r="K1563" s="2">
        <v>2008</v>
      </c>
      <c r="L1563" s="2" t="s">
        <v>49</v>
      </c>
    </row>
    <row r="1564" spans="1:12" x14ac:dyDescent="0.2">
      <c r="A1564" s="1" t="s">
        <v>220</v>
      </c>
      <c r="B1564" s="2" t="s">
        <v>1102</v>
      </c>
      <c r="C1564" s="2" t="s">
        <v>15</v>
      </c>
      <c r="D1564" s="2" t="s">
        <v>1103</v>
      </c>
      <c r="E1564" s="2" t="s">
        <v>395</v>
      </c>
      <c r="F1564" s="2">
        <v>55.4</v>
      </c>
      <c r="G1564" s="2">
        <v>44.7</v>
      </c>
      <c r="H1564" s="2" t="s">
        <v>19</v>
      </c>
      <c r="I1564" s="2">
        <f t="shared" si="48"/>
        <v>1</v>
      </c>
      <c r="J1564" s="2" t="str">
        <f t="shared" si="49"/>
        <v/>
      </c>
      <c r="K1564" s="2">
        <v>2004</v>
      </c>
      <c r="L1564" s="2" t="s">
        <v>21</v>
      </c>
    </row>
    <row r="1565" spans="1:12" x14ac:dyDescent="0.2">
      <c r="A1565" s="1" t="s">
        <v>532</v>
      </c>
      <c r="B1565" s="2" t="s">
        <v>1081</v>
      </c>
      <c r="C1565" s="2" t="s">
        <v>15</v>
      </c>
      <c r="D1565" s="2" t="s">
        <v>1263</v>
      </c>
      <c r="E1565" s="2" t="s">
        <v>395</v>
      </c>
      <c r="F1565" s="2">
        <v>55.3</v>
      </c>
      <c r="G1565" s="2">
        <v>44.7</v>
      </c>
      <c r="H1565" s="2" t="s">
        <v>19</v>
      </c>
      <c r="I1565" s="2">
        <f t="shared" si="48"/>
        <v>1</v>
      </c>
      <c r="J1565" s="2" t="str">
        <f t="shared" si="49"/>
        <v/>
      </c>
      <c r="K1565" s="2">
        <v>2000</v>
      </c>
      <c r="L1565" s="2" t="s">
        <v>21</v>
      </c>
    </row>
    <row r="1566" spans="1:12" x14ac:dyDescent="0.2">
      <c r="A1566" s="1" t="s">
        <v>672</v>
      </c>
      <c r="B1566" s="2" t="s">
        <v>673</v>
      </c>
      <c r="C1566" s="2" t="s">
        <v>15</v>
      </c>
      <c r="D1566" s="2" t="s">
        <v>563</v>
      </c>
      <c r="E1566" s="2" t="s">
        <v>395</v>
      </c>
      <c r="F1566" s="2">
        <v>55.3</v>
      </c>
      <c r="G1566" s="2">
        <v>44.7</v>
      </c>
      <c r="H1566" s="2" t="s">
        <v>19</v>
      </c>
      <c r="I1566" s="2">
        <f t="shared" si="48"/>
        <v>1</v>
      </c>
      <c r="J1566" s="2" t="str">
        <f t="shared" si="49"/>
        <v/>
      </c>
      <c r="K1566" s="2">
        <v>2010</v>
      </c>
      <c r="L1566" s="2" t="s">
        <v>49</v>
      </c>
    </row>
    <row r="1567" spans="1:12" x14ac:dyDescent="0.2">
      <c r="A1567" s="1" t="s">
        <v>535</v>
      </c>
      <c r="B1567" s="2" t="s">
        <v>3961</v>
      </c>
      <c r="C1567" s="2" t="s">
        <v>24</v>
      </c>
      <c r="D1567" s="4">
        <v>56900000</v>
      </c>
      <c r="E1567" s="2" t="s">
        <v>3438</v>
      </c>
      <c r="F1567" s="2">
        <v>55.37</v>
      </c>
      <c r="G1567" s="2">
        <v>44.63</v>
      </c>
      <c r="H1567" s="2" t="s">
        <v>19</v>
      </c>
      <c r="I1567" s="2">
        <f t="shared" si="48"/>
        <v>1</v>
      </c>
      <c r="J1567" s="2" t="str">
        <f t="shared" si="49"/>
        <v/>
      </c>
      <c r="K1567" s="2">
        <v>2016</v>
      </c>
      <c r="L1567" s="2" t="s">
        <v>21</v>
      </c>
    </row>
    <row r="1568" spans="1:12" x14ac:dyDescent="0.2">
      <c r="A1568" s="1" t="s">
        <v>220</v>
      </c>
      <c r="B1568" s="2" t="s">
        <v>423</v>
      </c>
      <c r="C1568" s="2" t="s">
        <v>15</v>
      </c>
      <c r="D1568" s="2" t="s">
        <v>2986</v>
      </c>
      <c r="E1568" s="2" t="s">
        <v>2175</v>
      </c>
      <c r="F1568" s="2">
        <v>55.38</v>
      </c>
      <c r="G1568" s="2">
        <v>44.62</v>
      </c>
      <c r="H1568" s="2" t="s">
        <v>19</v>
      </c>
      <c r="I1568" s="2">
        <f t="shared" si="48"/>
        <v>1</v>
      </c>
      <c r="J1568" s="2" t="str">
        <f t="shared" si="49"/>
        <v/>
      </c>
      <c r="K1568" s="2">
        <v>2011</v>
      </c>
      <c r="L1568" s="2" t="s">
        <v>36</v>
      </c>
    </row>
    <row r="1569" spans="1:12" x14ac:dyDescent="0.2">
      <c r="A1569" s="1" t="s">
        <v>66</v>
      </c>
      <c r="B1569" s="2" t="s">
        <v>3582</v>
      </c>
      <c r="C1569" s="2" t="s">
        <v>15</v>
      </c>
      <c r="D1569" s="2" t="s">
        <v>3583</v>
      </c>
      <c r="E1569" s="2" t="s">
        <v>3438</v>
      </c>
      <c r="F1569" s="2">
        <v>55.39</v>
      </c>
      <c r="G1569" s="2">
        <v>44.61</v>
      </c>
      <c r="H1569" s="2" t="s">
        <v>26</v>
      </c>
      <c r="I1569" s="2" t="str">
        <f t="shared" si="48"/>
        <v/>
      </c>
      <c r="J1569" s="2">
        <f t="shared" si="49"/>
        <v>1</v>
      </c>
      <c r="K1569" s="2">
        <v>2020</v>
      </c>
      <c r="L1569" s="2" t="s">
        <v>49</v>
      </c>
    </row>
    <row r="1570" spans="1:12" x14ac:dyDescent="0.2">
      <c r="A1570" s="1" t="s">
        <v>79</v>
      </c>
      <c r="B1570" s="2" t="s">
        <v>3744</v>
      </c>
      <c r="C1570" s="2" t="s">
        <v>24</v>
      </c>
      <c r="D1570" s="2">
        <v>15000000</v>
      </c>
      <c r="E1570" s="2" t="s">
        <v>3438</v>
      </c>
      <c r="F1570" s="2">
        <v>55.39</v>
      </c>
      <c r="G1570" s="2">
        <v>44.61</v>
      </c>
      <c r="H1570" s="2" t="s">
        <v>19</v>
      </c>
      <c r="I1570" s="2">
        <f t="shared" si="48"/>
        <v>1</v>
      </c>
      <c r="J1570" s="2" t="str">
        <f t="shared" si="49"/>
        <v/>
      </c>
      <c r="K1570" s="2">
        <v>2018</v>
      </c>
      <c r="L1570" s="2" t="s">
        <v>21</v>
      </c>
    </row>
    <row r="1571" spans="1:12" x14ac:dyDescent="0.2">
      <c r="A1571" s="1" t="s">
        <v>32</v>
      </c>
      <c r="B1571" s="2" t="s">
        <v>462</v>
      </c>
      <c r="C1571" s="2" t="s">
        <v>24</v>
      </c>
      <c r="D1571" s="2">
        <v>140000000</v>
      </c>
      <c r="E1571" s="2" t="s">
        <v>3304</v>
      </c>
      <c r="F1571" s="2">
        <v>55.39</v>
      </c>
      <c r="G1571" s="2">
        <v>44.61</v>
      </c>
      <c r="H1571" s="2" t="s">
        <v>26</v>
      </c>
      <c r="I1571" s="2" t="str">
        <f t="shared" si="48"/>
        <v/>
      </c>
      <c r="J1571" s="2">
        <f t="shared" si="49"/>
        <v>1</v>
      </c>
      <c r="K1571" s="2">
        <v>2018</v>
      </c>
      <c r="L1571" s="2" t="s">
        <v>21</v>
      </c>
    </row>
    <row r="1572" spans="1:12" x14ac:dyDescent="0.2">
      <c r="A1572" s="1" t="s">
        <v>391</v>
      </c>
      <c r="B1572" s="2" t="s">
        <v>4216</v>
      </c>
      <c r="C1572" s="2" t="s">
        <v>24</v>
      </c>
      <c r="D1572" s="4">
        <v>2500000</v>
      </c>
      <c r="E1572" s="2" t="s">
        <v>3438</v>
      </c>
      <c r="F1572" s="2">
        <v>55.4</v>
      </c>
      <c r="G1572" s="2">
        <v>44.6</v>
      </c>
      <c r="H1572" s="2" t="s">
        <v>19</v>
      </c>
      <c r="I1572" s="2">
        <f t="shared" si="48"/>
        <v>1</v>
      </c>
      <c r="J1572" s="2" t="str">
        <f t="shared" si="49"/>
        <v/>
      </c>
      <c r="K1572" s="2">
        <v>2012</v>
      </c>
      <c r="L1572" s="2" t="s">
        <v>49</v>
      </c>
    </row>
    <row r="1573" spans="1:12" x14ac:dyDescent="0.2">
      <c r="A1573" s="1" t="s">
        <v>122</v>
      </c>
      <c r="B1573" s="2" t="s">
        <v>1764</v>
      </c>
      <c r="C1573" s="2" t="s">
        <v>15</v>
      </c>
      <c r="D1573" s="2" t="s">
        <v>1765</v>
      </c>
      <c r="E1573" s="2" t="s">
        <v>1692</v>
      </c>
      <c r="F1573" s="2">
        <v>55.6</v>
      </c>
      <c r="G1573" s="2">
        <v>44.6</v>
      </c>
      <c r="H1573" s="2" t="s">
        <v>26</v>
      </c>
      <c r="I1573" s="2" t="str">
        <f t="shared" si="48"/>
        <v/>
      </c>
      <c r="J1573" s="2">
        <f t="shared" si="49"/>
        <v>1</v>
      </c>
      <c r="K1573" s="2">
        <v>2005</v>
      </c>
      <c r="L1573" s="2" t="s">
        <v>36</v>
      </c>
    </row>
    <row r="1574" spans="1:12" x14ac:dyDescent="0.2">
      <c r="A1574" s="1" t="s">
        <v>177</v>
      </c>
      <c r="B1574" s="2" t="s">
        <v>4438</v>
      </c>
      <c r="C1574" s="2" t="s">
        <v>24</v>
      </c>
      <c r="D1574" s="4">
        <v>14000000</v>
      </c>
      <c r="E1574" s="2" t="s">
        <v>3438</v>
      </c>
      <c r="F1574" s="2">
        <v>55.4</v>
      </c>
      <c r="G1574" s="2">
        <v>44.6</v>
      </c>
      <c r="H1574" s="2" t="s">
        <v>19</v>
      </c>
      <c r="I1574" s="2">
        <f t="shared" si="48"/>
        <v>1</v>
      </c>
      <c r="J1574" s="2" t="str">
        <f t="shared" si="49"/>
        <v/>
      </c>
      <c r="K1574" s="2">
        <v>2008</v>
      </c>
      <c r="L1574" s="2" t="s">
        <v>49</v>
      </c>
    </row>
    <row r="1575" spans="1:12" x14ac:dyDescent="0.2">
      <c r="A1575" s="1" t="s">
        <v>87</v>
      </c>
      <c r="B1575" s="2" t="s">
        <v>1143</v>
      </c>
      <c r="C1575" s="2" t="s">
        <v>15</v>
      </c>
      <c r="D1575" s="2" t="s">
        <v>1098</v>
      </c>
      <c r="E1575" s="2" t="s">
        <v>395</v>
      </c>
      <c r="F1575" s="2">
        <v>55.4</v>
      </c>
      <c r="G1575" s="2">
        <v>44.6</v>
      </c>
      <c r="H1575" s="2" t="s">
        <v>19</v>
      </c>
      <c r="I1575" s="2">
        <f t="shared" si="48"/>
        <v>1</v>
      </c>
      <c r="J1575" s="2" t="str">
        <f t="shared" si="49"/>
        <v/>
      </c>
      <c r="K1575" s="2">
        <v>2004</v>
      </c>
      <c r="L1575" s="2" t="s">
        <v>49</v>
      </c>
    </row>
    <row r="1576" spans="1:12" x14ac:dyDescent="0.2">
      <c r="A1576" s="1" t="s">
        <v>13</v>
      </c>
      <c r="B1576" s="2" t="s">
        <v>1886</v>
      </c>
      <c r="C1576" s="2" t="s">
        <v>15</v>
      </c>
      <c r="D1576" s="2" t="s">
        <v>1883</v>
      </c>
      <c r="E1576" s="2" t="s">
        <v>1811</v>
      </c>
      <c r="F1576" s="2">
        <v>55.4</v>
      </c>
      <c r="G1576" s="2">
        <v>44.6</v>
      </c>
      <c r="H1576" s="2" t="s">
        <v>26</v>
      </c>
      <c r="I1576" s="2" t="str">
        <f t="shared" si="48"/>
        <v/>
      </c>
      <c r="J1576" s="2">
        <f t="shared" si="49"/>
        <v>1</v>
      </c>
      <c r="K1576" s="2">
        <v>2004</v>
      </c>
      <c r="L1576" s="2" t="s">
        <v>49</v>
      </c>
    </row>
    <row r="1577" spans="1:12" x14ac:dyDescent="0.2">
      <c r="A1577" s="1" t="s">
        <v>79</v>
      </c>
      <c r="B1577" s="2" t="s">
        <v>3223</v>
      </c>
      <c r="C1577" s="2" t="s">
        <v>15</v>
      </c>
      <c r="D1577" s="2" t="s">
        <v>3224</v>
      </c>
      <c r="E1577" s="2" t="s">
        <v>2175</v>
      </c>
      <c r="F1577" s="2">
        <v>55.4</v>
      </c>
      <c r="G1577" s="2">
        <v>44.6</v>
      </c>
      <c r="H1577" s="2" t="s">
        <v>19</v>
      </c>
      <c r="I1577" s="2">
        <f t="shared" si="48"/>
        <v>1</v>
      </c>
      <c r="J1577" s="2" t="str">
        <f t="shared" si="49"/>
        <v/>
      </c>
      <c r="K1577" s="2">
        <v>1990</v>
      </c>
      <c r="L1577" s="2" t="s">
        <v>21</v>
      </c>
    </row>
    <row r="1578" spans="1:12" x14ac:dyDescent="0.2">
      <c r="A1578" s="1" t="s">
        <v>91</v>
      </c>
      <c r="B1578" s="2" t="s">
        <v>589</v>
      </c>
      <c r="C1578" s="2" t="s">
        <v>42</v>
      </c>
      <c r="D1578" s="2" t="s">
        <v>1521</v>
      </c>
      <c r="E1578" s="2" t="s">
        <v>1474</v>
      </c>
      <c r="F1578" s="2">
        <v>55.4</v>
      </c>
      <c r="G1578" s="2">
        <v>44.6</v>
      </c>
      <c r="H1578" s="2" t="s">
        <v>26</v>
      </c>
      <c r="I1578" s="2" t="str">
        <f t="shared" si="48"/>
        <v/>
      </c>
      <c r="J1578" s="2">
        <f t="shared" si="49"/>
        <v>1</v>
      </c>
      <c r="K1578" s="2">
        <v>2006</v>
      </c>
      <c r="L1578" s="2" t="s">
        <v>21</v>
      </c>
    </row>
    <row r="1579" spans="1:12" x14ac:dyDescent="0.2">
      <c r="A1579" s="1" t="s">
        <v>269</v>
      </c>
      <c r="B1579" s="2" t="s">
        <v>651</v>
      </c>
      <c r="C1579" s="2" t="s">
        <v>15</v>
      </c>
      <c r="D1579" s="2" t="s">
        <v>576</v>
      </c>
      <c r="E1579" s="2" t="s">
        <v>395</v>
      </c>
      <c r="F1579" s="2">
        <v>55.4</v>
      </c>
      <c r="G1579" s="2">
        <v>44.6</v>
      </c>
      <c r="H1579" s="2" t="s">
        <v>19</v>
      </c>
      <c r="I1579" s="2">
        <f t="shared" si="48"/>
        <v>1</v>
      </c>
      <c r="J1579" s="2" t="str">
        <f t="shared" si="49"/>
        <v/>
      </c>
      <c r="K1579" s="2">
        <v>2012</v>
      </c>
      <c r="L1579" s="2" t="s">
        <v>21</v>
      </c>
    </row>
    <row r="1580" spans="1:12" x14ac:dyDescent="0.2">
      <c r="A1580" s="1" t="s">
        <v>269</v>
      </c>
      <c r="B1580" s="2" t="s">
        <v>1312</v>
      </c>
      <c r="C1580" s="2" t="s">
        <v>42</v>
      </c>
      <c r="D1580" s="2" t="s">
        <v>5409</v>
      </c>
      <c r="E1580" s="2" t="s">
        <v>4991</v>
      </c>
      <c r="F1580" s="2">
        <v>55.5</v>
      </c>
      <c r="G1580" s="2">
        <v>44.6</v>
      </c>
      <c r="H1580" s="2" t="s">
        <v>26</v>
      </c>
      <c r="I1580" s="2" t="str">
        <f t="shared" si="48"/>
        <v/>
      </c>
      <c r="J1580" s="2">
        <f t="shared" si="49"/>
        <v>1</v>
      </c>
      <c r="K1580" s="2">
        <v>2008</v>
      </c>
      <c r="L1580" s="2" t="s">
        <v>49</v>
      </c>
    </row>
    <row r="1581" spans="1:12" x14ac:dyDescent="0.2">
      <c r="A1581" s="1" t="s">
        <v>108</v>
      </c>
      <c r="B1581" s="2" t="s">
        <v>4311</v>
      </c>
      <c r="C1581" s="2" t="s">
        <v>24</v>
      </c>
      <c r="D1581" s="4">
        <v>20000000</v>
      </c>
      <c r="E1581" s="2" t="s">
        <v>3438</v>
      </c>
      <c r="F1581" s="2">
        <v>55.4</v>
      </c>
      <c r="G1581" s="2">
        <v>44.6</v>
      </c>
      <c r="H1581" s="2" t="s">
        <v>19</v>
      </c>
      <c r="I1581" s="2">
        <f t="shared" si="48"/>
        <v>1</v>
      </c>
      <c r="J1581" s="2" t="str">
        <f t="shared" si="49"/>
        <v/>
      </c>
      <c r="K1581" s="2">
        <v>2010</v>
      </c>
      <c r="L1581" s="2" t="s">
        <v>21</v>
      </c>
    </row>
    <row r="1582" spans="1:12" x14ac:dyDescent="0.2">
      <c r="A1582" s="1" t="s">
        <v>220</v>
      </c>
      <c r="B1582" s="2" t="s">
        <v>3989</v>
      </c>
      <c r="C1582" s="2" t="s">
        <v>24</v>
      </c>
      <c r="D1582" s="4">
        <v>7725000</v>
      </c>
      <c r="E1582" s="2" t="s">
        <v>3438</v>
      </c>
      <c r="F1582" s="2">
        <v>55.4</v>
      </c>
      <c r="G1582" s="2">
        <v>44.6</v>
      </c>
      <c r="H1582" s="2" t="s">
        <v>19</v>
      </c>
      <c r="I1582" s="2">
        <f t="shared" si="48"/>
        <v>1</v>
      </c>
      <c r="J1582" s="2" t="str">
        <f t="shared" si="49"/>
        <v/>
      </c>
      <c r="K1582" s="2">
        <v>2006</v>
      </c>
      <c r="L1582" s="2" t="s">
        <v>21</v>
      </c>
    </row>
    <row r="1583" spans="1:12" x14ac:dyDescent="0.2">
      <c r="A1583" s="1" t="s">
        <v>23</v>
      </c>
      <c r="B1583" s="2" t="s">
        <v>23</v>
      </c>
      <c r="C1583" s="2" t="s">
        <v>24</v>
      </c>
      <c r="D1583" s="5">
        <v>3345000000</v>
      </c>
      <c r="E1583" s="2" t="s">
        <v>17</v>
      </c>
      <c r="F1583" s="2">
        <v>55.4</v>
      </c>
      <c r="G1583" s="2">
        <v>44.6</v>
      </c>
      <c r="H1583" s="2" t="s">
        <v>19</v>
      </c>
      <c r="I1583" s="2">
        <f t="shared" si="48"/>
        <v>1</v>
      </c>
      <c r="J1583" s="2" t="str">
        <f t="shared" si="49"/>
        <v/>
      </c>
      <c r="K1583" s="2">
        <v>2002</v>
      </c>
      <c r="L1583" s="2" t="s">
        <v>21</v>
      </c>
    </row>
    <row r="1584" spans="1:12" x14ac:dyDescent="0.2">
      <c r="A1584" s="1" t="s">
        <v>23</v>
      </c>
      <c r="B1584" s="2" t="s">
        <v>23</v>
      </c>
      <c r="C1584" s="2" t="s">
        <v>42</v>
      </c>
      <c r="D1584" s="2" t="s">
        <v>603</v>
      </c>
      <c r="E1584" s="2" t="s">
        <v>395</v>
      </c>
      <c r="F1584" s="2">
        <v>55.4</v>
      </c>
      <c r="G1584" s="2">
        <v>44.6</v>
      </c>
      <c r="H1584" s="2" t="s">
        <v>19</v>
      </c>
      <c r="I1584" s="2">
        <f t="shared" si="48"/>
        <v>1</v>
      </c>
      <c r="J1584" s="2" t="str">
        <f t="shared" si="49"/>
        <v/>
      </c>
      <c r="K1584" s="2">
        <v>2012</v>
      </c>
      <c r="L1584" s="2" t="s">
        <v>21</v>
      </c>
    </row>
    <row r="1585" spans="1:12" x14ac:dyDescent="0.2">
      <c r="A1585" s="1" t="s">
        <v>79</v>
      </c>
      <c r="B1585" s="2" t="s">
        <v>3580</v>
      </c>
      <c r="C1585" s="2" t="s">
        <v>24</v>
      </c>
      <c r="D1585" s="2">
        <v>300000000</v>
      </c>
      <c r="E1585" s="2" t="s">
        <v>3438</v>
      </c>
      <c r="F1585" s="2">
        <v>55.42</v>
      </c>
      <c r="G1585" s="2">
        <v>44.58</v>
      </c>
      <c r="H1585" s="2" t="s">
        <v>19</v>
      </c>
      <c r="I1585" s="2">
        <f t="shared" si="48"/>
        <v>1</v>
      </c>
      <c r="J1585" s="2" t="str">
        <f t="shared" si="49"/>
        <v/>
      </c>
      <c r="K1585" s="2">
        <v>2020</v>
      </c>
      <c r="L1585" s="2" t="s">
        <v>49</v>
      </c>
    </row>
    <row r="1586" spans="1:12" x14ac:dyDescent="0.2">
      <c r="A1586" s="1" t="s">
        <v>177</v>
      </c>
      <c r="B1586" s="2" t="s">
        <v>3812</v>
      </c>
      <c r="C1586" s="2" t="s">
        <v>24</v>
      </c>
      <c r="D1586" s="2">
        <v>10000000</v>
      </c>
      <c r="E1586" s="2" t="s">
        <v>3438</v>
      </c>
      <c r="F1586" s="2">
        <v>55.36</v>
      </c>
      <c r="G1586" s="2">
        <v>44.57</v>
      </c>
      <c r="H1586" s="2" t="s">
        <v>19</v>
      </c>
      <c r="I1586" s="2">
        <f t="shared" si="48"/>
        <v>1</v>
      </c>
      <c r="J1586" s="2" t="str">
        <f t="shared" si="49"/>
        <v/>
      </c>
      <c r="K1586" s="2">
        <v>2018</v>
      </c>
      <c r="L1586" s="2" t="s">
        <v>49</v>
      </c>
    </row>
    <row r="1587" spans="1:12" x14ac:dyDescent="0.2">
      <c r="A1587" s="1" t="s">
        <v>52</v>
      </c>
      <c r="B1587" s="2" t="s">
        <v>3546</v>
      </c>
      <c r="C1587" s="2" t="s">
        <v>15</v>
      </c>
      <c r="D1587" s="2" t="s">
        <v>3547</v>
      </c>
      <c r="E1587" s="2" t="s">
        <v>3438</v>
      </c>
      <c r="F1587" s="2">
        <v>55.43</v>
      </c>
      <c r="G1587" s="2">
        <v>44.57</v>
      </c>
      <c r="H1587" s="2" t="s">
        <v>26</v>
      </c>
      <c r="I1587" s="2" t="str">
        <f t="shared" si="48"/>
        <v/>
      </c>
      <c r="J1587" s="2">
        <f t="shared" si="49"/>
        <v>1</v>
      </c>
      <c r="K1587" s="2">
        <v>2020</v>
      </c>
      <c r="L1587" s="2" t="s">
        <v>49</v>
      </c>
    </row>
    <row r="1588" spans="1:12" x14ac:dyDescent="0.2">
      <c r="A1588" s="1" t="s">
        <v>296</v>
      </c>
      <c r="B1588" s="2" t="s">
        <v>1786</v>
      </c>
      <c r="C1588" s="2" t="s">
        <v>15</v>
      </c>
      <c r="D1588" s="2" t="s">
        <v>5596</v>
      </c>
      <c r="E1588" s="2" t="s">
        <v>4991</v>
      </c>
      <c r="F1588" s="2">
        <v>55.45</v>
      </c>
      <c r="G1588" s="2">
        <v>44.55</v>
      </c>
      <c r="H1588" s="2" t="s">
        <v>26</v>
      </c>
      <c r="I1588" s="2" t="str">
        <f t="shared" si="48"/>
        <v/>
      </c>
      <c r="J1588" s="2">
        <f t="shared" si="49"/>
        <v>1</v>
      </c>
      <c r="K1588" s="2">
        <v>2001</v>
      </c>
      <c r="L1588" s="2" t="s">
        <v>36</v>
      </c>
    </row>
    <row r="1589" spans="1:12" x14ac:dyDescent="0.2">
      <c r="A1589" s="1" t="s">
        <v>280</v>
      </c>
      <c r="B1589" s="2" t="s">
        <v>989</v>
      </c>
      <c r="C1589" s="2" t="s">
        <v>15</v>
      </c>
      <c r="D1589" s="2" t="s">
        <v>2609</v>
      </c>
      <c r="E1589" s="2" t="s">
        <v>2175</v>
      </c>
      <c r="F1589" s="2">
        <v>55.46</v>
      </c>
      <c r="G1589" s="2">
        <v>44.54</v>
      </c>
      <c r="H1589" s="2" t="s">
        <v>19</v>
      </c>
      <c r="I1589" s="2">
        <f t="shared" si="48"/>
        <v>1</v>
      </c>
      <c r="J1589" s="2" t="str">
        <f t="shared" si="49"/>
        <v/>
      </c>
      <c r="K1589" s="2">
        <v>2018</v>
      </c>
      <c r="L1589" s="2" t="s">
        <v>21</v>
      </c>
    </row>
    <row r="1590" spans="1:12" x14ac:dyDescent="0.2">
      <c r="A1590" s="1" t="s">
        <v>60</v>
      </c>
      <c r="B1590" s="2" t="s">
        <v>267</v>
      </c>
      <c r="C1590" s="2" t="s">
        <v>42</v>
      </c>
      <c r="D1590" s="2" t="s">
        <v>665</v>
      </c>
      <c r="E1590" s="2" t="s">
        <v>395</v>
      </c>
      <c r="F1590" s="2">
        <v>55.5</v>
      </c>
      <c r="G1590" s="2">
        <v>44.5</v>
      </c>
      <c r="H1590" s="2" t="s">
        <v>19</v>
      </c>
      <c r="I1590" s="2">
        <f t="shared" si="48"/>
        <v>1</v>
      </c>
      <c r="J1590" s="2" t="str">
        <f t="shared" si="49"/>
        <v/>
      </c>
      <c r="K1590" s="2">
        <v>2012</v>
      </c>
      <c r="L1590" s="2" t="s">
        <v>49</v>
      </c>
    </row>
    <row r="1591" spans="1:12" x14ac:dyDescent="0.2">
      <c r="A1591" s="1" t="s">
        <v>22</v>
      </c>
      <c r="B1591" s="2" t="s">
        <v>5742</v>
      </c>
      <c r="C1591" s="2" t="s">
        <v>24</v>
      </c>
      <c r="D1591" s="4">
        <v>124500000</v>
      </c>
      <c r="E1591" s="2" t="s">
        <v>5690</v>
      </c>
      <c r="F1591" s="2">
        <v>55.5</v>
      </c>
      <c r="G1591" s="2">
        <v>44.5</v>
      </c>
      <c r="H1591" s="2" t="s">
        <v>19</v>
      </c>
      <c r="I1591" s="2">
        <f t="shared" si="48"/>
        <v>1</v>
      </c>
      <c r="J1591" s="2" t="str">
        <f t="shared" si="49"/>
        <v/>
      </c>
      <c r="K1591" s="2">
        <v>2002</v>
      </c>
      <c r="L1591" s="2" t="s">
        <v>21</v>
      </c>
    </row>
    <row r="1592" spans="1:12" x14ac:dyDescent="0.2">
      <c r="A1592" s="1" t="s">
        <v>22</v>
      </c>
      <c r="B1592" s="2" t="s">
        <v>2162</v>
      </c>
      <c r="C1592" s="2" t="s">
        <v>24</v>
      </c>
      <c r="D1592" s="4">
        <v>114000000</v>
      </c>
      <c r="E1592" s="2" t="s">
        <v>3438</v>
      </c>
      <c r="F1592" s="2">
        <v>55.6</v>
      </c>
      <c r="G1592" s="2">
        <v>44.5</v>
      </c>
      <c r="H1592" s="2" t="s">
        <v>19</v>
      </c>
      <c r="I1592" s="2">
        <f t="shared" si="48"/>
        <v>1</v>
      </c>
      <c r="J1592" s="2" t="str">
        <f t="shared" si="49"/>
        <v/>
      </c>
      <c r="K1592" s="2">
        <v>2014</v>
      </c>
      <c r="L1592" s="2" t="s">
        <v>21</v>
      </c>
    </row>
    <row r="1593" spans="1:12" x14ac:dyDescent="0.2">
      <c r="A1593" s="1" t="s">
        <v>69</v>
      </c>
      <c r="B1593" s="2" t="s">
        <v>1285</v>
      </c>
      <c r="C1593" s="2" t="s">
        <v>15</v>
      </c>
      <c r="D1593" s="2" t="s">
        <v>1286</v>
      </c>
      <c r="E1593" s="2" t="s">
        <v>395</v>
      </c>
      <c r="F1593" s="2">
        <v>55.5</v>
      </c>
      <c r="G1593" s="2">
        <v>44.5</v>
      </c>
      <c r="H1593" s="2" t="s">
        <v>19</v>
      </c>
      <c r="I1593" s="2">
        <f t="shared" si="48"/>
        <v>1</v>
      </c>
      <c r="J1593" s="2" t="str">
        <f t="shared" si="49"/>
        <v/>
      </c>
      <c r="K1593" s="2">
        <v>2000</v>
      </c>
      <c r="L1593" s="2" t="s">
        <v>21</v>
      </c>
    </row>
    <row r="1594" spans="1:12" x14ac:dyDescent="0.2">
      <c r="A1594" s="1" t="s">
        <v>69</v>
      </c>
      <c r="B1594" s="2" t="s">
        <v>69</v>
      </c>
      <c r="C1594" s="2" t="s">
        <v>15</v>
      </c>
      <c r="D1594" s="2" t="s">
        <v>1864</v>
      </c>
      <c r="E1594" s="2" t="s">
        <v>1811</v>
      </c>
      <c r="F1594" s="2">
        <v>55.5</v>
      </c>
      <c r="G1594" s="2">
        <v>44.5</v>
      </c>
      <c r="H1594" s="2" t="s">
        <v>26</v>
      </c>
      <c r="I1594" s="2" t="str">
        <f t="shared" si="48"/>
        <v/>
      </c>
      <c r="J1594" s="2">
        <f t="shared" si="49"/>
        <v>1</v>
      </c>
      <c r="K1594" s="2">
        <v>2005</v>
      </c>
      <c r="L1594" s="2" t="s">
        <v>77</v>
      </c>
    </row>
    <row r="1595" spans="1:12" x14ac:dyDescent="0.2">
      <c r="A1595" s="1" t="s">
        <v>79</v>
      </c>
      <c r="B1595" s="2" t="s">
        <v>843</v>
      </c>
      <c r="C1595" s="2" t="s">
        <v>42</v>
      </c>
      <c r="D1595" s="2" t="s">
        <v>844</v>
      </c>
      <c r="E1595" s="2" t="s">
        <v>395</v>
      </c>
      <c r="F1595" s="2">
        <v>55.5</v>
      </c>
      <c r="G1595" s="2">
        <v>44.5</v>
      </c>
      <c r="H1595" s="2" t="s">
        <v>19</v>
      </c>
      <c r="I1595" s="2">
        <f t="shared" si="48"/>
        <v>1</v>
      </c>
      <c r="J1595" s="2" t="str">
        <f t="shared" si="49"/>
        <v/>
      </c>
      <c r="K1595" s="2">
        <v>2008</v>
      </c>
      <c r="L1595" s="2" t="s">
        <v>21</v>
      </c>
    </row>
    <row r="1596" spans="1:12" x14ac:dyDescent="0.2">
      <c r="A1596" s="1" t="s">
        <v>79</v>
      </c>
      <c r="B1596" s="2" t="s">
        <v>4197</v>
      </c>
      <c r="C1596" s="2" t="s">
        <v>24</v>
      </c>
      <c r="D1596" s="4">
        <v>449000000</v>
      </c>
      <c r="E1596" s="2" t="s">
        <v>3438</v>
      </c>
      <c r="F1596" s="2">
        <v>55.5</v>
      </c>
      <c r="G1596" s="2">
        <v>44.5</v>
      </c>
      <c r="H1596" s="2" t="s">
        <v>19</v>
      </c>
      <c r="I1596" s="2">
        <f t="shared" si="48"/>
        <v>1</v>
      </c>
      <c r="J1596" s="2" t="str">
        <f t="shared" si="49"/>
        <v/>
      </c>
      <c r="K1596" s="2">
        <v>2012</v>
      </c>
      <c r="L1596" s="2" t="s">
        <v>21</v>
      </c>
    </row>
    <row r="1597" spans="1:12" x14ac:dyDescent="0.2">
      <c r="A1597" s="1" t="s">
        <v>52</v>
      </c>
      <c r="B1597" s="2" t="s">
        <v>3588</v>
      </c>
      <c r="C1597" s="2" t="s">
        <v>15</v>
      </c>
      <c r="D1597" s="2" t="s">
        <v>4522</v>
      </c>
      <c r="E1597" s="2" t="s">
        <v>3438</v>
      </c>
      <c r="F1597" s="2">
        <v>55.5</v>
      </c>
      <c r="G1597" s="2">
        <v>44.5</v>
      </c>
      <c r="H1597" s="2" t="s">
        <v>26</v>
      </c>
      <c r="I1597" s="2" t="str">
        <f t="shared" si="48"/>
        <v/>
      </c>
      <c r="J1597" s="2">
        <f t="shared" si="49"/>
        <v>1</v>
      </c>
      <c r="K1597" s="2">
        <v>2006</v>
      </c>
      <c r="L1597" s="2" t="s">
        <v>49</v>
      </c>
    </row>
    <row r="1598" spans="1:12" x14ac:dyDescent="0.2">
      <c r="A1598" s="1" t="s">
        <v>13</v>
      </c>
      <c r="B1598" s="2" t="s">
        <v>1403</v>
      </c>
      <c r="C1598" s="2" t="s">
        <v>15</v>
      </c>
      <c r="D1598" s="2" t="s">
        <v>3089</v>
      </c>
      <c r="E1598" s="2" t="s">
        <v>2175</v>
      </c>
      <c r="F1598" s="2">
        <v>55.53</v>
      </c>
      <c r="G1598" s="2">
        <v>44.47</v>
      </c>
      <c r="H1598" s="2" t="s">
        <v>19</v>
      </c>
      <c r="I1598" s="2">
        <f t="shared" si="48"/>
        <v>1</v>
      </c>
      <c r="J1598" s="2" t="str">
        <f t="shared" si="49"/>
        <v/>
      </c>
      <c r="K1598" s="2">
        <v>2007</v>
      </c>
      <c r="L1598" s="2" t="s">
        <v>36</v>
      </c>
    </row>
    <row r="1599" spans="1:12" x14ac:dyDescent="0.2">
      <c r="A1599" s="1" t="s">
        <v>22</v>
      </c>
      <c r="B1599" s="2" t="s">
        <v>5709</v>
      </c>
      <c r="C1599" s="2" t="s">
        <v>24</v>
      </c>
      <c r="D1599" s="2">
        <v>350000000</v>
      </c>
      <c r="E1599" s="2" t="s">
        <v>5690</v>
      </c>
      <c r="F1599" s="2">
        <v>55.58</v>
      </c>
      <c r="G1599" s="2">
        <v>44.42</v>
      </c>
      <c r="H1599" s="2" t="s">
        <v>19</v>
      </c>
      <c r="I1599" s="2">
        <f t="shared" si="48"/>
        <v>1</v>
      </c>
      <c r="J1599" s="2" t="str">
        <f t="shared" si="49"/>
        <v/>
      </c>
      <c r="K1599" s="2">
        <v>2018</v>
      </c>
      <c r="L1599" s="2" t="s">
        <v>49</v>
      </c>
    </row>
    <row r="1600" spans="1:12" x14ac:dyDescent="0.2">
      <c r="A1600" s="1" t="s">
        <v>69</v>
      </c>
      <c r="B1600" s="2" t="s">
        <v>1151</v>
      </c>
      <c r="C1600" s="2" t="s">
        <v>15</v>
      </c>
      <c r="D1600" s="2" t="s">
        <v>2368</v>
      </c>
      <c r="E1600" s="2" t="s">
        <v>2175</v>
      </c>
      <c r="F1600" s="2">
        <v>55.58</v>
      </c>
      <c r="G1600" s="2">
        <v>44.42</v>
      </c>
      <c r="H1600" s="2" t="s">
        <v>26</v>
      </c>
      <c r="I1600" s="2" t="str">
        <f t="shared" si="48"/>
        <v/>
      </c>
      <c r="J1600" s="2">
        <f t="shared" si="49"/>
        <v>1</v>
      </c>
      <c r="K1600" s="2">
        <v>2020</v>
      </c>
      <c r="L1600" s="2" t="s">
        <v>49</v>
      </c>
    </row>
    <row r="1601" spans="1:12" x14ac:dyDescent="0.2">
      <c r="A1601" s="1" t="s">
        <v>568</v>
      </c>
      <c r="B1601" s="2" t="s">
        <v>1227</v>
      </c>
      <c r="C1601" s="2" t="s">
        <v>15</v>
      </c>
      <c r="D1601" s="2" t="s">
        <v>1228</v>
      </c>
      <c r="E1601" s="2" t="s">
        <v>395</v>
      </c>
      <c r="F1601" s="2">
        <v>55.6</v>
      </c>
      <c r="G1601" s="2">
        <v>44.4</v>
      </c>
      <c r="H1601" s="2" t="s">
        <v>19</v>
      </c>
      <c r="I1601" s="2">
        <f t="shared" si="48"/>
        <v>1</v>
      </c>
      <c r="J1601" s="2" t="str">
        <f t="shared" si="49"/>
        <v/>
      </c>
      <c r="K1601" s="2">
        <v>2002</v>
      </c>
      <c r="L1601" s="2" t="s">
        <v>49</v>
      </c>
    </row>
    <row r="1602" spans="1:12" x14ac:dyDescent="0.2">
      <c r="A1602" s="1" t="s">
        <v>122</v>
      </c>
      <c r="B1602" s="2" t="s">
        <v>227</v>
      </c>
      <c r="C1602" s="2" t="s">
        <v>15</v>
      </c>
      <c r="D1602" s="2" t="s">
        <v>263</v>
      </c>
      <c r="E1602" s="2" t="s">
        <v>144</v>
      </c>
      <c r="F1602" s="2">
        <v>55.6</v>
      </c>
      <c r="G1602" s="2">
        <v>44.4</v>
      </c>
      <c r="H1602" s="2" t="s">
        <v>26</v>
      </c>
      <c r="I1602" s="2" t="str">
        <f t="shared" ref="I1602:I1665" si="50" xml:space="preserve"> IF(H1602="Pass", 1, "")</f>
        <v/>
      </c>
      <c r="J1602" s="2">
        <f t="shared" ref="J1602:J1665" si="51" xml:space="preserve"> IF(H1602="Fail", 1, "")</f>
        <v>1</v>
      </c>
      <c r="K1602" s="2">
        <v>2010</v>
      </c>
      <c r="L1602" s="2" t="s">
        <v>21</v>
      </c>
    </row>
    <row r="1603" spans="1:12" x14ac:dyDescent="0.2">
      <c r="A1603" s="1" t="s">
        <v>122</v>
      </c>
      <c r="B1603" s="2" t="s">
        <v>682</v>
      </c>
      <c r="C1603" s="2" t="s">
        <v>15</v>
      </c>
      <c r="D1603" s="2" t="s">
        <v>683</v>
      </c>
      <c r="E1603" s="2" t="s">
        <v>395</v>
      </c>
      <c r="F1603" s="2">
        <v>55.6</v>
      </c>
      <c r="G1603" s="2">
        <v>44.4</v>
      </c>
      <c r="H1603" s="2" t="s">
        <v>19</v>
      </c>
      <c r="I1603" s="2">
        <f t="shared" si="50"/>
        <v>1</v>
      </c>
      <c r="J1603" s="2" t="str">
        <f t="shared" si="51"/>
        <v/>
      </c>
      <c r="K1603" s="2">
        <v>2012</v>
      </c>
      <c r="L1603" s="2" t="s">
        <v>49</v>
      </c>
    </row>
    <row r="1604" spans="1:12" x14ac:dyDescent="0.2">
      <c r="A1604" s="1" t="s">
        <v>177</v>
      </c>
      <c r="B1604" s="2" t="s">
        <v>252</v>
      </c>
      <c r="C1604" s="2" t="s">
        <v>24</v>
      </c>
      <c r="D1604" s="4">
        <v>2000000</v>
      </c>
      <c r="E1604" s="2" t="s">
        <v>144</v>
      </c>
      <c r="F1604" s="2">
        <v>55.6</v>
      </c>
      <c r="G1604" s="2">
        <v>44.4</v>
      </c>
      <c r="H1604" s="2" t="s">
        <v>26</v>
      </c>
      <c r="I1604" s="2" t="str">
        <f t="shared" si="50"/>
        <v/>
      </c>
      <c r="J1604" s="2">
        <f t="shared" si="51"/>
        <v>1</v>
      </c>
      <c r="K1604" s="2">
        <v>2012</v>
      </c>
      <c r="L1604" s="2" t="s">
        <v>21</v>
      </c>
    </row>
    <row r="1605" spans="1:12" x14ac:dyDescent="0.2">
      <c r="A1605" s="1" t="s">
        <v>66</v>
      </c>
      <c r="B1605" s="2" t="s">
        <v>1462</v>
      </c>
      <c r="C1605" s="2" t="s">
        <v>15</v>
      </c>
      <c r="D1605" s="2" t="s">
        <v>5456</v>
      </c>
      <c r="E1605" s="2" t="s">
        <v>4991</v>
      </c>
      <c r="F1605" s="2">
        <v>55.6</v>
      </c>
      <c r="G1605" s="2">
        <v>44.4</v>
      </c>
      <c r="H1605" s="2" t="s">
        <v>26</v>
      </c>
      <c r="I1605" s="2" t="str">
        <f t="shared" si="50"/>
        <v/>
      </c>
      <c r="J1605" s="2">
        <f t="shared" si="51"/>
        <v>1</v>
      </c>
      <c r="K1605" s="2">
        <v>2005</v>
      </c>
      <c r="L1605" s="2" t="s">
        <v>77</v>
      </c>
    </row>
    <row r="1606" spans="1:12" x14ac:dyDescent="0.2">
      <c r="A1606" s="1" t="s">
        <v>22</v>
      </c>
      <c r="B1606" s="2" t="s">
        <v>5698</v>
      </c>
      <c r="C1606" s="2" t="s">
        <v>24</v>
      </c>
      <c r="D1606" s="4">
        <v>118500000</v>
      </c>
      <c r="E1606" s="2" t="s">
        <v>5690</v>
      </c>
      <c r="F1606" s="2">
        <v>55.6</v>
      </c>
      <c r="G1606" s="2">
        <v>44.4</v>
      </c>
      <c r="H1606" s="2" t="s">
        <v>19</v>
      </c>
      <c r="I1606" s="2">
        <f t="shared" si="50"/>
        <v>1</v>
      </c>
      <c r="J1606" s="2" t="str">
        <f t="shared" si="51"/>
        <v/>
      </c>
      <c r="K1606" s="2">
        <v>2004</v>
      </c>
      <c r="L1606" s="2" t="s">
        <v>49</v>
      </c>
    </row>
    <row r="1607" spans="1:12" x14ac:dyDescent="0.2">
      <c r="A1607" s="1" t="s">
        <v>150</v>
      </c>
      <c r="B1607" s="2" t="s">
        <v>3398</v>
      </c>
      <c r="C1607" s="2" t="s">
        <v>15</v>
      </c>
      <c r="D1607" s="2" t="s">
        <v>3419</v>
      </c>
      <c r="E1607" s="2" t="s">
        <v>3376</v>
      </c>
      <c r="F1607" s="2">
        <v>55.6</v>
      </c>
      <c r="G1607" s="2">
        <v>44.4</v>
      </c>
      <c r="H1607" s="2" t="s">
        <v>26</v>
      </c>
      <c r="I1607" s="2" t="str">
        <f t="shared" si="50"/>
        <v/>
      </c>
      <c r="J1607" s="2">
        <f t="shared" si="51"/>
        <v>1</v>
      </c>
      <c r="K1607" s="2">
        <v>1996</v>
      </c>
      <c r="L1607" s="2" t="s">
        <v>21</v>
      </c>
    </row>
    <row r="1608" spans="1:12" x14ac:dyDescent="0.2">
      <c r="A1608" s="1" t="s">
        <v>296</v>
      </c>
      <c r="B1608" s="2" t="s">
        <v>619</v>
      </c>
      <c r="C1608" s="2" t="s">
        <v>15</v>
      </c>
      <c r="D1608" s="2" t="s">
        <v>1201</v>
      </c>
      <c r="E1608" s="2" t="s">
        <v>395</v>
      </c>
      <c r="F1608" s="2">
        <v>55.6</v>
      </c>
      <c r="G1608" s="2">
        <v>44.4</v>
      </c>
      <c r="H1608" s="2" t="s">
        <v>19</v>
      </c>
      <c r="I1608" s="2">
        <f t="shared" si="50"/>
        <v>1</v>
      </c>
      <c r="J1608" s="2" t="str">
        <f t="shared" si="51"/>
        <v/>
      </c>
      <c r="K1608" s="2">
        <v>2002</v>
      </c>
      <c r="L1608" s="2" t="s">
        <v>21</v>
      </c>
    </row>
    <row r="1609" spans="1:12" x14ac:dyDescent="0.2">
      <c r="A1609" s="1" t="s">
        <v>363</v>
      </c>
      <c r="B1609" s="2" t="s">
        <v>4192</v>
      </c>
      <c r="C1609" s="2" t="s">
        <v>24</v>
      </c>
      <c r="D1609" s="4">
        <v>6000000</v>
      </c>
      <c r="E1609" s="2" t="s">
        <v>3438</v>
      </c>
      <c r="F1609" s="2">
        <v>55.6</v>
      </c>
      <c r="G1609" s="2">
        <v>44.4</v>
      </c>
      <c r="H1609" s="2" t="s">
        <v>26</v>
      </c>
      <c r="I1609" s="2" t="str">
        <f t="shared" si="50"/>
        <v/>
      </c>
      <c r="J1609" s="2">
        <f t="shared" si="51"/>
        <v>1</v>
      </c>
      <c r="K1609" s="2">
        <v>2003</v>
      </c>
      <c r="L1609" s="2" t="s">
        <v>36</v>
      </c>
    </row>
    <row r="1610" spans="1:12" x14ac:dyDescent="0.2">
      <c r="A1610" s="1" t="s">
        <v>69</v>
      </c>
      <c r="B1610" s="2" t="s">
        <v>1353</v>
      </c>
      <c r="C1610" s="2" t="s">
        <v>15</v>
      </c>
      <c r="D1610" s="2" t="s">
        <v>1354</v>
      </c>
      <c r="E1610" s="2" t="s">
        <v>395</v>
      </c>
      <c r="F1610" s="2">
        <v>55.6</v>
      </c>
      <c r="G1610" s="2">
        <v>44.4</v>
      </c>
      <c r="H1610" s="2" t="s">
        <v>19</v>
      </c>
      <c r="I1610" s="2">
        <f t="shared" si="50"/>
        <v>1</v>
      </c>
      <c r="J1610" s="2" t="str">
        <f t="shared" si="51"/>
        <v/>
      </c>
      <c r="K1610" s="2">
        <v>1998</v>
      </c>
      <c r="L1610" s="2" t="s">
        <v>21</v>
      </c>
    </row>
    <row r="1611" spans="1:12" x14ac:dyDescent="0.2">
      <c r="A1611" s="1" t="s">
        <v>83</v>
      </c>
      <c r="B1611" s="2" t="s">
        <v>84</v>
      </c>
      <c r="C1611" s="2" t="s">
        <v>15</v>
      </c>
      <c r="D1611" s="2" t="s">
        <v>4926</v>
      </c>
      <c r="E1611" s="2" t="s">
        <v>4917</v>
      </c>
      <c r="F1611" s="2">
        <v>55.6</v>
      </c>
      <c r="G1611" s="2">
        <v>44.4</v>
      </c>
      <c r="H1611" s="2" t="s">
        <v>26</v>
      </c>
      <c r="I1611" s="2" t="str">
        <f t="shared" si="50"/>
        <v/>
      </c>
      <c r="J1611" s="2">
        <f t="shared" si="51"/>
        <v>1</v>
      </c>
      <c r="K1611" s="2">
        <v>2014</v>
      </c>
      <c r="L1611" s="2" t="s">
        <v>21</v>
      </c>
    </row>
    <row r="1612" spans="1:12" x14ac:dyDescent="0.2">
      <c r="A1612" s="1" t="s">
        <v>91</v>
      </c>
      <c r="B1612" s="2" t="s">
        <v>2521</v>
      </c>
      <c r="C1612" s="2" t="s">
        <v>15</v>
      </c>
      <c r="D1612" s="2" t="s">
        <v>2993</v>
      </c>
      <c r="E1612" s="2" t="s">
        <v>2175</v>
      </c>
      <c r="F1612" s="2">
        <v>55.6</v>
      </c>
      <c r="G1612" s="2">
        <v>44.4</v>
      </c>
      <c r="H1612" s="2" t="s">
        <v>19</v>
      </c>
      <c r="I1612" s="2">
        <f t="shared" si="50"/>
        <v>1</v>
      </c>
      <c r="J1612" s="2" t="str">
        <f t="shared" si="51"/>
        <v/>
      </c>
      <c r="K1612" s="2">
        <v>2011</v>
      </c>
      <c r="L1612" s="2" t="s">
        <v>36</v>
      </c>
    </row>
    <row r="1613" spans="1:12" x14ac:dyDescent="0.2">
      <c r="A1613" s="1" t="s">
        <v>108</v>
      </c>
      <c r="B1613" s="2" t="s">
        <v>573</v>
      </c>
      <c r="C1613" s="2" t="s">
        <v>42</v>
      </c>
      <c r="D1613" s="2" t="s">
        <v>574</v>
      </c>
      <c r="E1613" s="2" t="s">
        <v>395</v>
      </c>
      <c r="F1613" s="2">
        <v>55.6</v>
      </c>
      <c r="G1613" s="2">
        <v>44.4</v>
      </c>
      <c r="H1613" s="2" t="s">
        <v>19</v>
      </c>
      <c r="I1613" s="2">
        <f t="shared" si="50"/>
        <v>1</v>
      </c>
      <c r="J1613" s="2" t="str">
        <f t="shared" si="51"/>
        <v/>
      </c>
      <c r="K1613" s="2">
        <v>2012</v>
      </c>
      <c r="L1613" s="2" t="s">
        <v>21</v>
      </c>
    </row>
    <row r="1614" spans="1:12" x14ac:dyDescent="0.2">
      <c r="A1614" s="1" t="s">
        <v>108</v>
      </c>
      <c r="B1614" s="2" t="s">
        <v>3741</v>
      </c>
      <c r="C1614" s="2" t="s">
        <v>24</v>
      </c>
      <c r="D1614" s="4">
        <v>17000000</v>
      </c>
      <c r="E1614" s="2" t="s">
        <v>3438</v>
      </c>
      <c r="F1614" s="2">
        <v>55.6</v>
      </c>
      <c r="G1614" s="2">
        <v>44.4</v>
      </c>
      <c r="H1614" s="2" t="s">
        <v>19</v>
      </c>
      <c r="I1614" s="2">
        <f t="shared" si="50"/>
        <v>1</v>
      </c>
      <c r="J1614" s="2" t="str">
        <f t="shared" si="51"/>
        <v/>
      </c>
      <c r="K1614" s="2">
        <v>2010</v>
      </c>
      <c r="L1614" s="2" t="s">
        <v>21</v>
      </c>
    </row>
    <row r="1615" spans="1:12" x14ac:dyDescent="0.2">
      <c r="A1615" s="1" t="s">
        <v>79</v>
      </c>
      <c r="B1615" s="2" t="s">
        <v>2224</v>
      </c>
      <c r="C1615" s="2" t="s">
        <v>15</v>
      </c>
      <c r="D1615" s="2" t="s">
        <v>2504</v>
      </c>
      <c r="E1615" s="2" t="s">
        <v>2175</v>
      </c>
      <c r="F1615" s="2">
        <v>55.68</v>
      </c>
      <c r="G1615" s="2">
        <v>44.32</v>
      </c>
      <c r="H1615" s="2" t="s">
        <v>19</v>
      </c>
      <c r="I1615" s="2">
        <f t="shared" si="50"/>
        <v>1</v>
      </c>
      <c r="J1615" s="2" t="str">
        <f t="shared" si="51"/>
        <v/>
      </c>
      <c r="K1615" s="2">
        <v>2018</v>
      </c>
      <c r="L1615" s="2" t="s">
        <v>21</v>
      </c>
    </row>
    <row r="1616" spans="1:12" x14ac:dyDescent="0.2">
      <c r="A1616" s="1" t="s">
        <v>242</v>
      </c>
      <c r="B1616" s="2" t="s">
        <v>482</v>
      </c>
      <c r="C1616" s="2" t="s">
        <v>15</v>
      </c>
      <c r="D1616" s="2" t="s">
        <v>3204</v>
      </c>
      <c r="E1616" s="2" t="s">
        <v>2175</v>
      </c>
      <c r="F1616" s="2">
        <v>55.7</v>
      </c>
      <c r="G1616" s="2">
        <v>44.3</v>
      </c>
      <c r="H1616" s="2" t="s">
        <v>19</v>
      </c>
      <c r="I1616" s="2">
        <f t="shared" si="50"/>
        <v>1</v>
      </c>
      <c r="J1616" s="2" t="str">
        <f t="shared" si="51"/>
        <v/>
      </c>
      <c r="K1616" s="2">
        <v>1990</v>
      </c>
      <c r="L1616" s="2" t="s">
        <v>21</v>
      </c>
    </row>
    <row r="1617" spans="1:12" x14ac:dyDescent="0.2">
      <c r="A1617" s="1" t="s">
        <v>22</v>
      </c>
      <c r="B1617" s="2" t="s">
        <v>5699</v>
      </c>
      <c r="C1617" s="2" t="s">
        <v>24</v>
      </c>
      <c r="D1617" s="4">
        <v>53500000</v>
      </c>
      <c r="E1617" s="2" t="s">
        <v>5690</v>
      </c>
      <c r="F1617" s="2">
        <v>55.7</v>
      </c>
      <c r="G1617" s="2">
        <v>44.3</v>
      </c>
      <c r="H1617" s="2" t="s">
        <v>19</v>
      </c>
      <c r="I1617" s="2">
        <f t="shared" si="50"/>
        <v>1</v>
      </c>
      <c r="J1617" s="2" t="str">
        <f t="shared" si="51"/>
        <v/>
      </c>
      <c r="K1617" s="2">
        <v>2002</v>
      </c>
      <c r="L1617" s="2" t="s">
        <v>21</v>
      </c>
    </row>
    <row r="1618" spans="1:12" x14ac:dyDescent="0.2">
      <c r="A1618" s="1" t="s">
        <v>79</v>
      </c>
      <c r="B1618" s="2" t="s">
        <v>1568</v>
      </c>
      <c r="C1618" s="2" t="s">
        <v>15</v>
      </c>
      <c r="D1618" s="2" t="s">
        <v>1576</v>
      </c>
      <c r="E1618" s="2" t="s">
        <v>1474</v>
      </c>
      <c r="F1618" s="2">
        <v>55.7</v>
      </c>
      <c r="G1618" s="2">
        <v>44.3</v>
      </c>
      <c r="H1618" s="2" t="s">
        <v>26</v>
      </c>
      <c r="I1618" s="2" t="str">
        <f t="shared" si="50"/>
        <v/>
      </c>
      <c r="J1618" s="2">
        <f t="shared" si="51"/>
        <v>1</v>
      </c>
      <c r="K1618" s="2">
        <v>1998</v>
      </c>
      <c r="L1618" s="2" t="s">
        <v>49</v>
      </c>
    </row>
    <row r="1619" spans="1:12" x14ac:dyDescent="0.2">
      <c r="A1619" s="1" t="s">
        <v>83</v>
      </c>
      <c r="B1619" s="2" t="s">
        <v>84</v>
      </c>
      <c r="C1619" s="2" t="s">
        <v>24</v>
      </c>
      <c r="D1619" s="4">
        <v>250000000</v>
      </c>
      <c r="E1619" s="2" t="s">
        <v>3430</v>
      </c>
      <c r="F1619" s="2">
        <v>55.7</v>
      </c>
      <c r="G1619" s="2">
        <v>44.3</v>
      </c>
      <c r="H1619" s="2" t="s">
        <v>26</v>
      </c>
      <c r="I1619" s="2" t="str">
        <f t="shared" si="50"/>
        <v/>
      </c>
      <c r="J1619" s="2">
        <f t="shared" si="51"/>
        <v>1</v>
      </c>
      <c r="K1619" s="2">
        <v>2002</v>
      </c>
      <c r="L1619" s="2" t="s">
        <v>21</v>
      </c>
    </row>
    <row r="1620" spans="1:12" x14ac:dyDescent="0.2">
      <c r="A1620" s="1" t="s">
        <v>223</v>
      </c>
      <c r="B1620" s="2" t="s">
        <v>229</v>
      </c>
      <c r="C1620" s="2" t="s">
        <v>42</v>
      </c>
      <c r="D1620" s="2" t="s">
        <v>999</v>
      </c>
      <c r="E1620" s="2" t="s">
        <v>395</v>
      </c>
      <c r="F1620" s="2">
        <v>55.7</v>
      </c>
      <c r="G1620" s="2">
        <v>44.3</v>
      </c>
      <c r="H1620" s="2" t="s">
        <v>19</v>
      </c>
      <c r="I1620" s="2">
        <f t="shared" si="50"/>
        <v>1</v>
      </c>
      <c r="J1620" s="2" t="str">
        <f t="shared" si="51"/>
        <v/>
      </c>
      <c r="K1620" s="2">
        <v>2006</v>
      </c>
      <c r="L1620" s="2" t="s">
        <v>21</v>
      </c>
    </row>
    <row r="1621" spans="1:12" x14ac:dyDescent="0.2">
      <c r="A1621" s="1" t="s">
        <v>52</v>
      </c>
      <c r="B1621" s="2" t="s">
        <v>591</v>
      </c>
      <c r="C1621" s="2" t="s">
        <v>15</v>
      </c>
      <c r="D1621" s="2" t="s">
        <v>1329</v>
      </c>
      <c r="E1621" s="2" t="s">
        <v>395</v>
      </c>
      <c r="F1621" s="2">
        <v>55.7</v>
      </c>
      <c r="G1621" s="2">
        <v>44.3</v>
      </c>
      <c r="H1621" s="2" t="s">
        <v>19</v>
      </c>
      <c r="I1621" s="2">
        <f t="shared" si="50"/>
        <v>1</v>
      </c>
      <c r="J1621" s="2" t="str">
        <f t="shared" si="51"/>
        <v/>
      </c>
      <c r="K1621" s="2">
        <v>1998</v>
      </c>
      <c r="L1621" s="2" t="s">
        <v>21</v>
      </c>
    </row>
    <row r="1622" spans="1:12" x14ac:dyDescent="0.2">
      <c r="A1622" s="1" t="s">
        <v>535</v>
      </c>
      <c r="B1622" s="2" t="s">
        <v>4414</v>
      </c>
      <c r="C1622" s="2" t="s">
        <v>24</v>
      </c>
      <c r="D1622" s="4">
        <v>11000000</v>
      </c>
      <c r="E1622" s="2" t="s">
        <v>3438</v>
      </c>
      <c r="F1622" s="2">
        <v>55.7</v>
      </c>
      <c r="G1622" s="2">
        <v>44.3</v>
      </c>
      <c r="H1622" s="2" t="s">
        <v>19</v>
      </c>
      <c r="I1622" s="2">
        <f t="shared" si="50"/>
        <v>1</v>
      </c>
      <c r="J1622" s="2" t="str">
        <f t="shared" si="51"/>
        <v/>
      </c>
      <c r="K1622" s="2">
        <v>2008</v>
      </c>
      <c r="L1622" s="2" t="s">
        <v>21</v>
      </c>
    </row>
    <row r="1623" spans="1:12" x14ac:dyDescent="0.2">
      <c r="A1623" s="1" t="s">
        <v>535</v>
      </c>
      <c r="B1623" s="2" t="s">
        <v>4640</v>
      </c>
      <c r="C1623" s="2" t="s">
        <v>24</v>
      </c>
      <c r="D1623" s="4">
        <v>1700000</v>
      </c>
      <c r="E1623" s="2" t="s">
        <v>3438</v>
      </c>
      <c r="F1623" s="2">
        <v>55.7</v>
      </c>
      <c r="G1623" s="2">
        <v>44.3</v>
      </c>
      <c r="H1623" s="2" t="s">
        <v>19</v>
      </c>
      <c r="I1623" s="2">
        <f t="shared" si="50"/>
        <v>1</v>
      </c>
      <c r="J1623" s="2" t="str">
        <f t="shared" si="51"/>
        <v/>
      </c>
      <c r="K1623" s="2">
        <v>2004</v>
      </c>
      <c r="L1623" s="2" t="s">
        <v>49</v>
      </c>
    </row>
    <row r="1624" spans="1:12" x14ac:dyDescent="0.2">
      <c r="A1624" s="1" t="s">
        <v>100</v>
      </c>
      <c r="B1624" s="2" t="s">
        <v>101</v>
      </c>
      <c r="C1624" s="2" t="s">
        <v>15</v>
      </c>
      <c r="D1624" s="2" t="s">
        <v>3215</v>
      </c>
      <c r="E1624" s="2" t="s">
        <v>2175</v>
      </c>
      <c r="F1624" s="2">
        <v>55.7</v>
      </c>
      <c r="G1624" s="2">
        <v>44.3</v>
      </c>
      <c r="H1624" s="2" t="s">
        <v>26</v>
      </c>
      <c r="I1624" s="2" t="str">
        <f t="shared" si="50"/>
        <v/>
      </c>
      <c r="J1624" s="2">
        <f t="shared" si="51"/>
        <v>1</v>
      </c>
      <c r="K1624" s="2">
        <v>1990</v>
      </c>
      <c r="L1624" s="2" t="s">
        <v>21</v>
      </c>
    </row>
    <row r="1625" spans="1:12" x14ac:dyDescent="0.2">
      <c r="A1625" s="1" t="s">
        <v>385</v>
      </c>
      <c r="B1625" s="2" t="s">
        <v>5045</v>
      </c>
      <c r="C1625" s="2" t="s">
        <v>15</v>
      </c>
      <c r="D1625" s="2" t="s">
        <v>5046</v>
      </c>
      <c r="E1625" s="2" t="s">
        <v>4991</v>
      </c>
      <c r="F1625" s="2">
        <v>55.72</v>
      </c>
      <c r="G1625" s="2">
        <v>44.28</v>
      </c>
      <c r="H1625" s="2" t="s">
        <v>26</v>
      </c>
      <c r="I1625" s="2" t="str">
        <f t="shared" si="50"/>
        <v/>
      </c>
      <c r="J1625" s="2">
        <f t="shared" si="51"/>
        <v>1</v>
      </c>
      <c r="K1625" s="2">
        <v>2020</v>
      </c>
      <c r="L1625" s="2" t="s">
        <v>21</v>
      </c>
    </row>
    <row r="1626" spans="1:12" x14ac:dyDescent="0.2">
      <c r="A1626" s="1" t="s">
        <v>374</v>
      </c>
      <c r="B1626" s="2" t="s">
        <v>3604</v>
      </c>
      <c r="C1626" s="2" t="s">
        <v>24</v>
      </c>
      <c r="D1626" s="2">
        <v>19325000</v>
      </c>
      <c r="E1626" s="2" t="s">
        <v>3438</v>
      </c>
      <c r="F1626" s="2">
        <v>55.76</v>
      </c>
      <c r="G1626" s="2">
        <v>44.24</v>
      </c>
      <c r="H1626" s="2" t="s">
        <v>19</v>
      </c>
      <c r="I1626" s="2">
        <f t="shared" si="50"/>
        <v>1</v>
      </c>
      <c r="J1626" s="2" t="str">
        <f t="shared" si="51"/>
        <v/>
      </c>
      <c r="K1626" s="2">
        <v>2020</v>
      </c>
      <c r="L1626" s="2" t="s">
        <v>49</v>
      </c>
    </row>
    <row r="1627" spans="1:12" x14ac:dyDescent="0.2">
      <c r="A1627" s="1" t="s">
        <v>122</v>
      </c>
      <c r="B1627" s="2" t="s">
        <v>4047</v>
      </c>
      <c r="C1627" s="2" t="s">
        <v>24</v>
      </c>
      <c r="D1627" s="4">
        <v>4300000</v>
      </c>
      <c r="E1627" s="2" t="s">
        <v>3438</v>
      </c>
      <c r="F1627" s="2">
        <v>55.78</v>
      </c>
      <c r="G1627" s="2">
        <v>44.22</v>
      </c>
      <c r="H1627" s="2" t="s">
        <v>19</v>
      </c>
      <c r="I1627" s="2">
        <f t="shared" si="50"/>
        <v>1</v>
      </c>
      <c r="J1627" s="2" t="str">
        <f t="shared" si="51"/>
        <v/>
      </c>
      <c r="K1627" s="2">
        <v>2015</v>
      </c>
      <c r="L1627" s="2" t="s">
        <v>36</v>
      </c>
    </row>
    <row r="1628" spans="1:12" x14ac:dyDescent="0.2">
      <c r="A1628" s="1" t="s">
        <v>374</v>
      </c>
      <c r="B1628" s="2" t="s">
        <v>5163</v>
      </c>
      <c r="C1628" s="2" t="s">
        <v>15</v>
      </c>
      <c r="D1628" s="2" t="s">
        <v>5164</v>
      </c>
      <c r="E1628" s="2" t="s">
        <v>4991</v>
      </c>
      <c r="F1628" s="2">
        <v>55.78</v>
      </c>
      <c r="G1628" s="2">
        <v>44.22</v>
      </c>
      <c r="H1628" s="2" t="s">
        <v>26</v>
      </c>
      <c r="I1628" s="2" t="str">
        <f t="shared" si="50"/>
        <v/>
      </c>
      <c r="J1628" s="2">
        <f t="shared" si="51"/>
        <v>1</v>
      </c>
      <c r="K1628" s="2">
        <v>2018</v>
      </c>
      <c r="L1628" s="2" t="s">
        <v>21</v>
      </c>
    </row>
    <row r="1629" spans="1:12" x14ac:dyDescent="0.2">
      <c r="A1629" s="1" t="s">
        <v>91</v>
      </c>
      <c r="B1629" s="2" t="s">
        <v>2137</v>
      </c>
      <c r="C1629" s="2" t="s">
        <v>24</v>
      </c>
      <c r="D1629" s="2">
        <v>33000000</v>
      </c>
      <c r="E1629" s="2" t="s">
        <v>2175</v>
      </c>
      <c r="F1629" s="2">
        <v>55.79</v>
      </c>
      <c r="G1629" s="2">
        <v>44.21</v>
      </c>
      <c r="H1629" s="2" t="s">
        <v>19</v>
      </c>
      <c r="I1629" s="2">
        <f t="shared" si="50"/>
        <v>1</v>
      </c>
      <c r="J1629" s="2" t="str">
        <f t="shared" si="51"/>
        <v/>
      </c>
      <c r="K1629" s="2">
        <v>2018</v>
      </c>
      <c r="L1629" s="2" t="s">
        <v>49</v>
      </c>
    </row>
    <row r="1630" spans="1:12" x14ac:dyDescent="0.2">
      <c r="A1630" s="1" t="s">
        <v>111</v>
      </c>
      <c r="B1630" s="2" t="s">
        <v>3755</v>
      </c>
      <c r="C1630" s="2" t="s">
        <v>24</v>
      </c>
      <c r="D1630" s="2">
        <v>9875000</v>
      </c>
      <c r="E1630" s="2" t="s">
        <v>3438</v>
      </c>
      <c r="F1630" s="2">
        <v>55.79</v>
      </c>
      <c r="G1630" s="2">
        <v>44.21</v>
      </c>
      <c r="H1630" s="2" t="s">
        <v>19</v>
      </c>
      <c r="I1630" s="2">
        <f t="shared" si="50"/>
        <v>1</v>
      </c>
      <c r="J1630" s="2" t="str">
        <f t="shared" si="51"/>
        <v/>
      </c>
      <c r="K1630" s="2">
        <v>2018</v>
      </c>
      <c r="L1630" s="2" t="s">
        <v>21</v>
      </c>
    </row>
    <row r="1631" spans="1:12" x14ac:dyDescent="0.2">
      <c r="A1631" s="1" t="s">
        <v>242</v>
      </c>
      <c r="B1631" s="2" t="s">
        <v>751</v>
      </c>
      <c r="C1631" s="2" t="s">
        <v>15</v>
      </c>
      <c r="D1631" s="2" t="s">
        <v>5388</v>
      </c>
      <c r="E1631" s="2" t="s">
        <v>4991</v>
      </c>
      <c r="F1631" s="2">
        <v>55.8</v>
      </c>
      <c r="G1631" s="2">
        <v>44.2</v>
      </c>
      <c r="H1631" s="2" t="s">
        <v>26</v>
      </c>
      <c r="I1631" s="2" t="str">
        <f t="shared" si="50"/>
        <v/>
      </c>
      <c r="J1631" s="2">
        <f t="shared" si="51"/>
        <v>1</v>
      </c>
      <c r="K1631" s="2">
        <v>2008</v>
      </c>
      <c r="L1631" s="2" t="s">
        <v>21</v>
      </c>
    </row>
    <row r="1632" spans="1:12" x14ac:dyDescent="0.2">
      <c r="A1632" s="1" t="s">
        <v>141</v>
      </c>
      <c r="B1632" s="2" t="s">
        <v>3455</v>
      </c>
      <c r="C1632" s="2" t="s">
        <v>24</v>
      </c>
      <c r="D1632" s="4">
        <v>13500000</v>
      </c>
      <c r="E1632" s="2" t="s">
        <v>3438</v>
      </c>
      <c r="F1632" s="2">
        <v>55.8</v>
      </c>
      <c r="G1632" s="2">
        <v>44.2</v>
      </c>
      <c r="H1632" s="2" t="s">
        <v>19</v>
      </c>
      <c r="I1632" s="2">
        <f t="shared" si="50"/>
        <v>1</v>
      </c>
      <c r="J1632" s="2" t="str">
        <f t="shared" si="51"/>
        <v/>
      </c>
      <c r="K1632" s="2">
        <v>2006</v>
      </c>
      <c r="L1632" s="2" t="s">
        <v>21</v>
      </c>
    </row>
    <row r="1633" spans="1:12" x14ac:dyDescent="0.2">
      <c r="A1633" s="1" t="s">
        <v>56</v>
      </c>
      <c r="B1633" s="2" t="s">
        <v>637</v>
      </c>
      <c r="C1633" s="2" t="s">
        <v>15</v>
      </c>
      <c r="D1633" s="2" t="s">
        <v>1282</v>
      </c>
      <c r="E1633" s="2" t="s">
        <v>395</v>
      </c>
      <c r="F1633" s="2">
        <v>55.8</v>
      </c>
      <c r="G1633" s="2">
        <v>44.2</v>
      </c>
      <c r="H1633" s="2" t="s">
        <v>19</v>
      </c>
      <c r="I1633" s="2">
        <f t="shared" si="50"/>
        <v>1</v>
      </c>
      <c r="J1633" s="2" t="str">
        <f t="shared" si="51"/>
        <v/>
      </c>
      <c r="K1633" s="2">
        <v>2000</v>
      </c>
      <c r="L1633" s="2" t="s">
        <v>21</v>
      </c>
    </row>
    <row r="1634" spans="1:12" x14ac:dyDescent="0.2">
      <c r="A1634" s="1" t="s">
        <v>60</v>
      </c>
      <c r="B1634" s="2" t="s">
        <v>4259</v>
      </c>
      <c r="C1634" s="2" t="s">
        <v>24</v>
      </c>
      <c r="D1634" s="4">
        <v>23600000</v>
      </c>
      <c r="E1634" s="2" t="s">
        <v>3438</v>
      </c>
      <c r="F1634" s="2">
        <v>55.9</v>
      </c>
      <c r="G1634" s="2">
        <v>44.2</v>
      </c>
      <c r="H1634" s="2" t="s">
        <v>19</v>
      </c>
      <c r="I1634" s="2">
        <f t="shared" si="50"/>
        <v>1</v>
      </c>
      <c r="J1634" s="2" t="str">
        <f t="shared" si="51"/>
        <v/>
      </c>
      <c r="K1634" s="2">
        <v>2012</v>
      </c>
      <c r="L1634" s="2" t="s">
        <v>49</v>
      </c>
    </row>
    <row r="1635" spans="1:12" x14ac:dyDescent="0.2">
      <c r="A1635" s="1" t="s">
        <v>13</v>
      </c>
      <c r="B1635" s="2" t="s">
        <v>1423</v>
      </c>
      <c r="C1635" s="2" t="s">
        <v>15</v>
      </c>
      <c r="D1635" s="2" t="s">
        <v>1206</v>
      </c>
      <c r="E1635" s="2" t="s">
        <v>395</v>
      </c>
      <c r="F1635" s="2">
        <v>55.8</v>
      </c>
      <c r="G1635" s="2">
        <v>44.2</v>
      </c>
      <c r="H1635" s="2" t="s">
        <v>19</v>
      </c>
      <c r="I1635" s="2">
        <f t="shared" si="50"/>
        <v>1</v>
      </c>
      <c r="J1635" s="2" t="str">
        <f t="shared" si="51"/>
        <v/>
      </c>
      <c r="K1635" s="2">
        <v>1996</v>
      </c>
      <c r="L1635" s="2" t="s">
        <v>21</v>
      </c>
    </row>
    <row r="1636" spans="1:12" x14ac:dyDescent="0.2">
      <c r="A1636" s="1" t="s">
        <v>13</v>
      </c>
      <c r="B1636" s="2" t="s">
        <v>3758</v>
      </c>
      <c r="C1636" s="2" t="s">
        <v>24</v>
      </c>
      <c r="D1636" s="4">
        <v>13000000</v>
      </c>
      <c r="E1636" s="2" t="s">
        <v>3438</v>
      </c>
      <c r="F1636" s="2">
        <v>55.8</v>
      </c>
      <c r="G1636" s="2">
        <v>44.2</v>
      </c>
      <c r="H1636" s="2" t="s">
        <v>19</v>
      </c>
      <c r="I1636" s="2">
        <f t="shared" si="50"/>
        <v>1</v>
      </c>
      <c r="J1636" s="2" t="str">
        <f t="shared" si="51"/>
        <v/>
      </c>
      <c r="K1636" s="2">
        <v>2008</v>
      </c>
      <c r="L1636" s="2" t="s">
        <v>21</v>
      </c>
    </row>
    <row r="1637" spans="1:12" x14ac:dyDescent="0.2">
      <c r="A1637" s="1" t="s">
        <v>217</v>
      </c>
      <c r="B1637" s="2" t="s">
        <v>538</v>
      </c>
      <c r="C1637" s="2" t="s">
        <v>15</v>
      </c>
      <c r="D1637" s="2" t="s">
        <v>794</v>
      </c>
      <c r="E1637" s="2" t="s">
        <v>395</v>
      </c>
      <c r="F1637" s="2">
        <v>55.8</v>
      </c>
      <c r="G1637" s="2">
        <v>44.2</v>
      </c>
      <c r="H1637" s="2" t="s">
        <v>19</v>
      </c>
      <c r="I1637" s="2">
        <f t="shared" si="50"/>
        <v>1</v>
      </c>
      <c r="J1637" s="2" t="str">
        <f t="shared" si="51"/>
        <v/>
      </c>
      <c r="K1637" s="2">
        <v>2010</v>
      </c>
      <c r="L1637" s="2" t="s">
        <v>21</v>
      </c>
    </row>
    <row r="1638" spans="1:12" x14ac:dyDescent="0.2">
      <c r="A1638" s="1" t="s">
        <v>293</v>
      </c>
      <c r="B1638" s="2" t="s">
        <v>3738</v>
      </c>
      <c r="C1638" s="2" t="s">
        <v>24</v>
      </c>
      <c r="D1638" s="4">
        <v>11500000</v>
      </c>
      <c r="E1638" s="2" t="s">
        <v>3438</v>
      </c>
      <c r="F1638" s="2">
        <v>55.8</v>
      </c>
      <c r="G1638" s="2">
        <v>44.2</v>
      </c>
      <c r="H1638" s="2" t="s">
        <v>19</v>
      </c>
      <c r="I1638" s="2">
        <f t="shared" si="50"/>
        <v>1</v>
      </c>
      <c r="J1638" s="2" t="str">
        <f t="shared" si="51"/>
        <v/>
      </c>
      <c r="K1638" s="2">
        <v>2002</v>
      </c>
      <c r="L1638" s="2" t="s">
        <v>21</v>
      </c>
    </row>
    <row r="1639" spans="1:12" x14ac:dyDescent="0.2">
      <c r="A1639" s="1" t="s">
        <v>223</v>
      </c>
      <c r="B1639" s="2" t="s">
        <v>439</v>
      </c>
      <c r="C1639" s="2" t="s">
        <v>15</v>
      </c>
      <c r="D1639" s="2" t="s">
        <v>912</v>
      </c>
      <c r="E1639" s="2" t="s">
        <v>395</v>
      </c>
      <c r="F1639" s="2">
        <v>55.8</v>
      </c>
      <c r="G1639" s="2">
        <v>44.2</v>
      </c>
      <c r="H1639" s="2" t="s">
        <v>19</v>
      </c>
      <c r="I1639" s="2">
        <f t="shared" si="50"/>
        <v>1</v>
      </c>
      <c r="J1639" s="2" t="str">
        <f t="shared" si="51"/>
        <v/>
      </c>
      <c r="K1639" s="2">
        <v>2008</v>
      </c>
      <c r="L1639" s="2" t="s">
        <v>49</v>
      </c>
    </row>
    <row r="1640" spans="1:12" x14ac:dyDescent="0.2">
      <c r="A1640" s="1" t="s">
        <v>535</v>
      </c>
      <c r="B1640" s="2" t="s">
        <v>1732</v>
      </c>
      <c r="C1640" s="2" t="s">
        <v>42</v>
      </c>
      <c r="D1640" s="2" t="s">
        <v>1733</v>
      </c>
      <c r="E1640" s="2" t="s">
        <v>1692</v>
      </c>
      <c r="F1640" s="2">
        <v>55.8</v>
      </c>
      <c r="G1640" s="2">
        <v>44.2</v>
      </c>
      <c r="H1640" s="2" t="s">
        <v>26</v>
      </c>
      <c r="I1640" s="2" t="str">
        <f t="shared" si="50"/>
        <v/>
      </c>
      <c r="J1640" s="2">
        <f t="shared" si="51"/>
        <v>1</v>
      </c>
      <c r="K1640" s="2">
        <v>2014</v>
      </c>
      <c r="L1640" s="2" t="s">
        <v>21</v>
      </c>
    </row>
    <row r="1641" spans="1:12" x14ac:dyDescent="0.2">
      <c r="A1641" s="1" t="s">
        <v>23</v>
      </c>
      <c r="B1641" s="2" t="s">
        <v>23</v>
      </c>
      <c r="C1641" s="2" t="s">
        <v>15</v>
      </c>
      <c r="D1641" s="2" t="s">
        <v>3202</v>
      </c>
      <c r="E1641" s="2" t="s">
        <v>2175</v>
      </c>
      <c r="F1641" s="2">
        <v>55.8</v>
      </c>
      <c r="G1641" s="2">
        <v>44.2</v>
      </c>
      <c r="H1641" s="2" t="s">
        <v>19</v>
      </c>
      <c r="I1641" s="2">
        <f t="shared" si="50"/>
        <v>1</v>
      </c>
      <c r="J1641" s="2" t="str">
        <f t="shared" si="51"/>
        <v/>
      </c>
      <c r="K1641" s="2">
        <v>1990</v>
      </c>
      <c r="L1641" s="2" t="s">
        <v>21</v>
      </c>
    </row>
    <row r="1642" spans="1:12" x14ac:dyDescent="0.2">
      <c r="A1642" s="1" t="s">
        <v>22</v>
      </c>
      <c r="B1642" s="2" t="s">
        <v>3630</v>
      </c>
      <c r="C1642" s="2" t="s">
        <v>24</v>
      </c>
      <c r="D1642" s="4">
        <v>13000000</v>
      </c>
      <c r="E1642" s="2" t="s">
        <v>3438</v>
      </c>
      <c r="F1642" s="2">
        <v>55.83</v>
      </c>
      <c r="G1642" s="2">
        <v>44.17</v>
      </c>
      <c r="H1642" s="2" t="s">
        <v>19</v>
      </c>
      <c r="I1642" s="2">
        <f t="shared" si="50"/>
        <v>1</v>
      </c>
      <c r="J1642" s="2" t="str">
        <f t="shared" si="51"/>
        <v/>
      </c>
      <c r="K1642" s="2">
        <v>2014</v>
      </c>
      <c r="L1642" s="2" t="s">
        <v>49</v>
      </c>
    </row>
    <row r="1643" spans="1:12" x14ac:dyDescent="0.2">
      <c r="A1643" s="1" t="s">
        <v>13</v>
      </c>
      <c r="B1643" s="2" t="s">
        <v>1941</v>
      </c>
      <c r="C1643" s="2" t="s">
        <v>15</v>
      </c>
      <c r="D1643" s="2" t="s">
        <v>2979</v>
      </c>
      <c r="E1643" s="2" t="s">
        <v>2175</v>
      </c>
      <c r="F1643" s="2">
        <v>55.85</v>
      </c>
      <c r="G1643" s="2">
        <v>44.15</v>
      </c>
      <c r="H1643" s="2" t="s">
        <v>19</v>
      </c>
      <c r="I1643" s="2">
        <f t="shared" si="50"/>
        <v>1</v>
      </c>
      <c r="J1643" s="2" t="str">
        <f t="shared" si="51"/>
        <v/>
      </c>
      <c r="K1643" s="2">
        <v>2013</v>
      </c>
      <c r="L1643" s="2" t="s">
        <v>36</v>
      </c>
    </row>
    <row r="1644" spans="1:12" x14ac:dyDescent="0.2">
      <c r="A1644" s="1" t="s">
        <v>363</v>
      </c>
      <c r="B1644" s="2" t="s">
        <v>5102</v>
      </c>
      <c r="C1644" s="2" t="s">
        <v>15</v>
      </c>
      <c r="D1644" s="2" t="s">
        <v>5103</v>
      </c>
      <c r="E1644" s="2" t="s">
        <v>4991</v>
      </c>
      <c r="F1644" s="2">
        <v>55.88</v>
      </c>
      <c r="G1644" s="2">
        <v>44.12</v>
      </c>
      <c r="H1644" s="2" t="s">
        <v>26</v>
      </c>
      <c r="I1644" s="2" t="str">
        <f t="shared" si="50"/>
        <v/>
      </c>
      <c r="J1644" s="2">
        <f t="shared" si="51"/>
        <v>1</v>
      </c>
      <c r="K1644" s="2">
        <v>2019</v>
      </c>
      <c r="L1644" s="2" t="s">
        <v>36</v>
      </c>
    </row>
    <row r="1645" spans="1:12" x14ac:dyDescent="0.2">
      <c r="A1645" s="1" t="s">
        <v>363</v>
      </c>
      <c r="B1645" s="2" t="s">
        <v>3676</v>
      </c>
      <c r="C1645" s="2" t="s">
        <v>24</v>
      </c>
      <c r="D1645" s="2">
        <v>148000000</v>
      </c>
      <c r="E1645" s="2" t="s">
        <v>3438</v>
      </c>
      <c r="F1645" s="2">
        <v>55.89</v>
      </c>
      <c r="G1645" s="2">
        <v>44.11</v>
      </c>
      <c r="H1645" s="2" t="s">
        <v>26</v>
      </c>
      <c r="I1645" s="2" t="str">
        <f t="shared" si="50"/>
        <v/>
      </c>
      <c r="J1645" s="2">
        <f t="shared" si="51"/>
        <v>1</v>
      </c>
      <c r="K1645" s="2">
        <v>2018</v>
      </c>
      <c r="L1645" s="2" t="s">
        <v>21</v>
      </c>
    </row>
    <row r="1646" spans="1:12" x14ac:dyDescent="0.2">
      <c r="A1646" s="1" t="s">
        <v>242</v>
      </c>
      <c r="B1646" s="2" t="s">
        <v>4266</v>
      </c>
      <c r="C1646" s="2" t="s">
        <v>24</v>
      </c>
      <c r="D1646" s="4">
        <v>63000000</v>
      </c>
      <c r="E1646" s="2" t="s">
        <v>3438</v>
      </c>
      <c r="F1646" s="2">
        <v>55.9</v>
      </c>
      <c r="G1646" s="2">
        <v>44.1</v>
      </c>
      <c r="H1646" s="2" t="s">
        <v>19</v>
      </c>
      <c r="I1646" s="2">
        <f t="shared" si="50"/>
        <v>1</v>
      </c>
      <c r="J1646" s="2" t="str">
        <f t="shared" si="51"/>
        <v/>
      </c>
      <c r="K1646" s="2">
        <v>2011</v>
      </c>
      <c r="L1646" s="2" t="s">
        <v>36</v>
      </c>
    </row>
    <row r="1647" spans="1:12" x14ac:dyDescent="0.2">
      <c r="A1647" s="1" t="s">
        <v>177</v>
      </c>
      <c r="B1647" s="2" t="s">
        <v>425</v>
      </c>
      <c r="C1647" s="2" t="s">
        <v>42</v>
      </c>
      <c r="D1647" s="2" t="s">
        <v>426</v>
      </c>
      <c r="E1647" s="2" t="s">
        <v>395</v>
      </c>
      <c r="F1647" s="2">
        <v>56</v>
      </c>
      <c r="G1647" s="2">
        <v>44.1</v>
      </c>
      <c r="H1647" s="2" t="s">
        <v>19</v>
      </c>
      <c r="I1647" s="2">
        <f t="shared" si="50"/>
        <v>1</v>
      </c>
      <c r="J1647" s="2" t="str">
        <f t="shared" si="51"/>
        <v/>
      </c>
      <c r="K1647" s="2">
        <v>2014</v>
      </c>
      <c r="L1647" s="2" t="s">
        <v>21</v>
      </c>
    </row>
    <row r="1648" spans="1:12" x14ac:dyDescent="0.2">
      <c r="A1648" s="1" t="s">
        <v>22</v>
      </c>
      <c r="B1648" s="2" t="s">
        <v>1865</v>
      </c>
      <c r="C1648" s="2" t="s">
        <v>15</v>
      </c>
      <c r="D1648" s="2" t="s">
        <v>1866</v>
      </c>
      <c r="E1648" s="2" t="s">
        <v>1811</v>
      </c>
      <c r="F1648" s="2">
        <v>55.9</v>
      </c>
      <c r="G1648" s="2">
        <v>44.1</v>
      </c>
      <c r="H1648" s="2" t="s">
        <v>26</v>
      </c>
      <c r="I1648" s="2" t="str">
        <f t="shared" si="50"/>
        <v/>
      </c>
      <c r="J1648" s="2">
        <f t="shared" si="51"/>
        <v>1</v>
      </c>
      <c r="K1648" s="2">
        <v>2005</v>
      </c>
      <c r="L1648" s="2" t="s">
        <v>77</v>
      </c>
    </row>
    <row r="1649" spans="1:12" x14ac:dyDescent="0.2">
      <c r="A1649" s="1" t="s">
        <v>22</v>
      </c>
      <c r="B1649" s="2" t="s">
        <v>4122</v>
      </c>
      <c r="C1649" s="2" t="s">
        <v>15</v>
      </c>
      <c r="D1649" s="2" t="s">
        <v>4700</v>
      </c>
      <c r="E1649" s="2" t="s">
        <v>3438</v>
      </c>
      <c r="F1649" s="2">
        <v>55.9</v>
      </c>
      <c r="G1649" s="2">
        <v>44.1</v>
      </c>
      <c r="H1649" s="2" t="s">
        <v>26</v>
      </c>
      <c r="I1649" s="2" t="str">
        <f t="shared" si="50"/>
        <v/>
      </c>
      <c r="J1649" s="2">
        <f t="shared" si="51"/>
        <v>1</v>
      </c>
      <c r="K1649" s="2">
        <v>2002</v>
      </c>
      <c r="L1649" s="2" t="s">
        <v>21</v>
      </c>
    </row>
    <row r="1650" spans="1:12" x14ac:dyDescent="0.2">
      <c r="A1650" s="1" t="s">
        <v>79</v>
      </c>
      <c r="B1650" s="2" t="s">
        <v>3507</v>
      </c>
      <c r="C1650" s="2" t="s">
        <v>24</v>
      </c>
      <c r="D1650" s="4">
        <v>3000000</v>
      </c>
      <c r="E1650" s="2" t="s">
        <v>3438</v>
      </c>
      <c r="F1650" s="2">
        <v>55.9</v>
      </c>
      <c r="G1650" s="2">
        <v>44.1</v>
      </c>
      <c r="H1650" s="2" t="s">
        <v>19</v>
      </c>
      <c r="I1650" s="2">
        <f t="shared" si="50"/>
        <v>1</v>
      </c>
      <c r="J1650" s="2" t="str">
        <f t="shared" si="51"/>
        <v/>
      </c>
      <c r="K1650" s="2">
        <v>2012</v>
      </c>
      <c r="L1650" s="2" t="s">
        <v>21</v>
      </c>
    </row>
    <row r="1651" spans="1:12" x14ac:dyDescent="0.2">
      <c r="A1651" s="1" t="s">
        <v>79</v>
      </c>
      <c r="B1651" s="2" t="s">
        <v>5492</v>
      </c>
      <c r="C1651" s="2" t="s">
        <v>15</v>
      </c>
      <c r="D1651" s="2" t="s">
        <v>5616</v>
      </c>
      <c r="E1651" s="2" t="s">
        <v>4991</v>
      </c>
      <c r="F1651" s="2">
        <v>55.9</v>
      </c>
      <c r="G1651" s="2">
        <v>44.1</v>
      </c>
      <c r="H1651" s="2" t="s">
        <v>26</v>
      </c>
      <c r="I1651" s="2" t="str">
        <f t="shared" si="50"/>
        <v/>
      </c>
      <c r="J1651" s="2">
        <f t="shared" si="51"/>
        <v>1</v>
      </c>
      <c r="K1651" s="2">
        <v>2000</v>
      </c>
      <c r="L1651" s="2" t="s">
        <v>21</v>
      </c>
    </row>
    <row r="1652" spans="1:12" x14ac:dyDescent="0.2">
      <c r="A1652" s="1" t="s">
        <v>32</v>
      </c>
      <c r="B1652" s="2" t="s">
        <v>869</v>
      </c>
      <c r="C1652" s="2" t="s">
        <v>15</v>
      </c>
      <c r="D1652" s="2" t="s">
        <v>3173</v>
      </c>
      <c r="E1652" s="2" t="s">
        <v>2175</v>
      </c>
      <c r="F1652" s="2">
        <v>55.9</v>
      </c>
      <c r="G1652" s="2">
        <v>44.1</v>
      </c>
      <c r="H1652" s="2" t="s">
        <v>19</v>
      </c>
      <c r="I1652" s="2">
        <f t="shared" si="50"/>
        <v>1</v>
      </c>
      <c r="J1652" s="2" t="str">
        <f t="shared" si="51"/>
        <v/>
      </c>
      <c r="K1652" s="2">
        <v>1994</v>
      </c>
      <c r="L1652" s="2" t="s">
        <v>21</v>
      </c>
    </row>
    <row r="1653" spans="1:12" x14ac:dyDescent="0.2">
      <c r="A1653" s="1" t="s">
        <v>290</v>
      </c>
      <c r="B1653" s="2" t="s">
        <v>3515</v>
      </c>
      <c r="C1653" s="2" t="s">
        <v>24</v>
      </c>
      <c r="D1653" s="4">
        <v>4200000</v>
      </c>
      <c r="E1653" s="2" t="s">
        <v>3438</v>
      </c>
      <c r="F1653" s="2">
        <v>55.93</v>
      </c>
      <c r="G1653" s="2">
        <v>44.07</v>
      </c>
      <c r="H1653" s="2" t="s">
        <v>19</v>
      </c>
      <c r="I1653" s="2">
        <f t="shared" si="50"/>
        <v>1</v>
      </c>
      <c r="J1653" s="2" t="str">
        <f t="shared" si="51"/>
        <v/>
      </c>
      <c r="K1653" s="2">
        <v>2014</v>
      </c>
      <c r="L1653" s="2" t="s">
        <v>49</v>
      </c>
    </row>
    <row r="1654" spans="1:12" x14ac:dyDescent="0.2">
      <c r="A1654" s="1" t="s">
        <v>13</v>
      </c>
      <c r="B1654" s="2" t="s">
        <v>4046</v>
      </c>
      <c r="C1654" s="2" t="s">
        <v>24</v>
      </c>
      <c r="D1654" s="4">
        <v>350000000</v>
      </c>
      <c r="E1654" s="2" t="s">
        <v>3438</v>
      </c>
      <c r="F1654" s="2">
        <v>55.94</v>
      </c>
      <c r="G1654" s="2">
        <v>44.06</v>
      </c>
      <c r="H1654" s="2" t="s">
        <v>19</v>
      </c>
      <c r="I1654" s="2">
        <f t="shared" si="50"/>
        <v>1</v>
      </c>
      <c r="J1654" s="2" t="str">
        <f t="shared" si="51"/>
        <v/>
      </c>
      <c r="K1654" s="2">
        <v>2015</v>
      </c>
      <c r="L1654" s="2" t="s">
        <v>36</v>
      </c>
    </row>
    <row r="1655" spans="1:12" x14ac:dyDescent="0.2">
      <c r="A1655" s="1" t="s">
        <v>248</v>
      </c>
      <c r="B1655" s="2" t="s">
        <v>4016</v>
      </c>
      <c r="C1655" s="2" t="s">
        <v>24</v>
      </c>
      <c r="D1655" s="4">
        <v>269000000</v>
      </c>
      <c r="E1655" s="2" t="s">
        <v>3438</v>
      </c>
      <c r="F1655" s="2">
        <v>55.99</v>
      </c>
      <c r="G1655" s="2">
        <v>44.01</v>
      </c>
      <c r="H1655" s="2" t="s">
        <v>19</v>
      </c>
      <c r="I1655" s="2">
        <f t="shared" si="50"/>
        <v>1</v>
      </c>
      <c r="J1655" s="2" t="str">
        <f t="shared" si="51"/>
        <v/>
      </c>
      <c r="K1655" s="2">
        <v>2016</v>
      </c>
      <c r="L1655" s="2" t="s">
        <v>49</v>
      </c>
    </row>
    <row r="1656" spans="1:12" x14ac:dyDescent="0.2">
      <c r="A1656" s="1" t="s">
        <v>69</v>
      </c>
      <c r="B1656" s="2" t="s">
        <v>3981</v>
      </c>
      <c r="C1656" s="2" t="s">
        <v>24</v>
      </c>
      <c r="D1656" s="4">
        <v>750000000</v>
      </c>
      <c r="E1656" s="2" t="s">
        <v>3438</v>
      </c>
      <c r="F1656" s="2">
        <v>55.99</v>
      </c>
      <c r="G1656" s="2">
        <v>44.01</v>
      </c>
      <c r="H1656" s="2" t="s">
        <v>19</v>
      </c>
      <c r="I1656" s="2">
        <f t="shared" si="50"/>
        <v>1</v>
      </c>
      <c r="J1656" s="2" t="str">
        <f t="shared" si="51"/>
        <v/>
      </c>
      <c r="K1656" s="2">
        <v>2016</v>
      </c>
      <c r="L1656" s="2" t="s">
        <v>21</v>
      </c>
    </row>
    <row r="1657" spans="1:12" x14ac:dyDescent="0.2">
      <c r="A1657" s="1" t="s">
        <v>13</v>
      </c>
      <c r="B1657" s="2" t="s">
        <v>1910</v>
      </c>
      <c r="C1657" s="2" t="s">
        <v>15</v>
      </c>
      <c r="D1657" s="2" t="s">
        <v>3240</v>
      </c>
      <c r="E1657" s="2" t="s">
        <v>2175</v>
      </c>
      <c r="F1657" s="2">
        <v>56</v>
      </c>
      <c r="G1657" s="2">
        <v>44</v>
      </c>
      <c r="H1657" s="2" t="s">
        <v>19</v>
      </c>
      <c r="I1657" s="2">
        <f t="shared" si="50"/>
        <v>1</v>
      </c>
      <c r="J1657" s="2" t="str">
        <f t="shared" si="51"/>
        <v/>
      </c>
      <c r="K1657" s="2">
        <v>1988</v>
      </c>
      <c r="L1657" s="2" t="s">
        <v>21</v>
      </c>
    </row>
    <row r="1658" spans="1:12" x14ac:dyDescent="0.2">
      <c r="A1658" s="1" t="s">
        <v>22</v>
      </c>
      <c r="B1658" s="2" t="s">
        <v>3778</v>
      </c>
      <c r="C1658" s="2" t="s">
        <v>24</v>
      </c>
      <c r="D1658" s="4">
        <v>7120000</v>
      </c>
      <c r="E1658" s="2" t="s">
        <v>3438</v>
      </c>
      <c r="F1658" s="2">
        <v>56</v>
      </c>
      <c r="G1658" s="2">
        <v>44</v>
      </c>
      <c r="H1658" s="2" t="s">
        <v>19</v>
      </c>
      <c r="I1658" s="2">
        <f t="shared" si="50"/>
        <v>1</v>
      </c>
      <c r="J1658" s="2" t="str">
        <f t="shared" si="51"/>
        <v/>
      </c>
      <c r="K1658" s="2">
        <v>2005</v>
      </c>
      <c r="L1658" s="2" t="s">
        <v>77</v>
      </c>
    </row>
    <row r="1659" spans="1:12" x14ac:dyDescent="0.2">
      <c r="A1659" s="1" t="s">
        <v>248</v>
      </c>
      <c r="B1659" s="2" t="s">
        <v>248</v>
      </c>
      <c r="C1659" s="2" t="s">
        <v>15</v>
      </c>
      <c r="D1659" s="2" t="s">
        <v>3256</v>
      </c>
      <c r="E1659" s="2" t="s">
        <v>2175</v>
      </c>
      <c r="F1659" s="2">
        <v>56</v>
      </c>
      <c r="G1659" s="2">
        <v>44</v>
      </c>
      <c r="H1659" s="2" t="s">
        <v>19</v>
      </c>
      <c r="I1659" s="2">
        <f t="shared" si="50"/>
        <v>1</v>
      </c>
      <c r="J1659" s="2" t="str">
        <f t="shared" si="51"/>
        <v/>
      </c>
      <c r="K1659" s="2">
        <v>1988</v>
      </c>
      <c r="L1659" s="2" t="s">
        <v>21</v>
      </c>
    </row>
    <row r="1660" spans="1:12" x14ac:dyDescent="0.2">
      <c r="A1660" s="1" t="s">
        <v>363</v>
      </c>
      <c r="B1660" s="2" t="s">
        <v>1064</v>
      </c>
      <c r="C1660" s="2" t="s">
        <v>15</v>
      </c>
      <c r="D1660" s="2" t="s">
        <v>3259</v>
      </c>
      <c r="E1660" s="2" t="s">
        <v>2175</v>
      </c>
      <c r="F1660" s="2">
        <v>56</v>
      </c>
      <c r="G1660" s="2">
        <v>44</v>
      </c>
      <c r="H1660" s="2" t="s">
        <v>19</v>
      </c>
      <c r="I1660" s="2">
        <f t="shared" si="50"/>
        <v>1</v>
      </c>
      <c r="J1660" s="2" t="str">
        <f t="shared" si="51"/>
        <v/>
      </c>
      <c r="K1660" s="2">
        <v>1988</v>
      </c>
      <c r="L1660" s="2" t="s">
        <v>21</v>
      </c>
    </row>
    <row r="1661" spans="1:12" x14ac:dyDescent="0.2">
      <c r="A1661" s="1" t="s">
        <v>32</v>
      </c>
      <c r="B1661" s="2" t="s">
        <v>32</v>
      </c>
      <c r="C1661" s="2" t="s">
        <v>15</v>
      </c>
      <c r="D1661" s="2" t="s">
        <v>1154</v>
      </c>
      <c r="E1661" s="2" t="s">
        <v>395</v>
      </c>
      <c r="F1661" s="2">
        <v>56</v>
      </c>
      <c r="G1661" s="2">
        <v>44</v>
      </c>
      <c r="H1661" s="2" t="s">
        <v>26</v>
      </c>
      <c r="I1661" s="2" t="str">
        <f t="shared" si="50"/>
        <v/>
      </c>
      <c r="J1661" s="2">
        <f t="shared" si="51"/>
        <v>1</v>
      </c>
      <c r="K1661" s="2">
        <v>2002</v>
      </c>
      <c r="L1661" s="2" t="s">
        <v>21</v>
      </c>
    </row>
    <row r="1662" spans="1:12" x14ac:dyDescent="0.2">
      <c r="A1662" s="1" t="s">
        <v>108</v>
      </c>
      <c r="B1662" s="2" t="s">
        <v>3291</v>
      </c>
      <c r="C1662" s="2" t="s">
        <v>15</v>
      </c>
      <c r="D1662" s="2" t="s">
        <v>3292</v>
      </c>
      <c r="E1662" s="2" t="s">
        <v>2175</v>
      </c>
      <c r="F1662" s="2">
        <v>56</v>
      </c>
      <c r="G1662" s="2">
        <v>44</v>
      </c>
      <c r="H1662" s="2" t="s">
        <v>26</v>
      </c>
      <c r="I1662" s="2" t="str">
        <f t="shared" si="50"/>
        <v/>
      </c>
      <c r="J1662" s="2">
        <f t="shared" si="51"/>
        <v>1</v>
      </c>
      <c r="K1662" s="2">
        <v>1988</v>
      </c>
      <c r="L1662" s="2" t="s">
        <v>21</v>
      </c>
    </row>
    <row r="1663" spans="1:12" x14ac:dyDescent="0.2">
      <c r="A1663" s="1" t="s">
        <v>374</v>
      </c>
      <c r="B1663" s="2" t="s">
        <v>1183</v>
      </c>
      <c r="C1663" s="2" t="s">
        <v>15</v>
      </c>
      <c r="D1663" s="2" t="s">
        <v>2531</v>
      </c>
      <c r="E1663" s="2" t="s">
        <v>2175</v>
      </c>
      <c r="F1663" s="2">
        <v>56.03</v>
      </c>
      <c r="G1663" s="2">
        <v>43.97</v>
      </c>
      <c r="H1663" s="2" t="s">
        <v>19</v>
      </c>
      <c r="I1663" s="2">
        <f t="shared" si="50"/>
        <v>1</v>
      </c>
      <c r="J1663" s="2" t="str">
        <f t="shared" si="51"/>
        <v/>
      </c>
      <c r="K1663" s="2">
        <v>2018</v>
      </c>
      <c r="L1663" s="2" t="s">
        <v>21</v>
      </c>
    </row>
    <row r="1664" spans="1:12" x14ac:dyDescent="0.2">
      <c r="A1664" s="1" t="s">
        <v>150</v>
      </c>
      <c r="B1664" s="2" t="s">
        <v>3895</v>
      </c>
      <c r="C1664" s="2" t="s">
        <v>24</v>
      </c>
      <c r="D1664" s="4">
        <v>47000000</v>
      </c>
      <c r="E1664" s="2" t="s">
        <v>3438</v>
      </c>
      <c r="F1664" s="2">
        <v>56.04</v>
      </c>
      <c r="G1664" s="2">
        <v>43.96</v>
      </c>
      <c r="H1664" s="2" t="s">
        <v>19</v>
      </c>
      <c r="I1664" s="2">
        <f t="shared" si="50"/>
        <v>1</v>
      </c>
      <c r="J1664" s="2" t="str">
        <f t="shared" si="51"/>
        <v/>
      </c>
      <c r="K1664" s="2">
        <v>2016</v>
      </c>
      <c r="L1664" s="2" t="s">
        <v>21</v>
      </c>
    </row>
    <row r="1665" spans="1:12" x14ac:dyDescent="0.2">
      <c r="A1665" s="1" t="s">
        <v>116</v>
      </c>
      <c r="B1665" s="2" t="s">
        <v>3678</v>
      </c>
      <c r="C1665" s="2" t="s">
        <v>24</v>
      </c>
      <c r="D1665" s="2">
        <v>40300000</v>
      </c>
      <c r="E1665" s="2" t="s">
        <v>3438</v>
      </c>
      <c r="F1665" s="2">
        <v>56.08</v>
      </c>
      <c r="G1665" s="2">
        <v>43.92</v>
      </c>
      <c r="H1665" s="2" t="s">
        <v>19</v>
      </c>
      <c r="I1665" s="2">
        <f t="shared" si="50"/>
        <v>1</v>
      </c>
      <c r="J1665" s="2" t="str">
        <f t="shared" si="51"/>
        <v/>
      </c>
      <c r="K1665" s="2">
        <v>2018</v>
      </c>
      <c r="L1665" s="2" t="s">
        <v>21</v>
      </c>
    </row>
    <row r="1666" spans="1:12" x14ac:dyDescent="0.2">
      <c r="A1666" s="1" t="s">
        <v>122</v>
      </c>
      <c r="B1666" s="2" t="s">
        <v>682</v>
      </c>
      <c r="C1666" s="2" t="s">
        <v>15</v>
      </c>
      <c r="D1666" s="2" t="s">
        <v>1208</v>
      </c>
      <c r="E1666" s="2" t="s">
        <v>395</v>
      </c>
      <c r="F1666" s="2">
        <v>56.1</v>
      </c>
      <c r="G1666" s="2">
        <v>43.9</v>
      </c>
      <c r="H1666" s="2" t="s">
        <v>19</v>
      </c>
      <c r="I1666" s="2">
        <f t="shared" ref="I1666:I1729" si="52" xml:space="preserve"> IF(H1666="Pass", 1, "")</f>
        <v>1</v>
      </c>
      <c r="J1666" s="2" t="str">
        <f t="shared" ref="J1666:J1729" si="53" xml:space="preserve"> IF(H1666="Fail", 1, "")</f>
        <v/>
      </c>
      <c r="K1666" s="2">
        <v>2002</v>
      </c>
      <c r="L1666" s="2" t="s">
        <v>21</v>
      </c>
    </row>
    <row r="1667" spans="1:12" x14ac:dyDescent="0.2">
      <c r="A1667" s="1" t="s">
        <v>122</v>
      </c>
      <c r="B1667" s="2" t="s">
        <v>4403</v>
      </c>
      <c r="C1667" s="2" t="s">
        <v>24</v>
      </c>
      <c r="D1667" s="4">
        <v>8950000</v>
      </c>
      <c r="E1667" s="2" t="s">
        <v>3438</v>
      </c>
      <c r="F1667" s="2">
        <v>56.1</v>
      </c>
      <c r="G1667" s="2">
        <v>43.9</v>
      </c>
      <c r="H1667" s="2" t="s">
        <v>19</v>
      </c>
      <c r="I1667" s="2">
        <f t="shared" si="52"/>
        <v>1</v>
      </c>
      <c r="J1667" s="2" t="str">
        <f t="shared" si="53"/>
        <v/>
      </c>
      <c r="K1667" s="2">
        <v>2008</v>
      </c>
      <c r="L1667" s="2" t="s">
        <v>21</v>
      </c>
    </row>
    <row r="1668" spans="1:12" x14ac:dyDescent="0.2">
      <c r="A1668" s="1" t="s">
        <v>122</v>
      </c>
      <c r="B1668" s="2" t="s">
        <v>3590</v>
      </c>
      <c r="C1668" s="2" t="s">
        <v>24</v>
      </c>
      <c r="D1668" s="4">
        <v>66300000</v>
      </c>
      <c r="E1668" s="2" t="s">
        <v>3438</v>
      </c>
      <c r="F1668" s="2">
        <v>56.1</v>
      </c>
      <c r="G1668" s="2">
        <v>43.9</v>
      </c>
      <c r="H1668" s="2" t="s">
        <v>19</v>
      </c>
      <c r="I1668" s="2">
        <f t="shared" si="52"/>
        <v>1</v>
      </c>
      <c r="J1668" s="2" t="str">
        <f t="shared" si="53"/>
        <v/>
      </c>
      <c r="K1668" s="2">
        <v>2008</v>
      </c>
      <c r="L1668" s="2" t="s">
        <v>49</v>
      </c>
    </row>
    <row r="1669" spans="1:12" x14ac:dyDescent="0.2">
      <c r="A1669" s="1" t="s">
        <v>290</v>
      </c>
      <c r="B1669" s="2" t="s">
        <v>4203</v>
      </c>
      <c r="C1669" s="2" t="s">
        <v>24</v>
      </c>
      <c r="D1669" s="4">
        <v>9000000</v>
      </c>
      <c r="E1669" s="2" t="s">
        <v>3438</v>
      </c>
      <c r="F1669" s="2">
        <v>56.1</v>
      </c>
      <c r="G1669" s="2">
        <v>43.9</v>
      </c>
      <c r="H1669" s="2" t="s">
        <v>19</v>
      </c>
      <c r="I1669" s="2">
        <f t="shared" si="52"/>
        <v>1</v>
      </c>
      <c r="J1669" s="2" t="str">
        <f t="shared" si="53"/>
        <v/>
      </c>
      <c r="K1669" s="2">
        <v>2012</v>
      </c>
      <c r="L1669" s="2" t="s">
        <v>21</v>
      </c>
    </row>
    <row r="1670" spans="1:12" x14ac:dyDescent="0.2">
      <c r="A1670" s="1" t="s">
        <v>374</v>
      </c>
      <c r="B1670" s="2" t="s">
        <v>1104</v>
      </c>
      <c r="C1670" s="2" t="s">
        <v>42</v>
      </c>
      <c r="D1670" s="2" t="s">
        <v>1105</v>
      </c>
      <c r="E1670" s="2" t="s">
        <v>395</v>
      </c>
      <c r="F1670" s="2">
        <v>56.1</v>
      </c>
      <c r="G1670" s="2">
        <v>43.9</v>
      </c>
      <c r="H1670" s="2" t="s">
        <v>19</v>
      </c>
      <c r="I1670" s="2">
        <f t="shared" si="52"/>
        <v>1</v>
      </c>
      <c r="J1670" s="2" t="str">
        <f t="shared" si="53"/>
        <v/>
      </c>
      <c r="K1670" s="2">
        <v>2004</v>
      </c>
      <c r="L1670" s="2" t="s">
        <v>21</v>
      </c>
    </row>
    <row r="1671" spans="1:12" x14ac:dyDescent="0.2">
      <c r="A1671" s="1" t="s">
        <v>22</v>
      </c>
      <c r="B1671" s="2" t="s">
        <v>5766</v>
      </c>
      <c r="C1671" s="2" t="s">
        <v>24</v>
      </c>
      <c r="D1671" s="4">
        <v>326174000</v>
      </c>
      <c r="E1671" s="2" t="s">
        <v>5690</v>
      </c>
      <c r="F1671" s="2">
        <v>56.1</v>
      </c>
      <c r="G1671" s="2">
        <v>43.9</v>
      </c>
      <c r="H1671" s="2" t="s">
        <v>19</v>
      </c>
      <c r="I1671" s="2">
        <f t="shared" si="52"/>
        <v>1</v>
      </c>
      <c r="J1671" s="2" t="str">
        <f t="shared" si="53"/>
        <v/>
      </c>
      <c r="K1671" s="2">
        <v>2004</v>
      </c>
      <c r="L1671" s="2" t="s">
        <v>21</v>
      </c>
    </row>
    <row r="1672" spans="1:12" x14ac:dyDescent="0.2">
      <c r="A1672" s="1" t="s">
        <v>296</v>
      </c>
      <c r="B1672" s="2" t="s">
        <v>4537</v>
      </c>
      <c r="C1672" s="2" t="s">
        <v>24</v>
      </c>
      <c r="D1672" s="4">
        <v>282000000</v>
      </c>
      <c r="E1672" s="2" t="s">
        <v>3438</v>
      </c>
      <c r="F1672" s="2">
        <v>56.1</v>
      </c>
      <c r="G1672" s="2">
        <v>43.9</v>
      </c>
      <c r="H1672" s="2" t="s">
        <v>19</v>
      </c>
      <c r="I1672" s="2">
        <f t="shared" si="52"/>
        <v>1</v>
      </c>
      <c r="J1672" s="2" t="str">
        <f t="shared" si="53"/>
        <v/>
      </c>
      <c r="K1672" s="2">
        <v>2005</v>
      </c>
      <c r="L1672" s="2" t="s">
        <v>77</v>
      </c>
    </row>
    <row r="1673" spans="1:12" x14ac:dyDescent="0.2">
      <c r="A1673" s="1" t="s">
        <v>293</v>
      </c>
      <c r="B1673" s="2" t="s">
        <v>3498</v>
      </c>
      <c r="C1673" s="2" t="s">
        <v>24</v>
      </c>
      <c r="D1673" s="4">
        <v>66000000</v>
      </c>
      <c r="E1673" s="2" t="s">
        <v>3438</v>
      </c>
      <c r="F1673" s="2">
        <v>56.2</v>
      </c>
      <c r="G1673" s="2">
        <v>43.9</v>
      </c>
      <c r="H1673" s="2" t="s">
        <v>19</v>
      </c>
      <c r="I1673" s="2">
        <f t="shared" si="52"/>
        <v>1</v>
      </c>
      <c r="J1673" s="2" t="str">
        <f t="shared" si="53"/>
        <v/>
      </c>
      <c r="K1673" s="2">
        <v>2004</v>
      </c>
      <c r="L1673" s="2" t="s">
        <v>49</v>
      </c>
    </row>
    <row r="1674" spans="1:12" x14ac:dyDescent="0.2">
      <c r="A1674" s="1" t="s">
        <v>269</v>
      </c>
      <c r="B1674" s="2" t="s">
        <v>269</v>
      </c>
      <c r="C1674" s="2" t="s">
        <v>15</v>
      </c>
      <c r="D1674" s="2" t="s">
        <v>2704</v>
      </c>
      <c r="E1674" s="2" t="s">
        <v>2175</v>
      </c>
      <c r="F1674" s="2">
        <v>56.1</v>
      </c>
      <c r="G1674" s="2">
        <v>43.9</v>
      </c>
      <c r="H1674" s="2" t="s">
        <v>19</v>
      </c>
      <c r="I1674" s="2">
        <f t="shared" si="52"/>
        <v>1</v>
      </c>
      <c r="J1674" s="2" t="str">
        <f t="shared" si="53"/>
        <v/>
      </c>
      <c r="K1674" s="2">
        <v>2017</v>
      </c>
      <c r="L1674" s="2" t="s">
        <v>36</v>
      </c>
    </row>
    <row r="1675" spans="1:12" x14ac:dyDescent="0.2">
      <c r="A1675" s="1" t="s">
        <v>339</v>
      </c>
      <c r="B1675" s="2" t="s">
        <v>3635</v>
      </c>
      <c r="C1675" s="2" t="s">
        <v>24</v>
      </c>
      <c r="D1675" s="2">
        <v>35000000</v>
      </c>
      <c r="E1675" s="2" t="s">
        <v>3438</v>
      </c>
      <c r="F1675" s="2">
        <v>56.13</v>
      </c>
      <c r="G1675" s="2">
        <v>43.87</v>
      </c>
      <c r="H1675" s="2" t="s">
        <v>19</v>
      </c>
      <c r="I1675" s="2">
        <f t="shared" si="52"/>
        <v>1</v>
      </c>
      <c r="J1675" s="2" t="str">
        <f t="shared" si="53"/>
        <v/>
      </c>
      <c r="K1675" s="2">
        <v>2020</v>
      </c>
      <c r="L1675" s="2" t="s">
        <v>49</v>
      </c>
    </row>
    <row r="1676" spans="1:12" x14ac:dyDescent="0.2">
      <c r="A1676" s="1" t="s">
        <v>374</v>
      </c>
      <c r="B1676" s="2" t="s">
        <v>374</v>
      </c>
      <c r="C1676" s="2" t="s">
        <v>15</v>
      </c>
      <c r="D1676" s="2" t="s">
        <v>2815</v>
      </c>
      <c r="E1676" s="2" t="s">
        <v>2175</v>
      </c>
      <c r="F1676" s="2">
        <v>56.15</v>
      </c>
      <c r="G1676" s="2">
        <v>43.85</v>
      </c>
      <c r="H1676" s="2" t="s">
        <v>19</v>
      </c>
      <c r="I1676" s="2">
        <f t="shared" si="52"/>
        <v>1</v>
      </c>
      <c r="J1676" s="2" t="str">
        <f t="shared" si="53"/>
        <v/>
      </c>
      <c r="K1676" s="2">
        <v>2016</v>
      </c>
      <c r="L1676" s="2" t="s">
        <v>21</v>
      </c>
    </row>
    <row r="1677" spans="1:12" x14ac:dyDescent="0.2">
      <c r="A1677" s="1" t="s">
        <v>420</v>
      </c>
      <c r="B1677" s="2" t="s">
        <v>3911</v>
      </c>
      <c r="C1677" s="2" t="s">
        <v>24</v>
      </c>
      <c r="D1677" s="4">
        <v>7000000</v>
      </c>
      <c r="E1677" s="2" t="s">
        <v>3438</v>
      </c>
      <c r="F1677" s="2">
        <v>56.16</v>
      </c>
      <c r="G1677" s="2">
        <v>43.84</v>
      </c>
      <c r="H1677" s="2" t="s">
        <v>19</v>
      </c>
      <c r="I1677" s="2">
        <f t="shared" si="52"/>
        <v>1</v>
      </c>
      <c r="J1677" s="2" t="str">
        <f t="shared" si="53"/>
        <v/>
      </c>
      <c r="K1677" s="2">
        <v>2016</v>
      </c>
      <c r="L1677" s="2" t="s">
        <v>21</v>
      </c>
    </row>
    <row r="1678" spans="1:12" x14ac:dyDescent="0.2">
      <c r="A1678" s="1" t="s">
        <v>220</v>
      </c>
      <c r="B1678" s="2" t="s">
        <v>3459</v>
      </c>
      <c r="C1678" s="2" t="s">
        <v>24</v>
      </c>
      <c r="D1678" s="2">
        <v>9240000</v>
      </c>
      <c r="E1678" s="2" t="s">
        <v>3438</v>
      </c>
      <c r="F1678" s="2">
        <v>56.19</v>
      </c>
      <c r="G1678" s="2">
        <v>43.81</v>
      </c>
      <c r="H1678" s="2" t="s">
        <v>19</v>
      </c>
      <c r="I1678" s="2">
        <f t="shared" si="52"/>
        <v>1</v>
      </c>
      <c r="J1678" s="2" t="str">
        <f t="shared" si="53"/>
        <v/>
      </c>
      <c r="K1678" s="2">
        <v>2020</v>
      </c>
      <c r="L1678" s="2" t="s">
        <v>21</v>
      </c>
    </row>
    <row r="1679" spans="1:12" x14ac:dyDescent="0.2">
      <c r="A1679" s="1" t="s">
        <v>177</v>
      </c>
      <c r="B1679" s="2" t="s">
        <v>399</v>
      </c>
      <c r="C1679" s="2" t="s">
        <v>15</v>
      </c>
      <c r="D1679" s="2" t="s">
        <v>400</v>
      </c>
      <c r="E1679" s="2" t="s">
        <v>395</v>
      </c>
      <c r="F1679" s="2">
        <v>56.2</v>
      </c>
      <c r="G1679" s="2">
        <v>43.8</v>
      </c>
      <c r="H1679" s="2" t="s">
        <v>19</v>
      </c>
      <c r="I1679" s="2">
        <f t="shared" si="52"/>
        <v>1</v>
      </c>
      <c r="J1679" s="2" t="str">
        <f t="shared" si="53"/>
        <v/>
      </c>
      <c r="K1679" s="2">
        <v>2014</v>
      </c>
      <c r="L1679" s="2" t="s">
        <v>21</v>
      </c>
    </row>
    <row r="1680" spans="1:12" x14ac:dyDescent="0.2">
      <c r="A1680" s="1" t="s">
        <v>13</v>
      </c>
      <c r="B1680" s="2" t="s">
        <v>914</v>
      </c>
      <c r="C1680" s="2" t="s">
        <v>15</v>
      </c>
      <c r="D1680" s="2" t="s">
        <v>915</v>
      </c>
      <c r="E1680" s="2" t="s">
        <v>395</v>
      </c>
      <c r="F1680" s="2">
        <v>56.2</v>
      </c>
      <c r="G1680" s="2">
        <v>43.8</v>
      </c>
      <c r="H1680" s="2" t="s">
        <v>19</v>
      </c>
      <c r="I1680" s="2">
        <f t="shared" si="52"/>
        <v>1</v>
      </c>
      <c r="J1680" s="2" t="str">
        <f t="shared" si="53"/>
        <v/>
      </c>
      <c r="K1680" s="2">
        <v>2008</v>
      </c>
      <c r="L1680" s="2" t="s">
        <v>49</v>
      </c>
    </row>
    <row r="1681" spans="1:12" x14ac:dyDescent="0.2">
      <c r="A1681" s="1" t="s">
        <v>13</v>
      </c>
      <c r="B1681" s="2" t="s">
        <v>3044</v>
      </c>
      <c r="C1681" s="2" t="s">
        <v>15</v>
      </c>
      <c r="D1681" s="2" t="s">
        <v>3105</v>
      </c>
      <c r="E1681" s="2" t="s">
        <v>2175</v>
      </c>
      <c r="F1681" s="2">
        <v>56.2</v>
      </c>
      <c r="G1681" s="2">
        <v>43.8</v>
      </c>
      <c r="H1681" s="2" t="s">
        <v>19</v>
      </c>
      <c r="I1681" s="2">
        <f t="shared" si="52"/>
        <v>1</v>
      </c>
      <c r="J1681" s="2" t="str">
        <f t="shared" si="53"/>
        <v/>
      </c>
      <c r="K1681" s="2">
        <v>2005</v>
      </c>
      <c r="L1681" s="2" t="s">
        <v>36</v>
      </c>
    </row>
    <row r="1682" spans="1:12" x14ac:dyDescent="0.2">
      <c r="A1682" s="1" t="s">
        <v>13</v>
      </c>
      <c r="B1682" s="2" t="s">
        <v>4082</v>
      </c>
      <c r="C1682" s="2" t="s">
        <v>24</v>
      </c>
      <c r="D1682" s="4">
        <v>92000000</v>
      </c>
      <c r="E1682" s="2" t="s">
        <v>3438</v>
      </c>
      <c r="F1682" s="2">
        <v>56.2</v>
      </c>
      <c r="G1682" s="2">
        <v>43.8</v>
      </c>
      <c r="H1682" s="2" t="s">
        <v>19</v>
      </c>
      <c r="I1682" s="2">
        <f t="shared" si="52"/>
        <v>1</v>
      </c>
      <c r="J1682" s="2" t="str">
        <f t="shared" si="53"/>
        <v/>
      </c>
      <c r="K1682" s="2">
        <v>2014</v>
      </c>
      <c r="L1682" s="2" t="s">
        <v>21</v>
      </c>
    </row>
    <row r="1683" spans="1:12" x14ac:dyDescent="0.2">
      <c r="A1683" s="1" t="s">
        <v>621</v>
      </c>
      <c r="B1683" s="2" t="s">
        <v>4953</v>
      </c>
      <c r="C1683" s="2" t="s">
        <v>15</v>
      </c>
      <c r="D1683" s="2" t="s">
        <v>4954</v>
      </c>
      <c r="E1683" s="2" t="s">
        <v>4917</v>
      </c>
      <c r="F1683" s="2">
        <v>56.2</v>
      </c>
      <c r="G1683" s="2">
        <v>43.8</v>
      </c>
      <c r="H1683" s="2" t="s">
        <v>26</v>
      </c>
      <c r="I1683" s="2" t="str">
        <f t="shared" si="52"/>
        <v/>
      </c>
      <c r="J1683" s="2">
        <f t="shared" si="53"/>
        <v>1</v>
      </c>
      <c r="K1683" s="2">
        <v>2000</v>
      </c>
      <c r="L1683" s="2" t="s">
        <v>21</v>
      </c>
    </row>
    <row r="1684" spans="1:12" x14ac:dyDescent="0.2">
      <c r="A1684" s="1" t="s">
        <v>69</v>
      </c>
      <c r="B1684" s="2" t="s">
        <v>1147</v>
      </c>
      <c r="C1684" s="2" t="s">
        <v>15</v>
      </c>
      <c r="D1684" s="2" t="s">
        <v>1148</v>
      </c>
      <c r="E1684" s="2" t="s">
        <v>395</v>
      </c>
      <c r="F1684" s="2">
        <v>56.2</v>
      </c>
      <c r="G1684" s="2">
        <v>43.8</v>
      </c>
      <c r="H1684" s="2" t="s">
        <v>19</v>
      </c>
      <c r="I1684" s="2">
        <f t="shared" si="52"/>
        <v>1</v>
      </c>
      <c r="J1684" s="2" t="str">
        <f t="shared" si="53"/>
        <v/>
      </c>
      <c r="K1684" s="2">
        <v>2004</v>
      </c>
      <c r="L1684" s="2" t="s">
        <v>49</v>
      </c>
    </row>
    <row r="1685" spans="1:12" x14ac:dyDescent="0.2">
      <c r="A1685" s="1" t="s">
        <v>79</v>
      </c>
      <c r="B1685" s="2" t="s">
        <v>1568</v>
      </c>
      <c r="C1685" s="2" t="s">
        <v>15</v>
      </c>
      <c r="D1685" s="2" t="s">
        <v>1574</v>
      </c>
      <c r="E1685" s="2" t="s">
        <v>1474</v>
      </c>
      <c r="F1685" s="2">
        <v>56.2</v>
      </c>
      <c r="G1685" s="2">
        <v>43.8</v>
      </c>
      <c r="H1685" s="2" t="s">
        <v>26</v>
      </c>
      <c r="I1685" s="2" t="str">
        <f t="shared" si="52"/>
        <v/>
      </c>
      <c r="J1685" s="2">
        <f t="shared" si="53"/>
        <v>1</v>
      </c>
      <c r="K1685" s="2">
        <v>1998</v>
      </c>
      <c r="L1685" s="2" t="s">
        <v>49</v>
      </c>
    </row>
    <row r="1686" spans="1:12" x14ac:dyDescent="0.2">
      <c r="A1686" s="1" t="s">
        <v>83</v>
      </c>
      <c r="B1686" s="2" t="s">
        <v>84</v>
      </c>
      <c r="C1686" s="2" t="s">
        <v>24</v>
      </c>
      <c r="D1686" s="4">
        <v>208000000</v>
      </c>
      <c r="E1686" s="2" t="s">
        <v>144</v>
      </c>
      <c r="F1686" s="2">
        <v>56.2</v>
      </c>
      <c r="G1686" s="2">
        <v>43.8</v>
      </c>
      <c r="H1686" s="2" t="s">
        <v>26</v>
      </c>
      <c r="I1686" s="2" t="str">
        <f t="shared" si="52"/>
        <v/>
      </c>
      <c r="J1686" s="2">
        <f t="shared" si="53"/>
        <v>1</v>
      </c>
      <c r="K1686" s="2">
        <v>2005</v>
      </c>
      <c r="L1686" s="2" t="s">
        <v>77</v>
      </c>
    </row>
    <row r="1687" spans="1:12" x14ac:dyDescent="0.2">
      <c r="A1687" s="1" t="s">
        <v>269</v>
      </c>
      <c r="B1687" s="2" t="s">
        <v>3724</v>
      </c>
      <c r="C1687" s="2" t="s">
        <v>24</v>
      </c>
      <c r="D1687" s="4">
        <v>3200000</v>
      </c>
      <c r="E1687" s="2" t="s">
        <v>3438</v>
      </c>
      <c r="F1687" s="2">
        <v>56.2</v>
      </c>
      <c r="G1687" s="2">
        <v>43.8</v>
      </c>
      <c r="H1687" s="2" t="s">
        <v>19</v>
      </c>
      <c r="I1687" s="2">
        <f t="shared" si="52"/>
        <v>1</v>
      </c>
      <c r="J1687" s="2" t="str">
        <f t="shared" si="53"/>
        <v/>
      </c>
      <c r="K1687" s="2">
        <v>2012</v>
      </c>
      <c r="L1687" s="2" t="s">
        <v>49</v>
      </c>
    </row>
    <row r="1688" spans="1:12" x14ac:dyDescent="0.2">
      <c r="A1688" s="1" t="s">
        <v>52</v>
      </c>
      <c r="B1688" s="2" t="s">
        <v>3527</v>
      </c>
      <c r="C1688" s="2" t="s">
        <v>24</v>
      </c>
      <c r="D1688" s="2">
        <v>80000000</v>
      </c>
      <c r="E1688" s="2" t="s">
        <v>3438</v>
      </c>
      <c r="F1688" s="2">
        <v>56.2</v>
      </c>
      <c r="G1688" s="2">
        <v>43.8</v>
      </c>
      <c r="H1688" s="2" t="s">
        <v>19</v>
      </c>
      <c r="I1688" s="2">
        <f t="shared" si="52"/>
        <v>1</v>
      </c>
      <c r="J1688" s="2" t="str">
        <f t="shared" si="53"/>
        <v/>
      </c>
      <c r="K1688" s="2">
        <v>2020</v>
      </c>
      <c r="L1688" s="2" t="s">
        <v>21</v>
      </c>
    </row>
    <row r="1689" spans="1:12" x14ac:dyDescent="0.2">
      <c r="A1689" s="1" t="s">
        <v>23</v>
      </c>
      <c r="B1689" s="2" t="s">
        <v>23</v>
      </c>
      <c r="C1689" s="2" t="s">
        <v>24</v>
      </c>
      <c r="D1689" s="2">
        <v>4000000000</v>
      </c>
      <c r="E1689" s="2" t="s">
        <v>3304</v>
      </c>
      <c r="F1689" s="2">
        <v>56.2</v>
      </c>
      <c r="G1689" s="2">
        <v>43.8</v>
      </c>
      <c r="H1689" s="2" t="s">
        <v>19</v>
      </c>
      <c r="I1689" s="2">
        <f t="shared" si="52"/>
        <v>1</v>
      </c>
      <c r="J1689" s="2" t="str">
        <f t="shared" si="53"/>
        <v/>
      </c>
      <c r="K1689" s="2">
        <v>2018</v>
      </c>
      <c r="L1689" s="2" t="s">
        <v>21</v>
      </c>
    </row>
    <row r="1690" spans="1:12" x14ac:dyDescent="0.2">
      <c r="A1690" s="1" t="s">
        <v>22</v>
      </c>
      <c r="B1690" s="2" t="s">
        <v>3606</v>
      </c>
      <c r="C1690" s="2" t="s">
        <v>24</v>
      </c>
      <c r="D1690" s="4">
        <v>42500000</v>
      </c>
      <c r="E1690" s="2" t="s">
        <v>3438</v>
      </c>
      <c r="F1690" s="2">
        <v>56.26</v>
      </c>
      <c r="G1690" s="2">
        <v>43.74</v>
      </c>
      <c r="H1690" s="2" t="s">
        <v>19</v>
      </c>
      <c r="I1690" s="2">
        <f t="shared" si="52"/>
        <v>1</v>
      </c>
      <c r="J1690" s="2" t="str">
        <f t="shared" si="53"/>
        <v/>
      </c>
      <c r="K1690" s="2">
        <v>2014</v>
      </c>
      <c r="L1690" s="2" t="s">
        <v>49</v>
      </c>
    </row>
    <row r="1691" spans="1:12" x14ac:dyDescent="0.2">
      <c r="A1691" s="1" t="s">
        <v>22</v>
      </c>
      <c r="B1691" s="2" t="s">
        <v>5719</v>
      </c>
      <c r="C1691" s="2" t="s">
        <v>24</v>
      </c>
      <c r="D1691" s="4">
        <v>139000000</v>
      </c>
      <c r="E1691" s="2" t="s">
        <v>5690</v>
      </c>
      <c r="F1691" s="2">
        <v>56.27</v>
      </c>
      <c r="G1691" s="2">
        <v>43.73</v>
      </c>
      <c r="H1691" s="2" t="s">
        <v>19</v>
      </c>
      <c r="I1691" s="2">
        <f t="shared" si="52"/>
        <v>1</v>
      </c>
      <c r="J1691" s="2" t="str">
        <f t="shared" si="53"/>
        <v/>
      </c>
      <c r="K1691" s="2">
        <v>2016</v>
      </c>
      <c r="L1691" s="2" t="s">
        <v>21</v>
      </c>
    </row>
    <row r="1692" spans="1:12" x14ac:dyDescent="0.2">
      <c r="A1692" s="1" t="s">
        <v>205</v>
      </c>
      <c r="B1692" s="2" t="s">
        <v>658</v>
      </c>
      <c r="C1692" s="2" t="s">
        <v>15</v>
      </c>
      <c r="D1692" s="2" t="s">
        <v>3155</v>
      </c>
      <c r="E1692" s="2" t="s">
        <v>2175</v>
      </c>
      <c r="F1692" s="2">
        <v>56.28</v>
      </c>
      <c r="G1692" s="2">
        <v>43.72</v>
      </c>
      <c r="H1692" s="2" t="s">
        <v>19</v>
      </c>
      <c r="I1692" s="2">
        <f t="shared" si="52"/>
        <v>1</v>
      </c>
      <c r="J1692" s="2" t="str">
        <f t="shared" si="53"/>
        <v/>
      </c>
      <c r="K1692" s="2">
        <v>2001</v>
      </c>
      <c r="L1692" s="2" t="s">
        <v>36</v>
      </c>
    </row>
    <row r="1693" spans="1:12" x14ac:dyDescent="0.2">
      <c r="A1693" s="1" t="s">
        <v>242</v>
      </c>
      <c r="B1693" s="2" t="s">
        <v>5775</v>
      </c>
      <c r="C1693" s="2" t="s">
        <v>24</v>
      </c>
      <c r="D1693" s="4">
        <v>150000000</v>
      </c>
      <c r="E1693" s="2" t="s">
        <v>5690</v>
      </c>
      <c r="F1693" s="2">
        <v>56.3</v>
      </c>
      <c r="G1693" s="2">
        <v>43.7</v>
      </c>
      <c r="H1693" s="2" t="s">
        <v>19</v>
      </c>
      <c r="I1693" s="2">
        <f t="shared" si="52"/>
        <v>1</v>
      </c>
      <c r="J1693" s="2" t="str">
        <f t="shared" si="53"/>
        <v/>
      </c>
      <c r="K1693" s="2">
        <v>2002</v>
      </c>
      <c r="L1693" s="2" t="s">
        <v>49</v>
      </c>
    </row>
    <row r="1694" spans="1:12" x14ac:dyDescent="0.2">
      <c r="A1694" s="1" t="s">
        <v>177</v>
      </c>
      <c r="B1694" s="2" t="s">
        <v>178</v>
      </c>
      <c r="C1694" s="2" t="s">
        <v>42</v>
      </c>
      <c r="D1694" s="2" t="s">
        <v>847</v>
      </c>
      <c r="E1694" s="2" t="s">
        <v>395</v>
      </c>
      <c r="F1694" s="2">
        <v>56.3</v>
      </c>
      <c r="G1694" s="2">
        <v>43.7</v>
      </c>
      <c r="H1694" s="2" t="s">
        <v>19</v>
      </c>
      <c r="I1694" s="2">
        <f t="shared" si="52"/>
        <v>1</v>
      </c>
      <c r="J1694" s="2" t="str">
        <f t="shared" si="53"/>
        <v/>
      </c>
      <c r="K1694" s="2">
        <v>2008</v>
      </c>
      <c r="L1694" s="2" t="s">
        <v>21</v>
      </c>
    </row>
    <row r="1695" spans="1:12" x14ac:dyDescent="0.2">
      <c r="A1695" s="1" t="s">
        <v>978</v>
      </c>
      <c r="B1695" s="2" t="s">
        <v>3793</v>
      </c>
      <c r="C1695" s="2" t="s">
        <v>24</v>
      </c>
      <c r="D1695" s="4">
        <v>2600000</v>
      </c>
      <c r="E1695" s="2" t="s">
        <v>3438</v>
      </c>
      <c r="F1695" s="2">
        <v>56.3</v>
      </c>
      <c r="G1695" s="2">
        <v>43.7</v>
      </c>
      <c r="H1695" s="2" t="s">
        <v>19</v>
      </c>
      <c r="I1695" s="2">
        <f t="shared" si="52"/>
        <v>1</v>
      </c>
      <c r="J1695" s="2" t="str">
        <f t="shared" si="53"/>
        <v/>
      </c>
      <c r="K1695" s="2">
        <v>2005</v>
      </c>
      <c r="L1695" s="2" t="s">
        <v>77</v>
      </c>
    </row>
    <row r="1696" spans="1:12" x14ac:dyDescent="0.2">
      <c r="A1696" s="1" t="s">
        <v>60</v>
      </c>
      <c r="B1696" s="2" t="s">
        <v>3916</v>
      </c>
      <c r="C1696" s="2" t="s">
        <v>24</v>
      </c>
      <c r="D1696" s="4">
        <v>29800000</v>
      </c>
      <c r="E1696" s="2" t="s">
        <v>3438</v>
      </c>
      <c r="F1696" s="2">
        <v>56.3</v>
      </c>
      <c r="G1696" s="2">
        <v>43.7</v>
      </c>
      <c r="H1696" s="2" t="s">
        <v>19</v>
      </c>
      <c r="I1696" s="2">
        <f t="shared" si="52"/>
        <v>1</v>
      </c>
      <c r="J1696" s="2" t="str">
        <f t="shared" si="53"/>
        <v/>
      </c>
      <c r="K1696" s="2">
        <v>2006</v>
      </c>
      <c r="L1696" s="2" t="s">
        <v>49</v>
      </c>
    </row>
    <row r="1697" spans="1:12" x14ac:dyDescent="0.2">
      <c r="A1697" s="1" t="s">
        <v>22</v>
      </c>
      <c r="B1697" s="2" t="s">
        <v>5763</v>
      </c>
      <c r="C1697" s="2" t="s">
        <v>24</v>
      </c>
      <c r="D1697" s="4">
        <v>78200000</v>
      </c>
      <c r="E1697" s="2" t="s">
        <v>5690</v>
      </c>
      <c r="F1697" s="2">
        <v>56.3</v>
      </c>
      <c r="G1697" s="2">
        <v>43.7</v>
      </c>
      <c r="H1697" s="2" t="s">
        <v>19</v>
      </c>
      <c r="I1697" s="2">
        <f t="shared" si="52"/>
        <v>1</v>
      </c>
      <c r="J1697" s="2" t="str">
        <f t="shared" si="53"/>
        <v/>
      </c>
      <c r="K1697" s="2">
        <v>2006</v>
      </c>
      <c r="L1697" s="2" t="s">
        <v>49</v>
      </c>
    </row>
    <row r="1698" spans="1:12" x14ac:dyDescent="0.2">
      <c r="A1698" s="1" t="s">
        <v>22</v>
      </c>
      <c r="B1698" s="2" t="s">
        <v>5764</v>
      </c>
      <c r="C1698" s="2" t="s">
        <v>24</v>
      </c>
      <c r="D1698" s="4">
        <v>31400000</v>
      </c>
      <c r="E1698" s="2" t="s">
        <v>5690</v>
      </c>
      <c r="F1698" s="2">
        <v>56.3</v>
      </c>
      <c r="G1698" s="2">
        <v>43.7</v>
      </c>
      <c r="H1698" s="2" t="s">
        <v>19</v>
      </c>
      <c r="I1698" s="2">
        <f t="shared" si="52"/>
        <v>1</v>
      </c>
      <c r="J1698" s="2" t="str">
        <f t="shared" si="53"/>
        <v/>
      </c>
      <c r="K1698" s="2">
        <v>2005</v>
      </c>
      <c r="L1698" s="2" t="s">
        <v>77</v>
      </c>
    </row>
    <row r="1699" spans="1:12" x14ac:dyDescent="0.2">
      <c r="A1699" s="1" t="s">
        <v>150</v>
      </c>
      <c r="B1699" s="2" t="s">
        <v>5573</v>
      </c>
      <c r="C1699" s="2" t="s">
        <v>15</v>
      </c>
      <c r="D1699" s="2" t="s">
        <v>5574</v>
      </c>
      <c r="E1699" s="2" t="s">
        <v>4991</v>
      </c>
      <c r="F1699" s="2">
        <v>56.3</v>
      </c>
      <c r="G1699" s="2">
        <v>43.7</v>
      </c>
      <c r="H1699" s="2" t="s">
        <v>26</v>
      </c>
      <c r="I1699" s="2" t="str">
        <f t="shared" si="52"/>
        <v/>
      </c>
      <c r="J1699" s="2">
        <f t="shared" si="53"/>
        <v>1</v>
      </c>
      <c r="K1699" s="2">
        <v>2002</v>
      </c>
      <c r="L1699" s="2" t="s">
        <v>21</v>
      </c>
    </row>
    <row r="1700" spans="1:12" x14ac:dyDescent="0.2">
      <c r="A1700" s="1" t="s">
        <v>79</v>
      </c>
      <c r="B1700" s="2" t="s">
        <v>5575</v>
      </c>
      <c r="C1700" s="2" t="s">
        <v>15</v>
      </c>
      <c r="D1700" s="2" t="s">
        <v>5651</v>
      </c>
      <c r="E1700" s="2" t="s">
        <v>4991</v>
      </c>
      <c r="F1700" s="2">
        <v>56.3</v>
      </c>
      <c r="G1700" s="2">
        <v>43.7</v>
      </c>
      <c r="H1700" s="2" t="s">
        <v>26</v>
      </c>
      <c r="I1700" s="2" t="str">
        <f t="shared" si="52"/>
        <v/>
      </c>
      <c r="J1700" s="2">
        <f t="shared" si="53"/>
        <v>1</v>
      </c>
      <c r="K1700" s="2">
        <v>1998</v>
      </c>
      <c r="L1700" s="2" t="s">
        <v>21</v>
      </c>
    </row>
    <row r="1701" spans="1:12" x14ac:dyDescent="0.2">
      <c r="A1701" s="1" t="s">
        <v>269</v>
      </c>
      <c r="B1701" s="2" t="s">
        <v>575</v>
      </c>
      <c r="C1701" s="2" t="s">
        <v>15</v>
      </c>
      <c r="D1701" s="2" t="s">
        <v>2501</v>
      </c>
      <c r="E1701" s="2" t="s">
        <v>2175</v>
      </c>
      <c r="F1701" s="2">
        <v>56.31</v>
      </c>
      <c r="G1701" s="2">
        <v>43.69</v>
      </c>
      <c r="H1701" s="2" t="s">
        <v>19</v>
      </c>
      <c r="I1701" s="2">
        <f t="shared" si="52"/>
        <v>1</v>
      </c>
      <c r="J1701" s="2" t="str">
        <f t="shared" si="53"/>
        <v/>
      </c>
      <c r="K1701" s="2">
        <v>2018</v>
      </c>
      <c r="L1701" s="2" t="s">
        <v>21</v>
      </c>
    </row>
    <row r="1702" spans="1:12" x14ac:dyDescent="0.2">
      <c r="A1702" s="1" t="s">
        <v>242</v>
      </c>
      <c r="B1702" s="2" t="s">
        <v>324</v>
      </c>
      <c r="C1702" s="2" t="s">
        <v>15</v>
      </c>
      <c r="D1702" s="2" t="s">
        <v>2191</v>
      </c>
      <c r="E1702" s="2" t="s">
        <v>2175</v>
      </c>
      <c r="F1702" s="2">
        <v>56.38</v>
      </c>
      <c r="G1702" s="2">
        <v>43.62</v>
      </c>
      <c r="H1702" s="2" t="s">
        <v>19</v>
      </c>
      <c r="I1702" s="2">
        <f t="shared" si="52"/>
        <v>1</v>
      </c>
      <c r="J1702" s="2" t="str">
        <f t="shared" si="53"/>
        <v/>
      </c>
      <c r="K1702" s="2">
        <v>2020</v>
      </c>
      <c r="L1702" s="2" t="s">
        <v>21</v>
      </c>
    </row>
    <row r="1703" spans="1:12" x14ac:dyDescent="0.2">
      <c r="A1703" s="1" t="s">
        <v>293</v>
      </c>
      <c r="B1703" s="2" t="s">
        <v>5070</v>
      </c>
      <c r="C1703" s="2" t="s">
        <v>15</v>
      </c>
      <c r="D1703" s="2" t="s">
        <v>5071</v>
      </c>
      <c r="E1703" s="2" t="s">
        <v>4991</v>
      </c>
      <c r="F1703" s="2">
        <v>56.39</v>
      </c>
      <c r="G1703" s="2">
        <v>43.61</v>
      </c>
      <c r="H1703" s="2" t="s">
        <v>26</v>
      </c>
      <c r="I1703" s="2" t="str">
        <f t="shared" si="52"/>
        <v/>
      </c>
      <c r="J1703" s="2">
        <f t="shared" si="53"/>
        <v>1</v>
      </c>
      <c r="K1703" s="2">
        <v>2020</v>
      </c>
      <c r="L1703" s="2" t="s">
        <v>49</v>
      </c>
    </row>
    <row r="1704" spans="1:12" x14ac:dyDescent="0.2">
      <c r="A1704" s="1" t="s">
        <v>111</v>
      </c>
      <c r="B1704" s="2" t="s">
        <v>3776</v>
      </c>
      <c r="C1704" s="2" t="s">
        <v>24</v>
      </c>
      <c r="D1704" s="2">
        <v>350000000</v>
      </c>
      <c r="E1704" s="2" t="s">
        <v>3438</v>
      </c>
      <c r="F1704" s="2">
        <v>56.39</v>
      </c>
      <c r="G1704" s="2">
        <v>43.61</v>
      </c>
      <c r="H1704" s="2" t="s">
        <v>19</v>
      </c>
      <c r="I1704" s="2">
        <f t="shared" si="52"/>
        <v>1</v>
      </c>
      <c r="J1704" s="2" t="str">
        <f t="shared" si="53"/>
        <v/>
      </c>
      <c r="K1704" s="2">
        <v>2018</v>
      </c>
      <c r="L1704" s="2" t="s">
        <v>49</v>
      </c>
    </row>
    <row r="1705" spans="1:12" x14ac:dyDescent="0.2">
      <c r="A1705" s="1" t="s">
        <v>391</v>
      </c>
      <c r="B1705" s="2" t="s">
        <v>5028</v>
      </c>
      <c r="C1705" s="2" t="s">
        <v>24</v>
      </c>
      <c r="D1705" s="4">
        <v>1000000</v>
      </c>
      <c r="E1705" s="2" t="s">
        <v>4991</v>
      </c>
      <c r="F1705" s="2">
        <v>56.4</v>
      </c>
      <c r="G1705" s="2">
        <v>43.6</v>
      </c>
      <c r="H1705" s="2" t="s">
        <v>26</v>
      </c>
      <c r="I1705" s="2" t="str">
        <f t="shared" si="52"/>
        <v/>
      </c>
      <c r="J1705" s="2">
        <f t="shared" si="53"/>
        <v>1</v>
      </c>
      <c r="K1705" s="2">
        <v>2012</v>
      </c>
      <c r="L1705" s="2" t="s">
        <v>21</v>
      </c>
    </row>
    <row r="1706" spans="1:12" x14ac:dyDescent="0.2">
      <c r="A1706" s="1" t="s">
        <v>385</v>
      </c>
      <c r="B1706" s="2" t="s">
        <v>4459</v>
      </c>
      <c r="C1706" s="2" t="s">
        <v>24</v>
      </c>
      <c r="D1706" s="4">
        <v>21900000</v>
      </c>
      <c r="E1706" s="2" t="s">
        <v>3438</v>
      </c>
      <c r="F1706" s="2">
        <v>56.4</v>
      </c>
      <c r="G1706" s="2">
        <v>43.6</v>
      </c>
      <c r="H1706" s="2" t="s">
        <v>19</v>
      </c>
      <c r="I1706" s="2">
        <f t="shared" si="52"/>
        <v>1</v>
      </c>
      <c r="J1706" s="2" t="str">
        <f t="shared" si="53"/>
        <v/>
      </c>
      <c r="K1706" s="2">
        <v>2008</v>
      </c>
      <c r="L1706" s="2" t="s">
        <v>49</v>
      </c>
    </row>
    <row r="1707" spans="1:12" x14ac:dyDescent="0.2">
      <c r="A1707" s="1" t="s">
        <v>60</v>
      </c>
      <c r="B1707" s="2" t="s">
        <v>285</v>
      </c>
      <c r="C1707" s="2" t="s">
        <v>42</v>
      </c>
      <c r="D1707" s="2" t="s">
        <v>286</v>
      </c>
      <c r="E1707" s="2" t="s">
        <v>144</v>
      </c>
      <c r="F1707" s="2">
        <v>56.4</v>
      </c>
      <c r="G1707" s="2">
        <v>43.6</v>
      </c>
      <c r="H1707" s="2" t="s">
        <v>26</v>
      </c>
      <c r="I1707" s="2" t="str">
        <f t="shared" si="52"/>
        <v/>
      </c>
      <c r="J1707" s="2">
        <f t="shared" si="53"/>
        <v>1</v>
      </c>
      <c r="K1707" s="2">
        <v>2006</v>
      </c>
      <c r="L1707" s="2" t="s">
        <v>21</v>
      </c>
    </row>
    <row r="1708" spans="1:12" x14ac:dyDescent="0.2">
      <c r="A1708" s="1" t="s">
        <v>13</v>
      </c>
      <c r="B1708" s="2" t="s">
        <v>4304</v>
      </c>
      <c r="C1708" s="2" t="s">
        <v>15</v>
      </c>
      <c r="D1708" s="2" t="s">
        <v>4431</v>
      </c>
      <c r="E1708" s="2" t="s">
        <v>3438</v>
      </c>
      <c r="F1708" s="2">
        <v>56.4</v>
      </c>
      <c r="G1708" s="2">
        <v>43.6</v>
      </c>
      <c r="H1708" s="2" t="s">
        <v>26</v>
      </c>
      <c r="I1708" s="2" t="str">
        <f t="shared" si="52"/>
        <v/>
      </c>
      <c r="J1708" s="2">
        <f t="shared" si="53"/>
        <v>1</v>
      </c>
      <c r="K1708" s="2">
        <v>2008</v>
      </c>
      <c r="L1708" s="2" t="s">
        <v>49</v>
      </c>
    </row>
    <row r="1709" spans="1:12" x14ac:dyDescent="0.2">
      <c r="A1709" s="1" t="s">
        <v>363</v>
      </c>
      <c r="B1709" s="2" t="s">
        <v>4192</v>
      </c>
      <c r="C1709" s="2" t="s">
        <v>24</v>
      </c>
      <c r="D1709" s="4">
        <v>39600000</v>
      </c>
      <c r="E1709" s="2" t="s">
        <v>3438</v>
      </c>
      <c r="F1709" s="2">
        <v>56.4</v>
      </c>
      <c r="G1709" s="2">
        <v>43.6</v>
      </c>
      <c r="H1709" s="2" t="s">
        <v>19</v>
      </c>
      <c r="I1709" s="2">
        <f t="shared" si="52"/>
        <v>1</v>
      </c>
      <c r="J1709" s="2" t="str">
        <f t="shared" si="53"/>
        <v/>
      </c>
      <c r="K1709" s="2">
        <v>2006</v>
      </c>
      <c r="L1709" s="2" t="s">
        <v>49</v>
      </c>
    </row>
    <row r="1710" spans="1:12" x14ac:dyDescent="0.2">
      <c r="A1710" s="1" t="s">
        <v>491</v>
      </c>
      <c r="B1710" s="2" t="s">
        <v>519</v>
      </c>
      <c r="C1710" s="2" t="s">
        <v>42</v>
      </c>
      <c r="D1710" s="2" t="s">
        <v>5783</v>
      </c>
      <c r="E1710" s="2" t="s">
        <v>5777</v>
      </c>
      <c r="F1710" s="2">
        <v>56.4</v>
      </c>
      <c r="G1710" s="2">
        <v>43.6</v>
      </c>
      <c r="H1710" s="2" t="s">
        <v>26</v>
      </c>
      <c r="I1710" s="2" t="str">
        <f t="shared" si="52"/>
        <v/>
      </c>
      <c r="J1710" s="2">
        <f t="shared" si="53"/>
        <v>1</v>
      </c>
      <c r="K1710" s="2">
        <v>1998</v>
      </c>
      <c r="L1710" s="2" t="s">
        <v>21</v>
      </c>
    </row>
    <row r="1711" spans="1:12" x14ac:dyDescent="0.2">
      <c r="A1711" s="1" t="s">
        <v>79</v>
      </c>
      <c r="B1711" s="2" t="s">
        <v>925</v>
      </c>
      <c r="C1711" s="2" t="s">
        <v>15</v>
      </c>
      <c r="D1711" s="2" t="s">
        <v>926</v>
      </c>
      <c r="E1711" s="2" t="s">
        <v>395</v>
      </c>
      <c r="F1711" s="2">
        <v>56.4</v>
      </c>
      <c r="G1711" s="2">
        <v>43.6</v>
      </c>
      <c r="H1711" s="2" t="s">
        <v>19</v>
      </c>
      <c r="I1711" s="2">
        <f t="shared" si="52"/>
        <v>1</v>
      </c>
      <c r="J1711" s="2" t="str">
        <f t="shared" si="53"/>
        <v/>
      </c>
      <c r="K1711" s="2">
        <v>2008</v>
      </c>
      <c r="L1711" s="2" t="s">
        <v>49</v>
      </c>
    </row>
    <row r="1712" spans="1:12" x14ac:dyDescent="0.2">
      <c r="A1712" s="1" t="s">
        <v>52</v>
      </c>
      <c r="B1712" s="2" t="s">
        <v>4720</v>
      </c>
      <c r="C1712" s="2" t="s">
        <v>24</v>
      </c>
      <c r="D1712" s="4">
        <v>20000000</v>
      </c>
      <c r="E1712" s="2" t="s">
        <v>3438</v>
      </c>
      <c r="F1712" s="2">
        <v>56.4</v>
      </c>
      <c r="G1712" s="2">
        <v>43.6</v>
      </c>
      <c r="H1712" s="2" t="s">
        <v>26</v>
      </c>
      <c r="I1712" s="2" t="str">
        <f t="shared" si="52"/>
        <v/>
      </c>
      <c r="J1712" s="2">
        <f t="shared" si="53"/>
        <v>1</v>
      </c>
      <c r="K1712" s="2">
        <v>1990</v>
      </c>
      <c r="L1712" s="2" t="s">
        <v>21</v>
      </c>
    </row>
    <row r="1713" spans="1:12" x14ac:dyDescent="0.2">
      <c r="A1713" s="1" t="s">
        <v>308</v>
      </c>
      <c r="B1713" s="2" t="s">
        <v>4533</v>
      </c>
      <c r="C1713" s="2" t="s">
        <v>24</v>
      </c>
      <c r="D1713" s="4">
        <v>850000</v>
      </c>
      <c r="E1713" s="2" t="s">
        <v>3438</v>
      </c>
      <c r="F1713" s="2">
        <v>56.4</v>
      </c>
      <c r="G1713" s="2">
        <v>43.6</v>
      </c>
      <c r="H1713" s="2" t="s">
        <v>19</v>
      </c>
      <c r="I1713" s="2">
        <f t="shared" si="52"/>
        <v>1</v>
      </c>
      <c r="J1713" s="2" t="str">
        <f t="shared" si="53"/>
        <v/>
      </c>
      <c r="K1713" s="2">
        <v>2006</v>
      </c>
      <c r="L1713" s="2" t="s">
        <v>49</v>
      </c>
    </row>
    <row r="1714" spans="1:12" x14ac:dyDescent="0.2">
      <c r="A1714" s="1" t="s">
        <v>391</v>
      </c>
      <c r="B1714" s="2" t="s">
        <v>718</v>
      </c>
      <c r="C1714" s="2" t="s">
        <v>15</v>
      </c>
      <c r="D1714" s="2" t="s">
        <v>1705</v>
      </c>
      <c r="E1714" s="2" t="s">
        <v>1692</v>
      </c>
      <c r="F1714" s="2">
        <v>56.42</v>
      </c>
      <c r="G1714" s="2">
        <v>43.58</v>
      </c>
      <c r="H1714" s="2" t="s">
        <v>19</v>
      </c>
      <c r="I1714" s="2">
        <f t="shared" si="52"/>
        <v>1</v>
      </c>
      <c r="J1714" s="2" t="str">
        <f t="shared" si="53"/>
        <v/>
      </c>
      <c r="K1714" s="2">
        <v>2018</v>
      </c>
      <c r="L1714" s="2" t="s">
        <v>21</v>
      </c>
    </row>
    <row r="1715" spans="1:12" x14ac:dyDescent="0.2">
      <c r="A1715" s="1" t="s">
        <v>13</v>
      </c>
      <c r="B1715" s="2" t="s">
        <v>1884</v>
      </c>
      <c r="C1715" s="2" t="s">
        <v>15</v>
      </c>
      <c r="D1715" s="2" t="s">
        <v>2219</v>
      </c>
      <c r="E1715" s="2" t="s">
        <v>2175</v>
      </c>
      <c r="F1715" s="2">
        <v>56.43</v>
      </c>
      <c r="G1715" s="2">
        <v>43.57</v>
      </c>
      <c r="H1715" s="2" t="s">
        <v>19</v>
      </c>
      <c r="I1715" s="2">
        <f t="shared" si="52"/>
        <v>1</v>
      </c>
      <c r="J1715" s="2" t="str">
        <f t="shared" si="53"/>
        <v/>
      </c>
      <c r="K1715" s="2">
        <v>2020</v>
      </c>
      <c r="L1715" s="2" t="s">
        <v>21</v>
      </c>
    </row>
    <row r="1716" spans="1:12" x14ac:dyDescent="0.2">
      <c r="A1716" s="1" t="s">
        <v>363</v>
      </c>
      <c r="B1716" s="2" t="s">
        <v>1064</v>
      </c>
      <c r="C1716" s="2" t="s">
        <v>15</v>
      </c>
      <c r="D1716" s="2" t="s">
        <v>2701</v>
      </c>
      <c r="E1716" s="2" t="s">
        <v>2175</v>
      </c>
      <c r="F1716" s="2">
        <v>56.43</v>
      </c>
      <c r="G1716" s="2">
        <v>43.57</v>
      </c>
      <c r="H1716" s="2" t="s">
        <v>19</v>
      </c>
      <c r="I1716" s="2">
        <f t="shared" si="52"/>
        <v>1</v>
      </c>
      <c r="J1716" s="2" t="str">
        <f t="shared" si="53"/>
        <v/>
      </c>
      <c r="K1716" s="2">
        <v>2017</v>
      </c>
      <c r="L1716" s="2" t="s">
        <v>36</v>
      </c>
    </row>
    <row r="1717" spans="1:12" x14ac:dyDescent="0.2">
      <c r="A1717" s="1" t="s">
        <v>374</v>
      </c>
      <c r="B1717" s="2" t="s">
        <v>3604</v>
      </c>
      <c r="C1717" s="2" t="s">
        <v>24</v>
      </c>
      <c r="D1717" s="2">
        <v>18975000</v>
      </c>
      <c r="E1717" s="2" t="s">
        <v>3438</v>
      </c>
      <c r="F1717" s="2">
        <v>56.44</v>
      </c>
      <c r="G1717" s="2">
        <v>43.56</v>
      </c>
      <c r="H1717" s="2" t="s">
        <v>19</v>
      </c>
      <c r="I1717" s="2">
        <f t="shared" si="52"/>
        <v>1</v>
      </c>
      <c r="J1717" s="2" t="str">
        <f t="shared" si="53"/>
        <v/>
      </c>
      <c r="K1717" s="2">
        <v>2020</v>
      </c>
      <c r="L1717" s="2" t="s">
        <v>49</v>
      </c>
    </row>
    <row r="1718" spans="1:12" x14ac:dyDescent="0.2">
      <c r="A1718" s="1" t="s">
        <v>180</v>
      </c>
      <c r="B1718" s="2" t="s">
        <v>4011</v>
      </c>
      <c r="C1718" s="2" t="s">
        <v>24</v>
      </c>
      <c r="D1718" s="4">
        <v>249000000</v>
      </c>
      <c r="E1718" s="2" t="s">
        <v>3438</v>
      </c>
      <c r="F1718" s="2">
        <v>56.44</v>
      </c>
      <c r="G1718" s="2">
        <v>43.56</v>
      </c>
      <c r="H1718" s="2" t="s">
        <v>19</v>
      </c>
      <c r="I1718" s="2">
        <f t="shared" si="52"/>
        <v>1</v>
      </c>
      <c r="J1718" s="2" t="str">
        <f t="shared" si="53"/>
        <v/>
      </c>
      <c r="K1718" s="2">
        <v>2016</v>
      </c>
      <c r="L1718" s="2" t="s">
        <v>49</v>
      </c>
    </row>
    <row r="1719" spans="1:12" x14ac:dyDescent="0.2">
      <c r="A1719" s="1" t="s">
        <v>13</v>
      </c>
      <c r="B1719" s="2" t="s">
        <v>1910</v>
      </c>
      <c r="C1719" s="2" t="s">
        <v>15</v>
      </c>
      <c r="D1719" s="2" t="s">
        <v>2949</v>
      </c>
      <c r="E1719" s="2" t="s">
        <v>2175</v>
      </c>
      <c r="F1719" s="2">
        <v>56.46</v>
      </c>
      <c r="G1719" s="2">
        <v>43.54</v>
      </c>
      <c r="H1719" s="2" t="s">
        <v>19</v>
      </c>
      <c r="I1719" s="2">
        <f t="shared" si="52"/>
        <v>1</v>
      </c>
      <c r="J1719" s="2" t="str">
        <f t="shared" si="53"/>
        <v/>
      </c>
      <c r="K1719" s="2">
        <v>2015</v>
      </c>
      <c r="L1719" s="2" t="s">
        <v>36</v>
      </c>
    </row>
    <row r="1720" spans="1:12" x14ac:dyDescent="0.2">
      <c r="A1720" s="1" t="s">
        <v>79</v>
      </c>
      <c r="B1720" s="2" t="s">
        <v>5143</v>
      </c>
      <c r="C1720" s="2" t="s">
        <v>15</v>
      </c>
      <c r="D1720" s="2" t="s">
        <v>5144</v>
      </c>
      <c r="E1720" s="2" t="s">
        <v>4991</v>
      </c>
      <c r="F1720" s="2">
        <v>56.47</v>
      </c>
      <c r="G1720" s="2">
        <v>43.53</v>
      </c>
      <c r="H1720" s="2" t="s">
        <v>26</v>
      </c>
      <c r="I1720" s="2" t="str">
        <f t="shared" si="52"/>
        <v/>
      </c>
      <c r="J1720" s="2">
        <f t="shared" si="53"/>
        <v>1</v>
      </c>
      <c r="K1720" s="2">
        <v>2018</v>
      </c>
      <c r="L1720" s="2" t="s">
        <v>21</v>
      </c>
    </row>
    <row r="1721" spans="1:12" x14ac:dyDescent="0.2">
      <c r="A1721" s="1" t="s">
        <v>242</v>
      </c>
      <c r="B1721" s="2" t="s">
        <v>3574</v>
      </c>
      <c r="C1721" s="2" t="s">
        <v>15</v>
      </c>
      <c r="D1721" s="2" t="s">
        <v>4618</v>
      </c>
      <c r="E1721" s="2" t="s">
        <v>3438</v>
      </c>
      <c r="F1721" s="2">
        <v>56.5</v>
      </c>
      <c r="G1721" s="2">
        <v>43.5</v>
      </c>
      <c r="H1721" s="2" t="s">
        <v>26</v>
      </c>
      <c r="I1721" s="2" t="str">
        <f t="shared" si="52"/>
        <v/>
      </c>
      <c r="J1721" s="2">
        <f t="shared" si="53"/>
        <v>1</v>
      </c>
      <c r="K1721" s="2">
        <v>2004</v>
      </c>
      <c r="L1721" s="2" t="s">
        <v>49</v>
      </c>
    </row>
    <row r="1722" spans="1:12" x14ac:dyDescent="0.2">
      <c r="A1722" s="1" t="s">
        <v>280</v>
      </c>
      <c r="B1722" s="2" t="s">
        <v>281</v>
      </c>
      <c r="C1722" s="2" t="s">
        <v>42</v>
      </c>
      <c r="D1722" s="2" t="s">
        <v>1550</v>
      </c>
      <c r="E1722" s="2" t="s">
        <v>1474</v>
      </c>
      <c r="F1722" s="2">
        <v>56.5</v>
      </c>
      <c r="G1722" s="2">
        <v>43.5</v>
      </c>
      <c r="H1722" s="2" t="s">
        <v>26</v>
      </c>
      <c r="I1722" s="2" t="str">
        <f t="shared" si="52"/>
        <v/>
      </c>
      <c r="J1722" s="2">
        <f t="shared" si="53"/>
        <v>1</v>
      </c>
      <c r="K1722" s="2">
        <v>2002</v>
      </c>
      <c r="L1722" s="2" t="s">
        <v>49</v>
      </c>
    </row>
    <row r="1723" spans="1:12" x14ac:dyDescent="0.2">
      <c r="A1723" s="1" t="s">
        <v>60</v>
      </c>
      <c r="B1723" s="2" t="s">
        <v>267</v>
      </c>
      <c r="C1723" s="2" t="s">
        <v>42</v>
      </c>
      <c r="D1723" s="2" t="s">
        <v>268</v>
      </c>
      <c r="E1723" s="2" t="s">
        <v>144</v>
      </c>
      <c r="F1723" s="2">
        <v>56.5</v>
      </c>
      <c r="G1723" s="2">
        <v>43.5</v>
      </c>
      <c r="H1723" s="2" t="s">
        <v>26</v>
      </c>
      <c r="I1723" s="2" t="str">
        <f t="shared" si="52"/>
        <v/>
      </c>
      <c r="J1723" s="2">
        <f t="shared" si="53"/>
        <v>1</v>
      </c>
      <c r="K1723" s="2">
        <v>2008</v>
      </c>
      <c r="L1723" s="2" t="s">
        <v>21</v>
      </c>
    </row>
    <row r="1724" spans="1:12" x14ac:dyDescent="0.2">
      <c r="A1724" s="1" t="s">
        <v>13</v>
      </c>
      <c r="B1724" s="2" t="s">
        <v>13</v>
      </c>
      <c r="C1724" s="2" t="s">
        <v>15</v>
      </c>
      <c r="D1724" s="2" t="s">
        <v>3189</v>
      </c>
      <c r="E1724" s="2" t="s">
        <v>2175</v>
      </c>
      <c r="F1724" s="2">
        <v>56.5</v>
      </c>
      <c r="G1724" s="2">
        <v>43.5</v>
      </c>
      <c r="H1724" s="2" t="s">
        <v>26</v>
      </c>
      <c r="I1724" s="2" t="str">
        <f t="shared" si="52"/>
        <v/>
      </c>
      <c r="J1724" s="2">
        <f t="shared" si="53"/>
        <v>1</v>
      </c>
      <c r="K1724" s="2">
        <v>1990</v>
      </c>
      <c r="L1724" s="2" t="s">
        <v>21</v>
      </c>
    </row>
    <row r="1725" spans="1:12" x14ac:dyDescent="0.2">
      <c r="A1725" s="1" t="s">
        <v>22</v>
      </c>
      <c r="B1725" s="2" t="s">
        <v>5726</v>
      </c>
      <c r="C1725" s="2" t="s">
        <v>24</v>
      </c>
      <c r="D1725" s="4">
        <v>161000000</v>
      </c>
      <c r="E1725" s="2" t="s">
        <v>5690</v>
      </c>
      <c r="F1725" s="2">
        <v>56.5</v>
      </c>
      <c r="G1725" s="2">
        <v>43.5</v>
      </c>
      <c r="H1725" s="2" t="s">
        <v>19</v>
      </c>
      <c r="I1725" s="2">
        <f t="shared" si="52"/>
        <v>1</v>
      </c>
      <c r="J1725" s="2" t="str">
        <f t="shared" si="53"/>
        <v/>
      </c>
      <c r="K1725" s="2">
        <v>2002</v>
      </c>
      <c r="L1725" s="2" t="s">
        <v>21</v>
      </c>
    </row>
    <row r="1726" spans="1:12" x14ac:dyDescent="0.2">
      <c r="A1726" s="1" t="s">
        <v>22</v>
      </c>
      <c r="B1726" s="2" t="s">
        <v>5723</v>
      </c>
      <c r="C1726" s="2" t="s">
        <v>24</v>
      </c>
      <c r="D1726" s="4">
        <v>498000000</v>
      </c>
      <c r="E1726" s="2" t="s">
        <v>5690</v>
      </c>
      <c r="F1726" s="2">
        <v>56.6</v>
      </c>
      <c r="G1726" s="2">
        <v>43.5</v>
      </c>
      <c r="H1726" s="2" t="s">
        <v>19</v>
      </c>
      <c r="I1726" s="2">
        <f t="shared" si="52"/>
        <v>1</v>
      </c>
      <c r="J1726" s="2" t="str">
        <f t="shared" si="53"/>
        <v/>
      </c>
      <c r="K1726" s="2">
        <v>2004</v>
      </c>
      <c r="L1726" s="2" t="s">
        <v>49</v>
      </c>
    </row>
    <row r="1727" spans="1:12" x14ac:dyDescent="0.2">
      <c r="A1727" s="1" t="s">
        <v>91</v>
      </c>
      <c r="B1727" s="2" t="s">
        <v>3657</v>
      </c>
      <c r="C1727" s="2" t="s">
        <v>24</v>
      </c>
      <c r="D1727" s="4">
        <v>81000000</v>
      </c>
      <c r="E1727" s="2" t="s">
        <v>3438</v>
      </c>
      <c r="F1727" s="2">
        <v>56.5</v>
      </c>
      <c r="G1727" s="2">
        <v>43.5</v>
      </c>
      <c r="H1727" s="2" t="s">
        <v>19</v>
      </c>
      <c r="I1727" s="2">
        <f t="shared" si="52"/>
        <v>1</v>
      </c>
      <c r="J1727" s="2" t="str">
        <f t="shared" si="53"/>
        <v/>
      </c>
      <c r="K1727" s="2">
        <v>2012</v>
      </c>
      <c r="L1727" s="2" t="s">
        <v>49</v>
      </c>
    </row>
    <row r="1728" spans="1:12" x14ac:dyDescent="0.2">
      <c r="A1728" s="1" t="s">
        <v>32</v>
      </c>
      <c r="B1728" s="2" t="s">
        <v>869</v>
      </c>
      <c r="C1728" s="2" t="s">
        <v>15</v>
      </c>
      <c r="D1728" s="2" t="s">
        <v>3183</v>
      </c>
      <c r="E1728" s="2" t="s">
        <v>2175</v>
      </c>
      <c r="F1728" s="2">
        <v>56.5</v>
      </c>
      <c r="G1728" s="2">
        <v>43.5</v>
      </c>
      <c r="H1728" s="2" t="s">
        <v>19</v>
      </c>
      <c r="I1728" s="2">
        <f t="shared" si="52"/>
        <v>1</v>
      </c>
      <c r="J1728" s="2" t="str">
        <f t="shared" si="53"/>
        <v/>
      </c>
      <c r="K1728" s="2">
        <v>1990</v>
      </c>
      <c r="L1728" s="2" t="s">
        <v>21</v>
      </c>
    </row>
    <row r="1729" spans="1:12" x14ac:dyDescent="0.2">
      <c r="A1729" s="1" t="s">
        <v>108</v>
      </c>
      <c r="B1729" s="2" t="s">
        <v>802</v>
      </c>
      <c r="C1729" s="2" t="s">
        <v>1230</v>
      </c>
      <c r="D1729" s="2" t="s">
        <v>4901</v>
      </c>
      <c r="E1729" s="2" t="s">
        <v>4810</v>
      </c>
      <c r="F1729" s="2">
        <v>56.5</v>
      </c>
      <c r="G1729" s="2">
        <v>43.5</v>
      </c>
      <c r="H1729" s="2" t="s">
        <v>19</v>
      </c>
      <c r="I1729" s="2">
        <f t="shared" si="52"/>
        <v>1</v>
      </c>
      <c r="J1729" s="2" t="str">
        <f t="shared" si="53"/>
        <v/>
      </c>
      <c r="K1729" s="2">
        <v>1996</v>
      </c>
      <c r="L1729" s="2" t="s">
        <v>21</v>
      </c>
    </row>
    <row r="1730" spans="1:12" x14ac:dyDescent="0.2">
      <c r="A1730" s="1" t="s">
        <v>672</v>
      </c>
      <c r="B1730" s="2" t="s">
        <v>4208</v>
      </c>
      <c r="C1730" s="2" t="s">
        <v>24</v>
      </c>
      <c r="D1730" s="4">
        <v>23000000</v>
      </c>
      <c r="E1730" s="2" t="s">
        <v>3438</v>
      </c>
      <c r="F1730" s="2">
        <v>56.5</v>
      </c>
      <c r="G1730" s="2">
        <v>43.5</v>
      </c>
      <c r="H1730" s="2" t="s">
        <v>19</v>
      </c>
      <c r="I1730" s="2">
        <f t="shared" ref="I1730:I1793" si="54" xml:space="preserve"> IF(H1730="Pass", 1, "")</f>
        <v>1</v>
      </c>
      <c r="J1730" s="2" t="str">
        <f t="shared" ref="J1730:J1793" si="55" xml:space="preserve"> IF(H1730="Fail", 1, "")</f>
        <v/>
      </c>
      <c r="K1730" s="2">
        <v>2012</v>
      </c>
      <c r="L1730" s="2" t="s">
        <v>21</v>
      </c>
    </row>
    <row r="1731" spans="1:12" x14ac:dyDescent="0.2">
      <c r="A1731" s="1" t="s">
        <v>532</v>
      </c>
      <c r="B1731" s="2" t="s">
        <v>3909</v>
      </c>
      <c r="C1731" s="2" t="s">
        <v>24</v>
      </c>
      <c r="D1731" s="4">
        <v>26000000</v>
      </c>
      <c r="E1731" s="2" t="s">
        <v>3438</v>
      </c>
      <c r="F1731" s="2">
        <v>56.51</v>
      </c>
      <c r="G1731" s="2">
        <v>43.49</v>
      </c>
      <c r="H1731" s="2" t="s">
        <v>19</v>
      </c>
      <c r="I1731" s="2">
        <f t="shared" si="54"/>
        <v>1</v>
      </c>
      <c r="J1731" s="2" t="str">
        <f t="shared" si="55"/>
        <v/>
      </c>
      <c r="K1731" s="2">
        <v>2016</v>
      </c>
      <c r="L1731" s="2" t="s">
        <v>21</v>
      </c>
    </row>
    <row r="1732" spans="1:12" x14ac:dyDescent="0.2">
      <c r="A1732" s="1" t="s">
        <v>363</v>
      </c>
      <c r="B1732" s="2" t="s">
        <v>2576</v>
      </c>
      <c r="C1732" s="2" t="s">
        <v>15</v>
      </c>
      <c r="D1732" s="2" t="s">
        <v>2577</v>
      </c>
      <c r="E1732" s="2" t="s">
        <v>2175</v>
      </c>
      <c r="F1732" s="2">
        <v>56.55</v>
      </c>
      <c r="G1732" s="2">
        <v>43.45</v>
      </c>
      <c r="H1732" s="2" t="s">
        <v>19</v>
      </c>
      <c r="I1732" s="2">
        <f t="shared" si="54"/>
        <v>1</v>
      </c>
      <c r="J1732" s="2" t="str">
        <f t="shared" si="55"/>
        <v/>
      </c>
      <c r="K1732" s="2">
        <v>2018</v>
      </c>
      <c r="L1732" s="2" t="s">
        <v>21</v>
      </c>
    </row>
    <row r="1733" spans="1:12" x14ac:dyDescent="0.2">
      <c r="A1733" s="1" t="s">
        <v>79</v>
      </c>
      <c r="B1733" s="2" t="s">
        <v>5033</v>
      </c>
      <c r="C1733" s="2" t="s">
        <v>15</v>
      </c>
      <c r="D1733" s="2" t="s">
        <v>5034</v>
      </c>
      <c r="E1733" s="2" t="s">
        <v>4991</v>
      </c>
      <c r="F1733" s="2">
        <v>56.56</v>
      </c>
      <c r="G1733" s="2">
        <v>43.44</v>
      </c>
      <c r="H1733" s="2" t="s">
        <v>26</v>
      </c>
      <c r="I1733" s="2" t="str">
        <f t="shared" si="54"/>
        <v/>
      </c>
      <c r="J1733" s="2">
        <f t="shared" si="55"/>
        <v>1</v>
      </c>
      <c r="K1733" s="2">
        <v>2020</v>
      </c>
      <c r="L1733" s="2" t="s">
        <v>21</v>
      </c>
    </row>
    <row r="1734" spans="1:12" x14ac:dyDescent="0.2">
      <c r="A1734" s="1" t="s">
        <v>223</v>
      </c>
      <c r="B1734" s="2" t="s">
        <v>2352</v>
      </c>
      <c r="C1734" s="2" t="s">
        <v>15</v>
      </c>
      <c r="D1734" s="2" t="s">
        <v>2353</v>
      </c>
      <c r="E1734" s="2" t="s">
        <v>2175</v>
      </c>
      <c r="F1734" s="2">
        <v>56.56</v>
      </c>
      <c r="G1734" s="2">
        <v>43.44</v>
      </c>
      <c r="H1734" s="2" t="s">
        <v>19</v>
      </c>
      <c r="I1734" s="2">
        <f t="shared" si="54"/>
        <v>1</v>
      </c>
      <c r="J1734" s="2" t="str">
        <f t="shared" si="55"/>
        <v/>
      </c>
      <c r="K1734" s="2">
        <v>2020</v>
      </c>
      <c r="L1734" s="2" t="s">
        <v>21</v>
      </c>
    </row>
    <row r="1735" spans="1:12" x14ac:dyDescent="0.2">
      <c r="A1735" s="1" t="s">
        <v>217</v>
      </c>
      <c r="B1735" s="2" t="s">
        <v>217</v>
      </c>
      <c r="C1735" s="2" t="s">
        <v>15</v>
      </c>
      <c r="D1735" s="2" t="s">
        <v>2527</v>
      </c>
      <c r="E1735" s="2" t="s">
        <v>2175</v>
      </c>
      <c r="F1735" s="2">
        <v>56.57</v>
      </c>
      <c r="G1735" s="2">
        <v>43.43</v>
      </c>
      <c r="H1735" s="2" t="s">
        <v>19</v>
      </c>
      <c r="I1735" s="2">
        <f t="shared" si="54"/>
        <v>1</v>
      </c>
      <c r="J1735" s="2" t="str">
        <f t="shared" si="55"/>
        <v/>
      </c>
      <c r="K1735" s="2">
        <v>2018</v>
      </c>
      <c r="L1735" s="2" t="s">
        <v>21</v>
      </c>
    </row>
    <row r="1736" spans="1:12" x14ac:dyDescent="0.2">
      <c r="A1736" s="1" t="s">
        <v>532</v>
      </c>
      <c r="B1736" s="2" t="s">
        <v>4009</v>
      </c>
      <c r="C1736" s="2" t="s">
        <v>24</v>
      </c>
      <c r="D1736" s="4">
        <v>12000000</v>
      </c>
      <c r="E1736" s="2" t="s">
        <v>3438</v>
      </c>
      <c r="F1736" s="2">
        <v>56.59</v>
      </c>
      <c r="G1736" s="2">
        <v>43.41</v>
      </c>
      <c r="H1736" s="2" t="s">
        <v>19</v>
      </c>
      <c r="I1736" s="2">
        <f t="shared" si="54"/>
        <v>1</v>
      </c>
      <c r="J1736" s="2" t="str">
        <f t="shared" si="55"/>
        <v/>
      </c>
      <c r="K1736" s="2">
        <v>2016</v>
      </c>
      <c r="L1736" s="2" t="s">
        <v>21</v>
      </c>
    </row>
    <row r="1737" spans="1:12" x14ac:dyDescent="0.2">
      <c r="A1737" s="1" t="s">
        <v>242</v>
      </c>
      <c r="B1737" s="2" t="s">
        <v>1594</v>
      </c>
      <c r="C1737" s="2" t="s">
        <v>24</v>
      </c>
      <c r="D1737" s="4">
        <v>18000000</v>
      </c>
      <c r="E1737" s="2" t="s">
        <v>1474</v>
      </c>
      <c r="F1737" s="2">
        <v>56.6</v>
      </c>
      <c r="G1737" s="2">
        <v>43.4</v>
      </c>
      <c r="H1737" s="2" t="s">
        <v>26</v>
      </c>
      <c r="I1737" s="2" t="str">
        <f t="shared" si="54"/>
        <v/>
      </c>
      <c r="J1737" s="2">
        <f t="shared" si="55"/>
        <v>1</v>
      </c>
      <c r="K1737" s="2">
        <v>1990</v>
      </c>
      <c r="L1737" s="2" t="s">
        <v>21</v>
      </c>
    </row>
    <row r="1738" spans="1:12" x14ac:dyDescent="0.2">
      <c r="A1738" s="1" t="s">
        <v>374</v>
      </c>
      <c r="B1738" s="2" t="s">
        <v>987</v>
      </c>
      <c r="C1738" s="2" t="s">
        <v>42</v>
      </c>
      <c r="D1738" s="2" t="s">
        <v>988</v>
      </c>
      <c r="E1738" s="2" t="s">
        <v>395</v>
      </c>
      <c r="F1738" s="2">
        <v>56.6</v>
      </c>
      <c r="G1738" s="2">
        <v>43.4</v>
      </c>
      <c r="H1738" s="2" t="s">
        <v>19</v>
      </c>
      <c r="I1738" s="2">
        <f t="shared" si="54"/>
        <v>1</v>
      </c>
      <c r="J1738" s="2" t="str">
        <f t="shared" si="55"/>
        <v/>
      </c>
      <c r="K1738" s="2">
        <v>2006</v>
      </c>
      <c r="L1738" s="2" t="s">
        <v>21</v>
      </c>
    </row>
    <row r="1739" spans="1:12" x14ac:dyDescent="0.2">
      <c r="A1739" s="1" t="s">
        <v>79</v>
      </c>
      <c r="B1739" s="2" t="s">
        <v>1384</v>
      </c>
      <c r="C1739" s="2" t="s">
        <v>15</v>
      </c>
      <c r="D1739" s="2" t="s">
        <v>1385</v>
      </c>
      <c r="E1739" s="2" t="s">
        <v>395</v>
      </c>
      <c r="F1739" s="2">
        <v>56.6</v>
      </c>
      <c r="G1739" s="2">
        <v>43.4</v>
      </c>
      <c r="H1739" s="2" t="s">
        <v>19</v>
      </c>
      <c r="I1739" s="2">
        <f t="shared" si="54"/>
        <v>1</v>
      </c>
      <c r="J1739" s="2" t="str">
        <f t="shared" si="55"/>
        <v/>
      </c>
      <c r="K1739" s="2">
        <v>1996</v>
      </c>
      <c r="L1739" s="2" t="s">
        <v>21</v>
      </c>
    </row>
    <row r="1740" spans="1:12" x14ac:dyDescent="0.2">
      <c r="A1740" s="1" t="s">
        <v>79</v>
      </c>
      <c r="B1740" s="2" t="s">
        <v>3859</v>
      </c>
      <c r="C1740" s="2" t="s">
        <v>24</v>
      </c>
      <c r="D1740" s="4">
        <v>417000000</v>
      </c>
      <c r="E1740" s="2" t="s">
        <v>3438</v>
      </c>
      <c r="F1740" s="2">
        <v>56.7</v>
      </c>
      <c r="G1740" s="2">
        <v>43.4</v>
      </c>
      <c r="H1740" s="2" t="s">
        <v>19</v>
      </c>
      <c r="I1740" s="2">
        <f t="shared" si="54"/>
        <v>1</v>
      </c>
      <c r="J1740" s="2" t="str">
        <f t="shared" si="55"/>
        <v/>
      </c>
      <c r="K1740" s="2">
        <v>2008</v>
      </c>
      <c r="L1740" s="2" t="s">
        <v>21</v>
      </c>
    </row>
    <row r="1741" spans="1:12" x14ac:dyDescent="0.2">
      <c r="A1741" s="1" t="s">
        <v>91</v>
      </c>
      <c r="B1741" s="2" t="s">
        <v>2713</v>
      </c>
      <c r="C1741" s="2" t="s">
        <v>1230</v>
      </c>
      <c r="D1741" s="2" t="s">
        <v>3392</v>
      </c>
      <c r="E1741" s="2" t="s">
        <v>3376</v>
      </c>
      <c r="F1741" s="2">
        <v>56.6</v>
      </c>
      <c r="G1741" s="2">
        <v>43.4</v>
      </c>
      <c r="H1741" s="2" t="s">
        <v>26</v>
      </c>
      <c r="I1741" s="2" t="str">
        <f t="shared" si="54"/>
        <v/>
      </c>
      <c r="J1741" s="2">
        <f t="shared" si="55"/>
        <v>1</v>
      </c>
      <c r="K1741" s="2">
        <v>2004</v>
      </c>
      <c r="L1741" s="2" t="s">
        <v>21</v>
      </c>
    </row>
    <row r="1742" spans="1:12" x14ac:dyDescent="0.2">
      <c r="A1742" s="1" t="s">
        <v>52</v>
      </c>
      <c r="B1742" s="2" t="s">
        <v>591</v>
      </c>
      <c r="C1742" s="2" t="s">
        <v>42</v>
      </c>
      <c r="D1742" s="2" t="s">
        <v>592</v>
      </c>
      <c r="E1742" s="2" t="s">
        <v>395</v>
      </c>
      <c r="F1742" s="2">
        <v>56.6</v>
      </c>
      <c r="G1742" s="2">
        <v>43.4</v>
      </c>
      <c r="H1742" s="2" t="s">
        <v>19</v>
      </c>
      <c r="I1742" s="2">
        <f t="shared" si="54"/>
        <v>1</v>
      </c>
      <c r="J1742" s="2" t="str">
        <f t="shared" si="55"/>
        <v/>
      </c>
      <c r="K1742" s="2">
        <v>2012</v>
      </c>
      <c r="L1742" s="2" t="s">
        <v>21</v>
      </c>
    </row>
    <row r="1743" spans="1:12" x14ac:dyDescent="0.2">
      <c r="A1743" s="1" t="s">
        <v>52</v>
      </c>
      <c r="B1743" s="2" t="s">
        <v>238</v>
      </c>
      <c r="C1743" s="2" t="s">
        <v>15</v>
      </c>
      <c r="D1743" s="2" t="s">
        <v>1027</v>
      </c>
      <c r="E1743" s="2" t="s">
        <v>395</v>
      </c>
      <c r="F1743" s="2">
        <v>56.6</v>
      </c>
      <c r="G1743" s="2">
        <v>43.4</v>
      </c>
      <c r="H1743" s="2" t="s">
        <v>19</v>
      </c>
      <c r="I1743" s="2">
        <f t="shared" si="54"/>
        <v>1</v>
      </c>
      <c r="J1743" s="2" t="str">
        <f t="shared" si="55"/>
        <v/>
      </c>
      <c r="K1743" s="2">
        <v>2005</v>
      </c>
      <c r="L1743" s="2" t="s">
        <v>77</v>
      </c>
    </row>
    <row r="1744" spans="1:12" x14ac:dyDescent="0.2">
      <c r="A1744" s="1" t="s">
        <v>535</v>
      </c>
      <c r="B1744" s="2" t="s">
        <v>4104</v>
      </c>
      <c r="C1744" s="2" t="s">
        <v>24</v>
      </c>
      <c r="D1744" s="4">
        <v>8600000</v>
      </c>
      <c r="E1744" s="2" t="s">
        <v>3438</v>
      </c>
      <c r="F1744" s="2">
        <v>56.7</v>
      </c>
      <c r="G1744" s="2">
        <v>43.4</v>
      </c>
      <c r="H1744" s="2" t="s">
        <v>19</v>
      </c>
      <c r="I1744" s="2">
        <f t="shared" si="54"/>
        <v>1</v>
      </c>
      <c r="J1744" s="2" t="str">
        <f t="shared" si="55"/>
        <v/>
      </c>
      <c r="K1744" s="2">
        <v>2014</v>
      </c>
      <c r="L1744" s="2" t="s">
        <v>21</v>
      </c>
    </row>
    <row r="1745" spans="1:12" x14ac:dyDescent="0.2">
      <c r="A1745" s="1" t="s">
        <v>22</v>
      </c>
      <c r="B1745" s="2" t="s">
        <v>3544</v>
      </c>
      <c r="C1745" s="2" t="s">
        <v>15</v>
      </c>
      <c r="D1745" s="2" t="s">
        <v>4265</v>
      </c>
      <c r="E1745" s="2" t="s">
        <v>3438</v>
      </c>
      <c r="F1745" s="2">
        <v>56.69</v>
      </c>
      <c r="G1745" s="2">
        <v>43.31</v>
      </c>
      <c r="H1745" s="2" t="s">
        <v>26</v>
      </c>
      <c r="I1745" s="2" t="str">
        <f t="shared" si="54"/>
        <v/>
      </c>
      <c r="J1745" s="2">
        <f t="shared" si="55"/>
        <v>1</v>
      </c>
      <c r="K1745" s="2">
        <v>2011</v>
      </c>
      <c r="L1745" s="2" t="s">
        <v>36</v>
      </c>
    </row>
    <row r="1746" spans="1:12" x14ac:dyDescent="0.2">
      <c r="A1746" s="1" t="s">
        <v>60</v>
      </c>
      <c r="B1746" s="2" t="s">
        <v>820</v>
      </c>
      <c r="C1746" s="2" t="s">
        <v>15</v>
      </c>
      <c r="D1746" s="2" t="s">
        <v>2460</v>
      </c>
      <c r="E1746" s="2" t="s">
        <v>2175</v>
      </c>
      <c r="F1746" s="2">
        <v>56.6</v>
      </c>
      <c r="G1746" s="2">
        <v>43.3</v>
      </c>
      <c r="H1746" s="2" t="s">
        <v>19</v>
      </c>
      <c r="I1746" s="2">
        <f t="shared" si="54"/>
        <v>1</v>
      </c>
      <c r="J1746" s="2" t="str">
        <f t="shared" si="55"/>
        <v/>
      </c>
      <c r="K1746" s="2">
        <v>2018</v>
      </c>
      <c r="L1746" s="2" t="s">
        <v>21</v>
      </c>
    </row>
    <row r="1747" spans="1:12" x14ac:dyDescent="0.2">
      <c r="A1747" s="1" t="s">
        <v>13</v>
      </c>
      <c r="B1747" s="2" t="s">
        <v>246</v>
      </c>
      <c r="C1747" s="2" t="s">
        <v>24</v>
      </c>
      <c r="D1747" s="4">
        <v>816890000</v>
      </c>
      <c r="E1747" s="2" t="s">
        <v>1474</v>
      </c>
      <c r="F1747" s="2">
        <v>56.7</v>
      </c>
      <c r="G1747" s="2">
        <v>43.3</v>
      </c>
      <c r="H1747" s="2" t="s">
        <v>26</v>
      </c>
      <c r="I1747" s="2" t="str">
        <f t="shared" si="54"/>
        <v/>
      </c>
      <c r="J1747" s="2">
        <f t="shared" si="55"/>
        <v>1</v>
      </c>
      <c r="K1747" s="2">
        <v>1990</v>
      </c>
      <c r="L1747" s="2" t="s">
        <v>21</v>
      </c>
    </row>
    <row r="1748" spans="1:12" x14ac:dyDescent="0.2">
      <c r="A1748" s="1" t="s">
        <v>22</v>
      </c>
      <c r="B1748" s="2" t="s">
        <v>5693</v>
      </c>
      <c r="C1748" s="2" t="s">
        <v>24</v>
      </c>
      <c r="D1748" s="4">
        <v>190000000</v>
      </c>
      <c r="E1748" s="2" t="s">
        <v>5690</v>
      </c>
      <c r="F1748" s="2">
        <v>56.7</v>
      </c>
      <c r="G1748" s="2">
        <v>43.3</v>
      </c>
      <c r="H1748" s="2" t="s">
        <v>19</v>
      </c>
      <c r="I1748" s="2">
        <f t="shared" si="54"/>
        <v>1</v>
      </c>
      <c r="J1748" s="2" t="str">
        <f t="shared" si="55"/>
        <v/>
      </c>
      <c r="K1748" s="2">
        <v>2006</v>
      </c>
      <c r="L1748" s="2" t="s">
        <v>21</v>
      </c>
    </row>
    <row r="1749" spans="1:12" x14ac:dyDescent="0.2">
      <c r="A1749" s="1" t="s">
        <v>22</v>
      </c>
      <c r="B1749" s="2" t="s">
        <v>5700</v>
      </c>
      <c r="C1749" s="2" t="s">
        <v>24</v>
      </c>
      <c r="D1749" s="4">
        <v>108000000</v>
      </c>
      <c r="E1749" s="2" t="s">
        <v>5690</v>
      </c>
      <c r="F1749" s="2">
        <v>56.8</v>
      </c>
      <c r="G1749" s="2">
        <v>43.3</v>
      </c>
      <c r="H1749" s="2" t="s">
        <v>19</v>
      </c>
      <c r="I1749" s="2">
        <f t="shared" si="54"/>
        <v>1</v>
      </c>
      <c r="J1749" s="2" t="str">
        <f t="shared" si="55"/>
        <v/>
      </c>
      <c r="K1749" s="2">
        <v>2004</v>
      </c>
      <c r="L1749" s="2" t="s">
        <v>49</v>
      </c>
    </row>
    <row r="1750" spans="1:12" x14ac:dyDescent="0.2">
      <c r="A1750" s="1" t="s">
        <v>363</v>
      </c>
      <c r="B1750" s="2" t="s">
        <v>3853</v>
      </c>
      <c r="C1750" s="2" t="s">
        <v>24</v>
      </c>
      <c r="D1750" s="4">
        <v>31460000</v>
      </c>
      <c r="E1750" s="2" t="s">
        <v>3438</v>
      </c>
      <c r="F1750" s="2">
        <v>56.7</v>
      </c>
      <c r="G1750" s="2">
        <v>43.3</v>
      </c>
      <c r="H1750" s="2" t="s">
        <v>19</v>
      </c>
      <c r="I1750" s="2">
        <f t="shared" si="54"/>
        <v>1</v>
      </c>
      <c r="J1750" s="2" t="str">
        <f t="shared" si="55"/>
        <v/>
      </c>
      <c r="K1750" s="2">
        <v>2008</v>
      </c>
      <c r="L1750" s="2" t="s">
        <v>49</v>
      </c>
    </row>
    <row r="1751" spans="1:12" x14ac:dyDescent="0.2">
      <c r="A1751" s="1" t="s">
        <v>91</v>
      </c>
      <c r="B1751" s="2" t="s">
        <v>1913</v>
      </c>
      <c r="C1751" s="2" t="s">
        <v>24</v>
      </c>
      <c r="D1751" s="4">
        <v>14000000</v>
      </c>
      <c r="E1751" s="2" t="s">
        <v>1811</v>
      </c>
      <c r="F1751" s="2">
        <v>56.7</v>
      </c>
      <c r="G1751" s="2">
        <v>43.3</v>
      </c>
      <c r="H1751" s="2" t="s">
        <v>26</v>
      </c>
      <c r="I1751" s="2" t="str">
        <f t="shared" si="54"/>
        <v/>
      </c>
      <c r="J1751" s="2">
        <f t="shared" si="55"/>
        <v>1</v>
      </c>
      <c r="K1751" s="2">
        <v>2001</v>
      </c>
      <c r="L1751" s="2" t="s">
        <v>36</v>
      </c>
    </row>
    <row r="1752" spans="1:12" x14ac:dyDescent="0.2">
      <c r="A1752" s="1" t="s">
        <v>308</v>
      </c>
      <c r="B1752" s="2" t="s">
        <v>3767</v>
      </c>
      <c r="C1752" s="2" t="s">
        <v>15</v>
      </c>
      <c r="D1752" s="2" t="s">
        <v>4314</v>
      </c>
      <c r="E1752" s="2" t="s">
        <v>3438</v>
      </c>
      <c r="F1752" s="2">
        <v>56.7</v>
      </c>
      <c r="G1752" s="2">
        <v>43.3</v>
      </c>
      <c r="H1752" s="2" t="s">
        <v>26</v>
      </c>
      <c r="I1752" s="2" t="str">
        <f t="shared" si="54"/>
        <v/>
      </c>
      <c r="J1752" s="2">
        <f t="shared" si="55"/>
        <v>1</v>
      </c>
      <c r="K1752" s="2">
        <v>2010</v>
      </c>
      <c r="L1752" s="2" t="s">
        <v>21</v>
      </c>
    </row>
    <row r="1753" spans="1:12" x14ac:dyDescent="0.2">
      <c r="A1753" s="1" t="s">
        <v>220</v>
      </c>
      <c r="B1753" s="2" t="s">
        <v>221</v>
      </c>
      <c r="C1753" s="2" t="s">
        <v>15</v>
      </c>
      <c r="D1753" s="2" t="s">
        <v>2221</v>
      </c>
      <c r="E1753" s="2" t="s">
        <v>2175</v>
      </c>
      <c r="F1753" s="2">
        <v>56.71</v>
      </c>
      <c r="G1753" s="2">
        <v>43.29</v>
      </c>
      <c r="H1753" s="2" t="s">
        <v>19</v>
      </c>
      <c r="I1753" s="2">
        <f t="shared" si="54"/>
        <v>1</v>
      </c>
      <c r="J1753" s="2" t="str">
        <f t="shared" si="55"/>
        <v/>
      </c>
      <c r="K1753" s="2">
        <v>2020</v>
      </c>
      <c r="L1753" s="2" t="s">
        <v>21</v>
      </c>
    </row>
    <row r="1754" spans="1:12" x14ac:dyDescent="0.2">
      <c r="A1754" s="1" t="s">
        <v>66</v>
      </c>
      <c r="B1754" s="2" t="s">
        <v>2953</v>
      </c>
      <c r="C1754" s="2" t="s">
        <v>15</v>
      </c>
      <c r="D1754" s="2" t="s">
        <v>2954</v>
      </c>
      <c r="E1754" s="2" t="s">
        <v>2175</v>
      </c>
      <c r="F1754" s="2">
        <v>56.72</v>
      </c>
      <c r="G1754" s="2">
        <v>43.28</v>
      </c>
      <c r="H1754" s="2" t="s">
        <v>26</v>
      </c>
      <c r="I1754" s="2" t="str">
        <f t="shared" si="54"/>
        <v/>
      </c>
      <c r="J1754" s="2">
        <f t="shared" si="55"/>
        <v>1</v>
      </c>
      <c r="K1754" s="2">
        <v>2015</v>
      </c>
      <c r="L1754" s="2" t="s">
        <v>36</v>
      </c>
    </row>
    <row r="1755" spans="1:12" x14ac:dyDescent="0.2">
      <c r="A1755" s="1" t="s">
        <v>122</v>
      </c>
      <c r="B1755" s="2" t="s">
        <v>5125</v>
      </c>
      <c r="C1755" s="2" t="s">
        <v>15</v>
      </c>
      <c r="D1755" s="2" t="s">
        <v>5126</v>
      </c>
      <c r="E1755" s="2" t="s">
        <v>4991</v>
      </c>
      <c r="F1755" s="2">
        <v>56.74</v>
      </c>
      <c r="G1755" s="2">
        <v>43.26</v>
      </c>
      <c r="H1755" s="2" t="s">
        <v>26</v>
      </c>
      <c r="I1755" s="2" t="str">
        <f t="shared" si="54"/>
        <v/>
      </c>
      <c r="J1755" s="2">
        <f t="shared" si="55"/>
        <v>1</v>
      </c>
      <c r="K1755" s="2">
        <v>2019</v>
      </c>
      <c r="L1755" s="2" t="s">
        <v>36</v>
      </c>
    </row>
    <row r="1756" spans="1:12" x14ac:dyDescent="0.2">
      <c r="A1756" s="1" t="s">
        <v>363</v>
      </c>
      <c r="B1756" s="2" t="s">
        <v>5222</v>
      </c>
      <c r="C1756" s="2" t="s">
        <v>15</v>
      </c>
      <c r="D1756" s="2" t="s">
        <v>5223</v>
      </c>
      <c r="E1756" s="2" t="s">
        <v>4991</v>
      </c>
      <c r="F1756" s="2">
        <v>56.74</v>
      </c>
      <c r="G1756" s="2">
        <v>43.26</v>
      </c>
      <c r="H1756" s="2" t="s">
        <v>26</v>
      </c>
      <c r="I1756" s="2" t="str">
        <f t="shared" si="54"/>
        <v/>
      </c>
      <c r="J1756" s="2">
        <f t="shared" si="55"/>
        <v>1</v>
      </c>
      <c r="K1756" s="2">
        <v>2016</v>
      </c>
      <c r="L1756" s="2" t="s">
        <v>21</v>
      </c>
    </row>
    <row r="1757" spans="1:12" x14ac:dyDescent="0.2">
      <c r="A1757" s="1" t="s">
        <v>69</v>
      </c>
      <c r="B1757" s="2" t="s">
        <v>69</v>
      </c>
      <c r="C1757" s="2" t="s">
        <v>15</v>
      </c>
      <c r="D1757" s="2" t="s">
        <v>2238</v>
      </c>
      <c r="E1757" s="2" t="s">
        <v>2175</v>
      </c>
      <c r="F1757" s="2">
        <v>56.74</v>
      </c>
      <c r="G1757" s="2">
        <v>43.26</v>
      </c>
      <c r="H1757" s="2" t="s">
        <v>19</v>
      </c>
      <c r="I1757" s="2">
        <f t="shared" si="54"/>
        <v>1</v>
      </c>
      <c r="J1757" s="2" t="str">
        <f t="shared" si="55"/>
        <v/>
      </c>
      <c r="K1757" s="2">
        <v>2020</v>
      </c>
      <c r="L1757" s="2" t="s">
        <v>21</v>
      </c>
    </row>
    <row r="1758" spans="1:12" x14ac:dyDescent="0.2">
      <c r="A1758" s="1" t="s">
        <v>91</v>
      </c>
      <c r="B1758" s="2" t="s">
        <v>1876</v>
      </c>
      <c r="C1758" s="2" t="s">
        <v>15</v>
      </c>
      <c r="D1758" s="2" t="s">
        <v>3134</v>
      </c>
      <c r="E1758" s="2" t="s">
        <v>2175</v>
      </c>
      <c r="F1758" s="2">
        <v>56.74</v>
      </c>
      <c r="G1758" s="2">
        <v>43.26</v>
      </c>
      <c r="H1758" s="2" t="s">
        <v>19</v>
      </c>
      <c r="I1758" s="2">
        <f t="shared" si="54"/>
        <v>1</v>
      </c>
      <c r="J1758" s="2" t="str">
        <f t="shared" si="55"/>
        <v/>
      </c>
      <c r="K1758" s="2">
        <v>2001</v>
      </c>
      <c r="L1758" s="2" t="s">
        <v>36</v>
      </c>
    </row>
    <row r="1759" spans="1:12" x14ac:dyDescent="0.2">
      <c r="A1759" s="1" t="s">
        <v>177</v>
      </c>
      <c r="B1759" s="2" t="s">
        <v>3545</v>
      </c>
      <c r="C1759" s="2" t="s">
        <v>24</v>
      </c>
      <c r="D1759" s="2">
        <v>18000000</v>
      </c>
      <c r="E1759" s="2" t="s">
        <v>3438</v>
      </c>
      <c r="F1759" s="2">
        <v>56.77</v>
      </c>
      <c r="G1759" s="2">
        <v>43.23</v>
      </c>
      <c r="H1759" s="2" t="s">
        <v>19</v>
      </c>
      <c r="I1759" s="2">
        <f t="shared" si="54"/>
        <v>1</v>
      </c>
      <c r="J1759" s="2" t="str">
        <f t="shared" si="55"/>
        <v/>
      </c>
      <c r="K1759" s="2">
        <v>2020</v>
      </c>
      <c r="L1759" s="2" t="s">
        <v>49</v>
      </c>
    </row>
    <row r="1760" spans="1:12" x14ac:dyDescent="0.2">
      <c r="A1760" s="1" t="s">
        <v>205</v>
      </c>
      <c r="B1760" s="2" t="s">
        <v>4052</v>
      </c>
      <c r="C1760" s="2" t="s">
        <v>24</v>
      </c>
      <c r="D1760" s="4">
        <v>260000000</v>
      </c>
      <c r="E1760" s="2" t="s">
        <v>3438</v>
      </c>
      <c r="F1760" s="2">
        <v>56.8</v>
      </c>
      <c r="G1760" s="2">
        <v>43.2</v>
      </c>
      <c r="H1760" s="2" t="s">
        <v>19</v>
      </c>
      <c r="I1760" s="2">
        <f t="shared" si="54"/>
        <v>1</v>
      </c>
      <c r="J1760" s="2" t="str">
        <f t="shared" si="55"/>
        <v/>
      </c>
      <c r="K1760" s="2">
        <v>2012</v>
      </c>
      <c r="L1760" s="2" t="s">
        <v>21</v>
      </c>
    </row>
    <row r="1761" spans="1:12" x14ac:dyDescent="0.2">
      <c r="A1761" s="1" t="s">
        <v>205</v>
      </c>
      <c r="B1761" s="2" t="s">
        <v>1581</v>
      </c>
      <c r="C1761" s="2" t="s">
        <v>24</v>
      </c>
      <c r="D1761" s="4">
        <v>400000000</v>
      </c>
      <c r="E1761" s="2" t="s">
        <v>3438</v>
      </c>
      <c r="F1761" s="2">
        <v>56.9</v>
      </c>
      <c r="G1761" s="2">
        <v>43.2</v>
      </c>
      <c r="H1761" s="2" t="s">
        <v>19</v>
      </c>
      <c r="I1761" s="2">
        <f t="shared" si="54"/>
        <v>1</v>
      </c>
      <c r="J1761" s="2" t="str">
        <f t="shared" si="55"/>
        <v/>
      </c>
      <c r="K1761" s="2">
        <v>2005</v>
      </c>
      <c r="L1761" s="2" t="s">
        <v>77</v>
      </c>
    </row>
    <row r="1762" spans="1:12" x14ac:dyDescent="0.2">
      <c r="A1762" s="1" t="s">
        <v>22</v>
      </c>
      <c r="B1762" s="2" t="s">
        <v>5772</v>
      </c>
      <c r="C1762" s="2" t="s">
        <v>24</v>
      </c>
      <c r="D1762" s="4">
        <v>250000000</v>
      </c>
      <c r="E1762" s="2" t="s">
        <v>5690</v>
      </c>
      <c r="F1762" s="2">
        <v>56.8</v>
      </c>
      <c r="G1762" s="2">
        <v>43.2</v>
      </c>
      <c r="H1762" s="2" t="s">
        <v>19</v>
      </c>
      <c r="I1762" s="2">
        <f t="shared" si="54"/>
        <v>1</v>
      </c>
      <c r="J1762" s="2" t="str">
        <f t="shared" si="55"/>
        <v/>
      </c>
      <c r="K1762" s="2">
        <v>2004</v>
      </c>
      <c r="L1762" s="2" t="s">
        <v>49</v>
      </c>
    </row>
    <row r="1763" spans="1:12" x14ac:dyDescent="0.2">
      <c r="A1763" s="1" t="s">
        <v>150</v>
      </c>
      <c r="B1763" s="2" t="s">
        <v>4909</v>
      </c>
      <c r="C1763" s="2" t="s">
        <v>1230</v>
      </c>
      <c r="D1763" s="2" t="s">
        <v>4910</v>
      </c>
      <c r="E1763" s="2" t="s">
        <v>4810</v>
      </c>
      <c r="F1763" s="2">
        <v>56.8</v>
      </c>
      <c r="G1763" s="2">
        <v>43.2</v>
      </c>
      <c r="H1763" s="2" t="s">
        <v>19</v>
      </c>
      <c r="I1763" s="2">
        <f t="shared" si="54"/>
        <v>1</v>
      </c>
      <c r="J1763" s="2" t="str">
        <f t="shared" si="55"/>
        <v/>
      </c>
      <c r="K1763" s="2">
        <v>1996</v>
      </c>
      <c r="L1763" s="2" t="s">
        <v>21</v>
      </c>
    </row>
    <row r="1764" spans="1:12" x14ac:dyDescent="0.2">
      <c r="A1764" s="1" t="s">
        <v>69</v>
      </c>
      <c r="B1764" s="2" t="s">
        <v>3923</v>
      </c>
      <c r="C1764" s="2" t="s">
        <v>24</v>
      </c>
      <c r="D1764" s="4">
        <v>14000000</v>
      </c>
      <c r="E1764" s="2" t="s">
        <v>3438</v>
      </c>
      <c r="F1764" s="2">
        <v>56.8</v>
      </c>
      <c r="G1764" s="2">
        <v>43.2</v>
      </c>
      <c r="H1764" s="2" t="s">
        <v>19</v>
      </c>
      <c r="I1764" s="2">
        <f t="shared" si="54"/>
        <v>1</v>
      </c>
      <c r="J1764" s="2" t="str">
        <f t="shared" si="55"/>
        <v/>
      </c>
      <c r="K1764" s="2">
        <v>2001</v>
      </c>
      <c r="L1764" s="2" t="s">
        <v>36</v>
      </c>
    </row>
    <row r="1765" spans="1:12" x14ac:dyDescent="0.2">
      <c r="A1765" s="1" t="s">
        <v>79</v>
      </c>
      <c r="B1765" s="2" t="s">
        <v>650</v>
      </c>
      <c r="C1765" s="2" t="s">
        <v>15</v>
      </c>
      <c r="D1765" s="2" t="s">
        <v>570</v>
      </c>
      <c r="E1765" s="2" t="s">
        <v>395</v>
      </c>
      <c r="F1765" s="2">
        <v>56.8</v>
      </c>
      <c r="G1765" s="2">
        <v>43.2</v>
      </c>
      <c r="H1765" s="2" t="s">
        <v>19</v>
      </c>
      <c r="I1765" s="2">
        <f t="shared" si="54"/>
        <v>1</v>
      </c>
      <c r="J1765" s="2" t="str">
        <f t="shared" si="55"/>
        <v/>
      </c>
      <c r="K1765" s="2">
        <v>2012</v>
      </c>
      <c r="L1765" s="2" t="s">
        <v>21</v>
      </c>
    </row>
    <row r="1766" spans="1:12" x14ac:dyDescent="0.2">
      <c r="A1766" s="1" t="s">
        <v>79</v>
      </c>
      <c r="B1766" s="2" t="s">
        <v>1568</v>
      </c>
      <c r="C1766" s="2" t="s">
        <v>15</v>
      </c>
      <c r="D1766" s="2" t="s">
        <v>1569</v>
      </c>
      <c r="E1766" s="2" t="s">
        <v>1474</v>
      </c>
      <c r="F1766" s="2">
        <v>56.8</v>
      </c>
      <c r="G1766" s="2">
        <v>43.2</v>
      </c>
      <c r="H1766" s="2" t="s">
        <v>26</v>
      </c>
      <c r="I1766" s="2" t="str">
        <f t="shared" si="54"/>
        <v/>
      </c>
      <c r="J1766" s="2">
        <f t="shared" si="55"/>
        <v>1</v>
      </c>
      <c r="K1766" s="2">
        <v>1998</v>
      </c>
      <c r="L1766" s="2" t="s">
        <v>49</v>
      </c>
    </row>
    <row r="1767" spans="1:12" x14ac:dyDescent="0.2">
      <c r="A1767" s="1" t="s">
        <v>108</v>
      </c>
      <c r="B1767" s="2" t="s">
        <v>3719</v>
      </c>
      <c r="C1767" s="2" t="s">
        <v>24</v>
      </c>
      <c r="D1767" s="4">
        <v>26000000</v>
      </c>
      <c r="E1767" s="2" t="s">
        <v>3438</v>
      </c>
      <c r="F1767" s="2">
        <v>56.8</v>
      </c>
      <c r="G1767" s="2">
        <v>43.2</v>
      </c>
      <c r="H1767" s="2" t="s">
        <v>19</v>
      </c>
      <c r="I1767" s="2">
        <f t="shared" si="54"/>
        <v>1</v>
      </c>
      <c r="J1767" s="2" t="str">
        <f t="shared" si="55"/>
        <v/>
      </c>
      <c r="K1767" s="2">
        <v>2012</v>
      </c>
      <c r="L1767" s="2" t="s">
        <v>49</v>
      </c>
    </row>
    <row r="1768" spans="1:12" x14ac:dyDescent="0.2">
      <c r="A1768" s="1" t="s">
        <v>23</v>
      </c>
      <c r="B1768" s="2" t="s">
        <v>23</v>
      </c>
      <c r="C1768" s="2" t="s">
        <v>24</v>
      </c>
      <c r="D1768" s="4">
        <v>2600000000</v>
      </c>
      <c r="E1768" s="2" t="s">
        <v>3315</v>
      </c>
      <c r="F1768" s="2">
        <v>56.8</v>
      </c>
      <c r="G1768" s="2">
        <v>43.2</v>
      </c>
      <c r="H1768" s="2" t="s">
        <v>19</v>
      </c>
      <c r="I1768" s="2">
        <f t="shared" si="54"/>
        <v>1</v>
      </c>
      <c r="J1768" s="2" t="str">
        <f t="shared" si="55"/>
        <v/>
      </c>
      <c r="K1768" s="2">
        <v>2002</v>
      </c>
      <c r="L1768" s="2" t="s">
        <v>49</v>
      </c>
    </row>
    <row r="1769" spans="1:12" x14ac:dyDescent="0.2">
      <c r="A1769" s="1" t="s">
        <v>672</v>
      </c>
      <c r="B1769" s="2" t="s">
        <v>812</v>
      </c>
      <c r="C1769" s="2" t="s">
        <v>15</v>
      </c>
      <c r="D1769" s="2" t="s">
        <v>2317</v>
      </c>
      <c r="E1769" s="2" t="s">
        <v>2175</v>
      </c>
      <c r="F1769" s="2">
        <v>56.8</v>
      </c>
      <c r="G1769" s="2">
        <v>43.2</v>
      </c>
      <c r="H1769" s="2" t="s">
        <v>19</v>
      </c>
      <c r="I1769" s="2">
        <f t="shared" si="54"/>
        <v>1</v>
      </c>
      <c r="J1769" s="2" t="str">
        <f t="shared" si="55"/>
        <v/>
      </c>
      <c r="K1769" s="2">
        <v>2020</v>
      </c>
      <c r="L1769" s="2" t="s">
        <v>21</v>
      </c>
    </row>
    <row r="1770" spans="1:12" x14ac:dyDescent="0.2">
      <c r="A1770" s="1" t="s">
        <v>111</v>
      </c>
      <c r="B1770" s="2" t="s">
        <v>1221</v>
      </c>
      <c r="C1770" s="2" t="s">
        <v>15</v>
      </c>
      <c r="D1770" s="2" t="s">
        <v>1222</v>
      </c>
      <c r="E1770" s="2" t="s">
        <v>395</v>
      </c>
      <c r="F1770" s="2">
        <v>56.8</v>
      </c>
      <c r="G1770" s="2">
        <v>43.2</v>
      </c>
      <c r="H1770" s="2" t="s">
        <v>19</v>
      </c>
      <c r="I1770" s="2">
        <f t="shared" si="54"/>
        <v>1</v>
      </c>
      <c r="J1770" s="2" t="str">
        <f t="shared" si="55"/>
        <v/>
      </c>
      <c r="K1770" s="2">
        <v>2002</v>
      </c>
      <c r="L1770" s="2" t="s">
        <v>49</v>
      </c>
    </row>
    <row r="1771" spans="1:12" x14ac:dyDescent="0.2">
      <c r="A1771" s="1" t="s">
        <v>385</v>
      </c>
      <c r="B1771" s="2" t="s">
        <v>639</v>
      </c>
      <c r="C1771" s="2" t="s">
        <v>15</v>
      </c>
      <c r="D1771" s="2" t="s">
        <v>5021</v>
      </c>
      <c r="E1771" s="2" t="s">
        <v>4991</v>
      </c>
      <c r="F1771" s="2">
        <v>56.81</v>
      </c>
      <c r="G1771" s="2">
        <v>43.19</v>
      </c>
      <c r="H1771" s="2" t="s">
        <v>26</v>
      </c>
      <c r="I1771" s="2" t="str">
        <f t="shared" si="54"/>
        <v/>
      </c>
      <c r="J1771" s="2">
        <f t="shared" si="55"/>
        <v>1</v>
      </c>
      <c r="K1771" s="2">
        <v>2020</v>
      </c>
      <c r="L1771" s="2" t="s">
        <v>21</v>
      </c>
    </row>
    <row r="1772" spans="1:12" x14ac:dyDescent="0.2">
      <c r="A1772" s="1" t="s">
        <v>13</v>
      </c>
      <c r="B1772" s="2" t="s">
        <v>3731</v>
      </c>
      <c r="C1772" s="2" t="s">
        <v>24</v>
      </c>
      <c r="D1772" s="2">
        <v>258000000</v>
      </c>
      <c r="E1772" s="2" t="s">
        <v>3438</v>
      </c>
      <c r="F1772" s="2">
        <v>56.82</v>
      </c>
      <c r="G1772" s="2">
        <v>43.18</v>
      </c>
      <c r="H1772" s="2" t="s">
        <v>19</v>
      </c>
      <c r="I1772" s="2">
        <f t="shared" si="54"/>
        <v>1</v>
      </c>
      <c r="J1772" s="2" t="str">
        <f t="shared" si="55"/>
        <v/>
      </c>
      <c r="K1772" s="2">
        <v>2018</v>
      </c>
      <c r="L1772" s="2" t="s">
        <v>21</v>
      </c>
    </row>
    <row r="1773" spans="1:12" x14ac:dyDescent="0.2">
      <c r="A1773" s="1" t="s">
        <v>242</v>
      </c>
      <c r="B1773" s="2" t="s">
        <v>478</v>
      </c>
      <c r="C1773" s="2" t="s">
        <v>15</v>
      </c>
      <c r="D1773" s="2" t="s">
        <v>2258</v>
      </c>
      <c r="E1773" s="2" t="s">
        <v>2175</v>
      </c>
      <c r="F1773" s="2">
        <v>56.87</v>
      </c>
      <c r="G1773" s="2">
        <v>43.13</v>
      </c>
      <c r="H1773" s="2" t="s">
        <v>19</v>
      </c>
      <c r="I1773" s="2">
        <f t="shared" si="54"/>
        <v>1</v>
      </c>
      <c r="J1773" s="2" t="str">
        <f t="shared" si="55"/>
        <v/>
      </c>
      <c r="K1773" s="2">
        <v>2020</v>
      </c>
      <c r="L1773" s="2" t="s">
        <v>21</v>
      </c>
    </row>
    <row r="1774" spans="1:12" x14ac:dyDescent="0.2">
      <c r="A1774" s="1" t="s">
        <v>13</v>
      </c>
      <c r="B1774" s="2" t="s">
        <v>2061</v>
      </c>
      <c r="C1774" s="2" t="s">
        <v>15</v>
      </c>
      <c r="D1774" s="2" t="s">
        <v>2330</v>
      </c>
      <c r="E1774" s="2" t="s">
        <v>2175</v>
      </c>
      <c r="F1774" s="2">
        <v>56.18</v>
      </c>
      <c r="G1774" s="2">
        <v>43.12</v>
      </c>
      <c r="H1774" s="2" t="s">
        <v>19</v>
      </c>
      <c r="I1774" s="2">
        <f t="shared" si="54"/>
        <v>1</v>
      </c>
      <c r="J1774" s="2" t="str">
        <f t="shared" si="55"/>
        <v/>
      </c>
      <c r="K1774" s="2">
        <v>2020</v>
      </c>
      <c r="L1774" s="2" t="s">
        <v>21</v>
      </c>
    </row>
    <row r="1775" spans="1:12" x14ac:dyDescent="0.2">
      <c r="A1775" s="1" t="s">
        <v>280</v>
      </c>
      <c r="B1775" s="2" t="s">
        <v>810</v>
      </c>
      <c r="C1775" s="2" t="s">
        <v>15</v>
      </c>
      <c r="D1775" s="2" t="s">
        <v>811</v>
      </c>
      <c r="E1775" s="2" t="s">
        <v>395</v>
      </c>
      <c r="F1775" s="2">
        <v>56.9</v>
      </c>
      <c r="G1775" s="2">
        <v>43.1</v>
      </c>
      <c r="H1775" s="2" t="s">
        <v>26</v>
      </c>
      <c r="I1775" s="2" t="str">
        <f t="shared" si="54"/>
        <v/>
      </c>
      <c r="J1775" s="2">
        <f t="shared" si="55"/>
        <v>1</v>
      </c>
      <c r="K1775" s="2">
        <v>2010</v>
      </c>
      <c r="L1775" s="2" t="s">
        <v>49</v>
      </c>
    </row>
    <row r="1776" spans="1:12" x14ac:dyDescent="0.2">
      <c r="A1776" s="1" t="s">
        <v>511</v>
      </c>
      <c r="B1776" s="2" t="s">
        <v>4124</v>
      </c>
      <c r="C1776" s="2" t="s">
        <v>24</v>
      </c>
      <c r="D1776" s="4">
        <v>7000000</v>
      </c>
      <c r="E1776" s="2" t="s">
        <v>3438</v>
      </c>
      <c r="F1776" s="2">
        <v>56.9</v>
      </c>
      <c r="G1776" s="2">
        <v>43.1</v>
      </c>
      <c r="H1776" s="2" t="s">
        <v>19</v>
      </c>
      <c r="I1776" s="2">
        <f t="shared" si="54"/>
        <v>1</v>
      </c>
      <c r="J1776" s="2" t="str">
        <f t="shared" si="55"/>
        <v/>
      </c>
      <c r="K1776" s="2">
        <v>2014</v>
      </c>
      <c r="L1776" s="2" t="s">
        <v>21</v>
      </c>
    </row>
    <row r="1777" spans="1:12" x14ac:dyDescent="0.2">
      <c r="A1777" s="1" t="s">
        <v>13</v>
      </c>
      <c r="B1777" s="2" t="s">
        <v>3883</v>
      </c>
      <c r="C1777" s="2" t="s">
        <v>24</v>
      </c>
      <c r="D1777" s="4">
        <v>15200000</v>
      </c>
      <c r="E1777" s="2" t="s">
        <v>3438</v>
      </c>
      <c r="F1777" s="2">
        <v>56.9</v>
      </c>
      <c r="G1777" s="2">
        <v>43.1</v>
      </c>
      <c r="H1777" s="2" t="s">
        <v>19</v>
      </c>
      <c r="I1777" s="2">
        <f t="shared" si="54"/>
        <v>1</v>
      </c>
      <c r="J1777" s="2" t="str">
        <f t="shared" si="55"/>
        <v/>
      </c>
      <c r="K1777" s="2">
        <v>2007</v>
      </c>
      <c r="L1777" s="2" t="s">
        <v>36</v>
      </c>
    </row>
    <row r="1778" spans="1:12" x14ac:dyDescent="0.2">
      <c r="A1778" s="1" t="s">
        <v>22</v>
      </c>
      <c r="B1778" s="2" t="s">
        <v>1476</v>
      </c>
      <c r="C1778" s="2" t="s">
        <v>15</v>
      </c>
      <c r="D1778" s="2" t="s">
        <v>1500</v>
      </c>
      <c r="E1778" s="2" t="s">
        <v>1474</v>
      </c>
      <c r="F1778" s="2">
        <v>56.9</v>
      </c>
      <c r="G1778" s="2">
        <v>43.1</v>
      </c>
      <c r="H1778" s="2" t="s">
        <v>26</v>
      </c>
      <c r="I1778" s="2" t="str">
        <f t="shared" si="54"/>
        <v/>
      </c>
      <c r="J1778" s="2">
        <f t="shared" si="55"/>
        <v>1</v>
      </c>
      <c r="K1778" s="2">
        <v>2010</v>
      </c>
      <c r="L1778" s="2" t="s">
        <v>49</v>
      </c>
    </row>
    <row r="1779" spans="1:12" x14ac:dyDescent="0.2">
      <c r="A1779" s="1" t="s">
        <v>296</v>
      </c>
      <c r="B1779" s="2" t="s">
        <v>4449</v>
      </c>
      <c r="C1779" s="2" t="s">
        <v>24</v>
      </c>
      <c r="D1779" s="4">
        <v>200000000</v>
      </c>
      <c r="E1779" s="2" t="s">
        <v>3438</v>
      </c>
      <c r="F1779" s="2">
        <v>56.9</v>
      </c>
      <c r="G1779" s="2">
        <v>43.1</v>
      </c>
      <c r="H1779" s="2" t="s">
        <v>19</v>
      </c>
      <c r="I1779" s="2">
        <f t="shared" si="54"/>
        <v>1</v>
      </c>
      <c r="J1779" s="2" t="str">
        <f t="shared" si="55"/>
        <v/>
      </c>
      <c r="K1779" s="2">
        <v>2008</v>
      </c>
      <c r="L1779" s="2" t="s">
        <v>49</v>
      </c>
    </row>
    <row r="1780" spans="1:12" x14ac:dyDescent="0.2">
      <c r="A1780" s="1" t="s">
        <v>69</v>
      </c>
      <c r="B1780" s="2" t="s">
        <v>1357</v>
      </c>
      <c r="C1780" s="2" t="s">
        <v>15</v>
      </c>
      <c r="D1780" s="2" t="s">
        <v>1358</v>
      </c>
      <c r="E1780" s="2" t="s">
        <v>395</v>
      </c>
      <c r="F1780" s="2">
        <v>56.9</v>
      </c>
      <c r="G1780" s="2">
        <v>43.1</v>
      </c>
      <c r="H1780" s="2" t="s">
        <v>26</v>
      </c>
      <c r="I1780" s="2" t="str">
        <f t="shared" si="54"/>
        <v/>
      </c>
      <c r="J1780" s="2">
        <f t="shared" si="55"/>
        <v>1</v>
      </c>
      <c r="K1780" s="2">
        <v>1998</v>
      </c>
      <c r="L1780" s="2" t="s">
        <v>21</v>
      </c>
    </row>
    <row r="1781" spans="1:12" x14ac:dyDescent="0.2">
      <c r="A1781" s="1" t="s">
        <v>69</v>
      </c>
      <c r="B1781" s="2" t="s">
        <v>3640</v>
      </c>
      <c r="C1781" s="2" t="s">
        <v>24</v>
      </c>
      <c r="D1781" s="4">
        <v>48150000</v>
      </c>
      <c r="E1781" s="2" t="s">
        <v>3438</v>
      </c>
      <c r="F1781" s="2">
        <v>56.9</v>
      </c>
      <c r="G1781" s="2">
        <v>43.1</v>
      </c>
      <c r="H1781" s="2" t="s">
        <v>19</v>
      </c>
      <c r="I1781" s="2">
        <f t="shared" si="54"/>
        <v>1</v>
      </c>
      <c r="J1781" s="2" t="str">
        <f t="shared" si="55"/>
        <v/>
      </c>
      <c r="K1781" s="2">
        <v>2005</v>
      </c>
      <c r="L1781" s="2" t="s">
        <v>77</v>
      </c>
    </row>
    <row r="1782" spans="1:12" x14ac:dyDescent="0.2">
      <c r="A1782" s="1" t="s">
        <v>79</v>
      </c>
      <c r="B1782" s="2" t="s">
        <v>3569</v>
      </c>
      <c r="C1782" s="2" t="s">
        <v>24</v>
      </c>
      <c r="D1782" s="4">
        <v>182100000</v>
      </c>
      <c r="E1782" s="2" t="s">
        <v>3438</v>
      </c>
      <c r="F1782" s="2">
        <v>57</v>
      </c>
      <c r="G1782" s="2">
        <v>43.1</v>
      </c>
      <c r="H1782" s="2" t="s">
        <v>19</v>
      </c>
      <c r="I1782" s="2">
        <f t="shared" si="54"/>
        <v>1</v>
      </c>
      <c r="J1782" s="2" t="str">
        <f t="shared" si="55"/>
        <v/>
      </c>
      <c r="K1782" s="2">
        <v>2014</v>
      </c>
      <c r="L1782" s="2" t="s">
        <v>21</v>
      </c>
    </row>
    <row r="1783" spans="1:12" x14ac:dyDescent="0.2">
      <c r="A1783" s="1" t="s">
        <v>220</v>
      </c>
      <c r="B1783" s="2" t="s">
        <v>4482</v>
      </c>
      <c r="C1783" s="2" t="s">
        <v>24</v>
      </c>
      <c r="D1783" s="4">
        <v>40000000</v>
      </c>
      <c r="E1783" s="2" t="s">
        <v>3438</v>
      </c>
      <c r="F1783" s="2">
        <v>56.9</v>
      </c>
      <c r="G1783" s="2">
        <v>43.1</v>
      </c>
      <c r="H1783" s="2" t="s">
        <v>19</v>
      </c>
      <c r="I1783" s="2">
        <f t="shared" si="54"/>
        <v>1</v>
      </c>
      <c r="J1783" s="2" t="str">
        <f t="shared" si="55"/>
        <v/>
      </c>
      <c r="K1783" s="2">
        <v>2006</v>
      </c>
      <c r="L1783" s="2" t="s">
        <v>21</v>
      </c>
    </row>
    <row r="1784" spans="1:12" x14ac:dyDescent="0.2">
      <c r="A1784" s="1" t="s">
        <v>23</v>
      </c>
      <c r="B1784" s="2" t="s">
        <v>23</v>
      </c>
      <c r="C1784" s="2" t="s">
        <v>24</v>
      </c>
      <c r="D1784" s="4">
        <v>10416000000</v>
      </c>
      <c r="E1784" s="2" t="s">
        <v>5690</v>
      </c>
      <c r="F1784" s="2">
        <v>56.9</v>
      </c>
      <c r="G1784" s="2">
        <v>43.1</v>
      </c>
      <c r="H1784" s="2" t="s">
        <v>19</v>
      </c>
      <c r="I1784" s="2">
        <f t="shared" si="54"/>
        <v>1</v>
      </c>
      <c r="J1784" s="2" t="str">
        <f t="shared" si="55"/>
        <v/>
      </c>
      <c r="K1784" s="2">
        <v>2006</v>
      </c>
      <c r="L1784" s="2" t="s">
        <v>21</v>
      </c>
    </row>
    <row r="1785" spans="1:12" x14ac:dyDescent="0.2">
      <c r="A1785" s="1" t="s">
        <v>22</v>
      </c>
      <c r="B1785" s="2" t="s">
        <v>3506</v>
      </c>
      <c r="C1785" s="2" t="s">
        <v>24</v>
      </c>
      <c r="D1785" s="2">
        <v>4200000</v>
      </c>
      <c r="E1785" s="2" t="s">
        <v>3438</v>
      </c>
      <c r="F1785" s="2">
        <v>56.95</v>
      </c>
      <c r="G1785" s="2">
        <v>43.05</v>
      </c>
      <c r="H1785" s="2" t="s">
        <v>19</v>
      </c>
      <c r="I1785" s="2">
        <f t="shared" si="54"/>
        <v>1</v>
      </c>
      <c r="J1785" s="2" t="str">
        <f t="shared" si="55"/>
        <v/>
      </c>
      <c r="K1785" s="2">
        <v>2020</v>
      </c>
      <c r="L1785" s="2" t="s">
        <v>49</v>
      </c>
    </row>
    <row r="1786" spans="1:12" x14ac:dyDescent="0.2">
      <c r="A1786" s="1" t="s">
        <v>13</v>
      </c>
      <c r="B1786" s="2" t="s">
        <v>428</v>
      </c>
      <c r="C1786" s="2" t="s">
        <v>15</v>
      </c>
      <c r="D1786" s="2" t="s">
        <v>2386</v>
      </c>
      <c r="E1786" s="2" t="s">
        <v>2175</v>
      </c>
      <c r="F1786" s="2">
        <v>56.99</v>
      </c>
      <c r="G1786" s="2">
        <v>43.01</v>
      </c>
      <c r="H1786" s="2" t="s">
        <v>19</v>
      </c>
      <c r="I1786" s="2">
        <f t="shared" si="54"/>
        <v>1</v>
      </c>
      <c r="J1786" s="2" t="str">
        <f t="shared" si="55"/>
        <v/>
      </c>
      <c r="K1786" s="2">
        <v>2020</v>
      </c>
      <c r="L1786" s="2" t="s">
        <v>27</v>
      </c>
    </row>
    <row r="1787" spans="1:12" x14ac:dyDescent="0.2">
      <c r="A1787" s="1" t="s">
        <v>280</v>
      </c>
      <c r="B1787" s="2" t="s">
        <v>884</v>
      </c>
      <c r="C1787" s="2" t="s">
        <v>15</v>
      </c>
      <c r="D1787" s="2" t="s">
        <v>3283</v>
      </c>
      <c r="E1787" s="2" t="s">
        <v>2175</v>
      </c>
      <c r="F1787" s="2">
        <v>57</v>
      </c>
      <c r="G1787" s="2">
        <v>43</v>
      </c>
      <c r="H1787" s="2" t="s">
        <v>19</v>
      </c>
      <c r="I1787" s="2">
        <f t="shared" si="54"/>
        <v>1</v>
      </c>
      <c r="J1787" s="2" t="str">
        <f t="shared" si="55"/>
        <v/>
      </c>
      <c r="K1787" s="2">
        <v>1988</v>
      </c>
      <c r="L1787" s="2" t="s">
        <v>21</v>
      </c>
    </row>
    <row r="1788" spans="1:12" x14ac:dyDescent="0.2">
      <c r="A1788" s="1" t="s">
        <v>420</v>
      </c>
      <c r="B1788" s="2" t="s">
        <v>2724</v>
      </c>
      <c r="C1788" s="2" t="s">
        <v>24</v>
      </c>
      <c r="D1788" s="4">
        <v>2000000</v>
      </c>
      <c r="E1788" s="2" t="s">
        <v>5777</v>
      </c>
      <c r="F1788" s="2">
        <v>57</v>
      </c>
      <c r="G1788" s="2">
        <v>43</v>
      </c>
      <c r="H1788" s="2" t="s">
        <v>26</v>
      </c>
      <c r="I1788" s="2" t="str">
        <f t="shared" si="54"/>
        <v/>
      </c>
      <c r="J1788" s="2">
        <f t="shared" si="55"/>
        <v>1</v>
      </c>
      <c r="K1788" s="2">
        <v>1986</v>
      </c>
      <c r="L1788" s="2" t="s">
        <v>21</v>
      </c>
    </row>
    <row r="1789" spans="1:12" x14ac:dyDescent="0.2">
      <c r="A1789" s="1" t="s">
        <v>13</v>
      </c>
      <c r="B1789" s="2" t="s">
        <v>760</v>
      </c>
      <c r="C1789" s="2" t="s">
        <v>24</v>
      </c>
      <c r="D1789" s="4">
        <v>3250000</v>
      </c>
      <c r="E1789" s="2" t="s">
        <v>1811</v>
      </c>
      <c r="F1789" s="2">
        <v>57</v>
      </c>
      <c r="G1789" s="2">
        <v>43</v>
      </c>
      <c r="H1789" s="2" t="s">
        <v>26</v>
      </c>
      <c r="I1789" s="2" t="str">
        <f t="shared" si="54"/>
        <v/>
      </c>
      <c r="J1789" s="2">
        <f t="shared" si="55"/>
        <v>1</v>
      </c>
      <c r="K1789" s="2">
        <v>1986</v>
      </c>
      <c r="L1789" s="2" t="s">
        <v>21</v>
      </c>
    </row>
    <row r="1790" spans="1:12" x14ac:dyDescent="0.2">
      <c r="A1790" s="1" t="s">
        <v>287</v>
      </c>
      <c r="B1790" s="2" t="s">
        <v>4546</v>
      </c>
      <c r="C1790" s="2" t="s">
        <v>24</v>
      </c>
      <c r="D1790" s="4">
        <v>9000000</v>
      </c>
      <c r="E1790" s="2" t="s">
        <v>3438</v>
      </c>
      <c r="F1790" s="2">
        <v>57</v>
      </c>
      <c r="G1790" s="2">
        <v>43</v>
      </c>
      <c r="H1790" s="2" t="s">
        <v>19</v>
      </c>
      <c r="I1790" s="2">
        <f t="shared" si="54"/>
        <v>1</v>
      </c>
      <c r="J1790" s="2" t="str">
        <f t="shared" si="55"/>
        <v/>
      </c>
      <c r="K1790" s="2">
        <v>2005</v>
      </c>
      <c r="L1790" s="2" t="s">
        <v>77</v>
      </c>
    </row>
    <row r="1791" spans="1:12" x14ac:dyDescent="0.2">
      <c r="A1791" s="1" t="s">
        <v>66</v>
      </c>
      <c r="B1791" s="2" t="s">
        <v>1734</v>
      </c>
      <c r="C1791" s="2" t="s">
        <v>15</v>
      </c>
      <c r="D1791" s="2" t="s">
        <v>1774</v>
      </c>
      <c r="E1791" s="2" t="s">
        <v>1692</v>
      </c>
      <c r="F1791" s="2">
        <v>57.1</v>
      </c>
      <c r="G1791" s="2">
        <v>43</v>
      </c>
      <c r="H1791" s="2" t="s">
        <v>26</v>
      </c>
      <c r="I1791" s="2" t="str">
        <f t="shared" si="54"/>
        <v/>
      </c>
      <c r="J1791" s="2">
        <f t="shared" si="55"/>
        <v>1</v>
      </c>
      <c r="K1791" s="2">
        <v>2004</v>
      </c>
      <c r="L1791" s="2" t="s">
        <v>21</v>
      </c>
    </row>
    <row r="1792" spans="1:12" x14ac:dyDescent="0.2">
      <c r="A1792" s="1" t="s">
        <v>22</v>
      </c>
      <c r="B1792" s="2" t="s">
        <v>4518</v>
      </c>
      <c r="C1792" s="2" t="s">
        <v>24</v>
      </c>
      <c r="D1792" s="4">
        <v>3350000</v>
      </c>
      <c r="E1792" s="2" t="s">
        <v>3438</v>
      </c>
      <c r="F1792" s="2">
        <v>57</v>
      </c>
      <c r="G1792" s="2">
        <v>43</v>
      </c>
      <c r="H1792" s="2" t="s">
        <v>19</v>
      </c>
      <c r="I1792" s="2">
        <f t="shared" si="54"/>
        <v>1</v>
      </c>
      <c r="J1792" s="2" t="str">
        <f t="shared" si="55"/>
        <v/>
      </c>
      <c r="K1792" s="2">
        <v>2006</v>
      </c>
      <c r="L1792" s="2" t="s">
        <v>49</v>
      </c>
    </row>
    <row r="1793" spans="1:12" x14ac:dyDescent="0.2">
      <c r="A1793" s="1" t="s">
        <v>22</v>
      </c>
      <c r="B1793" s="2" t="s">
        <v>4517</v>
      </c>
      <c r="C1793" s="2" t="s">
        <v>24</v>
      </c>
      <c r="D1793" s="4">
        <v>74000000</v>
      </c>
      <c r="E1793" s="2" t="s">
        <v>3438</v>
      </c>
      <c r="F1793" s="2">
        <v>57</v>
      </c>
      <c r="G1793" s="2">
        <v>43</v>
      </c>
      <c r="H1793" s="2" t="s">
        <v>19</v>
      </c>
      <c r="I1793" s="2">
        <f t="shared" si="54"/>
        <v>1</v>
      </c>
      <c r="J1793" s="2" t="str">
        <f t="shared" si="55"/>
        <v/>
      </c>
      <c r="K1793" s="2">
        <v>2002</v>
      </c>
      <c r="L1793" s="2" t="s">
        <v>49</v>
      </c>
    </row>
    <row r="1794" spans="1:12" x14ac:dyDescent="0.2">
      <c r="A1794" s="1" t="s">
        <v>22</v>
      </c>
      <c r="B1794" s="2" t="s">
        <v>5753</v>
      </c>
      <c r="C1794" s="2" t="s">
        <v>24</v>
      </c>
      <c r="D1794" s="4">
        <v>297500000</v>
      </c>
      <c r="E1794" s="2" t="s">
        <v>5690</v>
      </c>
      <c r="F1794" s="2">
        <v>57</v>
      </c>
      <c r="G1794" s="2">
        <v>43</v>
      </c>
      <c r="H1794" s="2" t="s">
        <v>19</v>
      </c>
      <c r="I1794" s="2">
        <f t="shared" ref="I1794:I1857" si="56" xml:space="preserve"> IF(H1794="Pass", 1, "")</f>
        <v>1</v>
      </c>
      <c r="J1794" s="2" t="str">
        <f t="shared" ref="J1794:J1857" si="57" xml:space="preserve"> IF(H1794="Fail", 1, "")</f>
        <v/>
      </c>
      <c r="K1794" s="2">
        <v>2008</v>
      </c>
      <c r="L1794" s="2" t="s">
        <v>21</v>
      </c>
    </row>
    <row r="1795" spans="1:12" x14ac:dyDescent="0.2">
      <c r="A1795" s="1" t="s">
        <v>296</v>
      </c>
      <c r="B1795" s="2" t="s">
        <v>390</v>
      </c>
      <c r="C1795" s="2" t="s">
        <v>24</v>
      </c>
      <c r="D1795" s="4">
        <v>30000000</v>
      </c>
      <c r="E1795" s="2" t="s">
        <v>144</v>
      </c>
      <c r="F1795" s="2">
        <v>57</v>
      </c>
      <c r="G1795" s="2">
        <v>43</v>
      </c>
      <c r="H1795" s="2" t="s">
        <v>26</v>
      </c>
      <c r="I1795" s="2" t="str">
        <f t="shared" si="56"/>
        <v/>
      </c>
      <c r="J1795" s="2">
        <f t="shared" si="57"/>
        <v>1</v>
      </c>
      <c r="K1795" s="2">
        <v>1988</v>
      </c>
      <c r="L1795" s="2" t="s">
        <v>21</v>
      </c>
    </row>
    <row r="1796" spans="1:12" x14ac:dyDescent="0.2">
      <c r="A1796" s="1" t="s">
        <v>363</v>
      </c>
      <c r="B1796" s="2" t="s">
        <v>4064</v>
      </c>
      <c r="C1796" s="2" t="s">
        <v>24</v>
      </c>
      <c r="D1796" s="4">
        <v>396000000</v>
      </c>
      <c r="E1796" s="2" t="s">
        <v>3438</v>
      </c>
      <c r="F1796" s="2">
        <v>57</v>
      </c>
      <c r="G1796" s="2">
        <v>43</v>
      </c>
      <c r="H1796" s="2" t="s">
        <v>19</v>
      </c>
      <c r="I1796" s="2">
        <f t="shared" si="56"/>
        <v>1</v>
      </c>
      <c r="J1796" s="2" t="str">
        <f t="shared" si="57"/>
        <v/>
      </c>
      <c r="K1796" s="2">
        <v>2014</v>
      </c>
      <c r="L1796" s="2" t="s">
        <v>21</v>
      </c>
    </row>
    <row r="1797" spans="1:12" x14ac:dyDescent="0.2">
      <c r="A1797" s="1" t="s">
        <v>217</v>
      </c>
      <c r="B1797" s="2" t="s">
        <v>2100</v>
      </c>
      <c r="C1797" s="2" t="s">
        <v>24</v>
      </c>
      <c r="D1797" s="4">
        <v>2750000</v>
      </c>
      <c r="E1797" s="2" t="s">
        <v>1978</v>
      </c>
      <c r="F1797" s="2">
        <v>57</v>
      </c>
      <c r="G1797" s="2">
        <v>43</v>
      </c>
      <c r="H1797" s="2" t="s">
        <v>26</v>
      </c>
      <c r="I1797" s="2" t="str">
        <f t="shared" si="56"/>
        <v/>
      </c>
      <c r="J1797" s="2">
        <f t="shared" si="57"/>
        <v>1</v>
      </c>
      <c r="K1797" s="2">
        <v>1988</v>
      </c>
      <c r="L1797" s="2" t="s">
        <v>21</v>
      </c>
    </row>
    <row r="1798" spans="1:12" x14ac:dyDescent="0.2">
      <c r="A1798" s="1" t="s">
        <v>217</v>
      </c>
      <c r="B1798" s="2" t="s">
        <v>3296</v>
      </c>
      <c r="C1798" s="2" t="s">
        <v>15</v>
      </c>
      <c r="D1798" s="2" t="s">
        <v>1685</v>
      </c>
      <c r="E1798" s="2" t="s">
        <v>2175</v>
      </c>
      <c r="F1798" s="2">
        <v>57</v>
      </c>
      <c r="G1798" s="2">
        <v>43</v>
      </c>
      <c r="H1798" s="2" t="s">
        <v>19</v>
      </c>
      <c r="I1798" s="2">
        <f t="shared" si="56"/>
        <v>1</v>
      </c>
      <c r="J1798" s="2" t="str">
        <f t="shared" si="57"/>
        <v/>
      </c>
      <c r="K1798" s="2">
        <v>1988</v>
      </c>
      <c r="L1798" s="2" t="s">
        <v>21</v>
      </c>
    </row>
    <row r="1799" spans="1:12" x14ac:dyDescent="0.2">
      <c r="A1799" s="1" t="s">
        <v>217</v>
      </c>
      <c r="B1799" s="2" t="s">
        <v>3732</v>
      </c>
      <c r="C1799" s="2" t="s">
        <v>15</v>
      </c>
      <c r="D1799" s="2" t="s">
        <v>4523</v>
      </c>
      <c r="E1799" s="2" t="s">
        <v>3438</v>
      </c>
      <c r="F1799" s="2">
        <v>57</v>
      </c>
      <c r="G1799" s="2">
        <v>43</v>
      </c>
      <c r="H1799" s="2" t="s">
        <v>26</v>
      </c>
      <c r="I1799" s="2" t="str">
        <f t="shared" si="56"/>
        <v/>
      </c>
      <c r="J1799" s="2">
        <f t="shared" si="57"/>
        <v>1</v>
      </c>
      <c r="K1799" s="2">
        <v>2006</v>
      </c>
      <c r="L1799" s="2" t="s">
        <v>49</v>
      </c>
    </row>
    <row r="1800" spans="1:12" x14ac:dyDescent="0.2">
      <c r="A1800" s="1" t="s">
        <v>69</v>
      </c>
      <c r="B1800" s="2" t="s">
        <v>1151</v>
      </c>
      <c r="C1800" s="2" t="s">
        <v>42</v>
      </c>
      <c r="D1800" s="2" t="s">
        <v>5384</v>
      </c>
      <c r="E1800" s="2" t="s">
        <v>4991</v>
      </c>
      <c r="F1800" s="2">
        <v>57</v>
      </c>
      <c r="G1800" s="2">
        <v>43</v>
      </c>
      <c r="H1800" s="2" t="s">
        <v>26</v>
      </c>
      <c r="I1800" s="2" t="str">
        <f t="shared" si="56"/>
        <v/>
      </c>
      <c r="J1800" s="2">
        <f t="shared" si="57"/>
        <v>1</v>
      </c>
      <c r="K1800" s="2">
        <v>2008</v>
      </c>
      <c r="L1800" s="2" t="s">
        <v>21</v>
      </c>
    </row>
    <row r="1801" spans="1:12" x14ac:dyDescent="0.2">
      <c r="A1801" s="1" t="s">
        <v>79</v>
      </c>
      <c r="B1801" s="2" t="s">
        <v>969</v>
      </c>
      <c r="C1801" s="2" t="s">
        <v>15</v>
      </c>
      <c r="D1801" s="2" t="s">
        <v>2944</v>
      </c>
      <c r="E1801" s="2" t="s">
        <v>2175</v>
      </c>
      <c r="F1801" s="2">
        <v>57</v>
      </c>
      <c r="G1801" s="2">
        <v>43</v>
      </c>
      <c r="H1801" s="2" t="s">
        <v>19</v>
      </c>
      <c r="I1801" s="2">
        <f t="shared" si="56"/>
        <v>1</v>
      </c>
      <c r="J1801" s="2" t="str">
        <f t="shared" si="57"/>
        <v/>
      </c>
      <c r="K1801" s="2">
        <v>1990</v>
      </c>
      <c r="L1801" s="2" t="s">
        <v>21</v>
      </c>
    </row>
    <row r="1802" spans="1:12" x14ac:dyDescent="0.2">
      <c r="A1802" s="1" t="s">
        <v>79</v>
      </c>
      <c r="B1802" s="2" t="s">
        <v>486</v>
      </c>
      <c r="C1802" s="2" t="s">
        <v>24</v>
      </c>
      <c r="D1802" s="4">
        <v>6500000</v>
      </c>
      <c r="E1802" s="2" t="s">
        <v>2175</v>
      </c>
      <c r="F1802" s="2">
        <v>57</v>
      </c>
      <c r="G1802" s="2">
        <v>43</v>
      </c>
      <c r="H1802" s="2" t="s">
        <v>26</v>
      </c>
      <c r="I1802" s="2" t="str">
        <f t="shared" si="56"/>
        <v/>
      </c>
      <c r="J1802" s="2">
        <f t="shared" si="57"/>
        <v>1</v>
      </c>
      <c r="K1802" s="2">
        <v>1986</v>
      </c>
      <c r="L1802" s="2" t="s">
        <v>21</v>
      </c>
    </row>
    <row r="1803" spans="1:12" x14ac:dyDescent="0.2">
      <c r="A1803" s="1" t="s">
        <v>79</v>
      </c>
      <c r="B1803" s="2" t="s">
        <v>3859</v>
      </c>
      <c r="C1803" s="2" t="s">
        <v>24</v>
      </c>
      <c r="D1803" s="4">
        <v>75000000</v>
      </c>
      <c r="E1803" s="2" t="s">
        <v>3438</v>
      </c>
      <c r="F1803" s="2">
        <v>57</v>
      </c>
      <c r="G1803" s="2">
        <v>43</v>
      </c>
      <c r="H1803" s="2" t="s">
        <v>26</v>
      </c>
      <c r="I1803" s="2" t="str">
        <f t="shared" si="56"/>
        <v/>
      </c>
      <c r="J1803" s="2">
        <f t="shared" si="57"/>
        <v>1</v>
      </c>
      <c r="K1803" s="2">
        <v>1994</v>
      </c>
      <c r="L1803" s="2" t="s">
        <v>21</v>
      </c>
    </row>
    <row r="1804" spans="1:12" x14ac:dyDescent="0.2">
      <c r="A1804" s="1" t="s">
        <v>91</v>
      </c>
      <c r="B1804" s="2" t="s">
        <v>91</v>
      </c>
      <c r="C1804" s="2" t="s">
        <v>15</v>
      </c>
      <c r="D1804" s="2" t="s">
        <v>2944</v>
      </c>
      <c r="E1804" s="2" t="s">
        <v>2175</v>
      </c>
      <c r="F1804" s="2">
        <v>57</v>
      </c>
      <c r="G1804" s="2">
        <v>43</v>
      </c>
      <c r="H1804" s="2" t="s">
        <v>19</v>
      </c>
      <c r="I1804" s="2">
        <f t="shared" si="56"/>
        <v>1</v>
      </c>
      <c r="J1804" s="2" t="str">
        <f t="shared" si="57"/>
        <v/>
      </c>
      <c r="K1804" s="2">
        <v>2001</v>
      </c>
      <c r="L1804" s="2" t="s">
        <v>36</v>
      </c>
    </row>
    <row r="1805" spans="1:12" x14ac:dyDescent="0.2">
      <c r="A1805" s="1" t="s">
        <v>269</v>
      </c>
      <c r="B1805" s="2" t="s">
        <v>2099</v>
      </c>
      <c r="C1805" s="2" t="s">
        <v>24</v>
      </c>
      <c r="D1805" s="4">
        <v>800000</v>
      </c>
      <c r="E1805" s="2" t="s">
        <v>1978</v>
      </c>
      <c r="F1805" s="2">
        <v>57</v>
      </c>
      <c r="G1805" s="2">
        <v>43</v>
      </c>
      <c r="H1805" s="2" t="s">
        <v>26</v>
      </c>
      <c r="I1805" s="2" t="str">
        <f t="shared" si="56"/>
        <v/>
      </c>
      <c r="J1805" s="2">
        <f t="shared" si="57"/>
        <v>1</v>
      </c>
      <c r="K1805" s="2">
        <v>1988</v>
      </c>
      <c r="L1805" s="2" t="s">
        <v>21</v>
      </c>
    </row>
    <row r="1806" spans="1:12" x14ac:dyDescent="0.2">
      <c r="A1806" s="1" t="s">
        <v>269</v>
      </c>
      <c r="B1806" s="2" t="s">
        <v>4119</v>
      </c>
      <c r="C1806" s="2" t="s">
        <v>24</v>
      </c>
      <c r="D1806" s="4">
        <v>8100000</v>
      </c>
      <c r="E1806" s="2" t="s">
        <v>3438</v>
      </c>
      <c r="F1806" s="2">
        <v>57</v>
      </c>
      <c r="G1806" s="2">
        <v>43</v>
      </c>
      <c r="H1806" s="2" t="s">
        <v>26</v>
      </c>
      <c r="I1806" s="2" t="str">
        <f t="shared" si="56"/>
        <v/>
      </c>
      <c r="J1806" s="2">
        <f t="shared" si="57"/>
        <v>1</v>
      </c>
      <c r="K1806" s="2">
        <v>1996</v>
      </c>
      <c r="L1806" s="2" t="s">
        <v>21</v>
      </c>
    </row>
    <row r="1807" spans="1:12" x14ac:dyDescent="0.2">
      <c r="A1807" s="1" t="s">
        <v>52</v>
      </c>
      <c r="B1807" s="2" t="s">
        <v>2025</v>
      </c>
      <c r="C1807" s="2" t="s">
        <v>15</v>
      </c>
      <c r="D1807" s="2" t="s">
        <v>3277</v>
      </c>
      <c r="E1807" s="2" t="s">
        <v>2175</v>
      </c>
      <c r="F1807" s="2">
        <v>57</v>
      </c>
      <c r="G1807" s="2">
        <v>43</v>
      </c>
      <c r="H1807" s="2" t="s">
        <v>19</v>
      </c>
      <c r="I1807" s="2">
        <f t="shared" si="56"/>
        <v>1</v>
      </c>
      <c r="J1807" s="2" t="str">
        <f t="shared" si="57"/>
        <v/>
      </c>
      <c r="K1807" s="2">
        <v>1988</v>
      </c>
      <c r="L1807" s="2" t="s">
        <v>21</v>
      </c>
    </row>
    <row r="1808" spans="1:12" x14ac:dyDescent="0.2">
      <c r="A1808" s="1" t="s">
        <v>52</v>
      </c>
      <c r="B1808" s="2" t="s">
        <v>3595</v>
      </c>
      <c r="C1808" s="2" t="s">
        <v>15</v>
      </c>
      <c r="D1808" s="2" t="s">
        <v>4668</v>
      </c>
      <c r="E1808" s="2" t="s">
        <v>3438</v>
      </c>
      <c r="F1808" s="2">
        <v>57</v>
      </c>
      <c r="G1808" s="2">
        <v>43</v>
      </c>
      <c r="H1808" s="2" t="s">
        <v>26</v>
      </c>
      <c r="I1808" s="2" t="str">
        <f t="shared" si="56"/>
        <v/>
      </c>
      <c r="J1808" s="2">
        <f t="shared" si="57"/>
        <v>1</v>
      </c>
      <c r="K1808" s="2">
        <v>2003</v>
      </c>
      <c r="L1808" s="2" t="s">
        <v>36</v>
      </c>
    </row>
    <row r="1809" spans="1:12" x14ac:dyDescent="0.2">
      <c r="A1809" s="1" t="s">
        <v>108</v>
      </c>
      <c r="B1809" s="2" t="s">
        <v>465</v>
      </c>
      <c r="C1809" s="2" t="s">
        <v>42</v>
      </c>
      <c r="D1809" s="2" t="s">
        <v>748</v>
      </c>
      <c r="E1809" s="2" t="s">
        <v>395</v>
      </c>
      <c r="F1809" s="2">
        <v>57</v>
      </c>
      <c r="G1809" s="2">
        <v>43</v>
      </c>
      <c r="H1809" s="2" t="s">
        <v>19</v>
      </c>
      <c r="I1809" s="2">
        <f t="shared" si="56"/>
        <v>1</v>
      </c>
      <c r="J1809" s="2" t="str">
        <f t="shared" si="57"/>
        <v/>
      </c>
      <c r="K1809" s="2">
        <v>2010</v>
      </c>
      <c r="L1809" s="2" t="s">
        <v>21</v>
      </c>
    </row>
    <row r="1810" spans="1:12" x14ac:dyDescent="0.2">
      <c r="A1810" s="1" t="s">
        <v>108</v>
      </c>
      <c r="B1810" s="2" t="s">
        <v>4311</v>
      </c>
      <c r="C1810" s="2" t="s">
        <v>15</v>
      </c>
      <c r="D1810" s="2" t="s">
        <v>4567</v>
      </c>
      <c r="E1810" s="2" t="s">
        <v>3438</v>
      </c>
      <c r="F1810" s="2">
        <v>57</v>
      </c>
      <c r="G1810" s="2">
        <v>43</v>
      </c>
      <c r="H1810" s="2" t="s">
        <v>26</v>
      </c>
      <c r="I1810" s="2" t="str">
        <f t="shared" si="56"/>
        <v/>
      </c>
      <c r="J1810" s="2">
        <f t="shared" si="57"/>
        <v>1</v>
      </c>
      <c r="K1810" s="2">
        <v>2005</v>
      </c>
      <c r="L1810" s="2" t="s">
        <v>36</v>
      </c>
    </row>
    <row r="1811" spans="1:12" x14ac:dyDescent="0.2">
      <c r="A1811" s="1" t="s">
        <v>111</v>
      </c>
      <c r="B1811" s="2" t="s">
        <v>3837</v>
      </c>
      <c r="C1811" s="2" t="s">
        <v>24</v>
      </c>
      <c r="D1811" s="4">
        <v>29445000</v>
      </c>
      <c r="E1811" s="2" t="s">
        <v>3438</v>
      </c>
      <c r="F1811" s="2">
        <v>57</v>
      </c>
      <c r="G1811" s="2">
        <v>43</v>
      </c>
      <c r="H1811" s="2" t="s">
        <v>19</v>
      </c>
      <c r="I1811" s="2">
        <f t="shared" si="56"/>
        <v>1</v>
      </c>
      <c r="J1811" s="2" t="str">
        <f t="shared" si="57"/>
        <v/>
      </c>
      <c r="K1811" s="2">
        <v>2008</v>
      </c>
      <c r="L1811" s="2" t="s">
        <v>21</v>
      </c>
    </row>
    <row r="1812" spans="1:12" x14ac:dyDescent="0.2">
      <c r="A1812" s="1" t="s">
        <v>13</v>
      </c>
      <c r="B1812" s="2" t="s">
        <v>131</v>
      </c>
      <c r="C1812" s="2" t="s">
        <v>15</v>
      </c>
      <c r="D1812" s="2" t="s">
        <v>5017</v>
      </c>
      <c r="E1812" s="2" t="s">
        <v>4991</v>
      </c>
      <c r="F1812" s="2">
        <v>57.08</v>
      </c>
      <c r="G1812" s="2">
        <v>42.92</v>
      </c>
      <c r="H1812" s="2" t="s">
        <v>19</v>
      </c>
      <c r="I1812" s="2">
        <f t="shared" si="56"/>
        <v>1</v>
      </c>
      <c r="J1812" s="2" t="str">
        <f t="shared" si="57"/>
        <v/>
      </c>
      <c r="K1812" s="2">
        <v>2020</v>
      </c>
      <c r="L1812" s="2" t="s">
        <v>21</v>
      </c>
    </row>
    <row r="1813" spans="1:12" x14ac:dyDescent="0.2">
      <c r="A1813" s="1" t="s">
        <v>621</v>
      </c>
      <c r="B1813" s="2" t="s">
        <v>3850</v>
      </c>
      <c r="C1813" s="2" t="s">
        <v>24</v>
      </c>
      <c r="D1813" s="4">
        <v>50000000</v>
      </c>
      <c r="E1813" s="2" t="s">
        <v>3438</v>
      </c>
      <c r="F1813" s="2">
        <v>57.08</v>
      </c>
      <c r="G1813" s="2">
        <v>42.92</v>
      </c>
      <c r="H1813" s="2" t="s">
        <v>19</v>
      </c>
      <c r="I1813" s="2">
        <f t="shared" si="56"/>
        <v>1</v>
      </c>
      <c r="J1813" s="2" t="str">
        <f t="shared" si="57"/>
        <v/>
      </c>
      <c r="K1813" s="2">
        <v>2016</v>
      </c>
      <c r="L1813" s="2" t="s">
        <v>21</v>
      </c>
    </row>
    <row r="1814" spans="1:12" x14ac:dyDescent="0.2">
      <c r="A1814" s="1" t="s">
        <v>280</v>
      </c>
      <c r="B1814" s="2" t="s">
        <v>3792</v>
      </c>
      <c r="C1814" s="2" t="s">
        <v>24</v>
      </c>
      <c r="D1814" s="2">
        <v>7000000</v>
      </c>
      <c r="E1814" s="2" t="s">
        <v>3438</v>
      </c>
      <c r="F1814" s="2">
        <v>57.1</v>
      </c>
      <c r="G1814" s="2">
        <v>42.9</v>
      </c>
      <c r="H1814" s="2" t="s">
        <v>19</v>
      </c>
      <c r="I1814" s="2">
        <f t="shared" si="56"/>
        <v>1</v>
      </c>
      <c r="J1814" s="2" t="str">
        <f t="shared" si="57"/>
        <v/>
      </c>
      <c r="K1814" s="2">
        <v>2018</v>
      </c>
      <c r="L1814" s="2" t="s">
        <v>49</v>
      </c>
    </row>
    <row r="1815" spans="1:12" x14ac:dyDescent="0.2">
      <c r="A1815" s="1" t="s">
        <v>60</v>
      </c>
      <c r="B1815" s="2" t="s">
        <v>334</v>
      </c>
      <c r="C1815" s="2" t="s">
        <v>15</v>
      </c>
      <c r="D1815" s="2" t="s">
        <v>3170</v>
      </c>
      <c r="E1815" s="2" t="s">
        <v>2175</v>
      </c>
      <c r="F1815" s="2">
        <v>57.1</v>
      </c>
      <c r="G1815" s="2">
        <v>42.9</v>
      </c>
      <c r="H1815" s="2" t="s">
        <v>26</v>
      </c>
      <c r="I1815" s="2" t="str">
        <f t="shared" si="56"/>
        <v/>
      </c>
      <c r="J1815" s="2">
        <f t="shared" si="57"/>
        <v>1</v>
      </c>
      <c r="K1815" s="2">
        <v>1998</v>
      </c>
      <c r="L1815" s="2" t="s">
        <v>21</v>
      </c>
    </row>
    <row r="1816" spans="1:12" x14ac:dyDescent="0.2">
      <c r="A1816" s="1" t="s">
        <v>60</v>
      </c>
      <c r="B1816" s="2" t="s">
        <v>1587</v>
      </c>
      <c r="C1816" s="2" t="s">
        <v>24</v>
      </c>
      <c r="D1816" s="4">
        <v>28400000</v>
      </c>
      <c r="E1816" s="2" t="s">
        <v>3438</v>
      </c>
      <c r="F1816" s="2">
        <v>57.1</v>
      </c>
      <c r="G1816" s="2">
        <v>42.9</v>
      </c>
      <c r="H1816" s="2" t="s">
        <v>19</v>
      </c>
      <c r="I1816" s="2">
        <f t="shared" si="56"/>
        <v>1</v>
      </c>
      <c r="J1816" s="2" t="str">
        <f t="shared" si="57"/>
        <v/>
      </c>
      <c r="K1816" s="2">
        <v>2014</v>
      </c>
      <c r="L1816" s="2" t="s">
        <v>21</v>
      </c>
    </row>
    <row r="1817" spans="1:12" x14ac:dyDescent="0.2">
      <c r="A1817" s="1" t="s">
        <v>40</v>
      </c>
      <c r="B1817" s="2" t="s">
        <v>203</v>
      </c>
      <c r="C1817" s="2" t="s">
        <v>42</v>
      </c>
      <c r="D1817" s="2" t="s">
        <v>326</v>
      </c>
      <c r="E1817" s="2" t="s">
        <v>144</v>
      </c>
      <c r="F1817" s="2">
        <v>57.1</v>
      </c>
      <c r="G1817" s="2">
        <v>42.9</v>
      </c>
      <c r="H1817" s="2" t="s">
        <v>26</v>
      </c>
      <c r="I1817" s="2" t="str">
        <f t="shared" si="56"/>
        <v/>
      </c>
      <c r="J1817" s="2">
        <f t="shared" si="57"/>
        <v>1</v>
      </c>
      <c r="K1817" s="2">
        <v>2006</v>
      </c>
      <c r="L1817" s="2" t="s">
        <v>49</v>
      </c>
    </row>
    <row r="1818" spans="1:12" x14ac:dyDescent="0.2">
      <c r="A1818" s="1" t="s">
        <v>87</v>
      </c>
      <c r="B1818" s="2" t="s">
        <v>125</v>
      </c>
      <c r="C1818" s="2" t="s">
        <v>15</v>
      </c>
      <c r="D1818" s="2" t="s">
        <v>126</v>
      </c>
      <c r="E1818" s="2" t="s">
        <v>114</v>
      </c>
      <c r="F1818" s="2">
        <v>57.1</v>
      </c>
      <c r="G1818" s="2">
        <v>42.9</v>
      </c>
      <c r="H1818" s="2" t="s">
        <v>26</v>
      </c>
      <c r="I1818" s="2" t="str">
        <f t="shared" si="56"/>
        <v/>
      </c>
      <c r="J1818" s="2">
        <f t="shared" si="57"/>
        <v>1</v>
      </c>
      <c r="K1818" s="2">
        <v>1998</v>
      </c>
      <c r="L1818" s="2" t="s">
        <v>49</v>
      </c>
    </row>
    <row r="1819" spans="1:12" x14ac:dyDescent="0.2">
      <c r="A1819" s="1" t="s">
        <v>521</v>
      </c>
      <c r="B1819" s="2" t="s">
        <v>3943</v>
      </c>
      <c r="C1819" s="2" t="s">
        <v>15</v>
      </c>
      <c r="D1819" s="2" t="s">
        <v>4627</v>
      </c>
      <c r="E1819" s="2" t="s">
        <v>3438</v>
      </c>
      <c r="F1819" s="2">
        <v>57.1</v>
      </c>
      <c r="G1819" s="2">
        <v>42.9</v>
      </c>
      <c r="H1819" s="2" t="s">
        <v>26</v>
      </c>
      <c r="I1819" s="2" t="str">
        <f t="shared" si="56"/>
        <v/>
      </c>
      <c r="J1819" s="2">
        <f t="shared" si="57"/>
        <v>1</v>
      </c>
      <c r="K1819" s="2">
        <v>2004</v>
      </c>
      <c r="L1819" s="2" t="s">
        <v>49</v>
      </c>
    </row>
    <row r="1820" spans="1:12" x14ac:dyDescent="0.2">
      <c r="A1820" s="1" t="s">
        <v>339</v>
      </c>
      <c r="B1820" s="2" t="s">
        <v>1229</v>
      </c>
      <c r="C1820" s="2" t="s">
        <v>1230</v>
      </c>
      <c r="D1820" s="2" t="s">
        <v>1231</v>
      </c>
      <c r="E1820" s="2" t="s">
        <v>395</v>
      </c>
      <c r="F1820" s="2">
        <v>57.1</v>
      </c>
      <c r="G1820" s="2">
        <v>42.9</v>
      </c>
      <c r="H1820" s="2" t="s">
        <v>26</v>
      </c>
      <c r="I1820" s="2" t="str">
        <f t="shared" si="56"/>
        <v/>
      </c>
      <c r="J1820" s="2">
        <f t="shared" si="57"/>
        <v>1</v>
      </c>
      <c r="K1820" s="2">
        <v>2002</v>
      </c>
      <c r="L1820" s="2" t="s">
        <v>49</v>
      </c>
    </row>
    <row r="1821" spans="1:12" x14ac:dyDescent="0.2">
      <c r="A1821" s="1" t="s">
        <v>374</v>
      </c>
      <c r="B1821" s="2" t="s">
        <v>1610</v>
      </c>
      <c r="C1821" s="2" t="s">
        <v>42</v>
      </c>
      <c r="D1821" s="2" t="s">
        <v>1655</v>
      </c>
      <c r="E1821" s="2" t="s">
        <v>1625</v>
      </c>
      <c r="F1821" s="2">
        <v>57.1</v>
      </c>
      <c r="G1821" s="2">
        <v>42.9</v>
      </c>
      <c r="H1821" s="2" t="s">
        <v>26</v>
      </c>
      <c r="I1821" s="2" t="str">
        <f t="shared" si="56"/>
        <v/>
      </c>
      <c r="J1821" s="2">
        <f t="shared" si="57"/>
        <v>1</v>
      </c>
      <c r="K1821" s="2">
        <v>2006</v>
      </c>
      <c r="L1821" s="2" t="s">
        <v>49</v>
      </c>
    </row>
    <row r="1822" spans="1:12" x14ac:dyDescent="0.2">
      <c r="A1822" s="1" t="s">
        <v>22</v>
      </c>
      <c r="B1822" s="2" t="s">
        <v>4594</v>
      </c>
      <c r="C1822" s="2" t="s">
        <v>24</v>
      </c>
      <c r="D1822" s="4">
        <v>4400000</v>
      </c>
      <c r="E1822" s="2" t="s">
        <v>3438</v>
      </c>
      <c r="F1822" s="2">
        <v>57.1</v>
      </c>
      <c r="G1822" s="2">
        <v>42.9</v>
      </c>
      <c r="H1822" s="2" t="s">
        <v>19</v>
      </c>
      <c r="I1822" s="2">
        <f t="shared" si="56"/>
        <v>1</v>
      </c>
      <c r="J1822" s="2" t="str">
        <f t="shared" si="57"/>
        <v/>
      </c>
      <c r="K1822" s="2">
        <v>2004</v>
      </c>
      <c r="L1822" s="2" t="s">
        <v>21</v>
      </c>
    </row>
    <row r="1823" spans="1:12" x14ac:dyDescent="0.2">
      <c r="A1823" s="1" t="s">
        <v>293</v>
      </c>
      <c r="B1823" s="2" t="s">
        <v>3910</v>
      </c>
      <c r="C1823" s="2" t="s">
        <v>24</v>
      </c>
      <c r="D1823" s="4">
        <v>109300000</v>
      </c>
      <c r="E1823" s="2" t="s">
        <v>3438</v>
      </c>
      <c r="F1823" s="2">
        <v>57.1</v>
      </c>
      <c r="G1823" s="2">
        <v>42.9</v>
      </c>
      <c r="H1823" s="2" t="s">
        <v>19</v>
      </c>
      <c r="I1823" s="2">
        <f t="shared" si="56"/>
        <v>1</v>
      </c>
      <c r="J1823" s="2" t="str">
        <f t="shared" si="57"/>
        <v/>
      </c>
      <c r="K1823" s="2">
        <v>2002</v>
      </c>
      <c r="L1823" s="2" t="s">
        <v>49</v>
      </c>
    </row>
    <row r="1824" spans="1:12" x14ac:dyDescent="0.2">
      <c r="A1824" s="1" t="s">
        <v>535</v>
      </c>
      <c r="B1824" s="2" t="s">
        <v>4194</v>
      </c>
      <c r="C1824" s="2" t="s">
        <v>24</v>
      </c>
      <c r="D1824" s="4">
        <v>12300000</v>
      </c>
      <c r="E1824" s="2" t="s">
        <v>3438</v>
      </c>
      <c r="F1824" s="2">
        <v>57.1</v>
      </c>
      <c r="G1824" s="2">
        <v>42.9</v>
      </c>
      <c r="H1824" s="2" t="s">
        <v>19</v>
      </c>
      <c r="I1824" s="2">
        <f t="shared" si="56"/>
        <v>1</v>
      </c>
      <c r="J1824" s="2" t="str">
        <f t="shared" si="57"/>
        <v/>
      </c>
      <c r="K1824" s="2">
        <v>2012</v>
      </c>
      <c r="L1824" s="2" t="s">
        <v>21</v>
      </c>
    </row>
    <row r="1825" spans="1:12" x14ac:dyDescent="0.2">
      <c r="A1825" s="1" t="s">
        <v>45</v>
      </c>
      <c r="B1825" s="2" t="s">
        <v>46</v>
      </c>
      <c r="C1825" s="2" t="s">
        <v>15</v>
      </c>
      <c r="D1825" s="2" t="s">
        <v>2653</v>
      </c>
      <c r="E1825" s="2" t="s">
        <v>2175</v>
      </c>
      <c r="F1825" s="2">
        <v>57.11</v>
      </c>
      <c r="G1825" s="2">
        <v>42.89</v>
      </c>
      <c r="H1825" s="2" t="s">
        <v>26</v>
      </c>
      <c r="I1825" s="2" t="str">
        <f t="shared" si="56"/>
        <v/>
      </c>
      <c r="J1825" s="2">
        <f t="shared" si="57"/>
        <v>1</v>
      </c>
      <c r="K1825" s="2">
        <v>2018</v>
      </c>
      <c r="L1825" s="2" t="s">
        <v>49</v>
      </c>
    </row>
    <row r="1826" spans="1:12" x14ac:dyDescent="0.2">
      <c r="A1826" s="1" t="s">
        <v>122</v>
      </c>
      <c r="B1826" s="2" t="s">
        <v>186</v>
      </c>
      <c r="C1826" s="2" t="s">
        <v>15</v>
      </c>
      <c r="D1826" s="2" t="s">
        <v>187</v>
      </c>
      <c r="E1826" s="2" t="s">
        <v>144</v>
      </c>
      <c r="F1826" s="2">
        <v>57.14</v>
      </c>
      <c r="G1826" s="2">
        <v>42.86</v>
      </c>
      <c r="H1826" s="2" t="s">
        <v>26</v>
      </c>
      <c r="I1826" s="2" t="str">
        <f t="shared" si="56"/>
        <v/>
      </c>
      <c r="J1826" s="2">
        <f t="shared" si="57"/>
        <v>1</v>
      </c>
      <c r="K1826" s="2">
        <v>2018</v>
      </c>
      <c r="L1826" s="2" t="s">
        <v>21</v>
      </c>
    </row>
    <row r="1827" spans="1:12" x14ac:dyDescent="0.2">
      <c r="A1827" s="1" t="s">
        <v>79</v>
      </c>
      <c r="B1827" s="2" t="s">
        <v>3461</v>
      </c>
      <c r="C1827" s="2" t="s">
        <v>24</v>
      </c>
      <c r="D1827" s="4">
        <v>20000000</v>
      </c>
      <c r="E1827" s="2" t="s">
        <v>3438</v>
      </c>
      <c r="F1827" s="2">
        <v>57.16</v>
      </c>
      <c r="G1827" s="2">
        <v>42.84</v>
      </c>
      <c r="H1827" s="2" t="s">
        <v>19</v>
      </c>
      <c r="I1827" s="2">
        <f t="shared" si="56"/>
        <v>1</v>
      </c>
      <c r="J1827" s="2" t="str">
        <f t="shared" si="57"/>
        <v/>
      </c>
      <c r="K1827" s="2">
        <v>2016</v>
      </c>
      <c r="L1827" s="2" t="s">
        <v>21</v>
      </c>
    </row>
    <row r="1828" spans="1:12" x14ac:dyDescent="0.2">
      <c r="A1828" s="1" t="s">
        <v>66</v>
      </c>
      <c r="B1828" s="2" t="s">
        <v>3825</v>
      </c>
      <c r="C1828" s="2" t="s">
        <v>15</v>
      </c>
      <c r="D1828" s="2" t="s">
        <v>3959</v>
      </c>
      <c r="E1828" s="2" t="s">
        <v>3438</v>
      </c>
      <c r="F1828" s="2">
        <v>57.17</v>
      </c>
      <c r="G1828" s="2">
        <v>42.83</v>
      </c>
      <c r="H1828" s="2" t="s">
        <v>26</v>
      </c>
      <c r="I1828" s="2" t="str">
        <f t="shared" si="56"/>
        <v/>
      </c>
      <c r="J1828" s="2">
        <f t="shared" si="57"/>
        <v>1</v>
      </c>
      <c r="K1828" s="2">
        <v>2016</v>
      </c>
      <c r="L1828" s="2" t="s">
        <v>21</v>
      </c>
    </row>
    <row r="1829" spans="1:12" x14ac:dyDescent="0.2">
      <c r="A1829" s="1" t="s">
        <v>205</v>
      </c>
      <c r="B1829" s="2" t="s">
        <v>5739</v>
      </c>
      <c r="C1829" s="2" t="s">
        <v>24</v>
      </c>
      <c r="D1829" s="4">
        <v>286500000</v>
      </c>
      <c r="E1829" s="2" t="s">
        <v>5690</v>
      </c>
      <c r="F1829" s="2">
        <v>57.2</v>
      </c>
      <c r="G1829" s="2">
        <v>42.8</v>
      </c>
      <c r="H1829" s="2" t="s">
        <v>19</v>
      </c>
      <c r="I1829" s="2">
        <f t="shared" si="56"/>
        <v>1</v>
      </c>
      <c r="J1829" s="2" t="str">
        <f t="shared" si="57"/>
        <v/>
      </c>
      <c r="K1829" s="2">
        <v>2006</v>
      </c>
      <c r="L1829" s="2" t="s">
        <v>49</v>
      </c>
    </row>
    <row r="1830" spans="1:12" x14ac:dyDescent="0.2">
      <c r="A1830" s="1" t="s">
        <v>13</v>
      </c>
      <c r="B1830" s="2" t="s">
        <v>4508</v>
      </c>
      <c r="C1830" s="2" t="s">
        <v>24</v>
      </c>
      <c r="D1830" s="4">
        <v>103600000</v>
      </c>
      <c r="E1830" s="2" t="s">
        <v>3438</v>
      </c>
      <c r="F1830" s="2">
        <v>57.2</v>
      </c>
      <c r="G1830" s="2">
        <v>42.8</v>
      </c>
      <c r="H1830" s="2" t="s">
        <v>19</v>
      </c>
      <c r="I1830" s="2">
        <f t="shared" si="56"/>
        <v>1</v>
      </c>
      <c r="J1830" s="2" t="str">
        <f t="shared" si="57"/>
        <v/>
      </c>
      <c r="K1830" s="2">
        <v>2002</v>
      </c>
      <c r="L1830" s="2" t="s">
        <v>49</v>
      </c>
    </row>
    <row r="1831" spans="1:12" x14ac:dyDescent="0.2">
      <c r="A1831" s="1" t="s">
        <v>296</v>
      </c>
      <c r="B1831" s="2" t="s">
        <v>458</v>
      </c>
      <c r="C1831" s="2" t="s">
        <v>15</v>
      </c>
      <c r="D1831" s="2" t="s">
        <v>1077</v>
      </c>
      <c r="E1831" s="2" t="s">
        <v>395</v>
      </c>
      <c r="F1831" s="2">
        <v>57.2</v>
      </c>
      <c r="G1831" s="2">
        <v>42.8</v>
      </c>
      <c r="H1831" s="2" t="s">
        <v>19</v>
      </c>
      <c r="I1831" s="2">
        <f t="shared" si="56"/>
        <v>1</v>
      </c>
      <c r="J1831" s="2" t="str">
        <f t="shared" si="57"/>
        <v/>
      </c>
      <c r="K1831" s="2">
        <v>2004</v>
      </c>
      <c r="L1831" s="2" t="s">
        <v>21</v>
      </c>
    </row>
    <row r="1832" spans="1:12" x14ac:dyDescent="0.2">
      <c r="A1832" s="1" t="s">
        <v>296</v>
      </c>
      <c r="B1832" s="2" t="s">
        <v>5740</v>
      </c>
      <c r="C1832" s="2" t="s">
        <v>24</v>
      </c>
      <c r="D1832" s="4">
        <v>698000000</v>
      </c>
      <c r="E1832" s="2" t="s">
        <v>5690</v>
      </c>
      <c r="F1832" s="2">
        <v>57.2</v>
      </c>
      <c r="G1832" s="2">
        <v>42.8</v>
      </c>
      <c r="H1832" s="2" t="s">
        <v>19</v>
      </c>
      <c r="I1832" s="2">
        <f t="shared" si="56"/>
        <v>1</v>
      </c>
      <c r="J1832" s="2" t="str">
        <f t="shared" si="57"/>
        <v/>
      </c>
      <c r="K1832" s="2">
        <v>2012</v>
      </c>
      <c r="L1832" s="2" t="s">
        <v>21</v>
      </c>
    </row>
    <row r="1833" spans="1:12" x14ac:dyDescent="0.2">
      <c r="A1833" s="1" t="s">
        <v>363</v>
      </c>
      <c r="B1833" s="2" t="s">
        <v>403</v>
      </c>
      <c r="C1833" s="2" t="s">
        <v>42</v>
      </c>
      <c r="D1833" s="2" t="s">
        <v>798</v>
      </c>
      <c r="E1833" s="2" t="s">
        <v>395</v>
      </c>
      <c r="F1833" s="2">
        <v>57.2</v>
      </c>
      <c r="G1833" s="2">
        <v>42.8</v>
      </c>
      <c r="H1833" s="2" t="s">
        <v>19</v>
      </c>
      <c r="I1833" s="2">
        <f t="shared" si="56"/>
        <v>1</v>
      </c>
      <c r="J1833" s="2" t="str">
        <f t="shared" si="57"/>
        <v/>
      </c>
      <c r="K1833" s="2">
        <v>2010</v>
      </c>
      <c r="L1833" s="2" t="s">
        <v>49</v>
      </c>
    </row>
    <row r="1834" spans="1:12" x14ac:dyDescent="0.2">
      <c r="A1834" s="1" t="s">
        <v>32</v>
      </c>
      <c r="B1834" s="2" t="s">
        <v>1583</v>
      </c>
      <c r="C1834" s="2" t="s">
        <v>1230</v>
      </c>
      <c r="D1834" s="2" t="s">
        <v>1584</v>
      </c>
      <c r="E1834" s="2" t="s">
        <v>1474</v>
      </c>
      <c r="F1834" s="2">
        <v>57.2</v>
      </c>
      <c r="G1834" s="2">
        <v>42.8</v>
      </c>
      <c r="H1834" s="2" t="s">
        <v>19</v>
      </c>
      <c r="I1834" s="2">
        <f t="shared" si="56"/>
        <v>1</v>
      </c>
      <c r="J1834" s="2" t="str">
        <f t="shared" si="57"/>
        <v/>
      </c>
      <c r="K1834" s="2">
        <v>1996</v>
      </c>
      <c r="L1834" s="2" t="s">
        <v>21</v>
      </c>
    </row>
    <row r="1835" spans="1:12" x14ac:dyDescent="0.2">
      <c r="A1835" s="1" t="s">
        <v>23</v>
      </c>
      <c r="B1835" s="2" t="s">
        <v>23</v>
      </c>
      <c r="C1835" s="2" t="s">
        <v>1481</v>
      </c>
      <c r="D1835" s="2" t="s">
        <v>2839</v>
      </c>
      <c r="E1835" s="2" t="s">
        <v>2175</v>
      </c>
      <c r="F1835" s="2">
        <v>57.2</v>
      </c>
      <c r="G1835" s="2">
        <v>42.8</v>
      </c>
      <c r="H1835" s="2" t="s">
        <v>19</v>
      </c>
      <c r="I1835" s="2">
        <f t="shared" si="56"/>
        <v>1</v>
      </c>
      <c r="J1835" s="2" t="str">
        <f t="shared" si="57"/>
        <v/>
      </c>
      <c r="K1835" s="2">
        <v>2016</v>
      </c>
      <c r="L1835" s="2" t="s">
        <v>21</v>
      </c>
    </row>
    <row r="1836" spans="1:12" x14ac:dyDescent="0.2">
      <c r="A1836" s="1" t="s">
        <v>13</v>
      </c>
      <c r="B1836" s="2" t="s">
        <v>1156</v>
      </c>
      <c r="C1836" s="2" t="s">
        <v>15</v>
      </c>
      <c r="D1836" s="2" t="s">
        <v>2372</v>
      </c>
      <c r="E1836" s="2" t="s">
        <v>2175</v>
      </c>
      <c r="F1836" s="2">
        <v>57.22</v>
      </c>
      <c r="G1836" s="2">
        <v>42.78</v>
      </c>
      <c r="H1836" s="2" t="s">
        <v>19</v>
      </c>
      <c r="I1836" s="2">
        <f t="shared" si="56"/>
        <v>1</v>
      </c>
      <c r="J1836" s="2" t="str">
        <f t="shared" si="57"/>
        <v/>
      </c>
      <c r="K1836" s="2">
        <v>2020</v>
      </c>
      <c r="L1836" s="2" t="s">
        <v>49</v>
      </c>
    </row>
    <row r="1837" spans="1:12" x14ac:dyDescent="0.2">
      <c r="A1837" s="1" t="s">
        <v>111</v>
      </c>
      <c r="B1837" s="2" t="s">
        <v>1221</v>
      </c>
      <c r="C1837" s="2" t="s">
        <v>15</v>
      </c>
      <c r="D1837" s="2" t="s">
        <v>2262</v>
      </c>
      <c r="E1837" s="2" t="s">
        <v>2175</v>
      </c>
      <c r="F1837" s="2">
        <v>57.22</v>
      </c>
      <c r="G1837" s="2">
        <v>42.78</v>
      </c>
      <c r="H1837" s="2" t="s">
        <v>19</v>
      </c>
      <c r="I1837" s="2">
        <f t="shared" si="56"/>
        <v>1</v>
      </c>
      <c r="J1837" s="2" t="str">
        <f t="shared" si="57"/>
        <v/>
      </c>
      <c r="K1837" s="2">
        <v>2020</v>
      </c>
      <c r="L1837" s="2" t="s">
        <v>21</v>
      </c>
    </row>
    <row r="1838" spans="1:12" x14ac:dyDescent="0.2">
      <c r="A1838" s="1" t="s">
        <v>290</v>
      </c>
      <c r="B1838" s="2" t="s">
        <v>4136</v>
      </c>
      <c r="C1838" s="2" t="s">
        <v>24</v>
      </c>
      <c r="D1838" s="4">
        <v>60000000</v>
      </c>
      <c r="E1838" s="2" t="s">
        <v>3438</v>
      </c>
      <c r="F1838" s="2">
        <v>57.25</v>
      </c>
      <c r="G1838" s="2">
        <v>42.75</v>
      </c>
      <c r="H1838" s="2" t="s">
        <v>19</v>
      </c>
      <c r="I1838" s="2">
        <f t="shared" si="56"/>
        <v>1</v>
      </c>
      <c r="J1838" s="2" t="str">
        <f t="shared" si="57"/>
        <v/>
      </c>
      <c r="K1838" s="2">
        <v>2014</v>
      </c>
      <c r="L1838" s="2" t="s">
        <v>49</v>
      </c>
    </row>
    <row r="1839" spans="1:12" x14ac:dyDescent="0.2">
      <c r="A1839" s="1" t="s">
        <v>308</v>
      </c>
      <c r="B1839" s="2" t="s">
        <v>3940</v>
      </c>
      <c r="C1839" s="2" t="s">
        <v>24</v>
      </c>
      <c r="D1839" s="4">
        <v>6500000</v>
      </c>
      <c r="E1839" s="2" t="s">
        <v>3438</v>
      </c>
      <c r="F1839" s="2">
        <v>57.25</v>
      </c>
      <c r="G1839" s="2">
        <v>42.75</v>
      </c>
      <c r="H1839" s="2" t="s">
        <v>19</v>
      </c>
      <c r="I1839" s="2">
        <f t="shared" si="56"/>
        <v>1</v>
      </c>
      <c r="J1839" s="2" t="str">
        <f t="shared" si="57"/>
        <v/>
      </c>
      <c r="K1839" s="2">
        <v>2016</v>
      </c>
      <c r="L1839" s="2" t="s">
        <v>21</v>
      </c>
    </row>
    <row r="1840" spans="1:12" x14ac:dyDescent="0.2">
      <c r="A1840" s="1" t="s">
        <v>177</v>
      </c>
      <c r="B1840" s="2" t="s">
        <v>3998</v>
      </c>
      <c r="C1840" s="2" t="s">
        <v>24</v>
      </c>
      <c r="D1840" s="4">
        <v>4000000</v>
      </c>
      <c r="E1840" s="2" t="s">
        <v>3438</v>
      </c>
      <c r="F1840" s="2">
        <v>57.26</v>
      </c>
      <c r="G1840" s="2">
        <v>42.74</v>
      </c>
      <c r="H1840" s="2" t="s">
        <v>19</v>
      </c>
      <c r="I1840" s="2">
        <f t="shared" si="56"/>
        <v>1</v>
      </c>
      <c r="J1840" s="2" t="str">
        <f t="shared" si="57"/>
        <v/>
      </c>
      <c r="K1840" s="2">
        <v>2016</v>
      </c>
      <c r="L1840" s="2" t="s">
        <v>21</v>
      </c>
    </row>
    <row r="1841" spans="1:12" x14ac:dyDescent="0.2">
      <c r="A1841" s="1" t="s">
        <v>269</v>
      </c>
      <c r="B1841" s="2" t="s">
        <v>3930</v>
      </c>
      <c r="C1841" s="2" t="s">
        <v>24</v>
      </c>
      <c r="D1841" s="4">
        <v>14700000</v>
      </c>
      <c r="E1841" s="2" t="s">
        <v>3438</v>
      </c>
      <c r="F1841" s="2">
        <v>57.28</v>
      </c>
      <c r="G1841" s="2">
        <v>42.72</v>
      </c>
      <c r="H1841" s="2" t="s">
        <v>19</v>
      </c>
      <c r="I1841" s="2">
        <f t="shared" si="56"/>
        <v>1</v>
      </c>
      <c r="J1841" s="2" t="str">
        <f t="shared" si="57"/>
        <v/>
      </c>
      <c r="K1841" s="2">
        <v>2016</v>
      </c>
      <c r="L1841" s="2" t="s">
        <v>21</v>
      </c>
    </row>
    <row r="1842" spans="1:12" x14ac:dyDescent="0.2">
      <c r="A1842" s="1" t="s">
        <v>22</v>
      </c>
      <c r="B1842" s="2" t="s">
        <v>3878</v>
      </c>
      <c r="C1842" s="2" t="s">
        <v>24</v>
      </c>
      <c r="D1842" s="4">
        <v>114000000</v>
      </c>
      <c r="E1842" s="2" t="s">
        <v>3438</v>
      </c>
      <c r="F1842" s="2">
        <v>57.29</v>
      </c>
      <c r="G1842" s="2">
        <v>42.71</v>
      </c>
      <c r="H1842" s="2" t="s">
        <v>19</v>
      </c>
      <c r="I1842" s="2">
        <f t="shared" si="56"/>
        <v>1</v>
      </c>
      <c r="J1842" s="2" t="str">
        <f t="shared" si="57"/>
        <v/>
      </c>
      <c r="K1842" s="2">
        <v>2016</v>
      </c>
      <c r="L1842" s="2" t="s">
        <v>21</v>
      </c>
    </row>
    <row r="1843" spans="1:12" x14ac:dyDescent="0.2">
      <c r="A1843" s="1" t="s">
        <v>122</v>
      </c>
      <c r="B1843" s="2" t="s">
        <v>227</v>
      </c>
      <c r="C1843" s="2" t="s">
        <v>15</v>
      </c>
      <c r="D1843" s="2" t="s">
        <v>273</v>
      </c>
      <c r="E1843" s="2" t="s">
        <v>144</v>
      </c>
      <c r="F1843" s="2">
        <v>57.3</v>
      </c>
      <c r="G1843" s="2">
        <v>42.7</v>
      </c>
      <c r="H1843" s="2" t="s">
        <v>26</v>
      </c>
      <c r="I1843" s="2" t="str">
        <f t="shared" si="56"/>
        <v/>
      </c>
      <c r="J1843" s="2">
        <f t="shared" si="57"/>
        <v>1</v>
      </c>
      <c r="K1843" s="2">
        <v>2008</v>
      </c>
      <c r="L1843" s="2" t="s">
        <v>21</v>
      </c>
    </row>
    <row r="1844" spans="1:12" x14ac:dyDescent="0.2">
      <c r="A1844" s="1" t="s">
        <v>122</v>
      </c>
      <c r="B1844" s="2" t="s">
        <v>3424</v>
      </c>
      <c r="C1844" s="2" t="s">
        <v>15</v>
      </c>
      <c r="D1844" s="2" t="s">
        <v>3423</v>
      </c>
      <c r="E1844" s="2" t="s">
        <v>3376</v>
      </c>
      <c r="F1844" s="2">
        <v>57.3</v>
      </c>
      <c r="G1844" s="2">
        <v>42.7</v>
      </c>
      <c r="H1844" s="2" t="s">
        <v>26</v>
      </c>
      <c r="I1844" s="2" t="str">
        <f t="shared" si="56"/>
        <v/>
      </c>
      <c r="J1844" s="2">
        <f t="shared" si="57"/>
        <v>1</v>
      </c>
      <c r="K1844" s="2">
        <v>1996</v>
      </c>
      <c r="L1844" s="2" t="s">
        <v>21</v>
      </c>
    </row>
    <row r="1845" spans="1:12" x14ac:dyDescent="0.2">
      <c r="A1845" s="1" t="s">
        <v>13</v>
      </c>
      <c r="B1845" s="2" t="s">
        <v>3467</v>
      </c>
      <c r="C1845" s="2" t="s">
        <v>24</v>
      </c>
      <c r="D1845" s="2">
        <v>79000000</v>
      </c>
      <c r="E1845" s="2" t="s">
        <v>3438</v>
      </c>
      <c r="F1845" s="2">
        <v>57.3</v>
      </c>
      <c r="G1845" s="2">
        <v>42.7</v>
      </c>
      <c r="H1845" s="2" t="s">
        <v>19</v>
      </c>
      <c r="I1845" s="2">
        <f t="shared" si="56"/>
        <v>1</v>
      </c>
      <c r="J1845" s="2" t="str">
        <f t="shared" si="57"/>
        <v/>
      </c>
      <c r="K1845" s="2">
        <v>2020</v>
      </c>
      <c r="L1845" s="2" t="s">
        <v>21</v>
      </c>
    </row>
    <row r="1846" spans="1:12" x14ac:dyDescent="0.2">
      <c r="A1846" s="1" t="s">
        <v>22</v>
      </c>
      <c r="B1846" s="2" t="s">
        <v>3698</v>
      </c>
      <c r="C1846" s="2" t="s">
        <v>24</v>
      </c>
      <c r="D1846" s="4">
        <v>37000000</v>
      </c>
      <c r="E1846" s="2" t="s">
        <v>3438</v>
      </c>
      <c r="F1846" s="2">
        <v>57.3</v>
      </c>
      <c r="G1846" s="2">
        <v>42.7</v>
      </c>
      <c r="H1846" s="2" t="s">
        <v>19</v>
      </c>
      <c r="I1846" s="2">
        <f t="shared" si="56"/>
        <v>1</v>
      </c>
      <c r="J1846" s="2" t="str">
        <f t="shared" si="57"/>
        <v/>
      </c>
      <c r="K1846" s="2">
        <v>2006</v>
      </c>
      <c r="L1846" s="2" t="s">
        <v>49</v>
      </c>
    </row>
    <row r="1847" spans="1:12" x14ac:dyDescent="0.2">
      <c r="A1847" s="1" t="s">
        <v>22</v>
      </c>
      <c r="B1847" s="2" t="s">
        <v>3925</v>
      </c>
      <c r="C1847" s="2" t="s">
        <v>24</v>
      </c>
      <c r="D1847" s="4">
        <v>79000001</v>
      </c>
      <c r="E1847" s="2" t="s">
        <v>3438</v>
      </c>
      <c r="F1847" s="2">
        <v>57.3</v>
      </c>
      <c r="G1847" s="2">
        <v>42.7</v>
      </c>
      <c r="H1847" s="2" t="s">
        <v>19</v>
      </c>
      <c r="I1847" s="2">
        <f t="shared" si="56"/>
        <v>1</v>
      </c>
      <c r="J1847" s="2" t="str">
        <f t="shared" si="57"/>
        <v/>
      </c>
      <c r="K1847" s="2">
        <v>2004</v>
      </c>
      <c r="L1847" s="2" t="s">
        <v>21</v>
      </c>
    </row>
    <row r="1848" spans="1:12" x14ac:dyDescent="0.2">
      <c r="A1848" s="1" t="s">
        <v>116</v>
      </c>
      <c r="B1848" s="2" t="s">
        <v>5204</v>
      </c>
      <c r="C1848" s="2" t="s">
        <v>15</v>
      </c>
      <c r="D1848" s="2" t="s">
        <v>5491</v>
      </c>
      <c r="E1848" s="2" t="s">
        <v>4991</v>
      </c>
      <c r="F1848" s="2">
        <v>57.3</v>
      </c>
      <c r="G1848" s="2">
        <v>42.7</v>
      </c>
      <c r="H1848" s="2" t="s">
        <v>26</v>
      </c>
      <c r="I1848" s="2" t="str">
        <f t="shared" si="56"/>
        <v/>
      </c>
      <c r="J1848" s="2">
        <f t="shared" si="57"/>
        <v>1</v>
      </c>
      <c r="K1848" s="2">
        <v>2004</v>
      </c>
      <c r="L1848" s="2" t="s">
        <v>21</v>
      </c>
    </row>
    <row r="1849" spans="1:12" x14ac:dyDescent="0.2">
      <c r="A1849" s="1" t="s">
        <v>79</v>
      </c>
      <c r="B1849" s="2" t="s">
        <v>1534</v>
      </c>
      <c r="C1849" s="2" t="s">
        <v>15</v>
      </c>
      <c r="D1849" s="2" t="s">
        <v>1535</v>
      </c>
      <c r="E1849" s="2" t="s">
        <v>1474</v>
      </c>
      <c r="F1849" s="2">
        <v>57.3</v>
      </c>
      <c r="G1849" s="2">
        <v>42.7</v>
      </c>
      <c r="H1849" s="2" t="s">
        <v>26</v>
      </c>
      <c r="I1849" s="2" t="str">
        <f t="shared" si="56"/>
        <v/>
      </c>
      <c r="J1849" s="2">
        <f t="shared" si="57"/>
        <v>1</v>
      </c>
      <c r="K1849" s="2">
        <v>2004</v>
      </c>
      <c r="L1849" s="2" t="s">
        <v>21</v>
      </c>
    </row>
    <row r="1850" spans="1:12" x14ac:dyDescent="0.2">
      <c r="A1850" s="1" t="s">
        <v>83</v>
      </c>
      <c r="B1850" s="2" t="s">
        <v>84</v>
      </c>
      <c r="C1850" s="2" t="s">
        <v>24</v>
      </c>
      <c r="D1850" s="4">
        <v>60000000</v>
      </c>
      <c r="E1850" s="2" t="s">
        <v>3438</v>
      </c>
      <c r="F1850" s="2">
        <v>57.3</v>
      </c>
      <c r="G1850" s="2">
        <v>42.7</v>
      </c>
      <c r="H1850" s="2" t="s">
        <v>26</v>
      </c>
      <c r="I1850" s="2" t="str">
        <f t="shared" si="56"/>
        <v/>
      </c>
      <c r="J1850" s="2">
        <f t="shared" si="57"/>
        <v>1</v>
      </c>
      <c r="K1850" s="2">
        <v>2004</v>
      </c>
      <c r="L1850" s="2" t="s">
        <v>21</v>
      </c>
    </row>
    <row r="1851" spans="1:12" x14ac:dyDescent="0.2">
      <c r="A1851" s="1" t="s">
        <v>535</v>
      </c>
      <c r="B1851" s="2" t="s">
        <v>3712</v>
      </c>
      <c r="C1851" s="2" t="s">
        <v>24</v>
      </c>
      <c r="D1851" s="4">
        <v>34000000</v>
      </c>
      <c r="E1851" s="2" t="s">
        <v>3438</v>
      </c>
      <c r="F1851" s="2">
        <v>57.3</v>
      </c>
      <c r="G1851" s="2">
        <v>42.7</v>
      </c>
      <c r="H1851" s="2" t="s">
        <v>19</v>
      </c>
      <c r="I1851" s="2">
        <f t="shared" si="56"/>
        <v>1</v>
      </c>
      <c r="J1851" s="2" t="str">
        <f t="shared" si="57"/>
        <v/>
      </c>
      <c r="K1851" s="2">
        <v>2008</v>
      </c>
      <c r="L1851" s="2" t="s">
        <v>49</v>
      </c>
    </row>
    <row r="1852" spans="1:12" x14ac:dyDescent="0.2">
      <c r="A1852" s="1" t="s">
        <v>108</v>
      </c>
      <c r="B1852" s="2" t="s">
        <v>3896</v>
      </c>
      <c r="C1852" s="2" t="s">
        <v>15</v>
      </c>
      <c r="D1852" s="2" t="s">
        <v>4463</v>
      </c>
      <c r="E1852" s="2" t="s">
        <v>3438</v>
      </c>
      <c r="F1852" s="2">
        <v>57.3</v>
      </c>
      <c r="G1852" s="2">
        <v>42.7</v>
      </c>
      <c r="H1852" s="2" t="s">
        <v>26</v>
      </c>
      <c r="I1852" s="2" t="str">
        <f t="shared" si="56"/>
        <v/>
      </c>
      <c r="J1852" s="2">
        <f t="shared" si="57"/>
        <v>1</v>
      </c>
      <c r="K1852" s="2">
        <v>2007</v>
      </c>
      <c r="L1852" s="2" t="s">
        <v>36</v>
      </c>
    </row>
    <row r="1853" spans="1:12" x14ac:dyDescent="0.2">
      <c r="A1853" s="1" t="s">
        <v>205</v>
      </c>
      <c r="B1853" s="2" t="s">
        <v>4021</v>
      </c>
      <c r="C1853" s="2" t="s">
        <v>24</v>
      </c>
      <c r="D1853" s="4">
        <v>158000000</v>
      </c>
      <c r="E1853" s="2" t="s">
        <v>3438</v>
      </c>
      <c r="F1853" s="2">
        <v>57.33</v>
      </c>
      <c r="G1853" s="2">
        <v>42.67</v>
      </c>
      <c r="H1853" s="2" t="s">
        <v>19</v>
      </c>
      <c r="I1853" s="2">
        <f t="shared" si="56"/>
        <v>1</v>
      </c>
      <c r="J1853" s="2" t="str">
        <f t="shared" si="57"/>
        <v/>
      </c>
      <c r="K1853" s="2">
        <v>2016</v>
      </c>
      <c r="L1853" s="2" t="s">
        <v>49</v>
      </c>
    </row>
    <row r="1854" spans="1:12" x14ac:dyDescent="0.2">
      <c r="A1854" s="1" t="s">
        <v>69</v>
      </c>
      <c r="B1854" s="2" t="s">
        <v>730</v>
      </c>
      <c r="C1854" s="2" t="s">
        <v>15</v>
      </c>
      <c r="D1854" s="2" t="s">
        <v>2234</v>
      </c>
      <c r="E1854" s="2" t="s">
        <v>2175</v>
      </c>
      <c r="F1854" s="2">
        <v>57.35</v>
      </c>
      <c r="G1854" s="2">
        <v>42.65</v>
      </c>
      <c r="H1854" s="2" t="s">
        <v>19</v>
      </c>
      <c r="I1854" s="2">
        <f t="shared" si="56"/>
        <v>1</v>
      </c>
      <c r="J1854" s="2" t="str">
        <f t="shared" si="57"/>
        <v/>
      </c>
      <c r="K1854" s="2">
        <v>2020</v>
      </c>
      <c r="L1854" s="2" t="s">
        <v>21</v>
      </c>
    </row>
    <row r="1855" spans="1:12" x14ac:dyDescent="0.2">
      <c r="A1855" s="1" t="s">
        <v>280</v>
      </c>
      <c r="B1855" s="2" t="s">
        <v>3687</v>
      </c>
      <c r="C1855" s="2" t="s">
        <v>24</v>
      </c>
      <c r="D1855" s="2">
        <v>5300000</v>
      </c>
      <c r="E1855" s="2" t="s">
        <v>3438</v>
      </c>
      <c r="F1855" s="2">
        <v>57.36</v>
      </c>
      <c r="G1855" s="2">
        <v>42.64</v>
      </c>
      <c r="H1855" s="2" t="s">
        <v>19</v>
      </c>
      <c r="I1855" s="2">
        <f t="shared" si="56"/>
        <v>1</v>
      </c>
      <c r="J1855" s="2" t="str">
        <f t="shared" si="57"/>
        <v/>
      </c>
      <c r="K1855" s="2">
        <v>2018</v>
      </c>
      <c r="L1855" s="2" t="s">
        <v>21</v>
      </c>
    </row>
    <row r="1856" spans="1:12" x14ac:dyDescent="0.2">
      <c r="A1856" s="1" t="s">
        <v>391</v>
      </c>
      <c r="B1856" s="2" t="s">
        <v>3247</v>
      </c>
      <c r="C1856" s="2" t="s">
        <v>15</v>
      </c>
      <c r="D1856" s="2" t="s">
        <v>3363</v>
      </c>
      <c r="E1856" s="2" t="s">
        <v>3315</v>
      </c>
      <c r="F1856" s="2">
        <v>57.4</v>
      </c>
      <c r="G1856" s="2">
        <v>42.6</v>
      </c>
      <c r="H1856" s="2" t="s">
        <v>19</v>
      </c>
      <c r="I1856" s="2">
        <f t="shared" si="56"/>
        <v>1</v>
      </c>
      <c r="J1856" s="2" t="str">
        <f t="shared" si="57"/>
        <v/>
      </c>
      <c r="K1856" s="2">
        <v>1994</v>
      </c>
      <c r="L1856" s="2" t="s">
        <v>21</v>
      </c>
    </row>
    <row r="1857" spans="1:12" x14ac:dyDescent="0.2">
      <c r="A1857" s="1" t="s">
        <v>391</v>
      </c>
      <c r="B1857" s="2" t="s">
        <v>3756</v>
      </c>
      <c r="C1857" s="2" t="s">
        <v>24</v>
      </c>
      <c r="D1857" s="4">
        <v>2050000</v>
      </c>
      <c r="E1857" s="2" t="s">
        <v>3438</v>
      </c>
      <c r="F1857" s="2">
        <v>57.4</v>
      </c>
      <c r="G1857" s="2">
        <v>42.6</v>
      </c>
      <c r="H1857" s="2" t="s">
        <v>19</v>
      </c>
      <c r="I1857" s="2">
        <f t="shared" si="56"/>
        <v>1</v>
      </c>
      <c r="J1857" s="2" t="str">
        <f t="shared" si="57"/>
        <v/>
      </c>
      <c r="K1857" s="2">
        <v>2004</v>
      </c>
      <c r="L1857" s="2" t="s">
        <v>21</v>
      </c>
    </row>
    <row r="1858" spans="1:12" x14ac:dyDescent="0.2">
      <c r="A1858" s="1" t="s">
        <v>177</v>
      </c>
      <c r="B1858" s="2" t="s">
        <v>4115</v>
      </c>
      <c r="C1858" s="2" t="s">
        <v>24</v>
      </c>
      <c r="D1858" s="4">
        <v>49750000</v>
      </c>
      <c r="E1858" s="2" t="s">
        <v>3438</v>
      </c>
      <c r="F1858" s="2">
        <v>57.4</v>
      </c>
      <c r="G1858" s="2">
        <v>42.6</v>
      </c>
      <c r="H1858" s="2" t="s">
        <v>19</v>
      </c>
      <c r="I1858" s="2">
        <f t="shared" ref="I1858:I1921" si="58" xml:space="preserve"> IF(H1858="Pass", 1, "")</f>
        <v>1</v>
      </c>
      <c r="J1858" s="2" t="str">
        <f t="shared" ref="J1858:J1921" si="59" xml:space="preserve"> IF(H1858="Fail", 1, "")</f>
        <v/>
      </c>
      <c r="K1858" s="2">
        <v>2014</v>
      </c>
      <c r="L1858" s="2" t="s">
        <v>21</v>
      </c>
    </row>
    <row r="1859" spans="1:12" x14ac:dyDescent="0.2">
      <c r="A1859" s="1" t="s">
        <v>13</v>
      </c>
      <c r="B1859" s="2" t="s">
        <v>4118</v>
      </c>
      <c r="C1859" s="2" t="s">
        <v>24</v>
      </c>
      <c r="D1859" s="4">
        <v>375000000</v>
      </c>
      <c r="E1859" s="2" t="s">
        <v>3438</v>
      </c>
      <c r="F1859" s="2">
        <v>57.4</v>
      </c>
      <c r="G1859" s="2">
        <v>42.6</v>
      </c>
      <c r="H1859" s="2" t="s">
        <v>19</v>
      </c>
      <c r="I1859" s="2">
        <f t="shared" si="58"/>
        <v>1</v>
      </c>
      <c r="J1859" s="2" t="str">
        <f t="shared" si="59"/>
        <v/>
      </c>
      <c r="K1859" s="2">
        <v>2014</v>
      </c>
      <c r="L1859" s="2" t="s">
        <v>21</v>
      </c>
    </row>
    <row r="1860" spans="1:12" x14ac:dyDescent="0.2">
      <c r="A1860" s="1" t="s">
        <v>13</v>
      </c>
      <c r="B1860" s="2" t="s">
        <v>3892</v>
      </c>
      <c r="C1860" s="2" t="s">
        <v>24</v>
      </c>
      <c r="D1860" s="4">
        <v>93000000</v>
      </c>
      <c r="E1860" s="2" t="s">
        <v>3438</v>
      </c>
      <c r="F1860" s="2">
        <v>57.4</v>
      </c>
      <c r="G1860" s="2">
        <v>42.6</v>
      </c>
      <c r="H1860" s="2" t="s">
        <v>19</v>
      </c>
      <c r="I1860" s="2">
        <f t="shared" si="58"/>
        <v>1</v>
      </c>
      <c r="J1860" s="2" t="str">
        <f t="shared" si="59"/>
        <v/>
      </c>
      <c r="K1860" s="2">
        <v>2012</v>
      </c>
      <c r="L1860" s="2" t="s">
        <v>21</v>
      </c>
    </row>
    <row r="1861" spans="1:12" x14ac:dyDescent="0.2">
      <c r="A1861" s="1" t="s">
        <v>22</v>
      </c>
      <c r="B1861" s="2" t="s">
        <v>5719</v>
      </c>
      <c r="C1861" s="2" t="s">
        <v>24</v>
      </c>
      <c r="D1861" s="4">
        <v>34000000</v>
      </c>
      <c r="E1861" s="2" t="s">
        <v>5690</v>
      </c>
      <c r="F1861" s="2">
        <v>57.4</v>
      </c>
      <c r="G1861" s="2">
        <v>42.6</v>
      </c>
      <c r="H1861" s="2" t="s">
        <v>19</v>
      </c>
      <c r="I1861" s="2">
        <f t="shared" si="58"/>
        <v>1</v>
      </c>
      <c r="J1861" s="2" t="str">
        <f t="shared" si="59"/>
        <v/>
      </c>
      <c r="K1861" s="2">
        <v>2005</v>
      </c>
      <c r="L1861" s="2" t="s">
        <v>36</v>
      </c>
    </row>
    <row r="1862" spans="1:12" x14ac:dyDescent="0.2">
      <c r="A1862" s="1" t="s">
        <v>150</v>
      </c>
      <c r="B1862" s="2" t="s">
        <v>283</v>
      </c>
      <c r="C1862" s="2" t="s">
        <v>42</v>
      </c>
      <c r="D1862" s="2" t="s">
        <v>284</v>
      </c>
      <c r="E1862" s="2" t="s">
        <v>144</v>
      </c>
      <c r="F1862" s="2">
        <v>57.4</v>
      </c>
      <c r="G1862" s="2">
        <v>42.6</v>
      </c>
      <c r="H1862" s="2" t="s">
        <v>26</v>
      </c>
      <c r="I1862" s="2" t="str">
        <f t="shared" si="58"/>
        <v/>
      </c>
      <c r="J1862" s="2">
        <f t="shared" si="59"/>
        <v>1</v>
      </c>
      <c r="K1862" s="2">
        <v>2006</v>
      </c>
      <c r="L1862" s="2" t="s">
        <v>21</v>
      </c>
    </row>
    <row r="1863" spans="1:12" x14ac:dyDescent="0.2">
      <c r="A1863" s="1" t="s">
        <v>363</v>
      </c>
      <c r="B1863" s="2" t="s">
        <v>4078</v>
      </c>
      <c r="C1863" s="2" t="s">
        <v>24</v>
      </c>
      <c r="D1863" s="4">
        <v>120000000</v>
      </c>
      <c r="E1863" s="2" t="s">
        <v>5690</v>
      </c>
      <c r="F1863" s="2">
        <v>57.4</v>
      </c>
      <c r="G1863" s="2">
        <v>42.6</v>
      </c>
      <c r="H1863" s="2" t="s">
        <v>19</v>
      </c>
      <c r="I1863" s="2">
        <f t="shared" si="58"/>
        <v>1</v>
      </c>
      <c r="J1863" s="2" t="str">
        <f t="shared" si="59"/>
        <v/>
      </c>
      <c r="K1863" s="2">
        <v>2006</v>
      </c>
      <c r="L1863" s="2" t="s">
        <v>49</v>
      </c>
    </row>
    <row r="1864" spans="1:12" x14ac:dyDescent="0.2">
      <c r="A1864" s="1" t="s">
        <v>79</v>
      </c>
      <c r="B1864" s="2" t="s">
        <v>3561</v>
      </c>
      <c r="C1864" s="2" t="s">
        <v>24</v>
      </c>
      <c r="D1864" s="4">
        <v>198000000</v>
      </c>
      <c r="E1864" s="2" t="s">
        <v>3438</v>
      </c>
      <c r="F1864" s="2">
        <v>57.4</v>
      </c>
      <c r="G1864" s="2">
        <v>42.6</v>
      </c>
      <c r="H1864" s="2" t="s">
        <v>19</v>
      </c>
      <c r="I1864" s="2">
        <f t="shared" si="58"/>
        <v>1</v>
      </c>
      <c r="J1864" s="2" t="str">
        <f t="shared" si="59"/>
        <v/>
      </c>
      <c r="K1864" s="2">
        <v>2002</v>
      </c>
      <c r="L1864" s="2" t="s">
        <v>21</v>
      </c>
    </row>
    <row r="1865" spans="1:12" x14ac:dyDescent="0.2">
      <c r="A1865" s="1" t="s">
        <v>52</v>
      </c>
      <c r="B1865" s="2" t="s">
        <v>2139</v>
      </c>
      <c r="C1865" s="2" t="s">
        <v>24</v>
      </c>
      <c r="D1865" s="4">
        <v>150000000</v>
      </c>
      <c r="E1865" s="2" t="s">
        <v>3438</v>
      </c>
      <c r="F1865" s="2">
        <v>57.4</v>
      </c>
      <c r="G1865" s="2">
        <v>42.6</v>
      </c>
      <c r="H1865" s="2" t="s">
        <v>19</v>
      </c>
      <c r="I1865" s="2">
        <f t="shared" si="58"/>
        <v>1</v>
      </c>
      <c r="J1865" s="2" t="str">
        <f t="shared" si="59"/>
        <v/>
      </c>
      <c r="K1865" s="2">
        <v>2014</v>
      </c>
      <c r="L1865" s="2" t="s">
        <v>21</v>
      </c>
    </row>
    <row r="1866" spans="1:12" x14ac:dyDescent="0.2">
      <c r="A1866" s="1" t="s">
        <v>52</v>
      </c>
      <c r="B1866" s="2" t="s">
        <v>3536</v>
      </c>
      <c r="C1866" s="2" t="s">
        <v>15</v>
      </c>
      <c r="D1866" s="2" t="s">
        <v>4281</v>
      </c>
      <c r="E1866" s="2" t="s">
        <v>3438</v>
      </c>
      <c r="F1866" s="2">
        <v>57.4</v>
      </c>
      <c r="G1866" s="2">
        <v>42.6</v>
      </c>
      <c r="H1866" s="2" t="s">
        <v>26</v>
      </c>
      <c r="I1866" s="2" t="str">
        <f t="shared" si="58"/>
        <v/>
      </c>
      <c r="J1866" s="2">
        <f t="shared" si="59"/>
        <v>1</v>
      </c>
      <c r="K1866" s="2">
        <v>2010</v>
      </c>
      <c r="L1866" s="2" t="s">
        <v>21</v>
      </c>
    </row>
    <row r="1867" spans="1:12" x14ac:dyDescent="0.2">
      <c r="A1867" s="1" t="s">
        <v>52</v>
      </c>
      <c r="B1867" s="2" t="s">
        <v>3468</v>
      </c>
      <c r="C1867" s="2" t="s">
        <v>15</v>
      </c>
      <c r="D1867" s="2" t="s">
        <v>4659</v>
      </c>
      <c r="E1867" s="2" t="s">
        <v>3438</v>
      </c>
      <c r="F1867" s="2">
        <v>57.4</v>
      </c>
      <c r="G1867" s="2">
        <v>42.6</v>
      </c>
      <c r="H1867" s="2" t="s">
        <v>26</v>
      </c>
      <c r="I1867" s="2" t="str">
        <f t="shared" si="58"/>
        <v/>
      </c>
      <c r="J1867" s="2">
        <f t="shared" si="59"/>
        <v>1</v>
      </c>
      <c r="K1867" s="2">
        <v>2003</v>
      </c>
      <c r="L1867" s="2" t="s">
        <v>36</v>
      </c>
    </row>
    <row r="1868" spans="1:12" x14ac:dyDescent="0.2">
      <c r="A1868" s="1" t="s">
        <v>1272</v>
      </c>
      <c r="B1868" s="2" t="s">
        <v>1275</v>
      </c>
      <c r="C1868" s="2" t="s">
        <v>15</v>
      </c>
      <c r="D1868" s="2" t="s">
        <v>1532</v>
      </c>
      <c r="E1868" s="2" t="s">
        <v>1474</v>
      </c>
      <c r="F1868" s="2">
        <v>57.4</v>
      </c>
      <c r="G1868" s="2">
        <v>42.6</v>
      </c>
      <c r="H1868" s="2" t="s">
        <v>26</v>
      </c>
      <c r="I1868" s="2" t="str">
        <f t="shared" si="58"/>
        <v/>
      </c>
      <c r="J1868" s="2">
        <f t="shared" si="59"/>
        <v>1</v>
      </c>
      <c r="K1868" s="2">
        <v>2004</v>
      </c>
      <c r="L1868" s="2" t="s">
        <v>21</v>
      </c>
    </row>
    <row r="1869" spans="1:12" x14ac:dyDescent="0.2">
      <c r="A1869" s="1" t="s">
        <v>1224</v>
      </c>
      <c r="B1869" s="2" t="s">
        <v>1505</v>
      </c>
      <c r="C1869" s="2" t="s">
        <v>15</v>
      </c>
      <c r="D1869" s="2" t="s">
        <v>1526</v>
      </c>
      <c r="E1869" s="2" t="s">
        <v>1474</v>
      </c>
      <c r="F1869" s="2">
        <v>57.4</v>
      </c>
      <c r="G1869" s="2">
        <v>42.6</v>
      </c>
      <c r="H1869" s="2" t="s">
        <v>26</v>
      </c>
      <c r="I1869" s="2" t="str">
        <f t="shared" si="58"/>
        <v/>
      </c>
      <c r="J1869" s="2">
        <f t="shared" si="59"/>
        <v>1</v>
      </c>
      <c r="K1869" s="2">
        <v>2005</v>
      </c>
      <c r="L1869" s="2" t="s">
        <v>77</v>
      </c>
    </row>
    <row r="1870" spans="1:12" x14ac:dyDescent="0.2">
      <c r="A1870" s="1" t="s">
        <v>111</v>
      </c>
      <c r="B1870" s="2" t="s">
        <v>3232</v>
      </c>
      <c r="C1870" s="2" t="s">
        <v>15</v>
      </c>
      <c r="D1870" s="2" t="s">
        <v>3233</v>
      </c>
      <c r="E1870" s="2" t="s">
        <v>2175</v>
      </c>
      <c r="F1870" s="2">
        <v>57.4</v>
      </c>
      <c r="G1870" s="2">
        <v>42.6</v>
      </c>
      <c r="H1870" s="2" t="s">
        <v>26</v>
      </c>
      <c r="I1870" s="2" t="str">
        <f t="shared" si="58"/>
        <v/>
      </c>
      <c r="J1870" s="2">
        <f t="shared" si="59"/>
        <v>1</v>
      </c>
      <c r="K1870" s="2">
        <v>1990</v>
      </c>
      <c r="L1870" s="2" t="s">
        <v>21</v>
      </c>
    </row>
    <row r="1871" spans="1:12" x14ac:dyDescent="0.2">
      <c r="A1871" s="1" t="s">
        <v>91</v>
      </c>
      <c r="B1871" s="2" t="s">
        <v>3575</v>
      </c>
      <c r="C1871" s="2" t="s">
        <v>24</v>
      </c>
      <c r="D1871" s="2">
        <v>385000000</v>
      </c>
      <c r="E1871" s="2" t="s">
        <v>3438</v>
      </c>
      <c r="F1871" s="2">
        <v>57.45</v>
      </c>
      <c r="G1871" s="2">
        <v>42.55</v>
      </c>
      <c r="H1871" s="2" t="s">
        <v>19</v>
      </c>
      <c r="I1871" s="2">
        <f t="shared" si="58"/>
        <v>1</v>
      </c>
      <c r="J1871" s="2" t="str">
        <f t="shared" si="59"/>
        <v/>
      </c>
      <c r="K1871" s="2">
        <v>2020</v>
      </c>
      <c r="L1871" s="2" t="s">
        <v>49</v>
      </c>
    </row>
    <row r="1872" spans="1:12" x14ac:dyDescent="0.2">
      <c r="A1872" s="1" t="s">
        <v>535</v>
      </c>
      <c r="B1872" s="2" t="s">
        <v>5159</v>
      </c>
      <c r="C1872" s="2" t="s">
        <v>15</v>
      </c>
      <c r="D1872" s="2" t="s">
        <v>5160</v>
      </c>
      <c r="E1872" s="2" t="s">
        <v>4991</v>
      </c>
      <c r="F1872" s="2">
        <v>57.45</v>
      </c>
      <c r="G1872" s="2">
        <v>42.55</v>
      </c>
      <c r="H1872" s="2" t="s">
        <v>26</v>
      </c>
      <c r="I1872" s="2" t="str">
        <f t="shared" si="58"/>
        <v/>
      </c>
      <c r="J1872" s="2">
        <f t="shared" si="59"/>
        <v>1</v>
      </c>
      <c r="K1872" s="2">
        <v>2018</v>
      </c>
      <c r="L1872" s="2" t="s">
        <v>21</v>
      </c>
    </row>
    <row r="1873" spans="1:12" x14ac:dyDescent="0.2">
      <c r="A1873" s="1" t="s">
        <v>22</v>
      </c>
      <c r="B1873" s="2" t="s">
        <v>5698</v>
      </c>
      <c r="C1873" s="2" t="s">
        <v>24</v>
      </c>
      <c r="D1873" s="4">
        <v>310000000</v>
      </c>
      <c r="E1873" s="2" t="s">
        <v>5690</v>
      </c>
      <c r="F1873" s="2">
        <v>57.46</v>
      </c>
      <c r="G1873" s="2">
        <v>42.54</v>
      </c>
      <c r="H1873" s="2" t="s">
        <v>19</v>
      </c>
      <c r="I1873" s="2">
        <f t="shared" si="58"/>
        <v>1</v>
      </c>
      <c r="J1873" s="2" t="str">
        <f t="shared" si="59"/>
        <v/>
      </c>
      <c r="K1873" s="2">
        <v>2016</v>
      </c>
      <c r="L1873" s="2" t="s">
        <v>49</v>
      </c>
    </row>
    <row r="1874" spans="1:12" x14ac:dyDescent="0.2">
      <c r="A1874" s="1" t="s">
        <v>535</v>
      </c>
      <c r="B1874" s="2" t="s">
        <v>3961</v>
      </c>
      <c r="C1874" s="2" t="s">
        <v>24</v>
      </c>
      <c r="D1874" s="4">
        <v>31000000</v>
      </c>
      <c r="E1874" s="2" t="s">
        <v>3438</v>
      </c>
      <c r="F1874" s="2">
        <v>57.46</v>
      </c>
      <c r="G1874" s="2">
        <v>42.54</v>
      </c>
      <c r="H1874" s="2" t="s">
        <v>19</v>
      </c>
      <c r="I1874" s="2">
        <f t="shared" si="58"/>
        <v>1</v>
      </c>
      <c r="J1874" s="2" t="str">
        <f t="shared" si="59"/>
        <v/>
      </c>
      <c r="K1874" s="2">
        <v>2001</v>
      </c>
      <c r="L1874" s="2" t="s">
        <v>36</v>
      </c>
    </row>
    <row r="1875" spans="1:12" x14ac:dyDescent="0.2">
      <c r="A1875" s="1" t="s">
        <v>363</v>
      </c>
      <c r="B1875" s="2" t="s">
        <v>1064</v>
      </c>
      <c r="C1875" s="2" t="s">
        <v>15</v>
      </c>
      <c r="D1875" s="2" t="s">
        <v>408</v>
      </c>
      <c r="E1875" s="2" t="s">
        <v>2175</v>
      </c>
      <c r="F1875" s="2">
        <v>57.48</v>
      </c>
      <c r="G1875" s="2">
        <v>42.52</v>
      </c>
      <c r="H1875" s="2" t="s">
        <v>19</v>
      </c>
      <c r="I1875" s="2">
        <f t="shared" si="58"/>
        <v>1</v>
      </c>
      <c r="J1875" s="2" t="str">
        <f t="shared" si="59"/>
        <v/>
      </c>
      <c r="K1875" s="2">
        <v>2011</v>
      </c>
      <c r="L1875" s="2" t="s">
        <v>36</v>
      </c>
    </row>
    <row r="1876" spans="1:12" x14ac:dyDescent="0.2">
      <c r="A1876" s="1" t="s">
        <v>177</v>
      </c>
      <c r="B1876" s="2" t="s">
        <v>653</v>
      </c>
      <c r="C1876" s="2" t="s">
        <v>15</v>
      </c>
      <c r="D1876" s="2" t="s">
        <v>1287</v>
      </c>
      <c r="E1876" s="2" t="s">
        <v>395</v>
      </c>
      <c r="F1876" s="2">
        <v>57.5</v>
      </c>
      <c r="G1876" s="2">
        <v>42.5</v>
      </c>
      <c r="H1876" s="2" t="s">
        <v>19</v>
      </c>
      <c r="I1876" s="2">
        <f t="shared" si="58"/>
        <v>1</v>
      </c>
      <c r="J1876" s="2" t="str">
        <f t="shared" si="59"/>
        <v/>
      </c>
      <c r="K1876" s="2">
        <v>2000</v>
      </c>
      <c r="L1876" s="2" t="s">
        <v>21</v>
      </c>
    </row>
    <row r="1877" spans="1:12" x14ac:dyDescent="0.2">
      <c r="A1877" s="1" t="s">
        <v>13</v>
      </c>
      <c r="B1877" s="2" t="s">
        <v>1709</v>
      </c>
      <c r="C1877" s="2" t="s">
        <v>15</v>
      </c>
      <c r="D1877" s="2" t="s">
        <v>3158</v>
      </c>
      <c r="E1877" s="2" t="s">
        <v>2175</v>
      </c>
      <c r="F1877" s="2">
        <v>57.5</v>
      </c>
      <c r="G1877" s="2">
        <v>42.5</v>
      </c>
      <c r="H1877" s="2" t="s">
        <v>26</v>
      </c>
      <c r="I1877" s="2" t="str">
        <f t="shared" si="58"/>
        <v/>
      </c>
      <c r="J1877" s="2">
        <f t="shared" si="59"/>
        <v>1</v>
      </c>
      <c r="K1877" s="2">
        <v>2003</v>
      </c>
      <c r="L1877" s="2" t="s">
        <v>36</v>
      </c>
    </row>
    <row r="1878" spans="1:12" x14ac:dyDescent="0.2">
      <c r="A1878" s="1" t="s">
        <v>339</v>
      </c>
      <c r="B1878" s="2" t="s">
        <v>5578</v>
      </c>
      <c r="C1878" s="2" t="s">
        <v>15</v>
      </c>
      <c r="D1878" s="2" t="s">
        <v>5579</v>
      </c>
      <c r="E1878" s="2" t="s">
        <v>4991</v>
      </c>
      <c r="F1878" s="2">
        <v>57.5</v>
      </c>
      <c r="G1878" s="2">
        <v>42.5</v>
      </c>
      <c r="H1878" s="2" t="s">
        <v>26</v>
      </c>
      <c r="I1878" s="2" t="str">
        <f t="shared" si="58"/>
        <v/>
      </c>
      <c r="J1878" s="2">
        <f t="shared" si="59"/>
        <v>1</v>
      </c>
      <c r="K1878" s="2">
        <v>2002</v>
      </c>
      <c r="L1878" s="2" t="s">
        <v>21</v>
      </c>
    </row>
    <row r="1879" spans="1:12" x14ac:dyDescent="0.2">
      <c r="A1879" s="1" t="s">
        <v>22</v>
      </c>
      <c r="B1879" s="2" t="s">
        <v>3983</v>
      </c>
      <c r="C1879" s="2" t="s">
        <v>24</v>
      </c>
      <c r="D1879" s="4">
        <v>6000000</v>
      </c>
      <c r="E1879" s="2" t="s">
        <v>3438</v>
      </c>
      <c r="F1879" s="2">
        <v>57.5</v>
      </c>
      <c r="G1879" s="2">
        <v>42.5</v>
      </c>
      <c r="H1879" s="2" t="s">
        <v>19</v>
      </c>
      <c r="I1879" s="2">
        <f t="shared" si="58"/>
        <v>1</v>
      </c>
      <c r="J1879" s="2" t="str">
        <f t="shared" si="59"/>
        <v/>
      </c>
      <c r="K1879" s="2">
        <v>2002</v>
      </c>
      <c r="L1879" s="2" t="s">
        <v>49</v>
      </c>
    </row>
    <row r="1880" spans="1:12" x14ac:dyDescent="0.2">
      <c r="A1880" s="1" t="s">
        <v>22</v>
      </c>
      <c r="B1880" s="2" t="s">
        <v>5702</v>
      </c>
      <c r="C1880" s="2" t="s">
        <v>24</v>
      </c>
      <c r="D1880" s="4">
        <v>180000000</v>
      </c>
      <c r="E1880" s="2" t="s">
        <v>5690</v>
      </c>
      <c r="F1880" s="2">
        <v>57.5</v>
      </c>
      <c r="G1880" s="2">
        <v>42.5</v>
      </c>
      <c r="H1880" s="2" t="s">
        <v>19</v>
      </c>
      <c r="I1880" s="2">
        <f t="shared" si="58"/>
        <v>1</v>
      </c>
      <c r="J1880" s="2" t="str">
        <f t="shared" si="59"/>
        <v/>
      </c>
      <c r="K1880" s="2">
        <v>2006</v>
      </c>
      <c r="L1880" s="2" t="s">
        <v>49</v>
      </c>
    </row>
    <row r="1881" spans="1:12" x14ac:dyDescent="0.2">
      <c r="A1881" s="1" t="s">
        <v>150</v>
      </c>
      <c r="B1881" s="2" t="s">
        <v>1492</v>
      </c>
      <c r="C1881" s="2" t="s">
        <v>24</v>
      </c>
      <c r="D1881" s="4">
        <v>8520000</v>
      </c>
      <c r="E1881" s="2" t="s">
        <v>1474</v>
      </c>
      <c r="F1881" s="2">
        <v>57.5</v>
      </c>
      <c r="G1881" s="2">
        <v>42.5</v>
      </c>
      <c r="H1881" s="2" t="s">
        <v>26</v>
      </c>
      <c r="I1881" s="2" t="str">
        <f t="shared" si="58"/>
        <v/>
      </c>
      <c r="J1881" s="2">
        <f t="shared" si="59"/>
        <v>1</v>
      </c>
      <c r="K1881" s="2">
        <v>2012</v>
      </c>
      <c r="L1881" s="2" t="s">
        <v>21</v>
      </c>
    </row>
    <row r="1882" spans="1:12" x14ac:dyDescent="0.2">
      <c r="A1882" s="1" t="s">
        <v>91</v>
      </c>
      <c r="B1882" s="2" t="s">
        <v>255</v>
      </c>
      <c r="C1882" s="2" t="s">
        <v>15</v>
      </c>
      <c r="D1882" s="2" t="s">
        <v>1036</v>
      </c>
      <c r="E1882" s="2" t="s">
        <v>395</v>
      </c>
      <c r="F1882" s="2">
        <v>57.5</v>
      </c>
      <c r="G1882" s="2">
        <v>42.5</v>
      </c>
      <c r="H1882" s="2" t="s">
        <v>19</v>
      </c>
      <c r="I1882" s="2">
        <f t="shared" si="58"/>
        <v>1</v>
      </c>
      <c r="J1882" s="2" t="str">
        <f t="shared" si="59"/>
        <v/>
      </c>
      <c r="K1882" s="2">
        <v>2005</v>
      </c>
      <c r="L1882" s="2" t="s">
        <v>77</v>
      </c>
    </row>
    <row r="1883" spans="1:12" x14ac:dyDescent="0.2">
      <c r="A1883" s="1" t="s">
        <v>79</v>
      </c>
      <c r="B1883" s="2" t="s">
        <v>79</v>
      </c>
      <c r="C1883" s="2" t="s">
        <v>24</v>
      </c>
      <c r="D1883" s="2">
        <v>900000000</v>
      </c>
      <c r="E1883" s="2" t="s">
        <v>3304</v>
      </c>
      <c r="F1883" s="2">
        <v>57.55</v>
      </c>
      <c r="G1883" s="2">
        <v>42.45</v>
      </c>
      <c r="H1883" s="2" t="s">
        <v>26</v>
      </c>
      <c r="I1883" s="2" t="str">
        <f t="shared" si="58"/>
        <v/>
      </c>
      <c r="J1883" s="2">
        <f t="shared" si="59"/>
        <v>1</v>
      </c>
      <c r="K1883" s="2">
        <v>2020</v>
      </c>
      <c r="L1883" s="2" t="s">
        <v>21</v>
      </c>
    </row>
    <row r="1884" spans="1:12" x14ac:dyDescent="0.2">
      <c r="A1884" s="1" t="s">
        <v>83</v>
      </c>
      <c r="B1884" s="2" t="s">
        <v>84</v>
      </c>
      <c r="C1884" s="2" t="s">
        <v>15</v>
      </c>
      <c r="D1884" s="2" t="s">
        <v>2240</v>
      </c>
      <c r="E1884" s="2" t="s">
        <v>2175</v>
      </c>
      <c r="F1884" s="2">
        <v>57.55</v>
      </c>
      <c r="G1884" s="2">
        <v>42.45</v>
      </c>
      <c r="H1884" s="2" t="s">
        <v>19</v>
      </c>
      <c r="I1884" s="2">
        <f t="shared" si="58"/>
        <v>1</v>
      </c>
      <c r="J1884" s="2" t="str">
        <f t="shared" si="59"/>
        <v/>
      </c>
      <c r="K1884" s="2">
        <v>2020</v>
      </c>
      <c r="L1884" s="2" t="s">
        <v>21</v>
      </c>
    </row>
    <row r="1885" spans="1:12" x14ac:dyDescent="0.2">
      <c r="A1885" s="1" t="s">
        <v>22</v>
      </c>
      <c r="B1885" s="2" t="s">
        <v>3980</v>
      </c>
      <c r="C1885" s="2" t="s">
        <v>24</v>
      </c>
      <c r="D1885" s="4">
        <v>95000000</v>
      </c>
      <c r="E1885" s="2" t="s">
        <v>3438</v>
      </c>
      <c r="F1885" s="2">
        <v>57.57</v>
      </c>
      <c r="G1885" s="2">
        <v>42.43</v>
      </c>
      <c r="H1885" s="2" t="s">
        <v>19</v>
      </c>
      <c r="I1885" s="2">
        <f t="shared" si="58"/>
        <v>1</v>
      </c>
      <c r="J1885" s="2" t="str">
        <f t="shared" si="59"/>
        <v/>
      </c>
      <c r="K1885" s="2">
        <v>2016</v>
      </c>
      <c r="L1885" s="2" t="s">
        <v>21</v>
      </c>
    </row>
    <row r="1886" spans="1:12" x14ac:dyDescent="0.2">
      <c r="A1886" s="1" t="s">
        <v>374</v>
      </c>
      <c r="B1886" s="2" t="s">
        <v>2160</v>
      </c>
      <c r="C1886" s="2" t="s">
        <v>24</v>
      </c>
      <c r="D1886" s="2">
        <v>25210000</v>
      </c>
      <c r="E1886" s="2" t="s">
        <v>3438</v>
      </c>
      <c r="F1886" s="2">
        <v>57.58</v>
      </c>
      <c r="G1886" s="2">
        <v>42.42</v>
      </c>
      <c r="H1886" s="2" t="s">
        <v>19</v>
      </c>
      <c r="I1886" s="2">
        <f t="shared" si="58"/>
        <v>1</v>
      </c>
      <c r="J1886" s="2" t="str">
        <f t="shared" si="59"/>
        <v/>
      </c>
      <c r="K1886" s="2">
        <v>2018</v>
      </c>
      <c r="L1886" s="2" t="s">
        <v>49</v>
      </c>
    </row>
    <row r="1887" spans="1:12" x14ac:dyDescent="0.2">
      <c r="A1887" s="1" t="s">
        <v>23</v>
      </c>
      <c r="B1887" s="2" t="s">
        <v>23</v>
      </c>
      <c r="C1887" s="2" t="s">
        <v>24</v>
      </c>
      <c r="D1887" s="2">
        <v>4000000000</v>
      </c>
      <c r="E1887" s="2" t="s">
        <v>2175</v>
      </c>
      <c r="F1887" s="2">
        <v>57.59</v>
      </c>
      <c r="G1887" s="2">
        <v>42.41</v>
      </c>
      <c r="H1887" s="2" t="s">
        <v>19</v>
      </c>
      <c r="I1887" s="2">
        <f t="shared" si="58"/>
        <v>1</v>
      </c>
      <c r="J1887" s="2" t="str">
        <f t="shared" si="59"/>
        <v/>
      </c>
      <c r="K1887" s="2">
        <v>2018</v>
      </c>
      <c r="L1887" s="2" t="s">
        <v>49</v>
      </c>
    </row>
    <row r="1888" spans="1:12" x14ac:dyDescent="0.2">
      <c r="A1888" s="1" t="s">
        <v>205</v>
      </c>
      <c r="B1888" s="2" t="s">
        <v>5739</v>
      </c>
      <c r="C1888" s="2" t="s">
        <v>24</v>
      </c>
      <c r="D1888" s="4">
        <v>450000000</v>
      </c>
      <c r="E1888" s="2" t="s">
        <v>5690</v>
      </c>
      <c r="F1888" s="2">
        <v>57.6</v>
      </c>
      <c r="G1888" s="2">
        <v>42.4</v>
      </c>
      <c r="H1888" s="2" t="s">
        <v>19</v>
      </c>
      <c r="I1888" s="2">
        <f t="shared" si="58"/>
        <v>1</v>
      </c>
      <c r="J1888" s="2" t="str">
        <f t="shared" si="59"/>
        <v/>
      </c>
      <c r="K1888" s="2">
        <v>2014</v>
      </c>
      <c r="L1888" s="2" t="s">
        <v>49</v>
      </c>
    </row>
    <row r="1889" spans="1:12" x14ac:dyDescent="0.2">
      <c r="A1889" s="1" t="s">
        <v>943</v>
      </c>
      <c r="B1889" s="2" t="s">
        <v>4382</v>
      </c>
      <c r="C1889" s="2" t="s">
        <v>24</v>
      </c>
      <c r="D1889" s="4">
        <v>24987000</v>
      </c>
      <c r="E1889" s="2" t="s">
        <v>3438</v>
      </c>
      <c r="F1889" s="2">
        <v>57.6</v>
      </c>
      <c r="G1889" s="2">
        <v>42.4</v>
      </c>
      <c r="H1889" s="2" t="s">
        <v>19</v>
      </c>
      <c r="I1889" s="2">
        <f t="shared" si="58"/>
        <v>1</v>
      </c>
      <c r="J1889" s="2" t="str">
        <f t="shared" si="59"/>
        <v/>
      </c>
      <c r="K1889" s="2">
        <v>2008</v>
      </c>
      <c r="L1889" s="2" t="s">
        <v>21</v>
      </c>
    </row>
    <row r="1890" spans="1:12" x14ac:dyDescent="0.2">
      <c r="A1890" s="1" t="s">
        <v>122</v>
      </c>
      <c r="B1890" s="2" t="s">
        <v>349</v>
      </c>
      <c r="C1890" s="2" t="s">
        <v>15</v>
      </c>
      <c r="D1890" s="2" t="s">
        <v>350</v>
      </c>
      <c r="E1890" s="2" t="s">
        <v>144</v>
      </c>
      <c r="F1890" s="2">
        <v>57.6</v>
      </c>
      <c r="G1890" s="2">
        <v>42.4</v>
      </c>
      <c r="H1890" s="2" t="s">
        <v>26</v>
      </c>
      <c r="I1890" s="2" t="str">
        <f t="shared" si="58"/>
        <v/>
      </c>
      <c r="J1890" s="2">
        <f t="shared" si="59"/>
        <v>1</v>
      </c>
      <c r="K1890" s="2">
        <v>2003</v>
      </c>
      <c r="L1890" s="2" t="s">
        <v>36</v>
      </c>
    </row>
    <row r="1891" spans="1:12" x14ac:dyDescent="0.2">
      <c r="A1891" s="1" t="s">
        <v>13</v>
      </c>
      <c r="B1891" s="2" t="s">
        <v>1804</v>
      </c>
      <c r="C1891" s="2" t="s">
        <v>15</v>
      </c>
      <c r="D1891" s="2" t="s">
        <v>1805</v>
      </c>
      <c r="E1891" s="2" t="s">
        <v>1692</v>
      </c>
      <c r="F1891" s="2">
        <v>57.6</v>
      </c>
      <c r="G1891" s="2">
        <v>42.4</v>
      </c>
      <c r="H1891" s="2" t="s">
        <v>26</v>
      </c>
      <c r="I1891" s="2" t="str">
        <f t="shared" si="58"/>
        <v/>
      </c>
      <c r="J1891" s="2">
        <f t="shared" si="59"/>
        <v>1</v>
      </c>
      <c r="K1891" s="2">
        <v>1996</v>
      </c>
      <c r="L1891" s="2" t="s">
        <v>21</v>
      </c>
    </row>
    <row r="1892" spans="1:12" x14ac:dyDescent="0.2">
      <c r="A1892" s="1" t="s">
        <v>66</v>
      </c>
      <c r="B1892" s="2" t="s">
        <v>174</v>
      </c>
      <c r="C1892" s="2" t="s">
        <v>42</v>
      </c>
      <c r="D1892" s="2" t="s">
        <v>2077</v>
      </c>
      <c r="E1892" s="2" t="s">
        <v>1978</v>
      </c>
      <c r="F1892" s="2">
        <v>57.6</v>
      </c>
      <c r="G1892" s="2">
        <v>42.4</v>
      </c>
      <c r="H1892" s="2" t="s">
        <v>26</v>
      </c>
      <c r="I1892" s="2" t="str">
        <f t="shared" si="58"/>
        <v/>
      </c>
      <c r="J1892" s="2">
        <f t="shared" si="59"/>
        <v>1</v>
      </c>
      <c r="K1892" s="2">
        <v>1996</v>
      </c>
      <c r="L1892" s="2" t="s">
        <v>21</v>
      </c>
    </row>
    <row r="1893" spans="1:12" x14ac:dyDescent="0.2">
      <c r="A1893" s="1" t="s">
        <v>22</v>
      </c>
      <c r="B1893" s="2" t="s">
        <v>2162</v>
      </c>
      <c r="C1893" s="2" t="s">
        <v>24</v>
      </c>
      <c r="D1893" s="4">
        <v>30450000</v>
      </c>
      <c r="E1893" s="2" t="s">
        <v>3438</v>
      </c>
      <c r="F1893" s="2">
        <v>57.6</v>
      </c>
      <c r="G1893" s="2">
        <v>42.4</v>
      </c>
      <c r="H1893" s="2" t="s">
        <v>19</v>
      </c>
      <c r="I1893" s="2">
        <f t="shared" si="58"/>
        <v>1</v>
      </c>
      <c r="J1893" s="2" t="str">
        <f t="shared" si="59"/>
        <v/>
      </c>
      <c r="K1893" s="2">
        <v>2002</v>
      </c>
      <c r="L1893" s="2" t="s">
        <v>21</v>
      </c>
    </row>
    <row r="1894" spans="1:12" x14ac:dyDescent="0.2">
      <c r="A1894" s="1" t="s">
        <v>22</v>
      </c>
      <c r="B1894" s="2" t="s">
        <v>5734</v>
      </c>
      <c r="C1894" s="2" t="s">
        <v>24</v>
      </c>
      <c r="D1894" s="4">
        <v>239000000</v>
      </c>
      <c r="E1894" s="2" t="s">
        <v>5690</v>
      </c>
      <c r="F1894" s="2">
        <v>57.6</v>
      </c>
      <c r="G1894" s="2">
        <v>42.4</v>
      </c>
      <c r="H1894" s="2" t="s">
        <v>19</v>
      </c>
      <c r="I1894" s="2">
        <f t="shared" si="58"/>
        <v>1</v>
      </c>
      <c r="J1894" s="2" t="str">
        <f t="shared" si="59"/>
        <v/>
      </c>
      <c r="K1894" s="2">
        <v>2002</v>
      </c>
      <c r="L1894" s="2" t="s">
        <v>49</v>
      </c>
    </row>
    <row r="1895" spans="1:12" x14ac:dyDescent="0.2">
      <c r="A1895" s="1" t="s">
        <v>69</v>
      </c>
      <c r="B1895" s="2" t="s">
        <v>1663</v>
      </c>
      <c r="C1895" s="2" t="s">
        <v>15</v>
      </c>
      <c r="D1895" s="2" t="s">
        <v>4814</v>
      </c>
      <c r="E1895" s="2" t="s">
        <v>4810</v>
      </c>
      <c r="F1895" s="2">
        <v>57.6</v>
      </c>
      <c r="G1895" s="2">
        <v>42.4</v>
      </c>
      <c r="H1895" s="2" t="s">
        <v>26</v>
      </c>
      <c r="I1895" s="2" t="str">
        <f t="shared" si="58"/>
        <v/>
      </c>
      <c r="J1895" s="2">
        <f t="shared" si="59"/>
        <v>1</v>
      </c>
      <c r="K1895" s="2">
        <v>2020</v>
      </c>
      <c r="L1895" s="2" t="s">
        <v>49</v>
      </c>
    </row>
    <row r="1896" spans="1:12" x14ac:dyDescent="0.2">
      <c r="A1896" s="1" t="s">
        <v>535</v>
      </c>
      <c r="B1896" s="2" t="s">
        <v>4411</v>
      </c>
      <c r="C1896" s="2" t="s">
        <v>24</v>
      </c>
      <c r="D1896" s="4">
        <v>27500000</v>
      </c>
      <c r="E1896" s="2" t="s">
        <v>3438</v>
      </c>
      <c r="F1896" s="2">
        <v>57.6</v>
      </c>
      <c r="G1896" s="2">
        <v>42.4</v>
      </c>
      <c r="H1896" s="2" t="s">
        <v>26</v>
      </c>
      <c r="I1896" s="2" t="str">
        <f t="shared" si="58"/>
        <v/>
      </c>
      <c r="J1896" s="2">
        <f t="shared" si="59"/>
        <v>1</v>
      </c>
      <c r="K1896" s="2">
        <v>1998</v>
      </c>
      <c r="L1896" s="2" t="s">
        <v>21</v>
      </c>
    </row>
    <row r="1897" spans="1:12" x14ac:dyDescent="0.2">
      <c r="A1897" s="1" t="s">
        <v>23</v>
      </c>
      <c r="B1897" s="2" t="s">
        <v>23</v>
      </c>
      <c r="C1897" s="2" t="s">
        <v>24</v>
      </c>
      <c r="D1897" s="4">
        <v>2100000000</v>
      </c>
      <c r="E1897" s="2" t="s">
        <v>3430</v>
      </c>
      <c r="F1897" s="2">
        <v>57.6</v>
      </c>
      <c r="G1897" s="2">
        <v>42.4</v>
      </c>
      <c r="H1897" s="2" t="s">
        <v>19</v>
      </c>
      <c r="I1897" s="2">
        <f t="shared" si="58"/>
        <v>1</v>
      </c>
      <c r="J1897" s="2" t="str">
        <f t="shared" si="59"/>
        <v/>
      </c>
      <c r="K1897" s="2">
        <v>2002</v>
      </c>
      <c r="L1897" s="2" t="s">
        <v>21</v>
      </c>
    </row>
    <row r="1898" spans="1:12" x14ac:dyDescent="0.2">
      <c r="A1898" s="1" t="s">
        <v>532</v>
      </c>
      <c r="B1898" s="2" t="s">
        <v>4710</v>
      </c>
      <c r="C1898" s="2" t="s">
        <v>24</v>
      </c>
      <c r="D1898" s="4">
        <v>2700000</v>
      </c>
      <c r="E1898" s="2" t="s">
        <v>3438</v>
      </c>
      <c r="F1898" s="2">
        <v>57.6</v>
      </c>
      <c r="G1898" s="2">
        <v>42.4</v>
      </c>
      <c r="H1898" s="2" t="s">
        <v>19</v>
      </c>
      <c r="I1898" s="2">
        <f t="shared" si="58"/>
        <v>1</v>
      </c>
      <c r="J1898" s="2" t="str">
        <f t="shared" si="59"/>
        <v/>
      </c>
      <c r="K1898" s="2">
        <v>2002</v>
      </c>
      <c r="L1898" s="2" t="s">
        <v>49</v>
      </c>
    </row>
    <row r="1899" spans="1:12" x14ac:dyDescent="0.2">
      <c r="A1899" s="1" t="s">
        <v>205</v>
      </c>
      <c r="B1899" s="2" t="s">
        <v>259</v>
      </c>
      <c r="C1899" s="2" t="s">
        <v>15</v>
      </c>
      <c r="D1899" s="2" t="s">
        <v>260</v>
      </c>
      <c r="E1899" s="2" t="s">
        <v>144</v>
      </c>
      <c r="F1899" s="2">
        <v>57.63</v>
      </c>
      <c r="G1899" s="2">
        <v>42.37</v>
      </c>
      <c r="H1899" s="2" t="s">
        <v>26</v>
      </c>
      <c r="I1899" s="2" t="str">
        <f t="shared" si="58"/>
        <v/>
      </c>
      <c r="J1899" s="2">
        <f t="shared" si="59"/>
        <v>1</v>
      </c>
      <c r="K1899" s="2">
        <v>2011</v>
      </c>
      <c r="L1899" s="2" t="s">
        <v>36</v>
      </c>
    </row>
    <row r="1900" spans="1:12" x14ac:dyDescent="0.2">
      <c r="A1900" s="1" t="s">
        <v>293</v>
      </c>
      <c r="B1900" s="2" t="s">
        <v>3498</v>
      </c>
      <c r="C1900" s="2" t="s">
        <v>24</v>
      </c>
      <c r="D1900" s="2">
        <v>260000000</v>
      </c>
      <c r="E1900" s="2" t="s">
        <v>3438</v>
      </c>
      <c r="F1900" s="2">
        <v>57.66</v>
      </c>
      <c r="G1900" s="2">
        <v>42.34</v>
      </c>
      <c r="H1900" s="2" t="s">
        <v>19</v>
      </c>
      <c r="I1900" s="2">
        <f t="shared" si="58"/>
        <v>1</v>
      </c>
      <c r="J1900" s="2" t="str">
        <f t="shared" si="59"/>
        <v/>
      </c>
      <c r="K1900" s="2">
        <v>2020</v>
      </c>
      <c r="L1900" s="2" t="s">
        <v>21</v>
      </c>
    </row>
    <row r="1901" spans="1:12" x14ac:dyDescent="0.2">
      <c r="A1901" s="1" t="s">
        <v>13</v>
      </c>
      <c r="B1901" s="2" t="s">
        <v>3509</v>
      </c>
      <c r="C1901" s="2" t="s">
        <v>24</v>
      </c>
      <c r="D1901" s="2">
        <v>298000000</v>
      </c>
      <c r="E1901" s="2" t="s">
        <v>3438</v>
      </c>
      <c r="F1901" s="2">
        <v>57.67</v>
      </c>
      <c r="G1901" s="2">
        <v>42.33</v>
      </c>
      <c r="H1901" s="2" t="s">
        <v>19</v>
      </c>
      <c r="I1901" s="2">
        <f t="shared" si="58"/>
        <v>1</v>
      </c>
      <c r="J1901" s="2" t="str">
        <f t="shared" si="59"/>
        <v/>
      </c>
      <c r="K1901" s="2">
        <v>2020</v>
      </c>
      <c r="L1901" s="2" t="s">
        <v>21</v>
      </c>
    </row>
    <row r="1902" spans="1:12" x14ac:dyDescent="0.2">
      <c r="A1902" s="1" t="s">
        <v>100</v>
      </c>
      <c r="B1902" s="2" t="s">
        <v>134</v>
      </c>
      <c r="C1902" s="2" t="s">
        <v>15</v>
      </c>
      <c r="D1902" s="2" t="s">
        <v>2884</v>
      </c>
      <c r="E1902" s="2" t="s">
        <v>2175</v>
      </c>
      <c r="F1902" s="2">
        <v>57.67</v>
      </c>
      <c r="G1902" s="2">
        <v>42.33</v>
      </c>
      <c r="H1902" s="2" t="s">
        <v>19</v>
      </c>
      <c r="I1902" s="2">
        <f t="shared" si="58"/>
        <v>1</v>
      </c>
      <c r="J1902" s="2" t="str">
        <f t="shared" si="59"/>
        <v/>
      </c>
      <c r="K1902" s="2">
        <v>2016</v>
      </c>
      <c r="L1902" s="2" t="s">
        <v>21</v>
      </c>
    </row>
    <row r="1903" spans="1:12" x14ac:dyDescent="0.2">
      <c r="A1903" s="1" t="s">
        <v>13</v>
      </c>
      <c r="B1903" s="2" t="s">
        <v>37</v>
      </c>
      <c r="C1903" s="2" t="s">
        <v>24</v>
      </c>
      <c r="D1903" s="4">
        <v>24000000</v>
      </c>
      <c r="E1903" s="2" t="s">
        <v>2175</v>
      </c>
      <c r="F1903" s="2">
        <v>57.69</v>
      </c>
      <c r="G1903" s="2">
        <v>42.31</v>
      </c>
      <c r="H1903" s="2" t="s">
        <v>26</v>
      </c>
      <c r="I1903" s="2" t="str">
        <f t="shared" si="58"/>
        <v/>
      </c>
      <c r="J1903" s="2">
        <f t="shared" si="59"/>
        <v>1</v>
      </c>
      <c r="K1903" s="2">
        <v>2018</v>
      </c>
      <c r="L1903" s="2" t="s">
        <v>49</v>
      </c>
    </row>
    <row r="1904" spans="1:12" x14ac:dyDescent="0.2">
      <c r="A1904" s="1" t="s">
        <v>13</v>
      </c>
      <c r="B1904" s="2" t="s">
        <v>5744</v>
      </c>
      <c r="C1904" s="2" t="s">
        <v>24</v>
      </c>
      <c r="D1904" s="4">
        <v>210000000</v>
      </c>
      <c r="E1904" s="2" t="s">
        <v>5690</v>
      </c>
      <c r="F1904" s="2">
        <v>57.7</v>
      </c>
      <c r="G1904" s="2">
        <v>42.3</v>
      </c>
      <c r="H1904" s="2" t="s">
        <v>19</v>
      </c>
      <c r="I1904" s="2">
        <f t="shared" si="58"/>
        <v>1</v>
      </c>
      <c r="J1904" s="2" t="str">
        <f t="shared" si="59"/>
        <v/>
      </c>
      <c r="K1904" s="2">
        <v>2004</v>
      </c>
      <c r="L1904" s="2" t="s">
        <v>49</v>
      </c>
    </row>
    <row r="1905" spans="1:12" x14ac:dyDescent="0.2">
      <c r="A1905" s="1" t="s">
        <v>22</v>
      </c>
      <c r="B1905" s="2" t="s">
        <v>3540</v>
      </c>
      <c r="C1905" s="2" t="s">
        <v>24</v>
      </c>
      <c r="D1905" s="4">
        <v>175000000</v>
      </c>
      <c r="E1905" s="2" t="s">
        <v>3438</v>
      </c>
      <c r="F1905" s="2">
        <v>57.7</v>
      </c>
      <c r="G1905" s="2">
        <v>42.3</v>
      </c>
      <c r="H1905" s="2" t="s">
        <v>19</v>
      </c>
      <c r="I1905" s="2">
        <f t="shared" si="58"/>
        <v>1</v>
      </c>
      <c r="J1905" s="2" t="str">
        <f t="shared" si="59"/>
        <v/>
      </c>
      <c r="K1905" s="2">
        <v>2014</v>
      </c>
      <c r="L1905" s="2" t="s">
        <v>21</v>
      </c>
    </row>
    <row r="1906" spans="1:12" x14ac:dyDescent="0.2">
      <c r="A1906" s="1" t="s">
        <v>296</v>
      </c>
      <c r="B1906" s="2" t="s">
        <v>458</v>
      </c>
      <c r="C1906" s="2" t="s">
        <v>15</v>
      </c>
      <c r="D1906" s="2" t="s">
        <v>2534</v>
      </c>
      <c r="E1906" s="2" t="s">
        <v>2175</v>
      </c>
      <c r="F1906" s="2">
        <v>57.3</v>
      </c>
      <c r="G1906" s="2">
        <v>42.3</v>
      </c>
      <c r="H1906" s="2" t="s">
        <v>19</v>
      </c>
      <c r="I1906" s="2">
        <f t="shared" si="58"/>
        <v>1</v>
      </c>
      <c r="J1906" s="2" t="str">
        <f t="shared" si="59"/>
        <v/>
      </c>
      <c r="K1906" s="2">
        <v>2018</v>
      </c>
      <c r="L1906" s="2" t="s">
        <v>21</v>
      </c>
    </row>
    <row r="1907" spans="1:12" x14ac:dyDescent="0.2">
      <c r="A1907" s="1" t="s">
        <v>79</v>
      </c>
      <c r="B1907" s="2" t="s">
        <v>4689</v>
      </c>
      <c r="C1907" s="2" t="s">
        <v>24</v>
      </c>
      <c r="D1907" s="4">
        <v>32000000</v>
      </c>
      <c r="E1907" s="2" t="s">
        <v>3438</v>
      </c>
      <c r="F1907" s="2">
        <v>57.7</v>
      </c>
      <c r="G1907" s="2">
        <v>42.3</v>
      </c>
      <c r="H1907" s="2" t="s">
        <v>19</v>
      </c>
      <c r="I1907" s="2">
        <f t="shared" si="58"/>
        <v>1</v>
      </c>
      <c r="J1907" s="2" t="str">
        <f t="shared" si="59"/>
        <v/>
      </c>
      <c r="K1907" s="2">
        <v>2002</v>
      </c>
      <c r="L1907" s="2" t="s">
        <v>21</v>
      </c>
    </row>
    <row r="1908" spans="1:12" x14ac:dyDescent="0.2">
      <c r="A1908" s="1" t="s">
        <v>293</v>
      </c>
      <c r="B1908" s="2" t="s">
        <v>3689</v>
      </c>
      <c r="C1908" s="2" t="s">
        <v>24</v>
      </c>
      <c r="D1908" s="4">
        <v>25236190</v>
      </c>
      <c r="E1908" s="2" t="s">
        <v>3438</v>
      </c>
      <c r="F1908" s="2">
        <v>57.7</v>
      </c>
      <c r="G1908" s="2">
        <v>42.3</v>
      </c>
      <c r="H1908" s="2" t="s">
        <v>19</v>
      </c>
      <c r="I1908" s="2">
        <f t="shared" si="58"/>
        <v>1</v>
      </c>
      <c r="J1908" s="2" t="str">
        <f t="shared" si="59"/>
        <v/>
      </c>
      <c r="K1908" s="2">
        <v>2012</v>
      </c>
      <c r="L1908" s="2" t="s">
        <v>21</v>
      </c>
    </row>
    <row r="1909" spans="1:12" x14ac:dyDescent="0.2">
      <c r="A1909" s="1" t="s">
        <v>52</v>
      </c>
      <c r="B1909" s="2" t="s">
        <v>3633</v>
      </c>
      <c r="C1909" s="2" t="s">
        <v>15</v>
      </c>
      <c r="D1909" s="2" t="s">
        <v>3634</v>
      </c>
      <c r="E1909" s="2" t="s">
        <v>3438</v>
      </c>
      <c r="F1909" s="2">
        <v>57.7</v>
      </c>
      <c r="G1909" s="2">
        <v>42.3</v>
      </c>
      <c r="H1909" s="2" t="s">
        <v>26</v>
      </c>
      <c r="I1909" s="2" t="str">
        <f t="shared" si="58"/>
        <v/>
      </c>
      <c r="J1909" s="2">
        <f t="shared" si="59"/>
        <v>1</v>
      </c>
      <c r="K1909" s="2">
        <v>2020</v>
      </c>
      <c r="L1909" s="2" t="s">
        <v>49</v>
      </c>
    </row>
    <row r="1910" spans="1:12" x14ac:dyDescent="0.2">
      <c r="A1910" s="1" t="s">
        <v>535</v>
      </c>
      <c r="B1910" s="2" t="s">
        <v>4411</v>
      </c>
      <c r="C1910" s="2" t="s">
        <v>24</v>
      </c>
      <c r="D1910" s="4">
        <v>19000000</v>
      </c>
      <c r="E1910" s="2" t="s">
        <v>3438</v>
      </c>
      <c r="F1910" s="2">
        <v>57.7</v>
      </c>
      <c r="G1910" s="2">
        <v>42.3</v>
      </c>
      <c r="H1910" s="2" t="s">
        <v>19</v>
      </c>
      <c r="I1910" s="2">
        <f t="shared" si="58"/>
        <v>1</v>
      </c>
      <c r="J1910" s="2" t="str">
        <f t="shared" si="59"/>
        <v/>
      </c>
      <c r="K1910" s="2">
        <v>2008</v>
      </c>
      <c r="L1910" s="2" t="s">
        <v>21</v>
      </c>
    </row>
    <row r="1911" spans="1:12" x14ac:dyDescent="0.2">
      <c r="A1911" s="1" t="s">
        <v>100</v>
      </c>
      <c r="B1911" s="2" t="s">
        <v>3521</v>
      </c>
      <c r="C1911" s="2" t="s">
        <v>24</v>
      </c>
      <c r="D1911" s="4">
        <v>12500000</v>
      </c>
      <c r="E1911" s="2" t="s">
        <v>3438</v>
      </c>
      <c r="F1911" s="2">
        <v>57.7</v>
      </c>
      <c r="G1911" s="2">
        <v>42.3</v>
      </c>
      <c r="H1911" s="2" t="s">
        <v>19</v>
      </c>
      <c r="I1911" s="2">
        <f t="shared" si="58"/>
        <v>1</v>
      </c>
      <c r="J1911" s="2" t="str">
        <f t="shared" si="59"/>
        <v/>
      </c>
      <c r="K1911" s="2">
        <v>2008</v>
      </c>
      <c r="L1911" s="2" t="s">
        <v>21</v>
      </c>
    </row>
    <row r="1912" spans="1:12" x14ac:dyDescent="0.2">
      <c r="A1912" s="1" t="s">
        <v>111</v>
      </c>
      <c r="B1912" s="2" t="s">
        <v>1122</v>
      </c>
      <c r="C1912" s="2" t="s">
        <v>42</v>
      </c>
      <c r="D1912" s="2" t="s">
        <v>5265</v>
      </c>
      <c r="E1912" s="2" t="s">
        <v>4991</v>
      </c>
      <c r="F1912" s="2">
        <v>57.7</v>
      </c>
      <c r="G1912" s="2">
        <v>42.3</v>
      </c>
      <c r="H1912" s="2" t="s">
        <v>26</v>
      </c>
      <c r="I1912" s="2" t="str">
        <f t="shared" si="58"/>
        <v/>
      </c>
      <c r="J1912" s="2">
        <f t="shared" si="59"/>
        <v>1</v>
      </c>
      <c r="K1912" s="2">
        <v>2014</v>
      </c>
      <c r="L1912" s="2" t="s">
        <v>21</v>
      </c>
    </row>
    <row r="1913" spans="1:12" x14ac:dyDescent="0.2">
      <c r="A1913" s="1" t="s">
        <v>269</v>
      </c>
      <c r="B1913" s="2" t="s">
        <v>3887</v>
      </c>
      <c r="C1913" s="2" t="s">
        <v>24</v>
      </c>
      <c r="D1913" s="4">
        <v>60000000</v>
      </c>
      <c r="E1913" s="2" t="s">
        <v>3438</v>
      </c>
      <c r="F1913" s="2">
        <v>57.76</v>
      </c>
      <c r="G1913" s="2">
        <v>42.24</v>
      </c>
      <c r="H1913" s="2" t="s">
        <v>19</v>
      </c>
      <c r="I1913" s="2">
        <f t="shared" si="58"/>
        <v>1</v>
      </c>
      <c r="J1913" s="2" t="str">
        <f t="shared" si="59"/>
        <v/>
      </c>
      <c r="K1913" s="2">
        <v>2016</v>
      </c>
      <c r="L1913" s="2" t="s">
        <v>21</v>
      </c>
    </row>
    <row r="1914" spans="1:12" x14ac:dyDescent="0.2">
      <c r="A1914" s="1" t="s">
        <v>122</v>
      </c>
      <c r="B1914" s="2" t="s">
        <v>5729</v>
      </c>
      <c r="C1914" s="2" t="s">
        <v>24</v>
      </c>
      <c r="D1914" s="4">
        <v>55000000</v>
      </c>
      <c r="E1914" s="2" t="s">
        <v>5690</v>
      </c>
      <c r="F1914" s="2">
        <v>57.8</v>
      </c>
      <c r="G1914" s="2">
        <v>42.2</v>
      </c>
      <c r="H1914" s="2" t="s">
        <v>19</v>
      </c>
      <c r="I1914" s="2">
        <f t="shared" si="58"/>
        <v>1</v>
      </c>
      <c r="J1914" s="2" t="str">
        <f t="shared" si="59"/>
        <v/>
      </c>
      <c r="K1914" s="2">
        <v>2014</v>
      </c>
      <c r="L1914" s="2" t="s">
        <v>21</v>
      </c>
    </row>
    <row r="1915" spans="1:12" x14ac:dyDescent="0.2">
      <c r="A1915" s="1" t="s">
        <v>511</v>
      </c>
      <c r="B1915" s="2" t="s">
        <v>1030</v>
      </c>
      <c r="C1915" s="2" t="s">
        <v>15</v>
      </c>
      <c r="D1915" s="2" t="s">
        <v>2998</v>
      </c>
      <c r="E1915" s="2" t="s">
        <v>2175</v>
      </c>
      <c r="F1915" s="2">
        <v>57.8</v>
      </c>
      <c r="G1915" s="2">
        <v>42.2</v>
      </c>
      <c r="H1915" s="2" t="s">
        <v>19</v>
      </c>
      <c r="I1915" s="2">
        <f t="shared" si="58"/>
        <v>1</v>
      </c>
      <c r="J1915" s="2" t="str">
        <f t="shared" si="59"/>
        <v/>
      </c>
      <c r="K1915" s="2">
        <v>2011</v>
      </c>
      <c r="L1915" s="2" t="s">
        <v>36</v>
      </c>
    </row>
    <row r="1916" spans="1:12" x14ac:dyDescent="0.2">
      <c r="A1916" s="1" t="s">
        <v>13</v>
      </c>
      <c r="B1916" s="2" t="s">
        <v>3509</v>
      </c>
      <c r="C1916" s="2" t="s">
        <v>24</v>
      </c>
      <c r="D1916" s="4">
        <v>121000000</v>
      </c>
      <c r="E1916" s="2" t="s">
        <v>5690</v>
      </c>
      <c r="F1916" s="2">
        <v>57.8</v>
      </c>
      <c r="G1916" s="2">
        <v>42.2</v>
      </c>
      <c r="H1916" s="2" t="s">
        <v>19</v>
      </c>
      <c r="I1916" s="2">
        <f t="shared" si="58"/>
        <v>1</v>
      </c>
      <c r="J1916" s="2" t="str">
        <f t="shared" si="59"/>
        <v/>
      </c>
      <c r="K1916" s="2">
        <v>2004</v>
      </c>
      <c r="L1916" s="2" t="s">
        <v>49</v>
      </c>
    </row>
    <row r="1917" spans="1:12" x14ac:dyDescent="0.2">
      <c r="A1917" s="1" t="s">
        <v>290</v>
      </c>
      <c r="B1917" s="2" t="s">
        <v>3671</v>
      </c>
      <c r="C1917" s="2" t="s">
        <v>24</v>
      </c>
      <c r="D1917" s="4">
        <v>11000000</v>
      </c>
      <c r="E1917" s="2" t="s">
        <v>3438</v>
      </c>
      <c r="F1917" s="2">
        <v>57.8</v>
      </c>
      <c r="G1917" s="2">
        <v>42.2</v>
      </c>
      <c r="H1917" s="2" t="s">
        <v>19</v>
      </c>
      <c r="I1917" s="2">
        <f t="shared" si="58"/>
        <v>1</v>
      </c>
      <c r="J1917" s="2" t="str">
        <f t="shared" si="59"/>
        <v/>
      </c>
      <c r="K1917" s="2">
        <v>2004</v>
      </c>
      <c r="L1917" s="2" t="s">
        <v>49</v>
      </c>
    </row>
    <row r="1918" spans="1:12" x14ac:dyDescent="0.2">
      <c r="A1918" s="1" t="s">
        <v>374</v>
      </c>
      <c r="B1918" s="2" t="s">
        <v>4494</v>
      </c>
      <c r="C1918" s="2" t="s">
        <v>24</v>
      </c>
      <c r="D1918" s="4">
        <v>14600000</v>
      </c>
      <c r="E1918" s="2" t="s">
        <v>3438</v>
      </c>
      <c r="F1918" s="2">
        <v>57.8</v>
      </c>
      <c r="G1918" s="2">
        <v>42.2</v>
      </c>
      <c r="H1918" s="2" t="s">
        <v>19</v>
      </c>
      <c r="I1918" s="2">
        <f t="shared" si="58"/>
        <v>1</v>
      </c>
      <c r="J1918" s="2" t="str">
        <f t="shared" si="59"/>
        <v/>
      </c>
      <c r="K1918" s="2">
        <v>2006</v>
      </c>
      <c r="L1918" s="2" t="s">
        <v>21</v>
      </c>
    </row>
    <row r="1919" spans="1:12" x14ac:dyDescent="0.2">
      <c r="A1919" s="1" t="s">
        <v>22</v>
      </c>
      <c r="B1919" s="2" t="s">
        <v>5736</v>
      </c>
      <c r="C1919" s="2" t="s">
        <v>24</v>
      </c>
      <c r="D1919" s="4">
        <v>20000000</v>
      </c>
      <c r="E1919" s="2" t="s">
        <v>5690</v>
      </c>
      <c r="F1919" s="2">
        <v>57.8</v>
      </c>
      <c r="G1919" s="2">
        <v>42.2</v>
      </c>
      <c r="H1919" s="2" t="s">
        <v>19</v>
      </c>
      <c r="I1919" s="2">
        <f t="shared" si="58"/>
        <v>1</v>
      </c>
      <c r="J1919" s="2" t="str">
        <f t="shared" si="59"/>
        <v/>
      </c>
      <c r="K1919" s="2">
        <v>2014</v>
      </c>
      <c r="L1919" s="2" t="s">
        <v>21</v>
      </c>
    </row>
    <row r="1920" spans="1:12" x14ac:dyDescent="0.2">
      <c r="A1920" s="1" t="s">
        <v>491</v>
      </c>
      <c r="B1920" s="2" t="s">
        <v>492</v>
      </c>
      <c r="C1920" s="2" t="s">
        <v>42</v>
      </c>
      <c r="D1920" s="2" t="s">
        <v>611</v>
      </c>
      <c r="E1920" s="2" t="s">
        <v>395</v>
      </c>
      <c r="F1920" s="2">
        <v>57.8</v>
      </c>
      <c r="G1920" s="2">
        <v>42.2</v>
      </c>
      <c r="H1920" s="2" t="s">
        <v>19</v>
      </c>
      <c r="I1920" s="2">
        <f t="shared" si="58"/>
        <v>1</v>
      </c>
      <c r="J1920" s="2" t="str">
        <f t="shared" si="59"/>
        <v/>
      </c>
      <c r="K1920" s="2">
        <v>2012</v>
      </c>
      <c r="L1920" s="2" t="s">
        <v>21</v>
      </c>
    </row>
    <row r="1921" spans="1:12" x14ac:dyDescent="0.2">
      <c r="A1921" s="1" t="s">
        <v>223</v>
      </c>
      <c r="B1921" s="2" t="s">
        <v>4180</v>
      </c>
      <c r="C1921" s="2" t="s">
        <v>24</v>
      </c>
      <c r="D1921" s="4">
        <v>35000000</v>
      </c>
      <c r="E1921" s="2" t="s">
        <v>3438</v>
      </c>
      <c r="F1921" s="2">
        <v>57.8</v>
      </c>
      <c r="G1921" s="2">
        <v>42.2</v>
      </c>
      <c r="H1921" s="2" t="s">
        <v>19</v>
      </c>
      <c r="I1921" s="2">
        <f t="shared" si="58"/>
        <v>1</v>
      </c>
      <c r="J1921" s="2" t="str">
        <f t="shared" si="59"/>
        <v/>
      </c>
      <c r="K1921" s="2">
        <v>2012</v>
      </c>
      <c r="L1921" s="2" t="s">
        <v>21</v>
      </c>
    </row>
    <row r="1922" spans="1:12" x14ac:dyDescent="0.2">
      <c r="A1922" s="1" t="s">
        <v>23</v>
      </c>
      <c r="B1922" s="2" t="s">
        <v>23</v>
      </c>
      <c r="C1922" s="2" t="s">
        <v>24</v>
      </c>
      <c r="D1922" s="4">
        <v>2850000000</v>
      </c>
      <c r="E1922" s="2" t="s">
        <v>3430</v>
      </c>
      <c r="F1922" s="2">
        <v>57.8</v>
      </c>
      <c r="G1922" s="2">
        <v>42.2</v>
      </c>
      <c r="H1922" s="2" t="s">
        <v>19</v>
      </c>
      <c r="I1922" s="2">
        <f t="shared" ref="I1922:I1985" si="60" xml:space="preserve"> IF(H1922="Pass", 1, "")</f>
        <v>1</v>
      </c>
      <c r="J1922" s="2" t="str">
        <f t="shared" ref="J1922:J1985" si="61" xml:space="preserve"> IF(H1922="Fail", 1, "")</f>
        <v/>
      </c>
      <c r="K1922" s="2">
        <v>2006</v>
      </c>
      <c r="L1922" s="2" t="s">
        <v>21</v>
      </c>
    </row>
    <row r="1923" spans="1:12" x14ac:dyDescent="0.2">
      <c r="A1923" s="1" t="s">
        <v>111</v>
      </c>
      <c r="B1923" s="2" t="s">
        <v>2078</v>
      </c>
      <c r="C1923" s="2" t="s">
        <v>15</v>
      </c>
      <c r="D1923" s="2" t="s">
        <v>2079</v>
      </c>
      <c r="E1923" s="2" t="s">
        <v>1978</v>
      </c>
      <c r="F1923" s="2">
        <v>57.8</v>
      </c>
      <c r="G1923" s="2">
        <v>42.2</v>
      </c>
      <c r="H1923" s="2" t="s">
        <v>26</v>
      </c>
      <c r="I1923" s="2" t="str">
        <f t="shared" si="60"/>
        <v/>
      </c>
      <c r="J1923" s="2">
        <f t="shared" si="61"/>
        <v>1</v>
      </c>
      <c r="K1923" s="2">
        <v>1996</v>
      </c>
      <c r="L1923" s="2" t="s">
        <v>21</v>
      </c>
    </row>
    <row r="1924" spans="1:12" x14ac:dyDescent="0.2">
      <c r="A1924" s="1" t="s">
        <v>45</v>
      </c>
      <c r="B1924" s="2" t="s">
        <v>879</v>
      </c>
      <c r="C1924" s="2" t="s">
        <v>42</v>
      </c>
      <c r="D1924" s="2" t="s">
        <v>880</v>
      </c>
      <c r="E1924" s="2" t="s">
        <v>395</v>
      </c>
      <c r="F1924" s="2">
        <v>57.8</v>
      </c>
      <c r="G1924" s="2">
        <v>42.2</v>
      </c>
      <c r="H1924" s="2" t="s">
        <v>19</v>
      </c>
      <c r="I1924" s="2">
        <f t="shared" si="60"/>
        <v>1</v>
      </c>
      <c r="J1924" s="2" t="str">
        <f t="shared" si="61"/>
        <v/>
      </c>
      <c r="K1924" s="2">
        <v>2008</v>
      </c>
      <c r="L1924" s="2" t="s">
        <v>21</v>
      </c>
    </row>
    <row r="1925" spans="1:12" x14ac:dyDescent="0.2">
      <c r="A1925" s="1" t="s">
        <v>242</v>
      </c>
      <c r="B1925" s="2" t="s">
        <v>3574</v>
      </c>
      <c r="C1925" s="2" t="s">
        <v>24</v>
      </c>
      <c r="D1925" s="2">
        <v>290000000</v>
      </c>
      <c r="E1925" s="2" t="s">
        <v>3438</v>
      </c>
      <c r="F1925" s="2">
        <v>57.83</v>
      </c>
      <c r="G1925" s="2">
        <v>42.17</v>
      </c>
      <c r="H1925" s="2" t="s">
        <v>19</v>
      </c>
      <c r="I1925" s="2">
        <f t="shared" si="60"/>
        <v>1</v>
      </c>
      <c r="J1925" s="2" t="str">
        <f t="shared" si="61"/>
        <v/>
      </c>
      <c r="K1925" s="2">
        <v>2020</v>
      </c>
      <c r="L1925" s="2" t="s">
        <v>49</v>
      </c>
    </row>
    <row r="1926" spans="1:12" x14ac:dyDescent="0.2">
      <c r="A1926" s="1" t="s">
        <v>293</v>
      </c>
      <c r="B1926" s="2" t="s">
        <v>1059</v>
      </c>
      <c r="C1926" s="2" t="s">
        <v>15</v>
      </c>
      <c r="D1926" s="2" t="s">
        <v>2490</v>
      </c>
      <c r="E1926" s="2" t="s">
        <v>2175</v>
      </c>
      <c r="F1926" s="2">
        <v>57.84</v>
      </c>
      <c r="G1926" s="2">
        <v>42.16</v>
      </c>
      <c r="H1926" s="2" t="s">
        <v>19</v>
      </c>
      <c r="I1926" s="2">
        <f t="shared" si="60"/>
        <v>1</v>
      </c>
      <c r="J1926" s="2" t="str">
        <f t="shared" si="61"/>
        <v/>
      </c>
      <c r="K1926" s="2">
        <v>2018</v>
      </c>
      <c r="L1926" s="2" t="s">
        <v>21</v>
      </c>
    </row>
    <row r="1927" spans="1:12" x14ac:dyDescent="0.2">
      <c r="A1927" s="1" t="s">
        <v>339</v>
      </c>
      <c r="B1927" s="2" t="s">
        <v>708</v>
      </c>
      <c r="C1927" s="2" t="s">
        <v>15</v>
      </c>
      <c r="D1927" s="2" t="s">
        <v>2385</v>
      </c>
      <c r="E1927" s="2" t="s">
        <v>2175</v>
      </c>
      <c r="F1927" s="2">
        <v>57.85</v>
      </c>
      <c r="G1927" s="2">
        <v>42.15</v>
      </c>
      <c r="H1927" s="2" t="s">
        <v>19</v>
      </c>
      <c r="I1927" s="2">
        <f t="shared" si="60"/>
        <v>1</v>
      </c>
      <c r="J1927" s="2" t="str">
        <f t="shared" si="61"/>
        <v/>
      </c>
      <c r="K1927" s="2">
        <v>2020</v>
      </c>
      <c r="L1927" s="2" t="s">
        <v>49</v>
      </c>
    </row>
    <row r="1928" spans="1:12" x14ac:dyDescent="0.2">
      <c r="A1928" s="1" t="s">
        <v>363</v>
      </c>
      <c r="B1928" s="2" t="s">
        <v>3676</v>
      </c>
      <c r="C1928" s="2" t="s">
        <v>24</v>
      </c>
      <c r="D1928" s="4">
        <v>46000000</v>
      </c>
      <c r="E1928" s="2" t="s">
        <v>3438</v>
      </c>
      <c r="F1928" s="2">
        <v>57.9</v>
      </c>
      <c r="G1928" s="2">
        <v>42.1</v>
      </c>
      <c r="H1928" s="2" t="s">
        <v>19</v>
      </c>
      <c r="I1928" s="2">
        <f t="shared" si="60"/>
        <v>1</v>
      </c>
      <c r="J1928" s="2" t="str">
        <f t="shared" si="61"/>
        <v/>
      </c>
      <c r="K1928" s="2">
        <v>2004</v>
      </c>
      <c r="L1928" s="2" t="s">
        <v>21</v>
      </c>
    </row>
    <row r="1929" spans="1:12" x14ac:dyDescent="0.2">
      <c r="A1929" s="1" t="s">
        <v>363</v>
      </c>
      <c r="B1929" s="2" t="s">
        <v>4078</v>
      </c>
      <c r="C1929" s="2" t="s">
        <v>24</v>
      </c>
      <c r="D1929" s="4">
        <v>98000000</v>
      </c>
      <c r="E1929" s="2" t="s">
        <v>3438</v>
      </c>
      <c r="F1929" s="2">
        <v>58</v>
      </c>
      <c r="G1929" s="2">
        <v>42.1</v>
      </c>
      <c r="H1929" s="2" t="s">
        <v>19</v>
      </c>
      <c r="I1929" s="2">
        <f t="shared" si="60"/>
        <v>1</v>
      </c>
      <c r="J1929" s="2" t="str">
        <f t="shared" si="61"/>
        <v/>
      </c>
      <c r="K1929" s="2">
        <v>2014</v>
      </c>
      <c r="L1929" s="2" t="s">
        <v>21</v>
      </c>
    </row>
    <row r="1930" spans="1:12" x14ac:dyDescent="0.2">
      <c r="A1930" s="1" t="s">
        <v>79</v>
      </c>
      <c r="B1930" s="2" t="s">
        <v>5757</v>
      </c>
      <c r="C1930" s="2" t="s">
        <v>24</v>
      </c>
      <c r="D1930" s="4">
        <v>694000000</v>
      </c>
      <c r="E1930" s="2" t="s">
        <v>5690</v>
      </c>
      <c r="F1930" s="2">
        <v>57.9</v>
      </c>
      <c r="G1930" s="2">
        <v>42.1</v>
      </c>
      <c r="H1930" s="2" t="s">
        <v>19</v>
      </c>
      <c r="I1930" s="2">
        <f t="shared" si="60"/>
        <v>1</v>
      </c>
      <c r="J1930" s="2" t="str">
        <f t="shared" si="61"/>
        <v/>
      </c>
      <c r="K1930" s="2">
        <v>2006</v>
      </c>
      <c r="L1930" s="2" t="s">
        <v>21</v>
      </c>
    </row>
    <row r="1931" spans="1:12" x14ac:dyDescent="0.2">
      <c r="A1931" s="1" t="s">
        <v>91</v>
      </c>
      <c r="B1931" s="2" t="s">
        <v>3568</v>
      </c>
      <c r="C1931" s="2" t="s">
        <v>15</v>
      </c>
      <c r="D1931" s="2" t="s">
        <v>4738</v>
      </c>
      <c r="E1931" s="2" t="s">
        <v>3438</v>
      </c>
      <c r="F1931" s="2">
        <v>57.9</v>
      </c>
      <c r="G1931" s="2">
        <v>42.1</v>
      </c>
      <c r="H1931" s="2" t="s">
        <v>26</v>
      </c>
      <c r="I1931" s="2" t="str">
        <f t="shared" si="60"/>
        <v/>
      </c>
      <c r="J1931" s="2">
        <f t="shared" si="61"/>
        <v>1</v>
      </c>
      <c r="K1931" s="2">
        <v>2001</v>
      </c>
      <c r="L1931" s="2" t="s">
        <v>36</v>
      </c>
    </row>
    <row r="1932" spans="1:12" x14ac:dyDescent="0.2">
      <c r="A1932" s="1" t="s">
        <v>269</v>
      </c>
      <c r="B1932" s="2" t="s">
        <v>599</v>
      </c>
      <c r="C1932" s="2" t="s">
        <v>15</v>
      </c>
      <c r="D1932" s="2" t="s">
        <v>576</v>
      </c>
      <c r="E1932" s="2" t="s">
        <v>395</v>
      </c>
      <c r="F1932" s="2">
        <v>57.9</v>
      </c>
      <c r="G1932" s="2">
        <v>42.1</v>
      </c>
      <c r="H1932" s="2" t="s">
        <v>19</v>
      </c>
      <c r="I1932" s="2">
        <f t="shared" si="60"/>
        <v>1</v>
      </c>
      <c r="J1932" s="2" t="str">
        <f t="shared" si="61"/>
        <v/>
      </c>
      <c r="K1932" s="2">
        <v>2012</v>
      </c>
      <c r="L1932" s="2" t="s">
        <v>21</v>
      </c>
    </row>
    <row r="1933" spans="1:12" x14ac:dyDescent="0.2">
      <c r="A1933" s="1" t="s">
        <v>180</v>
      </c>
      <c r="B1933" s="2" t="s">
        <v>566</v>
      </c>
      <c r="C1933" s="2" t="s">
        <v>15</v>
      </c>
      <c r="D1933" s="2" t="s">
        <v>1159</v>
      </c>
      <c r="E1933" s="2" t="s">
        <v>395</v>
      </c>
      <c r="F1933" s="2">
        <v>57.9</v>
      </c>
      <c r="G1933" s="2">
        <v>42.1</v>
      </c>
      <c r="H1933" s="2" t="s">
        <v>19</v>
      </c>
      <c r="I1933" s="2">
        <f t="shared" si="60"/>
        <v>1</v>
      </c>
      <c r="J1933" s="2" t="str">
        <f t="shared" si="61"/>
        <v/>
      </c>
      <c r="K1933" s="2">
        <v>2002</v>
      </c>
      <c r="L1933" s="2" t="s">
        <v>21</v>
      </c>
    </row>
    <row r="1934" spans="1:12" x14ac:dyDescent="0.2">
      <c r="A1934" s="1" t="s">
        <v>220</v>
      </c>
      <c r="B1934" s="2" t="s">
        <v>301</v>
      </c>
      <c r="C1934" s="2" t="s">
        <v>42</v>
      </c>
      <c r="D1934" s="2" t="s">
        <v>302</v>
      </c>
      <c r="E1934" s="2" t="s">
        <v>144</v>
      </c>
      <c r="F1934" s="2">
        <v>57.9</v>
      </c>
      <c r="G1934" s="2">
        <v>42.1</v>
      </c>
      <c r="H1934" s="2" t="s">
        <v>26</v>
      </c>
      <c r="I1934" s="2" t="str">
        <f t="shared" si="60"/>
        <v/>
      </c>
      <c r="J1934" s="2">
        <f t="shared" si="61"/>
        <v>1</v>
      </c>
      <c r="K1934" s="2">
        <v>2006</v>
      </c>
      <c r="L1934" s="2" t="s">
        <v>21</v>
      </c>
    </row>
    <row r="1935" spans="1:12" x14ac:dyDescent="0.2">
      <c r="A1935" s="1" t="s">
        <v>91</v>
      </c>
      <c r="B1935" s="2" t="s">
        <v>3753</v>
      </c>
      <c r="C1935" s="2" t="s">
        <v>15</v>
      </c>
      <c r="D1935" s="2" t="s">
        <v>4362</v>
      </c>
      <c r="E1935" s="2" t="s">
        <v>3438</v>
      </c>
      <c r="F1935" s="2">
        <v>57.94</v>
      </c>
      <c r="G1935" s="2">
        <v>42.06</v>
      </c>
      <c r="H1935" s="2" t="s">
        <v>26</v>
      </c>
      <c r="I1935" s="2" t="str">
        <f t="shared" si="60"/>
        <v/>
      </c>
      <c r="J1935" s="2">
        <f t="shared" si="61"/>
        <v>1</v>
      </c>
      <c r="K1935" s="2">
        <v>2009</v>
      </c>
      <c r="L1935" s="2" t="s">
        <v>36</v>
      </c>
    </row>
    <row r="1936" spans="1:12" x14ac:dyDescent="0.2">
      <c r="A1936" s="1" t="s">
        <v>280</v>
      </c>
      <c r="B1936" s="2" t="s">
        <v>3470</v>
      </c>
      <c r="C1936" s="2" t="s">
        <v>24</v>
      </c>
      <c r="D1936" s="2">
        <v>150000000</v>
      </c>
      <c r="E1936" s="2" t="s">
        <v>3438</v>
      </c>
      <c r="F1936" s="2">
        <v>57.96</v>
      </c>
      <c r="G1936" s="2">
        <v>42.04</v>
      </c>
      <c r="H1936" s="2" t="s">
        <v>19</v>
      </c>
      <c r="I1936" s="2">
        <f t="shared" si="60"/>
        <v>1</v>
      </c>
      <c r="J1936" s="2" t="str">
        <f t="shared" si="61"/>
        <v/>
      </c>
      <c r="K1936" s="2">
        <v>2020</v>
      </c>
      <c r="L1936" s="2" t="s">
        <v>21</v>
      </c>
    </row>
    <row r="1937" spans="1:12" x14ac:dyDescent="0.2">
      <c r="A1937" s="1" t="s">
        <v>66</v>
      </c>
      <c r="B1937" s="2" t="s">
        <v>3582</v>
      </c>
      <c r="C1937" s="2" t="s">
        <v>24</v>
      </c>
      <c r="D1937" s="4">
        <v>222000000</v>
      </c>
      <c r="E1937" s="2" t="s">
        <v>3438</v>
      </c>
      <c r="F1937" s="2">
        <v>57.98</v>
      </c>
      <c r="G1937" s="2">
        <v>42.02</v>
      </c>
      <c r="H1937" s="2" t="s">
        <v>19</v>
      </c>
      <c r="I1937" s="2">
        <f t="shared" si="60"/>
        <v>1</v>
      </c>
      <c r="J1937" s="2" t="str">
        <f t="shared" si="61"/>
        <v/>
      </c>
      <c r="K1937" s="2">
        <v>2016</v>
      </c>
      <c r="L1937" s="2" t="s">
        <v>21</v>
      </c>
    </row>
    <row r="1938" spans="1:12" x14ac:dyDescent="0.2">
      <c r="A1938" s="1" t="s">
        <v>621</v>
      </c>
      <c r="B1938" s="2" t="s">
        <v>1518</v>
      </c>
      <c r="C1938" s="2" t="s">
        <v>15</v>
      </c>
      <c r="D1938" s="2" t="s">
        <v>1519</v>
      </c>
      <c r="E1938" s="2" t="s">
        <v>1474</v>
      </c>
      <c r="F1938" s="2">
        <v>57.99</v>
      </c>
      <c r="G1938" s="2">
        <v>42.01</v>
      </c>
      <c r="H1938" s="2" t="s">
        <v>26</v>
      </c>
      <c r="I1938" s="2" t="str">
        <f t="shared" si="60"/>
        <v/>
      </c>
      <c r="J1938" s="2">
        <f t="shared" si="61"/>
        <v>1</v>
      </c>
      <c r="K1938" s="2">
        <v>2007</v>
      </c>
      <c r="L1938" s="2" t="s">
        <v>36</v>
      </c>
    </row>
    <row r="1939" spans="1:12" x14ac:dyDescent="0.2">
      <c r="A1939" s="1" t="s">
        <v>205</v>
      </c>
      <c r="B1939" s="2" t="s">
        <v>259</v>
      </c>
      <c r="C1939" s="2" t="s">
        <v>24</v>
      </c>
      <c r="D1939" s="4">
        <v>29000000</v>
      </c>
      <c r="E1939" s="2" t="s">
        <v>144</v>
      </c>
      <c r="F1939" s="2">
        <v>58</v>
      </c>
      <c r="G1939" s="2">
        <v>42</v>
      </c>
      <c r="H1939" s="2" t="s">
        <v>26</v>
      </c>
      <c r="I1939" s="2" t="str">
        <f t="shared" si="60"/>
        <v/>
      </c>
      <c r="J1939" s="2">
        <f t="shared" si="61"/>
        <v>1</v>
      </c>
      <c r="K1939" s="2">
        <v>2004</v>
      </c>
      <c r="L1939" s="2" t="s">
        <v>21</v>
      </c>
    </row>
    <row r="1940" spans="1:12" x14ac:dyDescent="0.2">
      <c r="A1940" s="1" t="s">
        <v>205</v>
      </c>
      <c r="B1940" s="2" t="s">
        <v>1626</v>
      </c>
      <c r="C1940" s="2" t="s">
        <v>15</v>
      </c>
      <c r="D1940" s="2" t="s">
        <v>1685</v>
      </c>
      <c r="E1940" s="2" t="s">
        <v>2175</v>
      </c>
      <c r="F1940" s="2">
        <v>58</v>
      </c>
      <c r="G1940" s="2">
        <v>42</v>
      </c>
      <c r="H1940" s="2" t="s">
        <v>19</v>
      </c>
      <c r="I1940" s="2">
        <f t="shared" si="60"/>
        <v>1</v>
      </c>
      <c r="J1940" s="2" t="str">
        <f t="shared" si="61"/>
        <v/>
      </c>
      <c r="K1940" s="2">
        <v>1988</v>
      </c>
      <c r="L1940" s="2" t="s">
        <v>21</v>
      </c>
    </row>
    <row r="1941" spans="1:12" x14ac:dyDescent="0.2">
      <c r="A1941" s="1" t="s">
        <v>40</v>
      </c>
      <c r="B1941" s="2" t="s">
        <v>5503</v>
      </c>
      <c r="C1941" s="2" t="s">
        <v>15</v>
      </c>
      <c r="D1941" s="2" t="s">
        <v>5504</v>
      </c>
      <c r="E1941" s="2" t="s">
        <v>4991</v>
      </c>
      <c r="F1941" s="2">
        <v>58</v>
      </c>
      <c r="G1941" s="2">
        <v>42</v>
      </c>
      <c r="H1941" s="2" t="s">
        <v>26</v>
      </c>
      <c r="I1941" s="2" t="str">
        <f t="shared" si="60"/>
        <v/>
      </c>
      <c r="J1941" s="2">
        <f t="shared" si="61"/>
        <v>1</v>
      </c>
      <c r="K1941" s="2">
        <v>2004</v>
      </c>
      <c r="L1941" s="2" t="s">
        <v>49</v>
      </c>
    </row>
    <row r="1942" spans="1:12" x14ac:dyDescent="0.2">
      <c r="A1942" s="1" t="s">
        <v>13</v>
      </c>
      <c r="B1942" s="2" t="s">
        <v>3799</v>
      </c>
      <c r="C1942" s="2" t="s">
        <v>15</v>
      </c>
      <c r="D1942" s="2" t="s">
        <v>4669</v>
      </c>
      <c r="E1942" s="2" t="s">
        <v>3438</v>
      </c>
      <c r="F1942" s="2">
        <v>58</v>
      </c>
      <c r="G1942" s="2">
        <v>42</v>
      </c>
      <c r="H1942" s="2" t="s">
        <v>26</v>
      </c>
      <c r="I1942" s="2" t="str">
        <f t="shared" si="60"/>
        <v/>
      </c>
      <c r="J1942" s="2">
        <f t="shared" si="61"/>
        <v>1</v>
      </c>
      <c r="K1942" s="2">
        <v>2003</v>
      </c>
      <c r="L1942" s="2" t="s">
        <v>36</v>
      </c>
    </row>
    <row r="1943" spans="1:12" x14ac:dyDescent="0.2">
      <c r="A1943" s="1" t="s">
        <v>287</v>
      </c>
      <c r="B1943" s="2" t="s">
        <v>288</v>
      </c>
      <c r="C1943" s="2" t="s">
        <v>24</v>
      </c>
      <c r="D1943" s="4">
        <v>6550000</v>
      </c>
      <c r="E1943" s="2" t="s">
        <v>1956</v>
      </c>
      <c r="F1943" s="2">
        <v>58</v>
      </c>
      <c r="G1943" s="2">
        <v>42</v>
      </c>
      <c r="H1943" s="2" t="s">
        <v>26</v>
      </c>
      <c r="I1943" s="2" t="str">
        <f t="shared" si="60"/>
        <v/>
      </c>
      <c r="J1943" s="2">
        <f t="shared" si="61"/>
        <v>1</v>
      </c>
      <c r="K1943" s="2">
        <v>1986</v>
      </c>
      <c r="L1943" s="2" t="s">
        <v>21</v>
      </c>
    </row>
    <row r="1944" spans="1:12" x14ac:dyDescent="0.2">
      <c r="A1944" s="1" t="s">
        <v>290</v>
      </c>
      <c r="B1944" s="2" t="s">
        <v>1962</v>
      </c>
      <c r="C1944" s="2" t="s">
        <v>15</v>
      </c>
      <c r="D1944" s="2" t="s">
        <v>3255</v>
      </c>
      <c r="E1944" s="2" t="s">
        <v>2175</v>
      </c>
      <c r="F1944" s="2">
        <v>58</v>
      </c>
      <c r="G1944" s="2">
        <v>42</v>
      </c>
      <c r="H1944" s="2" t="s">
        <v>19</v>
      </c>
      <c r="I1944" s="2">
        <f t="shared" si="60"/>
        <v>1</v>
      </c>
      <c r="J1944" s="2" t="str">
        <f t="shared" si="61"/>
        <v/>
      </c>
      <c r="K1944" s="2">
        <v>1988</v>
      </c>
      <c r="L1944" s="2" t="s">
        <v>21</v>
      </c>
    </row>
    <row r="1945" spans="1:12" x14ac:dyDescent="0.2">
      <c r="A1945" s="1" t="s">
        <v>22</v>
      </c>
      <c r="B1945" s="2" t="s">
        <v>4591</v>
      </c>
      <c r="C1945" s="2" t="s">
        <v>24</v>
      </c>
      <c r="D1945" s="4">
        <v>750000</v>
      </c>
      <c r="E1945" s="2" t="s">
        <v>3438</v>
      </c>
      <c r="F1945" s="2">
        <v>58</v>
      </c>
      <c r="G1945" s="2">
        <v>42</v>
      </c>
      <c r="H1945" s="2" t="s">
        <v>19</v>
      </c>
      <c r="I1945" s="2">
        <f t="shared" si="60"/>
        <v>1</v>
      </c>
      <c r="J1945" s="2" t="str">
        <f t="shared" si="61"/>
        <v/>
      </c>
      <c r="K1945" s="2">
        <v>1988</v>
      </c>
      <c r="L1945" s="2" t="s">
        <v>21</v>
      </c>
    </row>
    <row r="1946" spans="1:12" x14ac:dyDescent="0.2">
      <c r="A1946" s="1" t="s">
        <v>363</v>
      </c>
      <c r="B1946" s="2" t="s">
        <v>3971</v>
      </c>
      <c r="C1946" s="2" t="s">
        <v>24</v>
      </c>
      <c r="D1946" s="4">
        <v>63000000</v>
      </c>
      <c r="E1946" s="2" t="s">
        <v>3438</v>
      </c>
      <c r="F1946" s="2">
        <v>58</v>
      </c>
      <c r="G1946" s="2">
        <v>42</v>
      </c>
      <c r="H1946" s="2" t="s">
        <v>19</v>
      </c>
      <c r="I1946" s="2">
        <f t="shared" si="60"/>
        <v>1</v>
      </c>
      <c r="J1946" s="2" t="str">
        <f t="shared" si="61"/>
        <v/>
      </c>
      <c r="K1946" s="2">
        <v>2006</v>
      </c>
      <c r="L1946" s="2" t="s">
        <v>21</v>
      </c>
    </row>
    <row r="1947" spans="1:12" x14ac:dyDescent="0.2">
      <c r="A1947" s="1" t="s">
        <v>69</v>
      </c>
      <c r="B1947" s="2" t="s">
        <v>1117</v>
      </c>
      <c r="C1947" s="2" t="s">
        <v>15</v>
      </c>
      <c r="D1947" s="2" t="s">
        <v>3287</v>
      </c>
      <c r="E1947" s="2" t="s">
        <v>2175</v>
      </c>
      <c r="F1947" s="2">
        <v>58</v>
      </c>
      <c r="G1947" s="2">
        <v>42</v>
      </c>
      <c r="H1947" s="2" t="s">
        <v>19</v>
      </c>
      <c r="I1947" s="2">
        <f t="shared" si="60"/>
        <v>1</v>
      </c>
      <c r="J1947" s="2" t="str">
        <f t="shared" si="61"/>
        <v/>
      </c>
      <c r="K1947" s="2">
        <v>1988</v>
      </c>
      <c r="L1947" s="2" t="s">
        <v>21</v>
      </c>
    </row>
    <row r="1948" spans="1:12" x14ac:dyDescent="0.2">
      <c r="A1948" s="1" t="s">
        <v>69</v>
      </c>
      <c r="B1948" s="2" t="s">
        <v>5707</v>
      </c>
      <c r="C1948" s="2" t="s">
        <v>24</v>
      </c>
      <c r="D1948" s="4">
        <v>230000000</v>
      </c>
      <c r="E1948" s="2" t="s">
        <v>5690</v>
      </c>
      <c r="F1948" s="2">
        <v>58</v>
      </c>
      <c r="G1948" s="2">
        <v>42</v>
      </c>
      <c r="H1948" s="2" t="s">
        <v>19</v>
      </c>
      <c r="I1948" s="2">
        <f t="shared" si="60"/>
        <v>1</v>
      </c>
      <c r="J1948" s="2" t="str">
        <f t="shared" si="61"/>
        <v/>
      </c>
      <c r="K1948" s="2">
        <v>2002</v>
      </c>
      <c r="L1948" s="2" t="s">
        <v>49</v>
      </c>
    </row>
    <row r="1949" spans="1:12" x14ac:dyDescent="0.2">
      <c r="A1949" s="1" t="s">
        <v>52</v>
      </c>
      <c r="B1949" s="2" t="s">
        <v>5694</v>
      </c>
      <c r="C1949" s="2" t="s">
        <v>15</v>
      </c>
      <c r="D1949" s="2" t="s">
        <v>5748</v>
      </c>
      <c r="E1949" s="2" t="s">
        <v>5690</v>
      </c>
      <c r="F1949" s="2">
        <v>58</v>
      </c>
      <c r="G1949" s="2">
        <v>42</v>
      </c>
      <c r="H1949" s="2" t="s">
        <v>19</v>
      </c>
      <c r="I1949" s="2">
        <f t="shared" si="60"/>
        <v>1</v>
      </c>
      <c r="J1949" s="2" t="str">
        <f t="shared" si="61"/>
        <v/>
      </c>
      <c r="K1949" s="2">
        <v>2010</v>
      </c>
      <c r="L1949" s="2" t="s">
        <v>21</v>
      </c>
    </row>
    <row r="1950" spans="1:12" x14ac:dyDescent="0.2">
      <c r="A1950" s="1" t="s">
        <v>32</v>
      </c>
      <c r="B1950" s="2" t="s">
        <v>32</v>
      </c>
      <c r="C1950" s="2" t="s">
        <v>42</v>
      </c>
      <c r="D1950" s="2" t="s">
        <v>965</v>
      </c>
      <c r="E1950" s="2" t="s">
        <v>395</v>
      </c>
      <c r="F1950" s="2">
        <v>58</v>
      </c>
      <c r="G1950" s="2">
        <v>42</v>
      </c>
      <c r="H1950" s="2" t="s">
        <v>19</v>
      </c>
      <c r="I1950" s="2">
        <f t="shared" si="60"/>
        <v>1</v>
      </c>
      <c r="J1950" s="2" t="str">
        <f t="shared" si="61"/>
        <v/>
      </c>
      <c r="K1950" s="2">
        <v>2006</v>
      </c>
      <c r="L1950" s="2" t="s">
        <v>21</v>
      </c>
    </row>
    <row r="1951" spans="1:12" x14ac:dyDescent="0.2">
      <c r="A1951" s="1" t="s">
        <v>180</v>
      </c>
      <c r="B1951" s="2" t="s">
        <v>1220</v>
      </c>
      <c r="C1951" s="2" t="s">
        <v>24</v>
      </c>
      <c r="D1951" s="4">
        <v>3250000</v>
      </c>
      <c r="E1951" s="2" t="s">
        <v>1811</v>
      </c>
      <c r="F1951" s="2">
        <v>58</v>
      </c>
      <c r="G1951" s="2">
        <v>42</v>
      </c>
      <c r="H1951" s="2" t="s">
        <v>26</v>
      </c>
      <c r="I1951" s="2" t="str">
        <f t="shared" si="60"/>
        <v/>
      </c>
      <c r="J1951" s="2">
        <f t="shared" si="61"/>
        <v>1</v>
      </c>
      <c r="K1951" s="2">
        <v>1986</v>
      </c>
      <c r="L1951" s="2" t="s">
        <v>21</v>
      </c>
    </row>
    <row r="1952" spans="1:12" x14ac:dyDescent="0.2">
      <c r="A1952" s="1" t="s">
        <v>23</v>
      </c>
      <c r="B1952" s="2" t="s">
        <v>23</v>
      </c>
      <c r="C1952" s="2" t="s">
        <v>24</v>
      </c>
      <c r="D1952" s="4">
        <v>300000000</v>
      </c>
      <c r="E1952" s="2" t="s">
        <v>3304</v>
      </c>
      <c r="F1952" s="2">
        <v>58</v>
      </c>
      <c r="G1952" s="2">
        <v>42</v>
      </c>
      <c r="H1952" s="2" t="s">
        <v>19</v>
      </c>
      <c r="I1952" s="2">
        <f t="shared" si="60"/>
        <v>1</v>
      </c>
      <c r="J1952" s="2" t="str">
        <f t="shared" si="61"/>
        <v/>
      </c>
      <c r="K1952" s="2">
        <v>1988</v>
      </c>
      <c r="L1952" s="2" t="s">
        <v>21</v>
      </c>
    </row>
    <row r="1953" spans="1:12" x14ac:dyDescent="0.2">
      <c r="A1953" s="1" t="s">
        <v>23</v>
      </c>
      <c r="B1953" s="2" t="s">
        <v>23</v>
      </c>
      <c r="C1953" s="2" t="s">
        <v>24</v>
      </c>
      <c r="D1953" s="4">
        <v>600000000</v>
      </c>
      <c r="E1953" s="2" t="s">
        <v>3438</v>
      </c>
      <c r="F1953" s="2">
        <v>58</v>
      </c>
      <c r="G1953" s="2">
        <v>42</v>
      </c>
      <c r="H1953" s="2" t="s">
        <v>19</v>
      </c>
      <c r="I1953" s="2">
        <f t="shared" si="60"/>
        <v>1</v>
      </c>
      <c r="J1953" s="2" t="str">
        <f t="shared" si="61"/>
        <v/>
      </c>
      <c r="K1953" s="2">
        <v>1988</v>
      </c>
      <c r="L1953" s="2" t="s">
        <v>21</v>
      </c>
    </row>
    <row r="1954" spans="1:12" x14ac:dyDescent="0.2">
      <c r="A1954" s="1" t="s">
        <v>532</v>
      </c>
      <c r="B1954" s="2" t="s">
        <v>1081</v>
      </c>
      <c r="C1954" s="2" t="s">
        <v>15</v>
      </c>
      <c r="D1954" s="2" t="s">
        <v>3236</v>
      </c>
      <c r="E1954" s="2" t="s">
        <v>2175</v>
      </c>
      <c r="F1954" s="2">
        <v>58</v>
      </c>
      <c r="G1954" s="2">
        <v>42</v>
      </c>
      <c r="H1954" s="2" t="s">
        <v>19</v>
      </c>
      <c r="I1954" s="2">
        <f t="shared" si="60"/>
        <v>1</v>
      </c>
      <c r="J1954" s="2" t="str">
        <f t="shared" si="61"/>
        <v/>
      </c>
      <c r="K1954" s="2">
        <v>1988</v>
      </c>
      <c r="L1954" s="2" t="s">
        <v>21</v>
      </c>
    </row>
    <row r="1955" spans="1:12" x14ac:dyDescent="0.2">
      <c r="A1955" s="1" t="s">
        <v>242</v>
      </c>
      <c r="B1955" s="2" t="s">
        <v>324</v>
      </c>
      <c r="C1955" s="2" t="s">
        <v>15</v>
      </c>
      <c r="D1955" s="2" t="s">
        <v>2192</v>
      </c>
      <c r="E1955" s="2" t="s">
        <v>2175</v>
      </c>
      <c r="F1955" s="2">
        <v>58.05</v>
      </c>
      <c r="G1955" s="2">
        <v>41.95</v>
      </c>
      <c r="H1955" s="2" t="s">
        <v>19</v>
      </c>
      <c r="I1955" s="2">
        <f t="shared" si="60"/>
        <v>1</v>
      </c>
      <c r="J1955" s="2" t="str">
        <f t="shared" si="61"/>
        <v/>
      </c>
      <c r="K1955" s="2">
        <v>2020</v>
      </c>
      <c r="L1955" s="2" t="s">
        <v>21</v>
      </c>
    </row>
    <row r="1956" spans="1:12" x14ac:dyDescent="0.2">
      <c r="A1956" s="1" t="s">
        <v>79</v>
      </c>
      <c r="B1956" s="2" t="s">
        <v>5033</v>
      </c>
      <c r="C1956" s="2" t="s">
        <v>15</v>
      </c>
      <c r="D1956" s="2" t="s">
        <v>5158</v>
      </c>
      <c r="E1956" s="2" t="s">
        <v>4991</v>
      </c>
      <c r="F1956" s="2">
        <v>58.09</v>
      </c>
      <c r="G1956" s="2">
        <v>41.91</v>
      </c>
      <c r="H1956" s="2" t="s">
        <v>26</v>
      </c>
      <c r="I1956" s="2" t="str">
        <f t="shared" si="60"/>
        <v/>
      </c>
      <c r="J1956" s="2">
        <f t="shared" si="61"/>
        <v>1</v>
      </c>
      <c r="K1956" s="2">
        <v>2018</v>
      </c>
      <c r="L1956" s="2" t="s">
        <v>21</v>
      </c>
    </row>
    <row r="1957" spans="1:12" x14ac:dyDescent="0.2">
      <c r="A1957" s="1" t="s">
        <v>220</v>
      </c>
      <c r="B1957" s="2" t="s">
        <v>1195</v>
      </c>
      <c r="C1957" s="2" t="s">
        <v>15</v>
      </c>
      <c r="D1957" s="2" t="s">
        <v>1599</v>
      </c>
      <c r="E1957" s="2" t="s">
        <v>2175</v>
      </c>
      <c r="F1957" s="2">
        <v>58.09</v>
      </c>
      <c r="G1957" s="2">
        <v>41.91</v>
      </c>
      <c r="H1957" s="2" t="s">
        <v>19</v>
      </c>
      <c r="I1957" s="2">
        <f t="shared" si="60"/>
        <v>1</v>
      </c>
      <c r="J1957" s="2" t="str">
        <f t="shared" si="61"/>
        <v/>
      </c>
      <c r="K1957" s="2">
        <v>2015</v>
      </c>
      <c r="L1957" s="2" t="s">
        <v>36</v>
      </c>
    </row>
    <row r="1958" spans="1:12" x14ac:dyDescent="0.2">
      <c r="A1958" s="1" t="s">
        <v>122</v>
      </c>
      <c r="B1958" s="2" t="s">
        <v>682</v>
      </c>
      <c r="C1958" s="2" t="s">
        <v>42</v>
      </c>
      <c r="D1958" s="2" t="s">
        <v>1124</v>
      </c>
      <c r="E1958" s="2" t="s">
        <v>395</v>
      </c>
      <c r="F1958" s="2">
        <v>58.1</v>
      </c>
      <c r="G1958" s="2">
        <v>41.9</v>
      </c>
      <c r="H1958" s="2" t="s">
        <v>19</v>
      </c>
      <c r="I1958" s="2">
        <f t="shared" si="60"/>
        <v>1</v>
      </c>
      <c r="J1958" s="2" t="str">
        <f t="shared" si="61"/>
        <v/>
      </c>
      <c r="K1958" s="2">
        <v>2004</v>
      </c>
      <c r="L1958" s="2" t="s">
        <v>21</v>
      </c>
    </row>
    <row r="1959" spans="1:12" x14ac:dyDescent="0.2">
      <c r="A1959" s="1" t="s">
        <v>122</v>
      </c>
      <c r="B1959" s="2" t="s">
        <v>4023</v>
      </c>
      <c r="C1959" s="2" t="s">
        <v>24</v>
      </c>
      <c r="D1959" s="4">
        <v>7500000</v>
      </c>
      <c r="E1959" s="2" t="s">
        <v>3438</v>
      </c>
      <c r="F1959" s="2">
        <v>58.1</v>
      </c>
      <c r="G1959" s="2">
        <v>41.9</v>
      </c>
      <c r="H1959" s="2" t="s">
        <v>19</v>
      </c>
      <c r="I1959" s="2">
        <f t="shared" si="60"/>
        <v>1</v>
      </c>
      <c r="J1959" s="2" t="str">
        <f t="shared" si="61"/>
        <v/>
      </c>
      <c r="K1959" s="2">
        <v>2016</v>
      </c>
      <c r="L1959" s="2" t="s">
        <v>49</v>
      </c>
    </row>
    <row r="1960" spans="1:12" x14ac:dyDescent="0.2">
      <c r="A1960" s="1" t="s">
        <v>60</v>
      </c>
      <c r="B1960" s="2" t="s">
        <v>4435</v>
      </c>
      <c r="C1960" s="2" t="s">
        <v>24</v>
      </c>
      <c r="D1960" s="4">
        <v>6000000</v>
      </c>
      <c r="E1960" s="2" t="s">
        <v>3438</v>
      </c>
      <c r="F1960" s="2">
        <v>58.1</v>
      </c>
      <c r="G1960" s="2">
        <v>41.9</v>
      </c>
      <c r="H1960" s="2" t="s">
        <v>19</v>
      </c>
      <c r="I1960" s="2">
        <f t="shared" si="60"/>
        <v>1</v>
      </c>
      <c r="J1960" s="2" t="str">
        <f t="shared" si="61"/>
        <v/>
      </c>
      <c r="K1960" s="2">
        <v>2008</v>
      </c>
      <c r="L1960" s="2" t="s">
        <v>49</v>
      </c>
    </row>
    <row r="1961" spans="1:12" x14ac:dyDescent="0.2">
      <c r="A1961" s="1" t="s">
        <v>60</v>
      </c>
      <c r="B1961" s="2" t="s">
        <v>5708</v>
      </c>
      <c r="C1961" s="2" t="s">
        <v>24</v>
      </c>
      <c r="D1961" s="4">
        <v>39800000</v>
      </c>
      <c r="E1961" s="2" t="s">
        <v>5690</v>
      </c>
      <c r="F1961" s="2">
        <v>58.1</v>
      </c>
      <c r="G1961" s="2">
        <v>41.9</v>
      </c>
      <c r="H1961" s="2" t="s">
        <v>19</v>
      </c>
      <c r="I1961" s="2">
        <f t="shared" si="60"/>
        <v>1</v>
      </c>
      <c r="J1961" s="2" t="str">
        <f t="shared" si="61"/>
        <v/>
      </c>
      <c r="K1961" s="2">
        <v>2004</v>
      </c>
      <c r="L1961" s="2" t="s">
        <v>49</v>
      </c>
    </row>
    <row r="1962" spans="1:12" x14ac:dyDescent="0.2">
      <c r="A1962" s="1" t="s">
        <v>13</v>
      </c>
      <c r="B1962" s="2" t="s">
        <v>5716</v>
      </c>
      <c r="C1962" s="2" t="s">
        <v>24</v>
      </c>
      <c r="D1962" s="4">
        <v>98000000</v>
      </c>
      <c r="E1962" s="2" t="s">
        <v>5690</v>
      </c>
      <c r="F1962" s="2">
        <v>58.1</v>
      </c>
      <c r="G1962" s="2">
        <v>41.9</v>
      </c>
      <c r="H1962" s="2" t="s">
        <v>19</v>
      </c>
      <c r="I1962" s="2">
        <f t="shared" si="60"/>
        <v>1</v>
      </c>
      <c r="J1962" s="2" t="str">
        <f t="shared" si="61"/>
        <v/>
      </c>
      <c r="K1962" s="2">
        <v>2002</v>
      </c>
      <c r="L1962" s="2" t="s">
        <v>49</v>
      </c>
    </row>
    <row r="1963" spans="1:12" x14ac:dyDescent="0.2">
      <c r="A1963" s="1" t="s">
        <v>22</v>
      </c>
      <c r="B1963" s="2" t="s">
        <v>4440</v>
      </c>
      <c r="C1963" s="2" t="s">
        <v>24</v>
      </c>
      <c r="D1963" s="4">
        <v>1750000</v>
      </c>
      <c r="E1963" s="2" t="s">
        <v>3438</v>
      </c>
      <c r="F1963" s="2">
        <v>58.1</v>
      </c>
      <c r="G1963" s="2">
        <v>41.9</v>
      </c>
      <c r="H1963" s="2" t="s">
        <v>26</v>
      </c>
      <c r="I1963" s="2" t="str">
        <f t="shared" si="60"/>
        <v/>
      </c>
      <c r="J1963" s="2">
        <f t="shared" si="61"/>
        <v>1</v>
      </c>
      <c r="K1963" s="2">
        <v>2008</v>
      </c>
      <c r="L1963" s="2" t="s">
        <v>49</v>
      </c>
    </row>
    <row r="1964" spans="1:12" x14ac:dyDescent="0.2">
      <c r="A1964" s="1" t="s">
        <v>296</v>
      </c>
      <c r="B1964" s="2" t="s">
        <v>4603</v>
      </c>
      <c r="C1964" s="2" t="s">
        <v>24</v>
      </c>
      <c r="D1964" s="4">
        <v>238000000</v>
      </c>
      <c r="E1964" s="2" t="s">
        <v>3438</v>
      </c>
      <c r="F1964" s="2">
        <v>58.1</v>
      </c>
      <c r="G1964" s="2">
        <v>41.9</v>
      </c>
      <c r="H1964" s="2" t="s">
        <v>19</v>
      </c>
      <c r="I1964" s="2">
        <f t="shared" si="60"/>
        <v>1</v>
      </c>
      <c r="J1964" s="2" t="str">
        <f t="shared" si="61"/>
        <v/>
      </c>
      <c r="K1964" s="2">
        <v>2004</v>
      </c>
      <c r="L1964" s="2" t="s">
        <v>49</v>
      </c>
    </row>
    <row r="1965" spans="1:12" x14ac:dyDescent="0.2">
      <c r="A1965" s="1" t="s">
        <v>217</v>
      </c>
      <c r="B1965" s="2" t="s">
        <v>5697</v>
      </c>
      <c r="C1965" s="2" t="s">
        <v>24</v>
      </c>
      <c r="D1965" s="4">
        <v>475000000</v>
      </c>
      <c r="E1965" s="2" t="s">
        <v>5690</v>
      </c>
      <c r="F1965" s="2">
        <v>58.1</v>
      </c>
      <c r="G1965" s="2">
        <v>41.9</v>
      </c>
      <c r="H1965" s="2" t="s">
        <v>19</v>
      </c>
      <c r="I1965" s="2">
        <f t="shared" si="60"/>
        <v>1</v>
      </c>
      <c r="J1965" s="2" t="str">
        <f t="shared" si="61"/>
        <v/>
      </c>
      <c r="K1965" s="2">
        <v>2008</v>
      </c>
      <c r="L1965" s="2" t="s">
        <v>21</v>
      </c>
    </row>
    <row r="1966" spans="1:12" x14ac:dyDescent="0.2">
      <c r="A1966" s="1" t="s">
        <v>269</v>
      </c>
      <c r="B1966" s="2" t="s">
        <v>508</v>
      </c>
      <c r="C1966" s="2" t="s">
        <v>15</v>
      </c>
      <c r="D1966" s="2" t="s">
        <v>1831</v>
      </c>
      <c r="E1966" s="2" t="s">
        <v>1811</v>
      </c>
      <c r="F1966" s="2">
        <v>58.1</v>
      </c>
      <c r="G1966" s="2">
        <v>41.9</v>
      </c>
      <c r="H1966" s="2" t="s">
        <v>26</v>
      </c>
      <c r="I1966" s="2" t="str">
        <f t="shared" si="60"/>
        <v/>
      </c>
      <c r="J1966" s="2">
        <f t="shared" si="61"/>
        <v>1</v>
      </c>
      <c r="K1966" s="2">
        <v>2012</v>
      </c>
      <c r="L1966" s="2" t="s">
        <v>21</v>
      </c>
    </row>
    <row r="1967" spans="1:12" x14ac:dyDescent="0.2">
      <c r="A1967" s="1" t="s">
        <v>220</v>
      </c>
      <c r="B1967" s="2" t="s">
        <v>3502</v>
      </c>
      <c r="C1967" s="2" t="s">
        <v>24</v>
      </c>
      <c r="D1967" s="4">
        <v>9000000</v>
      </c>
      <c r="E1967" s="2" t="s">
        <v>3438</v>
      </c>
      <c r="F1967" s="2">
        <v>58.1</v>
      </c>
      <c r="G1967" s="2">
        <v>41.9</v>
      </c>
      <c r="H1967" s="2" t="s">
        <v>26</v>
      </c>
      <c r="I1967" s="2" t="str">
        <f t="shared" si="60"/>
        <v/>
      </c>
      <c r="J1967" s="2">
        <f t="shared" si="61"/>
        <v>1</v>
      </c>
      <c r="K1967" s="2">
        <v>1994</v>
      </c>
      <c r="L1967" s="2" t="s">
        <v>21</v>
      </c>
    </row>
    <row r="1968" spans="1:12" x14ac:dyDescent="0.2">
      <c r="A1968" s="1" t="s">
        <v>122</v>
      </c>
      <c r="B1968" s="2" t="s">
        <v>186</v>
      </c>
      <c r="C1968" s="2" t="s">
        <v>15</v>
      </c>
      <c r="D1968" s="2" t="s">
        <v>358</v>
      </c>
      <c r="E1968" s="2" t="s">
        <v>144</v>
      </c>
      <c r="F1968" s="2">
        <v>58.12</v>
      </c>
      <c r="G1968" s="2">
        <v>41.88</v>
      </c>
      <c r="H1968" s="2" t="s">
        <v>26</v>
      </c>
      <c r="I1968" s="2" t="str">
        <f t="shared" si="60"/>
        <v/>
      </c>
      <c r="J1968" s="2">
        <f t="shared" si="61"/>
        <v>1</v>
      </c>
      <c r="K1968" s="2">
        <v>2001</v>
      </c>
      <c r="L1968" s="2" t="s">
        <v>36</v>
      </c>
    </row>
    <row r="1969" spans="1:12" x14ac:dyDescent="0.2">
      <c r="A1969" s="1" t="s">
        <v>177</v>
      </c>
      <c r="B1969" s="2" t="s">
        <v>3893</v>
      </c>
      <c r="C1969" s="2" t="s">
        <v>24</v>
      </c>
      <c r="D1969" s="4">
        <v>2700000</v>
      </c>
      <c r="E1969" s="2" t="s">
        <v>3438</v>
      </c>
      <c r="F1969" s="2">
        <v>58.15</v>
      </c>
      <c r="G1969" s="2">
        <v>41.85</v>
      </c>
      <c r="H1969" s="2" t="s">
        <v>19</v>
      </c>
      <c r="I1969" s="2">
        <f t="shared" si="60"/>
        <v>1</v>
      </c>
      <c r="J1969" s="2" t="str">
        <f t="shared" si="61"/>
        <v/>
      </c>
      <c r="K1969" s="2">
        <v>2016</v>
      </c>
      <c r="L1969" s="2" t="s">
        <v>21</v>
      </c>
    </row>
    <row r="1970" spans="1:12" x14ac:dyDescent="0.2">
      <c r="A1970" s="1" t="s">
        <v>511</v>
      </c>
      <c r="B1970" s="2" t="s">
        <v>803</v>
      </c>
      <c r="C1970" s="2" t="s">
        <v>15</v>
      </c>
      <c r="D1970" s="2" t="s">
        <v>516</v>
      </c>
      <c r="E1970" s="2" t="s">
        <v>2175</v>
      </c>
      <c r="F1970" s="2">
        <v>58.17</v>
      </c>
      <c r="G1970" s="2">
        <v>41.83</v>
      </c>
      <c r="H1970" s="2" t="s">
        <v>19</v>
      </c>
      <c r="I1970" s="2">
        <f t="shared" si="60"/>
        <v>1</v>
      </c>
      <c r="J1970" s="2" t="str">
        <f t="shared" si="61"/>
        <v/>
      </c>
      <c r="K1970" s="2">
        <v>2018</v>
      </c>
      <c r="L1970" s="2" t="s">
        <v>21</v>
      </c>
    </row>
    <row r="1971" spans="1:12" x14ac:dyDescent="0.2">
      <c r="A1971" s="1" t="s">
        <v>22</v>
      </c>
      <c r="B1971" s="2" t="s">
        <v>3778</v>
      </c>
      <c r="C1971" s="2" t="s">
        <v>24</v>
      </c>
      <c r="D1971" s="2">
        <v>16000000</v>
      </c>
      <c r="E1971" s="2" t="s">
        <v>3438</v>
      </c>
      <c r="F1971" s="2">
        <v>58.19</v>
      </c>
      <c r="G1971" s="2">
        <v>41.81</v>
      </c>
      <c r="H1971" s="2" t="s">
        <v>19</v>
      </c>
      <c r="I1971" s="2">
        <f t="shared" si="60"/>
        <v>1</v>
      </c>
      <c r="J1971" s="2" t="str">
        <f t="shared" si="61"/>
        <v/>
      </c>
      <c r="K1971" s="2">
        <v>2018</v>
      </c>
      <c r="L1971" s="2" t="s">
        <v>49</v>
      </c>
    </row>
    <row r="1972" spans="1:12" x14ac:dyDescent="0.2">
      <c r="A1972" s="1" t="s">
        <v>242</v>
      </c>
      <c r="B1972" s="2" t="s">
        <v>324</v>
      </c>
      <c r="C1972" s="2" t="s">
        <v>15</v>
      </c>
      <c r="D1972" s="2" t="s">
        <v>1153</v>
      </c>
      <c r="E1972" s="2" t="s">
        <v>395</v>
      </c>
      <c r="F1972" s="2">
        <v>58.2</v>
      </c>
      <c r="G1972" s="2">
        <v>41.8</v>
      </c>
      <c r="H1972" s="2" t="s">
        <v>19</v>
      </c>
      <c r="I1972" s="2">
        <f t="shared" si="60"/>
        <v>1</v>
      </c>
      <c r="J1972" s="2" t="str">
        <f t="shared" si="61"/>
        <v/>
      </c>
      <c r="K1972" s="2">
        <v>2002</v>
      </c>
      <c r="L1972" s="2" t="s">
        <v>21</v>
      </c>
    </row>
    <row r="1973" spans="1:12" x14ac:dyDescent="0.2">
      <c r="A1973" s="1" t="s">
        <v>242</v>
      </c>
      <c r="B1973" s="2" t="s">
        <v>3661</v>
      </c>
      <c r="C1973" s="2" t="s">
        <v>24</v>
      </c>
      <c r="D1973" s="4">
        <v>56000000</v>
      </c>
      <c r="E1973" s="2" t="s">
        <v>3438</v>
      </c>
      <c r="F1973" s="2">
        <v>58.2</v>
      </c>
      <c r="G1973" s="2">
        <v>41.8</v>
      </c>
      <c r="H1973" s="2" t="s">
        <v>19</v>
      </c>
      <c r="I1973" s="2">
        <f t="shared" si="60"/>
        <v>1</v>
      </c>
      <c r="J1973" s="2" t="str">
        <f t="shared" si="61"/>
        <v/>
      </c>
      <c r="K1973" s="2">
        <v>2006</v>
      </c>
      <c r="L1973" s="2" t="s">
        <v>36</v>
      </c>
    </row>
    <row r="1974" spans="1:12" x14ac:dyDescent="0.2">
      <c r="A1974" s="1" t="s">
        <v>391</v>
      </c>
      <c r="B1974" s="2" t="s">
        <v>1504</v>
      </c>
      <c r="C1974" s="2" t="s">
        <v>24</v>
      </c>
      <c r="D1974" s="4">
        <v>12000000</v>
      </c>
      <c r="E1974" s="2" t="s">
        <v>1474</v>
      </c>
      <c r="F1974" s="2">
        <v>58.2</v>
      </c>
      <c r="G1974" s="2">
        <v>41.8</v>
      </c>
      <c r="H1974" s="2" t="s">
        <v>19</v>
      </c>
      <c r="I1974" s="2">
        <f t="shared" si="60"/>
        <v>1</v>
      </c>
      <c r="J1974" s="2" t="str">
        <f t="shared" si="61"/>
        <v/>
      </c>
      <c r="K1974" s="2">
        <v>2008</v>
      </c>
      <c r="L1974" s="2" t="s">
        <v>21</v>
      </c>
    </row>
    <row r="1975" spans="1:12" x14ac:dyDescent="0.2">
      <c r="A1975" s="1" t="s">
        <v>287</v>
      </c>
      <c r="B1975" s="2" t="s">
        <v>4526</v>
      </c>
      <c r="C1975" s="2" t="s">
        <v>24</v>
      </c>
      <c r="D1975" s="4">
        <v>70000000</v>
      </c>
      <c r="E1975" s="2" t="s">
        <v>3438</v>
      </c>
      <c r="F1975" s="2">
        <v>58.2</v>
      </c>
      <c r="G1975" s="2">
        <v>41.8</v>
      </c>
      <c r="H1975" s="2" t="s">
        <v>19</v>
      </c>
      <c r="I1975" s="2">
        <f t="shared" si="60"/>
        <v>1</v>
      </c>
      <c r="J1975" s="2" t="str">
        <f t="shared" si="61"/>
        <v/>
      </c>
      <c r="K1975" s="2">
        <v>2006</v>
      </c>
      <c r="L1975" s="2" t="s">
        <v>49</v>
      </c>
    </row>
    <row r="1976" spans="1:12" x14ac:dyDescent="0.2">
      <c r="A1976" s="1" t="s">
        <v>66</v>
      </c>
      <c r="B1976" s="2" t="s">
        <v>695</v>
      </c>
      <c r="C1976" s="2" t="s">
        <v>42</v>
      </c>
      <c r="D1976" s="2" t="s">
        <v>694</v>
      </c>
      <c r="E1976" s="2" t="s">
        <v>395</v>
      </c>
      <c r="F1976" s="2">
        <v>58.2</v>
      </c>
      <c r="G1976" s="2">
        <v>41.8</v>
      </c>
      <c r="H1976" s="2" t="s">
        <v>19</v>
      </c>
      <c r="I1976" s="2">
        <f t="shared" si="60"/>
        <v>1</v>
      </c>
      <c r="J1976" s="2" t="str">
        <f t="shared" si="61"/>
        <v/>
      </c>
      <c r="K1976" s="2">
        <v>2010</v>
      </c>
      <c r="L1976" s="2" t="s">
        <v>21</v>
      </c>
    </row>
    <row r="1977" spans="1:12" x14ac:dyDescent="0.2">
      <c r="A1977" s="1" t="s">
        <v>374</v>
      </c>
      <c r="B1977" s="2" t="s">
        <v>887</v>
      </c>
      <c r="C1977" s="2" t="s">
        <v>42</v>
      </c>
      <c r="D1977" s="2" t="s">
        <v>936</v>
      </c>
      <c r="E1977" s="2" t="s">
        <v>395</v>
      </c>
      <c r="F1977" s="2">
        <v>58.2</v>
      </c>
      <c r="G1977" s="2">
        <v>41.8</v>
      </c>
      <c r="H1977" s="2" t="s">
        <v>19</v>
      </c>
      <c r="I1977" s="2">
        <f t="shared" si="60"/>
        <v>1</v>
      </c>
      <c r="J1977" s="2" t="str">
        <f t="shared" si="61"/>
        <v/>
      </c>
      <c r="K1977" s="2">
        <v>2008</v>
      </c>
      <c r="L1977" s="2" t="s">
        <v>49</v>
      </c>
    </row>
    <row r="1978" spans="1:12" x14ac:dyDescent="0.2">
      <c r="A1978" s="1" t="s">
        <v>22</v>
      </c>
      <c r="B1978" s="2" t="s">
        <v>3878</v>
      </c>
      <c r="C1978" s="2" t="s">
        <v>24</v>
      </c>
      <c r="D1978" s="4">
        <v>79000000</v>
      </c>
      <c r="E1978" s="2" t="s">
        <v>3438</v>
      </c>
      <c r="F1978" s="2">
        <v>58.2</v>
      </c>
      <c r="G1978" s="2">
        <v>41.8</v>
      </c>
      <c r="H1978" s="2" t="s">
        <v>19</v>
      </c>
      <c r="I1978" s="2">
        <f t="shared" si="60"/>
        <v>1</v>
      </c>
      <c r="J1978" s="2" t="str">
        <f t="shared" si="61"/>
        <v/>
      </c>
      <c r="K1978" s="2">
        <v>2004</v>
      </c>
      <c r="L1978" s="2" t="s">
        <v>21</v>
      </c>
    </row>
    <row r="1979" spans="1:12" x14ac:dyDescent="0.2">
      <c r="A1979" s="1" t="s">
        <v>22</v>
      </c>
      <c r="B1979" s="2" t="s">
        <v>4764</v>
      </c>
      <c r="C1979" s="2" t="s">
        <v>15</v>
      </c>
      <c r="D1979" s="2" t="s">
        <v>4795</v>
      </c>
      <c r="E1979" s="2" t="s">
        <v>3438</v>
      </c>
      <c r="F1979" s="2">
        <v>58.2</v>
      </c>
      <c r="G1979" s="2">
        <v>41.8</v>
      </c>
      <c r="H1979" s="2" t="s">
        <v>19</v>
      </c>
      <c r="I1979" s="2">
        <f t="shared" si="60"/>
        <v>1</v>
      </c>
      <c r="J1979" s="2" t="str">
        <f t="shared" si="61"/>
        <v/>
      </c>
      <c r="K1979" s="2">
        <v>1990</v>
      </c>
      <c r="L1979" s="2" t="s">
        <v>21</v>
      </c>
    </row>
    <row r="1980" spans="1:12" x14ac:dyDescent="0.2">
      <c r="A1980" s="1" t="s">
        <v>363</v>
      </c>
      <c r="B1980" s="2" t="s">
        <v>3672</v>
      </c>
      <c r="C1980" s="2" t="s">
        <v>24</v>
      </c>
      <c r="D1980" s="4">
        <v>149000000</v>
      </c>
      <c r="E1980" s="2" t="s">
        <v>3438</v>
      </c>
      <c r="F1980" s="2">
        <v>58.2</v>
      </c>
      <c r="G1980" s="2">
        <v>41.8</v>
      </c>
      <c r="H1980" s="2" t="s">
        <v>19</v>
      </c>
      <c r="I1980" s="2">
        <f t="shared" si="60"/>
        <v>1</v>
      </c>
      <c r="J1980" s="2" t="str">
        <f t="shared" si="61"/>
        <v/>
      </c>
      <c r="K1980" s="2">
        <v>2006</v>
      </c>
      <c r="L1980" s="2" t="s">
        <v>21</v>
      </c>
    </row>
    <row r="1981" spans="1:12" x14ac:dyDescent="0.2">
      <c r="A1981" s="1" t="s">
        <v>79</v>
      </c>
      <c r="B1981" s="2" t="s">
        <v>3461</v>
      </c>
      <c r="C1981" s="2" t="s">
        <v>24</v>
      </c>
      <c r="D1981" s="4">
        <v>88400000</v>
      </c>
      <c r="E1981" s="2" t="s">
        <v>3438</v>
      </c>
      <c r="F1981" s="2">
        <v>58.2</v>
      </c>
      <c r="G1981" s="2">
        <v>41.8</v>
      </c>
      <c r="H1981" s="2" t="s">
        <v>19</v>
      </c>
      <c r="I1981" s="2">
        <f t="shared" si="60"/>
        <v>1</v>
      </c>
      <c r="J1981" s="2" t="str">
        <f t="shared" si="61"/>
        <v/>
      </c>
      <c r="K1981" s="2">
        <v>2012</v>
      </c>
      <c r="L1981" s="2" t="s">
        <v>21</v>
      </c>
    </row>
    <row r="1982" spans="1:12" x14ac:dyDescent="0.2">
      <c r="A1982" s="1" t="s">
        <v>79</v>
      </c>
      <c r="B1982" s="2" t="s">
        <v>3569</v>
      </c>
      <c r="C1982" s="2" t="s">
        <v>24</v>
      </c>
      <c r="D1982" s="4">
        <v>46300000</v>
      </c>
      <c r="E1982" s="2" t="s">
        <v>3438</v>
      </c>
      <c r="F1982" s="2">
        <v>58.2</v>
      </c>
      <c r="G1982" s="2">
        <v>41.8</v>
      </c>
      <c r="H1982" s="2" t="s">
        <v>19</v>
      </c>
      <c r="I1982" s="2">
        <f t="shared" si="60"/>
        <v>1</v>
      </c>
      <c r="J1982" s="2" t="str">
        <f t="shared" si="61"/>
        <v/>
      </c>
      <c r="K1982" s="2">
        <v>2002</v>
      </c>
      <c r="L1982" s="2" t="s">
        <v>49</v>
      </c>
    </row>
    <row r="1983" spans="1:12" x14ac:dyDescent="0.2">
      <c r="A1983" s="1" t="s">
        <v>79</v>
      </c>
      <c r="B1983" s="2" t="s">
        <v>5713</v>
      </c>
      <c r="C1983" s="2" t="s">
        <v>24</v>
      </c>
      <c r="D1983" s="4">
        <v>398000000</v>
      </c>
      <c r="E1983" s="2" t="s">
        <v>5690</v>
      </c>
      <c r="F1983" s="2">
        <v>58.2</v>
      </c>
      <c r="G1983" s="2">
        <v>41.8</v>
      </c>
      <c r="H1983" s="2" t="s">
        <v>19</v>
      </c>
      <c r="I1983" s="2">
        <f t="shared" si="60"/>
        <v>1</v>
      </c>
      <c r="J1983" s="2" t="str">
        <f t="shared" si="61"/>
        <v/>
      </c>
      <c r="K1983" s="2">
        <v>2012</v>
      </c>
      <c r="L1983" s="2" t="s">
        <v>21</v>
      </c>
    </row>
    <row r="1984" spans="1:12" x14ac:dyDescent="0.2">
      <c r="A1984" s="1" t="s">
        <v>52</v>
      </c>
      <c r="B1984" s="2" t="s">
        <v>2127</v>
      </c>
      <c r="C1984" s="2" t="s">
        <v>24</v>
      </c>
      <c r="D1984" s="4">
        <v>90000000</v>
      </c>
      <c r="E1984" s="2" t="s">
        <v>3438</v>
      </c>
      <c r="F1984" s="2">
        <v>58.2</v>
      </c>
      <c r="G1984" s="2">
        <v>41.8</v>
      </c>
      <c r="H1984" s="2" t="s">
        <v>19</v>
      </c>
      <c r="I1984" s="2">
        <f t="shared" si="60"/>
        <v>1</v>
      </c>
      <c r="J1984" s="2" t="str">
        <f t="shared" si="61"/>
        <v/>
      </c>
      <c r="K1984" s="2">
        <v>2006</v>
      </c>
      <c r="L1984" s="2" t="s">
        <v>21</v>
      </c>
    </row>
    <row r="1985" spans="1:12" x14ac:dyDescent="0.2">
      <c r="A1985" s="1" t="s">
        <v>280</v>
      </c>
      <c r="B1985" s="2" t="s">
        <v>1130</v>
      </c>
      <c r="C1985" s="2" t="s">
        <v>15</v>
      </c>
      <c r="D1985" s="2" t="s">
        <v>2463</v>
      </c>
      <c r="E1985" s="2" t="s">
        <v>2175</v>
      </c>
      <c r="F1985" s="2">
        <v>58.22</v>
      </c>
      <c r="G1985" s="2">
        <v>41.78</v>
      </c>
      <c r="H1985" s="2" t="s">
        <v>19</v>
      </c>
      <c r="I1985" s="2">
        <f t="shared" si="60"/>
        <v>1</v>
      </c>
      <c r="J1985" s="2" t="str">
        <f t="shared" si="61"/>
        <v/>
      </c>
      <c r="K1985" s="2">
        <v>2018</v>
      </c>
      <c r="L1985" s="2" t="s">
        <v>21</v>
      </c>
    </row>
    <row r="1986" spans="1:12" x14ac:dyDescent="0.2">
      <c r="A1986" s="1" t="s">
        <v>22</v>
      </c>
      <c r="B1986" s="2" t="s">
        <v>448</v>
      </c>
      <c r="C1986" s="2" t="s">
        <v>15</v>
      </c>
      <c r="D1986" s="2" t="s">
        <v>2681</v>
      </c>
      <c r="E1986" s="2" t="s">
        <v>2175</v>
      </c>
      <c r="F1986" s="2">
        <v>58.22</v>
      </c>
      <c r="G1986" s="2">
        <v>41.78</v>
      </c>
      <c r="H1986" s="2" t="s">
        <v>19</v>
      </c>
      <c r="I1986" s="2">
        <f t="shared" ref="I1986:I2049" si="62" xml:space="preserve"> IF(H1986="Pass", 1, "")</f>
        <v>1</v>
      </c>
      <c r="J1986" s="2" t="str">
        <f t="shared" ref="J1986:J2049" si="63" xml:space="preserve"> IF(H1986="Fail", 1, "")</f>
        <v/>
      </c>
      <c r="K1986" s="2">
        <v>2018</v>
      </c>
      <c r="L1986" s="2" t="s">
        <v>49</v>
      </c>
    </row>
    <row r="1987" spans="1:12" x14ac:dyDescent="0.2">
      <c r="A1987" s="1" t="s">
        <v>223</v>
      </c>
      <c r="B1987" s="2" t="s">
        <v>223</v>
      </c>
      <c r="C1987" s="2" t="s">
        <v>15</v>
      </c>
      <c r="D1987" s="2" t="s">
        <v>2244</v>
      </c>
      <c r="E1987" s="2" t="s">
        <v>2175</v>
      </c>
      <c r="F1987" s="2">
        <v>58.23</v>
      </c>
      <c r="G1987" s="2">
        <v>41.77</v>
      </c>
      <c r="H1987" s="2" t="s">
        <v>19</v>
      </c>
      <c r="I1987" s="2">
        <f t="shared" si="62"/>
        <v>1</v>
      </c>
      <c r="J1987" s="2" t="str">
        <f t="shared" si="63"/>
        <v/>
      </c>
      <c r="K1987" s="2">
        <v>2020</v>
      </c>
      <c r="L1987" s="2" t="s">
        <v>21</v>
      </c>
    </row>
    <row r="1988" spans="1:12" x14ac:dyDescent="0.2">
      <c r="A1988" s="1" t="s">
        <v>108</v>
      </c>
      <c r="B1988" s="2" t="s">
        <v>3452</v>
      </c>
      <c r="C1988" s="2" t="s">
        <v>15</v>
      </c>
      <c r="D1988" s="2" t="s">
        <v>3453</v>
      </c>
      <c r="E1988" s="2" t="s">
        <v>3438</v>
      </c>
      <c r="F1988" s="2">
        <v>58.28</v>
      </c>
      <c r="G1988" s="2">
        <v>41.72</v>
      </c>
      <c r="H1988" s="2" t="s">
        <v>26</v>
      </c>
      <c r="I1988" s="2" t="str">
        <f t="shared" si="62"/>
        <v/>
      </c>
      <c r="J1988" s="2">
        <f t="shared" si="63"/>
        <v>1</v>
      </c>
      <c r="K1988" s="2">
        <v>2021</v>
      </c>
      <c r="L1988" s="2" t="s">
        <v>36</v>
      </c>
    </row>
    <row r="1989" spans="1:12" x14ac:dyDescent="0.2">
      <c r="A1989" s="1" t="s">
        <v>150</v>
      </c>
      <c r="B1989" s="2" t="s">
        <v>5078</v>
      </c>
      <c r="C1989" s="2" t="s">
        <v>15</v>
      </c>
      <c r="D1989" s="2" t="s">
        <v>5079</v>
      </c>
      <c r="E1989" s="2" t="s">
        <v>4991</v>
      </c>
      <c r="F1989" s="2">
        <v>58.29</v>
      </c>
      <c r="G1989" s="2">
        <v>41.71</v>
      </c>
      <c r="H1989" s="2" t="s">
        <v>26</v>
      </c>
      <c r="I1989" s="2" t="str">
        <f t="shared" si="62"/>
        <v/>
      </c>
      <c r="J1989" s="2">
        <f t="shared" si="63"/>
        <v>1</v>
      </c>
      <c r="K1989" s="2">
        <v>2020</v>
      </c>
      <c r="L1989" s="2" t="s">
        <v>49</v>
      </c>
    </row>
    <row r="1990" spans="1:12" x14ac:dyDescent="0.2">
      <c r="A1990" s="1" t="s">
        <v>511</v>
      </c>
      <c r="B1990" s="2" t="s">
        <v>1317</v>
      </c>
      <c r="C1990" s="2" t="s">
        <v>15</v>
      </c>
      <c r="D1990" s="2" t="s">
        <v>1961</v>
      </c>
      <c r="E1990" s="2" t="s">
        <v>1956</v>
      </c>
      <c r="F1990" s="2">
        <v>58.3</v>
      </c>
      <c r="G1990" s="2">
        <v>41.7</v>
      </c>
      <c r="H1990" s="2" t="s">
        <v>26</v>
      </c>
      <c r="I1990" s="2" t="str">
        <f t="shared" si="62"/>
        <v/>
      </c>
      <c r="J1990" s="2">
        <f t="shared" si="63"/>
        <v>1</v>
      </c>
      <c r="K1990" s="2">
        <v>2008</v>
      </c>
      <c r="L1990" s="2" t="s">
        <v>21</v>
      </c>
    </row>
    <row r="1991" spans="1:12" x14ac:dyDescent="0.2">
      <c r="A1991" s="1" t="s">
        <v>978</v>
      </c>
      <c r="B1991" s="2" t="s">
        <v>5227</v>
      </c>
      <c r="C1991" s="2" t="s">
        <v>15</v>
      </c>
      <c r="D1991" s="2" t="s">
        <v>5609</v>
      </c>
      <c r="E1991" s="2" t="s">
        <v>4991</v>
      </c>
      <c r="F1991" s="2">
        <v>58.3</v>
      </c>
      <c r="G1991" s="2">
        <v>41.7</v>
      </c>
      <c r="H1991" s="2" t="s">
        <v>26</v>
      </c>
      <c r="I1991" s="2" t="str">
        <f t="shared" si="62"/>
        <v/>
      </c>
      <c r="J1991" s="2">
        <f t="shared" si="63"/>
        <v>1</v>
      </c>
      <c r="K1991" s="2">
        <v>2000</v>
      </c>
      <c r="L1991" s="2" t="s">
        <v>21</v>
      </c>
    </row>
    <row r="1992" spans="1:12" x14ac:dyDescent="0.2">
      <c r="A1992" s="1" t="s">
        <v>60</v>
      </c>
      <c r="B1992" s="2" t="s">
        <v>61</v>
      </c>
      <c r="C1992" s="2" t="s">
        <v>15</v>
      </c>
      <c r="D1992" s="2" t="s">
        <v>3206</v>
      </c>
      <c r="E1992" s="2" t="s">
        <v>2175</v>
      </c>
      <c r="F1992" s="2">
        <v>58.3</v>
      </c>
      <c r="G1992" s="2">
        <v>41.7</v>
      </c>
      <c r="H1992" s="2" t="s">
        <v>26</v>
      </c>
      <c r="I1992" s="2" t="str">
        <f t="shared" si="62"/>
        <v/>
      </c>
      <c r="J1992" s="2">
        <f t="shared" si="63"/>
        <v>1</v>
      </c>
      <c r="K1992" s="2">
        <v>1990</v>
      </c>
      <c r="L1992" s="2" t="s">
        <v>21</v>
      </c>
    </row>
    <row r="1993" spans="1:12" x14ac:dyDescent="0.2">
      <c r="A1993" s="1" t="s">
        <v>13</v>
      </c>
      <c r="B1993" s="2" t="s">
        <v>997</v>
      </c>
      <c r="C1993" s="2" t="s">
        <v>15</v>
      </c>
      <c r="D1993" s="2" t="s">
        <v>998</v>
      </c>
      <c r="E1993" s="2" t="s">
        <v>395</v>
      </c>
      <c r="F1993" s="2">
        <v>58.3</v>
      </c>
      <c r="G1993" s="2">
        <v>41.7</v>
      </c>
      <c r="H1993" s="2" t="s">
        <v>19</v>
      </c>
      <c r="I1993" s="2">
        <f t="shared" si="62"/>
        <v>1</v>
      </c>
      <c r="J1993" s="2" t="str">
        <f t="shared" si="63"/>
        <v/>
      </c>
      <c r="K1993" s="2">
        <v>2006</v>
      </c>
      <c r="L1993" s="2" t="s">
        <v>21</v>
      </c>
    </row>
    <row r="1994" spans="1:12" x14ac:dyDescent="0.2">
      <c r="A1994" s="1" t="s">
        <v>13</v>
      </c>
      <c r="B1994" s="2" t="s">
        <v>1781</v>
      </c>
      <c r="C1994" s="2" t="s">
        <v>15</v>
      </c>
      <c r="D1994" s="2" t="s">
        <v>1782</v>
      </c>
      <c r="E1994" s="2" t="s">
        <v>1692</v>
      </c>
      <c r="F1994" s="2">
        <v>58.3</v>
      </c>
      <c r="G1994" s="2">
        <v>41.7</v>
      </c>
      <c r="H1994" s="2" t="s">
        <v>26</v>
      </c>
      <c r="I1994" s="2" t="str">
        <f t="shared" si="62"/>
        <v/>
      </c>
      <c r="J1994" s="2">
        <f t="shared" si="63"/>
        <v>1</v>
      </c>
      <c r="K1994" s="2">
        <v>2004</v>
      </c>
      <c r="L1994" s="2" t="s">
        <v>49</v>
      </c>
    </row>
    <row r="1995" spans="1:12" x14ac:dyDescent="0.2">
      <c r="A1995" s="1" t="s">
        <v>13</v>
      </c>
      <c r="B1995" s="2" t="s">
        <v>1910</v>
      </c>
      <c r="C1995" s="2" t="s">
        <v>15</v>
      </c>
      <c r="D1995" s="2" t="s">
        <v>3122</v>
      </c>
      <c r="E1995" s="2" t="s">
        <v>2175</v>
      </c>
      <c r="F1995" s="2">
        <v>58.3</v>
      </c>
      <c r="G1995" s="2">
        <v>41.7</v>
      </c>
      <c r="H1995" s="2" t="s">
        <v>19</v>
      </c>
      <c r="I1995" s="2">
        <f t="shared" si="62"/>
        <v>1</v>
      </c>
      <c r="J1995" s="2" t="str">
        <f t="shared" si="63"/>
        <v/>
      </c>
      <c r="K1995" s="2">
        <v>2003</v>
      </c>
      <c r="L1995" s="2" t="s">
        <v>36</v>
      </c>
    </row>
    <row r="1996" spans="1:12" x14ac:dyDescent="0.2">
      <c r="A1996" s="1" t="s">
        <v>287</v>
      </c>
      <c r="B1996" s="2" t="s">
        <v>3713</v>
      </c>
      <c r="C1996" s="2" t="s">
        <v>24</v>
      </c>
      <c r="D1996" s="4">
        <v>70000000</v>
      </c>
      <c r="E1996" s="2" t="s">
        <v>3438</v>
      </c>
      <c r="F1996" s="2">
        <v>58.3</v>
      </c>
      <c r="G1996" s="2">
        <v>41.7</v>
      </c>
      <c r="H1996" s="2" t="s">
        <v>19</v>
      </c>
      <c r="I1996" s="2">
        <f t="shared" si="62"/>
        <v>1</v>
      </c>
      <c r="J1996" s="2" t="str">
        <f t="shared" si="63"/>
        <v/>
      </c>
      <c r="K1996" s="2">
        <v>2014</v>
      </c>
      <c r="L1996" s="2" t="s">
        <v>21</v>
      </c>
    </row>
    <row r="1997" spans="1:12" x14ac:dyDescent="0.2">
      <c r="A1997" s="1" t="s">
        <v>290</v>
      </c>
      <c r="B1997" s="2" t="s">
        <v>4637</v>
      </c>
      <c r="C1997" s="2" t="s">
        <v>24</v>
      </c>
      <c r="D1997" s="4">
        <v>4000000</v>
      </c>
      <c r="E1997" s="2" t="s">
        <v>3438</v>
      </c>
      <c r="F1997" s="2">
        <v>58.3</v>
      </c>
      <c r="G1997" s="2">
        <v>41.7</v>
      </c>
      <c r="H1997" s="2" t="s">
        <v>26</v>
      </c>
      <c r="I1997" s="2" t="str">
        <f t="shared" si="62"/>
        <v/>
      </c>
      <c r="J1997" s="2">
        <f t="shared" si="63"/>
        <v>1</v>
      </c>
      <c r="K1997" s="2">
        <v>2004</v>
      </c>
      <c r="L1997" s="2" t="s">
        <v>49</v>
      </c>
    </row>
    <row r="1998" spans="1:12" x14ac:dyDescent="0.2">
      <c r="A1998" s="1" t="s">
        <v>22</v>
      </c>
      <c r="B1998" s="2" t="s">
        <v>3630</v>
      </c>
      <c r="C1998" s="2" t="s">
        <v>24</v>
      </c>
      <c r="D1998" s="4">
        <v>9900000</v>
      </c>
      <c r="E1998" s="2" t="s">
        <v>3438</v>
      </c>
      <c r="F1998" s="2">
        <v>58.3</v>
      </c>
      <c r="G1998" s="2">
        <v>41.7</v>
      </c>
      <c r="H1998" s="2" t="s">
        <v>19</v>
      </c>
      <c r="I1998" s="2">
        <f t="shared" si="62"/>
        <v>1</v>
      </c>
      <c r="J1998" s="2" t="str">
        <f t="shared" si="63"/>
        <v/>
      </c>
      <c r="K1998" s="2">
        <v>2006</v>
      </c>
      <c r="L1998" s="2" t="s">
        <v>49</v>
      </c>
    </row>
    <row r="1999" spans="1:12" x14ac:dyDescent="0.2">
      <c r="A1999" s="1" t="s">
        <v>22</v>
      </c>
      <c r="B1999" s="2" t="s">
        <v>3900</v>
      </c>
      <c r="C1999" s="2" t="s">
        <v>24</v>
      </c>
      <c r="D1999" s="4">
        <v>29200000</v>
      </c>
      <c r="E1999" s="2" t="s">
        <v>3438</v>
      </c>
      <c r="F1999" s="2">
        <v>58.3</v>
      </c>
      <c r="G1999" s="2">
        <v>41.7</v>
      </c>
      <c r="H1999" s="2" t="s">
        <v>26</v>
      </c>
      <c r="I1999" s="2" t="str">
        <f t="shared" si="62"/>
        <v/>
      </c>
      <c r="J1999" s="2">
        <f t="shared" si="63"/>
        <v>1</v>
      </c>
      <c r="K1999" s="2">
        <v>2005</v>
      </c>
      <c r="L1999" s="2" t="s">
        <v>77</v>
      </c>
    </row>
    <row r="2000" spans="1:12" x14ac:dyDescent="0.2">
      <c r="A2000" s="1" t="s">
        <v>363</v>
      </c>
      <c r="B2000" s="2" t="s">
        <v>474</v>
      </c>
      <c r="C2000" s="2" t="s">
        <v>15</v>
      </c>
      <c r="D2000" s="2" t="s">
        <v>807</v>
      </c>
      <c r="E2000" s="2" t="s">
        <v>395</v>
      </c>
      <c r="F2000" s="2">
        <v>58.3</v>
      </c>
      <c r="G2000" s="2">
        <v>41.7</v>
      </c>
      <c r="H2000" s="2" t="s">
        <v>19</v>
      </c>
      <c r="I2000" s="2">
        <f t="shared" si="62"/>
        <v>1</v>
      </c>
      <c r="J2000" s="2" t="str">
        <f t="shared" si="63"/>
        <v/>
      </c>
      <c r="K2000" s="2">
        <v>2010</v>
      </c>
      <c r="L2000" s="2" t="s">
        <v>49</v>
      </c>
    </row>
    <row r="2001" spans="1:12" x14ac:dyDescent="0.2">
      <c r="A2001" s="1" t="s">
        <v>79</v>
      </c>
      <c r="B2001" s="2" t="s">
        <v>5514</v>
      </c>
      <c r="C2001" s="2" t="s">
        <v>15</v>
      </c>
      <c r="D2001" s="2" t="s">
        <v>5580</v>
      </c>
      <c r="E2001" s="2" t="s">
        <v>4991</v>
      </c>
      <c r="F2001" s="2">
        <v>58.3</v>
      </c>
      <c r="G2001" s="2">
        <v>41.7</v>
      </c>
      <c r="H2001" s="2" t="s">
        <v>26</v>
      </c>
      <c r="I2001" s="2" t="str">
        <f t="shared" si="62"/>
        <v/>
      </c>
      <c r="J2001" s="2">
        <f t="shared" si="63"/>
        <v>1</v>
      </c>
      <c r="K2001" s="2">
        <v>2002</v>
      </c>
      <c r="L2001" s="2" t="s">
        <v>21</v>
      </c>
    </row>
    <row r="2002" spans="1:12" x14ac:dyDescent="0.2">
      <c r="A2002" s="1" t="s">
        <v>293</v>
      </c>
      <c r="B2002" s="2" t="s">
        <v>753</v>
      </c>
      <c r="C2002" s="2" t="s">
        <v>42</v>
      </c>
      <c r="D2002" s="2" t="s">
        <v>754</v>
      </c>
      <c r="E2002" s="2" t="s">
        <v>395</v>
      </c>
      <c r="F2002" s="2">
        <v>58.3</v>
      </c>
      <c r="G2002" s="2">
        <v>41.7</v>
      </c>
      <c r="H2002" s="2" t="s">
        <v>19</v>
      </c>
      <c r="I2002" s="2">
        <f t="shared" si="62"/>
        <v>1</v>
      </c>
      <c r="J2002" s="2" t="str">
        <f t="shared" si="63"/>
        <v/>
      </c>
      <c r="K2002" s="2">
        <v>2010</v>
      </c>
      <c r="L2002" s="2" t="s">
        <v>21</v>
      </c>
    </row>
    <row r="2003" spans="1:12" x14ac:dyDescent="0.2">
      <c r="A2003" s="1" t="s">
        <v>293</v>
      </c>
      <c r="B2003" s="2" t="s">
        <v>3689</v>
      </c>
      <c r="C2003" s="2" t="s">
        <v>24</v>
      </c>
      <c r="D2003" s="4">
        <v>10000000</v>
      </c>
      <c r="E2003" s="2" t="s">
        <v>3438</v>
      </c>
      <c r="F2003" s="2">
        <v>58.3</v>
      </c>
      <c r="G2003" s="2">
        <v>41.7</v>
      </c>
      <c r="H2003" s="2" t="s">
        <v>19</v>
      </c>
      <c r="I2003" s="2">
        <f t="shared" si="62"/>
        <v>1</v>
      </c>
      <c r="J2003" s="2" t="str">
        <f t="shared" si="63"/>
        <v/>
      </c>
      <c r="K2003" s="2">
        <v>2002</v>
      </c>
      <c r="L2003" s="2" t="s">
        <v>49</v>
      </c>
    </row>
    <row r="2004" spans="1:12" x14ac:dyDescent="0.2">
      <c r="A2004" s="1" t="s">
        <v>100</v>
      </c>
      <c r="B2004" s="2" t="s">
        <v>134</v>
      </c>
      <c r="C2004" s="2" t="s">
        <v>15</v>
      </c>
      <c r="D2004" s="2" t="s">
        <v>4944</v>
      </c>
      <c r="E2004" s="2" t="s">
        <v>4917</v>
      </c>
      <c r="F2004" s="2">
        <v>58.3</v>
      </c>
      <c r="G2004" s="2">
        <v>41.7</v>
      </c>
      <c r="H2004" s="2" t="s">
        <v>26</v>
      </c>
      <c r="I2004" s="2" t="str">
        <f t="shared" si="62"/>
        <v/>
      </c>
      <c r="J2004" s="2">
        <f t="shared" si="63"/>
        <v>1</v>
      </c>
      <c r="K2004" s="2">
        <v>2002</v>
      </c>
      <c r="L2004" s="2" t="s">
        <v>49</v>
      </c>
    </row>
    <row r="2005" spans="1:12" x14ac:dyDescent="0.2">
      <c r="A2005" s="1" t="s">
        <v>23</v>
      </c>
      <c r="B2005" s="2" t="s">
        <v>23</v>
      </c>
      <c r="C2005" s="2" t="s">
        <v>24</v>
      </c>
      <c r="D2005" s="4">
        <v>750000000</v>
      </c>
      <c r="E2005" s="2" t="s">
        <v>4810</v>
      </c>
      <c r="F2005" s="2">
        <v>58.3</v>
      </c>
      <c r="G2005" s="2">
        <v>41.7</v>
      </c>
      <c r="H2005" s="2" t="s">
        <v>19</v>
      </c>
      <c r="I2005" s="2">
        <f t="shared" si="62"/>
        <v>1</v>
      </c>
      <c r="J2005" s="2" t="str">
        <f t="shared" si="63"/>
        <v/>
      </c>
      <c r="K2005" s="2">
        <v>2004</v>
      </c>
      <c r="L2005" s="2" t="s">
        <v>21</v>
      </c>
    </row>
    <row r="2006" spans="1:12" x14ac:dyDescent="0.2">
      <c r="A2006" s="1" t="s">
        <v>111</v>
      </c>
      <c r="B2006" s="2" t="s">
        <v>1954</v>
      </c>
      <c r="C2006" s="2" t="s">
        <v>15</v>
      </c>
      <c r="D2006" s="2" t="s">
        <v>1595</v>
      </c>
      <c r="E2006" s="2" t="s">
        <v>1811</v>
      </c>
      <c r="F2006" s="2">
        <v>58.3</v>
      </c>
      <c r="G2006" s="2">
        <v>41.7</v>
      </c>
      <c r="H2006" s="2" t="s">
        <v>26</v>
      </c>
      <c r="I2006" s="2" t="str">
        <f t="shared" si="62"/>
        <v/>
      </c>
      <c r="J2006" s="2">
        <f t="shared" si="63"/>
        <v>1</v>
      </c>
      <c r="K2006" s="2">
        <v>1990</v>
      </c>
      <c r="L2006" s="2" t="s">
        <v>21</v>
      </c>
    </row>
    <row r="2007" spans="1:12" x14ac:dyDescent="0.2">
      <c r="A2007" s="1" t="s">
        <v>22</v>
      </c>
      <c r="B2007" s="2" t="s">
        <v>3506</v>
      </c>
      <c r="C2007" s="2" t="s">
        <v>24</v>
      </c>
      <c r="D2007" s="2">
        <v>30500000</v>
      </c>
      <c r="E2007" s="2" t="s">
        <v>3438</v>
      </c>
      <c r="F2007" s="2">
        <v>58.35</v>
      </c>
      <c r="G2007" s="2">
        <v>41.65</v>
      </c>
      <c r="H2007" s="2" t="s">
        <v>19</v>
      </c>
      <c r="I2007" s="2">
        <f t="shared" si="62"/>
        <v>1</v>
      </c>
      <c r="J2007" s="2" t="str">
        <f t="shared" si="63"/>
        <v/>
      </c>
      <c r="K2007" s="2">
        <v>2020</v>
      </c>
      <c r="L2007" s="2" t="s">
        <v>21</v>
      </c>
    </row>
    <row r="2008" spans="1:12" x14ac:dyDescent="0.2">
      <c r="A2008" s="1" t="s">
        <v>52</v>
      </c>
      <c r="B2008" s="2" t="s">
        <v>3436</v>
      </c>
      <c r="C2008" s="2" t="s">
        <v>24</v>
      </c>
      <c r="D2008" s="2">
        <v>98000000</v>
      </c>
      <c r="E2008" s="2" t="s">
        <v>3438</v>
      </c>
      <c r="F2008" s="2">
        <v>58.35</v>
      </c>
      <c r="G2008" s="2">
        <v>41.65</v>
      </c>
      <c r="H2008" s="2" t="s">
        <v>19</v>
      </c>
      <c r="I2008" s="2">
        <f t="shared" si="62"/>
        <v>1</v>
      </c>
      <c r="J2008" s="2" t="str">
        <f t="shared" si="63"/>
        <v/>
      </c>
      <c r="K2008" s="2">
        <v>2020</v>
      </c>
      <c r="L2008" s="2" t="s">
        <v>49</v>
      </c>
    </row>
    <row r="2009" spans="1:12" x14ac:dyDescent="0.2">
      <c r="A2009" s="1" t="s">
        <v>79</v>
      </c>
      <c r="B2009" s="2" t="s">
        <v>1665</v>
      </c>
      <c r="C2009" s="2" t="s">
        <v>15</v>
      </c>
      <c r="D2009" s="2" t="s">
        <v>2796</v>
      </c>
      <c r="E2009" s="2" t="s">
        <v>2175</v>
      </c>
      <c r="F2009" s="2">
        <v>58.37</v>
      </c>
      <c r="G2009" s="2">
        <v>41.63</v>
      </c>
      <c r="H2009" s="2" t="s">
        <v>26</v>
      </c>
      <c r="I2009" s="2" t="str">
        <f t="shared" si="62"/>
        <v/>
      </c>
      <c r="J2009" s="2">
        <f t="shared" si="63"/>
        <v>1</v>
      </c>
      <c r="K2009" s="2">
        <v>2016</v>
      </c>
      <c r="L2009" s="2" t="s">
        <v>21</v>
      </c>
    </row>
    <row r="2010" spans="1:12" x14ac:dyDescent="0.2">
      <c r="A2010" s="1" t="s">
        <v>111</v>
      </c>
      <c r="B2010" s="2" t="s">
        <v>1122</v>
      </c>
      <c r="C2010" s="2" t="s">
        <v>15</v>
      </c>
      <c r="D2010" s="2" t="s">
        <v>2888</v>
      </c>
      <c r="E2010" s="2" t="s">
        <v>2175</v>
      </c>
      <c r="F2010" s="2">
        <v>58.37</v>
      </c>
      <c r="G2010" s="2">
        <v>41.63</v>
      </c>
      <c r="H2010" s="2" t="s">
        <v>19</v>
      </c>
      <c r="I2010" s="2">
        <f t="shared" si="62"/>
        <v>1</v>
      </c>
      <c r="J2010" s="2" t="str">
        <f t="shared" si="63"/>
        <v/>
      </c>
      <c r="K2010" s="2">
        <v>2016</v>
      </c>
      <c r="L2010" s="2" t="s">
        <v>21</v>
      </c>
    </row>
    <row r="2011" spans="1:12" x14ac:dyDescent="0.2">
      <c r="A2011" s="1" t="s">
        <v>177</v>
      </c>
      <c r="B2011" s="2" t="s">
        <v>480</v>
      </c>
      <c r="C2011" s="2" t="s">
        <v>15</v>
      </c>
      <c r="D2011" s="2" t="s">
        <v>2833</v>
      </c>
      <c r="E2011" s="2" t="s">
        <v>2175</v>
      </c>
      <c r="F2011" s="2">
        <v>58.38</v>
      </c>
      <c r="G2011" s="2">
        <v>41.62</v>
      </c>
      <c r="H2011" s="2" t="s">
        <v>19</v>
      </c>
      <c r="I2011" s="2">
        <f t="shared" si="62"/>
        <v>1</v>
      </c>
      <c r="J2011" s="2" t="str">
        <f t="shared" si="63"/>
        <v/>
      </c>
      <c r="K2011" s="2">
        <v>2016</v>
      </c>
      <c r="L2011" s="2" t="s">
        <v>21</v>
      </c>
    </row>
    <row r="2012" spans="1:12" x14ac:dyDescent="0.2">
      <c r="A2012" s="1" t="s">
        <v>568</v>
      </c>
      <c r="B2012" s="2" t="s">
        <v>569</v>
      </c>
      <c r="C2012" s="2" t="s">
        <v>15</v>
      </c>
      <c r="D2012" s="2" t="s">
        <v>570</v>
      </c>
      <c r="E2012" s="2" t="s">
        <v>395</v>
      </c>
      <c r="F2012" s="2">
        <v>58.4</v>
      </c>
      <c r="G2012" s="2">
        <v>41.6</v>
      </c>
      <c r="H2012" s="2" t="s">
        <v>19</v>
      </c>
      <c r="I2012" s="2">
        <f t="shared" si="62"/>
        <v>1</v>
      </c>
      <c r="J2012" s="2" t="str">
        <f t="shared" si="63"/>
        <v/>
      </c>
      <c r="K2012" s="2">
        <v>2012</v>
      </c>
      <c r="L2012" s="2" t="s">
        <v>21</v>
      </c>
    </row>
    <row r="2013" spans="1:12" x14ac:dyDescent="0.2">
      <c r="A2013" s="1" t="s">
        <v>205</v>
      </c>
      <c r="B2013" s="2" t="s">
        <v>4524</v>
      </c>
      <c r="C2013" s="2" t="s">
        <v>24</v>
      </c>
      <c r="D2013" s="4">
        <v>19700000</v>
      </c>
      <c r="E2013" s="2" t="s">
        <v>3438</v>
      </c>
      <c r="F2013" s="2">
        <v>58.4</v>
      </c>
      <c r="G2013" s="2">
        <v>41.6</v>
      </c>
      <c r="H2013" s="2" t="s">
        <v>19</v>
      </c>
      <c r="I2013" s="2">
        <f t="shared" si="62"/>
        <v>1</v>
      </c>
      <c r="J2013" s="2" t="str">
        <f t="shared" si="63"/>
        <v/>
      </c>
      <c r="K2013" s="2">
        <v>2006</v>
      </c>
      <c r="L2013" s="2" t="s">
        <v>49</v>
      </c>
    </row>
    <row r="2014" spans="1:12" x14ac:dyDescent="0.2">
      <c r="A2014" s="1" t="s">
        <v>420</v>
      </c>
      <c r="B2014" s="2" t="s">
        <v>2724</v>
      </c>
      <c r="C2014" s="2" t="s">
        <v>15</v>
      </c>
      <c r="D2014" s="2" t="s">
        <v>2725</v>
      </c>
      <c r="E2014" s="2" t="s">
        <v>2175</v>
      </c>
      <c r="F2014" s="2">
        <v>58.4</v>
      </c>
      <c r="G2014" s="2">
        <v>41.6</v>
      </c>
      <c r="H2014" s="2" t="s">
        <v>19</v>
      </c>
      <c r="I2014" s="2">
        <f t="shared" si="62"/>
        <v>1</v>
      </c>
      <c r="J2014" s="2" t="str">
        <f t="shared" si="63"/>
        <v/>
      </c>
      <c r="K2014" s="2">
        <v>2017</v>
      </c>
      <c r="L2014" s="2" t="s">
        <v>36</v>
      </c>
    </row>
    <row r="2015" spans="1:12" x14ac:dyDescent="0.2">
      <c r="A2015" s="1" t="s">
        <v>13</v>
      </c>
      <c r="B2015" s="2" t="s">
        <v>930</v>
      </c>
      <c r="C2015" s="2" t="s">
        <v>15</v>
      </c>
      <c r="D2015" s="2" t="s">
        <v>931</v>
      </c>
      <c r="E2015" s="2" t="s">
        <v>395</v>
      </c>
      <c r="F2015" s="2">
        <v>58.4</v>
      </c>
      <c r="G2015" s="2">
        <v>41.6</v>
      </c>
      <c r="H2015" s="2" t="s">
        <v>19</v>
      </c>
      <c r="I2015" s="2">
        <f t="shared" si="62"/>
        <v>1</v>
      </c>
      <c r="J2015" s="2" t="str">
        <f t="shared" si="63"/>
        <v/>
      </c>
      <c r="K2015" s="2">
        <v>2008</v>
      </c>
      <c r="L2015" s="2" t="s">
        <v>49</v>
      </c>
    </row>
    <row r="2016" spans="1:12" x14ac:dyDescent="0.2">
      <c r="A2016" s="1" t="s">
        <v>13</v>
      </c>
      <c r="B2016" s="2" t="s">
        <v>4075</v>
      </c>
      <c r="C2016" s="2" t="s">
        <v>24</v>
      </c>
      <c r="D2016" s="4">
        <v>148000000</v>
      </c>
      <c r="E2016" s="2" t="s">
        <v>3438</v>
      </c>
      <c r="F2016" s="2">
        <v>58.4</v>
      </c>
      <c r="G2016" s="2">
        <v>41.6</v>
      </c>
      <c r="H2016" s="2" t="s">
        <v>19</v>
      </c>
      <c r="I2016" s="2">
        <f t="shared" si="62"/>
        <v>1</v>
      </c>
      <c r="J2016" s="2" t="str">
        <f t="shared" si="63"/>
        <v/>
      </c>
      <c r="K2016" s="2">
        <v>2014</v>
      </c>
      <c r="L2016" s="2" t="s">
        <v>21</v>
      </c>
    </row>
    <row r="2017" spans="1:12" x14ac:dyDescent="0.2">
      <c r="A2017" s="1" t="s">
        <v>13</v>
      </c>
      <c r="B2017" s="2" t="s">
        <v>5715</v>
      </c>
      <c r="C2017" s="2" t="s">
        <v>24</v>
      </c>
      <c r="D2017" s="4">
        <v>135000000</v>
      </c>
      <c r="E2017" s="2" t="s">
        <v>5690</v>
      </c>
      <c r="F2017" s="2">
        <v>58.4</v>
      </c>
      <c r="G2017" s="2">
        <v>41.6</v>
      </c>
      <c r="H2017" s="2" t="s">
        <v>19</v>
      </c>
      <c r="I2017" s="2">
        <f t="shared" si="62"/>
        <v>1</v>
      </c>
      <c r="J2017" s="2" t="str">
        <f t="shared" si="63"/>
        <v/>
      </c>
      <c r="K2017" s="2">
        <v>2004</v>
      </c>
      <c r="L2017" s="2" t="s">
        <v>21</v>
      </c>
    </row>
    <row r="2018" spans="1:12" x14ac:dyDescent="0.2">
      <c r="A2018" s="1" t="s">
        <v>79</v>
      </c>
      <c r="B2018" s="2" t="s">
        <v>3507</v>
      </c>
      <c r="C2018" s="2" t="s">
        <v>24</v>
      </c>
      <c r="D2018" s="4">
        <v>5500000</v>
      </c>
      <c r="E2018" s="2" t="s">
        <v>3438</v>
      </c>
      <c r="F2018" s="2">
        <v>58.4</v>
      </c>
      <c r="G2018" s="2">
        <v>41.6</v>
      </c>
      <c r="H2018" s="2" t="s">
        <v>19</v>
      </c>
      <c r="I2018" s="2">
        <f t="shared" si="62"/>
        <v>1</v>
      </c>
      <c r="J2018" s="2" t="str">
        <f t="shared" si="63"/>
        <v/>
      </c>
      <c r="K2018" s="2">
        <v>2010</v>
      </c>
      <c r="L2018" s="2" t="s">
        <v>21</v>
      </c>
    </row>
    <row r="2019" spans="1:12" x14ac:dyDescent="0.2">
      <c r="A2019" s="1" t="s">
        <v>91</v>
      </c>
      <c r="B2019" s="2" t="s">
        <v>4792</v>
      </c>
      <c r="C2019" s="2" t="s">
        <v>15</v>
      </c>
      <c r="D2019" s="2" t="s">
        <v>4793</v>
      </c>
      <c r="E2019" s="2" t="s">
        <v>3438</v>
      </c>
      <c r="F2019" s="2">
        <v>58.4</v>
      </c>
      <c r="G2019" s="2">
        <v>41.6</v>
      </c>
      <c r="H2019" s="2" t="s">
        <v>26</v>
      </c>
      <c r="I2019" s="2" t="str">
        <f t="shared" si="62"/>
        <v/>
      </c>
      <c r="J2019" s="2">
        <f t="shared" si="63"/>
        <v>1</v>
      </c>
      <c r="K2019" s="2">
        <v>1990</v>
      </c>
      <c r="L2019" s="2" t="s">
        <v>21</v>
      </c>
    </row>
    <row r="2020" spans="1:12" x14ac:dyDescent="0.2">
      <c r="A2020" s="1" t="s">
        <v>52</v>
      </c>
      <c r="B2020" s="2" t="s">
        <v>3810</v>
      </c>
      <c r="C2020" s="2" t="s">
        <v>15</v>
      </c>
      <c r="D2020" s="2" t="s">
        <v>4307</v>
      </c>
      <c r="E2020" s="2" t="s">
        <v>3438</v>
      </c>
      <c r="F2020" s="2">
        <v>58.4</v>
      </c>
      <c r="G2020" s="2">
        <v>41.6</v>
      </c>
      <c r="H2020" s="2" t="s">
        <v>26</v>
      </c>
      <c r="I2020" s="2" t="str">
        <f t="shared" si="62"/>
        <v/>
      </c>
      <c r="J2020" s="2">
        <f t="shared" si="63"/>
        <v>1</v>
      </c>
      <c r="K2020" s="2">
        <v>2010</v>
      </c>
      <c r="L2020" s="2" t="s">
        <v>21</v>
      </c>
    </row>
    <row r="2021" spans="1:12" x14ac:dyDescent="0.2">
      <c r="A2021" s="1" t="s">
        <v>205</v>
      </c>
      <c r="B2021" s="2" t="s">
        <v>1632</v>
      </c>
      <c r="C2021" s="2" t="s">
        <v>15</v>
      </c>
      <c r="D2021" s="2" t="s">
        <v>2194</v>
      </c>
      <c r="E2021" s="2" t="s">
        <v>2175</v>
      </c>
      <c r="F2021" s="2">
        <v>58.45</v>
      </c>
      <c r="G2021" s="2">
        <v>41.55</v>
      </c>
      <c r="H2021" s="2" t="s">
        <v>19</v>
      </c>
      <c r="I2021" s="2">
        <f t="shared" si="62"/>
        <v>1</v>
      </c>
      <c r="J2021" s="2" t="str">
        <f t="shared" si="63"/>
        <v/>
      </c>
      <c r="K2021" s="2">
        <v>2020</v>
      </c>
      <c r="L2021" s="2" t="s">
        <v>21</v>
      </c>
    </row>
    <row r="2022" spans="1:12" x14ac:dyDescent="0.2">
      <c r="A2022" s="1" t="s">
        <v>66</v>
      </c>
      <c r="B2022" s="2" t="s">
        <v>2056</v>
      </c>
      <c r="C2022" s="2" t="s">
        <v>15</v>
      </c>
      <c r="D2022" s="2" t="s">
        <v>2057</v>
      </c>
      <c r="E2022" s="2" t="s">
        <v>1978</v>
      </c>
      <c r="F2022" s="2">
        <v>58.45</v>
      </c>
      <c r="G2022" s="2">
        <v>41.55</v>
      </c>
      <c r="H2022" s="2" t="s">
        <v>26</v>
      </c>
      <c r="I2022" s="2" t="str">
        <f t="shared" si="62"/>
        <v/>
      </c>
      <c r="J2022" s="2">
        <f t="shared" si="63"/>
        <v>1</v>
      </c>
      <c r="K2022" s="2">
        <v>2007</v>
      </c>
      <c r="L2022" s="2" t="s">
        <v>36</v>
      </c>
    </row>
    <row r="2023" spans="1:12" x14ac:dyDescent="0.2">
      <c r="A2023" s="1" t="s">
        <v>13</v>
      </c>
      <c r="B2023" s="2" t="s">
        <v>5727</v>
      </c>
      <c r="C2023" s="2" t="s">
        <v>24</v>
      </c>
      <c r="D2023" s="4">
        <v>230000000</v>
      </c>
      <c r="E2023" s="2" t="s">
        <v>5690</v>
      </c>
      <c r="F2023" s="2">
        <v>58.46</v>
      </c>
      <c r="G2023" s="2">
        <v>41.54</v>
      </c>
      <c r="H2023" s="2" t="s">
        <v>19</v>
      </c>
      <c r="I2023" s="2">
        <f t="shared" si="62"/>
        <v>1</v>
      </c>
      <c r="J2023" s="2" t="str">
        <f t="shared" si="63"/>
        <v/>
      </c>
      <c r="K2023" s="2">
        <v>2016</v>
      </c>
      <c r="L2023" s="2" t="s">
        <v>49</v>
      </c>
    </row>
    <row r="2024" spans="1:12" x14ac:dyDescent="0.2">
      <c r="A2024" s="1" t="s">
        <v>91</v>
      </c>
      <c r="B2024" s="2" t="s">
        <v>2926</v>
      </c>
      <c r="C2024" s="2" t="s">
        <v>15</v>
      </c>
      <c r="D2024" s="2" t="s">
        <v>4478</v>
      </c>
      <c r="E2024" s="2" t="s">
        <v>3438</v>
      </c>
      <c r="F2024" s="2">
        <v>58.48</v>
      </c>
      <c r="G2024" s="2">
        <v>41.52</v>
      </c>
      <c r="H2024" s="2" t="s">
        <v>26</v>
      </c>
      <c r="I2024" s="2" t="str">
        <f t="shared" si="62"/>
        <v/>
      </c>
      <c r="J2024" s="2">
        <f t="shared" si="63"/>
        <v>1</v>
      </c>
      <c r="K2024" s="2">
        <v>2007</v>
      </c>
      <c r="L2024" s="2" t="s">
        <v>36</v>
      </c>
    </row>
    <row r="2025" spans="1:12" x14ac:dyDescent="0.2">
      <c r="A2025" s="1" t="s">
        <v>290</v>
      </c>
      <c r="B2025" s="2" t="s">
        <v>3603</v>
      </c>
      <c r="C2025" s="2" t="s">
        <v>24</v>
      </c>
      <c r="D2025" s="2">
        <v>3400000</v>
      </c>
      <c r="E2025" s="2" t="s">
        <v>3438</v>
      </c>
      <c r="F2025" s="2">
        <v>58.49</v>
      </c>
      <c r="G2025" s="2">
        <v>41.51</v>
      </c>
      <c r="H2025" s="2" t="s">
        <v>19</v>
      </c>
      <c r="I2025" s="2">
        <f t="shared" si="62"/>
        <v>1</v>
      </c>
      <c r="J2025" s="2" t="str">
        <f t="shared" si="63"/>
        <v/>
      </c>
      <c r="K2025" s="2">
        <v>2020</v>
      </c>
      <c r="L2025" s="2" t="s">
        <v>49</v>
      </c>
    </row>
    <row r="2026" spans="1:12" x14ac:dyDescent="0.2">
      <c r="A2026" s="1" t="s">
        <v>205</v>
      </c>
      <c r="B2026" s="2" t="s">
        <v>278</v>
      </c>
      <c r="C2026" s="2" t="s">
        <v>42</v>
      </c>
      <c r="D2026" s="2" t="s">
        <v>698</v>
      </c>
      <c r="E2026" s="2" t="s">
        <v>395</v>
      </c>
      <c r="F2026" s="2">
        <v>58.5</v>
      </c>
      <c r="G2026" s="2">
        <v>41.5</v>
      </c>
      <c r="H2026" s="2" t="s">
        <v>19</v>
      </c>
      <c r="I2026" s="2">
        <f t="shared" si="62"/>
        <v>1</v>
      </c>
      <c r="J2026" s="2" t="str">
        <f t="shared" si="63"/>
        <v/>
      </c>
      <c r="K2026" s="2">
        <v>2010</v>
      </c>
      <c r="L2026" s="2" t="s">
        <v>21</v>
      </c>
    </row>
    <row r="2027" spans="1:12" x14ac:dyDescent="0.2">
      <c r="A2027" s="1" t="s">
        <v>205</v>
      </c>
      <c r="B2027" s="2" t="s">
        <v>530</v>
      </c>
      <c r="C2027" s="2" t="s">
        <v>15</v>
      </c>
      <c r="D2027" s="2" t="s">
        <v>1356</v>
      </c>
      <c r="E2027" s="2" t="s">
        <v>395</v>
      </c>
      <c r="F2027" s="2">
        <v>58.5</v>
      </c>
      <c r="G2027" s="2">
        <v>41.5</v>
      </c>
      <c r="H2027" s="2" t="s">
        <v>19</v>
      </c>
      <c r="I2027" s="2">
        <f t="shared" si="62"/>
        <v>1</v>
      </c>
      <c r="J2027" s="2" t="str">
        <f t="shared" si="63"/>
        <v/>
      </c>
      <c r="K2027" s="2">
        <v>1998</v>
      </c>
      <c r="L2027" s="2" t="s">
        <v>21</v>
      </c>
    </row>
    <row r="2028" spans="1:12" x14ac:dyDescent="0.2">
      <c r="A2028" s="1" t="s">
        <v>122</v>
      </c>
      <c r="B2028" s="2" t="s">
        <v>4392</v>
      </c>
      <c r="C2028" s="2" t="s">
        <v>24</v>
      </c>
      <c r="D2028" s="4">
        <v>64500000</v>
      </c>
      <c r="E2028" s="2" t="s">
        <v>3438</v>
      </c>
      <c r="F2028" s="2">
        <v>58.5</v>
      </c>
      <c r="G2028" s="2">
        <v>41.5</v>
      </c>
      <c r="H2028" s="2" t="s">
        <v>19</v>
      </c>
      <c r="I2028" s="2">
        <f t="shared" si="62"/>
        <v>1</v>
      </c>
      <c r="J2028" s="2" t="str">
        <f t="shared" si="63"/>
        <v/>
      </c>
      <c r="K2028" s="2">
        <v>2008</v>
      </c>
      <c r="L2028" s="2" t="s">
        <v>21</v>
      </c>
    </row>
    <row r="2029" spans="1:12" x14ac:dyDescent="0.2">
      <c r="A2029" s="1" t="s">
        <v>13</v>
      </c>
      <c r="B2029" s="2" t="s">
        <v>3704</v>
      </c>
      <c r="C2029" s="2" t="s">
        <v>24</v>
      </c>
      <c r="D2029" s="4">
        <v>221000000</v>
      </c>
      <c r="E2029" s="2" t="s">
        <v>5690</v>
      </c>
      <c r="F2029" s="2">
        <v>58.5</v>
      </c>
      <c r="G2029" s="2">
        <v>41.5</v>
      </c>
      <c r="H2029" s="2" t="s">
        <v>19</v>
      </c>
      <c r="I2029" s="2">
        <f t="shared" si="62"/>
        <v>1</v>
      </c>
      <c r="J2029" s="2" t="str">
        <f t="shared" si="63"/>
        <v/>
      </c>
      <c r="K2029" s="2">
        <v>2001</v>
      </c>
      <c r="L2029" s="2" t="s">
        <v>36</v>
      </c>
    </row>
    <row r="2030" spans="1:12" x14ac:dyDescent="0.2">
      <c r="A2030" s="1" t="s">
        <v>137</v>
      </c>
      <c r="B2030" s="2" t="s">
        <v>4598</v>
      </c>
      <c r="C2030" s="2" t="s">
        <v>24</v>
      </c>
      <c r="D2030" s="4">
        <v>11100000</v>
      </c>
      <c r="E2030" s="2" t="s">
        <v>3438</v>
      </c>
      <c r="F2030" s="2">
        <v>58.5</v>
      </c>
      <c r="G2030" s="2">
        <v>41.5</v>
      </c>
      <c r="H2030" s="2" t="s">
        <v>19</v>
      </c>
      <c r="I2030" s="2">
        <f t="shared" si="62"/>
        <v>1</v>
      </c>
      <c r="J2030" s="2" t="str">
        <f t="shared" si="63"/>
        <v/>
      </c>
      <c r="K2030" s="2">
        <v>2004</v>
      </c>
      <c r="L2030" s="2" t="s">
        <v>21</v>
      </c>
    </row>
    <row r="2031" spans="1:12" x14ac:dyDescent="0.2">
      <c r="A2031" s="1" t="s">
        <v>22</v>
      </c>
      <c r="B2031" s="2" t="s">
        <v>3506</v>
      </c>
      <c r="C2031" s="2" t="s">
        <v>24</v>
      </c>
      <c r="D2031" s="4">
        <v>9700000</v>
      </c>
      <c r="E2031" s="2" t="s">
        <v>3438</v>
      </c>
      <c r="F2031" s="2">
        <v>58.5</v>
      </c>
      <c r="G2031" s="2">
        <v>41.5</v>
      </c>
      <c r="H2031" s="2" t="s">
        <v>19</v>
      </c>
      <c r="I2031" s="2">
        <f t="shared" si="62"/>
        <v>1</v>
      </c>
      <c r="J2031" s="2" t="str">
        <f t="shared" si="63"/>
        <v/>
      </c>
      <c r="K2031" s="2">
        <v>2010</v>
      </c>
      <c r="L2031" s="2" t="s">
        <v>21</v>
      </c>
    </row>
    <row r="2032" spans="1:12" x14ac:dyDescent="0.2">
      <c r="A2032" s="1" t="s">
        <v>22</v>
      </c>
      <c r="B2032" s="2" t="s">
        <v>3980</v>
      </c>
      <c r="C2032" s="2" t="s">
        <v>24</v>
      </c>
      <c r="D2032" s="4">
        <v>20000000</v>
      </c>
      <c r="E2032" s="2" t="s">
        <v>3438</v>
      </c>
      <c r="F2032" s="2">
        <v>58.5</v>
      </c>
      <c r="G2032" s="2">
        <v>41.5</v>
      </c>
      <c r="H2032" s="2" t="s">
        <v>19</v>
      </c>
      <c r="I2032" s="2">
        <f t="shared" si="62"/>
        <v>1</v>
      </c>
      <c r="J2032" s="2" t="str">
        <f t="shared" si="63"/>
        <v/>
      </c>
      <c r="K2032" s="2">
        <v>2006</v>
      </c>
      <c r="L2032" s="2" t="s">
        <v>21</v>
      </c>
    </row>
    <row r="2033" spans="1:12" x14ac:dyDescent="0.2">
      <c r="A2033" s="1" t="s">
        <v>296</v>
      </c>
      <c r="B2033" s="2" t="s">
        <v>3555</v>
      </c>
      <c r="C2033" s="2" t="s">
        <v>24</v>
      </c>
      <c r="D2033" s="4">
        <v>95000000</v>
      </c>
      <c r="E2033" s="2" t="s">
        <v>3438</v>
      </c>
      <c r="F2033" s="2">
        <v>58.5</v>
      </c>
      <c r="G2033" s="2">
        <v>41.5</v>
      </c>
      <c r="H2033" s="2" t="s">
        <v>19</v>
      </c>
      <c r="I2033" s="2">
        <f t="shared" si="62"/>
        <v>1</v>
      </c>
      <c r="J2033" s="2" t="str">
        <f t="shared" si="63"/>
        <v/>
      </c>
      <c r="K2033" s="2">
        <v>2008</v>
      </c>
      <c r="L2033" s="2" t="s">
        <v>21</v>
      </c>
    </row>
    <row r="2034" spans="1:12" x14ac:dyDescent="0.2">
      <c r="A2034" s="1" t="s">
        <v>363</v>
      </c>
      <c r="B2034" s="2" t="s">
        <v>5659</v>
      </c>
      <c r="C2034" s="2" t="s">
        <v>15</v>
      </c>
      <c r="D2034" s="2" t="s">
        <v>5668</v>
      </c>
      <c r="E2034" s="2" t="s">
        <v>4991</v>
      </c>
      <c r="F2034" s="2">
        <v>58.5</v>
      </c>
      <c r="G2034" s="2">
        <v>41.5</v>
      </c>
      <c r="H2034" s="2" t="s">
        <v>19</v>
      </c>
      <c r="I2034" s="2">
        <f t="shared" si="62"/>
        <v>1</v>
      </c>
      <c r="J2034" s="2" t="str">
        <f t="shared" si="63"/>
        <v/>
      </c>
      <c r="K2034" s="2">
        <v>1994</v>
      </c>
      <c r="L2034" s="2" t="s">
        <v>21</v>
      </c>
    </row>
    <row r="2035" spans="1:12" x14ac:dyDescent="0.2">
      <c r="A2035" s="1" t="s">
        <v>217</v>
      </c>
      <c r="B2035" s="2" t="s">
        <v>959</v>
      </c>
      <c r="C2035" s="2" t="s">
        <v>15</v>
      </c>
      <c r="D2035" s="2" t="s">
        <v>1928</v>
      </c>
      <c r="E2035" s="2" t="s">
        <v>1811</v>
      </c>
      <c r="F2035" s="2">
        <v>58.5</v>
      </c>
      <c r="G2035" s="2">
        <v>41.5</v>
      </c>
      <c r="H2035" s="2" t="s">
        <v>26</v>
      </c>
      <c r="I2035" s="2" t="str">
        <f t="shared" si="62"/>
        <v/>
      </c>
      <c r="J2035" s="2">
        <f t="shared" si="63"/>
        <v>1</v>
      </c>
      <c r="K2035" s="2">
        <v>1996</v>
      </c>
      <c r="L2035" s="2" t="s">
        <v>21</v>
      </c>
    </row>
    <row r="2036" spans="1:12" x14ac:dyDescent="0.2">
      <c r="A2036" s="1" t="s">
        <v>79</v>
      </c>
      <c r="B2036" s="2" t="s">
        <v>3692</v>
      </c>
      <c r="C2036" s="2" t="s">
        <v>24</v>
      </c>
      <c r="D2036" s="4">
        <v>60000000</v>
      </c>
      <c r="E2036" s="2" t="s">
        <v>3438</v>
      </c>
      <c r="F2036" s="2">
        <v>58.5</v>
      </c>
      <c r="G2036" s="2">
        <v>41.5</v>
      </c>
      <c r="H2036" s="2" t="s">
        <v>19</v>
      </c>
      <c r="I2036" s="2">
        <f t="shared" si="62"/>
        <v>1</v>
      </c>
      <c r="J2036" s="2" t="str">
        <f t="shared" si="63"/>
        <v/>
      </c>
      <c r="K2036" s="2">
        <v>2006</v>
      </c>
      <c r="L2036" s="2" t="s">
        <v>21</v>
      </c>
    </row>
    <row r="2037" spans="1:12" x14ac:dyDescent="0.2">
      <c r="A2037" s="1" t="s">
        <v>83</v>
      </c>
      <c r="B2037" s="2" t="s">
        <v>84</v>
      </c>
      <c r="C2037" s="2" t="s">
        <v>15</v>
      </c>
      <c r="D2037" s="2" t="s">
        <v>740</v>
      </c>
      <c r="E2037" s="2" t="s">
        <v>395</v>
      </c>
      <c r="F2037" s="2">
        <v>58.5</v>
      </c>
      <c r="G2037" s="2">
        <v>41.5</v>
      </c>
      <c r="H2037" s="2" t="s">
        <v>19</v>
      </c>
      <c r="I2037" s="2">
        <f t="shared" si="62"/>
        <v>1</v>
      </c>
      <c r="J2037" s="2" t="str">
        <f t="shared" si="63"/>
        <v/>
      </c>
      <c r="K2037" s="2">
        <v>2010</v>
      </c>
      <c r="L2037" s="2" t="s">
        <v>21</v>
      </c>
    </row>
    <row r="2038" spans="1:12" x14ac:dyDescent="0.2">
      <c r="A2038" s="1" t="s">
        <v>91</v>
      </c>
      <c r="B2038" s="2" t="s">
        <v>3774</v>
      </c>
      <c r="C2038" s="2" t="s">
        <v>24</v>
      </c>
      <c r="D2038" s="4">
        <v>30000000</v>
      </c>
      <c r="E2038" s="2" t="s">
        <v>3438</v>
      </c>
      <c r="F2038" s="2">
        <v>58.5</v>
      </c>
      <c r="G2038" s="2">
        <v>41.5</v>
      </c>
      <c r="H2038" s="2" t="s">
        <v>19</v>
      </c>
      <c r="I2038" s="2">
        <f t="shared" si="62"/>
        <v>1</v>
      </c>
      <c r="J2038" s="2" t="str">
        <f t="shared" si="63"/>
        <v/>
      </c>
      <c r="K2038" s="2">
        <v>2011</v>
      </c>
      <c r="L2038" s="2" t="s">
        <v>36</v>
      </c>
    </row>
    <row r="2039" spans="1:12" x14ac:dyDescent="0.2">
      <c r="A2039" s="1" t="s">
        <v>269</v>
      </c>
      <c r="B2039" s="2" t="s">
        <v>3930</v>
      </c>
      <c r="C2039" s="2" t="s">
        <v>24</v>
      </c>
      <c r="D2039" s="4">
        <v>40000000</v>
      </c>
      <c r="E2039" s="2" t="s">
        <v>3438</v>
      </c>
      <c r="F2039" s="2">
        <v>58.5</v>
      </c>
      <c r="G2039" s="2">
        <v>41.5</v>
      </c>
      <c r="H2039" s="2" t="s">
        <v>26</v>
      </c>
      <c r="I2039" s="2" t="str">
        <f t="shared" si="62"/>
        <v/>
      </c>
      <c r="J2039" s="2">
        <f t="shared" si="63"/>
        <v>1</v>
      </c>
      <c r="K2039" s="2">
        <v>2000</v>
      </c>
      <c r="L2039" s="2" t="s">
        <v>49</v>
      </c>
    </row>
    <row r="2040" spans="1:12" x14ac:dyDescent="0.2">
      <c r="A2040" s="1" t="s">
        <v>108</v>
      </c>
      <c r="B2040" s="2" t="s">
        <v>147</v>
      </c>
      <c r="C2040" s="2" t="s">
        <v>42</v>
      </c>
      <c r="D2040" s="2" t="s">
        <v>5782</v>
      </c>
      <c r="E2040" s="2" t="s">
        <v>5777</v>
      </c>
      <c r="F2040" s="2">
        <v>58.5</v>
      </c>
      <c r="G2040" s="2">
        <v>41.5</v>
      </c>
      <c r="H2040" s="2" t="s">
        <v>26</v>
      </c>
      <c r="I2040" s="2" t="str">
        <f t="shared" si="62"/>
        <v/>
      </c>
      <c r="J2040" s="2">
        <f t="shared" si="63"/>
        <v>1</v>
      </c>
      <c r="K2040" s="2">
        <v>2000</v>
      </c>
      <c r="L2040" s="2" t="s">
        <v>49</v>
      </c>
    </row>
    <row r="2041" spans="1:12" x14ac:dyDescent="0.2">
      <c r="A2041" s="1" t="s">
        <v>532</v>
      </c>
      <c r="B2041" s="2" t="s">
        <v>533</v>
      </c>
      <c r="C2041" s="2" t="s">
        <v>42</v>
      </c>
      <c r="D2041" s="2" t="s">
        <v>534</v>
      </c>
      <c r="E2041" s="2" t="s">
        <v>395</v>
      </c>
      <c r="F2041" s="2">
        <v>58.5</v>
      </c>
      <c r="G2041" s="2">
        <v>41.5</v>
      </c>
      <c r="H2041" s="2" t="s">
        <v>19</v>
      </c>
      <c r="I2041" s="2">
        <f t="shared" si="62"/>
        <v>1</v>
      </c>
      <c r="J2041" s="2" t="str">
        <f t="shared" si="63"/>
        <v/>
      </c>
      <c r="K2041" s="2">
        <v>2014</v>
      </c>
      <c r="L2041" s="2" t="s">
        <v>21</v>
      </c>
    </row>
    <row r="2042" spans="1:12" x14ac:dyDescent="0.2">
      <c r="A2042" s="1" t="s">
        <v>269</v>
      </c>
      <c r="B2042" s="2" t="s">
        <v>3709</v>
      </c>
      <c r="C2042" s="2" t="s">
        <v>24</v>
      </c>
      <c r="D2042" s="4">
        <v>65000000</v>
      </c>
      <c r="E2042" s="2" t="s">
        <v>3438</v>
      </c>
      <c r="F2042" s="2">
        <v>58.53</v>
      </c>
      <c r="G2042" s="2">
        <v>41.47</v>
      </c>
      <c r="H2042" s="2" t="s">
        <v>19</v>
      </c>
      <c r="I2042" s="2">
        <f t="shared" si="62"/>
        <v>1</v>
      </c>
      <c r="J2042" s="2" t="str">
        <f t="shared" si="63"/>
        <v/>
      </c>
      <c r="K2042" s="2">
        <v>2016</v>
      </c>
      <c r="L2042" s="2" t="s">
        <v>21</v>
      </c>
    </row>
    <row r="2043" spans="1:12" x14ac:dyDescent="0.2">
      <c r="A2043" s="1" t="s">
        <v>60</v>
      </c>
      <c r="B2043" s="2" t="s">
        <v>3557</v>
      </c>
      <c r="C2043" s="2" t="s">
        <v>24</v>
      </c>
      <c r="D2043" s="2">
        <v>30000000</v>
      </c>
      <c r="E2043" s="2" t="s">
        <v>3438</v>
      </c>
      <c r="F2043" s="2">
        <v>58.54</v>
      </c>
      <c r="G2043" s="2">
        <v>41.46</v>
      </c>
      <c r="H2043" s="2" t="s">
        <v>19</v>
      </c>
      <c r="I2043" s="2">
        <f t="shared" si="62"/>
        <v>1</v>
      </c>
      <c r="J2043" s="2" t="str">
        <f t="shared" si="63"/>
        <v/>
      </c>
      <c r="K2043" s="2">
        <v>2020</v>
      </c>
      <c r="L2043" s="2" t="s">
        <v>49</v>
      </c>
    </row>
    <row r="2044" spans="1:12" x14ac:dyDescent="0.2">
      <c r="A2044" s="1" t="s">
        <v>223</v>
      </c>
      <c r="B2044" s="2" t="s">
        <v>966</v>
      </c>
      <c r="C2044" s="2" t="s">
        <v>15</v>
      </c>
      <c r="D2044" s="2" t="s">
        <v>2253</v>
      </c>
      <c r="E2044" s="2" t="s">
        <v>2175</v>
      </c>
      <c r="F2044" s="2">
        <v>58.55</v>
      </c>
      <c r="G2044" s="2">
        <v>41.45</v>
      </c>
      <c r="H2044" s="2" t="s">
        <v>19</v>
      </c>
      <c r="I2044" s="2">
        <f t="shared" si="62"/>
        <v>1</v>
      </c>
      <c r="J2044" s="2" t="str">
        <f t="shared" si="63"/>
        <v/>
      </c>
      <c r="K2044" s="2">
        <v>2020</v>
      </c>
      <c r="L2044" s="2" t="s">
        <v>21</v>
      </c>
    </row>
    <row r="2045" spans="1:12" x14ac:dyDescent="0.2">
      <c r="A2045" s="1" t="s">
        <v>205</v>
      </c>
      <c r="B2045" s="2" t="s">
        <v>3694</v>
      </c>
      <c r="C2045" s="2" t="s">
        <v>15</v>
      </c>
      <c r="D2045" s="2" t="s">
        <v>4355</v>
      </c>
      <c r="E2045" s="2" t="s">
        <v>3438</v>
      </c>
      <c r="F2045" s="2">
        <v>58.6</v>
      </c>
      <c r="G2045" s="2">
        <v>41.4</v>
      </c>
      <c r="H2045" s="2" t="s">
        <v>26</v>
      </c>
      <c r="I2045" s="2" t="str">
        <f t="shared" si="62"/>
        <v/>
      </c>
      <c r="J2045" s="2">
        <f t="shared" si="63"/>
        <v>1</v>
      </c>
      <c r="K2045" s="2">
        <v>2009</v>
      </c>
      <c r="L2045" s="2" t="s">
        <v>36</v>
      </c>
    </row>
    <row r="2046" spans="1:12" x14ac:dyDescent="0.2">
      <c r="A2046" s="1" t="s">
        <v>13</v>
      </c>
      <c r="B2046" s="2" t="s">
        <v>605</v>
      </c>
      <c r="C2046" s="2" t="s">
        <v>15</v>
      </c>
      <c r="D2046" s="2" t="s">
        <v>1026</v>
      </c>
      <c r="E2046" s="2" t="s">
        <v>395</v>
      </c>
      <c r="F2046" s="2">
        <v>58.6</v>
      </c>
      <c r="G2046" s="2">
        <v>41.4</v>
      </c>
      <c r="H2046" s="2" t="s">
        <v>19</v>
      </c>
      <c r="I2046" s="2">
        <f t="shared" si="62"/>
        <v>1</v>
      </c>
      <c r="J2046" s="2" t="str">
        <f t="shared" si="63"/>
        <v/>
      </c>
      <c r="K2046" s="2">
        <v>2005</v>
      </c>
      <c r="L2046" s="2" t="s">
        <v>77</v>
      </c>
    </row>
    <row r="2047" spans="1:12" x14ac:dyDescent="0.2">
      <c r="A2047" s="1" t="s">
        <v>374</v>
      </c>
      <c r="B2047" s="2" t="s">
        <v>1104</v>
      </c>
      <c r="C2047" s="2" t="s">
        <v>15</v>
      </c>
      <c r="D2047" s="2" t="s">
        <v>1281</v>
      </c>
      <c r="E2047" s="2" t="s">
        <v>395</v>
      </c>
      <c r="F2047" s="2">
        <v>58.6</v>
      </c>
      <c r="G2047" s="2">
        <v>41.4</v>
      </c>
      <c r="H2047" s="2" t="s">
        <v>19</v>
      </c>
      <c r="I2047" s="2">
        <f t="shared" si="62"/>
        <v>1</v>
      </c>
      <c r="J2047" s="2" t="str">
        <f t="shared" si="63"/>
        <v/>
      </c>
      <c r="K2047" s="2">
        <v>2000</v>
      </c>
      <c r="L2047" s="2" t="s">
        <v>21</v>
      </c>
    </row>
    <row r="2048" spans="1:12" x14ac:dyDescent="0.2">
      <c r="A2048" s="1" t="s">
        <v>374</v>
      </c>
      <c r="B2048" s="2" t="s">
        <v>4620</v>
      </c>
      <c r="C2048" s="2" t="s">
        <v>15</v>
      </c>
      <c r="D2048" s="2" t="s">
        <v>4621</v>
      </c>
      <c r="E2048" s="2" t="s">
        <v>3438</v>
      </c>
      <c r="F2048" s="2">
        <v>58.6</v>
      </c>
      <c r="G2048" s="2">
        <v>41.4</v>
      </c>
      <c r="H2048" s="2" t="s">
        <v>26</v>
      </c>
      <c r="I2048" s="2" t="str">
        <f t="shared" si="62"/>
        <v/>
      </c>
      <c r="J2048" s="2">
        <f t="shared" si="63"/>
        <v>1</v>
      </c>
      <c r="K2048" s="2">
        <v>2004</v>
      </c>
      <c r="L2048" s="2" t="s">
        <v>49</v>
      </c>
    </row>
    <row r="2049" spans="1:12" x14ac:dyDescent="0.2">
      <c r="A2049" s="1" t="s">
        <v>69</v>
      </c>
      <c r="B2049" s="2" t="s">
        <v>4616</v>
      </c>
      <c r="C2049" s="2" t="s">
        <v>24</v>
      </c>
      <c r="D2049" s="4">
        <v>36000000</v>
      </c>
      <c r="E2049" s="2" t="s">
        <v>3438</v>
      </c>
      <c r="F2049" s="2">
        <v>58.6</v>
      </c>
      <c r="G2049" s="2">
        <v>41.4</v>
      </c>
      <c r="H2049" s="2" t="s">
        <v>19</v>
      </c>
      <c r="I2049" s="2">
        <f t="shared" si="62"/>
        <v>1</v>
      </c>
      <c r="J2049" s="2" t="str">
        <f t="shared" si="63"/>
        <v/>
      </c>
      <c r="K2049" s="2">
        <v>2004</v>
      </c>
      <c r="L2049" s="2" t="s">
        <v>49</v>
      </c>
    </row>
    <row r="2050" spans="1:12" x14ac:dyDescent="0.2">
      <c r="A2050" s="1" t="s">
        <v>79</v>
      </c>
      <c r="B2050" s="2" t="s">
        <v>1568</v>
      </c>
      <c r="C2050" s="2" t="s">
        <v>15</v>
      </c>
      <c r="D2050" s="2" t="s">
        <v>1572</v>
      </c>
      <c r="E2050" s="2" t="s">
        <v>1474</v>
      </c>
      <c r="F2050" s="2">
        <v>58.6</v>
      </c>
      <c r="G2050" s="2">
        <v>41.4</v>
      </c>
      <c r="H2050" s="2" t="s">
        <v>26</v>
      </c>
      <c r="I2050" s="2" t="str">
        <f t="shared" ref="I2050:I2113" si="64" xml:space="preserve"> IF(H2050="Pass", 1, "")</f>
        <v/>
      </c>
      <c r="J2050" s="2">
        <f t="shared" ref="J2050:J2113" si="65" xml:space="preserve"> IF(H2050="Fail", 1, "")</f>
        <v>1</v>
      </c>
      <c r="K2050" s="2">
        <v>1998</v>
      </c>
      <c r="L2050" s="2" t="s">
        <v>49</v>
      </c>
    </row>
    <row r="2051" spans="1:12" x14ac:dyDescent="0.2">
      <c r="A2051" s="1" t="s">
        <v>79</v>
      </c>
      <c r="B2051" s="2" t="s">
        <v>4094</v>
      </c>
      <c r="C2051" s="2" t="s">
        <v>24</v>
      </c>
      <c r="D2051" s="4">
        <v>31000000</v>
      </c>
      <c r="E2051" s="2" t="s">
        <v>3438</v>
      </c>
      <c r="F2051" s="2">
        <v>58.6</v>
      </c>
      <c r="G2051" s="2">
        <v>41.4</v>
      </c>
      <c r="H2051" s="2" t="s">
        <v>19</v>
      </c>
      <c r="I2051" s="2">
        <f t="shared" si="64"/>
        <v>1</v>
      </c>
      <c r="J2051" s="2" t="str">
        <f t="shared" si="65"/>
        <v/>
      </c>
      <c r="K2051" s="2">
        <v>2014</v>
      </c>
      <c r="L2051" s="2" t="s">
        <v>21</v>
      </c>
    </row>
    <row r="2052" spans="1:12" x14ac:dyDescent="0.2">
      <c r="A2052" s="1" t="s">
        <v>83</v>
      </c>
      <c r="B2052" s="2" t="s">
        <v>84</v>
      </c>
      <c r="C2052" s="2" t="s">
        <v>24</v>
      </c>
      <c r="D2052" s="4">
        <v>73800000</v>
      </c>
      <c r="E2052" s="2" t="s">
        <v>1956</v>
      </c>
      <c r="F2052" s="2">
        <v>58.6</v>
      </c>
      <c r="G2052" s="2">
        <v>41.4</v>
      </c>
      <c r="H2052" s="2" t="s">
        <v>26</v>
      </c>
      <c r="I2052" s="2" t="str">
        <f t="shared" si="64"/>
        <v/>
      </c>
      <c r="J2052" s="2">
        <f t="shared" si="65"/>
        <v>1</v>
      </c>
      <c r="K2052" s="2">
        <v>1990</v>
      </c>
      <c r="L2052" s="2" t="s">
        <v>21</v>
      </c>
    </row>
    <row r="2053" spans="1:12" x14ac:dyDescent="0.2">
      <c r="A2053" s="1" t="s">
        <v>223</v>
      </c>
      <c r="B2053" s="2" t="s">
        <v>224</v>
      </c>
      <c r="C2053" s="2" t="s">
        <v>15</v>
      </c>
      <c r="D2053" s="2" t="s">
        <v>2285</v>
      </c>
      <c r="E2053" s="2" t="s">
        <v>2175</v>
      </c>
      <c r="F2053" s="2">
        <v>58.6</v>
      </c>
      <c r="G2053" s="2">
        <v>41.4</v>
      </c>
      <c r="H2053" s="2" t="s">
        <v>19</v>
      </c>
      <c r="I2053" s="2">
        <f t="shared" si="64"/>
        <v>1</v>
      </c>
      <c r="J2053" s="2" t="str">
        <f t="shared" si="65"/>
        <v/>
      </c>
      <c r="K2053" s="2">
        <v>2020</v>
      </c>
      <c r="L2053" s="2" t="s">
        <v>21</v>
      </c>
    </row>
    <row r="2054" spans="1:12" x14ac:dyDescent="0.2">
      <c r="A2054" s="1" t="s">
        <v>32</v>
      </c>
      <c r="B2054" s="2" t="s">
        <v>1024</v>
      </c>
      <c r="C2054" s="2" t="s">
        <v>15</v>
      </c>
      <c r="D2054" s="2" t="s">
        <v>3174</v>
      </c>
      <c r="E2054" s="2" t="s">
        <v>2175</v>
      </c>
      <c r="F2054" s="2">
        <v>58.6</v>
      </c>
      <c r="G2054" s="2">
        <v>41.4</v>
      </c>
      <c r="H2054" s="2" t="s">
        <v>19</v>
      </c>
      <c r="I2054" s="2">
        <f t="shared" si="64"/>
        <v>1</v>
      </c>
      <c r="J2054" s="2" t="str">
        <f t="shared" si="65"/>
        <v/>
      </c>
      <c r="K2054" s="2">
        <v>1994</v>
      </c>
      <c r="L2054" s="2" t="s">
        <v>21</v>
      </c>
    </row>
    <row r="2055" spans="1:12" x14ac:dyDescent="0.2">
      <c r="A2055" s="1" t="s">
        <v>308</v>
      </c>
      <c r="B2055" s="2" t="s">
        <v>4207</v>
      </c>
      <c r="C2055" s="2" t="s">
        <v>24</v>
      </c>
      <c r="D2055" s="4">
        <v>16000000</v>
      </c>
      <c r="E2055" s="2" t="s">
        <v>3438</v>
      </c>
      <c r="F2055" s="2">
        <v>58.7</v>
      </c>
      <c r="G2055" s="2">
        <v>41.4</v>
      </c>
      <c r="H2055" s="2" t="s">
        <v>19</v>
      </c>
      <c r="I2055" s="2">
        <f t="shared" si="64"/>
        <v>1</v>
      </c>
      <c r="J2055" s="2" t="str">
        <f t="shared" si="65"/>
        <v/>
      </c>
      <c r="K2055" s="2">
        <v>2012</v>
      </c>
      <c r="L2055" s="2" t="s">
        <v>21</v>
      </c>
    </row>
    <row r="2056" spans="1:12" x14ac:dyDescent="0.2">
      <c r="A2056" s="1" t="s">
        <v>223</v>
      </c>
      <c r="B2056" s="2" t="s">
        <v>4862</v>
      </c>
      <c r="C2056" s="2" t="s">
        <v>15</v>
      </c>
      <c r="D2056" s="2" t="s">
        <v>4919</v>
      </c>
      <c r="E2056" s="2" t="s">
        <v>4917</v>
      </c>
      <c r="F2056" s="2">
        <v>58.63</v>
      </c>
      <c r="G2056" s="2">
        <v>41.37</v>
      </c>
      <c r="H2056" s="2" t="s">
        <v>26</v>
      </c>
      <c r="I2056" s="2" t="str">
        <f t="shared" si="64"/>
        <v/>
      </c>
      <c r="J2056" s="2">
        <f t="shared" si="65"/>
        <v>1</v>
      </c>
      <c r="K2056" s="2">
        <v>2018</v>
      </c>
      <c r="L2056" s="2" t="s">
        <v>21</v>
      </c>
    </row>
    <row r="2057" spans="1:12" x14ac:dyDescent="0.2">
      <c r="A2057" s="1" t="s">
        <v>220</v>
      </c>
      <c r="B2057" s="2" t="s">
        <v>1761</v>
      </c>
      <c r="C2057" s="2" t="s">
        <v>15</v>
      </c>
      <c r="D2057" s="2" t="s">
        <v>2303</v>
      </c>
      <c r="E2057" s="2" t="s">
        <v>2175</v>
      </c>
      <c r="F2057" s="2">
        <v>58.64</v>
      </c>
      <c r="G2057" s="2">
        <v>41.36</v>
      </c>
      <c r="H2057" s="2" t="s">
        <v>19</v>
      </c>
      <c r="I2057" s="2">
        <f t="shared" si="64"/>
        <v>1</v>
      </c>
      <c r="J2057" s="2" t="str">
        <f t="shared" si="65"/>
        <v/>
      </c>
      <c r="K2057" s="2">
        <v>2020</v>
      </c>
      <c r="L2057" s="2" t="s">
        <v>21</v>
      </c>
    </row>
    <row r="2058" spans="1:12" x14ac:dyDescent="0.2">
      <c r="A2058" s="1" t="s">
        <v>22</v>
      </c>
      <c r="B2058" s="2" t="s">
        <v>5719</v>
      </c>
      <c r="C2058" s="2" t="s">
        <v>24</v>
      </c>
      <c r="D2058" s="4">
        <v>34000000</v>
      </c>
      <c r="E2058" s="2" t="s">
        <v>5690</v>
      </c>
      <c r="F2058" s="2">
        <v>58.65</v>
      </c>
      <c r="G2058" s="2">
        <v>41.35</v>
      </c>
      <c r="H2058" s="2" t="s">
        <v>26</v>
      </c>
      <c r="I2058" s="2" t="str">
        <f t="shared" si="64"/>
        <v/>
      </c>
      <c r="J2058" s="2">
        <f t="shared" si="65"/>
        <v>1</v>
      </c>
      <c r="K2058" s="2">
        <v>2001</v>
      </c>
      <c r="L2058" s="2" t="s">
        <v>36</v>
      </c>
    </row>
    <row r="2059" spans="1:12" x14ac:dyDescent="0.2">
      <c r="A2059" s="1" t="s">
        <v>87</v>
      </c>
      <c r="B2059" s="2" t="s">
        <v>5289</v>
      </c>
      <c r="C2059" s="2" t="s">
        <v>15</v>
      </c>
      <c r="D2059" s="2" t="s">
        <v>5290</v>
      </c>
      <c r="E2059" s="2" t="s">
        <v>4991</v>
      </c>
      <c r="F2059" s="2">
        <v>58.66</v>
      </c>
      <c r="G2059" s="2">
        <v>41.34</v>
      </c>
      <c r="H2059" s="2" t="s">
        <v>26</v>
      </c>
      <c r="I2059" s="2" t="str">
        <f t="shared" si="64"/>
        <v/>
      </c>
      <c r="J2059" s="2">
        <f t="shared" si="65"/>
        <v>1</v>
      </c>
      <c r="K2059" s="2">
        <v>2014</v>
      </c>
      <c r="L2059" s="2" t="s">
        <v>49</v>
      </c>
    </row>
    <row r="2060" spans="1:12" x14ac:dyDescent="0.2">
      <c r="A2060" s="1" t="s">
        <v>363</v>
      </c>
      <c r="B2060" s="2" t="s">
        <v>1301</v>
      </c>
      <c r="C2060" s="2" t="s">
        <v>15</v>
      </c>
      <c r="D2060" s="2" t="s">
        <v>2527</v>
      </c>
      <c r="E2060" s="2" t="s">
        <v>2175</v>
      </c>
      <c r="F2060" s="2">
        <v>58.67</v>
      </c>
      <c r="G2060" s="2">
        <v>41.33</v>
      </c>
      <c r="H2060" s="2" t="s">
        <v>19</v>
      </c>
      <c r="I2060" s="2">
        <f t="shared" si="64"/>
        <v>1</v>
      </c>
      <c r="J2060" s="2" t="str">
        <f t="shared" si="65"/>
        <v/>
      </c>
      <c r="K2060" s="2">
        <v>2018</v>
      </c>
      <c r="L2060" s="2" t="s">
        <v>21</v>
      </c>
    </row>
    <row r="2061" spans="1:12" x14ac:dyDescent="0.2">
      <c r="A2061" s="1" t="s">
        <v>242</v>
      </c>
      <c r="B2061" s="2" t="s">
        <v>482</v>
      </c>
      <c r="C2061" s="2" t="s">
        <v>15</v>
      </c>
      <c r="D2061" s="2" t="s">
        <v>762</v>
      </c>
      <c r="E2061" s="2" t="s">
        <v>395</v>
      </c>
      <c r="F2061" s="2">
        <v>58.7</v>
      </c>
      <c r="G2061" s="2">
        <v>41.3</v>
      </c>
      <c r="H2061" s="2" t="s">
        <v>19</v>
      </c>
      <c r="I2061" s="2">
        <f t="shared" si="64"/>
        <v>1</v>
      </c>
      <c r="J2061" s="2" t="str">
        <f t="shared" si="65"/>
        <v/>
      </c>
      <c r="K2061" s="2">
        <v>2010</v>
      </c>
      <c r="L2061" s="2" t="s">
        <v>21</v>
      </c>
    </row>
    <row r="2062" spans="1:12" x14ac:dyDescent="0.2">
      <c r="A2062" s="1" t="s">
        <v>242</v>
      </c>
      <c r="B2062" s="2" t="s">
        <v>684</v>
      </c>
      <c r="C2062" s="2" t="s">
        <v>42</v>
      </c>
      <c r="D2062" s="2" t="s">
        <v>3406</v>
      </c>
      <c r="E2062" s="2" t="s">
        <v>3376</v>
      </c>
      <c r="F2062" s="2">
        <v>58.7</v>
      </c>
      <c r="G2062" s="2">
        <v>41.3</v>
      </c>
      <c r="H2062" s="2" t="s">
        <v>26</v>
      </c>
      <c r="I2062" s="2" t="str">
        <f t="shared" si="64"/>
        <v/>
      </c>
      <c r="J2062" s="2">
        <f t="shared" si="65"/>
        <v>1</v>
      </c>
      <c r="K2062" s="2">
        <v>1998</v>
      </c>
      <c r="L2062" s="2" t="s">
        <v>49</v>
      </c>
    </row>
    <row r="2063" spans="1:12" x14ac:dyDescent="0.2">
      <c r="A2063" s="1" t="s">
        <v>205</v>
      </c>
      <c r="B2063" s="2" t="s">
        <v>4052</v>
      </c>
      <c r="C2063" s="2" t="s">
        <v>24</v>
      </c>
      <c r="D2063" s="4">
        <v>260000000</v>
      </c>
      <c r="E2063" s="2" t="s">
        <v>3438</v>
      </c>
      <c r="F2063" s="2">
        <v>58.7</v>
      </c>
      <c r="G2063" s="2">
        <v>41.3</v>
      </c>
      <c r="H2063" s="2" t="s">
        <v>19</v>
      </c>
      <c r="I2063" s="2">
        <f t="shared" si="64"/>
        <v>1</v>
      </c>
      <c r="J2063" s="2" t="str">
        <f t="shared" si="65"/>
        <v/>
      </c>
      <c r="K2063" s="2">
        <v>2002</v>
      </c>
      <c r="L2063" s="2" t="s">
        <v>21</v>
      </c>
    </row>
    <row r="2064" spans="1:12" x14ac:dyDescent="0.2">
      <c r="A2064" s="1" t="s">
        <v>13</v>
      </c>
      <c r="B2064" s="2" t="s">
        <v>832</v>
      </c>
      <c r="C2064" s="2" t="s">
        <v>15</v>
      </c>
      <c r="D2064" s="2" t="s">
        <v>3186</v>
      </c>
      <c r="E2064" s="2" t="s">
        <v>2175</v>
      </c>
      <c r="F2064" s="2">
        <v>58.7</v>
      </c>
      <c r="G2064" s="2">
        <v>41.3</v>
      </c>
      <c r="H2064" s="2" t="s">
        <v>26</v>
      </c>
      <c r="I2064" s="2" t="str">
        <f t="shared" si="64"/>
        <v/>
      </c>
      <c r="J2064" s="2">
        <f t="shared" si="65"/>
        <v>1</v>
      </c>
      <c r="K2064" s="2">
        <v>1990</v>
      </c>
      <c r="L2064" s="2" t="s">
        <v>21</v>
      </c>
    </row>
    <row r="2065" spans="1:12" x14ac:dyDescent="0.2">
      <c r="A2065" s="1" t="s">
        <v>290</v>
      </c>
      <c r="B2065" s="2" t="s">
        <v>4136</v>
      </c>
      <c r="C2065" s="2" t="s">
        <v>24</v>
      </c>
      <c r="D2065" s="4">
        <v>26500000</v>
      </c>
      <c r="E2065" s="2" t="s">
        <v>3438</v>
      </c>
      <c r="F2065" s="2">
        <v>58.7</v>
      </c>
      <c r="G2065" s="2">
        <v>41.3</v>
      </c>
      <c r="H2065" s="2" t="s">
        <v>19</v>
      </c>
      <c r="I2065" s="2">
        <f t="shared" si="64"/>
        <v>1</v>
      </c>
      <c r="J2065" s="2" t="str">
        <f t="shared" si="65"/>
        <v/>
      </c>
      <c r="K2065" s="2">
        <v>2003</v>
      </c>
      <c r="L2065" s="2" t="s">
        <v>36</v>
      </c>
    </row>
    <row r="2066" spans="1:12" x14ac:dyDescent="0.2">
      <c r="A2066" s="1" t="s">
        <v>296</v>
      </c>
      <c r="B2066" s="2" t="s">
        <v>3716</v>
      </c>
      <c r="C2066" s="2" t="s">
        <v>24</v>
      </c>
      <c r="D2066" s="2">
        <v>97000000</v>
      </c>
      <c r="E2066" s="2" t="s">
        <v>3438</v>
      </c>
      <c r="F2066" s="2">
        <v>58.7</v>
      </c>
      <c r="G2066" s="2">
        <v>41.3</v>
      </c>
      <c r="H2066" s="2" t="s">
        <v>19</v>
      </c>
      <c r="I2066" s="2">
        <f t="shared" si="64"/>
        <v>1</v>
      </c>
      <c r="J2066" s="2" t="str">
        <f t="shared" si="65"/>
        <v/>
      </c>
      <c r="K2066" s="2">
        <v>2018</v>
      </c>
      <c r="L2066" s="2" t="s">
        <v>21</v>
      </c>
    </row>
    <row r="2067" spans="1:12" x14ac:dyDescent="0.2">
      <c r="A2067" s="1" t="s">
        <v>293</v>
      </c>
      <c r="B2067" s="2" t="s">
        <v>953</v>
      </c>
      <c r="C2067" s="2" t="s">
        <v>15</v>
      </c>
      <c r="D2067" s="2" t="s">
        <v>2491</v>
      </c>
      <c r="E2067" s="2" t="s">
        <v>2175</v>
      </c>
      <c r="F2067" s="2">
        <v>58.7</v>
      </c>
      <c r="G2067" s="2">
        <v>41.3</v>
      </c>
      <c r="H2067" s="2" t="s">
        <v>19</v>
      </c>
      <c r="I2067" s="2">
        <f t="shared" si="64"/>
        <v>1</v>
      </c>
      <c r="J2067" s="2" t="str">
        <f t="shared" si="65"/>
        <v/>
      </c>
      <c r="K2067" s="2">
        <v>2018</v>
      </c>
      <c r="L2067" s="2" t="s">
        <v>21</v>
      </c>
    </row>
    <row r="2068" spans="1:12" x14ac:dyDescent="0.2">
      <c r="A2068" s="1" t="s">
        <v>205</v>
      </c>
      <c r="B2068" s="2" t="s">
        <v>235</v>
      </c>
      <c r="C2068" s="2" t="s">
        <v>15</v>
      </c>
      <c r="D2068" s="2" t="s">
        <v>2332</v>
      </c>
      <c r="E2068" s="2" t="s">
        <v>2175</v>
      </c>
      <c r="F2068" s="2">
        <v>58.71</v>
      </c>
      <c r="G2068" s="2">
        <v>41.29</v>
      </c>
      <c r="H2068" s="2" t="s">
        <v>19</v>
      </c>
      <c r="I2068" s="2">
        <f t="shared" si="64"/>
        <v>1</v>
      </c>
      <c r="J2068" s="2" t="str">
        <f t="shared" si="65"/>
        <v/>
      </c>
      <c r="K2068" s="2">
        <v>2020</v>
      </c>
      <c r="L2068" s="2" t="s">
        <v>21</v>
      </c>
    </row>
    <row r="2069" spans="1:12" x14ac:dyDescent="0.2">
      <c r="A2069" s="1" t="s">
        <v>205</v>
      </c>
      <c r="B2069" s="2" t="s">
        <v>3639</v>
      </c>
      <c r="C2069" s="2" t="s">
        <v>24</v>
      </c>
      <c r="D2069" s="2">
        <v>575000000</v>
      </c>
      <c r="E2069" s="2" t="s">
        <v>3438</v>
      </c>
      <c r="F2069" s="2">
        <v>58.73</v>
      </c>
      <c r="G2069" s="2">
        <v>41.27</v>
      </c>
      <c r="H2069" s="2" t="s">
        <v>19</v>
      </c>
      <c r="I2069" s="2">
        <f t="shared" si="64"/>
        <v>1</v>
      </c>
      <c r="J2069" s="2" t="str">
        <f t="shared" si="65"/>
        <v/>
      </c>
      <c r="K2069" s="2">
        <v>2020</v>
      </c>
      <c r="L2069" s="2" t="s">
        <v>49</v>
      </c>
    </row>
    <row r="2070" spans="1:12" x14ac:dyDescent="0.2">
      <c r="A2070" s="1" t="s">
        <v>13</v>
      </c>
      <c r="B2070" s="2" t="s">
        <v>605</v>
      </c>
      <c r="C2070" s="2" t="s">
        <v>15</v>
      </c>
      <c r="D2070" s="2" t="s">
        <v>1691</v>
      </c>
      <c r="E2070" s="2" t="s">
        <v>1692</v>
      </c>
      <c r="F2070" s="2">
        <v>58.74</v>
      </c>
      <c r="G2070" s="2">
        <v>41.26</v>
      </c>
      <c r="H2070" s="2" t="s">
        <v>19</v>
      </c>
      <c r="I2070" s="2">
        <f t="shared" si="64"/>
        <v>1</v>
      </c>
      <c r="J2070" s="2" t="str">
        <f t="shared" si="65"/>
        <v/>
      </c>
      <c r="K2070" s="2">
        <v>2021</v>
      </c>
      <c r="L2070" s="2" t="s">
        <v>36</v>
      </c>
    </row>
    <row r="2071" spans="1:12" x14ac:dyDescent="0.2">
      <c r="A2071" s="1" t="s">
        <v>111</v>
      </c>
      <c r="B2071" s="2" t="s">
        <v>1018</v>
      </c>
      <c r="C2071" s="2" t="s">
        <v>15</v>
      </c>
      <c r="D2071" s="2" t="s">
        <v>2794</v>
      </c>
      <c r="E2071" s="2" t="s">
        <v>2175</v>
      </c>
      <c r="F2071" s="2">
        <v>58.74</v>
      </c>
      <c r="G2071" s="2">
        <v>41.26</v>
      </c>
      <c r="H2071" s="2" t="s">
        <v>19</v>
      </c>
      <c r="I2071" s="2">
        <f t="shared" si="64"/>
        <v>1</v>
      </c>
      <c r="J2071" s="2" t="str">
        <f t="shared" si="65"/>
        <v/>
      </c>
      <c r="K2071" s="2">
        <v>2016</v>
      </c>
      <c r="L2071" s="2" t="s">
        <v>21</v>
      </c>
    </row>
    <row r="2072" spans="1:12" x14ac:dyDescent="0.2">
      <c r="A2072" s="1" t="s">
        <v>122</v>
      </c>
      <c r="B2072" s="2" t="s">
        <v>2947</v>
      </c>
      <c r="C2072" s="2" t="s">
        <v>15</v>
      </c>
      <c r="D2072" s="2" t="s">
        <v>2948</v>
      </c>
      <c r="E2072" s="2" t="s">
        <v>2175</v>
      </c>
      <c r="F2072" s="2">
        <v>58.76</v>
      </c>
      <c r="G2072" s="2">
        <v>41.24</v>
      </c>
      <c r="H2072" s="2" t="s">
        <v>26</v>
      </c>
      <c r="I2072" s="2" t="str">
        <f t="shared" si="64"/>
        <v/>
      </c>
      <c r="J2072" s="2">
        <f t="shared" si="65"/>
        <v>1</v>
      </c>
      <c r="K2072" s="2">
        <v>2015</v>
      </c>
      <c r="L2072" s="2" t="s">
        <v>36</v>
      </c>
    </row>
    <row r="2073" spans="1:12" x14ac:dyDescent="0.2">
      <c r="A2073" s="1" t="s">
        <v>217</v>
      </c>
      <c r="B2073" s="2" t="s">
        <v>218</v>
      </c>
      <c r="C2073" s="2" t="s">
        <v>15</v>
      </c>
      <c r="D2073" s="2" t="s">
        <v>219</v>
      </c>
      <c r="E2073" s="2" t="s">
        <v>144</v>
      </c>
      <c r="F2073" s="2">
        <v>58.76</v>
      </c>
      <c r="G2073" s="2">
        <v>41.24</v>
      </c>
      <c r="H2073" s="2" t="s">
        <v>26</v>
      </c>
      <c r="I2073" s="2" t="str">
        <f t="shared" si="64"/>
        <v/>
      </c>
      <c r="J2073" s="2">
        <f t="shared" si="65"/>
        <v>1</v>
      </c>
      <c r="K2073" s="2">
        <v>2015</v>
      </c>
      <c r="L2073" s="2" t="s">
        <v>36</v>
      </c>
    </row>
    <row r="2074" spans="1:12" x14ac:dyDescent="0.2">
      <c r="A2074" s="1" t="s">
        <v>242</v>
      </c>
      <c r="B2074" s="2" t="s">
        <v>243</v>
      </c>
      <c r="C2074" s="2" t="s">
        <v>15</v>
      </c>
      <c r="D2074" s="2" t="s">
        <v>2186</v>
      </c>
      <c r="E2074" s="2" t="s">
        <v>2175</v>
      </c>
      <c r="F2074" s="2">
        <v>58.78</v>
      </c>
      <c r="G2074" s="2">
        <v>41.22</v>
      </c>
      <c r="H2074" s="2" t="s">
        <v>19</v>
      </c>
      <c r="I2074" s="2">
        <f t="shared" si="64"/>
        <v>1</v>
      </c>
      <c r="J2074" s="2" t="str">
        <f t="shared" si="65"/>
        <v/>
      </c>
      <c r="K2074" s="2">
        <v>2020</v>
      </c>
      <c r="L2074" s="2" t="s">
        <v>21</v>
      </c>
    </row>
    <row r="2075" spans="1:12" x14ac:dyDescent="0.2">
      <c r="A2075" s="1" t="s">
        <v>280</v>
      </c>
      <c r="B2075" s="2" t="s">
        <v>4771</v>
      </c>
      <c r="C2075" s="2" t="s">
        <v>15</v>
      </c>
      <c r="D2075" s="2" t="s">
        <v>4772</v>
      </c>
      <c r="E2075" s="2" t="s">
        <v>3438</v>
      </c>
      <c r="F2075" s="2">
        <v>58.8</v>
      </c>
      <c r="G2075" s="2">
        <v>41.2</v>
      </c>
      <c r="H2075" s="2" t="s">
        <v>26</v>
      </c>
      <c r="I2075" s="2" t="str">
        <f t="shared" si="64"/>
        <v/>
      </c>
      <c r="J2075" s="2">
        <f t="shared" si="65"/>
        <v>1</v>
      </c>
      <c r="K2075" s="2">
        <v>1998</v>
      </c>
      <c r="L2075" s="2" t="s">
        <v>49</v>
      </c>
    </row>
    <row r="2076" spans="1:12" x14ac:dyDescent="0.2">
      <c r="A2076" s="1" t="s">
        <v>60</v>
      </c>
      <c r="B2076" s="2" t="s">
        <v>61</v>
      </c>
      <c r="C2076" s="2" t="s">
        <v>15</v>
      </c>
      <c r="D2076" s="2" t="s">
        <v>5190</v>
      </c>
      <c r="E2076" s="2" t="s">
        <v>4991</v>
      </c>
      <c r="F2076" s="2">
        <v>54.8</v>
      </c>
      <c r="G2076" s="2">
        <v>41.2</v>
      </c>
      <c r="H2076" s="2" t="s">
        <v>26</v>
      </c>
      <c r="I2076" s="2" t="str">
        <f t="shared" si="64"/>
        <v/>
      </c>
      <c r="J2076" s="2">
        <f t="shared" si="65"/>
        <v>1</v>
      </c>
      <c r="K2076" s="2">
        <v>2018</v>
      </c>
      <c r="L2076" s="2" t="s">
        <v>36</v>
      </c>
    </row>
    <row r="2077" spans="1:12" x14ac:dyDescent="0.2">
      <c r="A2077" s="1" t="s">
        <v>13</v>
      </c>
      <c r="B2077" s="2" t="s">
        <v>1377</v>
      </c>
      <c r="C2077" s="2" t="s">
        <v>15</v>
      </c>
      <c r="D2077" s="2" t="s">
        <v>1883</v>
      </c>
      <c r="E2077" s="2" t="s">
        <v>1811</v>
      </c>
      <c r="F2077" s="2">
        <v>58.8</v>
      </c>
      <c r="G2077" s="2">
        <v>41.2</v>
      </c>
      <c r="H2077" s="2" t="s">
        <v>26</v>
      </c>
      <c r="I2077" s="2" t="str">
        <f t="shared" si="64"/>
        <v/>
      </c>
      <c r="J2077" s="2">
        <f t="shared" si="65"/>
        <v>1</v>
      </c>
      <c r="K2077" s="2">
        <v>2004</v>
      </c>
      <c r="L2077" s="2" t="s">
        <v>49</v>
      </c>
    </row>
    <row r="2078" spans="1:12" x14ac:dyDescent="0.2">
      <c r="A2078" s="1" t="s">
        <v>66</v>
      </c>
      <c r="B2078" s="2" t="s">
        <v>500</v>
      </c>
      <c r="C2078" s="2" t="s">
        <v>15</v>
      </c>
      <c r="D2078" s="2" t="s">
        <v>1087</v>
      </c>
      <c r="E2078" s="2" t="s">
        <v>395</v>
      </c>
      <c r="F2078" s="2">
        <v>58.8</v>
      </c>
      <c r="G2078" s="2">
        <v>41.2</v>
      </c>
      <c r="H2078" s="2" t="s">
        <v>19</v>
      </c>
      <c r="I2078" s="2">
        <f t="shared" si="64"/>
        <v>1</v>
      </c>
      <c r="J2078" s="2" t="str">
        <f t="shared" si="65"/>
        <v/>
      </c>
      <c r="K2078" s="2">
        <v>2004</v>
      </c>
      <c r="L2078" s="2" t="s">
        <v>21</v>
      </c>
    </row>
    <row r="2079" spans="1:12" x14ac:dyDescent="0.2">
      <c r="A2079" s="1" t="s">
        <v>22</v>
      </c>
      <c r="B2079" s="2" t="s">
        <v>5736</v>
      </c>
      <c r="C2079" s="2" t="s">
        <v>24</v>
      </c>
      <c r="D2079" s="4">
        <v>12655000</v>
      </c>
      <c r="E2079" s="2" t="s">
        <v>5690</v>
      </c>
      <c r="F2079" s="2">
        <v>58.8</v>
      </c>
      <c r="G2079" s="2">
        <v>41.2</v>
      </c>
      <c r="H2079" s="2" t="s">
        <v>19</v>
      </c>
      <c r="I2079" s="2">
        <f t="shared" si="64"/>
        <v>1</v>
      </c>
      <c r="J2079" s="2" t="str">
        <f t="shared" si="65"/>
        <v/>
      </c>
      <c r="K2079" s="2">
        <v>2012</v>
      </c>
      <c r="L2079" s="2" t="s">
        <v>21</v>
      </c>
    </row>
    <row r="2080" spans="1:12" x14ac:dyDescent="0.2">
      <c r="A2080" s="1" t="s">
        <v>363</v>
      </c>
      <c r="B2080" s="2" t="s">
        <v>5735</v>
      </c>
      <c r="C2080" s="2" t="s">
        <v>24</v>
      </c>
      <c r="D2080" s="4">
        <v>295000000</v>
      </c>
      <c r="E2080" s="2" t="s">
        <v>5690</v>
      </c>
      <c r="F2080" s="2">
        <v>58.8</v>
      </c>
      <c r="G2080" s="2">
        <v>41.2</v>
      </c>
      <c r="H2080" s="2" t="s">
        <v>19</v>
      </c>
      <c r="I2080" s="2">
        <f t="shared" si="64"/>
        <v>1</v>
      </c>
      <c r="J2080" s="2" t="str">
        <f t="shared" si="65"/>
        <v/>
      </c>
      <c r="K2080" s="2">
        <v>2014</v>
      </c>
      <c r="L2080" s="2" t="s">
        <v>21</v>
      </c>
    </row>
    <row r="2081" spans="1:12" x14ac:dyDescent="0.2">
      <c r="A2081" s="1" t="s">
        <v>83</v>
      </c>
      <c r="B2081" s="2" t="s">
        <v>84</v>
      </c>
      <c r="C2081" s="2" t="s">
        <v>15</v>
      </c>
      <c r="D2081" s="2" t="s">
        <v>261</v>
      </c>
      <c r="E2081" s="2" t="s">
        <v>144</v>
      </c>
      <c r="F2081" s="2">
        <v>58.8</v>
      </c>
      <c r="G2081" s="2">
        <v>41.2</v>
      </c>
      <c r="H2081" s="2" t="s">
        <v>19</v>
      </c>
      <c r="I2081" s="2">
        <f t="shared" si="64"/>
        <v>1</v>
      </c>
      <c r="J2081" s="2" t="str">
        <f t="shared" si="65"/>
        <v/>
      </c>
      <c r="K2081" s="2">
        <v>2010</v>
      </c>
      <c r="L2081" s="2" t="s">
        <v>21</v>
      </c>
    </row>
    <row r="2082" spans="1:12" x14ac:dyDescent="0.2">
      <c r="A2082" s="1" t="s">
        <v>52</v>
      </c>
      <c r="B2082" s="2" t="s">
        <v>591</v>
      </c>
      <c r="C2082" s="2" t="s">
        <v>15</v>
      </c>
      <c r="D2082" s="2" t="s">
        <v>4929</v>
      </c>
      <c r="E2082" s="2" t="s">
        <v>4917</v>
      </c>
      <c r="F2082" s="2">
        <v>58.8</v>
      </c>
      <c r="G2082" s="2">
        <v>41.2</v>
      </c>
      <c r="H2082" s="2" t="s">
        <v>26</v>
      </c>
      <c r="I2082" s="2" t="str">
        <f t="shared" si="64"/>
        <v/>
      </c>
      <c r="J2082" s="2">
        <f t="shared" si="65"/>
        <v>1</v>
      </c>
      <c r="K2082" s="2">
        <v>2010</v>
      </c>
      <c r="L2082" s="2" t="s">
        <v>21</v>
      </c>
    </row>
    <row r="2083" spans="1:12" x14ac:dyDescent="0.2">
      <c r="A2083" s="1" t="s">
        <v>52</v>
      </c>
      <c r="B2083" s="2" t="s">
        <v>5686</v>
      </c>
      <c r="C2083" s="2" t="s">
        <v>24</v>
      </c>
      <c r="D2083" s="4">
        <v>268000000</v>
      </c>
      <c r="E2083" s="2" t="s">
        <v>5690</v>
      </c>
      <c r="F2083" s="2">
        <v>58.8</v>
      </c>
      <c r="G2083" s="2">
        <v>41.2</v>
      </c>
      <c r="H2083" s="2" t="s">
        <v>19</v>
      </c>
      <c r="I2083" s="2">
        <f t="shared" si="64"/>
        <v>1</v>
      </c>
      <c r="J2083" s="2" t="str">
        <f t="shared" si="65"/>
        <v/>
      </c>
      <c r="K2083" s="2">
        <v>2010</v>
      </c>
      <c r="L2083" s="2" t="s">
        <v>21</v>
      </c>
    </row>
    <row r="2084" spans="1:12" x14ac:dyDescent="0.2">
      <c r="A2084" s="1" t="s">
        <v>535</v>
      </c>
      <c r="B2084" s="2" t="s">
        <v>4104</v>
      </c>
      <c r="C2084" s="2" t="s">
        <v>24</v>
      </c>
      <c r="D2084" s="4">
        <v>5000000</v>
      </c>
      <c r="E2084" s="2" t="s">
        <v>3438</v>
      </c>
      <c r="F2084" s="2">
        <v>58.8</v>
      </c>
      <c r="G2084" s="2">
        <v>41.2</v>
      </c>
      <c r="H2084" s="2" t="s">
        <v>26</v>
      </c>
      <c r="I2084" s="2" t="str">
        <f t="shared" si="64"/>
        <v/>
      </c>
      <c r="J2084" s="2">
        <f t="shared" si="65"/>
        <v>1</v>
      </c>
      <c r="K2084" s="2">
        <v>1994</v>
      </c>
      <c r="L2084" s="2" t="s">
        <v>21</v>
      </c>
    </row>
    <row r="2085" spans="1:12" x14ac:dyDescent="0.2">
      <c r="A2085" s="1" t="s">
        <v>363</v>
      </c>
      <c r="B2085" s="2" t="s">
        <v>947</v>
      </c>
      <c r="C2085" s="2" t="s">
        <v>15</v>
      </c>
      <c r="D2085" s="2" t="s">
        <v>3860</v>
      </c>
      <c r="E2085" s="2" t="s">
        <v>3438</v>
      </c>
      <c r="F2085" s="2">
        <v>58.82</v>
      </c>
      <c r="G2085" s="2">
        <v>41.18</v>
      </c>
      <c r="H2085" s="2" t="s">
        <v>26</v>
      </c>
      <c r="I2085" s="2" t="str">
        <f t="shared" si="64"/>
        <v/>
      </c>
      <c r="J2085" s="2">
        <f t="shared" si="65"/>
        <v>1</v>
      </c>
      <c r="K2085" s="2">
        <v>2016</v>
      </c>
      <c r="L2085" s="2" t="s">
        <v>21</v>
      </c>
    </row>
    <row r="2086" spans="1:12" x14ac:dyDescent="0.2">
      <c r="A2086" s="1" t="s">
        <v>177</v>
      </c>
      <c r="B2086" s="2" t="s">
        <v>3513</v>
      </c>
      <c r="C2086" s="2" t="s">
        <v>24</v>
      </c>
      <c r="D2086" s="2">
        <v>5000000</v>
      </c>
      <c r="E2086" s="2" t="s">
        <v>3438</v>
      </c>
      <c r="F2086" s="2">
        <v>58.83</v>
      </c>
      <c r="G2086" s="2">
        <v>41.17</v>
      </c>
      <c r="H2086" s="2" t="s">
        <v>19</v>
      </c>
      <c r="I2086" s="2">
        <f t="shared" si="64"/>
        <v>1</v>
      </c>
      <c r="J2086" s="2" t="str">
        <f t="shared" si="65"/>
        <v/>
      </c>
      <c r="K2086" s="2">
        <v>2020</v>
      </c>
      <c r="L2086" s="2" t="s">
        <v>21</v>
      </c>
    </row>
    <row r="2087" spans="1:12" x14ac:dyDescent="0.2">
      <c r="A2087" s="1" t="s">
        <v>242</v>
      </c>
      <c r="B2087" s="2" t="s">
        <v>324</v>
      </c>
      <c r="C2087" s="2" t="s">
        <v>15</v>
      </c>
      <c r="D2087" s="2" t="s">
        <v>5016</v>
      </c>
      <c r="E2087" s="2" t="s">
        <v>4991</v>
      </c>
      <c r="F2087" s="2">
        <v>58.87</v>
      </c>
      <c r="G2087" s="2">
        <v>41.13</v>
      </c>
      <c r="H2087" s="2" t="s">
        <v>26</v>
      </c>
      <c r="I2087" s="2" t="str">
        <f t="shared" si="64"/>
        <v/>
      </c>
      <c r="J2087" s="2">
        <f t="shared" si="65"/>
        <v>1</v>
      </c>
      <c r="K2087" s="2">
        <v>2020</v>
      </c>
      <c r="L2087" s="2" t="s">
        <v>21</v>
      </c>
    </row>
    <row r="2088" spans="1:12" x14ac:dyDescent="0.2">
      <c r="A2088" s="1" t="s">
        <v>122</v>
      </c>
      <c r="B2088" s="2" t="s">
        <v>2000</v>
      </c>
      <c r="C2088" s="2" t="s">
        <v>15</v>
      </c>
      <c r="D2088" s="2" t="s">
        <v>2001</v>
      </c>
      <c r="E2088" s="2" t="s">
        <v>1978</v>
      </c>
      <c r="F2088" s="2">
        <v>85.88</v>
      </c>
      <c r="G2088" s="2">
        <v>41.12</v>
      </c>
      <c r="H2088" s="2" t="s">
        <v>19</v>
      </c>
      <c r="I2088" s="2">
        <f t="shared" si="64"/>
        <v>1</v>
      </c>
      <c r="J2088" s="2" t="str">
        <f t="shared" si="65"/>
        <v/>
      </c>
      <c r="K2088" s="2">
        <v>2018</v>
      </c>
      <c r="L2088" s="2" t="s">
        <v>49</v>
      </c>
    </row>
    <row r="2089" spans="1:12" x14ac:dyDescent="0.2">
      <c r="A2089" s="1" t="s">
        <v>52</v>
      </c>
      <c r="B2089" s="2" t="s">
        <v>5694</v>
      </c>
      <c r="C2089" s="2" t="s">
        <v>24</v>
      </c>
      <c r="D2089" s="2">
        <v>898000000</v>
      </c>
      <c r="E2089" s="2" t="s">
        <v>5690</v>
      </c>
      <c r="F2089" s="2">
        <v>58.88</v>
      </c>
      <c r="G2089" s="2">
        <v>41.12</v>
      </c>
      <c r="H2089" s="2" t="s">
        <v>19</v>
      </c>
      <c r="I2089" s="2">
        <f t="shared" si="64"/>
        <v>1</v>
      </c>
      <c r="J2089" s="2" t="str">
        <f t="shared" si="65"/>
        <v/>
      </c>
      <c r="K2089" s="2">
        <v>2020</v>
      </c>
      <c r="L2089" s="2" t="s">
        <v>49</v>
      </c>
    </row>
    <row r="2090" spans="1:12" x14ac:dyDescent="0.2">
      <c r="A2090" s="1" t="s">
        <v>511</v>
      </c>
      <c r="B2090" s="2" t="s">
        <v>1030</v>
      </c>
      <c r="C2090" s="2" t="s">
        <v>15</v>
      </c>
      <c r="D2090" s="2" t="s">
        <v>1367</v>
      </c>
      <c r="E2090" s="2" t="s">
        <v>395</v>
      </c>
      <c r="F2090" s="2">
        <v>58.9</v>
      </c>
      <c r="G2090" s="2">
        <v>41.1</v>
      </c>
      <c r="H2090" s="2" t="s">
        <v>19</v>
      </c>
      <c r="I2090" s="2">
        <f t="shared" si="64"/>
        <v>1</v>
      </c>
      <c r="J2090" s="2" t="str">
        <f t="shared" si="65"/>
        <v/>
      </c>
      <c r="K2090" s="2">
        <v>1998</v>
      </c>
      <c r="L2090" s="2" t="s">
        <v>49</v>
      </c>
    </row>
    <row r="2091" spans="1:12" x14ac:dyDescent="0.2">
      <c r="A2091" s="1" t="s">
        <v>22</v>
      </c>
      <c r="B2091" s="2" t="s">
        <v>4261</v>
      </c>
      <c r="C2091" s="2" t="s">
        <v>24</v>
      </c>
      <c r="D2091" s="4">
        <v>72000000</v>
      </c>
      <c r="E2091" s="2" t="s">
        <v>3438</v>
      </c>
      <c r="F2091" s="2">
        <v>58.9</v>
      </c>
      <c r="G2091" s="2">
        <v>41.1</v>
      </c>
      <c r="H2091" s="2" t="s">
        <v>19</v>
      </c>
      <c r="I2091" s="2">
        <f t="shared" si="64"/>
        <v>1</v>
      </c>
      <c r="J2091" s="2" t="str">
        <f t="shared" si="65"/>
        <v/>
      </c>
      <c r="K2091" s="2">
        <v>2012</v>
      </c>
      <c r="L2091" s="2" t="s">
        <v>49</v>
      </c>
    </row>
    <row r="2092" spans="1:12" x14ac:dyDescent="0.2">
      <c r="A2092" s="1" t="s">
        <v>296</v>
      </c>
      <c r="B2092" s="2" t="s">
        <v>467</v>
      </c>
      <c r="C2092" s="2" t="s">
        <v>15</v>
      </c>
      <c r="D2092" s="2" t="s">
        <v>438</v>
      </c>
      <c r="E2092" s="2" t="s">
        <v>2175</v>
      </c>
      <c r="F2092" s="2">
        <v>58.6</v>
      </c>
      <c r="G2092" s="2">
        <v>41.1</v>
      </c>
      <c r="H2092" s="2" t="s">
        <v>19</v>
      </c>
      <c r="I2092" s="2">
        <f t="shared" si="64"/>
        <v>1</v>
      </c>
      <c r="J2092" s="2" t="str">
        <f t="shared" si="65"/>
        <v/>
      </c>
      <c r="K2092" s="2">
        <v>2018</v>
      </c>
      <c r="L2092" s="2" t="s">
        <v>21</v>
      </c>
    </row>
    <row r="2093" spans="1:12" x14ac:dyDescent="0.2">
      <c r="A2093" s="1" t="s">
        <v>116</v>
      </c>
      <c r="B2093" s="2" t="s">
        <v>4416</v>
      </c>
      <c r="C2093" s="2" t="s">
        <v>15</v>
      </c>
      <c r="D2093" s="2" t="s">
        <v>4505</v>
      </c>
      <c r="E2093" s="2" t="s">
        <v>3438</v>
      </c>
      <c r="F2093" s="2">
        <v>58.9</v>
      </c>
      <c r="G2093" s="2">
        <v>41.1</v>
      </c>
      <c r="H2093" s="2" t="s">
        <v>26</v>
      </c>
      <c r="I2093" s="2" t="str">
        <f t="shared" si="64"/>
        <v/>
      </c>
      <c r="J2093" s="2">
        <f t="shared" si="65"/>
        <v>1</v>
      </c>
      <c r="K2093" s="2">
        <v>2006</v>
      </c>
      <c r="L2093" s="2" t="s">
        <v>21</v>
      </c>
    </row>
    <row r="2094" spans="1:12" x14ac:dyDescent="0.2">
      <c r="A2094" s="1" t="s">
        <v>217</v>
      </c>
      <c r="B2094" s="2" t="s">
        <v>1918</v>
      </c>
      <c r="C2094" s="2" t="s">
        <v>15</v>
      </c>
      <c r="D2094" s="2" t="s">
        <v>1919</v>
      </c>
      <c r="E2094" s="2" t="s">
        <v>1811</v>
      </c>
      <c r="F2094" s="2">
        <v>58.9</v>
      </c>
      <c r="G2094" s="2">
        <v>41.1</v>
      </c>
      <c r="H2094" s="2" t="s">
        <v>26</v>
      </c>
      <c r="I2094" s="2" t="str">
        <f t="shared" si="64"/>
        <v/>
      </c>
      <c r="J2094" s="2">
        <f t="shared" si="65"/>
        <v>1</v>
      </c>
      <c r="K2094" s="2">
        <v>2000</v>
      </c>
      <c r="L2094" s="2" t="s">
        <v>21</v>
      </c>
    </row>
    <row r="2095" spans="1:12" x14ac:dyDescent="0.2">
      <c r="A2095" s="1" t="s">
        <v>91</v>
      </c>
      <c r="B2095" s="2" t="s">
        <v>3802</v>
      </c>
      <c r="C2095" s="2" t="s">
        <v>15</v>
      </c>
      <c r="D2095" s="2" t="s">
        <v>4733</v>
      </c>
      <c r="E2095" s="2" t="s">
        <v>3438</v>
      </c>
      <c r="F2095" s="2">
        <v>58.9</v>
      </c>
      <c r="G2095" s="2">
        <v>41.1</v>
      </c>
      <c r="H2095" s="2" t="s">
        <v>26</v>
      </c>
      <c r="I2095" s="2" t="str">
        <f t="shared" si="64"/>
        <v/>
      </c>
      <c r="J2095" s="2">
        <f t="shared" si="65"/>
        <v>1</v>
      </c>
      <c r="K2095" s="2">
        <v>2001</v>
      </c>
      <c r="L2095" s="2" t="s">
        <v>36</v>
      </c>
    </row>
    <row r="2096" spans="1:12" x14ac:dyDescent="0.2">
      <c r="A2096" s="1" t="s">
        <v>52</v>
      </c>
      <c r="B2096" s="2" t="s">
        <v>3536</v>
      </c>
      <c r="C2096" s="2" t="s">
        <v>15</v>
      </c>
      <c r="D2096" s="2" t="s">
        <v>4682</v>
      </c>
      <c r="E2096" s="2" t="s">
        <v>3438</v>
      </c>
      <c r="F2096" s="2">
        <v>58.9</v>
      </c>
      <c r="G2096" s="2">
        <v>41.1</v>
      </c>
      <c r="H2096" s="2" t="s">
        <v>26</v>
      </c>
      <c r="I2096" s="2" t="str">
        <f t="shared" si="64"/>
        <v/>
      </c>
      <c r="J2096" s="2">
        <f t="shared" si="65"/>
        <v>1</v>
      </c>
      <c r="K2096" s="2">
        <v>2002</v>
      </c>
      <c r="L2096" s="2" t="s">
        <v>21</v>
      </c>
    </row>
    <row r="2097" spans="1:12" x14ac:dyDescent="0.2">
      <c r="A2097" s="1" t="s">
        <v>32</v>
      </c>
      <c r="B2097" s="2" t="s">
        <v>1024</v>
      </c>
      <c r="C2097" s="2" t="s">
        <v>15</v>
      </c>
      <c r="D2097" s="2" t="s">
        <v>3195</v>
      </c>
      <c r="E2097" s="2" t="s">
        <v>2175</v>
      </c>
      <c r="F2097" s="2">
        <v>58.9</v>
      </c>
      <c r="G2097" s="2">
        <v>41.1</v>
      </c>
      <c r="H2097" s="2" t="s">
        <v>19</v>
      </c>
      <c r="I2097" s="2">
        <f t="shared" si="64"/>
        <v>1</v>
      </c>
      <c r="J2097" s="2" t="str">
        <f t="shared" si="65"/>
        <v/>
      </c>
      <c r="K2097" s="2">
        <v>1990</v>
      </c>
      <c r="L2097" s="2" t="s">
        <v>21</v>
      </c>
    </row>
    <row r="2098" spans="1:12" x14ac:dyDescent="0.2">
      <c r="A2098" s="1" t="s">
        <v>32</v>
      </c>
      <c r="B2098" s="2" t="s">
        <v>1024</v>
      </c>
      <c r="C2098" s="2" t="s">
        <v>15</v>
      </c>
      <c r="D2098" s="2" t="s">
        <v>3183</v>
      </c>
      <c r="E2098" s="2" t="s">
        <v>2175</v>
      </c>
      <c r="F2098" s="2">
        <v>58.9</v>
      </c>
      <c r="G2098" s="2">
        <v>41.1</v>
      </c>
      <c r="H2098" s="2" t="s">
        <v>19</v>
      </c>
      <c r="I2098" s="2">
        <f t="shared" si="64"/>
        <v>1</v>
      </c>
      <c r="J2098" s="2" t="str">
        <f t="shared" si="65"/>
        <v/>
      </c>
      <c r="K2098" s="2">
        <v>1990</v>
      </c>
      <c r="L2098" s="2" t="s">
        <v>21</v>
      </c>
    </row>
    <row r="2099" spans="1:12" x14ac:dyDescent="0.2">
      <c r="A2099" s="1" t="s">
        <v>180</v>
      </c>
      <c r="B2099" s="2" t="s">
        <v>181</v>
      </c>
      <c r="C2099" s="2" t="s">
        <v>1230</v>
      </c>
      <c r="D2099" s="2" t="s">
        <v>1443</v>
      </c>
      <c r="E2099" s="2" t="s">
        <v>1444</v>
      </c>
      <c r="F2099" s="2">
        <v>58.9</v>
      </c>
      <c r="G2099" s="2">
        <v>41.1</v>
      </c>
      <c r="H2099" s="2" t="s">
        <v>19</v>
      </c>
      <c r="I2099" s="2">
        <f t="shared" si="64"/>
        <v>1</v>
      </c>
      <c r="J2099" s="2" t="str">
        <f t="shared" si="65"/>
        <v/>
      </c>
      <c r="K2099" s="2">
        <v>2006</v>
      </c>
      <c r="L2099" s="2" t="s">
        <v>21</v>
      </c>
    </row>
    <row r="2100" spans="1:12" x14ac:dyDescent="0.2">
      <c r="A2100" s="1" t="s">
        <v>108</v>
      </c>
      <c r="B2100" s="2" t="s">
        <v>4323</v>
      </c>
      <c r="C2100" s="2" t="s">
        <v>24</v>
      </c>
      <c r="D2100" s="4">
        <v>14000000</v>
      </c>
      <c r="E2100" s="2" t="s">
        <v>3438</v>
      </c>
      <c r="F2100" s="2">
        <v>58.9</v>
      </c>
      <c r="G2100" s="2">
        <v>41.1</v>
      </c>
      <c r="H2100" s="2" t="s">
        <v>19</v>
      </c>
      <c r="I2100" s="2">
        <f t="shared" si="64"/>
        <v>1</v>
      </c>
      <c r="J2100" s="2" t="str">
        <f t="shared" si="65"/>
        <v/>
      </c>
      <c r="K2100" s="2">
        <v>2010</v>
      </c>
      <c r="L2100" s="2" t="s">
        <v>49</v>
      </c>
    </row>
    <row r="2101" spans="1:12" x14ac:dyDescent="0.2">
      <c r="A2101" s="1" t="s">
        <v>308</v>
      </c>
      <c r="B2101" s="2" t="s">
        <v>3691</v>
      </c>
      <c r="C2101" s="2" t="s">
        <v>24</v>
      </c>
      <c r="D2101" s="4">
        <v>91000000</v>
      </c>
      <c r="E2101" s="2" t="s">
        <v>3438</v>
      </c>
      <c r="F2101" s="2">
        <v>58.9</v>
      </c>
      <c r="G2101" s="2">
        <v>41.1</v>
      </c>
      <c r="H2101" s="2" t="s">
        <v>26</v>
      </c>
      <c r="I2101" s="2" t="str">
        <f t="shared" si="64"/>
        <v/>
      </c>
      <c r="J2101" s="2">
        <f t="shared" si="65"/>
        <v>1</v>
      </c>
      <c r="K2101" s="2">
        <v>1998</v>
      </c>
      <c r="L2101" s="2" t="s">
        <v>49</v>
      </c>
    </row>
    <row r="2102" spans="1:12" x14ac:dyDescent="0.2">
      <c r="A2102" s="1" t="s">
        <v>45</v>
      </c>
      <c r="B2102" s="2" t="s">
        <v>46</v>
      </c>
      <c r="C2102" s="2" t="s">
        <v>42</v>
      </c>
      <c r="D2102" s="2" t="s">
        <v>546</v>
      </c>
      <c r="E2102" s="2" t="s">
        <v>395</v>
      </c>
      <c r="F2102" s="2">
        <v>58.9</v>
      </c>
      <c r="G2102" s="2">
        <v>41.1</v>
      </c>
      <c r="H2102" s="2" t="s">
        <v>19</v>
      </c>
      <c r="I2102" s="2">
        <f t="shared" si="64"/>
        <v>1</v>
      </c>
      <c r="J2102" s="2" t="str">
        <f t="shared" si="65"/>
        <v/>
      </c>
      <c r="K2102" s="2">
        <v>2014</v>
      </c>
      <c r="L2102" s="2" t="s">
        <v>49</v>
      </c>
    </row>
    <row r="2103" spans="1:12" x14ac:dyDescent="0.2">
      <c r="A2103" s="1" t="s">
        <v>60</v>
      </c>
      <c r="B2103" s="2" t="s">
        <v>105</v>
      </c>
      <c r="C2103" s="2" t="s">
        <v>15</v>
      </c>
      <c r="D2103" s="2" t="s">
        <v>5242</v>
      </c>
      <c r="E2103" s="2" t="s">
        <v>4991</v>
      </c>
      <c r="F2103" s="2">
        <v>58.93</v>
      </c>
      <c r="G2103" s="2">
        <v>41.07</v>
      </c>
      <c r="H2103" s="2" t="s">
        <v>26</v>
      </c>
      <c r="I2103" s="2" t="str">
        <f t="shared" si="64"/>
        <v/>
      </c>
      <c r="J2103" s="2">
        <f t="shared" si="65"/>
        <v>1</v>
      </c>
      <c r="K2103" s="2">
        <v>2016</v>
      </c>
      <c r="L2103" s="2" t="s">
        <v>49</v>
      </c>
    </row>
    <row r="2104" spans="1:12" x14ac:dyDescent="0.2">
      <c r="A2104" s="1" t="s">
        <v>111</v>
      </c>
      <c r="B2104" s="2" t="s">
        <v>3868</v>
      </c>
      <c r="C2104" s="2" t="s">
        <v>24</v>
      </c>
      <c r="D2104" s="4">
        <v>169000000</v>
      </c>
      <c r="E2104" s="2" t="s">
        <v>3438</v>
      </c>
      <c r="F2104" s="2">
        <v>58.93</v>
      </c>
      <c r="G2104" s="2">
        <v>41.07</v>
      </c>
      <c r="H2104" s="2" t="s">
        <v>19</v>
      </c>
      <c r="I2104" s="2">
        <f t="shared" si="64"/>
        <v>1</v>
      </c>
      <c r="J2104" s="2" t="str">
        <f t="shared" si="65"/>
        <v/>
      </c>
      <c r="K2104" s="2">
        <v>2016</v>
      </c>
      <c r="L2104" s="2" t="s">
        <v>21</v>
      </c>
    </row>
    <row r="2105" spans="1:12" x14ac:dyDescent="0.2">
      <c r="A2105" s="1" t="s">
        <v>13</v>
      </c>
      <c r="B2105" s="2" t="s">
        <v>908</v>
      </c>
      <c r="C2105" s="2" t="s">
        <v>15</v>
      </c>
      <c r="D2105" s="2" t="s">
        <v>2466</v>
      </c>
      <c r="E2105" s="2" t="s">
        <v>2175</v>
      </c>
      <c r="F2105" s="2">
        <v>58.94</v>
      </c>
      <c r="G2105" s="2">
        <v>41.06</v>
      </c>
      <c r="H2105" s="2" t="s">
        <v>19</v>
      </c>
      <c r="I2105" s="2">
        <f t="shared" si="64"/>
        <v>1</v>
      </c>
      <c r="J2105" s="2" t="str">
        <f t="shared" si="65"/>
        <v/>
      </c>
      <c r="K2105" s="2">
        <v>2018</v>
      </c>
      <c r="L2105" s="2" t="s">
        <v>21</v>
      </c>
    </row>
    <row r="2106" spans="1:12" x14ac:dyDescent="0.2">
      <c r="A2106" s="1" t="s">
        <v>22</v>
      </c>
      <c r="B2106" s="2" t="s">
        <v>2025</v>
      </c>
      <c r="C2106" s="2" t="s">
        <v>15</v>
      </c>
      <c r="D2106" s="2" t="s">
        <v>2633</v>
      </c>
      <c r="E2106" s="2" t="s">
        <v>2175</v>
      </c>
      <c r="F2106" s="2">
        <v>58.94</v>
      </c>
      <c r="G2106" s="2">
        <v>41.06</v>
      </c>
      <c r="H2106" s="2" t="s">
        <v>19</v>
      </c>
      <c r="I2106" s="2">
        <f t="shared" si="64"/>
        <v>1</v>
      </c>
      <c r="J2106" s="2" t="str">
        <f t="shared" si="65"/>
        <v/>
      </c>
      <c r="K2106" s="2">
        <v>2018</v>
      </c>
      <c r="L2106" s="2" t="s">
        <v>21</v>
      </c>
    </row>
    <row r="2107" spans="1:12" x14ac:dyDescent="0.2">
      <c r="A2107" s="1" t="s">
        <v>308</v>
      </c>
      <c r="B2107" s="2" t="s">
        <v>4145</v>
      </c>
      <c r="C2107" s="2" t="s">
        <v>24</v>
      </c>
      <c r="D2107" s="4">
        <v>2200000</v>
      </c>
      <c r="E2107" s="2" t="s">
        <v>3438</v>
      </c>
      <c r="F2107" s="2">
        <v>58.94</v>
      </c>
      <c r="G2107" s="2">
        <v>41.06</v>
      </c>
      <c r="H2107" s="2" t="s">
        <v>19</v>
      </c>
      <c r="I2107" s="2">
        <f t="shared" si="64"/>
        <v>1</v>
      </c>
      <c r="J2107" s="2" t="str">
        <f t="shared" si="65"/>
        <v/>
      </c>
      <c r="K2107" s="2">
        <v>2014</v>
      </c>
      <c r="L2107" s="2" t="s">
        <v>49</v>
      </c>
    </row>
    <row r="2108" spans="1:12" x14ac:dyDescent="0.2">
      <c r="A2108" s="1" t="s">
        <v>242</v>
      </c>
      <c r="B2108" s="2" t="s">
        <v>646</v>
      </c>
      <c r="C2108" s="2" t="s">
        <v>15</v>
      </c>
      <c r="D2108" s="2" t="s">
        <v>1537</v>
      </c>
      <c r="E2108" s="2" t="s">
        <v>1474</v>
      </c>
      <c r="F2108" s="2">
        <v>59</v>
      </c>
      <c r="G2108" s="2">
        <v>41</v>
      </c>
      <c r="H2108" s="2" t="s">
        <v>26</v>
      </c>
      <c r="I2108" s="2" t="str">
        <f t="shared" si="64"/>
        <v/>
      </c>
      <c r="J2108" s="2">
        <f t="shared" si="65"/>
        <v>1</v>
      </c>
      <c r="K2108" s="2">
        <v>2004</v>
      </c>
      <c r="L2108" s="2" t="s">
        <v>49</v>
      </c>
    </row>
    <row r="2109" spans="1:12" x14ac:dyDescent="0.2">
      <c r="A2109" s="1" t="s">
        <v>13</v>
      </c>
      <c r="B2109" s="2" t="s">
        <v>1737</v>
      </c>
      <c r="C2109" s="2" t="s">
        <v>15</v>
      </c>
      <c r="D2109" s="2" t="s">
        <v>1738</v>
      </c>
      <c r="E2109" s="2" t="s">
        <v>1692</v>
      </c>
      <c r="F2109" s="2">
        <v>59</v>
      </c>
      <c r="G2109" s="2">
        <v>41</v>
      </c>
      <c r="H2109" s="2" t="s">
        <v>19</v>
      </c>
      <c r="I2109" s="2">
        <f t="shared" si="64"/>
        <v>1</v>
      </c>
      <c r="J2109" s="2" t="str">
        <f t="shared" si="65"/>
        <v/>
      </c>
      <c r="K2109" s="2">
        <v>2013</v>
      </c>
      <c r="L2109" s="2" t="s">
        <v>36</v>
      </c>
    </row>
    <row r="2110" spans="1:12" x14ac:dyDescent="0.2">
      <c r="A2110" s="1" t="s">
        <v>13</v>
      </c>
      <c r="B2110" s="2" t="s">
        <v>1910</v>
      </c>
      <c r="C2110" s="2" t="s">
        <v>15</v>
      </c>
      <c r="D2110" s="2" t="s">
        <v>3237</v>
      </c>
      <c r="E2110" s="2" t="s">
        <v>2175</v>
      </c>
      <c r="F2110" s="2">
        <v>59</v>
      </c>
      <c r="G2110" s="2">
        <v>41</v>
      </c>
      <c r="H2110" s="2" t="s">
        <v>19</v>
      </c>
      <c r="I2110" s="2">
        <f t="shared" si="64"/>
        <v>1</v>
      </c>
      <c r="J2110" s="2" t="str">
        <f t="shared" si="65"/>
        <v/>
      </c>
      <c r="K2110" s="2">
        <v>1988</v>
      </c>
      <c r="L2110" s="2" t="s">
        <v>21</v>
      </c>
    </row>
    <row r="2111" spans="1:12" x14ac:dyDescent="0.2">
      <c r="A2111" s="1" t="s">
        <v>137</v>
      </c>
      <c r="B2111" s="2" t="s">
        <v>138</v>
      </c>
      <c r="C2111" s="2" t="s">
        <v>15</v>
      </c>
      <c r="D2111" s="2" t="s">
        <v>1657</v>
      </c>
      <c r="E2111" s="2" t="s">
        <v>1625</v>
      </c>
      <c r="F2111" s="2">
        <v>59</v>
      </c>
      <c r="G2111" s="2">
        <v>41</v>
      </c>
      <c r="H2111" s="2" t="s">
        <v>19</v>
      </c>
      <c r="I2111" s="2">
        <f t="shared" si="64"/>
        <v>1</v>
      </c>
      <c r="J2111" s="2" t="str">
        <f t="shared" si="65"/>
        <v/>
      </c>
      <c r="K2111" s="2">
        <v>2006</v>
      </c>
      <c r="L2111" s="2" t="s">
        <v>49</v>
      </c>
    </row>
    <row r="2112" spans="1:12" x14ac:dyDescent="0.2">
      <c r="A2112" s="1" t="s">
        <v>22</v>
      </c>
      <c r="B2112" s="2" t="s">
        <v>3900</v>
      </c>
      <c r="C2112" s="2" t="s">
        <v>24</v>
      </c>
      <c r="D2112" s="4">
        <v>30000000</v>
      </c>
      <c r="E2112" s="2" t="s">
        <v>3438</v>
      </c>
      <c r="F2112" s="2">
        <v>59</v>
      </c>
      <c r="G2112" s="2">
        <v>41</v>
      </c>
      <c r="H2112" s="2" t="s">
        <v>26</v>
      </c>
      <c r="I2112" s="2" t="str">
        <f t="shared" si="64"/>
        <v/>
      </c>
      <c r="J2112" s="2">
        <f t="shared" si="65"/>
        <v>1</v>
      </c>
      <c r="K2112" s="2">
        <v>1998</v>
      </c>
      <c r="L2112" s="2" t="s">
        <v>49</v>
      </c>
    </row>
    <row r="2113" spans="1:12" x14ac:dyDescent="0.2">
      <c r="A2113" s="1" t="s">
        <v>69</v>
      </c>
      <c r="B2113" s="2" t="s">
        <v>730</v>
      </c>
      <c r="C2113" s="2" t="s">
        <v>15</v>
      </c>
      <c r="D2113" s="2" t="s">
        <v>3255</v>
      </c>
      <c r="E2113" s="2" t="s">
        <v>2175</v>
      </c>
      <c r="F2113" s="2">
        <v>59</v>
      </c>
      <c r="G2113" s="2">
        <v>41</v>
      </c>
      <c r="H2113" s="2" t="s">
        <v>26</v>
      </c>
      <c r="I2113" s="2" t="str">
        <f t="shared" si="64"/>
        <v/>
      </c>
      <c r="J2113" s="2">
        <f t="shared" si="65"/>
        <v>1</v>
      </c>
      <c r="K2113" s="2">
        <v>1988</v>
      </c>
      <c r="L2113" s="2" t="s">
        <v>21</v>
      </c>
    </row>
    <row r="2114" spans="1:12" x14ac:dyDescent="0.2">
      <c r="A2114" s="1" t="s">
        <v>79</v>
      </c>
      <c r="B2114" s="2" t="s">
        <v>486</v>
      </c>
      <c r="C2114" s="2" t="s">
        <v>42</v>
      </c>
      <c r="D2114" s="2" t="s">
        <v>1005</v>
      </c>
      <c r="E2114" s="2" t="s">
        <v>395</v>
      </c>
      <c r="F2114" s="2">
        <v>59</v>
      </c>
      <c r="G2114" s="2">
        <v>41</v>
      </c>
      <c r="H2114" s="2" t="s">
        <v>19</v>
      </c>
      <c r="I2114" s="2">
        <f t="shared" ref="I2114:I2177" si="66" xml:space="preserve"> IF(H2114="Pass", 1, "")</f>
        <v>1</v>
      </c>
      <c r="J2114" s="2" t="str">
        <f t="shared" ref="J2114:J2177" si="67" xml:space="preserve"> IF(H2114="Fail", 1, "")</f>
        <v/>
      </c>
      <c r="K2114" s="2">
        <v>2006</v>
      </c>
      <c r="L2114" s="2" t="s">
        <v>49</v>
      </c>
    </row>
    <row r="2115" spans="1:12" x14ac:dyDescent="0.2">
      <c r="A2115" s="1" t="s">
        <v>79</v>
      </c>
      <c r="B2115" s="2" t="s">
        <v>4384</v>
      </c>
      <c r="C2115" s="2" t="s">
        <v>24</v>
      </c>
      <c r="D2115" s="4">
        <v>98000000</v>
      </c>
      <c r="E2115" s="2" t="s">
        <v>3438</v>
      </c>
      <c r="F2115" s="2">
        <v>59</v>
      </c>
      <c r="G2115" s="2">
        <v>41</v>
      </c>
      <c r="H2115" s="2" t="s">
        <v>19</v>
      </c>
      <c r="I2115" s="2">
        <f t="shared" si="66"/>
        <v>1</v>
      </c>
      <c r="J2115" s="2" t="str">
        <f t="shared" si="67"/>
        <v/>
      </c>
      <c r="K2115" s="2">
        <v>2008</v>
      </c>
      <c r="L2115" s="2" t="s">
        <v>21</v>
      </c>
    </row>
    <row r="2116" spans="1:12" x14ac:dyDescent="0.2">
      <c r="A2116" s="1" t="s">
        <v>293</v>
      </c>
      <c r="B2116" s="2" t="s">
        <v>3498</v>
      </c>
      <c r="C2116" s="2" t="s">
        <v>24</v>
      </c>
      <c r="D2116" s="4">
        <v>159000000</v>
      </c>
      <c r="E2116" s="2" t="s">
        <v>3438</v>
      </c>
      <c r="F2116" s="2">
        <v>59.1</v>
      </c>
      <c r="G2116" s="2">
        <v>41</v>
      </c>
      <c r="H2116" s="2" t="s">
        <v>19</v>
      </c>
      <c r="I2116" s="2">
        <f t="shared" si="66"/>
        <v>1</v>
      </c>
      <c r="J2116" s="2" t="str">
        <f t="shared" si="67"/>
        <v/>
      </c>
      <c r="K2116" s="2">
        <v>2014</v>
      </c>
      <c r="L2116" s="2" t="s">
        <v>21</v>
      </c>
    </row>
    <row r="2117" spans="1:12" x14ac:dyDescent="0.2">
      <c r="A2117" s="1" t="s">
        <v>52</v>
      </c>
      <c r="B2117" s="2" t="s">
        <v>1249</v>
      </c>
      <c r="C2117" s="2" t="s">
        <v>15</v>
      </c>
      <c r="D2117" s="2" t="s">
        <v>1098</v>
      </c>
      <c r="E2117" s="2" t="s">
        <v>395</v>
      </c>
      <c r="F2117" s="2">
        <v>59</v>
      </c>
      <c r="G2117" s="2">
        <v>41</v>
      </c>
      <c r="H2117" s="2" t="s">
        <v>19</v>
      </c>
      <c r="I2117" s="2">
        <f t="shared" si="66"/>
        <v>1</v>
      </c>
      <c r="J2117" s="2" t="str">
        <f t="shared" si="67"/>
        <v/>
      </c>
      <c r="K2117" s="2">
        <v>2000</v>
      </c>
      <c r="L2117" s="2" t="s">
        <v>21</v>
      </c>
    </row>
    <row r="2118" spans="1:12" x14ac:dyDescent="0.2">
      <c r="A2118" s="1" t="s">
        <v>108</v>
      </c>
      <c r="B2118" s="2" t="s">
        <v>4365</v>
      </c>
      <c r="C2118" s="2" t="s">
        <v>15</v>
      </c>
      <c r="D2118" s="2" t="s">
        <v>4569</v>
      </c>
      <c r="E2118" s="2" t="s">
        <v>3438</v>
      </c>
      <c r="F2118" s="2">
        <v>59</v>
      </c>
      <c r="G2118" s="2">
        <v>41</v>
      </c>
      <c r="H2118" s="2" t="s">
        <v>26</v>
      </c>
      <c r="I2118" s="2" t="str">
        <f t="shared" si="66"/>
        <v/>
      </c>
      <c r="J2118" s="2">
        <f t="shared" si="67"/>
        <v>1</v>
      </c>
      <c r="K2118" s="2">
        <v>2005</v>
      </c>
      <c r="L2118" s="2" t="s">
        <v>36</v>
      </c>
    </row>
    <row r="2119" spans="1:12" x14ac:dyDescent="0.2">
      <c r="A2119" s="1" t="s">
        <v>23</v>
      </c>
      <c r="B2119" s="2" t="s">
        <v>23</v>
      </c>
      <c r="C2119" s="2" t="s">
        <v>24</v>
      </c>
      <c r="D2119" s="4">
        <v>400000000</v>
      </c>
      <c r="E2119" s="2" t="s">
        <v>1448</v>
      </c>
      <c r="F2119" s="2">
        <v>59</v>
      </c>
      <c r="G2119" s="2">
        <v>41</v>
      </c>
      <c r="H2119" s="2" t="s">
        <v>19</v>
      </c>
      <c r="I2119" s="2">
        <f t="shared" si="66"/>
        <v>1</v>
      </c>
      <c r="J2119" s="2" t="str">
        <f t="shared" si="67"/>
        <v/>
      </c>
      <c r="K2119" s="2">
        <v>1990</v>
      </c>
      <c r="L2119" s="2" t="s">
        <v>21</v>
      </c>
    </row>
    <row r="2120" spans="1:12" x14ac:dyDescent="0.2">
      <c r="A2120" s="1" t="s">
        <v>23</v>
      </c>
      <c r="B2120" s="2" t="s">
        <v>23</v>
      </c>
      <c r="C2120" s="2" t="s">
        <v>24</v>
      </c>
      <c r="D2120" s="4">
        <v>350000000</v>
      </c>
      <c r="E2120" s="2" t="s">
        <v>1811</v>
      </c>
      <c r="F2120" s="2">
        <v>59</v>
      </c>
      <c r="G2120" s="2">
        <v>41</v>
      </c>
      <c r="H2120" s="2" t="s">
        <v>19</v>
      </c>
      <c r="I2120" s="2">
        <f t="shared" si="66"/>
        <v>1</v>
      </c>
      <c r="J2120" s="2" t="str">
        <f t="shared" si="67"/>
        <v/>
      </c>
      <c r="K2120" s="2">
        <v>2000</v>
      </c>
      <c r="L2120" s="2" t="s">
        <v>49</v>
      </c>
    </row>
    <row r="2121" spans="1:12" x14ac:dyDescent="0.2">
      <c r="A2121" s="1" t="s">
        <v>69</v>
      </c>
      <c r="B2121" s="2" t="s">
        <v>5707</v>
      </c>
      <c r="C2121" s="2" t="s">
        <v>24</v>
      </c>
      <c r="D2121" s="2">
        <v>700000000</v>
      </c>
      <c r="E2121" s="2" t="s">
        <v>5690</v>
      </c>
      <c r="F2121" s="2">
        <v>59.01</v>
      </c>
      <c r="G2121" s="2">
        <v>40.99</v>
      </c>
      <c r="H2121" s="2" t="s">
        <v>19</v>
      </c>
      <c r="I2121" s="2">
        <f t="shared" si="66"/>
        <v>1</v>
      </c>
      <c r="J2121" s="2" t="str">
        <f t="shared" si="67"/>
        <v/>
      </c>
      <c r="K2121" s="2">
        <v>2018</v>
      </c>
      <c r="L2121" s="2" t="s">
        <v>21</v>
      </c>
    </row>
    <row r="2122" spans="1:12" x14ac:dyDescent="0.2">
      <c r="A2122" s="1" t="s">
        <v>205</v>
      </c>
      <c r="B2122" s="2" t="s">
        <v>658</v>
      </c>
      <c r="C2122" s="2" t="s">
        <v>15</v>
      </c>
      <c r="D2122" s="2" t="s">
        <v>3156</v>
      </c>
      <c r="E2122" s="2" t="s">
        <v>2175</v>
      </c>
      <c r="F2122" s="2">
        <v>59.04</v>
      </c>
      <c r="G2122" s="2">
        <v>40.96</v>
      </c>
      <c r="H2122" s="2" t="s">
        <v>19</v>
      </c>
      <c r="I2122" s="2">
        <f t="shared" si="66"/>
        <v>1</v>
      </c>
      <c r="J2122" s="2" t="str">
        <f t="shared" si="67"/>
        <v/>
      </c>
      <c r="K2122" s="2">
        <v>2001</v>
      </c>
      <c r="L2122" s="2" t="s">
        <v>36</v>
      </c>
    </row>
    <row r="2123" spans="1:12" x14ac:dyDescent="0.2">
      <c r="A2123" s="1" t="s">
        <v>91</v>
      </c>
      <c r="B2123" s="2" t="s">
        <v>3492</v>
      </c>
      <c r="C2123" s="2" t="s">
        <v>24</v>
      </c>
      <c r="D2123" s="4">
        <v>148000000</v>
      </c>
      <c r="E2123" s="2" t="s">
        <v>3438</v>
      </c>
      <c r="F2123" s="2">
        <v>59.07</v>
      </c>
      <c r="G2123" s="2">
        <v>40.93</v>
      </c>
      <c r="H2123" s="2" t="s">
        <v>19</v>
      </c>
      <c r="I2123" s="2">
        <f t="shared" si="66"/>
        <v>1</v>
      </c>
      <c r="J2123" s="2" t="str">
        <f t="shared" si="67"/>
        <v/>
      </c>
      <c r="K2123" s="2">
        <v>2015</v>
      </c>
      <c r="L2123" s="2" t="s">
        <v>36</v>
      </c>
    </row>
    <row r="2124" spans="1:12" x14ac:dyDescent="0.2">
      <c r="A2124" s="1" t="s">
        <v>1224</v>
      </c>
      <c r="B2124" s="2" t="s">
        <v>1225</v>
      </c>
      <c r="C2124" s="2" t="s">
        <v>15</v>
      </c>
      <c r="D2124" s="2" t="s">
        <v>5248</v>
      </c>
      <c r="E2124" s="2" t="s">
        <v>4991</v>
      </c>
      <c r="F2124" s="2">
        <v>59.08</v>
      </c>
      <c r="G2124" s="2">
        <v>40.92</v>
      </c>
      <c r="H2124" s="2" t="s">
        <v>26</v>
      </c>
      <c r="I2124" s="2" t="str">
        <f t="shared" si="66"/>
        <v/>
      </c>
      <c r="J2124" s="2">
        <f t="shared" si="67"/>
        <v>1</v>
      </c>
      <c r="K2124" s="2">
        <v>2015</v>
      </c>
      <c r="L2124" s="2" t="s">
        <v>36</v>
      </c>
    </row>
    <row r="2125" spans="1:12" x14ac:dyDescent="0.2">
      <c r="A2125" s="1" t="s">
        <v>122</v>
      </c>
      <c r="B2125" s="2" t="s">
        <v>190</v>
      </c>
      <c r="C2125" s="2" t="s">
        <v>15</v>
      </c>
      <c r="D2125" s="2" t="s">
        <v>214</v>
      </c>
      <c r="E2125" s="2" t="s">
        <v>144</v>
      </c>
      <c r="F2125" s="2">
        <v>59.09</v>
      </c>
      <c r="G2125" s="2">
        <v>40.909999999999997</v>
      </c>
      <c r="H2125" s="2" t="s">
        <v>26</v>
      </c>
      <c r="I2125" s="2" t="str">
        <f t="shared" si="66"/>
        <v/>
      </c>
      <c r="J2125" s="2">
        <f t="shared" si="67"/>
        <v>1</v>
      </c>
      <c r="K2125" s="2">
        <v>2016</v>
      </c>
      <c r="L2125" s="2" t="s">
        <v>21</v>
      </c>
    </row>
    <row r="2126" spans="1:12" x14ac:dyDescent="0.2">
      <c r="A2126" s="1" t="s">
        <v>205</v>
      </c>
      <c r="B2126" s="2" t="s">
        <v>3639</v>
      </c>
      <c r="C2126" s="2" t="s">
        <v>24</v>
      </c>
      <c r="D2126" s="4">
        <v>450000000</v>
      </c>
      <c r="E2126" s="2" t="s">
        <v>3438</v>
      </c>
      <c r="F2126" s="2">
        <v>59.1</v>
      </c>
      <c r="G2126" s="2">
        <v>40.9</v>
      </c>
      <c r="H2126" s="2" t="s">
        <v>26</v>
      </c>
      <c r="I2126" s="2" t="str">
        <f t="shared" si="66"/>
        <v/>
      </c>
      <c r="J2126" s="2">
        <f t="shared" si="67"/>
        <v>1</v>
      </c>
      <c r="K2126" s="2">
        <v>2003</v>
      </c>
      <c r="L2126" s="2" t="s">
        <v>36</v>
      </c>
    </row>
    <row r="2127" spans="1:12" x14ac:dyDescent="0.2">
      <c r="A2127" s="1" t="s">
        <v>280</v>
      </c>
      <c r="B2127" s="2" t="s">
        <v>1334</v>
      </c>
      <c r="C2127" s="2" t="s">
        <v>15</v>
      </c>
      <c r="D2127" s="2" t="s">
        <v>5390</v>
      </c>
      <c r="E2127" s="2" t="s">
        <v>4991</v>
      </c>
      <c r="F2127" s="2">
        <v>59.2</v>
      </c>
      <c r="G2127" s="2">
        <v>40.9</v>
      </c>
      <c r="H2127" s="2" t="s">
        <v>26</v>
      </c>
      <c r="I2127" s="2" t="str">
        <f t="shared" si="66"/>
        <v/>
      </c>
      <c r="J2127" s="2">
        <f t="shared" si="67"/>
        <v>1</v>
      </c>
      <c r="K2127" s="2">
        <v>2008</v>
      </c>
      <c r="L2127" s="2" t="s">
        <v>21</v>
      </c>
    </row>
    <row r="2128" spans="1:12" x14ac:dyDescent="0.2">
      <c r="A2128" s="1" t="s">
        <v>22</v>
      </c>
      <c r="B2128" s="2" t="s">
        <v>5710</v>
      </c>
      <c r="C2128" s="2" t="s">
        <v>24</v>
      </c>
      <c r="D2128" s="4">
        <v>180000000</v>
      </c>
      <c r="E2128" s="2" t="s">
        <v>5690</v>
      </c>
      <c r="F2128" s="2">
        <v>59.1</v>
      </c>
      <c r="G2128" s="2">
        <v>40.9</v>
      </c>
      <c r="H2128" s="2" t="s">
        <v>19</v>
      </c>
      <c r="I2128" s="2">
        <f t="shared" si="66"/>
        <v>1</v>
      </c>
      <c r="J2128" s="2" t="str">
        <f t="shared" si="67"/>
        <v/>
      </c>
      <c r="K2128" s="2">
        <v>2002</v>
      </c>
      <c r="L2128" s="2" t="s">
        <v>21</v>
      </c>
    </row>
    <row r="2129" spans="1:12" x14ac:dyDescent="0.2">
      <c r="A2129" s="1" t="s">
        <v>296</v>
      </c>
      <c r="B2129" s="2" t="s">
        <v>3616</v>
      </c>
      <c r="C2129" s="2" t="s">
        <v>24</v>
      </c>
      <c r="D2129" s="4">
        <v>249000000</v>
      </c>
      <c r="E2129" s="2" t="s">
        <v>3438</v>
      </c>
      <c r="F2129" s="2">
        <v>59.1</v>
      </c>
      <c r="G2129" s="2">
        <v>40.9</v>
      </c>
      <c r="H2129" s="2" t="s">
        <v>19</v>
      </c>
      <c r="I2129" s="2">
        <f t="shared" si="66"/>
        <v>1</v>
      </c>
      <c r="J2129" s="2" t="str">
        <f t="shared" si="67"/>
        <v/>
      </c>
      <c r="K2129" s="2">
        <v>2014</v>
      </c>
      <c r="L2129" s="2" t="s">
        <v>21</v>
      </c>
    </row>
    <row r="2130" spans="1:12" x14ac:dyDescent="0.2">
      <c r="A2130" s="1" t="s">
        <v>79</v>
      </c>
      <c r="B2130" s="2" t="s">
        <v>1665</v>
      </c>
      <c r="C2130" s="2" t="s">
        <v>42</v>
      </c>
      <c r="D2130" s="2" t="s">
        <v>1929</v>
      </c>
      <c r="E2130" s="2" t="s">
        <v>1811</v>
      </c>
      <c r="F2130" s="2">
        <v>59.1</v>
      </c>
      <c r="G2130" s="2">
        <v>40.9</v>
      </c>
      <c r="H2130" s="2" t="s">
        <v>26</v>
      </c>
      <c r="I2130" s="2" t="str">
        <f t="shared" si="66"/>
        <v/>
      </c>
      <c r="J2130" s="2">
        <f t="shared" si="67"/>
        <v>1</v>
      </c>
      <c r="K2130" s="2">
        <v>1996</v>
      </c>
      <c r="L2130" s="2" t="s">
        <v>21</v>
      </c>
    </row>
    <row r="2131" spans="1:12" x14ac:dyDescent="0.2">
      <c r="A2131" s="1" t="s">
        <v>223</v>
      </c>
      <c r="B2131" s="2" t="s">
        <v>224</v>
      </c>
      <c r="C2131" s="2" t="s">
        <v>42</v>
      </c>
      <c r="D2131" s="2" t="s">
        <v>225</v>
      </c>
      <c r="E2131" s="2" t="s">
        <v>144</v>
      </c>
      <c r="F2131" s="2">
        <v>59.1</v>
      </c>
      <c r="G2131" s="2">
        <v>40.9</v>
      </c>
      <c r="H2131" s="2" t="s">
        <v>26</v>
      </c>
      <c r="I2131" s="2" t="str">
        <f t="shared" si="66"/>
        <v/>
      </c>
      <c r="J2131" s="2">
        <f t="shared" si="67"/>
        <v>1</v>
      </c>
      <c r="K2131" s="2">
        <v>2014</v>
      </c>
      <c r="L2131" s="2" t="s">
        <v>21</v>
      </c>
    </row>
    <row r="2132" spans="1:12" x14ac:dyDescent="0.2">
      <c r="A2132" s="1" t="s">
        <v>223</v>
      </c>
      <c r="B2132" s="2" t="s">
        <v>606</v>
      </c>
      <c r="C2132" s="2" t="s">
        <v>42</v>
      </c>
      <c r="D2132" s="2" t="s">
        <v>607</v>
      </c>
      <c r="E2132" s="2" t="s">
        <v>395</v>
      </c>
      <c r="F2132" s="2">
        <v>59.1</v>
      </c>
      <c r="G2132" s="2">
        <v>40.9</v>
      </c>
      <c r="H2132" s="2" t="s">
        <v>19</v>
      </c>
      <c r="I2132" s="2">
        <f t="shared" si="66"/>
        <v>1</v>
      </c>
      <c r="J2132" s="2" t="str">
        <f t="shared" si="67"/>
        <v/>
      </c>
      <c r="K2132" s="2">
        <v>2012</v>
      </c>
      <c r="L2132" s="2" t="s">
        <v>21</v>
      </c>
    </row>
    <row r="2133" spans="1:12" x14ac:dyDescent="0.2">
      <c r="A2133" s="1" t="s">
        <v>108</v>
      </c>
      <c r="B2133" s="2" t="s">
        <v>5447</v>
      </c>
      <c r="C2133" s="2" t="s">
        <v>15</v>
      </c>
      <c r="D2133" s="2" t="s">
        <v>5496</v>
      </c>
      <c r="E2133" s="2" t="s">
        <v>4991</v>
      </c>
      <c r="F2133" s="2">
        <v>59.1</v>
      </c>
      <c r="G2133" s="2">
        <v>40.9</v>
      </c>
      <c r="H2133" s="2" t="s">
        <v>26</v>
      </c>
      <c r="I2133" s="2" t="str">
        <f t="shared" si="66"/>
        <v/>
      </c>
      <c r="J2133" s="2">
        <f t="shared" si="67"/>
        <v>1</v>
      </c>
      <c r="K2133" s="2">
        <v>2004</v>
      </c>
      <c r="L2133" s="2" t="s">
        <v>21</v>
      </c>
    </row>
    <row r="2134" spans="1:12" x14ac:dyDescent="0.2">
      <c r="A2134" s="1" t="s">
        <v>23</v>
      </c>
      <c r="B2134" s="2" t="s">
        <v>23</v>
      </c>
      <c r="C2134" s="2" t="s">
        <v>24</v>
      </c>
      <c r="D2134" s="4">
        <v>13050000000</v>
      </c>
      <c r="E2134" s="2" t="s">
        <v>2120</v>
      </c>
      <c r="F2134" s="2">
        <v>59.1</v>
      </c>
      <c r="G2134" s="2">
        <v>40.9</v>
      </c>
      <c r="H2134" s="2" t="s">
        <v>19</v>
      </c>
      <c r="I2134" s="2">
        <f t="shared" si="66"/>
        <v>1</v>
      </c>
      <c r="J2134" s="2" t="str">
        <f t="shared" si="67"/>
        <v/>
      </c>
      <c r="K2134" s="2">
        <v>2002</v>
      </c>
      <c r="L2134" s="2" t="s">
        <v>21</v>
      </c>
    </row>
    <row r="2135" spans="1:12" x14ac:dyDescent="0.2">
      <c r="A2135" s="1" t="s">
        <v>23</v>
      </c>
      <c r="B2135" s="2" t="s">
        <v>23</v>
      </c>
      <c r="C2135" s="2" t="s">
        <v>24</v>
      </c>
      <c r="D2135" s="4">
        <v>3000000000</v>
      </c>
      <c r="E2135" s="2" t="s">
        <v>3434</v>
      </c>
      <c r="F2135" s="2">
        <v>59.1</v>
      </c>
      <c r="G2135" s="2">
        <v>40.9</v>
      </c>
      <c r="H2135" s="2" t="s">
        <v>19</v>
      </c>
      <c r="I2135" s="2">
        <f t="shared" si="66"/>
        <v>1</v>
      </c>
      <c r="J2135" s="2" t="str">
        <f t="shared" si="67"/>
        <v/>
      </c>
      <c r="K2135" s="2">
        <v>2004</v>
      </c>
      <c r="L2135" s="2" t="s">
        <v>21</v>
      </c>
    </row>
    <row r="2136" spans="1:12" x14ac:dyDescent="0.2">
      <c r="A2136" s="1" t="s">
        <v>248</v>
      </c>
      <c r="B2136" s="2" t="s">
        <v>4035</v>
      </c>
      <c r="C2136" s="2" t="s">
        <v>24</v>
      </c>
      <c r="D2136" s="4">
        <v>4000000</v>
      </c>
      <c r="E2136" s="2" t="s">
        <v>3438</v>
      </c>
      <c r="F2136" s="2">
        <v>59.11</v>
      </c>
      <c r="G2136" s="2">
        <v>40.89</v>
      </c>
      <c r="H2136" s="2" t="s">
        <v>19</v>
      </c>
      <c r="I2136" s="2">
        <f t="shared" si="66"/>
        <v>1</v>
      </c>
      <c r="J2136" s="2" t="str">
        <f t="shared" si="67"/>
        <v/>
      </c>
      <c r="K2136" s="2">
        <v>2016</v>
      </c>
      <c r="L2136" s="2" t="s">
        <v>49</v>
      </c>
    </row>
    <row r="2137" spans="1:12" x14ac:dyDescent="0.2">
      <c r="A2137" s="1" t="s">
        <v>308</v>
      </c>
      <c r="B2137" s="2" t="s">
        <v>1694</v>
      </c>
      <c r="C2137" s="2" t="s">
        <v>15</v>
      </c>
      <c r="D2137" s="2" t="s">
        <v>1695</v>
      </c>
      <c r="E2137" s="2" t="s">
        <v>1692</v>
      </c>
      <c r="F2137" s="2">
        <v>59.11</v>
      </c>
      <c r="G2137" s="2">
        <v>40.89</v>
      </c>
      <c r="H2137" s="2" t="s">
        <v>19</v>
      </c>
      <c r="I2137" s="2">
        <f t="shared" si="66"/>
        <v>1</v>
      </c>
      <c r="J2137" s="2" t="str">
        <f t="shared" si="67"/>
        <v/>
      </c>
      <c r="K2137" s="2">
        <v>2020</v>
      </c>
      <c r="L2137" s="2" t="s">
        <v>21</v>
      </c>
    </row>
    <row r="2138" spans="1:12" x14ac:dyDescent="0.2">
      <c r="A2138" s="1" t="s">
        <v>308</v>
      </c>
      <c r="B2138" s="2" t="s">
        <v>3528</v>
      </c>
      <c r="C2138" s="2" t="s">
        <v>24</v>
      </c>
      <c r="D2138" s="2">
        <v>2000000</v>
      </c>
      <c r="E2138" s="2" t="s">
        <v>3438</v>
      </c>
      <c r="F2138" s="2">
        <v>59.11</v>
      </c>
      <c r="G2138" s="2">
        <v>40.89</v>
      </c>
      <c r="H2138" s="2" t="s">
        <v>19</v>
      </c>
      <c r="I2138" s="2">
        <f t="shared" si="66"/>
        <v>1</v>
      </c>
      <c r="J2138" s="2" t="str">
        <f t="shared" si="67"/>
        <v/>
      </c>
      <c r="K2138" s="2">
        <v>2020</v>
      </c>
      <c r="L2138" s="2" t="s">
        <v>21</v>
      </c>
    </row>
    <row r="2139" spans="1:12" x14ac:dyDescent="0.2">
      <c r="A2139" s="1" t="s">
        <v>52</v>
      </c>
      <c r="B2139" s="2" t="s">
        <v>238</v>
      </c>
      <c r="C2139" s="2" t="s">
        <v>24</v>
      </c>
      <c r="D2139" s="4">
        <v>108000000</v>
      </c>
      <c r="E2139" s="2" t="s">
        <v>2175</v>
      </c>
      <c r="F2139" s="2">
        <v>59.12</v>
      </c>
      <c r="G2139" s="2">
        <v>40.880000000000003</v>
      </c>
      <c r="H2139" s="2" t="s">
        <v>26</v>
      </c>
      <c r="I2139" s="2" t="str">
        <f t="shared" si="66"/>
        <v/>
      </c>
      <c r="J2139" s="2">
        <f t="shared" si="67"/>
        <v>1</v>
      </c>
      <c r="K2139" s="2">
        <v>2007</v>
      </c>
      <c r="L2139" s="2" t="s">
        <v>36</v>
      </c>
    </row>
    <row r="2140" spans="1:12" x14ac:dyDescent="0.2">
      <c r="A2140" s="1" t="s">
        <v>150</v>
      </c>
      <c r="B2140" s="2" t="s">
        <v>5078</v>
      </c>
      <c r="C2140" s="2" t="s">
        <v>15</v>
      </c>
      <c r="D2140" s="2" t="s">
        <v>5251</v>
      </c>
      <c r="E2140" s="2" t="s">
        <v>4991</v>
      </c>
      <c r="F2140" s="2">
        <v>59.16</v>
      </c>
      <c r="G2140" s="2">
        <v>40.840000000000003</v>
      </c>
      <c r="H2140" s="2" t="s">
        <v>26</v>
      </c>
      <c r="I2140" s="2" t="str">
        <f t="shared" si="66"/>
        <v/>
      </c>
      <c r="J2140" s="2">
        <f t="shared" si="67"/>
        <v>1</v>
      </c>
      <c r="K2140" s="2">
        <v>2015</v>
      </c>
      <c r="L2140" s="2" t="s">
        <v>36</v>
      </c>
    </row>
    <row r="2141" spans="1:12" x14ac:dyDescent="0.2">
      <c r="A2141" s="1" t="s">
        <v>177</v>
      </c>
      <c r="B2141" s="2" t="s">
        <v>4331</v>
      </c>
      <c r="C2141" s="2" t="s">
        <v>24</v>
      </c>
      <c r="D2141" s="4">
        <v>5000000</v>
      </c>
      <c r="E2141" s="2" t="s">
        <v>3438</v>
      </c>
      <c r="F2141" s="2">
        <v>59.2</v>
      </c>
      <c r="G2141" s="2">
        <v>40.799999999999997</v>
      </c>
      <c r="H2141" s="2" t="s">
        <v>19</v>
      </c>
      <c r="I2141" s="2">
        <f t="shared" si="66"/>
        <v>1</v>
      </c>
      <c r="J2141" s="2" t="str">
        <f t="shared" si="67"/>
        <v/>
      </c>
      <c r="K2141" s="2">
        <v>2010</v>
      </c>
      <c r="L2141" s="2" t="s">
        <v>49</v>
      </c>
    </row>
    <row r="2142" spans="1:12" x14ac:dyDescent="0.2">
      <c r="A2142" s="1" t="s">
        <v>511</v>
      </c>
      <c r="B2142" s="2" t="s">
        <v>3939</v>
      </c>
      <c r="C2142" s="2" t="s">
        <v>24</v>
      </c>
      <c r="D2142" s="4">
        <v>8000000</v>
      </c>
      <c r="E2142" s="2" t="s">
        <v>3438</v>
      </c>
      <c r="F2142" s="2">
        <v>59.2</v>
      </c>
      <c r="G2142" s="2">
        <v>40.799999999999997</v>
      </c>
      <c r="H2142" s="2" t="s">
        <v>19</v>
      </c>
      <c r="I2142" s="2">
        <f t="shared" si="66"/>
        <v>1</v>
      </c>
      <c r="J2142" s="2" t="str">
        <f t="shared" si="67"/>
        <v/>
      </c>
      <c r="K2142" s="2">
        <v>2003</v>
      </c>
      <c r="L2142" s="2" t="s">
        <v>36</v>
      </c>
    </row>
    <row r="2143" spans="1:12" x14ac:dyDescent="0.2">
      <c r="A2143" s="1" t="s">
        <v>339</v>
      </c>
      <c r="B2143" s="2" t="s">
        <v>4599</v>
      </c>
      <c r="C2143" s="2" t="s">
        <v>24</v>
      </c>
      <c r="D2143" s="4">
        <v>1310000</v>
      </c>
      <c r="E2143" s="2" t="s">
        <v>3438</v>
      </c>
      <c r="F2143" s="2">
        <v>59.2</v>
      </c>
      <c r="G2143" s="2">
        <v>40.799999999999997</v>
      </c>
      <c r="H2143" s="2" t="s">
        <v>19</v>
      </c>
      <c r="I2143" s="2">
        <f t="shared" si="66"/>
        <v>1</v>
      </c>
      <c r="J2143" s="2" t="str">
        <f t="shared" si="67"/>
        <v/>
      </c>
      <c r="K2143" s="2">
        <v>2004</v>
      </c>
      <c r="L2143" s="2" t="s">
        <v>21</v>
      </c>
    </row>
    <row r="2144" spans="1:12" x14ac:dyDescent="0.2">
      <c r="A2144" s="1" t="s">
        <v>22</v>
      </c>
      <c r="B2144" s="2" t="s">
        <v>4764</v>
      </c>
      <c r="C2144" s="2" t="s">
        <v>24</v>
      </c>
      <c r="D2144" s="4">
        <v>65000000</v>
      </c>
      <c r="E2144" s="2" t="s">
        <v>3438</v>
      </c>
      <c r="F2144" s="2">
        <v>59.2</v>
      </c>
      <c r="G2144" s="2">
        <v>40.799999999999997</v>
      </c>
      <c r="H2144" s="2" t="s">
        <v>26</v>
      </c>
      <c r="I2144" s="2" t="str">
        <f t="shared" si="66"/>
        <v/>
      </c>
      <c r="J2144" s="2">
        <f t="shared" si="67"/>
        <v>1</v>
      </c>
      <c r="K2144" s="2">
        <v>1998</v>
      </c>
      <c r="L2144" s="2" t="s">
        <v>49</v>
      </c>
    </row>
    <row r="2145" spans="1:12" x14ac:dyDescent="0.2">
      <c r="A2145" s="1" t="s">
        <v>22</v>
      </c>
      <c r="B2145" s="2" t="s">
        <v>5719</v>
      </c>
      <c r="C2145" s="2" t="s">
        <v>24</v>
      </c>
      <c r="D2145" s="4">
        <v>34000000</v>
      </c>
      <c r="E2145" s="2" t="s">
        <v>5690</v>
      </c>
      <c r="F2145" s="2">
        <v>59.2</v>
      </c>
      <c r="G2145" s="2">
        <v>40.799999999999997</v>
      </c>
      <c r="H2145" s="2" t="s">
        <v>19</v>
      </c>
      <c r="I2145" s="2">
        <f t="shared" si="66"/>
        <v>1</v>
      </c>
      <c r="J2145" s="2" t="str">
        <f t="shared" si="67"/>
        <v/>
      </c>
      <c r="K2145" s="2">
        <v>2002</v>
      </c>
      <c r="L2145" s="2" t="s">
        <v>49</v>
      </c>
    </row>
    <row r="2146" spans="1:12" x14ac:dyDescent="0.2">
      <c r="A2146" s="1" t="s">
        <v>150</v>
      </c>
      <c r="B2146" s="2" t="s">
        <v>3219</v>
      </c>
      <c r="C2146" s="2" t="s">
        <v>15</v>
      </c>
      <c r="D2146" s="2" t="s">
        <v>5615</v>
      </c>
      <c r="E2146" s="2" t="s">
        <v>4991</v>
      </c>
      <c r="F2146" s="2">
        <v>59.2</v>
      </c>
      <c r="G2146" s="2">
        <v>40.799999999999997</v>
      </c>
      <c r="H2146" s="2" t="s">
        <v>26</v>
      </c>
      <c r="I2146" s="2" t="str">
        <f t="shared" si="66"/>
        <v/>
      </c>
      <c r="J2146" s="2">
        <f t="shared" si="67"/>
        <v>1</v>
      </c>
      <c r="K2146" s="2">
        <v>2000</v>
      </c>
      <c r="L2146" s="2" t="s">
        <v>21</v>
      </c>
    </row>
    <row r="2147" spans="1:12" x14ac:dyDescent="0.2">
      <c r="A2147" s="1" t="s">
        <v>296</v>
      </c>
      <c r="B2147" s="2" t="s">
        <v>3552</v>
      </c>
      <c r="C2147" s="2" t="s">
        <v>24</v>
      </c>
      <c r="D2147" s="4">
        <v>180000000</v>
      </c>
      <c r="E2147" s="2" t="s">
        <v>3438</v>
      </c>
      <c r="F2147" s="2">
        <v>59.2</v>
      </c>
      <c r="G2147" s="2">
        <v>40.799999999999997</v>
      </c>
      <c r="H2147" s="2" t="s">
        <v>19</v>
      </c>
      <c r="I2147" s="2">
        <f t="shared" si="66"/>
        <v>1</v>
      </c>
      <c r="J2147" s="2" t="str">
        <f t="shared" si="67"/>
        <v/>
      </c>
      <c r="K2147" s="2">
        <v>2004</v>
      </c>
      <c r="L2147" s="2" t="s">
        <v>49</v>
      </c>
    </row>
    <row r="2148" spans="1:12" x14ac:dyDescent="0.2">
      <c r="A2148" s="1" t="s">
        <v>116</v>
      </c>
      <c r="B2148" s="2" t="s">
        <v>1405</v>
      </c>
      <c r="C2148" s="2" t="s">
        <v>15</v>
      </c>
      <c r="D2148" s="2" t="s">
        <v>1515</v>
      </c>
      <c r="E2148" s="2" t="s">
        <v>1474</v>
      </c>
      <c r="F2148" s="2">
        <v>59.2</v>
      </c>
      <c r="G2148" s="2">
        <v>40.799999999999997</v>
      </c>
      <c r="H2148" s="2" t="s">
        <v>26</v>
      </c>
      <c r="I2148" s="2" t="str">
        <f t="shared" si="66"/>
        <v/>
      </c>
      <c r="J2148" s="2">
        <f t="shared" si="67"/>
        <v>1</v>
      </c>
      <c r="K2148" s="2">
        <v>2008</v>
      </c>
      <c r="L2148" s="2" t="s">
        <v>49</v>
      </c>
    </row>
    <row r="2149" spans="1:12" x14ac:dyDescent="0.2">
      <c r="A2149" s="1" t="s">
        <v>363</v>
      </c>
      <c r="B2149" s="2" t="s">
        <v>3853</v>
      </c>
      <c r="C2149" s="2" t="s">
        <v>24</v>
      </c>
      <c r="D2149" s="4">
        <v>14500000</v>
      </c>
      <c r="E2149" s="2" t="s">
        <v>3438</v>
      </c>
      <c r="F2149" s="2">
        <v>59.2</v>
      </c>
      <c r="G2149" s="2">
        <v>40.799999999999997</v>
      </c>
      <c r="H2149" s="2" t="s">
        <v>19</v>
      </c>
      <c r="I2149" s="2">
        <f t="shared" si="66"/>
        <v>1</v>
      </c>
      <c r="J2149" s="2" t="str">
        <f t="shared" si="67"/>
        <v/>
      </c>
      <c r="K2149" s="2">
        <v>2002</v>
      </c>
      <c r="L2149" s="2" t="s">
        <v>21</v>
      </c>
    </row>
    <row r="2150" spans="1:12" x14ac:dyDescent="0.2">
      <c r="A2150" s="1" t="s">
        <v>69</v>
      </c>
      <c r="B2150" s="2" t="s">
        <v>515</v>
      </c>
      <c r="C2150" s="2" t="s">
        <v>42</v>
      </c>
      <c r="D2150" s="2" t="s">
        <v>993</v>
      </c>
      <c r="E2150" s="2" t="s">
        <v>395</v>
      </c>
      <c r="F2150" s="2">
        <v>59.2</v>
      </c>
      <c r="G2150" s="2">
        <v>40.799999999999997</v>
      </c>
      <c r="H2150" s="2" t="s">
        <v>26</v>
      </c>
      <c r="I2150" s="2" t="str">
        <f t="shared" si="66"/>
        <v/>
      </c>
      <c r="J2150" s="2">
        <f t="shared" si="67"/>
        <v>1</v>
      </c>
      <c r="K2150" s="2">
        <v>2006</v>
      </c>
      <c r="L2150" s="2" t="s">
        <v>21</v>
      </c>
    </row>
    <row r="2151" spans="1:12" x14ac:dyDescent="0.2">
      <c r="A2151" s="1" t="s">
        <v>91</v>
      </c>
      <c r="B2151" s="2" t="s">
        <v>3720</v>
      </c>
      <c r="C2151" s="2" t="s">
        <v>15</v>
      </c>
      <c r="D2151" s="2" t="s">
        <v>4191</v>
      </c>
      <c r="E2151" s="2" t="s">
        <v>3438</v>
      </c>
      <c r="F2151" s="2">
        <v>59.2</v>
      </c>
      <c r="G2151" s="2">
        <v>40.799999999999997</v>
      </c>
      <c r="H2151" s="2" t="s">
        <v>26</v>
      </c>
      <c r="I2151" s="2" t="str">
        <f t="shared" si="66"/>
        <v/>
      </c>
      <c r="J2151" s="2">
        <f t="shared" si="67"/>
        <v>1</v>
      </c>
      <c r="K2151" s="2">
        <v>2012</v>
      </c>
      <c r="L2151" s="2" t="s">
        <v>21</v>
      </c>
    </row>
    <row r="2152" spans="1:12" x14ac:dyDescent="0.2">
      <c r="A2152" s="1" t="s">
        <v>108</v>
      </c>
      <c r="B2152" s="2" t="s">
        <v>802</v>
      </c>
      <c r="C2152" s="2" t="s">
        <v>15</v>
      </c>
      <c r="D2152" s="2" t="s">
        <v>1073</v>
      </c>
      <c r="E2152" s="2" t="s">
        <v>395</v>
      </c>
      <c r="F2152" s="2">
        <v>59.2</v>
      </c>
      <c r="G2152" s="2">
        <v>40.799999999999997</v>
      </c>
      <c r="H2152" s="2" t="s">
        <v>19</v>
      </c>
      <c r="I2152" s="2">
        <f t="shared" si="66"/>
        <v>1</v>
      </c>
      <c r="J2152" s="2" t="str">
        <f t="shared" si="67"/>
        <v/>
      </c>
      <c r="K2152" s="2">
        <v>2002</v>
      </c>
      <c r="L2152" s="2" t="s">
        <v>21</v>
      </c>
    </row>
    <row r="2153" spans="1:12" x14ac:dyDescent="0.2">
      <c r="A2153" s="1" t="s">
        <v>45</v>
      </c>
      <c r="B2153" s="2" t="s">
        <v>553</v>
      </c>
      <c r="C2153" s="2" t="s">
        <v>15</v>
      </c>
      <c r="D2153" s="2" t="s">
        <v>554</v>
      </c>
      <c r="E2153" s="2" t="s">
        <v>395</v>
      </c>
      <c r="F2153" s="2">
        <v>59.2</v>
      </c>
      <c r="G2153" s="2">
        <v>40.799999999999997</v>
      </c>
      <c r="H2153" s="2" t="s">
        <v>19</v>
      </c>
      <c r="I2153" s="2">
        <f t="shared" si="66"/>
        <v>1</v>
      </c>
      <c r="J2153" s="2" t="str">
        <f t="shared" si="67"/>
        <v/>
      </c>
      <c r="K2153" s="2">
        <v>2014</v>
      </c>
      <c r="L2153" s="2" t="s">
        <v>49</v>
      </c>
    </row>
    <row r="2154" spans="1:12" x14ac:dyDescent="0.2">
      <c r="A2154" s="1" t="s">
        <v>242</v>
      </c>
      <c r="B2154" s="2" t="s">
        <v>547</v>
      </c>
      <c r="C2154" s="2" t="s">
        <v>15</v>
      </c>
      <c r="D2154" s="2" t="s">
        <v>2477</v>
      </c>
      <c r="E2154" s="2" t="s">
        <v>2175</v>
      </c>
      <c r="F2154" s="2">
        <v>59.21</v>
      </c>
      <c r="G2154" s="2">
        <v>40.79</v>
      </c>
      <c r="H2154" s="2" t="s">
        <v>19</v>
      </c>
      <c r="I2154" s="2">
        <f t="shared" si="66"/>
        <v>1</v>
      </c>
      <c r="J2154" s="2" t="str">
        <f t="shared" si="67"/>
        <v/>
      </c>
      <c r="K2154" s="2">
        <v>2018</v>
      </c>
      <c r="L2154" s="2" t="s">
        <v>21</v>
      </c>
    </row>
    <row r="2155" spans="1:12" x14ac:dyDescent="0.2">
      <c r="A2155" s="1" t="s">
        <v>13</v>
      </c>
      <c r="B2155" s="2" t="s">
        <v>131</v>
      </c>
      <c r="C2155" s="2" t="s">
        <v>15</v>
      </c>
      <c r="D2155" s="2" t="s">
        <v>132</v>
      </c>
      <c r="E2155" s="2" t="s">
        <v>133</v>
      </c>
      <c r="F2155" s="2">
        <v>59.21</v>
      </c>
      <c r="G2155" s="2">
        <v>40.79</v>
      </c>
      <c r="H2155" s="2" t="s">
        <v>19</v>
      </c>
      <c r="I2155" s="2">
        <f t="shared" si="66"/>
        <v>1</v>
      </c>
      <c r="J2155" s="2" t="str">
        <f t="shared" si="67"/>
        <v/>
      </c>
      <c r="K2155" s="2">
        <v>2020</v>
      </c>
      <c r="L2155" s="2" t="s">
        <v>49</v>
      </c>
    </row>
    <row r="2156" spans="1:12" x14ac:dyDescent="0.2">
      <c r="A2156" s="1" t="s">
        <v>69</v>
      </c>
      <c r="B2156" s="2" t="s">
        <v>1151</v>
      </c>
      <c r="C2156" s="2" t="s">
        <v>15</v>
      </c>
      <c r="D2156" s="2" t="s">
        <v>2453</v>
      </c>
      <c r="E2156" s="2" t="s">
        <v>2175</v>
      </c>
      <c r="F2156" s="2">
        <v>59.22</v>
      </c>
      <c r="G2156" s="2">
        <v>40.78</v>
      </c>
      <c r="H2156" s="2" t="s">
        <v>19</v>
      </c>
      <c r="I2156" s="2">
        <f t="shared" si="66"/>
        <v>1</v>
      </c>
      <c r="J2156" s="2" t="str">
        <f t="shared" si="67"/>
        <v/>
      </c>
      <c r="K2156" s="2">
        <v>2018</v>
      </c>
      <c r="L2156" s="2" t="s">
        <v>21</v>
      </c>
    </row>
    <row r="2157" spans="1:12" x14ac:dyDescent="0.2">
      <c r="A2157" s="1" t="s">
        <v>568</v>
      </c>
      <c r="B2157" s="2" t="s">
        <v>1227</v>
      </c>
      <c r="C2157" s="2" t="s">
        <v>15</v>
      </c>
      <c r="D2157" s="2" t="s">
        <v>2318</v>
      </c>
      <c r="E2157" s="2" t="s">
        <v>2175</v>
      </c>
      <c r="F2157" s="2">
        <v>59.26</v>
      </c>
      <c r="G2157" s="2">
        <v>40.74</v>
      </c>
      <c r="H2157" s="2" t="s">
        <v>19</v>
      </c>
      <c r="I2157" s="2">
        <f t="shared" si="66"/>
        <v>1</v>
      </c>
      <c r="J2157" s="2" t="str">
        <f t="shared" si="67"/>
        <v/>
      </c>
      <c r="K2157" s="2">
        <v>2020</v>
      </c>
      <c r="L2157" s="2" t="s">
        <v>21</v>
      </c>
    </row>
    <row r="2158" spans="1:12" x14ac:dyDescent="0.2">
      <c r="A2158" s="1" t="s">
        <v>66</v>
      </c>
      <c r="B2158" s="2" t="s">
        <v>4973</v>
      </c>
      <c r="C2158" s="2" t="s">
        <v>15</v>
      </c>
      <c r="D2158" s="2" t="s">
        <v>4974</v>
      </c>
      <c r="E2158" s="2" t="s">
        <v>4963</v>
      </c>
      <c r="F2158" s="2">
        <v>59.3</v>
      </c>
      <c r="G2158" s="2">
        <v>40.700000000000003</v>
      </c>
      <c r="H2158" s="2" t="s">
        <v>26</v>
      </c>
      <c r="I2158" s="2" t="str">
        <f t="shared" si="66"/>
        <v/>
      </c>
      <c r="J2158" s="2">
        <f t="shared" si="67"/>
        <v>1</v>
      </c>
      <c r="K2158" s="2">
        <v>2000</v>
      </c>
      <c r="L2158" s="2" t="s">
        <v>21</v>
      </c>
    </row>
    <row r="2159" spans="1:12" x14ac:dyDescent="0.2">
      <c r="A2159" s="1" t="s">
        <v>22</v>
      </c>
      <c r="B2159" s="2" t="s">
        <v>5754</v>
      </c>
      <c r="C2159" s="2" t="s">
        <v>24</v>
      </c>
      <c r="D2159" s="4">
        <v>22000000</v>
      </c>
      <c r="E2159" s="2" t="s">
        <v>5690</v>
      </c>
      <c r="F2159" s="2">
        <v>59.3</v>
      </c>
      <c r="G2159" s="2">
        <v>40.700000000000003</v>
      </c>
      <c r="H2159" s="2" t="s">
        <v>19</v>
      </c>
      <c r="I2159" s="2">
        <f t="shared" si="66"/>
        <v>1</v>
      </c>
      <c r="J2159" s="2" t="str">
        <f t="shared" si="67"/>
        <v/>
      </c>
      <c r="K2159" s="2">
        <v>2006</v>
      </c>
      <c r="L2159" s="2" t="s">
        <v>21</v>
      </c>
    </row>
    <row r="2160" spans="1:12" x14ac:dyDescent="0.2">
      <c r="A2160" s="1" t="s">
        <v>535</v>
      </c>
      <c r="B2160" s="2" t="s">
        <v>5226</v>
      </c>
      <c r="C2160" s="2" t="s">
        <v>24</v>
      </c>
      <c r="D2160" s="4">
        <v>4000000</v>
      </c>
      <c r="E2160" s="2" t="s">
        <v>4991</v>
      </c>
      <c r="F2160" s="2">
        <v>59.3</v>
      </c>
      <c r="G2160" s="2">
        <v>40.700000000000003</v>
      </c>
      <c r="H2160" s="2" t="s">
        <v>26</v>
      </c>
      <c r="I2160" s="2" t="str">
        <f t="shared" si="66"/>
        <v/>
      </c>
      <c r="J2160" s="2">
        <f t="shared" si="67"/>
        <v>1</v>
      </c>
      <c r="K2160" s="2">
        <v>2013</v>
      </c>
      <c r="L2160" s="2" t="s">
        <v>36</v>
      </c>
    </row>
    <row r="2161" spans="1:12" x14ac:dyDescent="0.2">
      <c r="A2161" s="1" t="s">
        <v>100</v>
      </c>
      <c r="B2161" s="2" t="s">
        <v>5030</v>
      </c>
      <c r="C2161" s="2" t="s">
        <v>15</v>
      </c>
      <c r="D2161" s="2" t="s">
        <v>5294</v>
      </c>
      <c r="E2161" s="2" t="s">
        <v>4991</v>
      </c>
      <c r="F2161" s="2">
        <v>59.3</v>
      </c>
      <c r="G2161" s="2">
        <v>40.700000000000003</v>
      </c>
      <c r="H2161" s="2" t="s">
        <v>26</v>
      </c>
      <c r="I2161" s="2" t="str">
        <f t="shared" si="66"/>
        <v/>
      </c>
      <c r="J2161" s="2">
        <f t="shared" si="67"/>
        <v>1</v>
      </c>
      <c r="K2161" s="2">
        <v>2013</v>
      </c>
      <c r="L2161" s="2" t="s">
        <v>36</v>
      </c>
    </row>
    <row r="2162" spans="1:12" x14ac:dyDescent="0.2">
      <c r="A2162" s="1" t="s">
        <v>122</v>
      </c>
      <c r="B2162" s="2" t="s">
        <v>164</v>
      </c>
      <c r="C2162" s="2" t="s">
        <v>15</v>
      </c>
      <c r="D2162" s="2" t="s">
        <v>165</v>
      </c>
      <c r="E2162" s="2" t="s">
        <v>144</v>
      </c>
      <c r="F2162" s="2">
        <v>59.31</v>
      </c>
      <c r="G2162" s="2">
        <v>40.69</v>
      </c>
      <c r="H2162" s="2" t="s">
        <v>26</v>
      </c>
      <c r="I2162" s="2" t="str">
        <f t="shared" si="66"/>
        <v/>
      </c>
      <c r="J2162" s="2">
        <f t="shared" si="67"/>
        <v>1</v>
      </c>
      <c r="K2162" s="2">
        <v>2020</v>
      </c>
      <c r="L2162" s="2" t="s">
        <v>49</v>
      </c>
    </row>
    <row r="2163" spans="1:12" x14ac:dyDescent="0.2">
      <c r="A2163" s="1" t="s">
        <v>69</v>
      </c>
      <c r="B2163" s="2" t="s">
        <v>240</v>
      </c>
      <c r="C2163" s="2" t="s">
        <v>15</v>
      </c>
      <c r="D2163" s="2" t="s">
        <v>241</v>
      </c>
      <c r="E2163" s="2" t="s">
        <v>144</v>
      </c>
      <c r="F2163" s="2">
        <v>59.32</v>
      </c>
      <c r="G2163" s="2">
        <v>40.68</v>
      </c>
      <c r="H2163" s="2" t="s">
        <v>26</v>
      </c>
      <c r="I2163" s="2" t="str">
        <f t="shared" si="66"/>
        <v/>
      </c>
      <c r="J2163" s="2">
        <f t="shared" si="67"/>
        <v>1</v>
      </c>
      <c r="K2163" s="2">
        <v>2013</v>
      </c>
      <c r="L2163" s="2" t="s">
        <v>36</v>
      </c>
    </row>
    <row r="2164" spans="1:12" x14ac:dyDescent="0.2">
      <c r="A2164" s="1" t="s">
        <v>13</v>
      </c>
      <c r="B2164" s="2" t="s">
        <v>13</v>
      </c>
      <c r="C2164" s="2" t="s">
        <v>15</v>
      </c>
      <c r="D2164" s="2" t="s">
        <v>3008</v>
      </c>
      <c r="E2164" s="2" t="s">
        <v>2175</v>
      </c>
      <c r="F2164" s="2">
        <v>59.34</v>
      </c>
      <c r="G2164" s="2">
        <v>40.659999999999997</v>
      </c>
      <c r="H2164" s="2" t="s">
        <v>19</v>
      </c>
      <c r="I2164" s="2">
        <f t="shared" si="66"/>
        <v>1</v>
      </c>
      <c r="J2164" s="2" t="str">
        <f t="shared" si="67"/>
        <v/>
      </c>
      <c r="K2164" s="2">
        <v>2011</v>
      </c>
      <c r="L2164" s="2" t="s">
        <v>36</v>
      </c>
    </row>
    <row r="2165" spans="1:12" x14ac:dyDescent="0.2">
      <c r="A2165" s="1" t="s">
        <v>52</v>
      </c>
      <c r="B2165" s="2" t="s">
        <v>2143</v>
      </c>
      <c r="C2165" s="2" t="s">
        <v>15</v>
      </c>
      <c r="D2165" s="2" t="s">
        <v>3444</v>
      </c>
      <c r="E2165" s="2" t="s">
        <v>3438</v>
      </c>
      <c r="F2165" s="2">
        <v>59.35</v>
      </c>
      <c r="G2165" s="2">
        <v>40.65</v>
      </c>
      <c r="H2165" s="2" t="s">
        <v>26</v>
      </c>
      <c r="I2165" s="2" t="str">
        <f t="shared" si="66"/>
        <v/>
      </c>
      <c r="J2165" s="2">
        <f t="shared" si="67"/>
        <v>1</v>
      </c>
      <c r="K2165" s="2">
        <v>2021</v>
      </c>
      <c r="L2165" s="2" t="s">
        <v>36</v>
      </c>
    </row>
    <row r="2166" spans="1:12" x14ac:dyDescent="0.2">
      <c r="A2166" s="1" t="s">
        <v>69</v>
      </c>
      <c r="B2166" s="2" t="s">
        <v>5220</v>
      </c>
      <c r="C2166" s="2" t="s">
        <v>15</v>
      </c>
      <c r="D2166" s="2" t="s">
        <v>5281</v>
      </c>
      <c r="E2166" s="2" t="s">
        <v>4991</v>
      </c>
      <c r="F2166" s="2">
        <v>59.38</v>
      </c>
      <c r="G2166" s="2">
        <v>40.619999999999997</v>
      </c>
      <c r="H2166" s="2" t="s">
        <v>26</v>
      </c>
      <c r="I2166" s="2" t="str">
        <f t="shared" si="66"/>
        <v/>
      </c>
      <c r="J2166" s="2">
        <f t="shared" si="67"/>
        <v>1</v>
      </c>
      <c r="K2166" s="2">
        <v>2014</v>
      </c>
      <c r="L2166" s="2" t="s">
        <v>49</v>
      </c>
    </row>
    <row r="2167" spans="1:12" x14ac:dyDescent="0.2">
      <c r="A2167" s="1" t="s">
        <v>205</v>
      </c>
      <c r="B2167" s="2" t="s">
        <v>1581</v>
      </c>
      <c r="C2167" s="2" t="s">
        <v>15</v>
      </c>
      <c r="D2167" s="2" t="s">
        <v>4297</v>
      </c>
      <c r="E2167" s="2" t="s">
        <v>3438</v>
      </c>
      <c r="F2167" s="2">
        <v>59.4</v>
      </c>
      <c r="G2167" s="2">
        <v>40.6</v>
      </c>
      <c r="H2167" s="2" t="s">
        <v>26</v>
      </c>
      <c r="I2167" s="2" t="str">
        <f t="shared" si="66"/>
        <v/>
      </c>
      <c r="J2167" s="2">
        <f t="shared" si="67"/>
        <v>1</v>
      </c>
      <c r="K2167" s="2">
        <v>2010</v>
      </c>
      <c r="L2167" s="2" t="s">
        <v>21</v>
      </c>
    </row>
    <row r="2168" spans="1:12" x14ac:dyDescent="0.2">
      <c r="A2168" s="1" t="s">
        <v>248</v>
      </c>
      <c r="B2168" s="2" t="s">
        <v>4016</v>
      </c>
      <c r="C2168" s="2" t="s">
        <v>24</v>
      </c>
      <c r="D2168" s="4">
        <v>95000000</v>
      </c>
      <c r="E2168" s="2" t="s">
        <v>3438</v>
      </c>
      <c r="F2168" s="2">
        <v>59.4</v>
      </c>
      <c r="G2168" s="2">
        <v>40.6</v>
      </c>
      <c r="H2168" s="2" t="s">
        <v>19</v>
      </c>
      <c r="I2168" s="2">
        <f t="shared" si="66"/>
        <v>1</v>
      </c>
      <c r="J2168" s="2" t="str">
        <f t="shared" si="67"/>
        <v/>
      </c>
      <c r="K2168" s="2">
        <v>2002</v>
      </c>
      <c r="L2168" s="2" t="s">
        <v>21</v>
      </c>
    </row>
    <row r="2169" spans="1:12" x14ac:dyDescent="0.2">
      <c r="A2169" s="1" t="s">
        <v>150</v>
      </c>
      <c r="B2169" s="2" t="s">
        <v>201</v>
      </c>
      <c r="C2169" s="2" t="s">
        <v>15</v>
      </c>
      <c r="D2169" s="2" t="s">
        <v>5778</v>
      </c>
      <c r="E2169" s="2" t="s">
        <v>5777</v>
      </c>
      <c r="F2169" s="2">
        <v>59.4</v>
      </c>
      <c r="G2169" s="2">
        <v>40.6</v>
      </c>
      <c r="H2169" s="2" t="s">
        <v>26</v>
      </c>
      <c r="I2169" s="2" t="str">
        <f t="shared" si="66"/>
        <v/>
      </c>
      <c r="J2169" s="2">
        <f t="shared" si="67"/>
        <v>1</v>
      </c>
      <c r="K2169" s="2">
        <v>2012</v>
      </c>
      <c r="L2169" s="2" t="s">
        <v>49</v>
      </c>
    </row>
    <row r="2170" spans="1:12" x14ac:dyDescent="0.2">
      <c r="A2170" s="1" t="s">
        <v>296</v>
      </c>
      <c r="B2170" s="2" t="s">
        <v>4260</v>
      </c>
      <c r="C2170" s="2" t="s">
        <v>24</v>
      </c>
      <c r="D2170" s="4">
        <v>28750000</v>
      </c>
      <c r="E2170" s="2" t="s">
        <v>3438</v>
      </c>
      <c r="F2170" s="2">
        <v>59.4</v>
      </c>
      <c r="G2170" s="2">
        <v>40.6</v>
      </c>
      <c r="H2170" s="2" t="s">
        <v>19</v>
      </c>
      <c r="I2170" s="2">
        <f t="shared" si="66"/>
        <v>1</v>
      </c>
      <c r="J2170" s="2" t="str">
        <f t="shared" si="67"/>
        <v/>
      </c>
      <c r="K2170" s="2">
        <v>2012</v>
      </c>
      <c r="L2170" s="2" t="s">
        <v>49</v>
      </c>
    </row>
    <row r="2171" spans="1:12" x14ac:dyDescent="0.2">
      <c r="A2171" s="1" t="s">
        <v>363</v>
      </c>
      <c r="B2171" s="2" t="s">
        <v>3672</v>
      </c>
      <c r="C2171" s="2" t="s">
        <v>24</v>
      </c>
      <c r="D2171" s="4">
        <v>37500000</v>
      </c>
      <c r="E2171" s="2" t="s">
        <v>3438</v>
      </c>
      <c r="F2171" s="2">
        <v>59.4</v>
      </c>
      <c r="G2171" s="2">
        <v>40.6</v>
      </c>
      <c r="H2171" s="2" t="s">
        <v>26</v>
      </c>
      <c r="I2171" s="2" t="str">
        <f t="shared" si="66"/>
        <v/>
      </c>
      <c r="J2171" s="2">
        <f t="shared" si="67"/>
        <v>1</v>
      </c>
      <c r="K2171" s="2">
        <v>1998</v>
      </c>
      <c r="L2171" s="2" t="s">
        <v>49</v>
      </c>
    </row>
    <row r="2172" spans="1:12" x14ac:dyDescent="0.2">
      <c r="A2172" s="1" t="s">
        <v>69</v>
      </c>
      <c r="B2172" s="2" t="s">
        <v>4429</v>
      </c>
      <c r="C2172" s="2" t="s">
        <v>24</v>
      </c>
      <c r="D2172" s="4">
        <v>10900000</v>
      </c>
      <c r="E2172" s="2" t="s">
        <v>3438</v>
      </c>
      <c r="F2172" s="2">
        <v>59.4</v>
      </c>
      <c r="G2172" s="2">
        <v>40.6</v>
      </c>
      <c r="H2172" s="2" t="s">
        <v>19</v>
      </c>
      <c r="I2172" s="2">
        <f t="shared" si="66"/>
        <v>1</v>
      </c>
      <c r="J2172" s="2" t="str">
        <f t="shared" si="67"/>
        <v/>
      </c>
      <c r="K2172" s="2">
        <v>2008</v>
      </c>
      <c r="L2172" s="2" t="s">
        <v>49</v>
      </c>
    </row>
    <row r="2173" spans="1:12" x14ac:dyDescent="0.2">
      <c r="A2173" s="1" t="s">
        <v>293</v>
      </c>
      <c r="B2173" s="2" t="s">
        <v>294</v>
      </c>
      <c r="C2173" s="2" t="s">
        <v>15</v>
      </c>
      <c r="D2173" s="2" t="s">
        <v>3127</v>
      </c>
      <c r="E2173" s="2" t="s">
        <v>2175</v>
      </c>
      <c r="F2173" s="2">
        <v>59.4</v>
      </c>
      <c r="G2173" s="2">
        <v>40.6</v>
      </c>
      <c r="H2173" s="2" t="s">
        <v>26</v>
      </c>
      <c r="I2173" s="2" t="str">
        <f t="shared" si="66"/>
        <v/>
      </c>
      <c r="J2173" s="2">
        <f t="shared" si="67"/>
        <v>1</v>
      </c>
      <c r="K2173" s="2">
        <v>2002</v>
      </c>
      <c r="L2173" s="2" t="s">
        <v>21</v>
      </c>
    </row>
    <row r="2174" spans="1:12" x14ac:dyDescent="0.2">
      <c r="A2174" s="1" t="s">
        <v>32</v>
      </c>
      <c r="B2174" s="2" t="s">
        <v>401</v>
      </c>
      <c r="C2174" s="2" t="s">
        <v>15</v>
      </c>
      <c r="D2174" s="2" t="s">
        <v>3183</v>
      </c>
      <c r="E2174" s="2" t="s">
        <v>2175</v>
      </c>
      <c r="F2174" s="2">
        <v>59.4</v>
      </c>
      <c r="G2174" s="2">
        <v>40.6</v>
      </c>
      <c r="H2174" s="2" t="s">
        <v>19</v>
      </c>
      <c r="I2174" s="2">
        <f t="shared" si="66"/>
        <v>1</v>
      </c>
      <c r="J2174" s="2" t="str">
        <f t="shared" si="67"/>
        <v/>
      </c>
      <c r="K2174" s="2">
        <v>1990</v>
      </c>
      <c r="L2174" s="2" t="s">
        <v>21</v>
      </c>
    </row>
    <row r="2175" spans="1:12" x14ac:dyDescent="0.2">
      <c r="A2175" s="1" t="s">
        <v>111</v>
      </c>
      <c r="B2175" s="2" t="s">
        <v>2263</v>
      </c>
      <c r="C2175" s="2" t="s">
        <v>15</v>
      </c>
      <c r="D2175" s="2" t="s">
        <v>4288</v>
      </c>
      <c r="E2175" s="2" t="s">
        <v>3438</v>
      </c>
      <c r="F2175" s="2">
        <v>59.4</v>
      </c>
      <c r="G2175" s="2">
        <v>40.6</v>
      </c>
      <c r="H2175" s="2" t="s">
        <v>26</v>
      </c>
      <c r="I2175" s="2" t="str">
        <f t="shared" si="66"/>
        <v/>
      </c>
      <c r="J2175" s="2">
        <f t="shared" si="67"/>
        <v>1</v>
      </c>
      <c r="K2175" s="2">
        <v>2010</v>
      </c>
      <c r="L2175" s="2" t="s">
        <v>21</v>
      </c>
    </row>
    <row r="2176" spans="1:12" x14ac:dyDescent="0.2">
      <c r="A2176" s="1" t="s">
        <v>52</v>
      </c>
      <c r="B2176" s="2" t="s">
        <v>2916</v>
      </c>
      <c r="C2176" s="2" t="s">
        <v>24</v>
      </c>
      <c r="D2176" s="2">
        <v>80000000</v>
      </c>
      <c r="E2176" s="2" t="s">
        <v>3438</v>
      </c>
      <c r="F2176" s="2">
        <v>59.42</v>
      </c>
      <c r="G2176" s="2">
        <v>40.58</v>
      </c>
      <c r="H2176" s="2" t="s">
        <v>19</v>
      </c>
      <c r="I2176" s="2">
        <f t="shared" si="66"/>
        <v>1</v>
      </c>
      <c r="J2176" s="2" t="str">
        <f t="shared" si="67"/>
        <v/>
      </c>
      <c r="K2176" s="2">
        <v>2020</v>
      </c>
      <c r="L2176" s="2" t="s">
        <v>49</v>
      </c>
    </row>
    <row r="2177" spans="1:12" x14ac:dyDescent="0.2">
      <c r="A2177" s="1" t="s">
        <v>205</v>
      </c>
      <c r="B2177" s="2" t="s">
        <v>2152</v>
      </c>
      <c r="C2177" s="2" t="s">
        <v>15</v>
      </c>
      <c r="D2177" s="2" t="s">
        <v>2153</v>
      </c>
      <c r="E2177" s="2" t="s">
        <v>2120</v>
      </c>
      <c r="F2177" s="2">
        <v>59.46</v>
      </c>
      <c r="G2177" s="2">
        <v>40.54</v>
      </c>
      <c r="H2177" s="2" t="s">
        <v>26</v>
      </c>
      <c r="I2177" s="2" t="str">
        <f t="shared" si="66"/>
        <v/>
      </c>
      <c r="J2177" s="2">
        <f t="shared" si="67"/>
        <v>1</v>
      </c>
      <c r="K2177" s="2">
        <v>2011</v>
      </c>
      <c r="L2177" s="2" t="s">
        <v>36</v>
      </c>
    </row>
    <row r="2178" spans="1:12" x14ac:dyDescent="0.2">
      <c r="A2178" s="1" t="s">
        <v>242</v>
      </c>
      <c r="B2178" s="2" t="s">
        <v>494</v>
      </c>
      <c r="C2178" s="2" t="s">
        <v>15</v>
      </c>
      <c r="D2178" s="2" t="s">
        <v>495</v>
      </c>
      <c r="E2178" s="2" t="s">
        <v>395</v>
      </c>
      <c r="F2178" s="2">
        <v>59.5</v>
      </c>
      <c r="G2178" s="2">
        <v>40.5</v>
      </c>
      <c r="H2178" s="2" t="s">
        <v>19</v>
      </c>
      <c r="I2178" s="2">
        <f t="shared" ref="I2178:I2241" si="68" xml:space="preserve"> IF(H2178="Pass", 1, "")</f>
        <v>1</v>
      </c>
      <c r="J2178" s="2" t="str">
        <f t="shared" ref="J2178:J2241" si="69" xml:space="preserve"> IF(H2178="Fail", 1, "")</f>
        <v/>
      </c>
      <c r="K2178" s="2">
        <v>2014</v>
      </c>
      <c r="L2178" s="2" t="s">
        <v>21</v>
      </c>
    </row>
    <row r="2179" spans="1:12" x14ac:dyDescent="0.2">
      <c r="A2179" s="1" t="s">
        <v>280</v>
      </c>
      <c r="B2179" s="2" t="s">
        <v>1334</v>
      </c>
      <c r="C2179" s="2" t="s">
        <v>15</v>
      </c>
      <c r="D2179" s="2" t="s">
        <v>5262</v>
      </c>
      <c r="E2179" s="2" t="s">
        <v>4991</v>
      </c>
      <c r="F2179" s="2">
        <v>59.5</v>
      </c>
      <c r="G2179" s="2">
        <v>40.5</v>
      </c>
      <c r="H2179" s="2" t="s">
        <v>26</v>
      </c>
      <c r="I2179" s="2" t="str">
        <f t="shared" si="68"/>
        <v/>
      </c>
      <c r="J2179" s="2">
        <f t="shared" si="69"/>
        <v>1</v>
      </c>
      <c r="K2179" s="2">
        <v>2014</v>
      </c>
      <c r="L2179" s="2" t="s">
        <v>21</v>
      </c>
    </row>
    <row r="2180" spans="1:12" x14ac:dyDescent="0.2">
      <c r="A2180" s="1" t="s">
        <v>177</v>
      </c>
      <c r="B2180" s="2" t="s">
        <v>3748</v>
      </c>
      <c r="C2180" s="2" t="s">
        <v>24</v>
      </c>
      <c r="D2180" s="4">
        <v>25800000</v>
      </c>
      <c r="E2180" s="2" t="s">
        <v>3438</v>
      </c>
      <c r="F2180" s="2">
        <v>59.5</v>
      </c>
      <c r="G2180" s="2">
        <v>40.5</v>
      </c>
      <c r="H2180" s="2" t="s">
        <v>19</v>
      </c>
      <c r="I2180" s="2">
        <f t="shared" si="68"/>
        <v>1</v>
      </c>
      <c r="J2180" s="2" t="str">
        <f t="shared" si="69"/>
        <v/>
      </c>
      <c r="K2180" s="2">
        <v>2010</v>
      </c>
      <c r="L2180" s="2" t="s">
        <v>21</v>
      </c>
    </row>
    <row r="2181" spans="1:12" x14ac:dyDescent="0.2">
      <c r="A2181" s="1" t="s">
        <v>22</v>
      </c>
      <c r="B2181" s="2" t="s">
        <v>4695</v>
      </c>
      <c r="C2181" s="2" t="s">
        <v>24</v>
      </c>
      <c r="D2181" s="4">
        <v>10500000</v>
      </c>
      <c r="E2181" s="2" t="s">
        <v>3438</v>
      </c>
      <c r="F2181" s="2">
        <v>59.5</v>
      </c>
      <c r="G2181" s="2">
        <v>40.5</v>
      </c>
      <c r="H2181" s="2" t="s">
        <v>19</v>
      </c>
      <c r="I2181" s="2">
        <f t="shared" si="68"/>
        <v>1</v>
      </c>
      <c r="J2181" s="2" t="str">
        <f t="shared" si="69"/>
        <v/>
      </c>
      <c r="K2181" s="2">
        <v>2002</v>
      </c>
      <c r="L2181" s="2" t="s">
        <v>21</v>
      </c>
    </row>
    <row r="2182" spans="1:12" x14ac:dyDescent="0.2">
      <c r="A2182" s="1" t="s">
        <v>116</v>
      </c>
      <c r="B2182" s="2" t="s">
        <v>3171</v>
      </c>
      <c r="C2182" s="2" t="s">
        <v>15</v>
      </c>
      <c r="D2182" s="2" t="s">
        <v>3172</v>
      </c>
      <c r="E2182" s="2" t="s">
        <v>2175</v>
      </c>
      <c r="F2182" s="2">
        <v>59.5</v>
      </c>
      <c r="G2182" s="2">
        <v>40.5</v>
      </c>
      <c r="H2182" s="2" t="s">
        <v>26</v>
      </c>
      <c r="I2182" s="2" t="str">
        <f t="shared" si="68"/>
        <v/>
      </c>
      <c r="J2182" s="2">
        <f t="shared" si="69"/>
        <v>1</v>
      </c>
      <c r="K2182" s="2">
        <v>1996</v>
      </c>
      <c r="L2182" s="2" t="s">
        <v>21</v>
      </c>
    </row>
    <row r="2183" spans="1:12" x14ac:dyDescent="0.2">
      <c r="A2183" s="1" t="s">
        <v>69</v>
      </c>
      <c r="B2183" s="2" t="s">
        <v>1277</v>
      </c>
      <c r="C2183" s="2" t="s">
        <v>15</v>
      </c>
      <c r="D2183" s="2" t="s">
        <v>4976</v>
      </c>
      <c r="E2183" s="2" t="s">
        <v>4963</v>
      </c>
      <c r="F2183" s="2">
        <v>59.5</v>
      </c>
      <c r="G2183" s="2">
        <v>40.5</v>
      </c>
      <c r="H2183" s="2" t="s">
        <v>19</v>
      </c>
      <c r="I2183" s="2">
        <f t="shared" si="68"/>
        <v>1</v>
      </c>
      <c r="J2183" s="2" t="str">
        <f t="shared" si="69"/>
        <v/>
      </c>
      <c r="K2183" s="2">
        <v>1998</v>
      </c>
      <c r="L2183" s="2" t="s">
        <v>21</v>
      </c>
    </row>
    <row r="2184" spans="1:12" x14ac:dyDescent="0.2">
      <c r="A2184" s="1" t="s">
        <v>79</v>
      </c>
      <c r="B2184" s="2" t="s">
        <v>3225</v>
      </c>
      <c r="C2184" s="2" t="s">
        <v>15</v>
      </c>
      <c r="D2184" s="2" t="s">
        <v>3224</v>
      </c>
      <c r="E2184" s="2" t="s">
        <v>2175</v>
      </c>
      <c r="F2184" s="2">
        <v>59.5</v>
      </c>
      <c r="G2184" s="2">
        <v>40.5</v>
      </c>
      <c r="H2184" s="2" t="s">
        <v>19</v>
      </c>
      <c r="I2184" s="2">
        <f t="shared" si="68"/>
        <v>1</v>
      </c>
      <c r="J2184" s="2" t="str">
        <f t="shared" si="69"/>
        <v/>
      </c>
      <c r="K2184" s="2">
        <v>1990</v>
      </c>
      <c r="L2184" s="2" t="s">
        <v>21</v>
      </c>
    </row>
    <row r="2185" spans="1:12" x14ac:dyDescent="0.2">
      <c r="A2185" s="1" t="s">
        <v>52</v>
      </c>
      <c r="B2185" s="2" t="s">
        <v>2127</v>
      </c>
      <c r="C2185" s="2" t="s">
        <v>15</v>
      </c>
      <c r="D2185" s="2" t="s">
        <v>3608</v>
      </c>
      <c r="E2185" s="2" t="s">
        <v>3438</v>
      </c>
      <c r="F2185" s="2">
        <v>59.5</v>
      </c>
      <c r="G2185" s="2">
        <v>40.5</v>
      </c>
      <c r="H2185" s="2" t="s">
        <v>26</v>
      </c>
      <c r="I2185" s="2" t="str">
        <f t="shared" si="68"/>
        <v/>
      </c>
      <c r="J2185" s="2">
        <f t="shared" si="69"/>
        <v>1</v>
      </c>
      <c r="K2185" s="2">
        <v>2020</v>
      </c>
      <c r="L2185" s="2" t="s">
        <v>49</v>
      </c>
    </row>
    <row r="2186" spans="1:12" x14ac:dyDescent="0.2">
      <c r="A2186" s="1" t="s">
        <v>108</v>
      </c>
      <c r="B2186" s="2" t="s">
        <v>129</v>
      </c>
      <c r="C2186" s="2" t="s">
        <v>15</v>
      </c>
      <c r="D2186" s="2" t="s">
        <v>865</v>
      </c>
      <c r="E2186" s="2" t="s">
        <v>395</v>
      </c>
      <c r="F2186" s="2">
        <v>59.5</v>
      </c>
      <c r="G2186" s="2">
        <v>40.5</v>
      </c>
      <c r="H2186" s="2" t="s">
        <v>19</v>
      </c>
      <c r="I2186" s="2">
        <f t="shared" si="68"/>
        <v>1</v>
      </c>
      <c r="J2186" s="2" t="str">
        <f t="shared" si="69"/>
        <v/>
      </c>
      <c r="K2186" s="2">
        <v>2008</v>
      </c>
      <c r="L2186" s="2" t="s">
        <v>21</v>
      </c>
    </row>
    <row r="2187" spans="1:12" x14ac:dyDescent="0.2">
      <c r="A2187" s="1" t="s">
        <v>220</v>
      </c>
      <c r="B2187" s="2" t="s">
        <v>3989</v>
      </c>
      <c r="C2187" s="2" t="s">
        <v>24</v>
      </c>
      <c r="D2187" s="4">
        <v>9900000</v>
      </c>
      <c r="E2187" s="2" t="s">
        <v>3438</v>
      </c>
      <c r="F2187" s="2">
        <v>59.5</v>
      </c>
      <c r="G2187" s="2">
        <v>40.5</v>
      </c>
      <c r="H2187" s="2" t="s">
        <v>19</v>
      </c>
      <c r="I2187" s="2">
        <f t="shared" si="68"/>
        <v>1</v>
      </c>
      <c r="J2187" s="2" t="str">
        <f t="shared" si="69"/>
        <v/>
      </c>
      <c r="K2187" s="2">
        <v>2006</v>
      </c>
      <c r="L2187" s="2" t="s">
        <v>21</v>
      </c>
    </row>
    <row r="2188" spans="1:12" x14ac:dyDescent="0.2">
      <c r="A2188" s="1" t="s">
        <v>45</v>
      </c>
      <c r="B2188" s="2" t="s">
        <v>3525</v>
      </c>
      <c r="C2188" s="2" t="s">
        <v>24</v>
      </c>
      <c r="D2188" s="2">
        <v>46000000</v>
      </c>
      <c r="E2188" s="2" t="s">
        <v>3438</v>
      </c>
      <c r="F2188" s="2">
        <v>59.52</v>
      </c>
      <c r="G2188" s="2">
        <v>40.479999999999997</v>
      </c>
      <c r="H2188" s="2" t="s">
        <v>19</v>
      </c>
      <c r="I2188" s="2">
        <f t="shared" si="68"/>
        <v>1</v>
      </c>
      <c r="J2188" s="2" t="str">
        <f t="shared" si="69"/>
        <v/>
      </c>
      <c r="K2188" s="2">
        <v>2020</v>
      </c>
      <c r="L2188" s="2" t="s">
        <v>21</v>
      </c>
    </row>
    <row r="2189" spans="1:12" x14ac:dyDescent="0.2">
      <c r="A2189" s="1" t="s">
        <v>45</v>
      </c>
      <c r="B2189" s="2" t="s">
        <v>46</v>
      </c>
      <c r="C2189" s="2" t="s">
        <v>15</v>
      </c>
      <c r="D2189" s="2" t="s">
        <v>2062</v>
      </c>
      <c r="E2189" s="2" t="s">
        <v>1978</v>
      </c>
      <c r="F2189" s="2">
        <v>59.54</v>
      </c>
      <c r="G2189" s="2">
        <v>40.46</v>
      </c>
      <c r="H2189" s="2" t="s">
        <v>26</v>
      </c>
      <c r="I2189" s="2" t="str">
        <f t="shared" si="68"/>
        <v/>
      </c>
      <c r="J2189" s="2">
        <f t="shared" si="69"/>
        <v>1</v>
      </c>
      <c r="K2189" s="2">
        <v>2001</v>
      </c>
      <c r="L2189" s="2" t="s">
        <v>36</v>
      </c>
    </row>
    <row r="2190" spans="1:12" x14ac:dyDescent="0.2">
      <c r="A2190" s="1" t="s">
        <v>339</v>
      </c>
      <c r="B2190" s="2" t="s">
        <v>2568</v>
      </c>
      <c r="C2190" s="2" t="s">
        <v>15</v>
      </c>
      <c r="D2190" s="2" t="s">
        <v>516</v>
      </c>
      <c r="E2190" s="2" t="s">
        <v>2175</v>
      </c>
      <c r="F2190" s="2">
        <v>59.55</v>
      </c>
      <c r="G2190" s="2">
        <v>40.450000000000003</v>
      </c>
      <c r="H2190" s="2" t="s">
        <v>19</v>
      </c>
      <c r="I2190" s="2">
        <f t="shared" si="68"/>
        <v>1</v>
      </c>
      <c r="J2190" s="2" t="str">
        <f t="shared" si="69"/>
        <v/>
      </c>
      <c r="K2190" s="2">
        <v>2016</v>
      </c>
      <c r="L2190" s="2" t="s">
        <v>21</v>
      </c>
    </row>
    <row r="2191" spans="1:12" x14ac:dyDescent="0.2">
      <c r="A2191" s="1" t="s">
        <v>242</v>
      </c>
      <c r="B2191" s="2" t="s">
        <v>4013</v>
      </c>
      <c r="C2191" s="2" t="s">
        <v>24</v>
      </c>
      <c r="D2191" s="4">
        <v>245000000</v>
      </c>
      <c r="E2191" s="2" t="s">
        <v>3438</v>
      </c>
      <c r="F2191" s="2">
        <v>59.57</v>
      </c>
      <c r="G2191" s="2">
        <v>40.43</v>
      </c>
      <c r="H2191" s="2" t="s">
        <v>19</v>
      </c>
      <c r="I2191" s="2">
        <f t="shared" si="68"/>
        <v>1</v>
      </c>
      <c r="J2191" s="2" t="str">
        <f t="shared" si="69"/>
        <v/>
      </c>
      <c r="K2191" s="2">
        <v>2016</v>
      </c>
      <c r="L2191" s="2" t="s">
        <v>49</v>
      </c>
    </row>
    <row r="2192" spans="1:12" x14ac:dyDescent="0.2">
      <c r="A2192" s="1" t="s">
        <v>290</v>
      </c>
      <c r="B2192" s="2" t="s">
        <v>1042</v>
      </c>
      <c r="C2192" s="2" t="s">
        <v>15</v>
      </c>
      <c r="D2192" s="2" t="s">
        <v>1699</v>
      </c>
      <c r="E2192" s="2" t="s">
        <v>1692</v>
      </c>
      <c r="F2192" s="2">
        <v>59.57</v>
      </c>
      <c r="G2192" s="2">
        <v>40.43</v>
      </c>
      <c r="H2192" s="2" t="s">
        <v>26</v>
      </c>
      <c r="I2192" s="2" t="str">
        <f t="shared" si="68"/>
        <v/>
      </c>
      <c r="J2192" s="2">
        <f t="shared" si="69"/>
        <v>1</v>
      </c>
      <c r="K2192" s="2">
        <v>2020</v>
      </c>
      <c r="L2192" s="2" t="s">
        <v>49</v>
      </c>
    </row>
    <row r="2193" spans="1:12" x14ac:dyDescent="0.2">
      <c r="A2193" s="1" t="s">
        <v>116</v>
      </c>
      <c r="B2193" s="2" t="s">
        <v>1416</v>
      </c>
      <c r="C2193" s="2" t="s">
        <v>15</v>
      </c>
      <c r="D2193" s="2" t="s">
        <v>2877</v>
      </c>
      <c r="E2193" s="2" t="s">
        <v>2175</v>
      </c>
      <c r="F2193" s="2">
        <v>59.59</v>
      </c>
      <c r="G2193" s="2">
        <v>40.409999999999997</v>
      </c>
      <c r="H2193" s="2" t="s">
        <v>19</v>
      </c>
      <c r="I2193" s="2">
        <f t="shared" si="68"/>
        <v>1</v>
      </c>
      <c r="J2193" s="2" t="str">
        <f t="shared" si="69"/>
        <v/>
      </c>
      <c r="K2193" s="2">
        <v>2016</v>
      </c>
      <c r="L2193" s="2" t="s">
        <v>21</v>
      </c>
    </row>
    <row r="2194" spans="1:12" x14ac:dyDescent="0.2">
      <c r="A2194" s="1" t="s">
        <v>205</v>
      </c>
      <c r="B2194" s="2" t="s">
        <v>530</v>
      </c>
      <c r="C2194" s="2" t="s">
        <v>42</v>
      </c>
      <c r="D2194" s="2" t="s">
        <v>996</v>
      </c>
      <c r="E2194" s="2" t="s">
        <v>395</v>
      </c>
      <c r="F2194" s="2">
        <v>59.7</v>
      </c>
      <c r="G2194" s="2">
        <v>40.4</v>
      </c>
      <c r="H2194" s="2" t="s">
        <v>19</v>
      </c>
      <c r="I2194" s="2">
        <f t="shared" si="68"/>
        <v>1</v>
      </c>
      <c r="J2194" s="2" t="str">
        <f t="shared" si="69"/>
        <v/>
      </c>
      <c r="K2194" s="2">
        <v>2006</v>
      </c>
      <c r="L2194" s="2" t="s">
        <v>21</v>
      </c>
    </row>
    <row r="2195" spans="1:12" x14ac:dyDescent="0.2">
      <c r="A2195" s="1" t="s">
        <v>122</v>
      </c>
      <c r="B2195" s="2" t="s">
        <v>345</v>
      </c>
      <c r="C2195" s="2" t="s">
        <v>15</v>
      </c>
      <c r="D2195" s="2" t="s">
        <v>381</v>
      </c>
      <c r="E2195" s="2" t="s">
        <v>144</v>
      </c>
      <c r="F2195" s="2">
        <v>59.6</v>
      </c>
      <c r="G2195" s="2">
        <v>40.4</v>
      </c>
      <c r="H2195" s="2" t="s">
        <v>26</v>
      </c>
      <c r="I2195" s="2" t="str">
        <f t="shared" si="68"/>
        <v/>
      </c>
      <c r="J2195" s="2">
        <f t="shared" si="69"/>
        <v>1</v>
      </c>
      <c r="K2195" s="2">
        <v>1998</v>
      </c>
      <c r="L2195" s="2" t="s">
        <v>49</v>
      </c>
    </row>
    <row r="2196" spans="1:12" x14ac:dyDescent="0.2">
      <c r="A2196" s="1" t="s">
        <v>40</v>
      </c>
      <c r="B2196" s="2" t="s">
        <v>370</v>
      </c>
      <c r="C2196" s="2" t="s">
        <v>42</v>
      </c>
      <c r="D2196" s="2" t="s">
        <v>1101</v>
      </c>
      <c r="E2196" s="2" t="s">
        <v>395</v>
      </c>
      <c r="F2196" s="2">
        <v>59.6</v>
      </c>
      <c r="G2196" s="2">
        <v>40.4</v>
      </c>
      <c r="H2196" s="2" t="s">
        <v>19</v>
      </c>
      <c r="I2196" s="2">
        <f t="shared" si="68"/>
        <v>1</v>
      </c>
      <c r="J2196" s="2" t="str">
        <f t="shared" si="69"/>
        <v/>
      </c>
      <c r="K2196" s="2">
        <v>2004</v>
      </c>
      <c r="L2196" s="2" t="s">
        <v>21</v>
      </c>
    </row>
    <row r="2197" spans="1:12" x14ac:dyDescent="0.2">
      <c r="A2197" s="1" t="s">
        <v>374</v>
      </c>
      <c r="B2197" s="2" t="s">
        <v>3978</v>
      </c>
      <c r="C2197" s="2" t="s">
        <v>24</v>
      </c>
      <c r="D2197" s="4">
        <v>8300000</v>
      </c>
      <c r="E2197" s="2" t="s">
        <v>3438</v>
      </c>
      <c r="F2197" s="2">
        <v>59.6</v>
      </c>
      <c r="G2197" s="2">
        <v>40.4</v>
      </c>
      <c r="H2197" s="2" t="s">
        <v>19</v>
      </c>
      <c r="I2197" s="2">
        <f t="shared" si="68"/>
        <v>1</v>
      </c>
      <c r="J2197" s="2" t="str">
        <f t="shared" si="69"/>
        <v/>
      </c>
      <c r="K2197" s="2">
        <v>2010</v>
      </c>
      <c r="L2197" s="2" t="s">
        <v>49</v>
      </c>
    </row>
    <row r="2198" spans="1:12" x14ac:dyDescent="0.2">
      <c r="A2198" s="1" t="s">
        <v>22</v>
      </c>
      <c r="B2198" s="2" t="s">
        <v>4068</v>
      </c>
      <c r="C2198" s="2" t="s">
        <v>24</v>
      </c>
      <c r="D2198" s="4">
        <v>33000000</v>
      </c>
      <c r="E2198" s="2" t="s">
        <v>3438</v>
      </c>
      <c r="F2198" s="2">
        <v>59.6</v>
      </c>
      <c r="G2198" s="2">
        <v>40.4</v>
      </c>
      <c r="H2198" s="2" t="s">
        <v>26</v>
      </c>
      <c r="I2198" s="2" t="str">
        <f t="shared" si="68"/>
        <v/>
      </c>
      <c r="J2198" s="2">
        <f t="shared" si="69"/>
        <v>1</v>
      </c>
      <c r="K2198" s="2">
        <v>1998</v>
      </c>
      <c r="L2198" s="2" t="s">
        <v>21</v>
      </c>
    </row>
    <row r="2199" spans="1:12" x14ac:dyDescent="0.2">
      <c r="A2199" s="1" t="s">
        <v>22</v>
      </c>
      <c r="B2199" s="2" t="s">
        <v>5732</v>
      </c>
      <c r="C2199" s="2" t="s">
        <v>24</v>
      </c>
      <c r="D2199" s="4">
        <v>12500000</v>
      </c>
      <c r="E2199" s="2" t="s">
        <v>5690</v>
      </c>
      <c r="F2199" s="2">
        <v>59.6</v>
      </c>
      <c r="G2199" s="2">
        <v>40.4</v>
      </c>
      <c r="H2199" s="2" t="s">
        <v>19</v>
      </c>
      <c r="I2199" s="2">
        <f t="shared" si="68"/>
        <v>1</v>
      </c>
      <c r="J2199" s="2" t="str">
        <f t="shared" si="69"/>
        <v/>
      </c>
      <c r="K2199" s="2">
        <v>2014</v>
      </c>
      <c r="L2199" s="2" t="s">
        <v>21</v>
      </c>
    </row>
    <row r="2200" spans="1:12" x14ac:dyDescent="0.2">
      <c r="A2200" s="1" t="s">
        <v>248</v>
      </c>
      <c r="B2200" s="2" t="s">
        <v>4205</v>
      </c>
      <c r="C2200" s="2" t="s">
        <v>24</v>
      </c>
      <c r="D2200" s="4">
        <v>30000000</v>
      </c>
      <c r="E2200" s="2" t="s">
        <v>3438</v>
      </c>
      <c r="F2200" s="2">
        <v>59.6</v>
      </c>
      <c r="G2200" s="2">
        <v>40.4</v>
      </c>
      <c r="H2200" s="2" t="s">
        <v>19</v>
      </c>
      <c r="I2200" s="2">
        <f t="shared" si="68"/>
        <v>1</v>
      </c>
      <c r="J2200" s="2" t="str">
        <f t="shared" si="69"/>
        <v/>
      </c>
      <c r="K2200" s="2">
        <v>2012</v>
      </c>
      <c r="L2200" s="2" t="s">
        <v>21</v>
      </c>
    </row>
    <row r="2201" spans="1:12" x14ac:dyDescent="0.2">
      <c r="A2201" s="1" t="s">
        <v>217</v>
      </c>
      <c r="B2201" s="2" t="s">
        <v>513</v>
      </c>
      <c r="C2201" s="2" t="s">
        <v>42</v>
      </c>
      <c r="D2201" s="2" t="s">
        <v>1736</v>
      </c>
      <c r="E2201" s="2" t="s">
        <v>1692</v>
      </c>
      <c r="F2201" s="2">
        <v>59.6</v>
      </c>
      <c r="G2201" s="2">
        <v>40.4</v>
      </c>
      <c r="H2201" s="2" t="s">
        <v>26</v>
      </c>
      <c r="I2201" s="2" t="str">
        <f t="shared" si="68"/>
        <v/>
      </c>
      <c r="J2201" s="2">
        <f t="shared" si="69"/>
        <v>1</v>
      </c>
      <c r="K2201" s="2">
        <v>2014</v>
      </c>
      <c r="L2201" s="2" t="s">
        <v>21</v>
      </c>
    </row>
    <row r="2202" spans="1:12" x14ac:dyDescent="0.2">
      <c r="A2202" s="1" t="s">
        <v>293</v>
      </c>
      <c r="B2202" s="2" t="s">
        <v>4251</v>
      </c>
      <c r="C2202" s="2" t="s">
        <v>24</v>
      </c>
      <c r="D2202" s="4">
        <v>48500000</v>
      </c>
      <c r="E2202" s="2" t="s">
        <v>3438</v>
      </c>
      <c r="F2202" s="2">
        <v>59.6</v>
      </c>
      <c r="G2202" s="2">
        <v>40.4</v>
      </c>
      <c r="H2202" s="2" t="s">
        <v>19</v>
      </c>
      <c r="I2202" s="2">
        <f t="shared" si="68"/>
        <v>1</v>
      </c>
      <c r="J2202" s="2" t="str">
        <f t="shared" si="69"/>
        <v/>
      </c>
      <c r="K2202" s="2">
        <v>2012</v>
      </c>
      <c r="L2202" s="2" t="s">
        <v>49</v>
      </c>
    </row>
    <row r="2203" spans="1:12" x14ac:dyDescent="0.2">
      <c r="A2203" s="1" t="s">
        <v>1037</v>
      </c>
      <c r="B2203" s="2" t="s">
        <v>1038</v>
      </c>
      <c r="C2203" s="2" t="s">
        <v>15</v>
      </c>
      <c r="D2203" s="2" t="s">
        <v>1039</v>
      </c>
      <c r="E2203" s="2" t="s">
        <v>395</v>
      </c>
      <c r="F2203" s="2">
        <v>59.6</v>
      </c>
      <c r="G2203" s="2">
        <v>40.4</v>
      </c>
      <c r="H2203" s="2" t="s">
        <v>19</v>
      </c>
      <c r="I2203" s="2">
        <f t="shared" si="68"/>
        <v>1</v>
      </c>
      <c r="J2203" s="2" t="str">
        <f t="shared" si="69"/>
        <v/>
      </c>
      <c r="K2203" s="2">
        <v>2005</v>
      </c>
      <c r="L2203" s="2" t="s">
        <v>77</v>
      </c>
    </row>
    <row r="2204" spans="1:12" x14ac:dyDescent="0.2">
      <c r="A2204" s="1" t="s">
        <v>108</v>
      </c>
      <c r="B2204" s="2" t="s">
        <v>5356</v>
      </c>
      <c r="C2204" s="2" t="s">
        <v>15</v>
      </c>
      <c r="D2204" s="2" t="s">
        <v>5643</v>
      </c>
      <c r="E2204" s="2" t="s">
        <v>4991</v>
      </c>
      <c r="F2204" s="2">
        <v>59.6</v>
      </c>
      <c r="G2204" s="2">
        <v>40.4</v>
      </c>
      <c r="H2204" s="2" t="s">
        <v>26</v>
      </c>
      <c r="I2204" s="2" t="str">
        <f t="shared" si="68"/>
        <v/>
      </c>
      <c r="J2204" s="2">
        <f t="shared" si="69"/>
        <v>1</v>
      </c>
      <c r="K2204" s="2">
        <v>1998</v>
      </c>
      <c r="L2204" s="2" t="s">
        <v>21</v>
      </c>
    </row>
    <row r="2205" spans="1:12" x14ac:dyDescent="0.2">
      <c r="A2205" s="1" t="s">
        <v>1224</v>
      </c>
      <c r="B2205" s="2" t="s">
        <v>1509</v>
      </c>
      <c r="C2205" s="2" t="s">
        <v>15</v>
      </c>
      <c r="D2205" s="2" t="s">
        <v>1529</v>
      </c>
      <c r="E2205" s="2" t="s">
        <v>1474</v>
      </c>
      <c r="F2205" s="2">
        <v>59.6</v>
      </c>
      <c r="G2205" s="2">
        <v>40.4</v>
      </c>
      <c r="H2205" s="2" t="s">
        <v>26</v>
      </c>
      <c r="I2205" s="2" t="str">
        <f t="shared" si="68"/>
        <v/>
      </c>
      <c r="J2205" s="2">
        <f t="shared" si="69"/>
        <v>1</v>
      </c>
      <c r="K2205" s="2">
        <v>2005</v>
      </c>
      <c r="L2205" s="2" t="s">
        <v>77</v>
      </c>
    </row>
    <row r="2206" spans="1:12" x14ac:dyDescent="0.2">
      <c r="A2206" s="1" t="s">
        <v>280</v>
      </c>
      <c r="B2206" s="2" t="s">
        <v>1396</v>
      </c>
      <c r="C2206" s="2" t="s">
        <v>15</v>
      </c>
      <c r="D2206" s="2" t="s">
        <v>5067</v>
      </c>
      <c r="E2206" s="2" t="s">
        <v>4991</v>
      </c>
      <c r="F2206" s="2">
        <v>59.64</v>
      </c>
      <c r="G2206" s="2">
        <v>40.36</v>
      </c>
      <c r="H2206" s="2" t="s">
        <v>26</v>
      </c>
      <c r="I2206" s="2" t="str">
        <f t="shared" si="68"/>
        <v/>
      </c>
      <c r="J2206" s="2">
        <f t="shared" si="69"/>
        <v>1</v>
      </c>
      <c r="K2206" s="2">
        <v>2020</v>
      </c>
      <c r="L2206" s="2" t="s">
        <v>49</v>
      </c>
    </row>
    <row r="2207" spans="1:12" x14ac:dyDescent="0.2">
      <c r="A2207" s="1" t="s">
        <v>363</v>
      </c>
      <c r="B2207" s="2" t="s">
        <v>363</v>
      </c>
      <c r="C2207" s="2" t="s">
        <v>15</v>
      </c>
      <c r="D2207" s="2" t="s">
        <v>2792</v>
      </c>
      <c r="E2207" s="2" t="s">
        <v>2175</v>
      </c>
      <c r="F2207" s="2">
        <v>59.64</v>
      </c>
      <c r="G2207" s="2">
        <v>40.36</v>
      </c>
      <c r="H2207" s="2" t="s">
        <v>19</v>
      </c>
      <c r="I2207" s="2">
        <f t="shared" si="68"/>
        <v>1</v>
      </c>
      <c r="J2207" s="2" t="str">
        <f t="shared" si="69"/>
        <v/>
      </c>
      <c r="K2207" s="2">
        <v>2016</v>
      </c>
      <c r="L2207" s="2" t="s">
        <v>21</v>
      </c>
    </row>
    <row r="2208" spans="1:12" x14ac:dyDescent="0.2">
      <c r="A2208" s="1" t="s">
        <v>52</v>
      </c>
      <c r="B2208" s="2" t="s">
        <v>3462</v>
      </c>
      <c r="C2208" s="2" t="s">
        <v>15</v>
      </c>
      <c r="D2208" s="2" t="s">
        <v>4333</v>
      </c>
      <c r="E2208" s="2" t="s">
        <v>3438</v>
      </c>
      <c r="F2208" s="2">
        <v>59.66</v>
      </c>
      <c r="G2208" s="2">
        <v>40.35</v>
      </c>
      <c r="H2208" s="2" t="s">
        <v>26</v>
      </c>
      <c r="I2208" s="2" t="str">
        <f t="shared" si="68"/>
        <v/>
      </c>
      <c r="J2208" s="2">
        <f t="shared" si="69"/>
        <v>1</v>
      </c>
      <c r="K2208" s="2">
        <v>2009</v>
      </c>
      <c r="L2208" s="2" t="s">
        <v>36</v>
      </c>
    </row>
    <row r="2209" spans="1:12" x14ac:dyDescent="0.2">
      <c r="A2209" s="1" t="s">
        <v>385</v>
      </c>
      <c r="B2209" s="2" t="s">
        <v>994</v>
      </c>
      <c r="C2209" s="2" t="s">
        <v>15</v>
      </c>
      <c r="D2209" s="2" t="s">
        <v>563</v>
      </c>
      <c r="E2209" s="2" t="s">
        <v>395</v>
      </c>
      <c r="F2209" s="2">
        <v>59.7</v>
      </c>
      <c r="G2209" s="2">
        <v>40.299999999999997</v>
      </c>
      <c r="H2209" s="2" t="s">
        <v>19</v>
      </c>
      <c r="I2209" s="2">
        <f t="shared" si="68"/>
        <v>1</v>
      </c>
      <c r="J2209" s="2" t="str">
        <f t="shared" si="69"/>
        <v/>
      </c>
      <c r="K2209" s="2">
        <v>2006</v>
      </c>
      <c r="L2209" s="2" t="s">
        <v>21</v>
      </c>
    </row>
    <row r="2210" spans="1:12" x14ac:dyDescent="0.2">
      <c r="A2210" s="1" t="s">
        <v>177</v>
      </c>
      <c r="B2210" s="2" t="s">
        <v>3513</v>
      </c>
      <c r="C2210" s="2" t="s">
        <v>15</v>
      </c>
      <c r="D2210" s="2" t="s">
        <v>4303</v>
      </c>
      <c r="E2210" s="2" t="s">
        <v>3438</v>
      </c>
      <c r="F2210" s="2">
        <v>59.7</v>
      </c>
      <c r="G2210" s="2">
        <v>40.299999999999997</v>
      </c>
      <c r="H2210" s="2" t="s">
        <v>26</v>
      </c>
      <c r="I2210" s="2" t="str">
        <f t="shared" si="68"/>
        <v/>
      </c>
      <c r="J2210" s="2">
        <f t="shared" si="69"/>
        <v>1</v>
      </c>
      <c r="K2210" s="2">
        <v>2010</v>
      </c>
      <c r="L2210" s="2" t="s">
        <v>21</v>
      </c>
    </row>
    <row r="2211" spans="1:12" x14ac:dyDescent="0.2">
      <c r="A2211" s="1" t="s">
        <v>13</v>
      </c>
      <c r="B2211" s="2" t="s">
        <v>13</v>
      </c>
      <c r="C2211" s="2" t="s">
        <v>24</v>
      </c>
      <c r="D2211" s="4">
        <v>46500000</v>
      </c>
      <c r="E2211" s="2" t="s">
        <v>1978</v>
      </c>
      <c r="F2211" s="2">
        <v>59.7</v>
      </c>
      <c r="G2211" s="2">
        <v>40.299999999999997</v>
      </c>
      <c r="H2211" s="2" t="s">
        <v>26</v>
      </c>
      <c r="I2211" s="2" t="str">
        <f t="shared" si="68"/>
        <v/>
      </c>
      <c r="J2211" s="2">
        <f t="shared" si="69"/>
        <v>1</v>
      </c>
      <c r="K2211" s="2">
        <v>1998</v>
      </c>
      <c r="L2211" s="2" t="s">
        <v>21</v>
      </c>
    </row>
    <row r="2212" spans="1:12" x14ac:dyDescent="0.2">
      <c r="A2212" s="1" t="s">
        <v>22</v>
      </c>
      <c r="B2212" s="2" t="s">
        <v>5769</v>
      </c>
      <c r="C2212" s="2" t="s">
        <v>24</v>
      </c>
      <c r="D2212" s="4">
        <v>44400000</v>
      </c>
      <c r="E2212" s="2" t="s">
        <v>5690</v>
      </c>
      <c r="F2212" s="2">
        <v>59.7</v>
      </c>
      <c r="G2212" s="2">
        <v>40.299999999999997</v>
      </c>
      <c r="H2212" s="2" t="s">
        <v>19</v>
      </c>
      <c r="I2212" s="2">
        <f t="shared" si="68"/>
        <v>1</v>
      </c>
      <c r="J2212" s="2" t="str">
        <f t="shared" si="69"/>
        <v/>
      </c>
      <c r="K2212" s="2">
        <v>2004</v>
      </c>
      <c r="L2212" s="2" t="s">
        <v>21</v>
      </c>
    </row>
    <row r="2213" spans="1:12" x14ac:dyDescent="0.2">
      <c r="A2213" s="1" t="s">
        <v>223</v>
      </c>
      <c r="B2213" s="2" t="s">
        <v>4707</v>
      </c>
      <c r="C2213" s="2" t="s">
        <v>24</v>
      </c>
      <c r="D2213" s="4">
        <v>13900000</v>
      </c>
      <c r="E2213" s="2" t="s">
        <v>3438</v>
      </c>
      <c r="F2213" s="2">
        <v>59.7</v>
      </c>
      <c r="G2213" s="2">
        <v>40.299999999999997</v>
      </c>
      <c r="H2213" s="2" t="s">
        <v>26</v>
      </c>
      <c r="I2213" s="2" t="str">
        <f t="shared" si="68"/>
        <v/>
      </c>
      <c r="J2213" s="2">
        <f t="shared" si="69"/>
        <v>1</v>
      </c>
      <c r="K2213" s="2">
        <v>1998</v>
      </c>
      <c r="L2213" s="2" t="s">
        <v>21</v>
      </c>
    </row>
    <row r="2214" spans="1:12" x14ac:dyDescent="0.2">
      <c r="A2214" s="1" t="s">
        <v>91</v>
      </c>
      <c r="B2214" s="2" t="s">
        <v>765</v>
      </c>
      <c r="C2214" s="2" t="s">
        <v>15</v>
      </c>
      <c r="D2214" s="2" t="s">
        <v>766</v>
      </c>
      <c r="E2214" s="2" t="s">
        <v>395</v>
      </c>
      <c r="F2214" s="2">
        <v>59.7</v>
      </c>
      <c r="G2214" s="2">
        <v>40.299999999999997</v>
      </c>
      <c r="H2214" s="2" t="s">
        <v>19</v>
      </c>
      <c r="I2214" s="2">
        <f t="shared" si="68"/>
        <v>1</v>
      </c>
      <c r="J2214" s="2" t="str">
        <f t="shared" si="69"/>
        <v/>
      </c>
      <c r="K2214" s="2">
        <v>2010</v>
      </c>
      <c r="L2214" s="2" t="s">
        <v>21</v>
      </c>
    </row>
    <row r="2215" spans="1:12" x14ac:dyDescent="0.2">
      <c r="A2215" s="1" t="s">
        <v>269</v>
      </c>
      <c r="B2215" s="2" t="s">
        <v>3499</v>
      </c>
      <c r="C2215" s="2" t="s">
        <v>24</v>
      </c>
      <c r="D2215" s="4">
        <v>2440000</v>
      </c>
      <c r="E2215" s="2" t="s">
        <v>3438</v>
      </c>
      <c r="F2215" s="2">
        <v>59.7</v>
      </c>
      <c r="G2215" s="2">
        <v>40.299999999999997</v>
      </c>
      <c r="H2215" s="2" t="s">
        <v>19</v>
      </c>
      <c r="I2215" s="2">
        <f t="shared" si="68"/>
        <v>1</v>
      </c>
      <c r="J2215" s="2" t="str">
        <f t="shared" si="69"/>
        <v/>
      </c>
      <c r="K2215" s="2">
        <v>2008</v>
      </c>
      <c r="L2215" s="2" t="s">
        <v>21</v>
      </c>
    </row>
    <row r="2216" spans="1:12" x14ac:dyDescent="0.2">
      <c r="A2216" s="1" t="s">
        <v>32</v>
      </c>
      <c r="B2216" s="2" t="s">
        <v>401</v>
      </c>
      <c r="C2216" s="2" t="s">
        <v>42</v>
      </c>
      <c r="D2216" s="2" t="s">
        <v>1046</v>
      </c>
      <c r="E2216" s="2" t="s">
        <v>395</v>
      </c>
      <c r="F2216" s="2">
        <v>59.7</v>
      </c>
      <c r="G2216" s="2">
        <v>40.299999999999997</v>
      </c>
      <c r="H2216" s="2" t="s">
        <v>19</v>
      </c>
      <c r="I2216" s="2">
        <f t="shared" si="68"/>
        <v>1</v>
      </c>
      <c r="J2216" s="2" t="str">
        <f t="shared" si="69"/>
        <v/>
      </c>
      <c r="K2216" s="2">
        <v>2004</v>
      </c>
      <c r="L2216" s="2" t="s">
        <v>21</v>
      </c>
    </row>
    <row r="2217" spans="1:12" x14ac:dyDescent="0.2">
      <c r="A2217" s="1" t="s">
        <v>1272</v>
      </c>
      <c r="B2217" s="2" t="s">
        <v>4581</v>
      </c>
      <c r="C2217" s="2" t="s">
        <v>24</v>
      </c>
      <c r="D2217" s="4">
        <v>25670000</v>
      </c>
      <c r="E2217" s="2" t="s">
        <v>3438</v>
      </c>
      <c r="F2217" s="2">
        <v>59.7</v>
      </c>
      <c r="G2217" s="2">
        <v>40.299999999999997</v>
      </c>
      <c r="H2217" s="2" t="s">
        <v>19</v>
      </c>
      <c r="I2217" s="2">
        <f t="shared" si="68"/>
        <v>1</v>
      </c>
      <c r="J2217" s="2" t="str">
        <f t="shared" si="69"/>
        <v/>
      </c>
      <c r="K2217" s="2">
        <v>2004</v>
      </c>
      <c r="L2217" s="2" t="s">
        <v>21</v>
      </c>
    </row>
    <row r="2218" spans="1:12" x14ac:dyDescent="0.2">
      <c r="A2218" s="1" t="s">
        <v>52</v>
      </c>
      <c r="B2218" s="2" t="s">
        <v>2143</v>
      </c>
      <c r="C2218" s="2" t="s">
        <v>15</v>
      </c>
      <c r="D2218" s="2" t="s">
        <v>3558</v>
      </c>
      <c r="E2218" s="2" t="s">
        <v>3438</v>
      </c>
      <c r="F2218" s="2">
        <v>59.71</v>
      </c>
      <c r="G2218" s="2">
        <v>40.29</v>
      </c>
      <c r="H2218" s="2" t="s">
        <v>26</v>
      </c>
      <c r="I2218" s="2" t="str">
        <f t="shared" si="68"/>
        <v/>
      </c>
      <c r="J2218" s="2">
        <f t="shared" si="69"/>
        <v>1</v>
      </c>
      <c r="K2218" s="2">
        <v>2020</v>
      </c>
      <c r="L2218" s="2" t="s">
        <v>49</v>
      </c>
    </row>
    <row r="2219" spans="1:12" x14ac:dyDescent="0.2">
      <c r="A2219" s="1" t="s">
        <v>13</v>
      </c>
      <c r="B2219" s="2" t="s">
        <v>4031</v>
      </c>
      <c r="C2219" s="2" t="s">
        <v>24</v>
      </c>
      <c r="D2219" s="4">
        <v>59000000</v>
      </c>
      <c r="E2219" s="2" t="s">
        <v>3438</v>
      </c>
      <c r="F2219" s="2">
        <v>59.72</v>
      </c>
      <c r="G2219" s="2">
        <v>40.28</v>
      </c>
      <c r="H2219" s="2" t="s">
        <v>19</v>
      </c>
      <c r="I2219" s="2">
        <f t="shared" si="68"/>
        <v>1</v>
      </c>
      <c r="J2219" s="2" t="str">
        <f t="shared" si="69"/>
        <v/>
      </c>
      <c r="K2219" s="2">
        <v>2016</v>
      </c>
      <c r="L2219" s="2" t="s">
        <v>49</v>
      </c>
    </row>
    <row r="2220" spans="1:12" x14ac:dyDescent="0.2">
      <c r="A2220" s="1" t="s">
        <v>280</v>
      </c>
      <c r="B2220" s="2" t="s">
        <v>3539</v>
      </c>
      <c r="C2220" s="2" t="s">
        <v>24</v>
      </c>
      <c r="D2220" s="2">
        <v>325000000</v>
      </c>
      <c r="E2220" s="2" t="s">
        <v>3438</v>
      </c>
      <c r="F2220" s="2">
        <v>59.77</v>
      </c>
      <c r="G2220" s="2">
        <v>40.229999999999997</v>
      </c>
      <c r="H2220" s="2" t="s">
        <v>19</v>
      </c>
      <c r="I2220" s="2">
        <f t="shared" si="68"/>
        <v>1</v>
      </c>
      <c r="J2220" s="2" t="str">
        <f t="shared" si="69"/>
        <v/>
      </c>
      <c r="K2220" s="2">
        <v>2020</v>
      </c>
      <c r="L2220" s="2" t="s">
        <v>49</v>
      </c>
    </row>
    <row r="2221" spans="1:12" x14ac:dyDescent="0.2">
      <c r="A2221" s="1" t="s">
        <v>521</v>
      </c>
      <c r="B2221" s="2" t="s">
        <v>522</v>
      </c>
      <c r="C2221" s="2" t="s">
        <v>15</v>
      </c>
      <c r="D2221" s="2" t="s">
        <v>516</v>
      </c>
      <c r="E2221" s="2" t="s">
        <v>1601</v>
      </c>
      <c r="F2221" s="2">
        <v>59.77</v>
      </c>
      <c r="G2221" s="2">
        <v>40.229999999999997</v>
      </c>
      <c r="H2221" s="2" t="s">
        <v>19</v>
      </c>
      <c r="I2221" s="2">
        <f t="shared" si="68"/>
        <v>1</v>
      </c>
      <c r="J2221" s="2" t="str">
        <f t="shared" si="69"/>
        <v/>
      </c>
      <c r="K2221" s="2">
        <v>2018</v>
      </c>
      <c r="L2221" s="2" t="s">
        <v>21</v>
      </c>
    </row>
    <row r="2222" spans="1:12" x14ac:dyDescent="0.2">
      <c r="A2222" s="1" t="s">
        <v>491</v>
      </c>
      <c r="B2222" s="2" t="s">
        <v>519</v>
      </c>
      <c r="C2222" s="2" t="s">
        <v>15</v>
      </c>
      <c r="D2222" s="2" t="s">
        <v>2921</v>
      </c>
      <c r="E2222" s="2" t="s">
        <v>2175</v>
      </c>
      <c r="F2222" s="2">
        <v>59.77</v>
      </c>
      <c r="G2222" s="2">
        <v>40.229999999999997</v>
      </c>
      <c r="H2222" s="2" t="s">
        <v>26</v>
      </c>
      <c r="I2222" s="2" t="str">
        <f t="shared" si="68"/>
        <v/>
      </c>
      <c r="J2222" s="2">
        <f t="shared" si="69"/>
        <v>1</v>
      </c>
      <c r="K2222" s="2">
        <v>2016</v>
      </c>
      <c r="L2222" s="2" t="s">
        <v>49</v>
      </c>
    </row>
    <row r="2223" spans="1:12" x14ac:dyDescent="0.2">
      <c r="A2223" s="1" t="s">
        <v>290</v>
      </c>
      <c r="B2223" s="2" t="s">
        <v>3671</v>
      </c>
      <c r="C2223" s="2" t="s">
        <v>24</v>
      </c>
      <c r="D2223" s="2">
        <v>20000000</v>
      </c>
      <c r="E2223" s="2" t="s">
        <v>3438</v>
      </c>
      <c r="F2223" s="2">
        <v>59.79</v>
      </c>
      <c r="G2223" s="2">
        <v>40.21</v>
      </c>
      <c r="H2223" s="2" t="s">
        <v>19</v>
      </c>
      <c r="I2223" s="2">
        <f t="shared" si="68"/>
        <v>1</v>
      </c>
      <c r="J2223" s="2" t="str">
        <f t="shared" si="69"/>
        <v/>
      </c>
      <c r="K2223" s="2">
        <v>2018</v>
      </c>
      <c r="L2223" s="2" t="s">
        <v>21</v>
      </c>
    </row>
    <row r="2224" spans="1:12" x14ac:dyDescent="0.2">
      <c r="A2224" s="1" t="s">
        <v>391</v>
      </c>
      <c r="B2224" s="2" t="s">
        <v>1504</v>
      </c>
      <c r="C2224" s="2" t="s">
        <v>24</v>
      </c>
      <c r="D2224" s="4">
        <v>10400000</v>
      </c>
      <c r="E2224" s="2" t="s">
        <v>3438</v>
      </c>
      <c r="F2224" s="2">
        <v>59.8</v>
      </c>
      <c r="G2224" s="2">
        <v>40.200000000000003</v>
      </c>
      <c r="H2224" s="2" t="s">
        <v>19</v>
      </c>
      <c r="I2224" s="2">
        <f t="shared" si="68"/>
        <v>1</v>
      </c>
      <c r="J2224" s="2" t="str">
        <f t="shared" si="69"/>
        <v/>
      </c>
      <c r="K2224" s="2">
        <v>2002</v>
      </c>
      <c r="L2224" s="2" t="s">
        <v>21</v>
      </c>
    </row>
    <row r="2225" spans="1:12" x14ac:dyDescent="0.2">
      <c r="A2225" s="1" t="s">
        <v>205</v>
      </c>
      <c r="B2225" s="2" t="s">
        <v>450</v>
      </c>
      <c r="C2225" s="2" t="s">
        <v>42</v>
      </c>
      <c r="D2225" s="2" t="s">
        <v>996</v>
      </c>
      <c r="E2225" s="2" t="s">
        <v>395</v>
      </c>
      <c r="F2225" s="2">
        <v>59.8</v>
      </c>
      <c r="G2225" s="2">
        <v>40.200000000000003</v>
      </c>
      <c r="H2225" s="2" t="s">
        <v>19</v>
      </c>
      <c r="I2225" s="2">
        <f t="shared" si="68"/>
        <v>1</v>
      </c>
      <c r="J2225" s="2" t="str">
        <f t="shared" si="69"/>
        <v/>
      </c>
      <c r="K2225" s="2">
        <v>2004</v>
      </c>
      <c r="L2225" s="2" t="s">
        <v>21</v>
      </c>
    </row>
    <row r="2226" spans="1:12" x14ac:dyDescent="0.2">
      <c r="A2226" s="1" t="s">
        <v>122</v>
      </c>
      <c r="B2226" s="2" t="s">
        <v>1137</v>
      </c>
      <c r="C2226" s="2" t="s">
        <v>15</v>
      </c>
      <c r="D2226" s="2" t="s">
        <v>1138</v>
      </c>
      <c r="E2226" s="2" t="s">
        <v>395</v>
      </c>
      <c r="F2226" s="2">
        <v>59.8</v>
      </c>
      <c r="G2226" s="2">
        <v>40.200000000000003</v>
      </c>
      <c r="H2226" s="2" t="s">
        <v>19</v>
      </c>
      <c r="I2226" s="2">
        <f t="shared" si="68"/>
        <v>1</v>
      </c>
      <c r="J2226" s="2" t="str">
        <f t="shared" si="69"/>
        <v/>
      </c>
      <c r="K2226" s="2">
        <v>2004</v>
      </c>
      <c r="L2226" s="2" t="s">
        <v>49</v>
      </c>
    </row>
    <row r="2227" spans="1:12" x14ac:dyDescent="0.2">
      <c r="A2227" s="1" t="s">
        <v>66</v>
      </c>
      <c r="B2227" s="2" t="s">
        <v>2711</v>
      </c>
      <c r="C2227" s="2" t="s">
        <v>15</v>
      </c>
      <c r="D2227" s="2" t="s">
        <v>2944</v>
      </c>
      <c r="E2227" s="2" t="s">
        <v>2175</v>
      </c>
      <c r="F2227" s="2">
        <v>59.8</v>
      </c>
      <c r="G2227" s="2">
        <v>40.200000000000003</v>
      </c>
      <c r="H2227" s="2" t="s">
        <v>19</v>
      </c>
      <c r="I2227" s="2">
        <f t="shared" si="68"/>
        <v>1</v>
      </c>
      <c r="J2227" s="2" t="str">
        <f t="shared" si="69"/>
        <v/>
      </c>
      <c r="K2227" s="2">
        <v>1990</v>
      </c>
      <c r="L2227" s="2" t="s">
        <v>21</v>
      </c>
    </row>
    <row r="2228" spans="1:12" x14ac:dyDescent="0.2">
      <c r="A2228" s="1" t="s">
        <v>374</v>
      </c>
      <c r="B2228" s="2" t="s">
        <v>3605</v>
      </c>
      <c r="C2228" s="2" t="s">
        <v>24</v>
      </c>
      <c r="D2228" s="4">
        <v>18000000</v>
      </c>
      <c r="E2228" s="2" t="s">
        <v>3438</v>
      </c>
      <c r="F2228" s="2">
        <v>59.8</v>
      </c>
      <c r="G2228" s="2">
        <v>40.200000000000003</v>
      </c>
      <c r="H2228" s="2" t="s">
        <v>19</v>
      </c>
      <c r="I2228" s="2">
        <f t="shared" si="68"/>
        <v>1</v>
      </c>
      <c r="J2228" s="2" t="str">
        <f t="shared" si="69"/>
        <v/>
      </c>
      <c r="K2228" s="2">
        <v>2014</v>
      </c>
      <c r="L2228" s="2" t="s">
        <v>21</v>
      </c>
    </row>
    <row r="2229" spans="1:12" x14ac:dyDescent="0.2">
      <c r="A2229" s="1" t="s">
        <v>22</v>
      </c>
      <c r="B2229" s="2" t="s">
        <v>5704</v>
      </c>
      <c r="C2229" s="2" t="s">
        <v>24</v>
      </c>
      <c r="D2229" s="4">
        <v>350000000</v>
      </c>
      <c r="E2229" s="2" t="s">
        <v>5690</v>
      </c>
      <c r="F2229" s="2">
        <v>59.8</v>
      </c>
      <c r="G2229" s="2">
        <v>40.200000000000003</v>
      </c>
      <c r="H2229" s="2" t="s">
        <v>19</v>
      </c>
      <c r="I2229" s="2">
        <f t="shared" si="68"/>
        <v>1</v>
      </c>
      <c r="J2229" s="2" t="str">
        <f t="shared" si="69"/>
        <v/>
      </c>
      <c r="K2229" s="2">
        <v>2012</v>
      </c>
      <c r="L2229" s="2" t="s">
        <v>49</v>
      </c>
    </row>
    <row r="2230" spans="1:12" x14ac:dyDescent="0.2">
      <c r="A2230" s="1" t="s">
        <v>69</v>
      </c>
      <c r="B2230" s="2" t="s">
        <v>322</v>
      </c>
      <c r="C2230" s="2" t="s">
        <v>15</v>
      </c>
      <c r="D2230" s="2" t="s">
        <v>819</v>
      </c>
      <c r="E2230" s="2" t="s">
        <v>395</v>
      </c>
      <c r="F2230" s="2">
        <v>59.8</v>
      </c>
      <c r="G2230" s="2">
        <v>40.200000000000003</v>
      </c>
      <c r="H2230" s="2" t="s">
        <v>19</v>
      </c>
      <c r="I2230" s="2">
        <f t="shared" si="68"/>
        <v>1</v>
      </c>
      <c r="J2230" s="2" t="str">
        <f t="shared" si="69"/>
        <v/>
      </c>
      <c r="K2230" s="2">
        <v>2008</v>
      </c>
      <c r="L2230" s="2" t="s">
        <v>21</v>
      </c>
    </row>
    <row r="2231" spans="1:12" x14ac:dyDescent="0.2">
      <c r="A2231" s="1" t="s">
        <v>220</v>
      </c>
      <c r="B2231" s="2" t="s">
        <v>4468</v>
      </c>
      <c r="C2231" s="2" t="s">
        <v>24</v>
      </c>
      <c r="D2231" s="4">
        <v>2000000</v>
      </c>
      <c r="E2231" s="2" t="s">
        <v>3438</v>
      </c>
      <c r="F2231" s="2">
        <v>59.8</v>
      </c>
      <c r="G2231" s="2">
        <v>40.200000000000003</v>
      </c>
      <c r="H2231" s="2" t="s">
        <v>26</v>
      </c>
      <c r="I2231" s="2" t="str">
        <f t="shared" si="68"/>
        <v/>
      </c>
      <c r="J2231" s="2">
        <f t="shared" si="69"/>
        <v>1</v>
      </c>
      <c r="K2231" s="2">
        <v>1994</v>
      </c>
      <c r="L2231" s="2" t="s">
        <v>21</v>
      </c>
    </row>
    <row r="2232" spans="1:12" x14ac:dyDescent="0.2">
      <c r="A2232" s="1" t="s">
        <v>308</v>
      </c>
      <c r="B2232" s="2" t="s">
        <v>4123</v>
      </c>
      <c r="C2232" s="2" t="s">
        <v>24</v>
      </c>
      <c r="D2232" s="4">
        <v>3300000</v>
      </c>
      <c r="E2232" s="2" t="s">
        <v>3438</v>
      </c>
      <c r="F2232" s="2">
        <v>59.8</v>
      </c>
      <c r="G2232" s="2">
        <v>40.200000000000003</v>
      </c>
      <c r="H2232" s="2" t="s">
        <v>19</v>
      </c>
      <c r="I2232" s="2">
        <f t="shared" si="68"/>
        <v>1</v>
      </c>
      <c r="J2232" s="2" t="str">
        <f t="shared" si="69"/>
        <v/>
      </c>
      <c r="K2232" s="2">
        <v>2014</v>
      </c>
      <c r="L2232" s="2" t="s">
        <v>21</v>
      </c>
    </row>
    <row r="2233" spans="1:12" x14ac:dyDescent="0.2">
      <c r="A2233" s="1" t="s">
        <v>374</v>
      </c>
      <c r="B2233" s="2" t="s">
        <v>911</v>
      </c>
      <c r="C2233" s="2" t="s">
        <v>15</v>
      </c>
      <c r="D2233" s="2" t="s">
        <v>2222</v>
      </c>
      <c r="E2233" s="2" t="s">
        <v>2175</v>
      </c>
      <c r="F2233" s="2">
        <v>59.84</v>
      </c>
      <c r="G2233" s="2">
        <v>40.159999999999997</v>
      </c>
      <c r="H2233" s="2" t="s">
        <v>19</v>
      </c>
      <c r="I2233" s="2">
        <f t="shared" si="68"/>
        <v>1</v>
      </c>
      <c r="J2233" s="2" t="str">
        <f t="shared" si="69"/>
        <v/>
      </c>
      <c r="K2233" s="2">
        <v>2020</v>
      </c>
      <c r="L2233" s="2" t="s">
        <v>21</v>
      </c>
    </row>
    <row r="2234" spans="1:12" x14ac:dyDescent="0.2">
      <c r="A2234" s="1" t="s">
        <v>296</v>
      </c>
      <c r="B2234" s="2" t="s">
        <v>528</v>
      </c>
      <c r="C2234" s="2" t="s">
        <v>15</v>
      </c>
      <c r="D2234" s="2" t="s">
        <v>2887</v>
      </c>
      <c r="E2234" s="2" t="s">
        <v>2175</v>
      </c>
      <c r="F2234" s="2">
        <v>59.84</v>
      </c>
      <c r="G2234" s="2">
        <v>40.159999999999997</v>
      </c>
      <c r="H2234" s="2" t="s">
        <v>19</v>
      </c>
      <c r="I2234" s="2">
        <f t="shared" si="68"/>
        <v>1</v>
      </c>
      <c r="J2234" s="2" t="str">
        <f t="shared" si="69"/>
        <v/>
      </c>
      <c r="K2234" s="2">
        <v>2016</v>
      </c>
      <c r="L2234" s="2" t="s">
        <v>21</v>
      </c>
    </row>
    <row r="2235" spans="1:12" x14ac:dyDescent="0.2">
      <c r="A2235" s="1" t="s">
        <v>91</v>
      </c>
      <c r="B2235" s="2" t="s">
        <v>2137</v>
      </c>
      <c r="C2235" s="2" t="s">
        <v>15</v>
      </c>
      <c r="D2235" s="2" t="s">
        <v>2138</v>
      </c>
      <c r="E2235" s="2" t="s">
        <v>2120</v>
      </c>
      <c r="F2235" s="2">
        <v>59.85</v>
      </c>
      <c r="G2235" s="2">
        <v>40.15</v>
      </c>
      <c r="H2235" s="2" t="s">
        <v>26</v>
      </c>
      <c r="I2235" s="2" t="str">
        <f t="shared" si="68"/>
        <v/>
      </c>
      <c r="J2235" s="2">
        <f t="shared" si="69"/>
        <v>1</v>
      </c>
      <c r="K2235" s="2">
        <v>2011</v>
      </c>
      <c r="L2235" s="2" t="s">
        <v>36</v>
      </c>
    </row>
    <row r="2236" spans="1:12" x14ac:dyDescent="0.2">
      <c r="A2236" s="1" t="s">
        <v>22</v>
      </c>
      <c r="B2236" s="2" t="s">
        <v>5700</v>
      </c>
      <c r="C2236" s="2" t="s">
        <v>24</v>
      </c>
      <c r="D2236" s="2">
        <v>248000000</v>
      </c>
      <c r="E2236" s="2" t="s">
        <v>5690</v>
      </c>
      <c r="F2236" s="2">
        <v>59.89</v>
      </c>
      <c r="G2236" s="2">
        <v>40.11</v>
      </c>
      <c r="H2236" s="2" t="s">
        <v>19</v>
      </c>
      <c r="I2236" s="2">
        <f t="shared" si="68"/>
        <v>1</v>
      </c>
      <c r="J2236" s="2" t="str">
        <f t="shared" si="69"/>
        <v/>
      </c>
      <c r="K2236" s="2">
        <v>2018</v>
      </c>
      <c r="L2236" s="2" t="s">
        <v>21</v>
      </c>
    </row>
    <row r="2237" spans="1:12" x14ac:dyDescent="0.2">
      <c r="A2237" s="1" t="s">
        <v>141</v>
      </c>
      <c r="B2237" s="2" t="s">
        <v>4402</v>
      </c>
      <c r="C2237" s="2" t="s">
        <v>24</v>
      </c>
      <c r="D2237" s="4">
        <v>18000000</v>
      </c>
      <c r="E2237" s="2" t="s">
        <v>3438</v>
      </c>
      <c r="F2237" s="2">
        <v>59.9</v>
      </c>
      <c r="G2237" s="2">
        <v>40.1</v>
      </c>
      <c r="H2237" s="2" t="s">
        <v>19</v>
      </c>
      <c r="I2237" s="2">
        <f t="shared" si="68"/>
        <v>1</v>
      </c>
      <c r="J2237" s="2" t="str">
        <f t="shared" si="69"/>
        <v/>
      </c>
      <c r="K2237" s="2">
        <v>2008</v>
      </c>
      <c r="L2237" s="2" t="s">
        <v>21</v>
      </c>
    </row>
    <row r="2238" spans="1:12" x14ac:dyDescent="0.2">
      <c r="A2238" s="1" t="s">
        <v>511</v>
      </c>
      <c r="B2238" s="2" t="s">
        <v>803</v>
      </c>
      <c r="C2238" s="2" t="s">
        <v>42</v>
      </c>
      <c r="D2238" s="2" t="s">
        <v>804</v>
      </c>
      <c r="E2238" s="2" t="s">
        <v>395</v>
      </c>
      <c r="F2238" s="2">
        <v>59.9</v>
      </c>
      <c r="G2238" s="2">
        <v>40.1</v>
      </c>
      <c r="H2238" s="2" t="s">
        <v>19</v>
      </c>
      <c r="I2238" s="2">
        <f t="shared" si="68"/>
        <v>1</v>
      </c>
      <c r="J2238" s="2" t="str">
        <f t="shared" si="69"/>
        <v/>
      </c>
      <c r="K2238" s="2">
        <v>2010</v>
      </c>
      <c r="L2238" s="2" t="s">
        <v>49</v>
      </c>
    </row>
    <row r="2239" spans="1:12" x14ac:dyDescent="0.2">
      <c r="A2239" s="1" t="s">
        <v>978</v>
      </c>
      <c r="B2239" s="2" t="s">
        <v>4913</v>
      </c>
      <c r="C2239" s="2" t="s">
        <v>24</v>
      </c>
      <c r="D2239" s="4">
        <v>12000000</v>
      </c>
      <c r="E2239" s="2" t="s">
        <v>4810</v>
      </c>
      <c r="F2239" s="2">
        <v>59.9</v>
      </c>
      <c r="G2239" s="2">
        <v>40.1</v>
      </c>
      <c r="H2239" s="2" t="s">
        <v>26</v>
      </c>
      <c r="I2239" s="2" t="str">
        <f t="shared" si="68"/>
        <v/>
      </c>
      <c r="J2239" s="2">
        <f t="shared" si="69"/>
        <v>1</v>
      </c>
      <c r="K2239" s="2">
        <v>1990</v>
      </c>
      <c r="L2239" s="2" t="s">
        <v>21</v>
      </c>
    </row>
    <row r="2240" spans="1:12" x14ac:dyDescent="0.2">
      <c r="A2240" s="1" t="s">
        <v>40</v>
      </c>
      <c r="B2240" s="2" t="s">
        <v>3956</v>
      </c>
      <c r="C2240" s="2" t="s">
        <v>24</v>
      </c>
      <c r="D2240" s="4">
        <v>32000000</v>
      </c>
      <c r="E2240" s="2" t="s">
        <v>3438</v>
      </c>
      <c r="F2240" s="2">
        <v>59.9</v>
      </c>
      <c r="G2240" s="2">
        <v>40.1</v>
      </c>
      <c r="H2240" s="2" t="s">
        <v>19</v>
      </c>
      <c r="I2240" s="2">
        <f t="shared" si="68"/>
        <v>1</v>
      </c>
      <c r="J2240" s="2" t="str">
        <f t="shared" si="69"/>
        <v/>
      </c>
      <c r="K2240" s="2">
        <v>2006</v>
      </c>
      <c r="L2240" s="2" t="s">
        <v>21</v>
      </c>
    </row>
    <row r="2241" spans="1:12" x14ac:dyDescent="0.2">
      <c r="A2241" s="1" t="s">
        <v>13</v>
      </c>
      <c r="B2241" s="2" t="s">
        <v>3467</v>
      </c>
      <c r="C2241" s="2" t="s">
        <v>24</v>
      </c>
      <c r="D2241" s="4">
        <v>62000000</v>
      </c>
      <c r="E2241" s="2" t="s">
        <v>3438</v>
      </c>
      <c r="F2241" s="2">
        <v>59.9</v>
      </c>
      <c r="G2241" s="2">
        <v>40.1</v>
      </c>
      <c r="H2241" s="2" t="s">
        <v>19</v>
      </c>
      <c r="I2241" s="2">
        <f t="shared" si="68"/>
        <v>1</v>
      </c>
      <c r="J2241" s="2" t="str">
        <f t="shared" si="69"/>
        <v/>
      </c>
      <c r="K2241" s="2">
        <v>2010</v>
      </c>
      <c r="L2241" s="2" t="s">
        <v>21</v>
      </c>
    </row>
    <row r="2242" spans="1:12" x14ac:dyDescent="0.2">
      <c r="A2242" s="1" t="s">
        <v>116</v>
      </c>
      <c r="B2242" s="2" t="s">
        <v>705</v>
      </c>
      <c r="C2242" s="2" t="s">
        <v>15</v>
      </c>
      <c r="D2242" s="2" t="s">
        <v>1311</v>
      </c>
      <c r="E2242" s="2" t="s">
        <v>395</v>
      </c>
      <c r="F2242" s="2">
        <v>59.9</v>
      </c>
      <c r="G2242" s="2">
        <v>40.1</v>
      </c>
      <c r="H2242" s="2" t="s">
        <v>19</v>
      </c>
      <c r="I2242" s="2">
        <f t="shared" ref="I2242:I2305" si="70" xml:space="preserve"> IF(H2242="Pass", 1, "")</f>
        <v>1</v>
      </c>
      <c r="J2242" s="2" t="str">
        <f t="shared" ref="J2242:J2305" si="71" xml:space="preserve"> IF(H2242="Fail", 1, "")</f>
        <v/>
      </c>
      <c r="K2242" s="2">
        <v>1998</v>
      </c>
      <c r="L2242" s="2" t="s">
        <v>21</v>
      </c>
    </row>
    <row r="2243" spans="1:12" x14ac:dyDescent="0.2">
      <c r="A2243" s="1" t="s">
        <v>108</v>
      </c>
      <c r="B2243" s="2" t="s">
        <v>3645</v>
      </c>
      <c r="C2243" s="2" t="s">
        <v>24</v>
      </c>
      <c r="D2243" s="2">
        <v>28000000</v>
      </c>
      <c r="E2243" s="2" t="s">
        <v>3438</v>
      </c>
      <c r="F2243" s="2">
        <v>59.9</v>
      </c>
      <c r="G2243" s="2">
        <v>40.1</v>
      </c>
      <c r="H2243" s="2" t="s">
        <v>19</v>
      </c>
      <c r="I2243" s="2">
        <f t="shared" si="70"/>
        <v>1</v>
      </c>
      <c r="J2243" s="2" t="str">
        <f t="shared" si="71"/>
        <v/>
      </c>
      <c r="K2243" s="2">
        <v>2020</v>
      </c>
      <c r="L2243" s="2" t="s">
        <v>49</v>
      </c>
    </row>
    <row r="2244" spans="1:12" x14ac:dyDescent="0.2">
      <c r="A2244" s="1" t="s">
        <v>329</v>
      </c>
      <c r="B2244" s="2" t="s">
        <v>774</v>
      </c>
      <c r="C2244" s="2" t="s">
        <v>15</v>
      </c>
      <c r="D2244" s="2" t="s">
        <v>1106</v>
      </c>
      <c r="E2244" s="2" t="s">
        <v>395</v>
      </c>
      <c r="F2244" s="2">
        <v>59.9</v>
      </c>
      <c r="G2244" s="2">
        <v>40.1</v>
      </c>
      <c r="H2244" s="2" t="s">
        <v>26</v>
      </c>
      <c r="I2244" s="2" t="str">
        <f t="shared" si="70"/>
        <v/>
      </c>
      <c r="J2244" s="2">
        <f t="shared" si="71"/>
        <v>1</v>
      </c>
      <c r="K2244" s="2">
        <v>2004</v>
      </c>
      <c r="L2244" s="2" t="s">
        <v>21</v>
      </c>
    </row>
    <row r="2245" spans="1:12" x14ac:dyDescent="0.2">
      <c r="A2245" s="1" t="s">
        <v>391</v>
      </c>
      <c r="B2245" s="2" t="s">
        <v>718</v>
      </c>
      <c r="C2245" s="2" t="s">
        <v>15</v>
      </c>
      <c r="D2245" s="2" t="s">
        <v>2505</v>
      </c>
      <c r="E2245" s="2" t="s">
        <v>2175</v>
      </c>
      <c r="F2245" s="2">
        <v>59.91</v>
      </c>
      <c r="G2245" s="2">
        <v>40.090000000000003</v>
      </c>
      <c r="H2245" s="2" t="s">
        <v>19</v>
      </c>
      <c r="I2245" s="2">
        <f t="shared" si="70"/>
        <v>1</v>
      </c>
      <c r="J2245" s="2" t="str">
        <f t="shared" si="71"/>
        <v/>
      </c>
      <c r="K2245" s="2">
        <v>2018</v>
      </c>
      <c r="L2245" s="2" t="s">
        <v>21</v>
      </c>
    </row>
    <row r="2246" spans="1:12" x14ac:dyDescent="0.2">
      <c r="A2246" s="1" t="s">
        <v>13</v>
      </c>
      <c r="B2246" s="2" t="s">
        <v>1709</v>
      </c>
      <c r="C2246" s="2" t="s">
        <v>15</v>
      </c>
      <c r="D2246" s="2" t="s">
        <v>5212</v>
      </c>
      <c r="E2246" s="2" t="s">
        <v>4991</v>
      </c>
      <c r="F2246" s="2">
        <v>59.92</v>
      </c>
      <c r="G2246" s="2">
        <v>40.08</v>
      </c>
      <c r="H2246" s="2" t="s">
        <v>26</v>
      </c>
      <c r="I2246" s="2" t="str">
        <f t="shared" si="70"/>
        <v/>
      </c>
      <c r="J2246" s="2">
        <f t="shared" si="71"/>
        <v>1</v>
      </c>
      <c r="K2246" s="2">
        <v>2017</v>
      </c>
      <c r="L2246" s="2" t="s">
        <v>36</v>
      </c>
    </row>
    <row r="2247" spans="1:12" x14ac:dyDescent="0.2">
      <c r="A2247" s="1" t="s">
        <v>220</v>
      </c>
      <c r="B2247" s="2" t="s">
        <v>3502</v>
      </c>
      <c r="C2247" s="2" t="s">
        <v>24</v>
      </c>
      <c r="D2247" s="2">
        <v>25820000</v>
      </c>
      <c r="E2247" s="2" t="s">
        <v>3438</v>
      </c>
      <c r="F2247" s="2">
        <v>59.93</v>
      </c>
      <c r="G2247" s="2">
        <v>40.07</v>
      </c>
      <c r="H2247" s="2" t="s">
        <v>19</v>
      </c>
      <c r="I2247" s="2">
        <f t="shared" si="70"/>
        <v>1</v>
      </c>
      <c r="J2247" s="2" t="str">
        <f t="shared" si="71"/>
        <v/>
      </c>
      <c r="K2247" s="2">
        <v>2020</v>
      </c>
      <c r="L2247" s="2" t="s">
        <v>21</v>
      </c>
    </row>
    <row r="2248" spans="1:12" x14ac:dyDescent="0.2">
      <c r="A2248" s="1" t="s">
        <v>108</v>
      </c>
      <c r="B2248" s="2" t="s">
        <v>573</v>
      </c>
      <c r="C2248" s="2" t="s">
        <v>15</v>
      </c>
      <c r="D2248" s="2" t="s">
        <v>2207</v>
      </c>
      <c r="E2248" s="2" t="s">
        <v>2175</v>
      </c>
      <c r="F2248" s="2">
        <v>59.96</v>
      </c>
      <c r="G2248" s="2">
        <v>40.04</v>
      </c>
      <c r="H2248" s="2" t="s">
        <v>19</v>
      </c>
      <c r="I2248" s="2">
        <f t="shared" si="70"/>
        <v>1</v>
      </c>
      <c r="J2248" s="2" t="str">
        <f t="shared" si="71"/>
        <v/>
      </c>
      <c r="K2248" s="2">
        <v>2020</v>
      </c>
      <c r="L2248" s="2" t="s">
        <v>21</v>
      </c>
    </row>
    <row r="2249" spans="1:12" x14ac:dyDescent="0.2">
      <c r="A2249" s="1" t="s">
        <v>22</v>
      </c>
      <c r="B2249" s="2" t="s">
        <v>3505</v>
      </c>
      <c r="C2249" s="2" t="s">
        <v>24</v>
      </c>
      <c r="D2249" s="2">
        <v>19000000</v>
      </c>
      <c r="E2249" s="2" t="s">
        <v>3438</v>
      </c>
      <c r="F2249" s="2">
        <v>59.99</v>
      </c>
      <c r="G2249" s="2">
        <v>40.01</v>
      </c>
      <c r="H2249" s="2" t="s">
        <v>19</v>
      </c>
      <c r="I2249" s="2">
        <f t="shared" si="70"/>
        <v>1</v>
      </c>
      <c r="J2249" s="2" t="str">
        <f t="shared" si="71"/>
        <v/>
      </c>
      <c r="K2249" s="2">
        <v>2020</v>
      </c>
      <c r="L2249" s="2" t="s">
        <v>21</v>
      </c>
    </row>
    <row r="2250" spans="1:12" x14ac:dyDescent="0.2">
      <c r="A2250" s="1" t="s">
        <v>242</v>
      </c>
      <c r="B2250" s="2" t="s">
        <v>243</v>
      </c>
      <c r="C2250" s="2" t="s">
        <v>15</v>
      </c>
      <c r="D2250" s="2" t="s">
        <v>1490</v>
      </c>
      <c r="E2250" s="2" t="s">
        <v>1474</v>
      </c>
      <c r="F2250" s="2">
        <v>60</v>
      </c>
      <c r="G2250" s="2">
        <v>40</v>
      </c>
      <c r="H2250" s="2" t="s">
        <v>26</v>
      </c>
      <c r="I2250" s="2" t="str">
        <f t="shared" si="70"/>
        <v/>
      </c>
      <c r="J2250" s="2">
        <f t="shared" si="71"/>
        <v>1</v>
      </c>
      <c r="K2250" s="2">
        <v>2012</v>
      </c>
      <c r="L2250" s="2" t="s">
        <v>21</v>
      </c>
    </row>
    <row r="2251" spans="1:12" x14ac:dyDescent="0.2">
      <c r="A2251" s="1" t="s">
        <v>943</v>
      </c>
      <c r="B2251" s="2" t="s">
        <v>5678</v>
      </c>
      <c r="C2251" s="2" t="s">
        <v>15</v>
      </c>
      <c r="D2251" s="2" t="s">
        <v>5679</v>
      </c>
      <c r="E2251" s="2" t="s">
        <v>4991</v>
      </c>
      <c r="F2251" s="2">
        <v>60</v>
      </c>
      <c r="G2251" s="2">
        <v>40</v>
      </c>
      <c r="H2251" s="2" t="s">
        <v>26</v>
      </c>
      <c r="I2251" s="2" t="str">
        <f t="shared" si="70"/>
        <v/>
      </c>
      <c r="J2251" s="2">
        <f t="shared" si="71"/>
        <v>1</v>
      </c>
      <c r="K2251" s="2">
        <v>1988</v>
      </c>
      <c r="L2251" s="2" t="s">
        <v>21</v>
      </c>
    </row>
    <row r="2252" spans="1:12" x14ac:dyDescent="0.2">
      <c r="A2252" s="1" t="s">
        <v>177</v>
      </c>
      <c r="B2252" s="2" t="s">
        <v>653</v>
      </c>
      <c r="C2252" s="2" t="s">
        <v>15</v>
      </c>
      <c r="D2252" s="2" t="s">
        <v>937</v>
      </c>
      <c r="E2252" s="2" t="s">
        <v>395</v>
      </c>
      <c r="F2252" s="2">
        <v>60</v>
      </c>
      <c r="G2252" s="2">
        <v>40</v>
      </c>
      <c r="H2252" s="2" t="s">
        <v>19</v>
      </c>
      <c r="I2252" s="2">
        <f t="shared" si="70"/>
        <v>1</v>
      </c>
      <c r="J2252" s="2" t="str">
        <f t="shared" si="71"/>
        <v/>
      </c>
      <c r="K2252" s="2">
        <v>2008</v>
      </c>
      <c r="L2252" s="2" t="s">
        <v>49</v>
      </c>
    </row>
    <row r="2253" spans="1:12" x14ac:dyDescent="0.2">
      <c r="A2253" s="1" t="s">
        <v>511</v>
      </c>
      <c r="B2253" s="2" t="s">
        <v>803</v>
      </c>
      <c r="C2253" s="2" t="s">
        <v>15</v>
      </c>
      <c r="D2253" s="2" t="s">
        <v>1053</v>
      </c>
      <c r="E2253" s="2" t="s">
        <v>395</v>
      </c>
      <c r="F2253" s="2">
        <v>60</v>
      </c>
      <c r="G2253" s="2">
        <v>40</v>
      </c>
      <c r="H2253" s="2" t="s">
        <v>26</v>
      </c>
      <c r="I2253" s="2" t="str">
        <f t="shared" si="70"/>
        <v/>
      </c>
      <c r="J2253" s="2">
        <f t="shared" si="71"/>
        <v>1</v>
      </c>
      <c r="K2253" s="2">
        <v>2004</v>
      </c>
      <c r="L2253" s="2" t="s">
        <v>21</v>
      </c>
    </row>
    <row r="2254" spans="1:12" x14ac:dyDescent="0.2">
      <c r="A2254" s="1" t="s">
        <v>40</v>
      </c>
      <c r="B2254" s="2" t="s">
        <v>370</v>
      </c>
      <c r="C2254" s="2" t="s">
        <v>42</v>
      </c>
      <c r="D2254" s="2" t="s">
        <v>371</v>
      </c>
      <c r="E2254" s="2" t="s">
        <v>144</v>
      </c>
      <c r="F2254" s="2">
        <v>60</v>
      </c>
      <c r="G2254" s="2">
        <v>40</v>
      </c>
      <c r="H2254" s="2" t="s">
        <v>26</v>
      </c>
      <c r="I2254" s="2" t="str">
        <f t="shared" si="70"/>
        <v/>
      </c>
      <c r="J2254" s="2">
        <f t="shared" si="71"/>
        <v>1</v>
      </c>
      <c r="K2254" s="2">
        <v>1998</v>
      </c>
      <c r="L2254" s="2" t="s">
        <v>21</v>
      </c>
    </row>
    <row r="2255" spans="1:12" x14ac:dyDescent="0.2">
      <c r="A2255" s="1" t="s">
        <v>339</v>
      </c>
      <c r="B2255" s="2" t="s">
        <v>340</v>
      </c>
      <c r="C2255" s="2" t="s">
        <v>24</v>
      </c>
      <c r="D2255" s="4">
        <v>600000</v>
      </c>
      <c r="E2255" s="2" t="s">
        <v>2175</v>
      </c>
      <c r="F2255" s="2">
        <v>60</v>
      </c>
      <c r="G2255" s="2">
        <v>40</v>
      </c>
      <c r="H2255" s="2" t="s">
        <v>26</v>
      </c>
      <c r="I2255" s="2" t="str">
        <f t="shared" si="70"/>
        <v/>
      </c>
      <c r="J2255" s="2">
        <f t="shared" si="71"/>
        <v>1</v>
      </c>
      <c r="K2255" s="2">
        <v>1986</v>
      </c>
      <c r="L2255" s="2" t="s">
        <v>21</v>
      </c>
    </row>
    <row r="2256" spans="1:12" x14ac:dyDescent="0.2">
      <c r="A2256" s="1" t="s">
        <v>290</v>
      </c>
      <c r="B2256" s="2" t="s">
        <v>1042</v>
      </c>
      <c r="C2256" s="2" t="s">
        <v>15</v>
      </c>
      <c r="D2256" s="2" t="s">
        <v>3236</v>
      </c>
      <c r="E2256" s="2" t="s">
        <v>2175</v>
      </c>
      <c r="F2256" s="2">
        <v>60</v>
      </c>
      <c r="G2256" s="2">
        <v>40</v>
      </c>
      <c r="H2256" s="2" t="s">
        <v>19</v>
      </c>
      <c r="I2256" s="2">
        <f t="shared" si="70"/>
        <v>1</v>
      </c>
      <c r="J2256" s="2" t="str">
        <f t="shared" si="71"/>
        <v/>
      </c>
      <c r="K2256" s="2">
        <v>1988</v>
      </c>
      <c r="L2256" s="2" t="s">
        <v>21</v>
      </c>
    </row>
    <row r="2257" spans="1:12" x14ac:dyDescent="0.2">
      <c r="A2257" s="1" t="s">
        <v>22</v>
      </c>
      <c r="B2257" s="2" t="s">
        <v>3980</v>
      </c>
      <c r="C2257" s="2" t="s">
        <v>24</v>
      </c>
      <c r="D2257" s="4">
        <v>20000000</v>
      </c>
      <c r="E2257" s="2" t="s">
        <v>3438</v>
      </c>
      <c r="F2257" s="2">
        <v>60</v>
      </c>
      <c r="G2257" s="2">
        <v>40</v>
      </c>
      <c r="H2257" s="2" t="s">
        <v>19</v>
      </c>
      <c r="I2257" s="2">
        <f t="shared" si="70"/>
        <v>1</v>
      </c>
      <c r="J2257" s="2" t="str">
        <f t="shared" si="71"/>
        <v/>
      </c>
      <c r="K2257" s="2">
        <v>2006</v>
      </c>
      <c r="L2257" s="2" t="s">
        <v>49</v>
      </c>
    </row>
    <row r="2258" spans="1:12" x14ac:dyDescent="0.2">
      <c r="A2258" s="1" t="s">
        <v>22</v>
      </c>
      <c r="B2258" s="2" t="s">
        <v>5704</v>
      </c>
      <c r="C2258" s="2" t="s">
        <v>24</v>
      </c>
      <c r="D2258" s="4">
        <v>235000000</v>
      </c>
      <c r="E2258" s="2" t="s">
        <v>5690</v>
      </c>
      <c r="F2258" s="2">
        <v>60</v>
      </c>
      <c r="G2258" s="2">
        <v>40</v>
      </c>
      <c r="H2258" s="2" t="s">
        <v>19</v>
      </c>
      <c r="I2258" s="2">
        <f t="shared" si="70"/>
        <v>1</v>
      </c>
      <c r="J2258" s="2" t="str">
        <f t="shared" si="71"/>
        <v/>
      </c>
      <c r="K2258" s="2">
        <v>2004</v>
      </c>
      <c r="L2258" s="2" t="s">
        <v>21</v>
      </c>
    </row>
    <row r="2259" spans="1:12" x14ac:dyDescent="0.2">
      <c r="A2259" s="1" t="s">
        <v>69</v>
      </c>
      <c r="B2259" s="2" t="s">
        <v>1663</v>
      </c>
      <c r="C2259" s="2" t="s">
        <v>24</v>
      </c>
      <c r="D2259" s="4">
        <v>160000000</v>
      </c>
      <c r="E2259" s="2" t="s">
        <v>1956</v>
      </c>
      <c r="F2259" s="2">
        <v>60</v>
      </c>
      <c r="G2259" s="2">
        <v>40</v>
      </c>
      <c r="H2259" s="2" t="s">
        <v>26</v>
      </c>
      <c r="I2259" s="2" t="str">
        <f t="shared" si="70"/>
        <v/>
      </c>
      <c r="J2259" s="2">
        <f t="shared" si="71"/>
        <v>1</v>
      </c>
      <c r="K2259" s="2">
        <v>1986</v>
      </c>
      <c r="L2259" s="2" t="s">
        <v>21</v>
      </c>
    </row>
    <row r="2260" spans="1:12" x14ac:dyDescent="0.2">
      <c r="A2260" s="1" t="s">
        <v>79</v>
      </c>
      <c r="B2260" s="2" t="s">
        <v>3859</v>
      </c>
      <c r="C2260" s="2" t="s">
        <v>24</v>
      </c>
      <c r="D2260" s="4">
        <v>128000000</v>
      </c>
      <c r="E2260" s="2" t="s">
        <v>3438</v>
      </c>
      <c r="F2260" s="2">
        <v>60</v>
      </c>
      <c r="G2260" s="2">
        <v>40</v>
      </c>
      <c r="H2260" s="2" t="s">
        <v>19</v>
      </c>
      <c r="I2260" s="2">
        <f t="shared" si="70"/>
        <v>1</v>
      </c>
      <c r="J2260" s="2" t="str">
        <f t="shared" si="71"/>
        <v/>
      </c>
      <c r="K2260" s="2">
        <v>2016</v>
      </c>
      <c r="L2260" s="2" t="s">
        <v>21</v>
      </c>
    </row>
    <row r="2261" spans="1:12" x14ac:dyDescent="0.2">
      <c r="A2261" s="1" t="s">
        <v>79</v>
      </c>
      <c r="B2261" s="2" t="s">
        <v>3715</v>
      </c>
      <c r="C2261" s="2" t="s">
        <v>24</v>
      </c>
      <c r="D2261" s="4">
        <v>63000000</v>
      </c>
      <c r="E2261" s="2" t="s">
        <v>3438</v>
      </c>
      <c r="F2261" s="2">
        <v>60</v>
      </c>
      <c r="G2261" s="2">
        <v>40</v>
      </c>
      <c r="H2261" s="2" t="s">
        <v>26</v>
      </c>
      <c r="I2261" s="2" t="str">
        <f t="shared" si="70"/>
        <v/>
      </c>
      <c r="J2261" s="2">
        <f t="shared" si="71"/>
        <v>1</v>
      </c>
      <c r="K2261" s="2">
        <v>1988</v>
      </c>
      <c r="L2261" s="2" t="s">
        <v>21</v>
      </c>
    </row>
    <row r="2262" spans="1:12" x14ac:dyDescent="0.2">
      <c r="A2262" s="1" t="s">
        <v>91</v>
      </c>
      <c r="B2262" s="2" t="s">
        <v>1114</v>
      </c>
      <c r="C2262" s="2" t="s">
        <v>15</v>
      </c>
      <c r="D2262" s="2" t="s">
        <v>1352</v>
      </c>
      <c r="E2262" s="2" t="s">
        <v>395</v>
      </c>
      <c r="F2262" s="2">
        <v>60</v>
      </c>
      <c r="G2262" s="2">
        <v>40</v>
      </c>
      <c r="H2262" s="2" t="s">
        <v>19</v>
      </c>
      <c r="I2262" s="2">
        <f t="shared" si="70"/>
        <v>1</v>
      </c>
      <c r="J2262" s="2" t="str">
        <f t="shared" si="71"/>
        <v/>
      </c>
      <c r="K2262" s="2">
        <v>1998</v>
      </c>
      <c r="L2262" s="2" t="s">
        <v>21</v>
      </c>
    </row>
    <row r="2263" spans="1:12" x14ac:dyDescent="0.2">
      <c r="A2263" s="1" t="s">
        <v>52</v>
      </c>
      <c r="B2263" s="2" t="s">
        <v>3471</v>
      </c>
      <c r="C2263" s="2" t="s">
        <v>15</v>
      </c>
      <c r="D2263" s="2" t="s">
        <v>4578</v>
      </c>
      <c r="E2263" s="2" t="s">
        <v>3438</v>
      </c>
      <c r="F2263" s="2">
        <v>60</v>
      </c>
      <c r="G2263" s="2">
        <v>40</v>
      </c>
      <c r="H2263" s="2" t="s">
        <v>26</v>
      </c>
      <c r="I2263" s="2" t="str">
        <f t="shared" si="70"/>
        <v/>
      </c>
      <c r="J2263" s="2">
        <f t="shared" si="71"/>
        <v>1</v>
      </c>
      <c r="K2263" s="2">
        <v>2004</v>
      </c>
      <c r="L2263" s="2" t="s">
        <v>21</v>
      </c>
    </row>
    <row r="2264" spans="1:12" x14ac:dyDescent="0.2">
      <c r="A2264" s="1" t="s">
        <v>32</v>
      </c>
      <c r="B2264" s="2" t="s">
        <v>869</v>
      </c>
      <c r="C2264" s="2" t="s">
        <v>42</v>
      </c>
      <c r="D2264" s="2" t="s">
        <v>971</v>
      </c>
      <c r="E2264" s="2" t="s">
        <v>395</v>
      </c>
      <c r="F2264" s="2">
        <v>60</v>
      </c>
      <c r="G2264" s="2">
        <v>40</v>
      </c>
      <c r="H2264" s="2" t="s">
        <v>19</v>
      </c>
      <c r="I2264" s="2">
        <f t="shared" si="70"/>
        <v>1</v>
      </c>
      <c r="J2264" s="2" t="str">
        <f t="shared" si="71"/>
        <v/>
      </c>
      <c r="K2264" s="2">
        <v>2006</v>
      </c>
      <c r="L2264" s="2" t="s">
        <v>21</v>
      </c>
    </row>
    <row r="2265" spans="1:12" x14ac:dyDescent="0.2">
      <c r="A2265" s="1" t="s">
        <v>32</v>
      </c>
      <c r="B2265" s="2" t="s">
        <v>401</v>
      </c>
      <c r="C2265" s="2" t="s">
        <v>15</v>
      </c>
      <c r="D2265" s="2" t="s">
        <v>3173</v>
      </c>
      <c r="E2265" s="2" t="s">
        <v>2175</v>
      </c>
      <c r="F2265" s="2">
        <v>60</v>
      </c>
      <c r="G2265" s="2">
        <v>40</v>
      </c>
      <c r="H2265" s="2" t="s">
        <v>19</v>
      </c>
      <c r="I2265" s="2">
        <f t="shared" si="70"/>
        <v>1</v>
      </c>
      <c r="J2265" s="2" t="str">
        <f t="shared" si="71"/>
        <v/>
      </c>
      <c r="K2265" s="2">
        <v>1994</v>
      </c>
      <c r="L2265" s="2" t="s">
        <v>21</v>
      </c>
    </row>
    <row r="2266" spans="1:12" x14ac:dyDescent="0.2">
      <c r="A2266" s="1" t="s">
        <v>180</v>
      </c>
      <c r="B2266" s="2" t="s">
        <v>1676</v>
      </c>
      <c r="C2266" s="2" t="s">
        <v>42</v>
      </c>
      <c r="D2266" s="2" t="s">
        <v>1677</v>
      </c>
      <c r="E2266" s="2" t="s">
        <v>1625</v>
      </c>
      <c r="F2266" s="2">
        <v>60</v>
      </c>
      <c r="G2266" s="2">
        <v>40</v>
      </c>
      <c r="H2266" s="2" t="s">
        <v>26</v>
      </c>
      <c r="I2266" s="2" t="str">
        <f t="shared" si="70"/>
        <v/>
      </c>
      <c r="J2266" s="2">
        <f t="shared" si="71"/>
        <v>1</v>
      </c>
      <c r="K2266" s="2">
        <v>2002</v>
      </c>
      <c r="L2266" s="2" t="s">
        <v>21</v>
      </c>
    </row>
    <row r="2267" spans="1:12" x14ac:dyDescent="0.2">
      <c r="A2267" s="1" t="s">
        <v>108</v>
      </c>
      <c r="B2267" s="2" t="s">
        <v>3611</v>
      </c>
      <c r="C2267" s="2" t="s">
        <v>24</v>
      </c>
      <c r="D2267" s="2">
        <v>22000000</v>
      </c>
      <c r="E2267" s="2" t="s">
        <v>3438</v>
      </c>
      <c r="F2267" s="2">
        <v>60</v>
      </c>
      <c r="G2267" s="2">
        <v>40</v>
      </c>
      <c r="H2267" s="2" t="s">
        <v>19</v>
      </c>
      <c r="I2267" s="2">
        <f t="shared" si="70"/>
        <v>1</v>
      </c>
      <c r="J2267" s="2" t="str">
        <f t="shared" si="71"/>
        <v/>
      </c>
      <c r="K2267" s="2">
        <v>2020</v>
      </c>
      <c r="L2267" s="2" t="s">
        <v>49</v>
      </c>
    </row>
    <row r="2268" spans="1:12" x14ac:dyDescent="0.2">
      <c r="A2268" s="1" t="s">
        <v>23</v>
      </c>
      <c r="B2268" s="2" t="s">
        <v>23</v>
      </c>
      <c r="C2268" s="2" t="s">
        <v>24</v>
      </c>
      <c r="D2268" s="4">
        <v>400000000</v>
      </c>
      <c r="E2268" s="2" t="s">
        <v>2175</v>
      </c>
      <c r="F2268" s="2">
        <v>60</v>
      </c>
      <c r="G2268" s="2">
        <v>40</v>
      </c>
      <c r="H2268" s="2" t="s">
        <v>19</v>
      </c>
      <c r="I2268" s="2">
        <f t="shared" si="70"/>
        <v>1</v>
      </c>
      <c r="J2268" s="2" t="str">
        <f t="shared" si="71"/>
        <v/>
      </c>
      <c r="K2268" s="2">
        <v>1986</v>
      </c>
      <c r="L2268" s="2" t="s">
        <v>21</v>
      </c>
    </row>
    <row r="2269" spans="1:12" x14ac:dyDescent="0.2">
      <c r="A2269" s="1" t="s">
        <v>111</v>
      </c>
      <c r="B2269" s="2" t="s">
        <v>3837</v>
      </c>
      <c r="C2269" s="2" t="s">
        <v>24</v>
      </c>
      <c r="D2269" s="4">
        <v>89000000</v>
      </c>
      <c r="E2269" s="2" t="s">
        <v>3438</v>
      </c>
      <c r="F2269" s="2">
        <v>60</v>
      </c>
      <c r="G2269" s="2">
        <v>40</v>
      </c>
      <c r="H2269" s="2" t="s">
        <v>26</v>
      </c>
      <c r="I2269" s="2" t="str">
        <f t="shared" si="70"/>
        <v/>
      </c>
      <c r="J2269" s="2">
        <f t="shared" si="71"/>
        <v>1</v>
      </c>
      <c r="K2269" s="2">
        <v>2006</v>
      </c>
      <c r="L2269" s="2" t="s">
        <v>49</v>
      </c>
    </row>
    <row r="2270" spans="1:12" x14ac:dyDescent="0.2">
      <c r="A2270" s="1" t="s">
        <v>45</v>
      </c>
      <c r="B2270" s="2" t="s">
        <v>46</v>
      </c>
      <c r="C2270" s="2" t="s">
        <v>24</v>
      </c>
      <c r="D2270" s="4">
        <v>7000000</v>
      </c>
      <c r="E2270" s="2" t="s">
        <v>2175</v>
      </c>
      <c r="F2270" s="2">
        <v>60</v>
      </c>
      <c r="G2270" s="2">
        <v>40</v>
      </c>
      <c r="H2270" s="2" t="s">
        <v>26</v>
      </c>
      <c r="I2270" s="2" t="str">
        <f t="shared" si="70"/>
        <v/>
      </c>
      <c r="J2270" s="2">
        <f t="shared" si="71"/>
        <v>1</v>
      </c>
      <c r="K2270" s="2">
        <v>1988</v>
      </c>
      <c r="L2270" s="2" t="s">
        <v>21</v>
      </c>
    </row>
    <row r="2271" spans="1:12" x14ac:dyDescent="0.2">
      <c r="A2271" s="1" t="s">
        <v>385</v>
      </c>
      <c r="B2271" s="2" t="s">
        <v>3762</v>
      </c>
      <c r="C2271" s="2" t="s">
        <v>24</v>
      </c>
      <c r="D2271" s="2">
        <v>7000000</v>
      </c>
      <c r="E2271" s="2" t="s">
        <v>3438</v>
      </c>
      <c r="F2271" s="2">
        <v>60.02</v>
      </c>
      <c r="G2271" s="2">
        <v>39.979999999999997</v>
      </c>
      <c r="H2271" s="2" t="s">
        <v>19</v>
      </c>
      <c r="I2271" s="2">
        <f t="shared" si="70"/>
        <v>1</v>
      </c>
      <c r="J2271" s="2" t="str">
        <f t="shared" si="71"/>
        <v/>
      </c>
      <c r="K2271" s="2">
        <v>2018</v>
      </c>
      <c r="L2271" s="2" t="s">
        <v>21</v>
      </c>
    </row>
    <row r="2272" spans="1:12" x14ac:dyDescent="0.2">
      <c r="A2272" s="1" t="s">
        <v>150</v>
      </c>
      <c r="B2272" s="2" t="s">
        <v>283</v>
      </c>
      <c r="C2272" s="2" t="s">
        <v>15</v>
      </c>
      <c r="D2272" s="2" t="s">
        <v>2201</v>
      </c>
      <c r="E2272" s="2" t="s">
        <v>2175</v>
      </c>
      <c r="F2272" s="2">
        <v>60.03</v>
      </c>
      <c r="G2272" s="2">
        <v>39.97</v>
      </c>
      <c r="H2272" s="2" t="s">
        <v>19</v>
      </c>
      <c r="I2272" s="2">
        <f t="shared" si="70"/>
        <v>1</v>
      </c>
      <c r="J2272" s="2" t="str">
        <f t="shared" si="71"/>
        <v/>
      </c>
      <c r="K2272" s="2">
        <v>2020</v>
      </c>
      <c r="L2272" s="2" t="s">
        <v>21</v>
      </c>
    </row>
    <row r="2273" spans="1:12" x14ac:dyDescent="0.2">
      <c r="A2273" s="1" t="s">
        <v>339</v>
      </c>
      <c r="B2273" s="2" t="s">
        <v>3514</v>
      </c>
      <c r="C2273" s="2" t="s">
        <v>24</v>
      </c>
      <c r="D2273" s="2">
        <v>17000000</v>
      </c>
      <c r="E2273" s="2" t="s">
        <v>3438</v>
      </c>
      <c r="F2273" s="2">
        <v>60.04</v>
      </c>
      <c r="G2273" s="2">
        <v>39.96</v>
      </c>
      <c r="H2273" s="2" t="s">
        <v>19</v>
      </c>
      <c r="I2273" s="2">
        <f t="shared" si="70"/>
        <v>1</v>
      </c>
      <c r="J2273" s="2" t="str">
        <f t="shared" si="71"/>
        <v/>
      </c>
      <c r="K2273" s="2">
        <v>2020</v>
      </c>
      <c r="L2273" s="2" t="s">
        <v>21</v>
      </c>
    </row>
    <row r="2274" spans="1:12" x14ac:dyDescent="0.2">
      <c r="A2274" s="1" t="s">
        <v>13</v>
      </c>
      <c r="B2274" s="2" t="s">
        <v>579</v>
      </c>
      <c r="C2274" s="2" t="s">
        <v>15</v>
      </c>
      <c r="D2274" s="2" t="s">
        <v>3022</v>
      </c>
      <c r="E2274" s="2" t="s">
        <v>2175</v>
      </c>
      <c r="F2274" s="2">
        <v>60.08</v>
      </c>
      <c r="G2274" s="2">
        <v>39.93</v>
      </c>
      <c r="H2274" s="2" t="s">
        <v>19</v>
      </c>
      <c r="I2274" s="2">
        <f t="shared" si="70"/>
        <v>1</v>
      </c>
      <c r="J2274" s="2" t="str">
        <f t="shared" si="71"/>
        <v/>
      </c>
      <c r="K2274" s="2">
        <v>2009</v>
      </c>
      <c r="L2274" s="2" t="s">
        <v>36</v>
      </c>
    </row>
    <row r="2275" spans="1:12" x14ac:dyDescent="0.2">
      <c r="A2275" s="1" t="s">
        <v>242</v>
      </c>
      <c r="B2275" s="2" t="s">
        <v>478</v>
      </c>
      <c r="C2275" s="2" t="s">
        <v>42</v>
      </c>
      <c r="D2275" s="2" t="s">
        <v>755</v>
      </c>
      <c r="E2275" s="2" t="s">
        <v>395</v>
      </c>
      <c r="F2275" s="2">
        <v>60.1</v>
      </c>
      <c r="G2275" s="2">
        <v>39.9</v>
      </c>
      <c r="H2275" s="2" t="s">
        <v>19</v>
      </c>
      <c r="I2275" s="2">
        <f t="shared" si="70"/>
        <v>1</v>
      </c>
      <c r="J2275" s="2" t="str">
        <f t="shared" si="71"/>
        <v/>
      </c>
      <c r="K2275" s="2">
        <v>2010</v>
      </c>
      <c r="L2275" s="2" t="s">
        <v>21</v>
      </c>
    </row>
    <row r="2276" spans="1:12" x14ac:dyDescent="0.2">
      <c r="A2276" s="1" t="s">
        <v>13</v>
      </c>
      <c r="B2276" s="2" t="s">
        <v>1781</v>
      </c>
      <c r="C2276" s="2" t="s">
        <v>15</v>
      </c>
      <c r="D2276" s="2" t="s">
        <v>3334</v>
      </c>
      <c r="E2276" s="2" t="s">
        <v>3315</v>
      </c>
      <c r="F2276" s="2">
        <v>60.1</v>
      </c>
      <c r="G2276" s="2">
        <v>39.9</v>
      </c>
      <c r="H2276" s="2" t="s">
        <v>19</v>
      </c>
      <c r="I2276" s="2">
        <f t="shared" si="70"/>
        <v>1</v>
      </c>
      <c r="J2276" s="2" t="str">
        <f t="shared" si="71"/>
        <v/>
      </c>
      <c r="K2276" s="2">
        <v>2013</v>
      </c>
      <c r="L2276" s="2" t="s">
        <v>36</v>
      </c>
    </row>
    <row r="2277" spans="1:12" x14ac:dyDescent="0.2">
      <c r="A2277" s="1" t="s">
        <v>66</v>
      </c>
      <c r="B2277" s="2" t="s">
        <v>3947</v>
      </c>
      <c r="C2277" s="2" t="s">
        <v>15</v>
      </c>
      <c r="D2277" s="2" t="s">
        <v>4678</v>
      </c>
      <c r="E2277" s="2" t="s">
        <v>3438</v>
      </c>
      <c r="F2277" s="2">
        <v>60.1</v>
      </c>
      <c r="G2277" s="2">
        <v>39.9</v>
      </c>
      <c r="H2277" s="2" t="s">
        <v>26</v>
      </c>
      <c r="I2277" s="2" t="str">
        <f t="shared" si="70"/>
        <v/>
      </c>
      <c r="J2277" s="2">
        <f t="shared" si="71"/>
        <v>1</v>
      </c>
      <c r="K2277" s="2">
        <v>2003</v>
      </c>
      <c r="L2277" s="2" t="s">
        <v>36</v>
      </c>
    </row>
    <row r="2278" spans="1:12" x14ac:dyDescent="0.2">
      <c r="A2278" s="1" t="s">
        <v>66</v>
      </c>
      <c r="B2278" s="2" t="s">
        <v>4988</v>
      </c>
      <c r="C2278" s="2" t="s">
        <v>15</v>
      </c>
      <c r="D2278" s="2" t="s">
        <v>4989</v>
      </c>
      <c r="E2278" s="2" t="s">
        <v>4963</v>
      </c>
      <c r="F2278" s="2">
        <v>60.1</v>
      </c>
      <c r="G2278" s="2">
        <v>39.9</v>
      </c>
      <c r="H2278" s="2" t="s">
        <v>26</v>
      </c>
      <c r="I2278" s="2" t="str">
        <f t="shared" si="70"/>
        <v/>
      </c>
      <c r="J2278" s="2">
        <f t="shared" si="71"/>
        <v>1</v>
      </c>
      <c r="K2278" s="2">
        <v>1990</v>
      </c>
      <c r="L2278" s="2" t="s">
        <v>21</v>
      </c>
    </row>
    <row r="2279" spans="1:12" x14ac:dyDescent="0.2">
      <c r="A2279" s="1" t="s">
        <v>2918</v>
      </c>
      <c r="B2279" s="2" t="s">
        <v>2919</v>
      </c>
      <c r="C2279" s="2" t="s">
        <v>15</v>
      </c>
      <c r="D2279" s="2" t="s">
        <v>4934</v>
      </c>
      <c r="E2279" s="2" t="s">
        <v>4917</v>
      </c>
      <c r="F2279" s="2">
        <v>60.1</v>
      </c>
      <c r="G2279" s="2">
        <v>39.9</v>
      </c>
      <c r="H2279" s="2" t="s">
        <v>26</v>
      </c>
      <c r="I2279" s="2" t="str">
        <f t="shared" si="70"/>
        <v/>
      </c>
      <c r="J2279" s="2">
        <f t="shared" si="71"/>
        <v>1</v>
      </c>
      <c r="K2279" s="2">
        <v>2006</v>
      </c>
      <c r="L2279" s="2" t="s">
        <v>49</v>
      </c>
    </row>
    <row r="2280" spans="1:12" x14ac:dyDescent="0.2">
      <c r="A2280" s="1" t="s">
        <v>69</v>
      </c>
      <c r="B2280" s="2" t="s">
        <v>322</v>
      </c>
      <c r="C2280" s="2" t="s">
        <v>42</v>
      </c>
      <c r="D2280" s="2" t="s">
        <v>323</v>
      </c>
      <c r="E2280" s="2" t="s">
        <v>144</v>
      </c>
      <c r="F2280" s="2">
        <v>60.1</v>
      </c>
      <c r="G2280" s="2">
        <v>39.9</v>
      </c>
      <c r="H2280" s="2" t="s">
        <v>26</v>
      </c>
      <c r="I2280" s="2" t="str">
        <f t="shared" si="70"/>
        <v/>
      </c>
      <c r="J2280" s="2">
        <f t="shared" si="71"/>
        <v>1</v>
      </c>
      <c r="K2280" s="2">
        <v>2006</v>
      </c>
      <c r="L2280" s="2" t="s">
        <v>49</v>
      </c>
    </row>
    <row r="2281" spans="1:12" x14ac:dyDescent="0.2">
      <c r="A2281" s="1" t="s">
        <v>79</v>
      </c>
      <c r="B2281" s="2" t="s">
        <v>562</v>
      </c>
      <c r="C2281" s="2" t="s">
        <v>15</v>
      </c>
      <c r="D2281" s="2" t="s">
        <v>563</v>
      </c>
      <c r="E2281" s="2" t="s">
        <v>395</v>
      </c>
      <c r="F2281" s="2">
        <v>60.1</v>
      </c>
      <c r="G2281" s="2">
        <v>39.9</v>
      </c>
      <c r="H2281" s="2" t="s">
        <v>19</v>
      </c>
      <c r="I2281" s="2">
        <f t="shared" si="70"/>
        <v>1</v>
      </c>
      <c r="J2281" s="2" t="str">
        <f t="shared" si="71"/>
        <v/>
      </c>
      <c r="K2281" s="2">
        <v>2012</v>
      </c>
      <c r="L2281" s="2" t="s">
        <v>21</v>
      </c>
    </row>
    <row r="2282" spans="1:12" x14ac:dyDescent="0.2">
      <c r="A2282" s="1" t="s">
        <v>52</v>
      </c>
      <c r="B2282" s="2" t="s">
        <v>3766</v>
      </c>
      <c r="C2282" s="2" t="s">
        <v>24</v>
      </c>
      <c r="D2282" s="2">
        <v>9500000</v>
      </c>
      <c r="E2282" s="2" t="s">
        <v>3438</v>
      </c>
      <c r="F2282" s="2">
        <v>60.1</v>
      </c>
      <c r="G2282" s="2">
        <v>39.9</v>
      </c>
      <c r="H2282" s="2" t="s">
        <v>19</v>
      </c>
      <c r="I2282" s="2">
        <f t="shared" si="70"/>
        <v>1</v>
      </c>
      <c r="J2282" s="2" t="str">
        <f t="shared" si="71"/>
        <v/>
      </c>
      <c r="K2282" s="2">
        <v>2018</v>
      </c>
      <c r="L2282" s="2" t="s">
        <v>21</v>
      </c>
    </row>
    <row r="2283" spans="1:12" x14ac:dyDescent="0.2">
      <c r="A2283" s="1" t="s">
        <v>52</v>
      </c>
      <c r="B2283" s="2" t="s">
        <v>3941</v>
      </c>
      <c r="C2283" s="2" t="s">
        <v>15</v>
      </c>
      <c r="D2283" s="2" t="s">
        <v>4666</v>
      </c>
      <c r="E2283" s="2" t="s">
        <v>3438</v>
      </c>
      <c r="F2283" s="2">
        <v>60.1</v>
      </c>
      <c r="G2283" s="2">
        <v>39.9</v>
      </c>
      <c r="H2283" s="2" t="s">
        <v>26</v>
      </c>
      <c r="I2283" s="2" t="str">
        <f t="shared" si="70"/>
        <v/>
      </c>
      <c r="J2283" s="2">
        <f t="shared" si="71"/>
        <v>1</v>
      </c>
      <c r="K2283" s="2">
        <v>2003</v>
      </c>
      <c r="L2283" s="2" t="s">
        <v>36</v>
      </c>
    </row>
    <row r="2284" spans="1:12" x14ac:dyDescent="0.2">
      <c r="A2284" s="1" t="s">
        <v>180</v>
      </c>
      <c r="B2284" s="2" t="s">
        <v>4011</v>
      </c>
      <c r="C2284" s="2" t="s">
        <v>24</v>
      </c>
      <c r="D2284" s="4">
        <v>100000000</v>
      </c>
      <c r="E2284" s="2" t="s">
        <v>3438</v>
      </c>
      <c r="F2284" s="2">
        <v>60.1</v>
      </c>
      <c r="G2284" s="2">
        <v>39.9</v>
      </c>
      <c r="H2284" s="2" t="s">
        <v>19</v>
      </c>
      <c r="I2284" s="2">
        <f t="shared" si="70"/>
        <v>1</v>
      </c>
      <c r="J2284" s="2" t="str">
        <f t="shared" si="71"/>
        <v/>
      </c>
      <c r="K2284" s="2">
        <v>2002</v>
      </c>
      <c r="L2284" s="2" t="s">
        <v>49</v>
      </c>
    </row>
    <row r="2285" spans="1:12" x14ac:dyDescent="0.2">
      <c r="A2285" s="1" t="s">
        <v>220</v>
      </c>
      <c r="B2285" s="2" t="s">
        <v>3989</v>
      </c>
      <c r="C2285" s="2" t="s">
        <v>24</v>
      </c>
      <c r="D2285" s="4">
        <v>135000000</v>
      </c>
      <c r="E2285" s="2" t="s">
        <v>3438</v>
      </c>
      <c r="F2285" s="2">
        <v>60.1</v>
      </c>
      <c r="G2285" s="2">
        <v>39.9</v>
      </c>
      <c r="H2285" s="2" t="s">
        <v>19</v>
      </c>
      <c r="I2285" s="2">
        <f t="shared" si="70"/>
        <v>1</v>
      </c>
      <c r="J2285" s="2" t="str">
        <f t="shared" si="71"/>
        <v/>
      </c>
      <c r="K2285" s="2">
        <v>2012</v>
      </c>
      <c r="L2285" s="2" t="s">
        <v>21</v>
      </c>
    </row>
    <row r="2286" spans="1:12" x14ac:dyDescent="0.2">
      <c r="A2286" s="1" t="s">
        <v>308</v>
      </c>
      <c r="B2286" s="2" t="s">
        <v>308</v>
      </c>
      <c r="C2286" s="2" t="s">
        <v>15</v>
      </c>
      <c r="D2286" s="2" t="s">
        <v>1185</v>
      </c>
      <c r="E2286" s="2" t="s">
        <v>395</v>
      </c>
      <c r="F2286" s="2">
        <v>60.1</v>
      </c>
      <c r="G2286" s="2">
        <v>39.9</v>
      </c>
      <c r="H2286" s="2" t="s">
        <v>19</v>
      </c>
      <c r="I2286" s="2">
        <f t="shared" si="70"/>
        <v>1</v>
      </c>
      <c r="J2286" s="2" t="str">
        <f t="shared" si="71"/>
        <v/>
      </c>
      <c r="K2286" s="2">
        <v>2002</v>
      </c>
      <c r="L2286" s="2" t="s">
        <v>21</v>
      </c>
    </row>
    <row r="2287" spans="1:12" x14ac:dyDescent="0.2">
      <c r="A2287" s="1" t="s">
        <v>111</v>
      </c>
      <c r="B2287" s="2" t="s">
        <v>3837</v>
      </c>
      <c r="C2287" s="2" t="s">
        <v>24</v>
      </c>
      <c r="D2287" s="4">
        <v>17500000</v>
      </c>
      <c r="E2287" s="2" t="s">
        <v>3438</v>
      </c>
      <c r="F2287" s="2">
        <v>60.1</v>
      </c>
      <c r="G2287" s="2">
        <v>39.9</v>
      </c>
      <c r="H2287" s="2" t="s">
        <v>19</v>
      </c>
      <c r="I2287" s="2">
        <f t="shared" si="70"/>
        <v>1</v>
      </c>
      <c r="J2287" s="2" t="str">
        <f t="shared" si="71"/>
        <v/>
      </c>
      <c r="K2287" s="2">
        <v>2006</v>
      </c>
      <c r="L2287" s="2" t="s">
        <v>49</v>
      </c>
    </row>
    <row r="2288" spans="1:12" x14ac:dyDescent="0.2">
      <c r="A2288" s="1" t="s">
        <v>280</v>
      </c>
      <c r="B2288" s="2" t="s">
        <v>3491</v>
      </c>
      <c r="C2288" s="2" t="s">
        <v>24</v>
      </c>
      <c r="D2288" s="2">
        <v>120000000</v>
      </c>
      <c r="E2288" s="2" t="s">
        <v>3438</v>
      </c>
      <c r="F2288" s="2">
        <v>60.12</v>
      </c>
      <c r="G2288" s="2">
        <v>39.880000000000003</v>
      </c>
      <c r="H2288" s="2" t="s">
        <v>19</v>
      </c>
      <c r="I2288" s="2">
        <f t="shared" si="70"/>
        <v>1</v>
      </c>
      <c r="J2288" s="2" t="str">
        <f t="shared" si="71"/>
        <v/>
      </c>
      <c r="K2288" s="2">
        <v>2020</v>
      </c>
      <c r="L2288" s="2" t="s">
        <v>21</v>
      </c>
    </row>
    <row r="2289" spans="1:12" x14ac:dyDescent="0.2">
      <c r="A2289" s="1" t="s">
        <v>13</v>
      </c>
      <c r="B2289" s="2" t="s">
        <v>131</v>
      </c>
      <c r="C2289" s="2" t="s">
        <v>15</v>
      </c>
      <c r="D2289" s="2" t="s">
        <v>2773</v>
      </c>
      <c r="E2289" s="2" t="s">
        <v>2175</v>
      </c>
      <c r="F2289" s="2">
        <v>60.14</v>
      </c>
      <c r="G2289" s="2">
        <v>39.86</v>
      </c>
      <c r="H2289" s="2" t="s">
        <v>19</v>
      </c>
      <c r="I2289" s="2">
        <f t="shared" si="70"/>
        <v>1</v>
      </c>
      <c r="J2289" s="2" t="str">
        <f t="shared" si="71"/>
        <v/>
      </c>
      <c r="K2289" s="2">
        <v>2016</v>
      </c>
      <c r="L2289" s="2" t="s">
        <v>21</v>
      </c>
    </row>
    <row r="2290" spans="1:12" x14ac:dyDescent="0.2">
      <c r="A2290" s="1" t="s">
        <v>220</v>
      </c>
      <c r="B2290" s="2" t="s">
        <v>4008</v>
      </c>
      <c r="C2290" s="2" t="s">
        <v>24</v>
      </c>
      <c r="D2290" s="4">
        <v>3200000</v>
      </c>
      <c r="E2290" s="2" t="s">
        <v>3438</v>
      </c>
      <c r="F2290" s="2">
        <v>60.14</v>
      </c>
      <c r="G2290" s="2">
        <v>39.86</v>
      </c>
      <c r="H2290" s="2" t="s">
        <v>19</v>
      </c>
      <c r="I2290" s="2">
        <f t="shared" si="70"/>
        <v>1</v>
      </c>
      <c r="J2290" s="2" t="str">
        <f t="shared" si="71"/>
        <v/>
      </c>
      <c r="K2290" s="2">
        <v>2016</v>
      </c>
      <c r="L2290" s="2" t="s">
        <v>21</v>
      </c>
    </row>
    <row r="2291" spans="1:12" x14ac:dyDescent="0.2">
      <c r="A2291" s="1" t="s">
        <v>308</v>
      </c>
      <c r="B2291" s="2" t="s">
        <v>3691</v>
      </c>
      <c r="C2291" s="2" t="s">
        <v>24</v>
      </c>
      <c r="D2291" s="2">
        <v>105300000</v>
      </c>
      <c r="E2291" s="2" t="s">
        <v>3438</v>
      </c>
      <c r="F2291" s="2">
        <v>60.14</v>
      </c>
      <c r="G2291" s="2">
        <v>39.86</v>
      </c>
      <c r="H2291" s="2" t="s">
        <v>19</v>
      </c>
      <c r="I2291" s="2">
        <f t="shared" si="70"/>
        <v>1</v>
      </c>
      <c r="J2291" s="2" t="str">
        <f t="shared" si="71"/>
        <v/>
      </c>
      <c r="K2291" s="2">
        <v>2018</v>
      </c>
      <c r="L2291" s="2" t="s">
        <v>21</v>
      </c>
    </row>
    <row r="2292" spans="1:12" x14ac:dyDescent="0.2">
      <c r="A2292" s="1" t="s">
        <v>91</v>
      </c>
      <c r="B2292" s="2" t="s">
        <v>3568</v>
      </c>
      <c r="C2292" s="2" t="s">
        <v>24</v>
      </c>
      <c r="D2292" s="2">
        <v>97000000</v>
      </c>
      <c r="E2292" s="2" t="s">
        <v>3438</v>
      </c>
      <c r="F2292" s="2">
        <v>60.17</v>
      </c>
      <c r="G2292" s="2">
        <v>39.83</v>
      </c>
      <c r="H2292" s="2" t="s">
        <v>19</v>
      </c>
      <c r="I2292" s="2">
        <f t="shared" si="70"/>
        <v>1</v>
      </c>
      <c r="J2292" s="2" t="str">
        <f t="shared" si="71"/>
        <v/>
      </c>
      <c r="K2292" s="2">
        <v>2020</v>
      </c>
      <c r="L2292" s="2" t="s">
        <v>49</v>
      </c>
    </row>
    <row r="2293" spans="1:12" x14ac:dyDescent="0.2">
      <c r="A2293" s="1" t="s">
        <v>242</v>
      </c>
      <c r="B2293" s="2" t="s">
        <v>3574</v>
      </c>
      <c r="C2293" s="2" t="s">
        <v>24</v>
      </c>
      <c r="D2293" s="4">
        <v>283000000</v>
      </c>
      <c r="E2293" s="2" t="s">
        <v>3438</v>
      </c>
      <c r="F2293" s="2">
        <v>60.19</v>
      </c>
      <c r="G2293" s="2">
        <v>39.81</v>
      </c>
      <c r="H2293" s="2" t="s">
        <v>19</v>
      </c>
      <c r="I2293" s="2">
        <f t="shared" si="70"/>
        <v>1</v>
      </c>
      <c r="J2293" s="2" t="str">
        <f t="shared" si="71"/>
        <v/>
      </c>
      <c r="K2293" s="2">
        <v>2016</v>
      </c>
      <c r="L2293" s="2" t="s">
        <v>49</v>
      </c>
    </row>
    <row r="2294" spans="1:12" x14ac:dyDescent="0.2">
      <c r="A2294" s="1" t="s">
        <v>205</v>
      </c>
      <c r="B2294" s="2" t="s">
        <v>5375</v>
      </c>
      <c r="C2294" s="2" t="s">
        <v>15</v>
      </c>
      <c r="D2294" s="2" t="s">
        <v>5405</v>
      </c>
      <c r="E2294" s="2" t="s">
        <v>4991</v>
      </c>
      <c r="F2294" s="2">
        <v>60.2</v>
      </c>
      <c r="G2294" s="2">
        <v>39.799999999999997</v>
      </c>
      <c r="H2294" s="2" t="s">
        <v>26</v>
      </c>
      <c r="I2294" s="2" t="str">
        <f t="shared" si="70"/>
        <v/>
      </c>
      <c r="J2294" s="2">
        <f t="shared" si="71"/>
        <v>1</v>
      </c>
      <c r="K2294" s="2">
        <v>2008</v>
      </c>
      <c r="L2294" s="2" t="s">
        <v>21</v>
      </c>
    </row>
    <row r="2295" spans="1:12" x14ac:dyDescent="0.2">
      <c r="A2295" s="1" t="s">
        <v>13</v>
      </c>
      <c r="B2295" s="2" t="s">
        <v>246</v>
      </c>
      <c r="C2295" s="2" t="s">
        <v>42</v>
      </c>
      <c r="D2295" s="2" t="s">
        <v>1767</v>
      </c>
      <c r="E2295" s="2" t="s">
        <v>1692</v>
      </c>
      <c r="F2295" s="2">
        <v>60.2</v>
      </c>
      <c r="G2295" s="2">
        <v>39.799999999999997</v>
      </c>
      <c r="H2295" s="2" t="s">
        <v>26</v>
      </c>
      <c r="I2295" s="2" t="str">
        <f t="shared" si="70"/>
        <v/>
      </c>
      <c r="J2295" s="2">
        <f t="shared" si="71"/>
        <v>1</v>
      </c>
      <c r="K2295" s="2">
        <v>2004</v>
      </c>
      <c r="L2295" s="2" t="s">
        <v>21</v>
      </c>
    </row>
    <row r="2296" spans="1:12" x14ac:dyDescent="0.2">
      <c r="A2296" s="1" t="s">
        <v>339</v>
      </c>
      <c r="B2296" s="2" t="s">
        <v>4599</v>
      </c>
      <c r="C2296" s="2" t="s">
        <v>24</v>
      </c>
      <c r="D2296" s="4">
        <v>1180000</v>
      </c>
      <c r="E2296" s="2" t="s">
        <v>3438</v>
      </c>
      <c r="F2296" s="2">
        <v>60.2</v>
      </c>
      <c r="G2296" s="2">
        <v>39.799999999999997</v>
      </c>
      <c r="H2296" s="2" t="s">
        <v>26</v>
      </c>
      <c r="I2296" s="2" t="str">
        <f t="shared" si="70"/>
        <v/>
      </c>
      <c r="J2296" s="2">
        <f t="shared" si="71"/>
        <v>1</v>
      </c>
      <c r="K2296" s="2">
        <v>2002</v>
      </c>
      <c r="L2296" s="2" t="s">
        <v>21</v>
      </c>
    </row>
    <row r="2297" spans="1:12" x14ac:dyDescent="0.2">
      <c r="A2297" s="1" t="s">
        <v>296</v>
      </c>
      <c r="B2297" s="2" t="s">
        <v>1163</v>
      </c>
      <c r="C2297" s="2" t="s">
        <v>24</v>
      </c>
      <c r="D2297" s="4">
        <v>319000000</v>
      </c>
      <c r="E2297" s="2" t="s">
        <v>3438</v>
      </c>
      <c r="F2297" s="2">
        <v>60.2</v>
      </c>
      <c r="G2297" s="2">
        <v>39.799999999999997</v>
      </c>
      <c r="H2297" s="2" t="s">
        <v>19</v>
      </c>
      <c r="I2297" s="2">
        <f t="shared" si="70"/>
        <v>1</v>
      </c>
      <c r="J2297" s="2" t="str">
        <f t="shared" si="71"/>
        <v/>
      </c>
      <c r="K2297" s="2">
        <v>2016</v>
      </c>
      <c r="L2297" s="2" t="s">
        <v>49</v>
      </c>
    </row>
    <row r="2298" spans="1:12" x14ac:dyDescent="0.2">
      <c r="A2298" s="1" t="s">
        <v>217</v>
      </c>
      <c r="B2298" s="2" t="s">
        <v>3876</v>
      </c>
      <c r="C2298" s="2" t="s">
        <v>24</v>
      </c>
      <c r="D2298" s="4">
        <v>350000000</v>
      </c>
      <c r="E2298" s="2" t="s">
        <v>3438</v>
      </c>
      <c r="F2298" s="2">
        <v>60.2</v>
      </c>
      <c r="G2298" s="2">
        <v>39.799999999999997</v>
      </c>
      <c r="H2298" s="2" t="s">
        <v>19</v>
      </c>
      <c r="I2298" s="2">
        <f t="shared" si="70"/>
        <v>1</v>
      </c>
      <c r="J2298" s="2" t="str">
        <f t="shared" si="71"/>
        <v/>
      </c>
      <c r="K2298" s="2">
        <v>2012</v>
      </c>
      <c r="L2298" s="2" t="s">
        <v>21</v>
      </c>
    </row>
    <row r="2299" spans="1:12" x14ac:dyDescent="0.2">
      <c r="A2299" s="1" t="s">
        <v>79</v>
      </c>
      <c r="B2299" s="2" t="s">
        <v>5713</v>
      </c>
      <c r="C2299" s="2" t="s">
        <v>24</v>
      </c>
      <c r="D2299" s="4">
        <v>207000000</v>
      </c>
      <c r="E2299" s="2" t="s">
        <v>5690</v>
      </c>
      <c r="F2299" s="2">
        <v>60.2</v>
      </c>
      <c r="G2299" s="2">
        <v>39.799999999999997</v>
      </c>
      <c r="H2299" s="2" t="s">
        <v>19</v>
      </c>
      <c r="I2299" s="2">
        <f t="shared" si="70"/>
        <v>1</v>
      </c>
      <c r="J2299" s="2" t="str">
        <f t="shared" si="71"/>
        <v/>
      </c>
      <c r="K2299" s="2">
        <v>2002</v>
      </c>
      <c r="L2299" s="2" t="s">
        <v>21</v>
      </c>
    </row>
    <row r="2300" spans="1:12" x14ac:dyDescent="0.2">
      <c r="A2300" s="1" t="s">
        <v>223</v>
      </c>
      <c r="B2300" s="2" t="s">
        <v>4796</v>
      </c>
      <c r="C2300" s="2" t="s">
        <v>15</v>
      </c>
      <c r="D2300" s="2" t="s">
        <v>4795</v>
      </c>
      <c r="E2300" s="2" t="s">
        <v>3438</v>
      </c>
      <c r="F2300" s="2">
        <v>60.2</v>
      </c>
      <c r="G2300" s="2">
        <v>39.799999999999997</v>
      </c>
      <c r="H2300" s="2" t="s">
        <v>19</v>
      </c>
      <c r="I2300" s="2">
        <f t="shared" si="70"/>
        <v>1</v>
      </c>
      <c r="J2300" s="2" t="str">
        <f t="shared" si="71"/>
        <v/>
      </c>
      <c r="K2300" s="2">
        <v>1990</v>
      </c>
      <c r="L2300" s="2" t="s">
        <v>21</v>
      </c>
    </row>
    <row r="2301" spans="1:12" x14ac:dyDescent="0.2">
      <c r="A2301" s="1" t="s">
        <v>52</v>
      </c>
      <c r="B2301" s="2" t="s">
        <v>1069</v>
      </c>
      <c r="C2301" s="2" t="s">
        <v>24</v>
      </c>
      <c r="D2301" s="4">
        <v>15000000</v>
      </c>
      <c r="E2301" s="2" t="s">
        <v>1811</v>
      </c>
      <c r="F2301" s="2">
        <v>60.2</v>
      </c>
      <c r="G2301" s="2">
        <v>39.799999999999997</v>
      </c>
      <c r="H2301" s="2" t="s">
        <v>26</v>
      </c>
      <c r="I2301" s="2" t="str">
        <f t="shared" si="70"/>
        <v/>
      </c>
      <c r="J2301" s="2">
        <f t="shared" si="71"/>
        <v>1</v>
      </c>
      <c r="K2301" s="2">
        <v>2000</v>
      </c>
      <c r="L2301" s="2" t="s">
        <v>49</v>
      </c>
    </row>
    <row r="2302" spans="1:12" x14ac:dyDescent="0.2">
      <c r="A2302" s="1" t="s">
        <v>1272</v>
      </c>
      <c r="B2302" s="2" t="s">
        <v>4801</v>
      </c>
      <c r="C2302" s="2" t="s">
        <v>15</v>
      </c>
      <c r="D2302" s="2" t="s">
        <v>4802</v>
      </c>
      <c r="E2302" s="2" t="s">
        <v>3438</v>
      </c>
      <c r="F2302" s="2">
        <v>60.2</v>
      </c>
      <c r="G2302" s="2">
        <v>39.799999999999997</v>
      </c>
      <c r="H2302" s="2" t="s">
        <v>26</v>
      </c>
      <c r="I2302" s="2" t="str">
        <f t="shared" si="70"/>
        <v/>
      </c>
      <c r="J2302" s="2">
        <f t="shared" si="71"/>
        <v>1</v>
      </c>
      <c r="K2302" s="2">
        <v>1990</v>
      </c>
      <c r="L2302" s="2" t="s">
        <v>21</v>
      </c>
    </row>
    <row r="2303" spans="1:12" x14ac:dyDescent="0.2">
      <c r="A2303" s="1" t="s">
        <v>180</v>
      </c>
      <c r="B2303" s="2" t="s">
        <v>3927</v>
      </c>
      <c r="C2303" s="2" t="s">
        <v>24</v>
      </c>
      <c r="D2303" s="4">
        <v>30400000</v>
      </c>
      <c r="E2303" s="2" t="s">
        <v>3438</v>
      </c>
      <c r="F2303" s="2">
        <v>60.22</v>
      </c>
      <c r="G2303" s="2">
        <v>39.78</v>
      </c>
      <c r="H2303" s="2" t="s">
        <v>19</v>
      </c>
      <c r="I2303" s="2">
        <f t="shared" si="70"/>
        <v>1</v>
      </c>
      <c r="J2303" s="2" t="str">
        <f t="shared" si="71"/>
        <v/>
      </c>
      <c r="K2303" s="2">
        <v>2016</v>
      </c>
      <c r="L2303" s="2" t="s">
        <v>21</v>
      </c>
    </row>
    <row r="2304" spans="1:12" x14ac:dyDescent="0.2">
      <c r="A2304" s="1" t="s">
        <v>22</v>
      </c>
      <c r="B2304" s="2" t="s">
        <v>5693</v>
      </c>
      <c r="C2304" s="2" t="s">
        <v>24</v>
      </c>
      <c r="D2304" s="4">
        <v>33565000</v>
      </c>
      <c r="E2304" s="2" t="s">
        <v>5690</v>
      </c>
      <c r="F2304" s="2">
        <v>60.23</v>
      </c>
      <c r="G2304" s="2">
        <v>39.770000000000003</v>
      </c>
      <c r="H2304" s="2" t="s">
        <v>19</v>
      </c>
      <c r="I2304" s="2">
        <f t="shared" si="70"/>
        <v>1</v>
      </c>
      <c r="J2304" s="2" t="str">
        <f t="shared" si="71"/>
        <v/>
      </c>
      <c r="K2304" s="2">
        <v>2016</v>
      </c>
      <c r="L2304" s="2" t="s">
        <v>21</v>
      </c>
    </row>
    <row r="2305" spans="1:12" x14ac:dyDescent="0.2">
      <c r="A2305" s="1" t="s">
        <v>205</v>
      </c>
      <c r="B2305" s="2" t="s">
        <v>1501</v>
      </c>
      <c r="C2305" s="2" t="s">
        <v>24</v>
      </c>
      <c r="D2305" s="2">
        <v>63500000</v>
      </c>
      <c r="E2305" s="2" t="s">
        <v>1978</v>
      </c>
      <c r="F2305" s="2">
        <v>60.25</v>
      </c>
      <c r="G2305" s="2">
        <v>39.75</v>
      </c>
      <c r="H2305" s="2" t="s">
        <v>26</v>
      </c>
      <c r="I2305" s="2" t="str">
        <f t="shared" si="70"/>
        <v/>
      </c>
      <c r="J2305" s="2">
        <f t="shared" si="71"/>
        <v>1</v>
      </c>
      <c r="K2305" s="2">
        <v>2020</v>
      </c>
      <c r="L2305" s="2" t="s">
        <v>49</v>
      </c>
    </row>
    <row r="2306" spans="1:12" x14ac:dyDescent="0.2">
      <c r="A2306" s="1" t="s">
        <v>280</v>
      </c>
      <c r="B2306" s="2" t="s">
        <v>3476</v>
      </c>
      <c r="C2306" s="2" t="s">
        <v>24</v>
      </c>
      <c r="D2306" s="2">
        <v>335000000</v>
      </c>
      <c r="E2306" s="2" t="s">
        <v>3438</v>
      </c>
      <c r="F2306" s="2">
        <v>60.27</v>
      </c>
      <c r="G2306" s="2">
        <v>39.729999999999997</v>
      </c>
      <c r="H2306" s="2" t="s">
        <v>19</v>
      </c>
      <c r="I2306" s="2">
        <f t="shared" ref="I2306:I2369" si="72" xml:space="preserve"> IF(H2306="Pass", 1, "")</f>
        <v>1</v>
      </c>
      <c r="J2306" s="2" t="str">
        <f t="shared" ref="J2306:J2369" si="73" xml:space="preserve"> IF(H2306="Fail", 1, "")</f>
        <v/>
      </c>
      <c r="K2306" s="2">
        <v>2020</v>
      </c>
      <c r="L2306" s="2" t="s">
        <v>21</v>
      </c>
    </row>
    <row r="2307" spans="1:12" x14ac:dyDescent="0.2">
      <c r="A2307" s="1" t="s">
        <v>60</v>
      </c>
      <c r="B2307" s="2" t="s">
        <v>3928</v>
      </c>
      <c r="C2307" s="2" t="s">
        <v>24</v>
      </c>
      <c r="D2307" s="4">
        <v>6200000</v>
      </c>
      <c r="E2307" s="2" t="s">
        <v>3438</v>
      </c>
      <c r="F2307" s="2">
        <v>60.3</v>
      </c>
      <c r="G2307" s="2">
        <v>39.700000000000003</v>
      </c>
      <c r="H2307" s="2" t="s">
        <v>19</v>
      </c>
      <c r="I2307" s="2">
        <f t="shared" si="72"/>
        <v>1</v>
      </c>
      <c r="J2307" s="2" t="str">
        <f t="shared" si="73"/>
        <v/>
      </c>
      <c r="K2307" s="2">
        <v>2005</v>
      </c>
      <c r="L2307" s="2" t="s">
        <v>77</v>
      </c>
    </row>
    <row r="2308" spans="1:12" x14ac:dyDescent="0.2">
      <c r="A2308" s="1" t="s">
        <v>87</v>
      </c>
      <c r="B2308" s="2" t="s">
        <v>5636</v>
      </c>
      <c r="C2308" s="2" t="s">
        <v>15</v>
      </c>
      <c r="D2308" s="2" t="s">
        <v>5664</v>
      </c>
      <c r="E2308" s="2" t="s">
        <v>4991</v>
      </c>
      <c r="F2308" s="2">
        <v>60.3</v>
      </c>
      <c r="G2308" s="2">
        <v>39.700000000000003</v>
      </c>
      <c r="H2308" s="2" t="s">
        <v>26</v>
      </c>
      <c r="I2308" s="2" t="str">
        <f t="shared" si="72"/>
        <v/>
      </c>
      <c r="J2308" s="2">
        <f t="shared" si="73"/>
        <v>1</v>
      </c>
      <c r="K2308" s="2">
        <v>1998</v>
      </c>
      <c r="L2308" s="2" t="s">
        <v>49</v>
      </c>
    </row>
    <row r="2309" spans="1:12" x14ac:dyDescent="0.2">
      <c r="A2309" s="1" t="s">
        <v>374</v>
      </c>
      <c r="B2309" s="2" t="s">
        <v>3466</v>
      </c>
      <c r="C2309" s="2" t="s">
        <v>24</v>
      </c>
      <c r="D2309" s="4">
        <v>128000000</v>
      </c>
      <c r="E2309" s="2" t="s">
        <v>3438</v>
      </c>
      <c r="F2309" s="2">
        <v>60.3</v>
      </c>
      <c r="G2309" s="2">
        <v>39.700000000000003</v>
      </c>
      <c r="H2309" s="2" t="s">
        <v>19</v>
      </c>
      <c r="I2309" s="2">
        <f t="shared" si="72"/>
        <v>1</v>
      </c>
      <c r="J2309" s="2" t="str">
        <f t="shared" si="73"/>
        <v/>
      </c>
      <c r="K2309" s="2">
        <v>2014</v>
      </c>
      <c r="L2309" s="2" t="s">
        <v>21</v>
      </c>
    </row>
    <row r="2310" spans="1:12" x14ac:dyDescent="0.2">
      <c r="A2310" s="1" t="s">
        <v>22</v>
      </c>
      <c r="B2310" s="2" t="s">
        <v>2162</v>
      </c>
      <c r="C2310" s="2" t="s">
        <v>24</v>
      </c>
      <c r="D2310" s="4">
        <v>62000000</v>
      </c>
      <c r="E2310" s="2" t="s">
        <v>3438</v>
      </c>
      <c r="F2310" s="2">
        <v>60.3</v>
      </c>
      <c r="G2310" s="2">
        <v>39.700000000000003</v>
      </c>
      <c r="H2310" s="2" t="s">
        <v>19</v>
      </c>
      <c r="I2310" s="2">
        <f t="shared" si="72"/>
        <v>1</v>
      </c>
      <c r="J2310" s="2" t="str">
        <f t="shared" si="73"/>
        <v/>
      </c>
      <c r="K2310" s="2">
        <v>2014</v>
      </c>
      <c r="L2310" s="2" t="s">
        <v>21</v>
      </c>
    </row>
    <row r="2311" spans="1:12" x14ac:dyDescent="0.2">
      <c r="A2311" s="1" t="s">
        <v>22</v>
      </c>
      <c r="B2311" s="2" t="s">
        <v>3540</v>
      </c>
      <c r="C2311" s="2" t="s">
        <v>24</v>
      </c>
      <c r="D2311" s="4">
        <v>67940000</v>
      </c>
      <c r="E2311" s="2" t="s">
        <v>3438</v>
      </c>
      <c r="F2311" s="2">
        <v>60.3</v>
      </c>
      <c r="G2311" s="2">
        <v>39.700000000000003</v>
      </c>
      <c r="H2311" s="2" t="s">
        <v>19</v>
      </c>
      <c r="I2311" s="2">
        <f t="shared" si="72"/>
        <v>1</v>
      </c>
      <c r="J2311" s="2" t="str">
        <f t="shared" si="73"/>
        <v/>
      </c>
      <c r="K2311" s="2">
        <v>2002</v>
      </c>
      <c r="L2311" s="2" t="s">
        <v>49</v>
      </c>
    </row>
    <row r="2312" spans="1:12" x14ac:dyDescent="0.2">
      <c r="A2312" s="1" t="s">
        <v>22</v>
      </c>
      <c r="B2312" s="2" t="s">
        <v>3979</v>
      </c>
      <c r="C2312" s="2" t="s">
        <v>24</v>
      </c>
      <c r="D2312" s="4">
        <v>33500000</v>
      </c>
      <c r="E2312" s="2" t="s">
        <v>3438</v>
      </c>
      <c r="F2312" s="2">
        <v>60.4</v>
      </c>
      <c r="G2312" s="2">
        <v>39.700000000000003</v>
      </c>
      <c r="H2312" s="2" t="s">
        <v>19</v>
      </c>
      <c r="I2312" s="2">
        <f t="shared" si="72"/>
        <v>1</v>
      </c>
      <c r="J2312" s="2" t="str">
        <f t="shared" si="73"/>
        <v/>
      </c>
      <c r="K2312" s="2">
        <v>2004</v>
      </c>
      <c r="L2312" s="2" t="s">
        <v>21</v>
      </c>
    </row>
    <row r="2313" spans="1:12" x14ac:dyDescent="0.2">
      <c r="A2313" s="1" t="s">
        <v>116</v>
      </c>
      <c r="B2313" s="2" t="s">
        <v>5311</v>
      </c>
      <c r="C2313" s="2" t="s">
        <v>15</v>
      </c>
      <c r="D2313" s="2" t="s">
        <v>5312</v>
      </c>
      <c r="E2313" s="2" t="s">
        <v>4991</v>
      </c>
      <c r="F2313" s="2">
        <v>60.3</v>
      </c>
      <c r="G2313" s="2">
        <v>39.700000000000003</v>
      </c>
      <c r="H2313" s="2" t="s">
        <v>26</v>
      </c>
      <c r="I2313" s="2" t="str">
        <f t="shared" si="72"/>
        <v/>
      </c>
      <c r="J2313" s="2">
        <f t="shared" si="73"/>
        <v>1</v>
      </c>
      <c r="K2313" s="2">
        <v>2012</v>
      </c>
      <c r="L2313" s="2" t="s">
        <v>21</v>
      </c>
    </row>
    <row r="2314" spans="1:12" x14ac:dyDescent="0.2">
      <c r="A2314" s="1" t="s">
        <v>69</v>
      </c>
      <c r="B2314" s="2" t="s">
        <v>4450</v>
      </c>
      <c r="C2314" s="2" t="s">
        <v>24</v>
      </c>
      <c r="D2314" s="4">
        <v>103000000</v>
      </c>
      <c r="E2314" s="2" t="s">
        <v>3438</v>
      </c>
      <c r="F2314" s="2">
        <v>60.3</v>
      </c>
      <c r="G2314" s="2">
        <v>39.700000000000003</v>
      </c>
      <c r="H2314" s="2" t="s">
        <v>19</v>
      </c>
      <c r="I2314" s="2">
        <f t="shared" si="72"/>
        <v>1</v>
      </c>
      <c r="J2314" s="2" t="str">
        <f t="shared" si="73"/>
        <v/>
      </c>
      <c r="K2314" s="2">
        <v>2008</v>
      </c>
      <c r="L2314" s="2" t="s">
        <v>49</v>
      </c>
    </row>
    <row r="2315" spans="1:12" x14ac:dyDescent="0.2">
      <c r="A2315" s="1" t="s">
        <v>32</v>
      </c>
      <c r="B2315" s="2" t="s">
        <v>32</v>
      </c>
      <c r="C2315" s="2" t="s">
        <v>15</v>
      </c>
      <c r="D2315" s="2" t="s">
        <v>3173</v>
      </c>
      <c r="E2315" s="2" t="s">
        <v>2175</v>
      </c>
      <c r="F2315" s="2">
        <v>60.3</v>
      </c>
      <c r="G2315" s="2">
        <v>39.700000000000003</v>
      </c>
      <c r="H2315" s="2" t="s">
        <v>19</v>
      </c>
      <c r="I2315" s="2">
        <f t="shared" si="72"/>
        <v>1</v>
      </c>
      <c r="J2315" s="2" t="str">
        <f t="shared" si="73"/>
        <v/>
      </c>
      <c r="K2315" s="2">
        <v>1994</v>
      </c>
      <c r="L2315" s="2" t="s">
        <v>21</v>
      </c>
    </row>
    <row r="2316" spans="1:12" x14ac:dyDescent="0.2">
      <c r="A2316" s="1" t="s">
        <v>32</v>
      </c>
      <c r="B2316" s="2" t="s">
        <v>1583</v>
      </c>
      <c r="C2316" s="2" t="s">
        <v>24</v>
      </c>
      <c r="D2316" s="4">
        <v>18900000</v>
      </c>
      <c r="E2316" s="2" t="s">
        <v>3438</v>
      </c>
      <c r="F2316" s="2">
        <v>60.3</v>
      </c>
      <c r="G2316" s="2">
        <v>39.700000000000003</v>
      </c>
      <c r="H2316" s="2" t="s">
        <v>19</v>
      </c>
      <c r="I2316" s="2">
        <f t="shared" si="72"/>
        <v>1</v>
      </c>
      <c r="J2316" s="2" t="str">
        <f t="shared" si="73"/>
        <v/>
      </c>
      <c r="K2316" s="2">
        <v>2008</v>
      </c>
      <c r="L2316" s="2" t="s">
        <v>49</v>
      </c>
    </row>
    <row r="2317" spans="1:12" x14ac:dyDescent="0.2">
      <c r="A2317" s="1" t="s">
        <v>108</v>
      </c>
      <c r="B2317" s="2" t="s">
        <v>147</v>
      </c>
      <c r="C2317" s="2" t="s">
        <v>42</v>
      </c>
      <c r="D2317" s="2" t="s">
        <v>1621</v>
      </c>
      <c r="E2317" s="2" t="s">
        <v>1601</v>
      </c>
      <c r="F2317" s="2">
        <v>60.3</v>
      </c>
      <c r="G2317" s="2">
        <v>39.700000000000003</v>
      </c>
      <c r="H2317" s="2" t="s">
        <v>26</v>
      </c>
      <c r="I2317" s="2" t="str">
        <f t="shared" si="72"/>
        <v/>
      </c>
      <c r="J2317" s="2">
        <f t="shared" si="73"/>
        <v>1</v>
      </c>
      <c r="K2317" s="2">
        <v>2000</v>
      </c>
      <c r="L2317" s="2" t="s">
        <v>49</v>
      </c>
    </row>
    <row r="2318" spans="1:12" x14ac:dyDescent="0.2">
      <c r="A2318" s="1" t="s">
        <v>150</v>
      </c>
      <c r="B2318" s="2" t="s">
        <v>283</v>
      </c>
      <c r="C2318" s="2" t="s">
        <v>15</v>
      </c>
      <c r="D2318" s="2" t="s">
        <v>2654</v>
      </c>
      <c r="E2318" s="2" t="s">
        <v>2175</v>
      </c>
      <c r="F2318" s="2">
        <v>60.31</v>
      </c>
      <c r="G2318" s="2">
        <v>39.69</v>
      </c>
      <c r="H2318" s="2" t="s">
        <v>19</v>
      </c>
      <c r="I2318" s="2">
        <f t="shared" si="72"/>
        <v>1</v>
      </c>
      <c r="J2318" s="2" t="str">
        <f t="shared" si="73"/>
        <v/>
      </c>
      <c r="K2318" s="2">
        <v>2018</v>
      </c>
      <c r="L2318" s="2" t="s">
        <v>49</v>
      </c>
    </row>
    <row r="2319" spans="1:12" x14ac:dyDescent="0.2">
      <c r="A2319" s="1" t="s">
        <v>13</v>
      </c>
      <c r="B2319" s="2" t="s">
        <v>1112</v>
      </c>
      <c r="C2319" s="2" t="s">
        <v>15</v>
      </c>
      <c r="D2319" s="2" t="s">
        <v>2514</v>
      </c>
      <c r="E2319" s="2" t="s">
        <v>2175</v>
      </c>
      <c r="F2319" s="2">
        <v>60.32</v>
      </c>
      <c r="G2319" s="2">
        <v>39.68</v>
      </c>
      <c r="H2319" s="2" t="s">
        <v>19</v>
      </c>
      <c r="I2319" s="2">
        <f t="shared" si="72"/>
        <v>1</v>
      </c>
      <c r="J2319" s="2" t="str">
        <f t="shared" si="73"/>
        <v/>
      </c>
      <c r="K2319" s="2">
        <v>2018</v>
      </c>
      <c r="L2319" s="2" t="s">
        <v>21</v>
      </c>
    </row>
    <row r="2320" spans="1:12" x14ac:dyDescent="0.2">
      <c r="A2320" s="1" t="s">
        <v>13</v>
      </c>
      <c r="B2320" s="2" t="s">
        <v>131</v>
      </c>
      <c r="C2320" s="2" t="s">
        <v>15</v>
      </c>
      <c r="D2320" s="2" t="s">
        <v>2911</v>
      </c>
      <c r="E2320" s="2" t="s">
        <v>2175</v>
      </c>
      <c r="F2320" s="2">
        <v>60.32</v>
      </c>
      <c r="G2320" s="2">
        <v>39.68</v>
      </c>
      <c r="H2320" s="2" t="s">
        <v>19</v>
      </c>
      <c r="I2320" s="2">
        <f t="shared" si="72"/>
        <v>1</v>
      </c>
      <c r="J2320" s="2" t="str">
        <f t="shared" si="73"/>
        <v/>
      </c>
      <c r="K2320" s="2">
        <v>2016</v>
      </c>
      <c r="L2320" s="2" t="s">
        <v>49</v>
      </c>
    </row>
    <row r="2321" spans="1:12" x14ac:dyDescent="0.2">
      <c r="A2321" s="1" t="s">
        <v>111</v>
      </c>
      <c r="B2321" s="2" t="s">
        <v>1332</v>
      </c>
      <c r="C2321" s="2" t="s">
        <v>15</v>
      </c>
      <c r="D2321" s="2" t="s">
        <v>2834</v>
      </c>
      <c r="E2321" s="2" t="s">
        <v>2175</v>
      </c>
      <c r="F2321" s="2">
        <v>60.33</v>
      </c>
      <c r="G2321" s="2">
        <v>39.67</v>
      </c>
      <c r="H2321" s="2" t="s">
        <v>19</v>
      </c>
      <c r="I2321" s="2">
        <f t="shared" si="72"/>
        <v>1</v>
      </c>
      <c r="J2321" s="2" t="str">
        <f t="shared" si="73"/>
        <v/>
      </c>
      <c r="K2321" s="2">
        <v>2016</v>
      </c>
      <c r="L2321" s="2" t="s">
        <v>21</v>
      </c>
    </row>
    <row r="2322" spans="1:12" x14ac:dyDescent="0.2">
      <c r="A2322" s="1" t="s">
        <v>22</v>
      </c>
      <c r="B2322" s="2" t="s">
        <v>5704</v>
      </c>
      <c r="C2322" s="2" t="s">
        <v>24</v>
      </c>
      <c r="D2322" s="2">
        <v>698000000</v>
      </c>
      <c r="E2322" s="2" t="s">
        <v>5690</v>
      </c>
      <c r="F2322" s="2">
        <v>60.34</v>
      </c>
      <c r="G2322" s="2">
        <v>39.659999999999997</v>
      </c>
      <c r="H2322" s="2" t="s">
        <v>19</v>
      </c>
      <c r="I2322" s="2">
        <f t="shared" si="72"/>
        <v>1</v>
      </c>
      <c r="J2322" s="2" t="str">
        <f t="shared" si="73"/>
        <v/>
      </c>
      <c r="K2322" s="2">
        <v>2018</v>
      </c>
      <c r="L2322" s="2" t="s">
        <v>21</v>
      </c>
    </row>
    <row r="2323" spans="1:12" x14ac:dyDescent="0.2">
      <c r="A2323" s="1" t="s">
        <v>296</v>
      </c>
      <c r="B2323" s="2" t="s">
        <v>778</v>
      </c>
      <c r="C2323" s="2" t="s">
        <v>15</v>
      </c>
      <c r="D2323" s="2" t="s">
        <v>2887</v>
      </c>
      <c r="E2323" s="2" t="s">
        <v>2175</v>
      </c>
      <c r="F2323" s="2">
        <v>60.34</v>
      </c>
      <c r="G2323" s="2">
        <v>39.659999999999997</v>
      </c>
      <c r="H2323" s="2" t="s">
        <v>19</v>
      </c>
      <c r="I2323" s="2">
        <f t="shared" si="72"/>
        <v>1</v>
      </c>
      <c r="J2323" s="2" t="str">
        <f t="shared" si="73"/>
        <v/>
      </c>
      <c r="K2323" s="2">
        <v>2016</v>
      </c>
      <c r="L2323" s="2" t="s">
        <v>21</v>
      </c>
    </row>
    <row r="2324" spans="1:12" x14ac:dyDescent="0.2">
      <c r="A2324" s="1" t="s">
        <v>52</v>
      </c>
      <c r="B2324" s="2" t="s">
        <v>1249</v>
      </c>
      <c r="C2324" s="2" t="s">
        <v>15</v>
      </c>
      <c r="D2324" s="2" t="s">
        <v>2218</v>
      </c>
      <c r="E2324" s="2" t="s">
        <v>2175</v>
      </c>
      <c r="F2324" s="2">
        <v>60.36</v>
      </c>
      <c r="G2324" s="2">
        <v>39.64</v>
      </c>
      <c r="H2324" s="2" t="s">
        <v>19</v>
      </c>
      <c r="I2324" s="2">
        <f t="shared" si="72"/>
        <v>1</v>
      </c>
      <c r="J2324" s="2" t="str">
        <f t="shared" si="73"/>
        <v/>
      </c>
      <c r="K2324" s="2">
        <v>2020</v>
      </c>
      <c r="L2324" s="2" t="s">
        <v>21</v>
      </c>
    </row>
    <row r="2325" spans="1:12" x14ac:dyDescent="0.2">
      <c r="A2325" s="1" t="s">
        <v>13</v>
      </c>
      <c r="B2325" s="2" t="s">
        <v>1473</v>
      </c>
      <c r="C2325" s="2" t="s">
        <v>24</v>
      </c>
      <c r="D2325" s="4">
        <v>15000000</v>
      </c>
      <c r="E2325" s="2" t="s">
        <v>1472</v>
      </c>
      <c r="F2325" s="2">
        <v>60.37</v>
      </c>
      <c r="G2325" s="2">
        <v>39.630000000000003</v>
      </c>
      <c r="H2325" s="2" t="s">
        <v>26</v>
      </c>
      <c r="I2325" s="2" t="str">
        <f t="shared" si="72"/>
        <v/>
      </c>
      <c r="J2325" s="2">
        <f t="shared" si="73"/>
        <v>1</v>
      </c>
      <c r="K2325" s="2">
        <v>2001</v>
      </c>
      <c r="L2325" s="2" t="s">
        <v>36</v>
      </c>
    </row>
    <row r="2326" spans="1:12" x14ac:dyDescent="0.2">
      <c r="A2326" s="1" t="s">
        <v>13</v>
      </c>
      <c r="B2326" s="2" t="s">
        <v>815</v>
      </c>
      <c r="C2326" s="2" t="s">
        <v>15</v>
      </c>
      <c r="D2326" s="2" t="s">
        <v>2214</v>
      </c>
      <c r="E2326" s="2" t="s">
        <v>2175</v>
      </c>
      <c r="F2326" s="2">
        <v>60.37</v>
      </c>
      <c r="G2326" s="2">
        <v>39.630000000000003</v>
      </c>
      <c r="H2326" s="2" t="s">
        <v>19</v>
      </c>
      <c r="I2326" s="2">
        <f t="shared" si="72"/>
        <v>1</v>
      </c>
      <c r="J2326" s="2" t="str">
        <f t="shared" si="73"/>
        <v/>
      </c>
      <c r="K2326" s="2">
        <v>2020</v>
      </c>
      <c r="L2326" s="2" t="s">
        <v>21</v>
      </c>
    </row>
    <row r="2327" spans="1:12" x14ac:dyDescent="0.2">
      <c r="A2327" s="1" t="s">
        <v>137</v>
      </c>
      <c r="B2327" s="2" t="s">
        <v>5084</v>
      </c>
      <c r="C2327" s="2" t="s">
        <v>15</v>
      </c>
      <c r="D2327" s="2" t="s">
        <v>5189</v>
      </c>
      <c r="E2327" s="2" t="s">
        <v>4991</v>
      </c>
      <c r="F2327" s="2">
        <v>60.37</v>
      </c>
      <c r="G2327" s="2">
        <v>39.630000000000003</v>
      </c>
      <c r="H2327" s="2" t="s">
        <v>26</v>
      </c>
      <c r="I2327" s="2" t="str">
        <f t="shared" si="72"/>
        <v/>
      </c>
      <c r="J2327" s="2">
        <f t="shared" si="73"/>
        <v>1</v>
      </c>
      <c r="K2327" s="2">
        <v>2018</v>
      </c>
      <c r="L2327" s="2" t="s">
        <v>49</v>
      </c>
    </row>
    <row r="2328" spans="1:12" x14ac:dyDescent="0.2">
      <c r="A2328" s="1" t="s">
        <v>242</v>
      </c>
      <c r="B2328" s="2" t="s">
        <v>684</v>
      </c>
      <c r="C2328" s="2" t="s">
        <v>24</v>
      </c>
      <c r="D2328" s="4">
        <v>150000000</v>
      </c>
      <c r="E2328" s="2" t="s">
        <v>3430</v>
      </c>
      <c r="F2328" s="2">
        <v>60.4</v>
      </c>
      <c r="G2328" s="2">
        <v>39.6</v>
      </c>
      <c r="H2328" s="2" t="s">
        <v>26</v>
      </c>
      <c r="I2328" s="2" t="str">
        <f t="shared" si="72"/>
        <v/>
      </c>
      <c r="J2328" s="2">
        <f t="shared" si="73"/>
        <v>1</v>
      </c>
      <c r="K2328" s="2">
        <v>1990</v>
      </c>
      <c r="L2328" s="2" t="s">
        <v>21</v>
      </c>
    </row>
    <row r="2329" spans="1:12" x14ac:dyDescent="0.2">
      <c r="A2329" s="1" t="s">
        <v>141</v>
      </c>
      <c r="B2329" s="2" t="s">
        <v>5146</v>
      </c>
      <c r="C2329" s="2" t="s">
        <v>15</v>
      </c>
      <c r="D2329" s="2" t="s">
        <v>5196</v>
      </c>
      <c r="E2329" s="2" t="s">
        <v>4991</v>
      </c>
      <c r="F2329" s="2">
        <v>60.4</v>
      </c>
      <c r="G2329" s="2">
        <v>39.6</v>
      </c>
      <c r="H2329" s="2" t="s">
        <v>26</v>
      </c>
      <c r="I2329" s="2" t="str">
        <f t="shared" si="72"/>
        <v/>
      </c>
      <c r="J2329" s="2">
        <f t="shared" si="73"/>
        <v>1</v>
      </c>
      <c r="K2329" s="2">
        <v>2017</v>
      </c>
      <c r="L2329" s="2" t="s">
        <v>36</v>
      </c>
    </row>
    <row r="2330" spans="1:12" x14ac:dyDescent="0.2">
      <c r="A2330" s="1" t="s">
        <v>978</v>
      </c>
      <c r="B2330" s="2" t="s">
        <v>5227</v>
      </c>
      <c r="C2330" s="2" t="s">
        <v>15</v>
      </c>
      <c r="D2330" s="2" t="s">
        <v>5228</v>
      </c>
      <c r="E2330" s="2" t="s">
        <v>4991</v>
      </c>
      <c r="F2330" s="2">
        <v>60.4</v>
      </c>
      <c r="G2330" s="2">
        <v>39.6</v>
      </c>
      <c r="H2330" s="2" t="s">
        <v>26</v>
      </c>
      <c r="I2330" s="2" t="str">
        <f t="shared" si="72"/>
        <v/>
      </c>
      <c r="J2330" s="2">
        <f t="shared" si="73"/>
        <v>1</v>
      </c>
      <c r="K2330" s="2">
        <v>2016</v>
      </c>
      <c r="L2330" s="2" t="s">
        <v>21</v>
      </c>
    </row>
    <row r="2331" spans="1:12" x14ac:dyDescent="0.2">
      <c r="A2331" s="1" t="s">
        <v>374</v>
      </c>
      <c r="B2331" s="2" t="s">
        <v>3466</v>
      </c>
      <c r="C2331" s="2" t="s">
        <v>24</v>
      </c>
      <c r="D2331" s="4">
        <v>52000000</v>
      </c>
      <c r="E2331" s="2" t="s">
        <v>3438</v>
      </c>
      <c r="F2331" s="2">
        <v>60.4</v>
      </c>
      <c r="G2331" s="2">
        <v>39.6</v>
      </c>
      <c r="H2331" s="2" t="s">
        <v>19</v>
      </c>
      <c r="I2331" s="2">
        <f t="shared" si="72"/>
        <v>1</v>
      </c>
      <c r="J2331" s="2" t="str">
        <f t="shared" si="73"/>
        <v/>
      </c>
      <c r="K2331" s="2">
        <v>2002</v>
      </c>
      <c r="L2331" s="2" t="s">
        <v>49</v>
      </c>
    </row>
    <row r="2332" spans="1:12" x14ac:dyDescent="0.2">
      <c r="A2332" s="1" t="s">
        <v>22</v>
      </c>
      <c r="B2332" s="2" t="s">
        <v>1476</v>
      </c>
      <c r="C2332" s="2" t="s">
        <v>15</v>
      </c>
      <c r="D2332" s="2" t="s">
        <v>4502</v>
      </c>
      <c r="E2332" s="2" t="s">
        <v>3438</v>
      </c>
      <c r="F2332" s="2">
        <v>60.4</v>
      </c>
      <c r="G2332" s="2">
        <v>39.6</v>
      </c>
      <c r="H2332" s="2" t="s">
        <v>26</v>
      </c>
      <c r="I2332" s="2" t="str">
        <f t="shared" si="72"/>
        <v/>
      </c>
      <c r="J2332" s="2">
        <f t="shared" si="73"/>
        <v>1</v>
      </c>
      <c r="K2332" s="2">
        <v>2006</v>
      </c>
      <c r="L2332" s="2" t="s">
        <v>21</v>
      </c>
    </row>
    <row r="2333" spans="1:12" x14ac:dyDescent="0.2">
      <c r="A2333" s="1" t="s">
        <v>79</v>
      </c>
      <c r="B2333" s="2" t="s">
        <v>4302</v>
      </c>
      <c r="C2333" s="2" t="s">
        <v>24</v>
      </c>
      <c r="D2333" s="4">
        <v>2100000</v>
      </c>
      <c r="E2333" s="2" t="s">
        <v>3438</v>
      </c>
      <c r="F2333" s="2">
        <v>60.4</v>
      </c>
      <c r="G2333" s="2">
        <v>39.6</v>
      </c>
      <c r="H2333" s="2" t="s">
        <v>19</v>
      </c>
      <c r="I2333" s="2">
        <f t="shared" si="72"/>
        <v>1</v>
      </c>
      <c r="J2333" s="2" t="str">
        <f t="shared" si="73"/>
        <v/>
      </c>
      <c r="K2333" s="2">
        <v>2010</v>
      </c>
      <c r="L2333" s="2" t="s">
        <v>21</v>
      </c>
    </row>
    <row r="2334" spans="1:12" x14ac:dyDescent="0.2">
      <c r="A2334" s="1" t="s">
        <v>293</v>
      </c>
      <c r="B2334" s="2" t="s">
        <v>1059</v>
      </c>
      <c r="C2334" s="2" t="s">
        <v>15</v>
      </c>
      <c r="D2334" s="2" t="s">
        <v>1218</v>
      </c>
      <c r="E2334" s="2" t="s">
        <v>395</v>
      </c>
      <c r="F2334" s="2">
        <v>60.4</v>
      </c>
      <c r="G2334" s="2">
        <v>39.6</v>
      </c>
      <c r="H2334" s="2" t="s">
        <v>19</v>
      </c>
      <c r="I2334" s="2">
        <f t="shared" si="72"/>
        <v>1</v>
      </c>
      <c r="J2334" s="2" t="str">
        <f t="shared" si="73"/>
        <v/>
      </c>
      <c r="K2334" s="2">
        <v>2002</v>
      </c>
      <c r="L2334" s="2" t="s">
        <v>49</v>
      </c>
    </row>
    <row r="2335" spans="1:12" x14ac:dyDescent="0.2">
      <c r="A2335" s="1" t="s">
        <v>91</v>
      </c>
      <c r="B2335" s="2" t="s">
        <v>4792</v>
      </c>
      <c r="C2335" s="2" t="s">
        <v>24</v>
      </c>
      <c r="D2335" s="4">
        <v>33000000</v>
      </c>
      <c r="E2335" s="2" t="s">
        <v>3438</v>
      </c>
      <c r="F2335" s="2">
        <v>60.4</v>
      </c>
      <c r="G2335" s="2">
        <v>39.6</v>
      </c>
      <c r="H2335" s="2" t="s">
        <v>26</v>
      </c>
      <c r="I2335" s="2" t="str">
        <f t="shared" si="72"/>
        <v/>
      </c>
      <c r="J2335" s="2">
        <f t="shared" si="73"/>
        <v>1</v>
      </c>
      <c r="K2335" s="2">
        <v>1990</v>
      </c>
      <c r="L2335" s="2" t="s">
        <v>21</v>
      </c>
    </row>
    <row r="2336" spans="1:12" x14ac:dyDescent="0.2">
      <c r="A2336" s="1" t="s">
        <v>108</v>
      </c>
      <c r="B2336" s="2" t="s">
        <v>3741</v>
      </c>
      <c r="C2336" s="2" t="s">
        <v>24</v>
      </c>
      <c r="D2336" s="2">
        <v>46000000</v>
      </c>
      <c r="E2336" s="2" t="s">
        <v>3438</v>
      </c>
      <c r="F2336" s="2">
        <v>60.4</v>
      </c>
      <c r="G2336" s="2">
        <v>39.6</v>
      </c>
      <c r="H2336" s="2" t="s">
        <v>19</v>
      </c>
      <c r="I2336" s="2">
        <f t="shared" si="72"/>
        <v>1</v>
      </c>
      <c r="J2336" s="2" t="str">
        <f t="shared" si="73"/>
        <v/>
      </c>
      <c r="K2336" s="2">
        <v>2018</v>
      </c>
      <c r="L2336" s="2" t="s">
        <v>21</v>
      </c>
    </row>
    <row r="2337" spans="1:12" x14ac:dyDescent="0.2">
      <c r="A2337" s="1" t="s">
        <v>220</v>
      </c>
      <c r="B2337" s="2" t="s">
        <v>4468</v>
      </c>
      <c r="C2337" s="2" t="s">
        <v>24</v>
      </c>
      <c r="D2337" s="4">
        <v>3900000</v>
      </c>
      <c r="E2337" s="2" t="s">
        <v>3438</v>
      </c>
      <c r="F2337" s="2">
        <v>60.4</v>
      </c>
      <c r="G2337" s="2">
        <v>39.6</v>
      </c>
      <c r="H2337" s="2" t="s">
        <v>19</v>
      </c>
      <c r="I2337" s="2">
        <f t="shared" si="72"/>
        <v>1</v>
      </c>
      <c r="J2337" s="2" t="str">
        <f t="shared" si="73"/>
        <v/>
      </c>
      <c r="K2337" s="2">
        <v>2007</v>
      </c>
      <c r="L2337" s="2" t="s">
        <v>36</v>
      </c>
    </row>
    <row r="2338" spans="1:12" x14ac:dyDescent="0.2">
      <c r="A2338" s="1" t="s">
        <v>672</v>
      </c>
      <c r="B2338" s="2" t="s">
        <v>812</v>
      </c>
      <c r="C2338" s="2" t="s">
        <v>15</v>
      </c>
      <c r="D2338" s="2" t="s">
        <v>563</v>
      </c>
      <c r="E2338" s="2" t="s">
        <v>395</v>
      </c>
      <c r="F2338" s="2">
        <v>60.4</v>
      </c>
      <c r="G2338" s="2">
        <v>39.6</v>
      </c>
      <c r="H2338" s="2" t="s">
        <v>19</v>
      </c>
      <c r="I2338" s="2">
        <f t="shared" si="72"/>
        <v>1</v>
      </c>
      <c r="J2338" s="2" t="str">
        <f t="shared" si="73"/>
        <v/>
      </c>
      <c r="K2338" s="2">
        <v>2010</v>
      </c>
      <c r="L2338" s="2" t="s">
        <v>49</v>
      </c>
    </row>
    <row r="2339" spans="1:12" x14ac:dyDescent="0.2">
      <c r="A2339" s="1" t="s">
        <v>13</v>
      </c>
      <c r="B2339" s="2" t="s">
        <v>1781</v>
      </c>
      <c r="C2339" s="2" t="s">
        <v>15</v>
      </c>
      <c r="D2339" s="2" t="s">
        <v>2746</v>
      </c>
      <c r="E2339" s="2" t="s">
        <v>2175</v>
      </c>
      <c r="F2339" s="2">
        <v>60.44</v>
      </c>
      <c r="G2339" s="2">
        <v>39.56</v>
      </c>
      <c r="H2339" s="2" t="s">
        <v>26</v>
      </c>
      <c r="I2339" s="2" t="str">
        <f t="shared" si="72"/>
        <v/>
      </c>
      <c r="J2339" s="2">
        <f t="shared" si="73"/>
        <v>1</v>
      </c>
      <c r="K2339" s="2">
        <v>2017</v>
      </c>
      <c r="L2339" s="2" t="s">
        <v>36</v>
      </c>
    </row>
    <row r="2340" spans="1:12" x14ac:dyDescent="0.2">
      <c r="A2340" s="1" t="s">
        <v>374</v>
      </c>
      <c r="B2340" s="2" t="s">
        <v>679</v>
      </c>
      <c r="C2340" s="2" t="s">
        <v>15</v>
      </c>
      <c r="D2340" s="2" t="s">
        <v>2302</v>
      </c>
      <c r="E2340" s="2" t="s">
        <v>2175</v>
      </c>
      <c r="F2340" s="2">
        <v>60.44</v>
      </c>
      <c r="G2340" s="2">
        <v>39.56</v>
      </c>
      <c r="H2340" s="2" t="s">
        <v>19</v>
      </c>
      <c r="I2340" s="2">
        <f t="shared" si="72"/>
        <v>1</v>
      </c>
      <c r="J2340" s="2" t="str">
        <f t="shared" si="73"/>
        <v/>
      </c>
      <c r="K2340" s="2">
        <v>2020</v>
      </c>
      <c r="L2340" s="2" t="s">
        <v>21</v>
      </c>
    </row>
    <row r="2341" spans="1:12" x14ac:dyDescent="0.2">
      <c r="A2341" s="1" t="s">
        <v>391</v>
      </c>
      <c r="B2341" s="2" t="s">
        <v>3756</v>
      </c>
      <c r="C2341" s="2" t="s">
        <v>24</v>
      </c>
      <c r="D2341" s="2">
        <v>4500000</v>
      </c>
      <c r="E2341" s="2" t="s">
        <v>3438</v>
      </c>
      <c r="F2341" s="2">
        <v>60.45</v>
      </c>
      <c r="G2341" s="2">
        <v>39.549999999999997</v>
      </c>
      <c r="H2341" s="2" t="s">
        <v>2520</v>
      </c>
      <c r="I2341" s="2">
        <f t="shared" si="72"/>
        <v>1</v>
      </c>
      <c r="J2341" s="2" t="str">
        <f t="shared" si="73"/>
        <v/>
      </c>
      <c r="K2341" s="2">
        <v>2018</v>
      </c>
      <c r="L2341" s="2" t="s">
        <v>21</v>
      </c>
    </row>
    <row r="2342" spans="1:12" x14ac:dyDescent="0.2">
      <c r="A2342" s="1" t="s">
        <v>223</v>
      </c>
      <c r="B2342" s="2" t="s">
        <v>229</v>
      </c>
      <c r="C2342" s="2" t="s">
        <v>15</v>
      </c>
      <c r="D2342" s="2" t="s">
        <v>2636</v>
      </c>
      <c r="E2342" s="2" t="s">
        <v>2175</v>
      </c>
      <c r="F2342" s="2">
        <v>60.47</v>
      </c>
      <c r="G2342" s="2">
        <v>39.53</v>
      </c>
      <c r="H2342" s="2" t="s">
        <v>19</v>
      </c>
      <c r="I2342" s="2">
        <f t="shared" si="72"/>
        <v>1</v>
      </c>
      <c r="J2342" s="2" t="str">
        <f t="shared" si="73"/>
        <v/>
      </c>
      <c r="K2342" s="2">
        <v>2018</v>
      </c>
      <c r="L2342" s="2" t="s">
        <v>21</v>
      </c>
    </row>
    <row r="2343" spans="1:12" x14ac:dyDescent="0.2">
      <c r="A2343" s="1" t="s">
        <v>308</v>
      </c>
      <c r="B2343" s="2" t="s">
        <v>1033</v>
      </c>
      <c r="C2343" s="2" t="s">
        <v>15</v>
      </c>
      <c r="D2343" s="2" t="s">
        <v>2715</v>
      </c>
      <c r="E2343" s="2" t="s">
        <v>2175</v>
      </c>
      <c r="F2343" s="2">
        <v>60.48</v>
      </c>
      <c r="G2343" s="2">
        <v>39.520000000000003</v>
      </c>
      <c r="H2343" s="2" t="s">
        <v>19</v>
      </c>
      <c r="I2343" s="2">
        <f t="shared" si="72"/>
        <v>1</v>
      </c>
      <c r="J2343" s="2" t="str">
        <f t="shared" si="73"/>
        <v/>
      </c>
      <c r="K2343" s="2">
        <v>2017</v>
      </c>
      <c r="L2343" s="2" t="s">
        <v>36</v>
      </c>
    </row>
    <row r="2344" spans="1:12" x14ac:dyDescent="0.2">
      <c r="A2344" s="1" t="s">
        <v>532</v>
      </c>
      <c r="B2344" s="2" t="s">
        <v>3751</v>
      </c>
      <c r="C2344" s="2" t="s">
        <v>24</v>
      </c>
      <c r="D2344" s="2">
        <v>12000000</v>
      </c>
      <c r="E2344" s="2" t="s">
        <v>3438</v>
      </c>
      <c r="F2344" s="2">
        <v>60.49</v>
      </c>
      <c r="G2344" s="2">
        <v>39.51</v>
      </c>
      <c r="H2344" s="2" t="s">
        <v>19</v>
      </c>
      <c r="I2344" s="2">
        <f t="shared" si="72"/>
        <v>1</v>
      </c>
      <c r="J2344" s="2" t="str">
        <f t="shared" si="73"/>
        <v/>
      </c>
      <c r="K2344" s="2">
        <v>2018</v>
      </c>
      <c r="L2344" s="2" t="s">
        <v>21</v>
      </c>
    </row>
    <row r="2345" spans="1:12" x14ac:dyDescent="0.2">
      <c r="A2345" s="1" t="s">
        <v>111</v>
      </c>
      <c r="B2345" s="2" t="s">
        <v>3464</v>
      </c>
      <c r="C2345" s="2" t="s">
        <v>24</v>
      </c>
      <c r="D2345" s="2">
        <v>45000000</v>
      </c>
      <c r="E2345" s="2" t="s">
        <v>3438</v>
      </c>
      <c r="F2345" s="2">
        <v>60.49</v>
      </c>
      <c r="G2345" s="2">
        <v>39.51</v>
      </c>
      <c r="H2345" s="2" t="s">
        <v>19</v>
      </c>
      <c r="I2345" s="2">
        <f t="shared" si="72"/>
        <v>1</v>
      </c>
      <c r="J2345" s="2" t="str">
        <f t="shared" si="73"/>
        <v/>
      </c>
      <c r="K2345" s="2">
        <v>2020</v>
      </c>
      <c r="L2345" s="2" t="s">
        <v>21</v>
      </c>
    </row>
    <row r="2346" spans="1:12" x14ac:dyDescent="0.2">
      <c r="A2346" s="1" t="s">
        <v>511</v>
      </c>
      <c r="B2346" s="2" t="s">
        <v>4124</v>
      </c>
      <c r="C2346" s="2" t="s">
        <v>24</v>
      </c>
      <c r="D2346" s="4">
        <v>2500000</v>
      </c>
      <c r="E2346" s="2" t="s">
        <v>3438</v>
      </c>
      <c r="F2346" s="2">
        <v>60.5</v>
      </c>
      <c r="G2346" s="2">
        <v>39.5</v>
      </c>
      <c r="H2346" s="2" t="s">
        <v>26</v>
      </c>
      <c r="I2346" s="2" t="str">
        <f t="shared" si="72"/>
        <v/>
      </c>
      <c r="J2346" s="2">
        <f t="shared" si="73"/>
        <v>1</v>
      </c>
      <c r="K2346" s="2">
        <v>2002</v>
      </c>
      <c r="L2346" s="2" t="s">
        <v>21</v>
      </c>
    </row>
    <row r="2347" spans="1:12" x14ac:dyDescent="0.2">
      <c r="A2347" s="1" t="s">
        <v>13</v>
      </c>
      <c r="B2347" s="2" t="s">
        <v>246</v>
      </c>
      <c r="C2347" s="2" t="s">
        <v>24</v>
      </c>
      <c r="D2347" s="4">
        <v>250000000</v>
      </c>
      <c r="E2347" s="2" t="s">
        <v>1453</v>
      </c>
      <c r="F2347" s="2">
        <v>60.5</v>
      </c>
      <c r="G2347" s="2">
        <v>39.5</v>
      </c>
      <c r="H2347" s="2" t="s">
        <v>26</v>
      </c>
      <c r="I2347" s="2" t="str">
        <f t="shared" si="72"/>
        <v/>
      </c>
      <c r="J2347" s="2">
        <f t="shared" si="73"/>
        <v>1</v>
      </c>
      <c r="K2347" s="2">
        <v>2002</v>
      </c>
      <c r="L2347" s="2" t="s">
        <v>21</v>
      </c>
    </row>
    <row r="2348" spans="1:12" x14ac:dyDescent="0.2">
      <c r="A2348" s="1" t="s">
        <v>374</v>
      </c>
      <c r="B2348" s="2" t="s">
        <v>4773</v>
      </c>
      <c r="C2348" s="2" t="s">
        <v>24</v>
      </c>
      <c r="D2348" s="4">
        <v>75000000</v>
      </c>
      <c r="E2348" s="2" t="s">
        <v>3438</v>
      </c>
      <c r="F2348" s="2">
        <v>60.5</v>
      </c>
      <c r="G2348" s="2">
        <v>39.5</v>
      </c>
      <c r="H2348" s="2" t="s">
        <v>26</v>
      </c>
      <c r="I2348" s="2" t="str">
        <f t="shared" si="72"/>
        <v/>
      </c>
      <c r="J2348" s="2">
        <f t="shared" si="73"/>
        <v>1</v>
      </c>
      <c r="K2348" s="2">
        <v>1998</v>
      </c>
      <c r="L2348" s="2" t="s">
        <v>49</v>
      </c>
    </row>
    <row r="2349" spans="1:12" x14ac:dyDescent="0.2">
      <c r="A2349" s="1" t="s">
        <v>293</v>
      </c>
      <c r="B2349" s="2" t="s">
        <v>294</v>
      </c>
      <c r="C2349" s="2" t="s">
        <v>15</v>
      </c>
      <c r="D2349" s="2" t="s">
        <v>1431</v>
      </c>
      <c r="E2349" s="2" t="s">
        <v>1625</v>
      </c>
      <c r="F2349" s="2">
        <v>60.5</v>
      </c>
      <c r="G2349" s="2">
        <v>39.5</v>
      </c>
      <c r="H2349" s="2" t="s">
        <v>19</v>
      </c>
      <c r="I2349" s="2">
        <f t="shared" si="72"/>
        <v>1</v>
      </c>
      <c r="J2349" s="2" t="str">
        <f t="shared" si="73"/>
        <v/>
      </c>
      <c r="K2349" s="2">
        <v>1990</v>
      </c>
      <c r="L2349" s="2" t="s">
        <v>21</v>
      </c>
    </row>
    <row r="2350" spans="1:12" x14ac:dyDescent="0.2">
      <c r="A2350" s="1" t="s">
        <v>293</v>
      </c>
      <c r="B2350" s="2" t="s">
        <v>294</v>
      </c>
      <c r="C2350" s="2" t="s">
        <v>15</v>
      </c>
      <c r="D2350" s="2" t="s">
        <v>1679</v>
      </c>
      <c r="E2350" s="2" t="s">
        <v>1625</v>
      </c>
      <c r="F2350" s="2">
        <v>60.5</v>
      </c>
      <c r="G2350" s="2">
        <v>39.5</v>
      </c>
      <c r="H2350" s="2" t="s">
        <v>19</v>
      </c>
      <c r="I2350" s="2">
        <f t="shared" si="72"/>
        <v>1</v>
      </c>
      <c r="J2350" s="2" t="str">
        <f t="shared" si="73"/>
        <v/>
      </c>
      <c r="K2350" s="2">
        <v>1990</v>
      </c>
      <c r="L2350" s="2" t="s">
        <v>21</v>
      </c>
    </row>
    <row r="2351" spans="1:12" x14ac:dyDescent="0.2">
      <c r="A2351" s="1" t="s">
        <v>223</v>
      </c>
      <c r="B2351" s="2" t="s">
        <v>3817</v>
      </c>
      <c r="C2351" s="2" t="s">
        <v>15</v>
      </c>
      <c r="D2351" s="2" t="s">
        <v>4655</v>
      </c>
      <c r="E2351" s="2" t="s">
        <v>3438</v>
      </c>
      <c r="F2351" s="2">
        <v>60.5</v>
      </c>
      <c r="G2351" s="2">
        <v>39.5</v>
      </c>
      <c r="H2351" s="2" t="s">
        <v>26</v>
      </c>
      <c r="I2351" s="2" t="str">
        <f t="shared" si="72"/>
        <v/>
      </c>
      <c r="J2351" s="2">
        <f t="shared" si="73"/>
        <v>1</v>
      </c>
      <c r="K2351" s="2">
        <v>2003</v>
      </c>
      <c r="L2351" s="2" t="s">
        <v>36</v>
      </c>
    </row>
    <row r="2352" spans="1:12" x14ac:dyDescent="0.2">
      <c r="A2352" s="1" t="s">
        <v>91</v>
      </c>
      <c r="B2352" s="2" t="s">
        <v>589</v>
      </c>
      <c r="C2352" s="2" t="s">
        <v>15</v>
      </c>
      <c r="D2352" s="2" t="s">
        <v>2053</v>
      </c>
      <c r="E2352" s="2" t="s">
        <v>1978</v>
      </c>
      <c r="F2352" s="2">
        <v>60.5</v>
      </c>
      <c r="G2352" s="2">
        <v>39.5</v>
      </c>
      <c r="H2352" s="2" t="s">
        <v>26</v>
      </c>
      <c r="I2352" s="2" t="str">
        <f t="shared" si="72"/>
        <v/>
      </c>
      <c r="J2352" s="2">
        <f t="shared" si="73"/>
        <v>1</v>
      </c>
      <c r="K2352" s="2">
        <v>2008</v>
      </c>
      <c r="L2352" s="2" t="s">
        <v>49</v>
      </c>
    </row>
    <row r="2353" spans="1:12" x14ac:dyDescent="0.2">
      <c r="A2353" s="1" t="s">
        <v>385</v>
      </c>
      <c r="B2353" s="2" t="s">
        <v>994</v>
      </c>
      <c r="C2353" s="2" t="s">
        <v>15</v>
      </c>
      <c r="D2353" s="2" t="s">
        <v>2614</v>
      </c>
      <c r="E2353" s="2" t="s">
        <v>2175</v>
      </c>
      <c r="F2353" s="2">
        <v>60.52</v>
      </c>
      <c r="G2353" s="2">
        <v>39.479999999999997</v>
      </c>
      <c r="H2353" s="2" t="s">
        <v>19</v>
      </c>
      <c r="I2353" s="2">
        <f t="shared" si="72"/>
        <v>1</v>
      </c>
      <c r="J2353" s="2" t="str">
        <f t="shared" si="73"/>
        <v/>
      </c>
      <c r="K2353" s="2">
        <v>2018</v>
      </c>
      <c r="L2353" s="2" t="s">
        <v>21</v>
      </c>
    </row>
    <row r="2354" spans="1:12" x14ac:dyDescent="0.2">
      <c r="A2354" s="1" t="s">
        <v>374</v>
      </c>
      <c r="B2354" s="2" t="s">
        <v>559</v>
      </c>
      <c r="C2354" s="2" t="s">
        <v>15</v>
      </c>
      <c r="D2354" s="2" t="s">
        <v>2369</v>
      </c>
      <c r="E2354" s="2" t="s">
        <v>2175</v>
      </c>
      <c r="F2354" s="2">
        <v>60.53</v>
      </c>
      <c r="G2354" s="2">
        <v>39.47</v>
      </c>
      <c r="H2354" s="2" t="s">
        <v>19</v>
      </c>
      <c r="I2354" s="2">
        <f t="shared" si="72"/>
        <v>1</v>
      </c>
      <c r="J2354" s="2" t="str">
        <f t="shared" si="73"/>
        <v/>
      </c>
      <c r="K2354" s="2">
        <v>2020</v>
      </c>
      <c r="L2354" s="2" t="s">
        <v>49</v>
      </c>
    </row>
    <row r="2355" spans="1:12" x14ac:dyDescent="0.2">
      <c r="A2355" s="1" t="s">
        <v>79</v>
      </c>
      <c r="B2355" s="2" t="s">
        <v>153</v>
      </c>
      <c r="C2355" s="2" t="s">
        <v>15</v>
      </c>
      <c r="D2355" s="2" t="s">
        <v>188</v>
      </c>
      <c r="E2355" s="2" t="s">
        <v>144</v>
      </c>
      <c r="F2355" s="2">
        <v>60.53</v>
      </c>
      <c r="G2355" s="2">
        <v>39.47</v>
      </c>
      <c r="H2355" s="2" t="s">
        <v>26</v>
      </c>
      <c r="I2355" s="2" t="str">
        <f t="shared" si="72"/>
        <v/>
      </c>
      <c r="J2355" s="2">
        <f t="shared" si="73"/>
        <v>1</v>
      </c>
      <c r="K2355" s="2">
        <v>2018</v>
      </c>
      <c r="L2355" s="2" t="s">
        <v>21</v>
      </c>
    </row>
    <row r="2356" spans="1:12" x14ac:dyDescent="0.2">
      <c r="A2356" s="1" t="s">
        <v>108</v>
      </c>
      <c r="B2356" s="2" t="s">
        <v>3789</v>
      </c>
      <c r="C2356" s="2" t="s">
        <v>24</v>
      </c>
      <c r="D2356" s="2">
        <v>6000000</v>
      </c>
      <c r="E2356" s="2" t="s">
        <v>3438</v>
      </c>
      <c r="F2356" s="2">
        <v>60.54</v>
      </c>
      <c r="G2356" s="2">
        <v>39.46</v>
      </c>
      <c r="H2356" s="2" t="s">
        <v>19</v>
      </c>
      <c r="I2356" s="2">
        <f t="shared" si="72"/>
        <v>1</v>
      </c>
      <c r="J2356" s="2" t="str">
        <f t="shared" si="73"/>
        <v/>
      </c>
      <c r="K2356" s="2">
        <v>2018</v>
      </c>
      <c r="L2356" s="2" t="s">
        <v>49</v>
      </c>
    </row>
    <row r="2357" spans="1:12" x14ac:dyDescent="0.2">
      <c r="A2357" s="1" t="s">
        <v>79</v>
      </c>
      <c r="B2357" s="2" t="s">
        <v>153</v>
      </c>
      <c r="C2357" s="2" t="s">
        <v>15</v>
      </c>
      <c r="D2357" s="2" t="s">
        <v>154</v>
      </c>
      <c r="E2357" s="2" t="s">
        <v>144</v>
      </c>
      <c r="F2357" s="2">
        <v>60.55</v>
      </c>
      <c r="G2357" s="2">
        <v>39.450000000000003</v>
      </c>
      <c r="H2357" s="2" t="s">
        <v>26</v>
      </c>
      <c r="I2357" s="2" t="str">
        <f t="shared" si="72"/>
        <v/>
      </c>
      <c r="J2357" s="2">
        <f t="shared" si="73"/>
        <v>1</v>
      </c>
      <c r="K2357" s="2">
        <v>2020</v>
      </c>
      <c r="L2357" s="2" t="s">
        <v>21</v>
      </c>
    </row>
    <row r="2358" spans="1:12" x14ac:dyDescent="0.2">
      <c r="A2358" s="1" t="s">
        <v>111</v>
      </c>
      <c r="B2358" s="2" t="s">
        <v>4039</v>
      </c>
      <c r="C2358" s="2" t="s">
        <v>24</v>
      </c>
      <c r="D2358" s="4">
        <v>39600000</v>
      </c>
      <c r="E2358" s="2" t="s">
        <v>3438</v>
      </c>
      <c r="F2358" s="2">
        <v>60.55</v>
      </c>
      <c r="G2358" s="2">
        <v>39.450000000000003</v>
      </c>
      <c r="H2358" s="2" t="s">
        <v>19</v>
      </c>
      <c r="I2358" s="2">
        <f t="shared" si="72"/>
        <v>1</v>
      </c>
      <c r="J2358" s="2" t="str">
        <f t="shared" si="73"/>
        <v/>
      </c>
      <c r="K2358" s="2">
        <v>2016</v>
      </c>
      <c r="L2358" s="2" t="s">
        <v>49</v>
      </c>
    </row>
    <row r="2359" spans="1:12" x14ac:dyDescent="0.2">
      <c r="A2359" s="1" t="s">
        <v>13</v>
      </c>
      <c r="B2359" s="2" t="s">
        <v>2327</v>
      </c>
      <c r="C2359" s="2" t="s">
        <v>15</v>
      </c>
      <c r="D2359" s="2" t="s">
        <v>2328</v>
      </c>
      <c r="E2359" s="2" t="s">
        <v>2175</v>
      </c>
      <c r="F2359" s="2">
        <v>60.56</v>
      </c>
      <c r="G2359" s="2">
        <v>39.44</v>
      </c>
      <c r="H2359" s="2" t="s">
        <v>19</v>
      </c>
      <c r="I2359" s="2">
        <f t="shared" si="72"/>
        <v>1</v>
      </c>
      <c r="J2359" s="2" t="str">
        <f t="shared" si="73"/>
        <v/>
      </c>
      <c r="K2359" s="2">
        <v>2020</v>
      </c>
      <c r="L2359" s="2" t="s">
        <v>21</v>
      </c>
    </row>
    <row r="2360" spans="1:12" x14ac:dyDescent="0.2">
      <c r="A2360" s="1" t="s">
        <v>374</v>
      </c>
      <c r="B2360" s="2" t="s">
        <v>679</v>
      </c>
      <c r="C2360" s="2" t="s">
        <v>15</v>
      </c>
      <c r="D2360" s="2" t="s">
        <v>2942</v>
      </c>
      <c r="E2360" s="2" t="s">
        <v>2175</v>
      </c>
      <c r="F2360" s="2">
        <v>60.56</v>
      </c>
      <c r="G2360" s="2">
        <v>39.44</v>
      </c>
      <c r="H2360" s="2" t="s">
        <v>19</v>
      </c>
      <c r="I2360" s="2">
        <f t="shared" si="72"/>
        <v>1</v>
      </c>
      <c r="J2360" s="2" t="str">
        <f t="shared" si="73"/>
        <v/>
      </c>
      <c r="K2360" s="2">
        <v>2015</v>
      </c>
      <c r="L2360" s="2" t="s">
        <v>36</v>
      </c>
    </row>
    <row r="2361" spans="1:12" x14ac:dyDescent="0.2">
      <c r="A2361" s="1" t="s">
        <v>308</v>
      </c>
      <c r="B2361" s="2" t="s">
        <v>3996</v>
      </c>
      <c r="C2361" s="2" t="s">
        <v>24</v>
      </c>
      <c r="D2361" s="4">
        <v>18000000</v>
      </c>
      <c r="E2361" s="2" t="s">
        <v>3438</v>
      </c>
      <c r="F2361" s="2">
        <v>60.56</v>
      </c>
      <c r="G2361" s="2">
        <v>39.44</v>
      </c>
      <c r="H2361" s="2" t="s">
        <v>19</v>
      </c>
      <c r="I2361" s="2">
        <f t="shared" si="72"/>
        <v>1</v>
      </c>
      <c r="J2361" s="2" t="str">
        <f t="shared" si="73"/>
        <v/>
      </c>
      <c r="K2361" s="2">
        <v>2016</v>
      </c>
      <c r="L2361" s="2" t="s">
        <v>21</v>
      </c>
    </row>
    <row r="2362" spans="1:12" x14ac:dyDescent="0.2">
      <c r="A2362" s="1" t="s">
        <v>22</v>
      </c>
      <c r="B2362" s="2" t="s">
        <v>3477</v>
      </c>
      <c r="C2362" s="2" t="s">
        <v>15</v>
      </c>
      <c r="D2362" s="2" t="s">
        <v>4732</v>
      </c>
      <c r="E2362" s="2" t="s">
        <v>3438</v>
      </c>
      <c r="F2362" s="2">
        <v>60.59</v>
      </c>
      <c r="G2362" s="2">
        <v>39.409999999999997</v>
      </c>
      <c r="H2362" s="2" t="s">
        <v>26</v>
      </c>
      <c r="I2362" s="2" t="str">
        <f t="shared" si="72"/>
        <v/>
      </c>
      <c r="J2362" s="2">
        <f t="shared" si="73"/>
        <v>1</v>
      </c>
      <c r="K2362" s="2">
        <v>2001</v>
      </c>
      <c r="L2362" s="2" t="s">
        <v>36</v>
      </c>
    </row>
    <row r="2363" spans="1:12" x14ac:dyDescent="0.2">
      <c r="A2363" s="1" t="s">
        <v>296</v>
      </c>
      <c r="B2363" s="2" t="s">
        <v>1330</v>
      </c>
      <c r="C2363" s="2" t="s">
        <v>15</v>
      </c>
      <c r="D2363" s="2" t="s">
        <v>2898</v>
      </c>
      <c r="E2363" s="2" t="s">
        <v>2175</v>
      </c>
      <c r="F2363" s="2">
        <v>60.59</v>
      </c>
      <c r="G2363" s="2">
        <v>39.409999999999997</v>
      </c>
      <c r="H2363" s="2" t="s">
        <v>19</v>
      </c>
      <c r="I2363" s="2">
        <f t="shared" si="72"/>
        <v>1</v>
      </c>
      <c r="J2363" s="2" t="str">
        <f t="shared" si="73"/>
        <v/>
      </c>
      <c r="K2363" s="2">
        <v>2016</v>
      </c>
      <c r="L2363" s="2" t="s">
        <v>21</v>
      </c>
    </row>
    <row r="2364" spans="1:12" x14ac:dyDescent="0.2">
      <c r="A2364" s="1" t="s">
        <v>568</v>
      </c>
      <c r="B2364" s="2" t="s">
        <v>614</v>
      </c>
      <c r="C2364" s="2" t="s">
        <v>15</v>
      </c>
      <c r="D2364" s="2" t="s">
        <v>570</v>
      </c>
      <c r="E2364" s="2" t="s">
        <v>395</v>
      </c>
      <c r="F2364" s="2">
        <v>60.6</v>
      </c>
      <c r="G2364" s="2">
        <v>39.4</v>
      </c>
      <c r="H2364" s="2" t="s">
        <v>19</v>
      </c>
      <c r="I2364" s="2">
        <f t="shared" si="72"/>
        <v>1</v>
      </c>
      <c r="J2364" s="2" t="str">
        <f t="shared" si="73"/>
        <v/>
      </c>
      <c r="K2364" s="2">
        <v>2012</v>
      </c>
      <c r="L2364" s="2" t="s">
        <v>21</v>
      </c>
    </row>
    <row r="2365" spans="1:12" x14ac:dyDescent="0.2">
      <c r="A2365" s="1" t="s">
        <v>205</v>
      </c>
      <c r="B2365" s="2" t="s">
        <v>259</v>
      </c>
      <c r="C2365" s="2" t="s">
        <v>15</v>
      </c>
      <c r="D2365" s="2" t="s">
        <v>5430</v>
      </c>
      <c r="E2365" s="2" t="s">
        <v>4991</v>
      </c>
      <c r="F2365" s="2">
        <v>60.6</v>
      </c>
      <c r="G2365" s="2">
        <v>39.4</v>
      </c>
      <c r="H2365" s="2" t="s">
        <v>26</v>
      </c>
      <c r="I2365" s="2" t="str">
        <f t="shared" si="72"/>
        <v/>
      </c>
      <c r="J2365" s="2">
        <f t="shared" si="73"/>
        <v>1</v>
      </c>
      <c r="K2365" s="2">
        <v>2006</v>
      </c>
      <c r="L2365" s="2" t="s">
        <v>21</v>
      </c>
    </row>
    <row r="2366" spans="1:12" x14ac:dyDescent="0.2">
      <c r="A2366" s="1" t="s">
        <v>60</v>
      </c>
      <c r="B2366" s="2" t="s">
        <v>4014</v>
      </c>
      <c r="C2366" s="2" t="s">
        <v>24</v>
      </c>
      <c r="D2366" s="4">
        <v>10300000</v>
      </c>
      <c r="E2366" s="2" t="s">
        <v>3438</v>
      </c>
      <c r="F2366" s="2">
        <v>60.6</v>
      </c>
      <c r="G2366" s="2">
        <v>39.4</v>
      </c>
      <c r="H2366" s="2" t="s">
        <v>19</v>
      </c>
      <c r="I2366" s="2">
        <f t="shared" si="72"/>
        <v>1</v>
      </c>
      <c r="J2366" s="2" t="str">
        <f t="shared" si="73"/>
        <v/>
      </c>
      <c r="K2366" s="2">
        <v>2006</v>
      </c>
      <c r="L2366" s="2" t="s">
        <v>49</v>
      </c>
    </row>
    <row r="2367" spans="1:12" x14ac:dyDescent="0.2">
      <c r="A2367" s="1" t="s">
        <v>60</v>
      </c>
      <c r="B2367" s="2" t="s">
        <v>1288</v>
      </c>
      <c r="C2367" s="2" t="s">
        <v>24</v>
      </c>
      <c r="D2367" s="4">
        <v>9500000</v>
      </c>
      <c r="E2367" s="2" t="s">
        <v>4810</v>
      </c>
      <c r="F2367" s="2">
        <v>60.6</v>
      </c>
      <c r="G2367" s="2">
        <v>39.4</v>
      </c>
      <c r="H2367" s="2" t="s">
        <v>26</v>
      </c>
      <c r="I2367" s="2" t="str">
        <f t="shared" si="72"/>
        <v/>
      </c>
      <c r="J2367" s="2">
        <f t="shared" si="73"/>
        <v>1</v>
      </c>
      <c r="K2367" s="2">
        <v>1990</v>
      </c>
      <c r="L2367" s="2" t="s">
        <v>21</v>
      </c>
    </row>
    <row r="2368" spans="1:12" x14ac:dyDescent="0.2">
      <c r="A2368" s="1" t="s">
        <v>13</v>
      </c>
      <c r="B2368" s="2" t="s">
        <v>579</v>
      </c>
      <c r="C2368" s="2" t="s">
        <v>15</v>
      </c>
      <c r="D2368" s="2" t="s">
        <v>1830</v>
      </c>
      <c r="E2368" s="2" t="s">
        <v>1811</v>
      </c>
      <c r="F2368" s="2">
        <v>60.6</v>
      </c>
      <c r="G2368" s="2">
        <v>39.4</v>
      </c>
      <c r="H2368" s="2" t="s">
        <v>26</v>
      </c>
      <c r="I2368" s="2" t="str">
        <f t="shared" si="72"/>
        <v/>
      </c>
      <c r="J2368" s="2">
        <f t="shared" si="73"/>
        <v>1</v>
      </c>
      <c r="K2368" s="2">
        <v>2012</v>
      </c>
      <c r="L2368" s="2" t="s">
        <v>21</v>
      </c>
    </row>
    <row r="2369" spans="1:12" x14ac:dyDescent="0.2">
      <c r="A2369" s="1" t="s">
        <v>13</v>
      </c>
      <c r="B2369" s="2" t="s">
        <v>4375</v>
      </c>
      <c r="C2369" s="2" t="s">
        <v>24</v>
      </c>
      <c r="D2369" s="4">
        <v>300000000</v>
      </c>
      <c r="E2369" s="2" t="s">
        <v>3438</v>
      </c>
      <c r="F2369" s="2">
        <v>60.6</v>
      </c>
      <c r="G2369" s="2">
        <v>39.4</v>
      </c>
      <c r="H2369" s="2" t="s">
        <v>19</v>
      </c>
      <c r="I2369" s="2">
        <f t="shared" si="72"/>
        <v>1</v>
      </c>
      <c r="J2369" s="2" t="str">
        <f t="shared" si="73"/>
        <v/>
      </c>
      <c r="K2369" s="2">
        <v>2008</v>
      </c>
      <c r="L2369" s="2" t="s">
        <v>21</v>
      </c>
    </row>
    <row r="2370" spans="1:12" x14ac:dyDescent="0.2">
      <c r="A2370" s="1" t="s">
        <v>287</v>
      </c>
      <c r="B2370" s="2" t="s">
        <v>3713</v>
      </c>
      <c r="C2370" s="2" t="s">
        <v>24</v>
      </c>
      <c r="D2370" s="4">
        <v>32500000</v>
      </c>
      <c r="E2370" s="2" t="s">
        <v>3438</v>
      </c>
      <c r="F2370" s="2">
        <v>60.6</v>
      </c>
      <c r="G2370" s="2">
        <v>39.4</v>
      </c>
      <c r="H2370" s="2" t="s">
        <v>19</v>
      </c>
      <c r="I2370" s="2">
        <f t="shared" ref="I2370:I2433" si="74" xml:space="preserve"> IF(H2370="Pass", 1, "")</f>
        <v>1</v>
      </c>
      <c r="J2370" s="2" t="str">
        <f t="shared" ref="J2370:J2433" si="75" xml:space="preserve"> IF(H2370="Fail", 1, "")</f>
        <v/>
      </c>
      <c r="K2370" s="2">
        <v>2006</v>
      </c>
      <c r="L2370" s="2" t="s">
        <v>21</v>
      </c>
    </row>
    <row r="2371" spans="1:12" x14ac:dyDescent="0.2">
      <c r="A2371" s="1" t="s">
        <v>116</v>
      </c>
      <c r="B2371" s="2" t="s">
        <v>208</v>
      </c>
      <c r="C2371" s="2" t="s">
        <v>15</v>
      </c>
      <c r="D2371" s="2" t="s">
        <v>3161</v>
      </c>
      <c r="E2371" s="2" t="s">
        <v>2175</v>
      </c>
      <c r="F2371" s="2">
        <v>60.6</v>
      </c>
      <c r="G2371" s="2">
        <v>39.4</v>
      </c>
      <c r="H2371" s="2" t="s">
        <v>26</v>
      </c>
      <c r="I2371" s="2" t="str">
        <f t="shared" si="74"/>
        <v/>
      </c>
      <c r="J2371" s="2">
        <f t="shared" si="75"/>
        <v>1</v>
      </c>
      <c r="K2371" s="2">
        <v>1998</v>
      </c>
      <c r="L2371" s="2" t="s">
        <v>21</v>
      </c>
    </row>
    <row r="2372" spans="1:12" x14ac:dyDescent="0.2">
      <c r="A2372" s="1" t="s">
        <v>116</v>
      </c>
      <c r="B2372" s="2" t="s">
        <v>5650</v>
      </c>
      <c r="C2372" s="2" t="s">
        <v>15</v>
      </c>
      <c r="D2372" s="2" t="s">
        <v>5649</v>
      </c>
      <c r="E2372" s="2" t="s">
        <v>4991</v>
      </c>
      <c r="F2372" s="2">
        <v>60.6</v>
      </c>
      <c r="G2372" s="2">
        <v>39.4</v>
      </c>
      <c r="H2372" s="2" t="s">
        <v>26</v>
      </c>
      <c r="I2372" s="2" t="str">
        <f t="shared" si="74"/>
        <v/>
      </c>
      <c r="J2372" s="2">
        <f t="shared" si="75"/>
        <v>1</v>
      </c>
      <c r="K2372" s="2">
        <v>1998</v>
      </c>
      <c r="L2372" s="2" t="s">
        <v>21</v>
      </c>
    </row>
    <row r="2373" spans="1:12" x14ac:dyDescent="0.2">
      <c r="A2373" s="1" t="s">
        <v>363</v>
      </c>
      <c r="B2373" s="2" t="s">
        <v>5692</v>
      </c>
      <c r="C2373" s="2" t="s">
        <v>24</v>
      </c>
      <c r="D2373" s="4">
        <v>350000000</v>
      </c>
      <c r="E2373" s="2" t="s">
        <v>5690</v>
      </c>
      <c r="F2373" s="2">
        <v>60.6</v>
      </c>
      <c r="G2373" s="2">
        <v>39.4</v>
      </c>
      <c r="H2373" s="2" t="s">
        <v>19</v>
      </c>
      <c r="I2373" s="2">
        <f t="shared" si="74"/>
        <v>1</v>
      </c>
      <c r="J2373" s="2" t="str">
        <f t="shared" si="75"/>
        <v/>
      </c>
      <c r="K2373" s="2">
        <v>2004</v>
      </c>
      <c r="L2373" s="2" t="s">
        <v>49</v>
      </c>
    </row>
    <row r="2374" spans="1:12" x14ac:dyDescent="0.2">
      <c r="A2374" s="1" t="s">
        <v>79</v>
      </c>
      <c r="B2374" s="2" t="s">
        <v>1807</v>
      </c>
      <c r="C2374" s="2" t="s">
        <v>15</v>
      </c>
      <c r="D2374" s="2" t="s">
        <v>1808</v>
      </c>
      <c r="E2374" s="2" t="s">
        <v>1692</v>
      </c>
      <c r="F2374" s="2">
        <v>60.6</v>
      </c>
      <c r="G2374" s="2">
        <v>39.4</v>
      </c>
      <c r="H2374" s="2" t="s">
        <v>26</v>
      </c>
      <c r="I2374" s="2" t="str">
        <f t="shared" si="74"/>
        <v/>
      </c>
      <c r="J2374" s="2">
        <f t="shared" si="75"/>
        <v>1</v>
      </c>
      <c r="K2374" s="2">
        <v>1994</v>
      </c>
      <c r="L2374" s="2" t="s">
        <v>21</v>
      </c>
    </row>
    <row r="2375" spans="1:12" x14ac:dyDescent="0.2">
      <c r="A2375" s="1" t="s">
        <v>223</v>
      </c>
      <c r="B2375" s="2" t="s">
        <v>984</v>
      </c>
      <c r="C2375" s="2" t="s">
        <v>24</v>
      </c>
      <c r="D2375" s="4">
        <v>6700000</v>
      </c>
      <c r="E2375" s="2" t="s">
        <v>4991</v>
      </c>
      <c r="F2375" s="2">
        <v>60.7</v>
      </c>
      <c r="G2375" s="2">
        <v>39.4</v>
      </c>
      <c r="H2375" s="2" t="s">
        <v>26</v>
      </c>
      <c r="I2375" s="2" t="str">
        <f t="shared" si="74"/>
        <v/>
      </c>
      <c r="J2375" s="2">
        <f t="shared" si="75"/>
        <v>1</v>
      </c>
      <c r="K2375" s="2">
        <v>2012</v>
      </c>
      <c r="L2375" s="2" t="s">
        <v>49</v>
      </c>
    </row>
    <row r="2376" spans="1:12" x14ac:dyDescent="0.2">
      <c r="A2376" s="1" t="s">
        <v>52</v>
      </c>
      <c r="B2376" s="2" t="s">
        <v>1223</v>
      </c>
      <c r="C2376" s="2" t="s">
        <v>15</v>
      </c>
      <c r="D2376" s="2" t="s">
        <v>1217</v>
      </c>
      <c r="E2376" s="2" t="s">
        <v>395</v>
      </c>
      <c r="F2376" s="2">
        <v>60.6</v>
      </c>
      <c r="G2376" s="2">
        <v>39.4</v>
      </c>
      <c r="H2376" s="2" t="s">
        <v>19</v>
      </c>
      <c r="I2376" s="2">
        <f t="shared" si="74"/>
        <v>1</v>
      </c>
      <c r="J2376" s="2" t="str">
        <f t="shared" si="75"/>
        <v/>
      </c>
      <c r="K2376" s="2">
        <v>2002</v>
      </c>
      <c r="L2376" s="2" t="s">
        <v>49</v>
      </c>
    </row>
    <row r="2377" spans="1:12" x14ac:dyDescent="0.2">
      <c r="A2377" s="1" t="s">
        <v>100</v>
      </c>
      <c r="B2377" s="2" t="s">
        <v>496</v>
      </c>
      <c r="C2377" s="2" t="s">
        <v>15</v>
      </c>
      <c r="D2377" s="2" t="s">
        <v>1840</v>
      </c>
      <c r="E2377" s="2" t="s">
        <v>1811</v>
      </c>
      <c r="F2377" s="2">
        <v>60.6</v>
      </c>
      <c r="G2377" s="2">
        <v>39.4</v>
      </c>
      <c r="H2377" s="2" t="s">
        <v>26</v>
      </c>
      <c r="I2377" s="2" t="str">
        <f t="shared" si="74"/>
        <v/>
      </c>
      <c r="J2377" s="2">
        <f t="shared" si="75"/>
        <v>1</v>
      </c>
      <c r="K2377" s="2">
        <v>2012</v>
      </c>
      <c r="L2377" s="2" t="s">
        <v>49</v>
      </c>
    </row>
    <row r="2378" spans="1:12" x14ac:dyDescent="0.2">
      <c r="A2378" s="1" t="s">
        <v>13</v>
      </c>
      <c r="B2378" s="2" t="s">
        <v>2425</v>
      </c>
      <c r="C2378" s="2" t="s">
        <v>15</v>
      </c>
      <c r="D2378" s="2" t="s">
        <v>2426</v>
      </c>
      <c r="E2378" s="2" t="s">
        <v>2175</v>
      </c>
      <c r="F2378" s="2">
        <v>60.62</v>
      </c>
      <c r="G2378" s="2">
        <v>39.380000000000003</v>
      </c>
      <c r="H2378" s="2" t="s">
        <v>19</v>
      </c>
      <c r="I2378" s="2">
        <f t="shared" si="74"/>
        <v>1</v>
      </c>
      <c r="J2378" s="2" t="str">
        <f t="shared" si="75"/>
        <v/>
      </c>
      <c r="K2378" s="2">
        <v>2019</v>
      </c>
      <c r="L2378" s="2" t="s">
        <v>36</v>
      </c>
    </row>
    <row r="2379" spans="1:12" x14ac:dyDescent="0.2">
      <c r="A2379" s="1" t="s">
        <v>242</v>
      </c>
      <c r="B2379" s="2" t="s">
        <v>547</v>
      </c>
      <c r="C2379" s="2" t="s">
        <v>15</v>
      </c>
      <c r="D2379" s="2" t="s">
        <v>2765</v>
      </c>
      <c r="E2379" s="2" t="s">
        <v>2175</v>
      </c>
      <c r="F2379" s="2">
        <v>60.63</v>
      </c>
      <c r="G2379" s="2">
        <v>39.369999999999997</v>
      </c>
      <c r="H2379" s="2" t="s">
        <v>19</v>
      </c>
      <c r="I2379" s="2">
        <f t="shared" si="74"/>
        <v>1</v>
      </c>
      <c r="J2379" s="2" t="str">
        <f t="shared" si="75"/>
        <v/>
      </c>
      <c r="K2379" s="2">
        <v>2016</v>
      </c>
      <c r="L2379" s="2" t="s">
        <v>21</v>
      </c>
    </row>
    <row r="2380" spans="1:12" x14ac:dyDescent="0.2">
      <c r="A2380" s="1" t="s">
        <v>13</v>
      </c>
      <c r="B2380" s="2" t="s">
        <v>1887</v>
      </c>
      <c r="C2380" s="2" t="s">
        <v>15</v>
      </c>
      <c r="D2380" s="2" t="s">
        <v>2400</v>
      </c>
      <c r="E2380" s="2" t="s">
        <v>2175</v>
      </c>
      <c r="F2380" s="2">
        <v>60.63</v>
      </c>
      <c r="G2380" s="2">
        <v>39.369999999999997</v>
      </c>
      <c r="H2380" s="2" t="s">
        <v>19</v>
      </c>
      <c r="I2380" s="2">
        <f t="shared" si="74"/>
        <v>1</v>
      </c>
      <c r="J2380" s="2" t="str">
        <f t="shared" si="75"/>
        <v/>
      </c>
      <c r="K2380" s="2">
        <v>2020</v>
      </c>
      <c r="L2380" s="2" t="s">
        <v>49</v>
      </c>
    </row>
    <row r="2381" spans="1:12" x14ac:dyDescent="0.2">
      <c r="A2381" s="1" t="s">
        <v>91</v>
      </c>
      <c r="B2381" s="2" t="s">
        <v>1876</v>
      </c>
      <c r="C2381" s="2" t="s">
        <v>15</v>
      </c>
      <c r="D2381" s="2" t="s">
        <v>2940</v>
      </c>
      <c r="E2381" s="2" t="s">
        <v>2175</v>
      </c>
      <c r="F2381" s="2">
        <v>60.63</v>
      </c>
      <c r="G2381" s="2">
        <v>39.369999999999997</v>
      </c>
      <c r="H2381" s="2" t="s">
        <v>19</v>
      </c>
      <c r="I2381" s="2">
        <f t="shared" si="74"/>
        <v>1</v>
      </c>
      <c r="J2381" s="2" t="str">
        <f t="shared" si="75"/>
        <v/>
      </c>
      <c r="K2381" s="2">
        <v>2015</v>
      </c>
      <c r="L2381" s="2" t="s">
        <v>36</v>
      </c>
    </row>
    <row r="2382" spans="1:12" x14ac:dyDescent="0.2">
      <c r="A2382" s="1" t="s">
        <v>374</v>
      </c>
      <c r="B2382" s="2" t="s">
        <v>3763</v>
      </c>
      <c r="C2382" s="2" t="s">
        <v>24</v>
      </c>
      <c r="D2382" s="2">
        <v>20000000</v>
      </c>
      <c r="E2382" s="2" t="s">
        <v>3438</v>
      </c>
      <c r="F2382" s="2">
        <v>60.05</v>
      </c>
      <c r="G2382" s="2">
        <v>39.340000000000003</v>
      </c>
      <c r="H2382" s="2" t="s">
        <v>19</v>
      </c>
      <c r="I2382" s="2">
        <f t="shared" si="74"/>
        <v>1</v>
      </c>
      <c r="J2382" s="2" t="str">
        <f t="shared" si="75"/>
        <v/>
      </c>
      <c r="K2382" s="2">
        <v>2018</v>
      </c>
      <c r="L2382" s="2" t="s">
        <v>21</v>
      </c>
    </row>
    <row r="2383" spans="1:12" x14ac:dyDescent="0.2">
      <c r="A2383" s="1" t="s">
        <v>374</v>
      </c>
      <c r="B2383" s="2" t="s">
        <v>3763</v>
      </c>
      <c r="C2383" s="2" t="s">
        <v>24</v>
      </c>
      <c r="D2383" s="2">
        <v>20000000</v>
      </c>
      <c r="E2383" s="2" t="s">
        <v>3438</v>
      </c>
      <c r="F2383" s="2">
        <v>60.66</v>
      </c>
      <c r="G2383" s="2">
        <v>39.340000000000003</v>
      </c>
      <c r="H2383" s="2" t="s">
        <v>19</v>
      </c>
      <c r="I2383" s="2">
        <f t="shared" si="74"/>
        <v>1</v>
      </c>
      <c r="J2383" s="2" t="str">
        <f t="shared" si="75"/>
        <v/>
      </c>
      <c r="K2383" s="2">
        <v>2018</v>
      </c>
      <c r="L2383" s="2" t="s">
        <v>21</v>
      </c>
    </row>
    <row r="2384" spans="1:12" x14ac:dyDescent="0.2">
      <c r="A2384" s="1" t="s">
        <v>79</v>
      </c>
      <c r="B2384" s="2" t="s">
        <v>3692</v>
      </c>
      <c r="C2384" s="2" t="s">
        <v>24</v>
      </c>
      <c r="D2384" s="2">
        <v>15370000</v>
      </c>
      <c r="E2384" s="2" t="s">
        <v>3438</v>
      </c>
      <c r="F2384" s="2">
        <v>60.66</v>
      </c>
      <c r="G2384" s="2">
        <v>39.340000000000003</v>
      </c>
      <c r="H2384" s="2" t="s">
        <v>19</v>
      </c>
      <c r="I2384" s="2">
        <f t="shared" si="74"/>
        <v>1</v>
      </c>
      <c r="J2384" s="2" t="str">
        <f t="shared" si="75"/>
        <v/>
      </c>
      <c r="K2384" s="2">
        <v>2018</v>
      </c>
      <c r="L2384" s="2" t="s">
        <v>21</v>
      </c>
    </row>
    <row r="2385" spans="1:12" x14ac:dyDescent="0.2">
      <c r="A2385" s="1" t="s">
        <v>568</v>
      </c>
      <c r="B2385" s="2" t="s">
        <v>5565</v>
      </c>
      <c r="C2385" s="2" t="s">
        <v>15</v>
      </c>
      <c r="D2385" s="2" t="s">
        <v>5587</v>
      </c>
      <c r="E2385" s="2" t="s">
        <v>4991</v>
      </c>
      <c r="F2385" s="2">
        <v>60.69</v>
      </c>
      <c r="G2385" s="2">
        <v>39.31</v>
      </c>
      <c r="H2385" s="2" t="s">
        <v>26</v>
      </c>
      <c r="I2385" s="2" t="str">
        <f t="shared" si="74"/>
        <v/>
      </c>
      <c r="J2385" s="2">
        <f t="shared" si="75"/>
        <v>1</v>
      </c>
      <c r="K2385" s="2">
        <v>2001</v>
      </c>
      <c r="L2385" s="2" t="s">
        <v>36</v>
      </c>
    </row>
    <row r="2386" spans="1:12" x14ac:dyDescent="0.2">
      <c r="A2386" s="1" t="s">
        <v>511</v>
      </c>
      <c r="B2386" s="2" t="s">
        <v>4151</v>
      </c>
      <c r="C2386" s="2" t="s">
        <v>24</v>
      </c>
      <c r="D2386" s="4">
        <v>9000000</v>
      </c>
      <c r="E2386" s="2" t="s">
        <v>3438</v>
      </c>
      <c r="F2386" s="2">
        <v>60.7</v>
      </c>
      <c r="G2386" s="2">
        <v>39.299999999999997</v>
      </c>
      <c r="H2386" s="2" t="s">
        <v>19</v>
      </c>
      <c r="I2386" s="2">
        <f t="shared" si="74"/>
        <v>1</v>
      </c>
      <c r="J2386" s="2" t="str">
        <f t="shared" si="75"/>
        <v/>
      </c>
      <c r="K2386" s="2">
        <v>2013</v>
      </c>
      <c r="L2386" s="2" t="s">
        <v>36</v>
      </c>
    </row>
    <row r="2387" spans="1:12" x14ac:dyDescent="0.2">
      <c r="A2387" s="1" t="s">
        <v>13</v>
      </c>
      <c r="B2387" s="2" t="s">
        <v>246</v>
      </c>
      <c r="C2387" s="2" t="s">
        <v>15</v>
      </c>
      <c r="D2387" s="2" t="s">
        <v>660</v>
      </c>
      <c r="E2387" s="2" t="s">
        <v>395</v>
      </c>
      <c r="F2387" s="2">
        <v>60.7</v>
      </c>
      <c r="G2387" s="2">
        <v>39.299999999999997</v>
      </c>
      <c r="H2387" s="2" t="s">
        <v>19</v>
      </c>
      <c r="I2387" s="2">
        <f t="shared" si="74"/>
        <v>1</v>
      </c>
      <c r="J2387" s="2" t="str">
        <f t="shared" si="75"/>
        <v/>
      </c>
      <c r="K2387" s="2">
        <v>2012</v>
      </c>
      <c r="L2387" s="2" t="s">
        <v>49</v>
      </c>
    </row>
    <row r="2388" spans="1:12" x14ac:dyDescent="0.2">
      <c r="A2388" s="1" t="s">
        <v>13</v>
      </c>
      <c r="B2388" s="2" t="s">
        <v>763</v>
      </c>
      <c r="C2388" s="2" t="s">
        <v>15</v>
      </c>
      <c r="D2388" s="2" t="s">
        <v>764</v>
      </c>
      <c r="E2388" s="2" t="s">
        <v>395</v>
      </c>
      <c r="F2388" s="2">
        <v>60.7</v>
      </c>
      <c r="G2388" s="2">
        <v>39.299999999999997</v>
      </c>
      <c r="H2388" s="2" t="s">
        <v>19</v>
      </c>
      <c r="I2388" s="2">
        <f t="shared" si="74"/>
        <v>1</v>
      </c>
      <c r="J2388" s="2" t="str">
        <f t="shared" si="75"/>
        <v/>
      </c>
      <c r="K2388" s="2">
        <v>2010</v>
      </c>
      <c r="L2388" s="2" t="s">
        <v>21</v>
      </c>
    </row>
    <row r="2389" spans="1:12" x14ac:dyDescent="0.2">
      <c r="A2389" s="1" t="s">
        <v>13</v>
      </c>
      <c r="B2389" s="2" t="s">
        <v>601</v>
      </c>
      <c r="C2389" s="2" t="s">
        <v>15</v>
      </c>
      <c r="D2389" s="2" t="s">
        <v>1756</v>
      </c>
      <c r="E2389" s="2" t="s">
        <v>1692</v>
      </c>
      <c r="F2389" s="2">
        <v>60.7</v>
      </c>
      <c r="G2389" s="2">
        <v>39.299999999999997</v>
      </c>
      <c r="H2389" s="2" t="s">
        <v>26</v>
      </c>
      <c r="I2389" s="2" t="str">
        <f t="shared" si="74"/>
        <v/>
      </c>
      <c r="J2389" s="2">
        <f t="shared" si="75"/>
        <v>1</v>
      </c>
      <c r="K2389" s="2">
        <v>2006</v>
      </c>
      <c r="L2389" s="2" t="s">
        <v>49</v>
      </c>
    </row>
    <row r="2390" spans="1:12" x14ac:dyDescent="0.2">
      <c r="A2390" s="1" t="s">
        <v>248</v>
      </c>
      <c r="B2390" s="2" t="s">
        <v>4016</v>
      </c>
      <c r="C2390" s="2" t="s">
        <v>24</v>
      </c>
      <c r="D2390" s="4">
        <v>183000000</v>
      </c>
      <c r="E2390" s="2" t="s">
        <v>3438</v>
      </c>
      <c r="F2390" s="2">
        <v>60.7</v>
      </c>
      <c r="G2390" s="2">
        <v>39.299999999999997</v>
      </c>
      <c r="H2390" s="2" t="s">
        <v>19</v>
      </c>
      <c r="I2390" s="2">
        <f t="shared" si="74"/>
        <v>1</v>
      </c>
      <c r="J2390" s="2" t="str">
        <f t="shared" si="75"/>
        <v/>
      </c>
      <c r="K2390" s="2">
        <v>2006</v>
      </c>
      <c r="L2390" s="2" t="s">
        <v>21</v>
      </c>
    </row>
    <row r="2391" spans="1:12" x14ac:dyDescent="0.2">
      <c r="A2391" s="1" t="s">
        <v>79</v>
      </c>
      <c r="B2391" s="2" t="s">
        <v>3692</v>
      </c>
      <c r="C2391" s="2" t="s">
        <v>15</v>
      </c>
      <c r="D2391" s="2" t="s">
        <v>4576</v>
      </c>
      <c r="E2391" s="2" t="s">
        <v>3438</v>
      </c>
      <c r="F2391" s="2">
        <v>60.7</v>
      </c>
      <c r="G2391" s="2">
        <v>39.299999999999997</v>
      </c>
      <c r="H2391" s="2" t="s">
        <v>26</v>
      </c>
      <c r="I2391" s="2" t="str">
        <f t="shared" si="74"/>
        <v/>
      </c>
      <c r="J2391" s="2">
        <f t="shared" si="75"/>
        <v>1</v>
      </c>
      <c r="K2391" s="2">
        <v>2004</v>
      </c>
      <c r="L2391" s="2" t="s">
        <v>21</v>
      </c>
    </row>
    <row r="2392" spans="1:12" x14ac:dyDescent="0.2">
      <c r="A2392" s="1" t="s">
        <v>91</v>
      </c>
      <c r="B2392" s="2" t="s">
        <v>418</v>
      </c>
      <c r="C2392" s="2" t="s">
        <v>15</v>
      </c>
      <c r="D2392" s="2" t="s">
        <v>2476</v>
      </c>
      <c r="E2392" s="2" t="s">
        <v>2175</v>
      </c>
      <c r="F2392" s="2">
        <v>60.7</v>
      </c>
      <c r="G2392" s="2">
        <v>39.299999999999997</v>
      </c>
      <c r="H2392" s="2" t="s">
        <v>19</v>
      </c>
      <c r="I2392" s="2">
        <f t="shared" si="74"/>
        <v>1</v>
      </c>
      <c r="J2392" s="2" t="str">
        <f t="shared" si="75"/>
        <v/>
      </c>
      <c r="K2392" s="2">
        <v>2018</v>
      </c>
      <c r="L2392" s="2" t="s">
        <v>21</v>
      </c>
    </row>
    <row r="2393" spans="1:12" x14ac:dyDescent="0.2">
      <c r="A2393" s="1" t="s">
        <v>308</v>
      </c>
      <c r="B2393" s="2" t="s">
        <v>5449</v>
      </c>
      <c r="C2393" s="2" t="s">
        <v>15</v>
      </c>
      <c r="D2393" s="2" t="s">
        <v>5461</v>
      </c>
      <c r="E2393" s="2" t="s">
        <v>4991</v>
      </c>
      <c r="F2393" s="2">
        <v>60.7</v>
      </c>
      <c r="G2393" s="2">
        <v>39.299999999999997</v>
      </c>
      <c r="H2393" s="2" t="s">
        <v>26</v>
      </c>
      <c r="I2393" s="2" t="str">
        <f t="shared" si="74"/>
        <v/>
      </c>
      <c r="J2393" s="2">
        <f t="shared" si="75"/>
        <v>1</v>
      </c>
      <c r="K2393" s="2">
        <v>2005</v>
      </c>
      <c r="L2393" s="2" t="s">
        <v>77</v>
      </c>
    </row>
    <row r="2394" spans="1:12" x14ac:dyDescent="0.2">
      <c r="A2394" s="1" t="s">
        <v>13</v>
      </c>
      <c r="B2394" s="2" t="s">
        <v>2376</v>
      </c>
      <c r="C2394" s="2" t="s">
        <v>15</v>
      </c>
      <c r="D2394" s="2" t="s">
        <v>2377</v>
      </c>
      <c r="E2394" s="2" t="s">
        <v>2175</v>
      </c>
      <c r="F2394" s="2">
        <v>60.72</v>
      </c>
      <c r="G2394" s="2">
        <v>39.28</v>
      </c>
      <c r="H2394" s="2" t="s">
        <v>19</v>
      </c>
      <c r="I2394" s="2">
        <f t="shared" si="74"/>
        <v>1</v>
      </c>
      <c r="J2394" s="2" t="str">
        <f t="shared" si="75"/>
        <v/>
      </c>
      <c r="K2394" s="2">
        <v>2020</v>
      </c>
      <c r="L2394" s="2" t="s">
        <v>49</v>
      </c>
    </row>
    <row r="2395" spans="1:12" x14ac:dyDescent="0.2">
      <c r="A2395" s="1" t="s">
        <v>116</v>
      </c>
      <c r="B2395" s="2" t="s">
        <v>3678</v>
      </c>
      <c r="C2395" s="2" t="s">
        <v>24</v>
      </c>
      <c r="D2395" s="2">
        <v>42100000</v>
      </c>
      <c r="E2395" s="2" t="s">
        <v>3438</v>
      </c>
      <c r="F2395" s="2">
        <v>60.73</v>
      </c>
      <c r="G2395" s="2">
        <v>39.270000000000003</v>
      </c>
      <c r="H2395" s="2" t="s">
        <v>19</v>
      </c>
      <c r="I2395" s="2">
        <f t="shared" si="74"/>
        <v>1</v>
      </c>
      <c r="J2395" s="2" t="str">
        <f t="shared" si="75"/>
        <v/>
      </c>
      <c r="K2395" s="2">
        <v>2018</v>
      </c>
      <c r="L2395" s="2" t="s">
        <v>21</v>
      </c>
    </row>
    <row r="2396" spans="1:12" x14ac:dyDescent="0.2">
      <c r="A2396" s="1" t="s">
        <v>13</v>
      </c>
      <c r="B2396" s="2" t="s">
        <v>3790</v>
      </c>
      <c r="C2396" s="2" t="s">
        <v>24</v>
      </c>
      <c r="D2396" s="2">
        <v>385000000</v>
      </c>
      <c r="E2396" s="2" t="s">
        <v>3438</v>
      </c>
      <c r="F2396" s="2">
        <v>60.76</v>
      </c>
      <c r="G2396" s="2">
        <v>39.24</v>
      </c>
      <c r="H2396" s="2" t="s">
        <v>19</v>
      </c>
      <c r="I2396" s="2">
        <f t="shared" si="74"/>
        <v>1</v>
      </c>
      <c r="J2396" s="2" t="str">
        <f t="shared" si="75"/>
        <v/>
      </c>
      <c r="K2396" s="2">
        <v>2018</v>
      </c>
      <c r="L2396" s="2" t="s">
        <v>49</v>
      </c>
    </row>
    <row r="2397" spans="1:12" x14ac:dyDescent="0.2">
      <c r="A2397" s="1" t="s">
        <v>269</v>
      </c>
      <c r="B2397" s="2" t="s">
        <v>3724</v>
      </c>
      <c r="C2397" s="2" t="s">
        <v>15</v>
      </c>
      <c r="D2397" s="2" t="s">
        <v>3725</v>
      </c>
      <c r="E2397" s="2" t="s">
        <v>3438</v>
      </c>
      <c r="F2397" s="2">
        <v>60.76</v>
      </c>
      <c r="G2397" s="2">
        <v>39.24</v>
      </c>
      <c r="H2397" s="2" t="s">
        <v>26</v>
      </c>
      <c r="I2397" s="2" t="str">
        <f t="shared" si="74"/>
        <v/>
      </c>
      <c r="J2397" s="2">
        <f t="shared" si="75"/>
        <v>1</v>
      </c>
      <c r="K2397" s="2">
        <v>2018</v>
      </c>
      <c r="L2397" s="2" t="s">
        <v>21</v>
      </c>
    </row>
    <row r="2398" spans="1:12" x14ac:dyDescent="0.2">
      <c r="A2398" s="1" t="s">
        <v>220</v>
      </c>
      <c r="B2398" s="2" t="s">
        <v>3987</v>
      </c>
      <c r="C2398" s="2" t="s">
        <v>24</v>
      </c>
      <c r="D2398" s="4">
        <v>2200000</v>
      </c>
      <c r="E2398" s="2" t="s">
        <v>3438</v>
      </c>
      <c r="F2398" s="2">
        <v>60.76</v>
      </c>
      <c r="G2398" s="2">
        <v>39.24</v>
      </c>
      <c r="H2398" s="2" t="s">
        <v>19</v>
      </c>
      <c r="I2398" s="2">
        <f t="shared" si="74"/>
        <v>1</v>
      </c>
      <c r="J2398" s="2" t="str">
        <f t="shared" si="75"/>
        <v/>
      </c>
      <c r="K2398" s="2">
        <v>2016</v>
      </c>
      <c r="L2398" s="2" t="s">
        <v>21</v>
      </c>
    </row>
    <row r="2399" spans="1:12" x14ac:dyDescent="0.2">
      <c r="A2399" s="1" t="s">
        <v>205</v>
      </c>
      <c r="B2399" s="2" t="s">
        <v>1593</v>
      </c>
      <c r="C2399" s="2" t="s">
        <v>24</v>
      </c>
      <c r="D2399" s="4">
        <v>20000000</v>
      </c>
      <c r="E2399" s="2" t="s">
        <v>1474</v>
      </c>
      <c r="F2399" s="2">
        <v>60.8</v>
      </c>
      <c r="G2399" s="2">
        <v>39.200000000000003</v>
      </c>
      <c r="H2399" s="2" t="s">
        <v>26</v>
      </c>
      <c r="I2399" s="2" t="str">
        <f t="shared" si="74"/>
        <v/>
      </c>
      <c r="J2399" s="2">
        <f t="shared" si="75"/>
        <v>1</v>
      </c>
      <c r="K2399" s="2">
        <v>1990</v>
      </c>
      <c r="L2399" s="2" t="s">
        <v>21</v>
      </c>
    </row>
    <row r="2400" spans="1:12" x14ac:dyDescent="0.2">
      <c r="A2400" s="1" t="s">
        <v>122</v>
      </c>
      <c r="B2400" s="2" t="s">
        <v>5544</v>
      </c>
      <c r="C2400" s="2" t="s">
        <v>15</v>
      </c>
      <c r="D2400" s="2" t="s">
        <v>5545</v>
      </c>
      <c r="E2400" s="2" t="s">
        <v>4991</v>
      </c>
      <c r="F2400" s="2">
        <v>60.8</v>
      </c>
      <c r="G2400" s="2">
        <v>39.200000000000003</v>
      </c>
      <c r="H2400" s="2" t="s">
        <v>26</v>
      </c>
      <c r="I2400" s="2" t="str">
        <f t="shared" si="74"/>
        <v/>
      </c>
      <c r="J2400" s="2">
        <f t="shared" si="75"/>
        <v>1</v>
      </c>
      <c r="K2400" s="2">
        <v>2002</v>
      </c>
      <c r="L2400" s="2" t="s">
        <v>21</v>
      </c>
    </row>
    <row r="2401" spans="1:12" x14ac:dyDescent="0.2">
      <c r="A2401" s="1" t="s">
        <v>420</v>
      </c>
      <c r="B2401" s="2" t="s">
        <v>4632</v>
      </c>
      <c r="C2401" s="2" t="s">
        <v>24</v>
      </c>
      <c r="D2401" s="4">
        <v>3100000</v>
      </c>
      <c r="E2401" s="2" t="s">
        <v>3438</v>
      </c>
      <c r="F2401" s="2">
        <v>60.8</v>
      </c>
      <c r="G2401" s="2">
        <v>39.200000000000003</v>
      </c>
      <c r="H2401" s="2" t="s">
        <v>26</v>
      </c>
      <c r="I2401" s="2" t="str">
        <f t="shared" si="74"/>
        <v/>
      </c>
      <c r="J2401" s="2">
        <f t="shared" si="75"/>
        <v>1</v>
      </c>
      <c r="K2401" s="2">
        <v>1996</v>
      </c>
      <c r="L2401" s="2" t="s">
        <v>21</v>
      </c>
    </row>
    <row r="2402" spans="1:12" x14ac:dyDescent="0.2">
      <c r="A2402" s="1" t="s">
        <v>40</v>
      </c>
      <c r="B2402" s="2" t="s">
        <v>3750</v>
      </c>
      <c r="C2402" s="2" t="s">
        <v>24</v>
      </c>
      <c r="D2402" s="2">
        <v>10000000</v>
      </c>
      <c r="E2402" s="2" t="s">
        <v>3438</v>
      </c>
      <c r="F2402" s="2">
        <v>60.8</v>
      </c>
      <c r="G2402" s="2">
        <v>39.200000000000003</v>
      </c>
      <c r="H2402" s="2" t="s">
        <v>19</v>
      </c>
      <c r="I2402" s="2">
        <f t="shared" si="74"/>
        <v>1</v>
      </c>
      <c r="J2402" s="2" t="str">
        <f t="shared" si="75"/>
        <v/>
      </c>
      <c r="K2402" s="2">
        <v>2018</v>
      </c>
      <c r="L2402" s="2" t="s">
        <v>21</v>
      </c>
    </row>
    <row r="2403" spans="1:12" x14ac:dyDescent="0.2">
      <c r="A2403" s="1" t="s">
        <v>40</v>
      </c>
      <c r="B2403" s="2" t="s">
        <v>3760</v>
      </c>
      <c r="C2403" s="2" t="s">
        <v>24</v>
      </c>
      <c r="D2403" s="2">
        <v>28000000</v>
      </c>
      <c r="E2403" s="2" t="s">
        <v>3438</v>
      </c>
      <c r="F2403" s="2">
        <v>60.8</v>
      </c>
      <c r="G2403" s="2">
        <v>39.200000000000003</v>
      </c>
      <c r="H2403" s="2" t="s">
        <v>19</v>
      </c>
      <c r="I2403" s="2">
        <f t="shared" si="74"/>
        <v>1</v>
      </c>
      <c r="J2403" s="2" t="str">
        <f t="shared" si="75"/>
        <v/>
      </c>
      <c r="K2403" s="2">
        <v>2018</v>
      </c>
      <c r="L2403" s="2" t="s">
        <v>21</v>
      </c>
    </row>
    <row r="2404" spans="1:12" x14ac:dyDescent="0.2">
      <c r="A2404" s="1" t="s">
        <v>13</v>
      </c>
      <c r="B2404" s="2" t="s">
        <v>4367</v>
      </c>
      <c r="C2404" s="2" t="s">
        <v>24</v>
      </c>
      <c r="D2404" s="4">
        <v>83560000</v>
      </c>
      <c r="E2404" s="2" t="s">
        <v>3438</v>
      </c>
      <c r="F2404" s="2">
        <v>60.8</v>
      </c>
      <c r="G2404" s="2">
        <v>39.200000000000003</v>
      </c>
      <c r="H2404" s="2" t="s">
        <v>19</v>
      </c>
      <c r="I2404" s="2">
        <f t="shared" si="74"/>
        <v>1</v>
      </c>
      <c r="J2404" s="2" t="str">
        <f t="shared" si="75"/>
        <v/>
      </c>
      <c r="K2404" s="2">
        <v>2008</v>
      </c>
      <c r="L2404" s="2" t="s">
        <v>21</v>
      </c>
    </row>
    <row r="2405" spans="1:12" x14ac:dyDescent="0.2">
      <c r="A2405" s="1" t="s">
        <v>374</v>
      </c>
      <c r="B2405" s="2" t="s">
        <v>3978</v>
      </c>
      <c r="C2405" s="2" t="s">
        <v>24</v>
      </c>
      <c r="D2405" s="4">
        <v>10000000</v>
      </c>
      <c r="E2405" s="2" t="s">
        <v>3438</v>
      </c>
      <c r="F2405" s="2">
        <v>60.8</v>
      </c>
      <c r="G2405" s="2">
        <v>39.200000000000003</v>
      </c>
      <c r="H2405" s="2" t="s">
        <v>19</v>
      </c>
      <c r="I2405" s="2">
        <f t="shared" si="74"/>
        <v>1</v>
      </c>
      <c r="J2405" s="2" t="str">
        <f t="shared" si="75"/>
        <v/>
      </c>
      <c r="K2405" s="2">
        <v>2014</v>
      </c>
      <c r="L2405" s="2" t="s">
        <v>21</v>
      </c>
    </row>
    <row r="2406" spans="1:12" x14ac:dyDescent="0.2">
      <c r="A2406" s="1" t="s">
        <v>374</v>
      </c>
      <c r="B2406" s="2" t="s">
        <v>4642</v>
      </c>
      <c r="C2406" s="2" t="s">
        <v>24</v>
      </c>
      <c r="D2406" s="4">
        <v>1000000</v>
      </c>
      <c r="E2406" s="2" t="s">
        <v>3438</v>
      </c>
      <c r="F2406" s="2">
        <v>60.8</v>
      </c>
      <c r="G2406" s="2">
        <v>39.200000000000003</v>
      </c>
      <c r="H2406" s="2" t="s">
        <v>19</v>
      </c>
      <c r="I2406" s="2">
        <f t="shared" si="74"/>
        <v>1</v>
      </c>
      <c r="J2406" s="2" t="str">
        <f t="shared" si="75"/>
        <v/>
      </c>
      <c r="K2406" s="2">
        <v>2004</v>
      </c>
      <c r="L2406" s="2" t="s">
        <v>49</v>
      </c>
    </row>
    <row r="2407" spans="1:12" x14ac:dyDescent="0.2">
      <c r="A2407" s="1" t="s">
        <v>248</v>
      </c>
      <c r="B2407" s="2" t="s">
        <v>4205</v>
      </c>
      <c r="C2407" s="2" t="s">
        <v>24</v>
      </c>
      <c r="D2407" s="4">
        <v>30000000</v>
      </c>
      <c r="E2407" s="2" t="s">
        <v>3438</v>
      </c>
      <c r="F2407" s="2">
        <v>60.8</v>
      </c>
      <c r="G2407" s="2">
        <v>39.200000000000003</v>
      </c>
      <c r="H2407" s="2" t="s">
        <v>19</v>
      </c>
      <c r="I2407" s="2">
        <f t="shared" si="74"/>
        <v>1</v>
      </c>
      <c r="J2407" s="2" t="str">
        <f t="shared" si="75"/>
        <v/>
      </c>
      <c r="K2407" s="2">
        <v>2010</v>
      </c>
      <c r="L2407" s="2" t="s">
        <v>21</v>
      </c>
    </row>
    <row r="2408" spans="1:12" x14ac:dyDescent="0.2">
      <c r="A2408" s="1" t="s">
        <v>296</v>
      </c>
      <c r="B2408" s="2" t="s">
        <v>3902</v>
      </c>
      <c r="C2408" s="2" t="s">
        <v>24</v>
      </c>
      <c r="D2408" s="4">
        <v>30000000</v>
      </c>
      <c r="E2408" s="2" t="s">
        <v>3438</v>
      </c>
      <c r="F2408" s="2">
        <v>60.8</v>
      </c>
      <c r="G2408" s="2">
        <v>39.200000000000003</v>
      </c>
      <c r="H2408" s="2" t="s">
        <v>19</v>
      </c>
      <c r="I2408" s="2">
        <f t="shared" si="74"/>
        <v>1</v>
      </c>
      <c r="J2408" s="2" t="str">
        <f t="shared" si="75"/>
        <v/>
      </c>
      <c r="K2408" s="2">
        <v>2002</v>
      </c>
      <c r="L2408" s="2" t="s">
        <v>49</v>
      </c>
    </row>
    <row r="2409" spans="1:12" x14ac:dyDescent="0.2">
      <c r="A2409" s="1" t="s">
        <v>363</v>
      </c>
      <c r="B2409" s="2" t="s">
        <v>3570</v>
      </c>
      <c r="C2409" s="2" t="s">
        <v>24</v>
      </c>
      <c r="D2409" s="4">
        <v>144000000</v>
      </c>
      <c r="E2409" s="2" t="s">
        <v>3438</v>
      </c>
      <c r="F2409" s="2">
        <v>60.8</v>
      </c>
      <c r="G2409" s="2">
        <v>39.200000000000003</v>
      </c>
      <c r="H2409" s="2" t="s">
        <v>19</v>
      </c>
      <c r="I2409" s="2">
        <f t="shared" si="74"/>
        <v>1</v>
      </c>
      <c r="J2409" s="2" t="str">
        <f t="shared" si="75"/>
        <v/>
      </c>
      <c r="K2409" s="2">
        <v>2014</v>
      </c>
      <c r="L2409" s="2" t="s">
        <v>21</v>
      </c>
    </row>
    <row r="2410" spans="1:12" x14ac:dyDescent="0.2">
      <c r="A2410" s="1" t="s">
        <v>293</v>
      </c>
      <c r="B2410" s="2" t="s">
        <v>3910</v>
      </c>
      <c r="C2410" s="2" t="s">
        <v>24</v>
      </c>
      <c r="D2410" s="4">
        <v>114000000</v>
      </c>
      <c r="E2410" s="2" t="s">
        <v>3438</v>
      </c>
      <c r="F2410" s="2">
        <v>60.8</v>
      </c>
      <c r="G2410" s="2">
        <v>39.200000000000003</v>
      </c>
      <c r="H2410" s="2" t="s">
        <v>19</v>
      </c>
      <c r="I2410" s="2">
        <f t="shared" si="74"/>
        <v>1</v>
      </c>
      <c r="J2410" s="2" t="str">
        <f t="shared" si="75"/>
        <v/>
      </c>
      <c r="K2410" s="2">
        <v>2006</v>
      </c>
      <c r="L2410" s="2" t="s">
        <v>21</v>
      </c>
    </row>
    <row r="2411" spans="1:12" x14ac:dyDescent="0.2">
      <c r="A2411" s="1" t="s">
        <v>223</v>
      </c>
      <c r="B2411" s="2" t="s">
        <v>966</v>
      </c>
      <c r="C2411" s="2" t="s">
        <v>15</v>
      </c>
      <c r="D2411" s="2" t="s">
        <v>3196</v>
      </c>
      <c r="E2411" s="2" t="s">
        <v>2175</v>
      </c>
      <c r="F2411" s="2">
        <v>60.8</v>
      </c>
      <c r="G2411" s="2">
        <v>39.200000000000003</v>
      </c>
      <c r="H2411" s="2" t="s">
        <v>19</v>
      </c>
      <c r="I2411" s="2">
        <f t="shared" si="74"/>
        <v>1</v>
      </c>
      <c r="J2411" s="2" t="str">
        <f t="shared" si="75"/>
        <v/>
      </c>
      <c r="K2411" s="2">
        <v>1990</v>
      </c>
      <c r="L2411" s="2" t="s">
        <v>21</v>
      </c>
    </row>
    <row r="2412" spans="1:12" x14ac:dyDescent="0.2">
      <c r="A2412" s="1" t="s">
        <v>223</v>
      </c>
      <c r="B2412" s="2" t="s">
        <v>3487</v>
      </c>
      <c r="C2412" s="2" t="s">
        <v>15</v>
      </c>
      <c r="D2412" s="2" t="s">
        <v>4795</v>
      </c>
      <c r="E2412" s="2" t="s">
        <v>3438</v>
      </c>
      <c r="F2412" s="2">
        <v>60.8</v>
      </c>
      <c r="G2412" s="2">
        <v>39.200000000000003</v>
      </c>
      <c r="H2412" s="2" t="s">
        <v>19</v>
      </c>
      <c r="I2412" s="2">
        <f t="shared" si="74"/>
        <v>1</v>
      </c>
      <c r="J2412" s="2" t="str">
        <f t="shared" si="75"/>
        <v/>
      </c>
      <c r="K2412" s="2">
        <v>1990</v>
      </c>
      <c r="L2412" s="2" t="s">
        <v>21</v>
      </c>
    </row>
    <row r="2413" spans="1:12" x14ac:dyDescent="0.2">
      <c r="A2413" s="1" t="s">
        <v>220</v>
      </c>
      <c r="B2413" s="2" t="s">
        <v>221</v>
      </c>
      <c r="C2413" s="2" t="s">
        <v>42</v>
      </c>
      <c r="D2413" s="2" t="s">
        <v>222</v>
      </c>
      <c r="E2413" s="2" t="s">
        <v>144</v>
      </c>
      <c r="F2413" s="2">
        <v>60.8</v>
      </c>
      <c r="G2413" s="2">
        <v>39.200000000000003</v>
      </c>
      <c r="H2413" s="2" t="s">
        <v>26</v>
      </c>
      <c r="I2413" s="2" t="str">
        <f t="shared" si="74"/>
        <v/>
      </c>
      <c r="J2413" s="2">
        <f t="shared" si="75"/>
        <v>1</v>
      </c>
      <c r="K2413" s="2">
        <v>2014</v>
      </c>
      <c r="L2413" s="2" t="s">
        <v>21</v>
      </c>
    </row>
    <row r="2414" spans="1:12" x14ac:dyDescent="0.2">
      <c r="A2414" s="1" t="s">
        <v>108</v>
      </c>
      <c r="B2414" s="2" t="s">
        <v>336</v>
      </c>
      <c r="C2414" s="2" t="s">
        <v>15</v>
      </c>
      <c r="D2414" s="2" t="s">
        <v>2230</v>
      </c>
      <c r="E2414" s="2" t="s">
        <v>2175</v>
      </c>
      <c r="F2414" s="2">
        <v>60.82</v>
      </c>
      <c r="G2414" s="2">
        <v>39.18</v>
      </c>
      <c r="H2414" s="2" t="s">
        <v>19</v>
      </c>
      <c r="I2414" s="2">
        <f t="shared" si="74"/>
        <v>1</v>
      </c>
      <c r="J2414" s="2" t="str">
        <f t="shared" si="75"/>
        <v/>
      </c>
      <c r="K2414" s="2">
        <v>2020</v>
      </c>
      <c r="L2414" s="2" t="s">
        <v>21</v>
      </c>
    </row>
    <row r="2415" spans="1:12" x14ac:dyDescent="0.2">
      <c r="A2415" s="1" t="s">
        <v>32</v>
      </c>
      <c r="B2415" s="2" t="s">
        <v>3584</v>
      </c>
      <c r="C2415" s="2" t="s">
        <v>15</v>
      </c>
      <c r="D2415" s="2" t="s">
        <v>4155</v>
      </c>
      <c r="E2415" s="2" t="s">
        <v>3438</v>
      </c>
      <c r="F2415" s="2">
        <v>60.85</v>
      </c>
      <c r="G2415" s="2">
        <v>39.15</v>
      </c>
      <c r="H2415" s="2" t="s">
        <v>26</v>
      </c>
      <c r="I2415" s="2" t="str">
        <f t="shared" si="74"/>
        <v/>
      </c>
      <c r="J2415" s="2">
        <f t="shared" si="75"/>
        <v>1</v>
      </c>
      <c r="K2415" s="2">
        <v>2013</v>
      </c>
      <c r="L2415" s="2" t="s">
        <v>36</v>
      </c>
    </row>
    <row r="2416" spans="1:12" x14ac:dyDescent="0.2">
      <c r="A2416" s="1" t="s">
        <v>52</v>
      </c>
      <c r="B2416" s="2" t="s">
        <v>4022</v>
      </c>
      <c r="C2416" s="2" t="s">
        <v>24</v>
      </c>
      <c r="D2416" s="4">
        <v>170000000</v>
      </c>
      <c r="E2416" s="2" t="s">
        <v>3438</v>
      </c>
      <c r="F2416" s="2">
        <v>60.86</v>
      </c>
      <c r="G2416" s="2">
        <v>39.14</v>
      </c>
      <c r="H2416" s="2" t="s">
        <v>19</v>
      </c>
      <c r="I2416" s="2">
        <f t="shared" si="74"/>
        <v>1</v>
      </c>
      <c r="J2416" s="2" t="str">
        <f t="shared" si="75"/>
        <v/>
      </c>
      <c r="K2416" s="2">
        <v>2016</v>
      </c>
      <c r="L2416" s="2" t="s">
        <v>49</v>
      </c>
    </row>
    <row r="2417" spans="1:12" x14ac:dyDescent="0.2">
      <c r="A2417" s="1" t="s">
        <v>13</v>
      </c>
      <c r="B2417" s="2" t="s">
        <v>3601</v>
      </c>
      <c r="C2417" s="2" t="s">
        <v>24</v>
      </c>
      <c r="D2417" s="2">
        <v>33800000</v>
      </c>
      <c r="E2417" s="2" t="s">
        <v>3438</v>
      </c>
      <c r="F2417" s="2">
        <v>60.87</v>
      </c>
      <c r="G2417" s="2">
        <v>39.130000000000003</v>
      </c>
      <c r="H2417" s="2" t="s">
        <v>19</v>
      </c>
      <c r="I2417" s="2">
        <f t="shared" si="74"/>
        <v>1</v>
      </c>
      <c r="J2417" s="2" t="str">
        <f t="shared" si="75"/>
        <v/>
      </c>
      <c r="K2417" s="2">
        <v>2020</v>
      </c>
      <c r="L2417" s="2" t="s">
        <v>49</v>
      </c>
    </row>
    <row r="2418" spans="1:12" x14ac:dyDescent="0.2">
      <c r="A2418" s="1" t="s">
        <v>242</v>
      </c>
      <c r="B2418" s="2" t="s">
        <v>1446</v>
      </c>
      <c r="C2418" s="2" t="s">
        <v>15</v>
      </c>
      <c r="D2418" s="2" t="s">
        <v>1447</v>
      </c>
      <c r="E2418" s="2" t="s">
        <v>1444</v>
      </c>
      <c r="F2418" s="2">
        <v>60.9</v>
      </c>
      <c r="G2418" s="2">
        <v>39.1</v>
      </c>
      <c r="H2418" s="2" t="s">
        <v>26</v>
      </c>
      <c r="I2418" s="2" t="str">
        <f t="shared" si="74"/>
        <v/>
      </c>
      <c r="J2418" s="2">
        <f t="shared" si="75"/>
        <v>1</v>
      </c>
      <c r="K2418" s="2">
        <v>1998</v>
      </c>
      <c r="L2418" s="2" t="s">
        <v>49</v>
      </c>
    </row>
    <row r="2419" spans="1:12" x14ac:dyDescent="0.2">
      <c r="A2419" s="1" t="s">
        <v>205</v>
      </c>
      <c r="B2419" s="2" t="s">
        <v>3694</v>
      </c>
      <c r="C2419" s="2" t="s">
        <v>24</v>
      </c>
      <c r="D2419" s="4">
        <v>348000000</v>
      </c>
      <c r="E2419" s="2" t="s">
        <v>3438</v>
      </c>
      <c r="F2419" s="2">
        <v>60.9</v>
      </c>
      <c r="G2419" s="2">
        <v>39.1</v>
      </c>
      <c r="H2419" s="2" t="s">
        <v>19</v>
      </c>
      <c r="I2419" s="2">
        <f t="shared" si="74"/>
        <v>1</v>
      </c>
      <c r="J2419" s="2" t="str">
        <f t="shared" si="75"/>
        <v/>
      </c>
      <c r="K2419" s="2">
        <v>2010</v>
      </c>
      <c r="L2419" s="2" t="s">
        <v>49</v>
      </c>
    </row>
    <row r="2420" spans="1:12" x14ac:dyDescent="0.2">
      <c r="A2420" s="1" t="s">
        <v>280</v>
      </c>
      <c r="B2420" s="2" t="s">
        <v>3491</v>
      </c>
      <c r="C2420" s="2" t="s">
        <v>24</v>
      </c>
      <c r="D2420" s="4">
        <v>40000000</v>
      </c>
      <c r="E2420" s="2" t="s">
        <v>3438</v>
      </c>
      <c r="F2420" s="2">
        <v>60.9</v>
      </c>
      <c r="G2420" s="2">
        <v>39.1</v>
      </c>
      <c r="H2420" s="2" t="s">
        <v>19</v>
      </c>
      <c r="I2420" s="2">
        <f t="shared" si="74"/>
        <v>1</v>
      </c>
      <c r="J2420" s="2" t="str">
        <f t="shared" si="75"/>
        <v/>
      </c>
      <c r="K2420" s="2">
        <v>2004</v>
      </c>
      <c r="L2420" s="2" t="s">
        <v>49</v>
      </c>
    </row>
    <row r="2421" spans="1:12" x14ac:dyDescent="0.2">
      <c r="A2421" s="1" t="s">
        <v>66</v>
      </c>
      <c r="B2421" s="2" t="s">
        <v>922</v>
      </c>
      <c r="C2421" s="2" t="s">
        <v>15</v>
      </c>
      <c r="D2421" s="2" t="s">
        <v>1739</v>
      </c>
      <c r="E2421" s="2" t="s">
        <v>1692</v>
      </c>
      <c r="F2421" s="2">
        <v>60.9</v>
      </c>
      <c r="G2421" s="2">
        <v>39.1</v>
      </c>
      <c r="H2421" s="2" t="s">
        <v>26</v>
      </c>
      <c r="I2421" s="2" t="str">
        <f t="shared" si="74"/>
        <v/>
      </c>
      <c r="J2421" s="2">
        <f t="shared" si="75"/>
        <v>1</v>
      </c>
      <c r="K2421" s="2">
        <v>2012</v>
      </c>
      <c r="L2421" s="2" t="s">
        <v>49</v>
      </c>
    </row>
    <row r="2422" spans="1:12" x14ac:dyDescent="0.2">
      <c r="A2422" s="1" t="s">
        <v>290</v>
      </c>
      <c r="B2422" s="2" t="s">
        <v>291</v>
      </c>
      <c r="C2422" s="2" t="s">
        <v>42</v>
      </c>
      <c r="D2422" s="2" t="s">
        <v>292</v>
      </c>
      <c r="E2422" s="2" t="s">
        <v>144</v>
      </c>
      <c r="F2422" s="2">
        <v>60.9</v>
      </c>
      <c r="G2422" s="2">
        <v>39.1</v>
      </c>
      <c r="H2422" s="2" t="s">
        <v>26</v>
      </c>
      <c r="I2422" s="2" t="str">
        <f t="shared" si="74"/>
        <v/>
      </c>
      <c r="J2422" s="2">
        <f t="shared" si="75"/>
        <v>1</v>
      </c>
      <c r="K2422" s="2">
        <v>2006</v>
      </c>
      <c r="L2422" s="2" t="s">
        <v>21</v>
      </c>
    </row>
    <row r="2423" spans="1:12" x14ac:dyDescent="0.2">
      <c r="A2423" s="1" t="s">
        <v>290</v>
      </c>
      <c r="B2423" s="2" t="s">
        <v>3671</v>
      </c>
      <c r="C2423" s="2" t="s">
        <v>24</v>
      </c>
      <c r="D2423" s="4">
        <v>16500000</v>
      </c>
      <c r="E2423" s="2" t="s">
        <v>3438</v>
      </c>
      <c r="F2423" s="2">
        <v>60.9</v>
      </c>
      <c r="G2423" s="2">
        <v>39.1</v>
      </c>
      <c r="H2423" s="2" t="s">
        <v>26</v>
      </c>
      <c r="I2423" s="2" t="str">
        <f t="shared" si="74"/>
        <v/>
      </c>
      <c r="J2423" s="2">
        <f t="shared" si="75"/>
        <v>1</v>
      </c>
      <c r="K2423" s="2">
        <v>2002</v>
      </c>
      <c r="L2423" s="2" t="s">
        <v>21</v>
      </c>
    </row>
    <row r="2424" spans="1:12" x14ac:dyDescent="0.2">
      <c r="A2424" s="1" t="s">
        <v>217</v>
      </c>
      <c r="B2424" s="2" t="s">
        <v>5697</v>
      </c>
      <c r="C2424" s="2" t="s">
        <v>24</v>
      </c>
      <c r="D2424" s="4">
        <v>265000000</v>
      </c>
      <c r="E2424" s="2" t="s">
        <v>5690</v>
      </c>
      <c r="F2424" s="2">
        <v>60.9</v>
      </c>
      <c r="G2424" s="2">
        <v>39.1</v>
      </c>
      <c r="H2424" s="2" t="s">
        <v>19</v>
      </c>
      <c r="I2424" s="2">
        <f t="shared" si="74"/>
        <v>1</v>
      </c>
      <c r="J2424" s="2" t="str">
        <f t="shared" si="75"/>
        <v/>
      </c>
      <c r="K2424" s="2">
        <v>2002</v>
      </c>
      <c r="L2424" s="2" t="s">
        <v>49</v>
      </c>
    </row>
    <row r="2425" spans="1:12" x14ac:dyDescent="0.2">
      <c r="A2425" s="1" t="s">
        <v>100</v>
      </c>
      <c r="B2425" s="2" t="s">
        <v>518</v>
      </c>
      <c r="C2425" s="2" t="s">
        <v>42</v>
      </c>
      <c r="D2425" s="2" t="s">
        <v>509</v>
      </c>
      <c r="E2425" s="2" t="s">
        <v>395</v>
      </c>
      <c r="F2425" s="2">
        <v>60.9</v>
      </c>
      <c r="G2425" s="2">
        <v>39.1</v>
      </c>
      <c r="H2425" s="2" t="s">
        <v>19</v>
      </c>
      <c r="I2425" s="2">
        <f t="shared" si="74"/>
        <v>1</v>
      </c>
      <c r="J2425" s="2" t="str">
        <f t="shared" si="75"/>
        <v/>
      </c>
      <c r="K2425" s="2">
        <v>2014</v>
      </c>
      <c r="L2425" s="2" t="s">
        <v>21</v>
      </c>
    </row>
    <row r="2426" spans="1:12" x14ac:dyDescent="0.2">
      <c r="A2426" s="1" t="s">
        <v>45</v>
      </c>
      <c r="B2426" s="2" t="s">
        <v>3525</v>
      </c>
      <c r="C2426" s="2" t="s">
        <v>24</v>
      </c>
      <c r="D2426" s="2">
        <v>150000000</v>
      </c>
      <c r="E2426" s="2" t="s">
        <v>3438</v>
      </c>
      <c r="F2426" s="2">
        <v>60.93</v>
      </c>
      <c r="G2426" s="2">
        <v>39.07</v>
      </c>
      <c r="H2426" s="2" t="s">
        <v>19</v>
      </c>
      <c r="I2426" s="2">
        <f t="shared" si="74"/>
        <v>1</v>
      </c>
      <c r="J2426" s="2" t="str">
        <f t="shared" si="75"/>
        <v/>
      </c>
      <c r="K2426" s="2">
        <v>2020</v>
      </c>
      <c r="L2426" s="2" t="s">
        <v>21</v>
      </c>
    </row>
    <row r="2427" spans="1:12" x14ac:dyDescent="0.2">
      <c r="A2427" s="1" t="s">
        <v>52</v>
      </c>
      <c r="B2427" s="2" t="s">
        <v>2916</v>
      </c>
      <c r="C2427" s="2" t="s">
        <v>15</v>
      </c>
      <c r="D2427" s="2" t="s">
        <v>4359</v>
      </c>
      <c r="E2427" s="2" t="s">
        <v>3438</v>
      </c>
      <c r="F2427" s="2">
        <v>69.069999999999993</v>
      </c>
      <c r="G2427" s="2">
        <v>39.03</v>
      </c>
      <c r="H2427" s="2" t="s">
        <v>19</v>
      </c>
      <c r="I2427" s="2">
        <f t="shared" si="74"/>
        <v>1</v>
      </c>
      <c r="J2427" s="2" t="str">
        <f t="shared" si="75"/>
        <v/>
      </c>
      <c r="K2427" s="2">
        <v>2009</v>
      </c>
      <c r="L2427" s="2" t="s">
        <v>36</v>
      </c>
    </row>
    <row r="2428" spans="1:12" x14ac:dyDescent="0.2">
      <c r="A2428" s="1" t="s">
        <v>242</v>
      </c>
      <c r="B2428" s="2" t="s">
        <v>482</v>
      </c>
      <c r="C2428" s="2" t="s">
        <v>15</v>
      </c>
      <c r="D2428" s="2" t="s">
        <v>2842</v>
      </c>
      <c r="E2428" s="2" t="s">
        <v>2175</v>
      </c>
      <c r="F2428" s="2">
        <v>61</v>
      </c>
      <c r="G2428" s="2">
        <v>39</v>
      </c>
      <c r="H2428" s="2" t="s">
        <v>19</v>
      </c>
      <c r="I2428" s="2">
        <f t="shared" si="74"/>
        <v>1</v>
      </c>
      <c r="J2428" s="2" t="str">
        <f t="shared" si="75"/>
        <v/>
      </c>
      <c r="K2428" s="2">
        <v>2016</v>
      </c>
      <c r="L2428" s="2" t="s">
        <v>21</v>
      </c>
    </row>
    <row r="2429" spans="1:12" x14ac:dyDescent="0.2">
      <c r="A2429" s="1" t="s">
        <v>141</v>
      </c>
      <c r="B2429" s="2" t="s">
        <v>5146</v>
      </c>
      <c r="C2429" s="2" t="s">
        <v>15</v>
      </c>
      <c r="D2429" s="2" t="s">
        <v>5662</v>
      </c>
      <c r="E2429" s="2" t="s">
        <v>4991</v>
      </c>
      <c r="F2429" s="2">
        <v>61</v>
      </c>
      <c r="G2429" s="2">
        <v>39</v>
      </c>
      <c r="H2429" s="2" t="s">
        <v>26</v>
      </c>
      <c r="I2429" s="2" t="str">
        <f t="shared" si="74"/>
        <v/>
      </c>
      <c r="J2429" s="2">
        <f t="shared" si="75"/>
        <v>1</v>
      </c>
      <c r="K2429" s="2">
        <v>1998</v>
      </c>
      <c r="L2429" s="2" t="s">
        <v>49</v>
      </c>
    </row>
    <row r="2430" spans="1:12" x14ac:dyDescent="0.2">
      <c r="A2430" s="1" t="s">
        <v>205</v>
      </c>
      <c r="B2430" s="2" t="s">
        <v>1632</v>
      </c>
      <c r="C2430" s="2" t="s">
        <v>15</v>
      </c>
      <c r="D2430" s="2" t="s">
        <v>1943</v>
      </c>
      <c r="E2430" s="2" t="s">
        <v>1811</v>
      </c>
      <c r="F2430" s="2">
        <v>61</v>
      </c>
      <c r="G2430" s="2">
        <v>39</v>
      </c>
      <c r="H2430" s="2" t="s">
        <v>26</v>
      </c>
      <c r="I2430" s="2" t="str">
        <f t="shared" si="74"/>
        <v/>
      </c>
      <c r="J2430" s="2">
        <f t="shared" si="75"/>
        <v>1</v>
      </c>
      <c r="K2430" s="2">
        <v>1994</v>
      </c>
      <c r="L2430" s="2" t="s">
        <v>21</v>
      </c>
    </row>
    <row r="2431" spans="1:12" x14ac:dyDescent="0.2">
      <c r="A2431" s="1" t="s">
        <v>60</v>
      </c>
      <c r="B2431" s="2" t="s">
        <v>267</v>
      </c>
      <c r="C2431" s="2" t="s">
        <v>15</v>
      </c>
      <c r="D2431" s="2" t="s">
        <v>1599</v>
      </c>
      <c r="E2431" s="2" t="s">
        <v>2175</v>
      </c>
      <c r="F2431" s="2">
        <v>61</v>
      </c>
      <c r="G2431" s="2">
        <v>39</v>
      </c>
      <c r="H2431" s="2" t="s">
        <v>19</v>
      </c>
      <c r="I2431" s="2">
        <f t="shared" si="74"/>
        <v>1</v>
      </c>
      <c r="J2431" s="2" t="str">
        <f t="shared" si="75"/>
        <v/>
      </c>
      <c r="K2431" s="2">
        <v>1988</v>
      </c>
      <c r="L2431" s="2" t="s">
        <v>21</v>
      </c>
    </row>
    <row r="2432" spans="1:12" x14ac:dyDescent="0.2">
      <c r="A2432" s="1" t="s">
        <v>22</v>
      </c>
      <c r="B2432" s="2" t="s">
        <v>3544</v>
      </c>
      <c r="C2432" s="2" t="s">
        <v>24</v>
      </c>
      <c r="D2432" s="4">
        <v>128000000</v>
      </c>
      <c r="E2432" s="2" t="s">
        <v>3438</v>
      </c>
      <c r="F2432" s="2">
        <v>61</v>
      </c>
      <c r="G2432" s="2">
        <v>39</v>
      </c>
      <c r="H2432" s="2" t="s">
        <v>19</v>
      </c>
      <c r="I2432" s="2">
        <f t="shared" si="74"/>
        <v>1</v>
      </c>
      <c r="J2432" s="2" t="str">
        <f t="shared" si="75"/>
        <v/>
      </c>
      <c r="K2432" s="2">
        <v>2006</v>
      </c>
      <c r="L2432" s="2" t="s">
        <v>49</v>
      </c>
    </row>
    <row r="2433" spans="1:12" x14ac:dyDescent="0.2">
      <c r="A2433" s="1" t="s">
        <v>22</v>
      </c>
      <c r="B2433" s="2" t="s">
        <v>4174</v>
      </c>
      <c r="C2433" s="2" t="s">
        <v>24</v>
      </c>
      <c r="D2433" s="4">
        <v>75000000</v>
      </c>
      <c r="E2433" s="2" t="s">
        <v>3438</v>
      </c>
      <c r="F2433" s="2">
        <v>61</v>
      </c>
      <c r="G2433" s="2">
        <v>39</v>
      </c>
      <c r="H2433" s="2" t="s">
        <v>26</v>
      </c>
      <c r="I2433" s="2" t="str">
        <f t="shared" si="74"/>
        <v/>
      </c>
      <c r="J2433" s="2">
        <f t="shared" si="75"/>
        <v>1</v>
      </c>
      <c r="K2433" s="2">
        <v>1998</v>
      </c>
      <c r="L2433" s="2" t="s">
        <v>49</v>
      </c>
    </row>
    <row r="2434" spans="1:12" x14ac:dyDescent="0.2">
      <c r="A2434" s="1" t="s">
        <v>79</v>
      </c>
      <c r="B2434" s="2" t="s">
        <v>5575</v>
      </c>
      <c r="C2434" s="2" t="s">
        <v>15</v>
      </c>
      <c r="D2434" s="2" t="s">
        <v>5577</v>
      </c>
      <c r="E2434" s="2" t="s">
        <v>4991</v>
      </c>
      <c r="F2434" s="2">
        <v>61</v>
      </c>
      <c r="G2434" s="2">
        <v>39</v>
      </c>
      <c r="H2434" s="2" t="s">
        <v>26</v>
      </c>
      <c r="I2434" s="2" t="str">
        <f t="shared" ref="I2434:I2497" si="76" xml:space="preserve"> IF(H2434="Pass", 1, "")</f>
        <v/>
      </c>
      <c r="J2434" s="2">
        <f t="shared" ref="J2434:J2497" si="77" xml:space="preserve"> IF(H2434="Fail", 1, "")</f>
        <v>1</v>
      </c>
      <c r="K2434" s="2">
        <v>2002</v>
      </c>
      <c r="L2434" s="2" t="s">
        <v>21</v>
      </c>
    </row>
    <row r="2435" spans="1:12" x14ac:dyDescent="0.2">
      <c r="A2435" s="1" t="s">
        <v>293</v>
      </c>
      <c r="B2435" s="2" t="s">
        <v>3910</v>
      </c>
      <c r="C2435" s="2" t="s">
        <v>24</v>
      </c>
      <c r="D2435" s="4">
        <v>122000000</v>
      </c>
      <c r="E2435" s="2" t="s">
        <v>3438</v>
      </c>
      <c r="F2435" s="2">
        <v>61</v>
      </c>
      <c r="G2435" s="2">
        <v>39</v>
      </c>
      <c r="H2435" s="2" t="s">
        <v>26</v>
      </c>
      <c r="I2435" s="2" t="str">
        <f t="shared" si="76"/>
        <v/>
      </c>
      <c r="J2435" s="2">
        <f t="shared" si="77"/>
        <v>1</v>
      </c>
      <c r="K2435" s="2">
        <v>1998</v>
      </c>
      <c r="L2435" s="2" t="s">
        <v>21</v>
      </c>
    </row>
    <row r="2436" spans="1:12" x14ac:dyDescent="0.2">
      <c r="A2436" s="1" t="s">
        <v>91</v>
      </c>
      <c r="B2436" s="2" t="s">
        <v>1114</v>
      </c>
      <c r="C2436" s="2" t="s">
        <v>15</v>
      </c>
      <c r="D2436" s="2" t="s">
        <v>5677</v>
      </c>
      <c r="E2436" s="2" t="s">
        <v>4991</v>
      </c>
      <c r="F2436" s="2">
        <v>61</v>
      </c>
      <c r="G2436" s="2">
        <v>39</v>
      </c>
      <c r="H2436" s="2" t="s">
        <v>26</v>
      </c>
      <c r="I2436" s="2" t="str">
        <f t="shared" si="76"/>
        <v/>
      </c>
      <c r="J2436" s="2">
        <f t="shared" si="77"/>
        <v>1</v>
      </c>
      <c r="K2436" s="2">
        <v>1988</v>
      </c>
      <c r="L2436" s="2" t="s">
        <v>21</v>
      </c>
    </row>
    <row r="2437" spans="1:12" x14ac:dyDescent="0.2">
      <c r="A2437" s="1" t="s">
        <v>32</v>
      </c>
      <c r="B2437" s="2" t="s">
        <v>462</v>
      </c>
      <c r="C2437" s="2" t="s">
        <v>15</v>
      </c>
      <c r="D2437" s="2" t="s">
        <v>1154</v>
      </c>
      <c r="E2437" s="2" t="s">
        <v>395</v>
      </c>
      <c r="F2437" s="2">
        <v>61</v>
      </c>
      <c r="G2437" s="2">
        <v>39</v>
      </c>
      <c r="H2437" s="2" t="s">
        <v>26</v>
      </c>
      <c r="I2437" s="2" t="str">
        <f t="shared" si="76"/>
        <v/>
      </c>
      <c r="J2437" s="2">
        <f t="shared" si="77"/>
        <v>1</v>
      </c>
      <c r="K2437" s="2">
        <v>2002</v>
      </c>
      <c r="L2437" s="2" t="s">
        <v>21</v>
      </c>
    </row>
    <row r="2438" spans="1:12" x14ac:dyDescent="0.2">
      <c r="A2438" s="1" t="s">
        <v>23</v>
      </c>
      <c r="B2438" s="2" t="s">
        <v>23</v>
      </c>
      <c r="C2438" s="2" t="s">
        <v>24</v>
      </c>
      <c r="D2438" s="4">
        <v>817000000</v>
      </c>
      <c r="E2438" s="2" t="s">
        <v>1956</v>
      </c>
      <c r="F2438" s="2">
        <v>61</v>
      </c>
      <c r="G2438" s="2">
        <v>39</v>
      </c>
      <c r="H2438" s="2" t="s">
        <v>19</v>
      </c>
      <c r="I2438" s="2">
        <f t="shared" si="76"/>
        <v>1</v>
      </c>
      <c r="J2438" s="2" t="str">
        <f t="shared" si="77"/>
        <v/>
      </c>
      <c r="K2438" s="2">
        <v>1988</v>
      </c>
      <c r="L2438" s="2" t="s">
        <v>21</v>
      </c>
    </row>
    <row r="2439" spans="1:12" x14ac:dyDescent="0.2">
      <c r="A2439" s="1" t="s">
        <v>23</v>
      </c>
      <c r="B2439" s="2" t="s">
        <v>23</v>
      </c>
      <c r="C2439" s="2" t="s">
        <v>24</v>
      </c>
      <c r="D2439" s="4">
        <v>800000000</v>
      </c>
      <c r="E2439" s="2" t="s">
        <v>3438</v>
      </c>
      <c r="F2439" s="2">
        <v>61</v>
      </c>
      <c r="G2439" s="2">
        <v>39</v>
      </c>
      <c r="H2439" s="2" t="s">
        <v>19</v>
      </c>
      <c r="I2439" s="2">
        <f t="shared" si="76"/>
        <v>1</v>
      </c>
      <c r="J2439" s="2" t="str">
        <f t="shared" si="77"/>
        <v/>
      </c>
      <c r="K2439" s="2">
        <v>1988</v>
      </c>
      <c r="L2439" s="2" t="s">
        <v>21</v>
      </c>
    </row>
    <row r="2440" spans="1:12" x14ac:dyDescent="0.2">
      <c r="A2440" s="1" t="s">
        <v>23</v>
      </c>
      <c r="B2440" s="2" t="s">
        <v>23</v>
      </c>
      <c r="C2440" s="2" t="s">
        <v>24</v>
      </c>
      <c r="D2440" s="4">
        <v>800000000</v>
      </c>
      <c r="E2440" s="2" t="s">
        <v>3438</v>
      </c>
      <c r="F2440" s="2">
        <v>61</v>
      </c>
      <c r="G2440" s="2">
        <v>39</v>
      </c>
      <c r="H2440" s="2" t="s">
        <v>19</v>
      </c>
      <c r="I2440" s="2">
        <f t="shared" si="76"/>
        <v>1</v>
      </c>
      <c r="J2440" s="2" t="str">
        <f t="shared" si="77"/>
        <v/>
      </c>
      <c r="K2440" s="2">
        <v>1986</v>
      </c>
      <c r="L2440" s="2" t="s">
        <v>21</v>
      </c>
    </row>
    <row r="2441" spans="1:12" x14ac:dyDescent="0.2">
      <c r="A2441" s="1" t="s">
        <v>66</v>
      </c>
      <c r="B2441" s="2" t="s">
        <v>1022</v>
      </c>
      <c r="C2441" s="2" t="s">
        <v>24</v>
      </c>
      <c r="D2441" s="4">
        <v>88000000</v>
      </c>
      <c r="E2441" s="2" t="s">
        <v>4991</v>
      </c>
      <c r="F2441" s="2">
        <v>61.01</v>
      </c>
      <c r="G2441" s="2">
        <v>38.99</v>
      </c>
      <c r="H2441" s="2" t="s">
        <v>26</v>
      </c>
      <c r="I2441" s="2" t="str">
        <f t="shared" si="76"/>
        <v/>
      </c>
      <c r="J2441" s="2">
        <f t="shared" si="77"/>
        <v>1</v>
      </c>
      <c r="K2441" s="2">
        <v>2009</v>
      </c>
      <c r="L2441" s="2" t="s">
        <v>36</v>
      </c>
    </row>
    <row r="2442" spans="1:12" x14ac:dyDescent="0.2">
      <c r="A2442" s="1" t="s">
        <v>363</v>
      </c>
      <c r="B2442" s="2" t="s">
        <v>834</v>
      </c>
      <c r="C2442" s="2" t="s">
        <v>15</v>
      </c>
      <c r="D2442" s="2" t="s">
        <v>2766</v>
      </c>
      <c r="E2442" s="2" t="s">
        <v>2175</v>
      </c>
      <c r="F2442" s="2">
        <v>61.02</v>
      </c>
      <c r="G2442" s="2">
        <v>38.979999999999997</v>
      </c>
      <c r="H2442" s="2" t="s">
        <v>19</v>
      </c>
      <c r="I2442" s="2">
        <f t="shared" si="76"/>
        <v>1</v>
      </c>
      <c r="J2442" s="2" t="str">
        <f t="shared" si="77"/>
        <v/>
      </c>
      <c r="K2442" s="2">
        <v>2016</v>
      </c>
      <c r="L2442" s="2" t="s">
        <v>21</v>
      </c>
    </row>
    <row r="2443" spans="1:12" x14ac:dyDescent="0.2">
      <c r="A2443" s="1" t="s">
        <v>205</v>
      </c>
      <c r="B2443" s="2" t="s">
        <v>3874</v>
      </c>
      <c r="C2443" s="2" t="s">
        <v>24</v>
      </c>
      <c r="D2443" s="4">
        <v>122000000</v>
      </c>
      <c r="E2443" s="2" t="s">
        <v>3438</v>
      </c>
      <c r="F2443" s="2">
        <v>61.04</v>
      </c>
      <c r="G2443" s="2">
        <v>38.96</v>
      </c>
      <c r="H2443" s="2" t="s">
        <v>19</v>
      </c>
      <c r="I2443" s="2">
        <f t="shared" si="76"/>
        <v>1</v>
      </c>
      <c r="J2443" s="2" t="str">
        <f t="shared" si="77"/>
        <v/>
      </c>
      <c r="K2443" s="2">
        <v>2016</v>
      </c>
      <c r="L2443" s="2" t="s">
        <v>21</v>
      </c>
    </row>
    <row r="2444" spans="1:12" x14ac:dyDescent="0.2">
      <c r="A2444" s="1" t="s">
        <v>374</v>
      </c>
      <c r="B2444" s="2" t="s">
        <v>3830</v>
      </c>
      <c r="C2444" s="2" t="s">
        <v>24</v>
      </c>
      <c r="D2444" s="4">
        <v>23800000</v>
      </c>
      <c r="E2444" s="2" t="s">
        <v>3438</v>
      </c>
      <c r="F2444" s="2">
        <v>61.04</v>
      </c>
      <c r="G2444" s="2">
        <v>38.96</v>
      </c>
      <c r="H2444" s="2" t="s">
        <v>19</v>
      </c>
      <c r="I2444" s="2">
        <f t="shared" si="76"/>
        <v>1</v>
      </c>
      <c r="J2444" s="2" t="str">
        <f t="shared" si="77"/>
        <v/>
      </c>
      <c r="K2444" s="2">
        <v>2013</v>
      </c>
      <c r="L2444" s="2" t="s">
        <v>36</v>
      </c>
    </row>
    <row r="2445" spans="1:12" x14ac:dyDescent="0.2">
      <c r="A2445" s="1" t="s">
        <v>177</v>
      </c>
      <c r="B2445" s="2" t="s">
        <v>4029</v>
      </c>
      <c r="C2445" s="2" t="s">
        <v>24</v>
      </c>
      <c r="D2445" s="4">
        <v>6500000</v>
      </c>
      <c r="E2445" s="2" t="s">
        <v>3438</v>
      </c>
      <c r="F2445" s="2">
        <v>61.07</v>
      </c>
      <c r="G2445" s="2">
        <v>38.93</v>
      </c>
      <c r="H2445" s="2" t="s">
        <v>19</v>
      </c>
      <c r="I2445" s="2">
        <f t="shared" si="76"/>
        <v>1</v>
      </c>
      <c r="J2445" s="2" t="str">
        <f t="shared" si="77"/>
        <v/>
      </c>
      <c r="K2445" s="2">
        <v>2016</v>
      </c>
      <c r="L2445" s="2" t="s">
        <v>49</v>
      </c>
    </row>
    <row r="2446" spans="1:12" x14ac:dyDescent="0.2">
      <c r="A2446" s="1" t="s">
        <v>220</v>
      </c>
      <c r="B2446" s="2" t="s">
        <v>1480</v>
      </c>
      <c r="C2446" s="2" t="s">
        <v>1481</v>
      </c>
      <c r="D2446" s="2" t="s">
        <v>1482</v>
      </c>
      <c r="E2446" s="2" t="s">
        <v>1474</v>
      </c>
      <c r="F2446" s="2">
        <v>61.09</v>
      </c>
      <c r="G2446" s="2">
        <v>38.909999999999997</v>
      </c>
      <c r="H2446" s="2" t="s">
        <v>26</v>
      </c>
      <c r="I2446" s="2" t="str">
        <f t="shared" si="76"/>
        <v/>
      </c>
      <c r="J2446" s="2">
        <f t="shared" si="77"/>
        <v>1</v>
      </c>
      <c r="K2446" s="2">
        <v>2016</v>
      </c>
      <c r="L2446" s="2" t="s">
        <v>21</v>
      </c>
    </row>
    <row r="2447" spans="1:12" x14ac:dyDescent="0.2">
      <c r="A2447" s="1" t="s">
        <v>242</v>
      </c>
      <c r="B2447" s="2" t="s">
        <v>751</v>
      </c>
      <c r="C2447" s="2" t="s">
        <v>42</v>
      </c>
      <c r="D2447" s="2" t="s">
        <v>752</v>
      </c>
      <c r="E2447" s="2" t="s">
        <v>395</v>
      </c>
      <c r="F2447" s="2">
        <v>61.1</v>
      </c>
      <c r="G2447" s="2">
        <v>38.9</v>
      </c>
      <c r="H2447" s="2" t="s">
        <v>19</v>
      </c>
      <c r="I2447" s="2">
        <f t="shared" si="76"/>
        <v>1</v>
      </c>
      <c r="J2447" s="2" t="str">
        <f t="shared" si="77"/>
        <v/>
      </c>
      <c r="K2447" s="2">
        <v>2010</v>
      </c>
      <c r="L2447" s="2" t="s">
        <v>21</v>
      </c>
    </row>
    <row r="2448" spans="1:12" x14ac:dyDescent="0.2">
      <c r="A2448" s="1" t="s">
        <v>242</v>
      </c>
      <c r="B2448" s="2" t="s">
        <v>243</v>
      </c>
      <c r="C2448" s="2" t="s">
        <v>15</v>
      </c>
      <c r="D2448" s="2" t="s">
        <v>1306</v>
      </c>
      <c r="E2448" s="2" t="s">
        <v>395</v>
      </c>
      <c r="F2448" s="2">
        <v>61.1</v>
      </c>
      <c r="G2448" s="2">
        <v>38.9</v>
      </c>
      <c r="H2448" s="2" t="s">
        <v>19</v>
      </c>
      <c r="I2448" s="2">
        <f t="shared" si="76"/>
        <v>1</v>
      </c>
      <c r="J2448" s="2" t="str">
        <f t="shared" si="77"/>
        <v/>
      </c>
      <c r="K2448" s="2">
        <v>1998</v>
      </c>
      <c r="L2448" s="2" t="s">
        <v>21</v>
      </c>
    </row>
    <row r="2449" spans="1:12" x14ac:dyDescent="0.2">
      <c r="A2449" s="1" t="s">
        <v>205</v>
      </c>
      <c r="B2449" s="2" t="s">
        <v>1593</v>
      </c>
      <c r="C2449" s="2" t="s">
        <v>24</v>
      </c>
      <c r="D2449" s="4">
        <v>21000000</v>
      </c>
      <c r="E2449" s="2" t="s">
        <v>1811</v>
      </c>
      <c r="F2449" s="2">
        <v>61.1</v>
      </c>
      <c r="G2449" s="2">
        <v>38.9</v>
      </c>
      <c r="H2449" s="2" t="s">
        <v>26</v>
      </c>
      <c r="I2449" s="2" t="str">
        <f t="shared" si="76"/>
        <v/>
      </c>
      <c r="J2449" s="2">
        <f t="shared" si="77"/>
        <v>1</v>
      </c>
      <c r="K2449" s="2">
        <v>2005</v>
      </c>
      <c r="L2449" s="2" t="s">
        <v>36</v>
      </c>
    </row>
    <row r="2450" spans="1:12" x14ac:dyDescent="0.2">
      <c r="A2450" s="1" t="s">
        <v>280</v>
      </c>
      <c r="B2450" s="2" t="s">
        <v>4117</v>
      </c>
      <c r="C2450" s="2" t="s">
        <v>24</v>
      </c>
      <c r="D2450" s="4">
        <v>13000000</v>
      </c>
      <c r="E2450" s="2" t="s">
        <v>3438</v>
      </c>
      <c r="F2450" s="2">
        <v>61.2</v>
      </c>
      <c r="G2450" s="2">
        <v>38.9</v>
      </c>
      <c r="H2450" s="2" t="s">
        <v>19</v>
      </c>
      <c r="I2450" s="2">
        <f t="shared" si="76"/>
        <v>1</v>
      </c>
      <c r="J2450" s="2" t="str">
        <f t="shared" si="77"/>
        <v/>
      </c>
      <c r="K2450" s="2">
        <v>2014</v>
      </c>
      <c r="L2450" s="2" t="s">
        <v>21</v>
      </c>
    </row>
    <row r="2451" spans="1:12" x14ac:dyDescent="0.2">
      <c r="A2451" s="1" t="s">
        <v>66</v>
      </c>
      <c r="B2451" s="2" t="s">
        <v>500</v>
      </c>
      <c r="C2451" s="2" t="s">
        <v>42</v>
      </c>
      <c r="D2451" s="2" t="s">
        <v>501</v>
      </c>
      <c r="E2451" s="2" t="s">
        <v>395</v>
      </c>
      <c r="F2451" s="2">
        <v>61.2</v>
      </c>
      <c r="G2451" s="2">
        <v>38.9</v>
      </c>
      <c r="H2451" s="2" t="s">
        <v>19</v>
      </c>
      <c r="I2451" s="2">
        <f t="shared" si="76"/>
        <v>1</v>
      </c>
      <c r="J2451" s="2" t="str">
        <f t="shared" si="77"/>
        <v/>
      </c>
      <c r="K2451" s="2">
        <v>2014</v>
      </c>
      <c r="L2451" s="2" t="s">
        <v>21</v>
      </c>
    </row>
    <row r="2452" spans="1:12" x14ac:dyDescent="0.2">
      <c r="A2452" s="1" t="s">
        <v>290</v>
      </c>
      <c r="B2452" s="2" t="s">
        <v>3515</v>
      </c>
      <c r="C2452" s="2" t="s">
        <v>24</v>
      </c>
      <c r="D2452" s="4">
        <v>1950000</v>
      </c>
      <c r="E2452" s="2" t="s">
        <v>3438</v>
      </c>
      <c r="F2452" s="2">
        <v>61.1</v>
      </c>
      <c r="G2452" s="2">
        <v>38.9</v>
      </c>
      <c r="H2452" s="2" t="s">
        <v>19</v>
      </c>
      <c r="I2452" s="2">
        <f t="shared" si="76"/>
        <v>1</v>
      </c>
      <c r="J2452" s="2" t="str">
        <f t="shared" si="77"/>
        <v/>
      </c>
      <c r="K2452" s="2">
        <v>2001</v>
      </c>
      <c r="L2452" s="2" t="s">
        <v>36</v>
      </c>
    </row>
    <row r="2453" spans="1:12" x14ac:dyDescent="0.2">
      <c r="A2453" s="1" t="s">
        <v>374</v>
      </c>
      <c r="B2453" s="2" t="s">
        <v>451</v>
      </c>
      <c r="C2453" s="2" t="s">
        <v>15</v>
      </c>
      <c r="D2453" s="2" t="s">
        <v>453</v>
      </c>
      <c r="E2453" s="2" t="s">
        <v>395</v>
      </c>
      <c r="F2453" s="2">
        <v>61.1</v>
      </c>
      <c r="G2453" s="2">
        <v>38.9</v>
      </c>
      <c r="H2453" s="2" t="s">
        <v>19</v>
      </c>
      <c r="I2453" s="2">
        <f t="shared" si="76"/>
        <v>1</v>
      </c>
      <c r="J2453" s="2" t="str">
        <f t="shared" si="77"/>
        <v/>
      </c>
      <c r="K2453" s="2">
        <v>2014</v>
      </c>
      <c r="L2453" s="2" t="s">
        <v>21</v>
      </c>
    </row>
    <row r="2454" spans="1:12" x14ac:dyDescent="0.2">
      <c r="A2454" s="1" t="s">
        <v>374</v>
      </c>
      <c r="B2454" s="2" t="s">
        <v>4275</v>
      </c>
      <c r="C2454" s="2" t="s">
        <v>24</v>
      </c>
      <c r="D2454" s="4">
        <v>1100000</v>
      </c>
      <c r="E2454" s="2" t="s">
        <v>3438</v>
      </c>
      <c r="F2454" s="2">
        <v>61.1</v>
      </c>
      <c r="G2454" s="2">
        <v>38.9</v>
      </c>
      <c r="H2454" s="2" t="s">
        <v>19</v>
      </c>
      <c r="I2454" s="2">
        <f t="shared" si="76"/>
        <v>1</v>
      </c>
      <c r="J2454" s="2" t="str">
        <f t="shared" si="77"/>
        <v/>
      </c>
      <c r="K2454" s="2">
        <v>2011</v>
      </c>
      <c r="L2454" s="2" t="s">
        <v>36</v>
      </c>
    </row>
    <row r="2455" spans="1:12" x14ac:dyDescent="0.2">
      <c r="A2455" s="1" t="s">
        <v>22</v>
      </c>
      <c r="B2455" s="2" t="s">
        <v>5730</v>
      </c>
      <c r="C2455" s="2" t="s">
        <v>24</v>
      </c>
      <c r="D2455" s="4">
        <v>133800000</v>
      </c>
      <c r="E2455" s="2" t="s">
        <v>5690</v>
      </c>
      <c r="F2455" s="2">
        <v>61.1</v>
      </c>
      <c r="G2455" s="2">
        <v>38.9</v>
      </c>
      <c r="H2455" s="2" t="s">
        <v>19</v>
      </c>
      <c r="I2455" s="2">
        <f t="shared" si="76"/>
        <v>1</v>
      </c>
      <c r="J2455" s="2" t="str">
        <f t="shared" si="77"/>
        <v/>
      </c>
      <c r="K2455" s="2">
        <v>2002</v>
      </c>
      <c r="L2455" s="2" t="s">
        <v>21</v>
      </c>
    </row>
    <row r="2456" spans="1:12" x14ac:dyDescent="0.2">
      <c r="A2456" s="1" t="s">
        <v>150</v>
      </c>
      <c r="B2456" s="2" t="s">
        <v>5078</v>
      </c>
      <c r="C2456" s="2" t="s">
        <v>15</v>
      </c>
      <c r="D2456" s="2" t="s">
        <v>5325</v>
      </c>
      <c r="E2456" s="2" t="s">
        <v>4991</v>
      </c>
      <c r="F2456" s="2">
        <v>61.1</v>
      </c>
      <c r="G2456" s="2">
        <v>38.9</v>
      </c>
      <c r="H2456" s="2" t="s">
        <v>26</v>
      </c>
      <c r="I2456" s="2" t="str">
        <f t="shared" si="76"/>
        <v/>
      </c>
      <c r="J2456" s="2">
        <f t="shared" si="77"/>
        <v>1</v>
      </c>
      <c r="K2456" s="2">
        <v>2012</v>
      </c>
      <c r="L2456" s="2" t="s">
        <v>49</v>
      </c>
    </row>
    <row r="2457" spans="1:12" x14ac:dyDescent="0.2">
      <c r="A2457" s="1" t="s">
        <v>269</v>
      </c>
      <c r="B2457" s="2" t="s">
        <v>269</v>
      </c>
      <c r="C2457" s="2" t="s">
        <v>42</v>
      </c>
      <c r="D2457" s="2" t="s">
        <v>1963</v>
      </c>
      <c r="E2457" s="2" t="s">
        <v>1956</v>
      </c>
      <c r="F2457" s="2">
        <v>61.1</v>
      </c>
      <c r="G2457" s="2">
        <v>38.9</v>
      </c>
      <c r="H2457" s="2" t="s">
        <v>26</v>
      </c>
      <c r="I2457" s="2" t="str">
        <f t="shared" si="76"/>
        <v/>
      </c>
      <c r="J2457" s="2">
        <f t="shared" si="77"/>
        <v>1</v>
      </c>
      <c r="K2457" s="2">
        <v>2000</v>
      </c>
      <c r="L2457" s="2" t="s">
        <v>49</v>
      </c>
    </row>
    <row r="2458" spans="1:12" x14ac:dyDescent="0.2">
      <c r="A2458" s="1" t="s">
        <v>32</v>
      </c>
      <c r="B2458" s="2" t="s">
        <v>401</v>
      </c>
      <c r="C2458" s="2" t="s">
        <v>15</v>
      </c>
      <c r="D2458" s="2" t="s">
        <v>1379</v>
      </c>
      <c r="E2458" s="2" t="s">
        <v>395</v>
      </c>
      <c r="F2458" s="2">
        <v>61.1</v>
      </c>
      <c r="G2458" s="2">
        <v>38.9</v>
      </c>
      <c r="H2458" s="2" t="s">
        <v>19</v>
      </c>
      <c r="I2458" s="2">
        <f t="shared" si="76"/>
        <v>1</v>
      </c>
      <c r="J2458" s="2" t="str">
        <f t="shared" si="77"/>
        <v/>
      </c>
      <c r="K2458" s="2">
        <v>1996</v>
      </c>
      <c r="L2458" s="2" t="s">
        <v>21</v>
      </c>
    </row>
    <row r="2459" spans="1:12" x14ac:dyDescent="0.2">
      <c r="A2459" s="1" t="s">
        <v>108</v>
      </c>
      <c r="B2459" s="2" t="s">
        <v>4102</v>
      </c>
      <c r="C2459" s="2" t="s">
        <v>24</v>
      </c>
      <c r="D2459" s="4">
        <v>2500000</v>
      </c>
      <c r="E2459" s="2" t="s">
        <v>3438</v>
      </c>
      <c r="F2459" s="2">
        <v>61.1</v>
      </c>
      <c r="G2459" s="2">
        <v>38.9</v>
      </c>
      <c r="H2459" s="2" t="s">
        <v>19</v>
      </c>
      <c r="I2459" s="2">
        <f t="shared" si="76"/>
        <v>1</v>
      </c>
      <c r="J2459" s="2" t="str">
        <f t="shared" si="77"/>
        <v/>
      </c>
      <c r="K2459" s="2">
        <v>2014</v>
      </c>
      <c r="L2459" s="2" t="s">
        <v>21</v>
      </c>
    </row>
    <row r="2460" spans="1:12" x14ac:dyDescent="0.2">
      <c r="A2460" s="1" t="s">
        <v>23</v>
      </c>
      <c r="B2460" s="2" t="s">
        <v>23</v>
      </c>
      <c r="C2460" s="2" t="s">
        <v>15</v>
      </c>
      <c r="D2460" s="2" t="s">
        <v>1463</v>
      </c>
      <c r="E2460" s="2" t="s">
        <v>1464</v>
      </c>
      <c r="F2460" s="2">
        <v>61.1</v>
      </c>
      <c r="G2460" s="2">
        <v>38.9</v>
      </c>
      <c r="H2460" s="2" t="s">
        <v>19</v>
      </c>
      <c r="I2460" s="2">
        <f t="shared" si="76"/>
        <v>1</v>
      </c>
      <c r="J2460" s="2" t="str">
        <f t="shared" si="77"/>
        <v/>
      </c>
      <c r="K2460" s="2">
        <v>2012</v>
      </c>
      <c r="L2460" s="2" t="s">
        <v>21</v>
      </c>
    </row>
    <row r="2461" spans="1:12" x14ac:dyDescent="0.2">
      <c r="A2461" s="1" t="s">
        <v>1224</v>
      </c>
      <c r="B2461" s="2" t="s">
        <v>1505</v>
      </c>
      <c r="C2461" s="2" t="s">
        <v>15</v>
      </c>
      <c r="D2461" s="2" t="s">
        <v>1595</v>
      </c>
      <c r="E2461" s="2" t="s">
        <v>1474</v>
      </c>
      <c r="F2461" s="2">
        <v>61.1</v>
      </c>
      <c r="G2461" s="2">
        <v>38.9</v>
      </c>
      <c r="H2461" s="2" t="s">
        <v>19</v>
      </c>
      <c r="I2461" s="2">
        <f t="shared" si="76"/>
        <v>1</v>
      </c>
      <c r="J2461" s="2" t="str">
        <f t="shared" si="77"/>
        <v/>
      </c>
      <c r="K2461" s="2">
        <v>1990</v>
      </c>
      <c r="L2461" s="2" t="s">
        <v>21</v>
      </c>
    </row>
    <row r="2462" spans="1:12" x14ac:dyDescent="0.2">
      <c r="A2462" s="1" t="s">
        <v>13</v>
      </c>
      <c r="B2462" s="2" t="s">
        <v>2325</v>
      </c>
      <c r="C2462" s="2" t="s">
        <v>15</v>
      </c>
      <c r="D2462" s="2" t="s">
        <v>2326</v>
      </c>
      <c r="E2462" s="2" t="s">
        <v>2175</v>
      </c>
      <c r="F2462" s="2">
        <v>61.12</v>
      </c>
      <c r="G2462" s="2">
        <v>38.880000000000003</v>
      </c>
      <c r="H2462" s="2" t="s">
        <v>19</v>
      </c>
      <c r="I2462" s="2">
        <f t="shared" si="76"/>
        <v>1</v>
      </c>
      <c r="J2462" s="2" t="str">
        <f t="shared" si="77"/>
        <v/>
      </c>
      <c r="K2462" s="2">
        <v>2020</v>
      </c>
      <c r="L2462" s="2" t="s">
        <v>21</v>
      </c>
    </row>
    <row r="2463" spans="1:12" x14ac:dyDescent="0.2">
      <c r="A2463" s="1" t="s">
        <v>374</v>
      </c>
      <c r="B2463" s="2" t="s">
        <v>3516</v>
      </c>
      <c r="C2463" s="2" t="s">
        <v>24</v>
      </c>
      <c r="D2463" s="2">
        <v>24500000</v>
      </c>
      <c r="E2463" s="2" t="s">
        <v>3438</v>
      </c>
      <c r="F2463" s="2">
        <v>61.14</v>
      </c>
      <c r="G2463" s="2">
        <v>38.86</v>
      </c>
      <c r="H2463" s="2" t="s">
        <v>19</v>
      </c>
      <c r="I2463" s="2">
        <f t="shared" si="76"/>
        <v>1</v>
      </c>
      <c r="J2463" s="2" t="str">
        <f t="shared" si="77"/>
        <v/>
      </c>
      <c r="K2463" s="2">
        <v>2020</v>
      </c>
      <c r="L2463" s="2" t="s">
        <v>21</v>
      </c>
    </row>
    <row r="2464" spans="1:12" x14ac:dyDescent="0.2">
      <c r="A2464" s="1" t="s">
        <v>79</v>
      </c>
      <c r="B2464" s="2" t="s">
        <v>3749</v>
      </c>
      <c r="C2464" s="2" t="s">
        <v>24</v>
      </c>
      <c r="D2464" s="2">
        <v>186000000</v>
      </c>
      <c r="E2464" s="2" t="s">
        <v>3438</v>
      </c>
      <c r="F2464" s="2">
        <v>61.14</v>
      </c>
      <c r="G2464" s="2">
        <v>38.86</v>
      </c>
      <c r="H2464" s="2" t="s">
        <v>19</v>
      </c>
      <c r="I2464" s="2">
        <f t="shared" si="76"/>
        <v>1</v>
      </c>
      <c r="J2464" s="2" t="str">
        <f t="shared" si="77"/>
        <v/>
      </c>
      <c r="K2464" s="2">
        <v>2018</v>
      </c>
      <c r="L2464" s="2" t="s">
        <v>21</v>
      </c>
    </row>
    <row r="2465" spans="1:12" x14ac:dyDescent="0.2">
      <c r="A2465" s="1" t="s">
        <v>290</v>
      </c>
      <c r="B2465" s="2" t="s">
        <v>3736</v>
      </c>
      <c r="C2465" s="2" t="s">
        <v>24</v>
      </c>
      <c r="D2465" s="2">
        <v>31000000</v>
      </c>
      <c r="E2465" s="2" t="s">
        <v>3438</v>
      </c>
      <c r="F2465" s="2">
        <v>61.17</v>
      </c>
      <c r="G2465" s="2">
        <v>38.83</v>
      </c>
      <c r="H2465" s="2" t="s">
        <v>19</v>
      </c>
      <c r="I2465" s="2">
        <f t="shared" si="76"/>
        <v>1</v>
      </c>
      <c r="J2465" s="2" t="str">
        <f t="shared" si="77"/>
        <v/>
      </c>
      <c r="K2465" s="2">
        <v>2018</v>
      </c>
      <c r="L2465" s="2" t="s">
        <v>21</v>
      </c>
    </row>
    <row r="2466" spans="1:12" x14ac:dyDescent="0.2">
      <c r="A2466" s="1" t="s">
        <v>52</v>
      </c>
      <c r="B2466" s="2" t="s">
        <v>3522</v>
      </c>
      <c r="C2466" s="2" t="s">
        <v>24</v>
      </c>
      <c r="D2466" s="2">
        <v>88000000</v>
      </c>
      <c r="E2466" s="2" t="s">
        <v>3438</v>
      </c>
      <c r="F2466" s="2">
        <v>61.17</v>
      </c>
      <c r="G2466" s="2">
        <v>38.83</v>
      </c>
      <c r="H2466" s="2" t="s">
        <v>19</v>
      </c>
      <c r="I2466" s="2">
        <f t="shared" si="76"/>
        <v>1</v>
      </c>
      <c r="J2466" s="2" t="str">
        <f t="shared" si="77"/>
        <v/>
      </c>
      <c r="K2466" s="2">
        <v>2020</v>
      </c>
      <c r="L2466" s="2" t="s">
        <v>21</v>
      </c>
    </row>
    <row r="2467" spans="1:12" x14ac:dyDescent="0.2">
      <c r="A2467" s="1" t="s">
        <v>242</v>
      </c>
      <c r="B2467" s="2" t="s">
        <v>3537</v>
      </c>
      <c r="C2467" s="2" t="s">
        <v>24</v>
      </c>
      <c r="D2467" s="4">
        <v>650000000</v>
      </c>
      <c r="E2467" s="2" t="s">
        <v>3438</v>
      </c>
      <c r="F2467" s="2">
        <v>61.18</v>
      </c>
      <c r="G2467" s="2">
        <v>38.82</v>
      </c>
      <c r="H2467" s="2" t="s">
        <v>19</v>
      </c>
      <c r="I2467" s="2">
        <f t="shared" si="76"/>
        <v>1</v>
      </c>
      <c r="J2467" s="2" t="str">
        <f t="shared" si="77"/>
        <v/>
      </c>
      <c r="K2467" s="2">
        <v>2014</v>
      </c>
      <c r="L2467" s="2" t="s">
        <v>49</v>
      </c>
    </row>
    <row r="2468" spans="1:12" x14ac:dyDescent="0.2">
      <c r="A2468" s="1" t="s">
        <v>79</v>
      </c>
      <c r="B2468" s="2" t="s">
        <v>3508</v>
      </c>
      <c r="C2468" s="2" t="s">
        <v>24</v>
      </c>
      <c r="D2468" s="2">
        <v>160000000</v>
      </c>
      <c r="E2468" s="2" t="s">
        <v>3438</v>
      </c>
      <c r="F2468" s="2">
        <v>61.18</v>
      </c>
      <c r="G2468" s="2">
        <v>38.82</v>
      </c>
      <c r="H2468" s="2" t="s">
        <v>19</v>
      </c>
      <c r="I2468" s="2">
        <f t="shared" si="76"/>
        <v>1</v>
      </c>
      <c r="J2468" s="2" t="str">
        <f t="shared" si="77"/>
        <v/>
      </c>
      <c r="K2468" s="2">
        <v>2020</v>
      </c>
      <c r="L2468" s="2" t="s">
        <v>21</v>
      </c>
    </row>
    <row r="2469" spans="1:12" x14ac:dyDescent="0.2">
      <c r="A2469" s="1" t="s">
        <v>242</v>
      </c>
      <c r="B2469" s="2" t="s">
        <v>714</v>
      </c>
      <c r="C2469" s="2" t="s">
        <v>15</v>
      </c>
      <c r="D2469" s="2" t="s">
        <v>1140</v>
      </c>
      <c r="E2469" s="2" t="s">
        <v>395</v>
      </c>
      <c r="F2469" s="2">
        <v>61.2</v>
      </c>
      <c r="G2469" s="2">
        <v>38.799999999999997</v>
      </c>
      <c r="H2469" s="2" t="s">
        <v>19</v>
      </c>
      <c r="I2469" s="2">
        <f t="shared" si="76"/>
        <v>1</v>
      </c>
      <c r="J2469" s="2" t="str">
        <f t="shared" si="77"/>
        <v/>
      </c>
      <c r="K2469" s="2">
        <v>2004</v>
      </c>
      <c r="L2469" s="2" t="s">
        <v>49</v>
      </c>
    </row>
    <row r="2470" spans="1:12" x14ac:dyDescent="0.2">
      <c r="A2470" s="1" t="s">
        <v>40</v>
      </c>
      <c r="B2470" s="2" t="s">
        <v>203</v>
      </c>
      <c r="C2470" s="2" t="s">
        <v>15</v>
      </c>
      <c r="D2470" s="2" t="s">
        <v>2958</v>
      </c>
      <c r="E2470" s="2" t="s">
        <v>2175</v>
      </c>
      <c r="F2470" s="2">
        <v>61.2</v>
      </c>
      <c r="G2470" s="2">
        <v>38.799999999999997</v>
      </c>
      <c r="H2470" s="2" t="s">
        <v>26</v>
      </c>
      <c r="I2470" s="2" t="str">
        <f t="shared" si="76"/>
        <v/>
      </c>
      <c r="J2470" s="2">
        <f t="shared" si="77"/>
        <v>1</v>
      </c>
      <c r="K2470" s="2">
        <v>2013</v>
      </c>
      <c r="L2470" s="2" t="s">
        <v>36</v>
      </c>
    </row>
    <row r="2471" spans="1:12" x14ac:dyDescent="0.2">
      <c r="A2471" s="1" t="s">
        <v>13</v>
      </c>
      <c r="B2471" s="2" t="s">
        <v>746</v>
      </c>
      <c r="C2471" s="2" t="s">
        <v>42</v>
      </c>
      <c r="D2471" s="2" t="s">
        <v>747</v>
      </c>
      <c r="E2471" s="2" t="s">
        <v>395</v>
      </c>
      <c r="F2471" s="2">
        <v>61.2</v>
      </c>
      <c r="G2471" s="2">
        <v>38.799999999999997</v>
      </c>
      <c r="H2471" s="2" t="s">
        <v>19</v>
      </c>
      <c r="I2471" s="2">
        <f t="shared" si="76"/>
        <v>1</v>
      </c>
      <c r="J2471" s="2" t="str">
        <f t="shared" si="77"/>
        <v/>
      </c>
      <c r="K2471" s="2">
        <v>2010</v>
      </c>
      <c r="L2471" s="2" t="s">
        <v>21</v>
      </c>
    </row>
    <row r="2472" spans="1:12" x14ac:dyDescent="0.2">
      <c r="A2472" s="1" t="s">
        <v>13</v>
      </c>
      <c r="B2472" s="2" t="s">
        <v>3883</v>
      </c>
      <c r="C2472" s="2" t="s">
        <v>24</v>
      </c>
      <c r="D2472" s="4">
        <v>64600000</v>
      </c>
      <c r="E2472" s="2" t="s">
        <v>3438</v>
      </c>
      <c r="F2472" s="2">
        <v>61.2</v>
      </c>
      <c r="G2472" s="2">
        <v>38.799999999999997</v>
      </c>
      <c r="H2472" s="2" t="s">
        <v>19</v>
      </c>
      <c r="I2472" s="2">
        <f t="shared" si="76"/>
        <v>1</v>
      </c>
      <c r="J2472" s="2" t="str">
        <f t="shared" si="77"/>
        <v/>
      </c>
      <c r="K2472" s="2">
        <v>2007</v>
      </c>
      <c r="L2472" s="2" t="s">
        <v>36</v>
      </c>
    </row>
    <row r="2473" spans="1:12" x14ac:dyDescent="0.2">
      <c r="A2473" s="1" t="s">
        <v>13</v>
      </c>
      <c r="B2473" s="2" t="s">
        <v>3269</v>
      </c>
      <c r="C2473" s="2" t="s">
        <v>15</v>
      </c>
      <c r="D2473" s="2" t="s">
        <v>4684</v>
      </c>
      <c r="E2473" s="2" t="s">
        <v>3438</v>
      </c>
      <c r="F2473" s="2">
        <v>61.2</v>
      </c>
      <c r="G2473" s="2">
        <v>38.799999999999997</v>
      </c>
      <c r="H2473" s="2" t="s">
        <v>26</v>
      </c>
      <c r="I2473" s="2" t="str">
        <f t="shared" si="76"/>
        <v/>
      </c>
      <c r="J2473" s="2">
        <f t="shared" si="77"/>
        <v>1</v>
      </c>
      <c r="K2473" s="2">
        <v>2002</v>
      </c>
      <c r="L2473" s="2" t="s">
        <v>21</v>
      </c>
    </row>
    <row r="2474" spans="1:12" x14ac:dyDescent="0.2">
      <c r="A2474" s="1" t="s">
        <v>22</v>
      </c>
      <c r="B2474" s="2" t="s">
        <v>4174</v>
      </c>
      <c r="C2474" s="2" t="s">
        <v>24</v>
      </c>
      <c r="D2474" s="4">
        <v>67500000</v>
      </c>
      <c r="E2474" s="2" t="s">
        <v>3438</v>
      </c>
      <c r="F2474" s="2">
        <v>61.2</v>
      </c>
      <c r="G2474" s="2">
        <v>38.799999999999997</v>
      </c>
      <c r="H2474" s="2" t="s">
        <v>26</v>
      </c>
      <c r="I2474" s="2" t="str">
        <f t="shared" si="76"/>
        <v/>
      </c>
      <c r="J2474" s="2">
        <f t="shared" si="77"/>
        <v>1</v>
      </c>
      <c r="K2474" s="2">
        <v>1998</v>
      </c>
      <c r="L2474" s="2" t="s">
        <v>21</v>
      </c>
    </row>
    <row r="2475" spans="1:12" x14ac:dyDescent="0.2">
      <c r="A2475" s="1" t="s">
        <v>296</v>
      </c>
      <c r="B2475" s="2" t="s">
        <v>4164</v>
      </c>
      <c r="C2475" s="2" t="s">
        <v>24</v>
      </c>
      <c r="D2475" s="4">
        <v>31000000</v>
      </c>
      <c r="E2475" s="2" t="s">
        <v>3438</v>
      </c>
      <c r="F2475" s="2">
        <v>61.2</v>
      </c>
      <c r="G2475" s="2">
        <v>38.799999999999997</v>
      </c>
      <c r="H2475" s="2" t="s">
        <v>19</v>
      </c>
      <c r="I2475" s="2">
        <f t="shared" si="76"/>
        <v>1</v>
      </c>
      <c r="J2475" s="2" t="str">
        <f t="shared" si="77"/>
        <v/>
      </c>
      <c r="K2475" s="2">
        <v>2012</v>
      </c>
      <c r="L2475" s="2" t="s">
        <v>21</v>
      </c>
    </row>
    <row r="2476" spans="1:12" x14ac:dyDescent="0.2">
      <c r="A2476" s="1" t="s">
        <v>91</v>
      </c>
      <c r="B2476" s="2" t="s">
        <v>91</v>
      </c>
      <c r="C2476" s="2" t="s">
        <v>15</v>
      </c>
      <c r="D2476" s="2" t="s">
        <v>3025</v>
      </c>
      <c r="E2476" s="2" t="s">
        <v>2175</v>
      </c>
      <c r="F2476" s="2">
        <v>61.2</v>
      </c>
      <c r="G2476" s="2">
        <v>38.799999999999997</v>
      </c>
      <c r="H2476" s="2" t="s">
        <v>19</v>
      </c>
      <c r="I2476" s="2">
        <f t="shared" si="76"/>
        <v>1</v>
      </c>
      <c r="J2476" s="2" t="str">
        <f t="shared" si="77"/>
        <v/>
      </c>
      <c r="K2476" s="2">
        <v>2009</v>
      </c>
      <c r="L2476" s="2" t="s">
        <v>36</v>
      </c>
    </row>
    <row r="2477" spans="1:12" x14ac:dyDescent="0.2">
      <c r="A2477" s="1" t="s">
        <v>91</v>
      </c>
      <c r="B2477" s="2" t="s">
        <v>5523</v>
      </c>
      <c r="C2477" s="2" t="s">
        <v>15</v>
      </c>
      <c r="D2477" s="2" t="s">
        <v>5524</v>
      </c>
      <c r="E2477" s="2" t="s">
        <v>4991</v>
      </c>
      <c r="F2477" s="2">
        <v>61.2</v>
      </c>
      <c r="G2477" s="2">
        <v>38.799999999999997</v>
      </c>
      <c r="H2477" s="2" t="s">
        <v>26</v>
      </c>
      <c r="I2477" s="2" t="str">
        <f t="shared" si="76"/>
        <v/>
      </c>
      <c r="J2477" s="2">
        <f t="shared" si="77"/>
        <v>1</v>
      </c>
      <c r="K2477" s="2">
        <v>2003</v>
      </c>
      <c r="L2477" s="2" t="s">
        <v>36</v>
      </c>
    </row>
    <row r="2478" spans="1:12" x14ac:dyDescent="0.2">
      <c r="A2478" s="1" t="s">
        <v>52</v>
      </c>
      <c r="B2478" s="2" t="s">
        <v>1894</v>
      </c>
      <c r="C2478" s="2" t="s">
        <v>15</v>
      </c>
      <c r="D2478" s="2" t="s">
        <v>1895</v>
      </c>
      <c r="E2478" s="2" t="s">
        <v>1811</v>
      </c>
      <c r="F2478" s="2">
        <v>61.2</v>
      </c>
      <c r="G2478" s="2">
        <v>38.799999999999997</v>
      </c>
      <c r="H2478" s="2" t="s">
        <v>26</v>
      </c>
      <c r="I2478" s="2" t="str">
        <f t="shared" si="76"/>
        <v/>
      </c>
      <c r="J2478" s="2">
        <f t="shared" si="77"/>
        <v>1</v>
      </c>
      <c r="K2478" s="2">
        <v>2004</v>
      </c>
      <c r="L2478" s="2" t="s">
        <v>49</v>
      </c>
    </row>
    <row r="2479" spans="1:12" x14ac:dyDescent="0.2">
      <c r="A2479" s="1" t="s">
        <v>111</v>
      </c>
      <c r="B2479" s="2" t="s">
        <v>3755</v>
      </c>
      <c r="C2479" s="2" t="s">
        <v>24</v>
      </c>
      <c r="D2479" s="4">
        <v>4000000</v>
      </c>
      <c r="E2479" s="2" t="s">
        <v>3438</v>
      </c>
      <c r="F2479" s="2">
        <v>61.2</v>
      </c>
      <c r="G2479" s="2">
        <v>38.799999999999997</v>
      </c>
      <c r="H2479" s="2" t="s">
        <v>19</v>
      </c>
      <c r="I2479" s="2">
        <f t="shared" si="76"/>
        <v>1</v>
      </c>
      <c r="J2479" s="2" t="str">
        <f t="shared" si="77"/>
        <v/>
      </c>
      <c r="K2479" s="2">
        <v>2008</v>
      </c>
      <c r="L2479" s="2" t="s">
        <v>49</v>
      </c>
    </row>
    <row r="2480" spans="1:12" x14ac:dyDescent="0.2">
      <c r="A2480" s="1" t="s">
        <v>269</v>
      </c>
      <c r="B2480" s="2" t="s">
        <v>2683</v>
      </c>
      <c r="C2480" s="2" t="s">
        <v>15</v>
      </c>
      <c r="D2480" s="2" t="s">
        <v>2903</v>
      </c>
      <c r="E2480" s="2" t="s">
        <v>2175</v>
      </c>
      <c r="F2480" s="2">
        <v>61.22</v>
      </c>
      <c r="G2480" s="2">
        <v>38.78</v>
      </c>
      <c r="H2480" s="2" t="s">
        <v>26</v>
      </c>
      <c r="I2480" s="2" t="str">
        <f t="shared" si="76"/>
        <v/>
      </c>
      <c r="J2480" s="2">
        <f t="shared" si="77"/>
        <v>1</v>
      </c>
      <c r="K2480" s="2">
        <v>2016</v>
      </c>
      <c r="L2480" s="2" t="s">
        <v>21</v>
      </c>
    </row>
    <row r="2481" spans="1:12" x14ac:dyDescent="0.2">
      <c r="A2481" s="1" t="s">
        <v>60</v>
      </c>
      <c r="B2481" s="2" t="s">
        <v>3997</v>
      </c>
      <c r="C2481" s="2" t="s">
        <v>24</v>
      </c>
      <c r="D2481" s="4">
        <v>7500000</v>
      </c>
      <c r="E2481" s="2" t="s">
        <v>3438</v>
      </c>
      <c r="F2481" s="2">
        <v>61.25</v>
      </c>
      <c r="G2481" s="2">
        <v>38.75</v>
      </c>
      <c r="H2481" s="2" t="s">
        <v>19</v>
      </c>
      <c r="I2481" s="2">
        <f t="shared" si="76"/>
        <v>1</v>
      </c>
      <c r="J2481" s="2" t="str">
        <f t="shared" si="77"/>
        <v/>
      </c>
      <c r="K2481" s="2">
        <v>2016</v>
      </c>
      <c r="L2481" s="2" t="s">
        <v>21</v>
      </c>
    </row>
    <row r="2482" spans="1:12" x14ac:dyDescent="0.2">
      <c r="A2482" s="1" t="s">
        <v>52</v>
      </c>
      <c r="B2482" s="2" t="s">
        <v>3595</v>
      </c>
      <c r="C2482" s="2" t="s">
        <v>15</v>
      </c>
      <c r="D2482" s="2" t="s">
        <v>3596</v>
      </c>
      <c r="E2482" s="2" t="s">
        <v>3438</v>
      </c>
      <c r="F2482" s="2">
        <v>61.28</v>
      </c>
      <c r="G2482" s="2">
        <v>38.72</v>
      </c>
      <c r="H2482" s="2" t="s">
        <v>26</v>
      </c>
      <c r="I2482" s="2" t="str">
        <f t="shared" si="76"/>
        <v/>
      </c>
      <c r="J2482" s="2">
        <f t="shared" si="77"/>
        <v>1</v>
      </c>
      <c r="K2482" s="2">
        <v>2020</v>
      </c>
      <c r="L2482" s="2" t="s">
        <v>49</v>
      </c>
    </row>
    <row r="2483" spans="1:12" x14ac:dyDescent="0.2">
      <c r="A2483" s="1" t="s">
        <v>290</v>
      </c>
      <c r="B2483" s="2" t="s">
        <v>4137</v>
      </c>
      <c r="C2483" s="2" t="s">
        <v>24</v>
      </c>
      <c r="D2483" s="4">
        <v>1800000</v>
      </c>
      <c r="E2483" s="2" t="s">
        <v>3438</v>
      </c>
      <c r="F2483" s="2">
        <v>61.29</v>
      </c>
      <c r="G2483" s="2">
        <v>38.71</v>
      </c>
      <c r="H2483" s="2" t="s">
        <v>19</v>
      </c>
      <c r="I2483" s="2">
        <f t="shared" si="76"/>
        <v>1</v>
      </c>
      <c r="J2483" s="2" t="str">
        <f t="shared" si="77"/>
        <v/>
      </c>
      <c r="K2483" s="2">
        <v>2014</v>
      </c>
      <c r="L2483" s="2" t="s">
        <v>49</v>
      </c>
    </row>
    <row r="2484" spans="1:12" x14ac:dyDescent="0.2">
      <c r="A2484" s="1" t="s">
        <v>363</v>
      </c>
      <c r="B2484" s="2" t="s">
        <v>393</v>
      </c>
      <c r="C2484" s="2" t="s">
        <v>15</v>
      </c>
      <c r="D2484" s="2" t="s">
        <v>2451</v>
      </c>
      <c r="E2484" s="2" t="s">
        <v>2175</v>
      </c>
      <c r="F2484" s="2">
        <v>61.29</v>
      </c>
      <c r="G2484" s="2">
        <v>38.71</v>
      </c>
      <c r="H2484" s="2" t="s">
        <v>19</v>
      </c>
      <c r="I2484" s="2">
        <f t="shared" si="76"/>
        <v>1</v>
      </c>
      <c r="J2484" s="2" t="str">
        <f t="shared" si="77"/>
        <v/>
      </c>
      <c r="K2484" s="2">
        <v>2018</v>
      </c>
      <c r="L2484" s="2" t="s">
        <v>21</v>
      </c>
    </row>
    <row r="2485" spans="1:12" x14ac:dyDescent="0.2">
      <c r="A2485" s="1" t="s">
        <v>220</v>
      </c>
      <c r="B2485" s="2" t="s">
        <v>3454</v>
      </c>
      <c r="C2485" s="2" t="s">
        <v>24</v>
      </c>
      <c r="D2485" s="2">
        <v>21400000</v>
      </c>
      <c r="E2485" s="2" t="s">
        <v>3438</v>
      </c>
      <c r="F2485" s="2">
        <v>61.29</v>
      </c>
      <c r="G2485" s="2">
        <v>38.71</v>
      </c>
      <c r="H2485" s="2" t="s">
        <v>19</v>
      </c>
      <c r="I2485" s="2">
        <f t="shared" si="76"/>
        <v>1</v>
      </c>
      <c r="J2485" s="2" t="str">
        <f t="shared" si="77"/>
        <v/>
      </c>
      <c r="K2485" s="2">
        <v>2020</v>
      </c>
      <c r="L2485" s="2" t="s">
        <v>21</v>
      </c>
    </row>
    <row r="2486" spans="1:12" x14ac:dyDescent="0.2">
      <c r="A2486" s="1" t="s">
        <v>177</v>
      </c>
      <c r="B2486" s="2" t="s">
        <v>425</v>
      </c>
      <c r="C2486" s="2" t="s">
        <v>15</v>
      </c>
      <c r="D2486" s="2" t="s">
        <v>1138</v>
      </c>
      <c r="E2486" s="2" t="s">
        <v>395</v>
      </c>
      <c r="F2486" s="2">
        <v>61.3</v>
      </c>
      <c r="G2486" s="2">
        <v>38.700000000000003</v>
      </c>
      <c r="H2486" s="2" t="s">
        <v>19</v>
      </c>
      <c r="I2486" s="2">
        <f t="shared" si="76"/>
        <v>1</v>
      </c>
      <c r="J2486" s="2" t="str">
        <f t="shared" si="77"/>
        <v/>
      </c>
      <c r="K2486" s="2">
        <v>2002</v>
      </c>
      <c r="L2486" s="2" t="s">
        <v>21</v>
      </c>
    </row>
    <row r="2487" spans="1:12" x14ac:dyDescent="0.2">
      <c r="A2487" s="1" t="s">
        <v>177</v>
      </c>
      <c r="B2487" s="2" t="s">
        <v>4217</v>
      </c>
      <c r="C2487" s="2" t="s">
        <v>24</v>
      </c>
      <c r="D2487" s="4">
        <v>10000000</v>
      </c>
      <c r="E2487" s="2" t="s">
        <v>3438</v>
      </c>
      <c r="F2487" s="2">
        <v>61.3</v>
      </c>
      <c r="G2487" s="2">
        <v>38.700000000000003</v>
      </c>
      <c r="H2487" s="2" t="s">
        <v>19</v>
      </c>
      <c r="I2487" s="2">
        <f t="shared" si="76"/>
        <v>1</v>
      </c>
      <c r="J2487" s="2" t="str">
        <f t="shared" si="77"/>
        <v/>
      </c>
      <c r="K2487" s="2">
        <v>2012</v>
      </c>
      <c r="L2487" s="2" t="s">
        <v>21</v>
      </c>
    </row>
    <row r="2488" spans="1:12" x14ac:dyDescent="0.2">
      <c r="A2488" s="1" t="s">
        <v>60</v>
      </c>
      <c r="B2488" s="2" t="s">
        <v>105</v>
      </c>
      <c r="C2488" s="2" t="s">
        <v>15</v>
      </c>
      <c r="D2488" s="2" t="s">
        <v>106</v>
      </c>
      <c r="E2488" s="2" t="s">
        <v>17</v>
      </c>
      <c r="F2488" s="2">
        <v>61.3</v>
      </c>
      <c r="G2488" s="2">
        <v>38.700000000000003</v>
      </c>
      <c r="H2488" s="2" t="s">
        <v>26</v>
      </c>
      <c r="I2488" s="2" t="str">
        <f t="shared" si="76"/>
        <v/>
      </c>
      <c r="J2488" s="2">
        <f t="shared" si="77"/>
        <v>1</v>
      </c>
      <c r="K2488" s="2">
        <v>1998</v>
      </c>
      <c r="L2488" s="2" t="s">
        <v>49</v>
      </c>
    </row>
    <row r="2489" spans="1:12" x14ac:dyDescent="0.2">
      <c r="A2489" s="1" t="s">
        <v>66</v>
      </c>
      <c r="B2489" s="2" t="s">
        <v>1022</v>
      </c>
      <c r="C2489" s="2" t="s">
        <v>15</v>
      </c>
      <c r="D2489" s="2" t="s">
        <v>4892</v>
      </c>
      <c r="E2489" s="2" t="s">
        <v>4810</v>
      </c>
      <c r="F2489" s="2">
        <v>61.3</v>
      </c>
      <c r="G2489" s="2">
        <v>38.700000000000003</v>
      </c>
      <c r="H2489" s="2" t="s">
        <v>26</v>
      </c>
      <c r="I2489" s="2" t="str">
        <f t="shared" si="76"/>
        <v/>
      </c>
      <c r="J2489" s="2">
        <f t="shared" si="77"/>
        <v>1</v>
      </c>
      <c r="K2489" s="2">
        <v>1998</v>
      </c>
      <c r="L2489" s="2" t="s">
        <v>21</v>
      </c>
    </row>
    <row r="2490" spans="1:12" x14ac:dyDescent="0.2">
      <c r="A2490" s="1" t="s">
        <v>290</v>
      </c>
      <c r="B2490" s="2" t="s">
        <v>291</v>
      </c>
      <c r="C2490" s="2" t="s">
        <v>42</v>
      </c>
      <c r="D2490" s="2" t="s">
        <v>1200</v>
      </c>
      <c r="E2490" s="2" t="s">
        <v>1625</v>
      </c>
      <c r="F2490" s="2">
        <v>61.3</v>
      </c>
      <c r="G2490" s="2">
        <v>38.700000000000003</v>
      </c>
      <c r="H2490" s="2" t="s">
        <v>26</v>
      </c>
      <c r="I2490" s="2" t="str">
        <f t="shared" si="76"/>
        <v/>
      </c>
      <c r="J2490" s="2">
        <f t="shared" si="77"/>
        <v>1</v>
      </c>
      <c r="K2490" s="2">
        <v>2002</v>
      </c>
      <c r="L2490" s="2" t="s">
        <v>21</v>
      </c>
    </row>
    <row r="2491" spans="1:12" x14ac:dyDescent="0.2">
      <c r="A2491" s="1" t="s">
        <v>22</v>
      </c>
      <c r="B2491" s="2" t="s">
        <v>3900</v>
      </c>
      <c r="C2491" s="2" t="s">
        <v>24</v>
      </c>
      <c r="D2491" s="4">
        <v>30000000</v>
      </c>
      <c r="E2491" s="2" t="s">
        <v>3438</v>
      </c>
      <c r="F2491" s="2">
        <v>61.3</v>
      </c>
      <c r="G2491" s="2">
        <v>38.700000000000003</v>
      </c>
      <c r="H2491" s="2" t="s">
        <v>26</v>
      </c>
      <c r="I2491" s="2" t="str">
        <f t="shared" si="76"/>
        <v/>
      </c>
      <c r="J2491" s="2">
        <f t="shared" si="77"/>
        <v>1</v>
      </c>
      <c r="K2491" s="2">
        <v>1998</v>
      </c>
      <c r="L2491" s="2" t="s">
        <v>21</v>
      </c>
    </row>
    <row r="2492" spans="1:12" x14ac:dyDescent="0.2">
      <c r="A2492" s="1" t="s">
        <v>22</v>
      </c>
      <c r="B2492" s="2" t="s">
        <v>5754</v>
      </c>
      <c r="C2492" s="2" t="s">
        <v>24</v>
      </c>
      <c r="D2492" s="4">
        <v>49200000</v>
      </c>
      <c r="E2492" s="2" t="s">
        <v>5690</v>
      </c>
      <c r="F2492" s="2">
        <v>61.3</v>
      </c>
      <c r="G2492" s="2">
        <v>38.700000000000003</v>
      </c>
      <c r="H2492" s="2" t="s">
        <v>26</v>
      </c>
      <c r="I2492" s="2" t="str">
        <f t="shared" si="76"/>
        <v/>
      </c>
      <c r="J2492" s="2">
        <f t="shared" si="77"/>
        <v>1</v>
      </c>
      <c r="K2492" s="2">
        <v>2000</v>
      </c>
      <c r="L2492" s="2" t="s">
        <v>21</v>
      </c>
    </row>
    <row r="2493" spans="1:12" x14ac:dyDescent="0.2">
      <c r="A2493" s="1" t="s">
        <v>116</v>
      </c>
      <c r="B2493" s="2" t="s">
        <v>379</v>
      </c>
      <c r="C2493" s="2" t="s">
        <v>15</v>
      </c>
      <c r="D2493" s="2" t="s">
        <v>928</v>
      </c>
      <c r="E2493" s="2" t="s">
        <v>395</v>
      </c>
      <c r="F2493" s="2">
        <v>61.3</v>
      </c>
      <c r="G2493" s="2">
        <v>38.700000000000003</v>
      </c>
      <c r="H2493" s="2" t="s">
        <v>26</v>
      </c>
      <c r="I2493" s="2" t="str">
        <f t="shared" si="76"/>
        <v/>
      </c>
      <c r="J2493" s="2">
        <f t="shared" si="77"/>
        <v>1</v>
      </c>
      <c r="K2493" s="2">
        <v>2008</v>
      </c>
      <c r="L2493" s="2" t="s">
        <v>49</v>
      </c>
    </row>
    <row r="2494" spans="1:12" x14ac:dyDescent="0.2">
      <c r="A2494" s="1" t="s">
        <v>116</v>
      </c>
      <c r="B2494" s="2" t="s">
        <v>4685</v>
      </c>
      <c r="C2494" s="2" t="s">
        <v>24</v>
      </c>
      <c r="D2494" s="4">
        <v>29117071</v>
      </c>
      <c r="E2494" s="2" t="s">
        <v>3438</v>
      </c>
      <c r="F2494" s="2">
        <v>61.3</v>
      </c>
      <c r="G2494" s="2">
        <v>38.700000000000003</v>
      </c>
      <c r="H2494" s="2" t="s">
        <v>19</v>
      </c>
      <c r="I2494" s="2">
        <f t="shared" si="76"/>
        <v>1</v>
      </c>
      <c r="J2494" s="2" t="str">
        <f t="shared" si="77"/>
        <v/>
      </c>
      <c r="K2494" s="2">
        <v>2002</v>
      </c>
      <c r="L2494" s="2" t="s">
        <v>21</v>
      </c>
    </row>
    <row r="2495" spans="1:12" x14ac:dyDescent="0.2">
      <c r="A2495" s="1" t="s">
        <v>79</v>
      </c>
      <c r="B2495" s="2" t="s">
        <v>1545</v>
      </c>
      <c r="C2495" s="2" t="s">
        <v>15</v>
      </c>
      <c r="D2495" s="2" t="s">
        <v>1546</v>
      </c>
      <c r="E2495" s="2" t="s">
        <v>1474</v>
      </c>
      <c r="F2495" s="2">
        <v>61.3</v>
      </c>
      <c r="G2495" s="2">
        <v>38.700000000000003</v>
      </c>
      <c r="H2495" s="2" t="s">
        <v>26</v>
      </c>
      <c r="I2495" s="2" t="str">
        <f t="shared" si="76"/>
        <v/>
      </c>
      <c r="J2495" s="2">
        <f t="shared" si="77"/>
        <v>1</v>
      </c>
      <c r="K2495" s="2">
        <v>2002</v>
      </c>
      <c r="L2495" s="2" t="s">
        <v>21</v>
      </c>
    </row>
    <row r="2496" spans="1:12" x14ac:dyDescent="0.2">
      <c r="A2496" s="1" t="s">
        <v>108</v>
      </c>
      <c r="B2496" s="2" t="s">
        <v>3719</v>
      </c>
      <c r="C2496" s="2" t="s">
        <v>15</v>
      </c>
      <c r="D2496" s="2" t="s">
        <v>4622</v>
      </c>
      <c r="E2496" s="2" t="s">
        <v>3438</v>
      </c>
      <c r="F2496" s="2">
        <v>61.3</v>
      </c>
      <c r="G2496" s="2">
        <v>38.700000000000003</v>
      </c>
      <c r="H2496" s="2" t="s">
        <v>26</v>
      </c>
      <c r="I2496" s="2" t="str">
        <f t="shared" si="76"/>
        <v/>
      </c>
      <c r="J2496" s="2">
        <f t="shared" si="77"/>
        <v>1</v>
      </c>
      <c r="K2496" s="2">
        <v>2004</v>
      </c>
      <c r="L2496" s="2" t="s">
        <v>49</v>
      </c>
    </row>
    <row r="2497" spans="1:12" x14ac:dyDescent="0.2">
      <c r="A2497" s="1" t="s">
        <v>220</v>
      </c>
      <c r="B2497" s="2" t="s">
        <v>3609</v>
      </c>
      <c r="C2497" s="2" t="s">
        <v>24</v>
      </c>
      <c r="D2497" s="4">
        <v>5000000</v>
      </c>
      <c r="E2497" s="2" t="s">
        <v>3438</v>
      </c>
      <c r="F2497" s="2">
        <v>61.3</v>
      </c>
      <c r="G2497" s="2">
        <v>38.700000000000003</v>
      </c>
      <c r="H2497" s="2" t="s">
        <v>19</v>
      </c>
      <c r="I2497" s="2">
        <f t="shared" si="76"/>
        <v>1</v>
      </c>
      <c r="J2497" s="2" t="str">
        <f t="shared" si="77"/>
        <v/>
      </c>
      <c r="K2497" s="2">
        <v>2006</v>
      </c>
      <c r="L2497" s="2" t="s">
        <v>21</v>
      </c>
    </row>
    <row r="2498" spans="1:12" x14ac:dyDescent="0.2">
      <c r="A2498" s="1" t="s">
        <v>308</v>
      </c>
      <c r="B2498" s="2" t="s">
        <v>4797</v>
      </c>
      <c r="C2498" s="2" t="s">
        <v>15</v>
      </c>
      <c r="D2498" s="2" t="s">
        <v>4798</v>
      </c>
      <c r="E2498" s="2" t="s">
        <v>3438</v>
      </c>
      <c r="F2498" s="2">
        <v>61.3</v>
      </c>
      <c r="G2498" s="2">
        <v>38.700000000000003</v>
      </c>
      <c r="H2498" s="2" t="s">
        <v>26</v>
      </c>
      <c r="I2498" s="2" t="str">
        <f t="shared" ref="I2498:I2561" si="78" xml:space="preserve"> IF(H2498="Pass", 1, "")</f>
        <v/>
      </c>
      <c r="J2498" s="2">
        <f t="shared" ref="J2498:J2561" si="79" xml:space="preserve"> IF(H2498="Fail", 1, "")</f>
        <v>1</v>
      </c>
      <c r="K2498" s="2">
        <v>1990</v>
      </c>
      <c r="L2498" s="2" t="s">
        <v>21</v>
      </c>
    </row>
    <row r="2499" spans="1:12" x14ac:dyDescent="0.2">
      <c r="A2499" s="1" t="s">
        <v>290</v>
      </c>
      <c r="B2499" s="2" t="s">
        <v>4025</v>
      </c>
      <c r="C2499" s="2" t="s">
        <v>24</v>
      </c>
      <c r="D2499" s="4">
        <v>6500000</v>
      </c>
      <c r="E2499" s="2" t="s">
        <v>3438</v>
      </c>
      <c r="F2499" s="2">
        <v>61.32</v>
      </c>
      <c r="G2499" s="2">
        <v>38.68</v>
      </c>
      <c r="H2499" s="2" t="s">
        <v>19</v>
      </c>
      <c r="I2499" s="2">
        <f t="shared" si="78"/>
        <v>1</v>
      </c>
      <c r="J2499" s="2" t="str">
        <f t="shared" si="79"/>
        <v/>
      </c>
      <c r="K2499" s="2">
        <v>2016</v>
      </c>
      <c r="L2499" s="2" t="s">
        <v>49</v>
      </c>
    </row>
    <row r="2500" spans="1:12" x14ac:dyDescent="0.2">
      <c r="A2500" s="1" t="s">
        <v>242</v>
      </c>
      <c r="B2500" s="2" t="s">
        <v>714</v>
      </c>
      <c r="C2500" s="2" t="s">
        <v>15</v>
      </c>
      <c r="D2500" s="2" t="s">
        <v>2781</v>
      </c>
      <c r="E2500" s="2" t="s">
        <v>2175</v>
      </c>
      <c r="F2500" s="2">
        <v>61.35</v>
      </c>
      <c r="G2500" s="2">
        <v>38.65</v>
      </c>
      <c r="H2500" s="2" t="s">
        <v>19</v>
      </c>
      <c r="I2500" s="2">
        <f t="shared" si="78"/>
        <v>1</v>
      </c>
      <c r="J2500" s="2" t="str">
        <f t="shared" si="79"/>
        <v/>
      </c>
      <c r="K2500" s="2">
        <v>2016</v>
      </c>
      <c r="L2500" s="2" t="s">
        <v>21</v>
      </c>
    </row>
    <row r="2501" spans="1:12" x14ac:dyDescent="0.2">
      <c r="A2501" s="1" t="s">
        <v>391</v>
      </c>
      <c r="B2501" s="2" t="s">
        <v>3369</v>
      </c>
      <c r="C2501" s="2" t="s">
        <v>24</v>
      </c>
      <c r="D2501" s="2">
        <v>61000000</v>
      </c>
      <c r="E2501" s="2" t="s">
        <v>3438</v>
      </c>
      <c r="F2501" s="2">
        <v>61.35</v>
      </c>
      <c r="G2501" s="2">
        <v>38.65</v>
      </c>
      <c r="H2501" s="2" t="s">
        <v>19</v>
      </c>
      <c r="I2501" s="2">
        <f t="shared" si="78"/>
        <v>1</v>
      </c>
      <c r="J2501" s="2" t="str">
        <f t="shared" si="79"/>
        <v/>
      </c>
      <c r="K2501" s="2">
        <v>2018</v>
      </c>
      <c r="L2501" s="2" t="s">
        <v>21</v>
      </c>
    </row>
    <row r="2502" spans="1:12" x14ac:dyDescent="0.2">
      <c r="A2502" s="1" t="s">
        <v>177</v>
      </c>
      <c r="B2502" s="2" t="s">
        <v>3650</v>
      </c>
      <c r="C2502" s="2" t="s">
        <v>24</v>
      </c>
      <c r="D2502" s="2">
        <v>1200000</v>
      </c>
      <c r="E2502" s="2" t="s">
        <v>3438</v>
      </c>
      <c r="F2502" s="2">
        <v>61.35</v>
      </c>
      <c r="G2502" s="2">
        <v>38.65</v>
      </c>
      <c r="H2502" s="2" t="s">
        <v>19</v>
      </c>
      <c r="I2502" s="2">
        <f t="shared" si="78"/>
        <v>1</v>
      </c>
      <c r="J2502" s="2" t="str">
        <f t="shared" si="79"/>
        <v/>
      </c>
      <c r="K2502" s="2">
        <v>2020</v>
      </c>
      <c r="L2502" s="2" t="s">
        <v>49</v>
      </c>
    </row>
    <row r="2503" spans="1:12" x14ac:dyDescent="0.2">
      <c r="A2503" s="1" t="s">
        <v>242</v>
      </c>
      <c r="B2503" s="2" t="s">
        <v>1461</v>
      </c>
      <c r="C2503" s="2" t="s">
        <v>15</v>
      </c>
      <c r="D2503" s="2" t="s">
        <v>4379</v>
      </c>
      <c r="E2503" s="2" t="s">
        <v>3438</v>
      </c>
      <c r="F2503" s="2">
        <v>61.5</v>
      </c>
      <c r="G2503" s="2">
        <v>38.6</v>
      </c>
      <c r="H2503" s="2" t="s">
        <v>26</v>
      </c>
      <c r="I2503" s="2" t="str">
        <f t="shared" si="78"/>
        <v/>
      </c>
      <c r="J2503" s="2">
        <f t="shared" si="79"/>
        <v>1</v>
      </c>
      <c r="K2503" s="2">
        <v>2008</v>
      </c>
      <c r="L2503" s="2" t="s">
        <v>21</v>
      </c>
    </row>
    <row r="2504" spans="1:12" x14ac:dyDescent="0.2">
      <c r="A2504" s="1" t="s">
        <v>568</v>
      </c>
      <c r="B2504" s="2" t="s">
        <v>614</v>
      </c>
      <c r="C2504" s="2" t="s">
        <v>42</v>
      </c>
      <c r="D2504" s="2" t="s">
        <v>961</v>
      </c>
      <c r="E2504" s="2" t="s">
        <v>4991</v>
      </c>
      <c r="F2504" s="2">
        <v>61.4</v>
      </c>
      <c r="G2504" s="2">
        <v>38.6</v>
      </c>
      <c r="H2504" s="2" t="s">
        <v>26</v>
      </c>
      <c r="I2504" s="2" t="str">
        <f t="shared" si="78"/>
        <v/>
      </c>
      <c r="J2504" s="2">
        <f t="shared" si="79"/>
        <v>1</v>
      </c>
      <c r="K2504" s="2">
        <v>2006</v>
      </c>
      <c r="L2504" s="2" t="s">
        <v>21</v>
      </c>
    </row>
    <row r="2505" spans="1:12" x14ac:dyDescent="0.2">
      <c r="A2505" s="1" t="s">
        <v>60</v>
      </c>
      <c r="B2505" s="2" t="s">
        <v>1288</v>
      </c>
      <c r="C2505" s="2" t="s">
        <v>15</v>
      </c>
      <c r="D2505" s="2" t="s">
        <v>1289</v>
      </c>
      <c r="E2505" s="2" t="s">
        <v>395</v>
      </c>
      <c r="F2505" s="2">
        <v>61.4</v>
      </c>
      <c r="G2505" s="2">
        <v>38.6</v>
      </c>
      <c r="H2505" s="2" t="s">
        <v>26</v>
      </c>
      <c r="I2505" s="2" t="str">
        <f t="shared" si="78"/>
        <v/>
      </c>
      <c r="J2505" s="2">
        <f t="shared" si="79"/>
        <v>1</v>
      </c>
      <c r="K2505" s="2">
        <v>2000</v>
      </c>
      <c r="L2505" s="2" t="s">
        <v>21</v>
      </c>
    </row>
    <row r="2506" spans="1:12" x14ac:dyDescent="0.2">
      <c r="A2506" s="1" t="s">
        <v>150</v>
      </c>
      <c r="B2506" s="2" t="s">
        <v>3895</v>
      </c>
      <c r="C2506" s="2" t="s">
        <v>24</v>
      </c>
      <c r="D2506" s="4">
        <v>15000000</v>
      </c>
      <c r="E2506" s="2" t="s">
        <v>3438</v>
      </c>
      <c r="F2506" s="2">
        <v>61.4</v>
      </c>
      <c r="G2506" s="2">
        <v>38.6</v>
      </c>
      <c r="H2506" s="2" t="s">
        <v>19</v>
      </c>
      <c r="I2506" s="2">
        <f t="shared" si="78"/>
        <v>1</v>
      </c>
      <c r="J2506" s="2" t="str">
        <f t="shared" si="79"/>
        <v/>
      </c>
      <c r="K2506" s="2">
        <v>2002</v>
      </c>
      <c r="L2506" s="2" t="s">
        <v>49</v>
      </c>
    </row>
    <row r="2507" spans="1:12" x14ac:dyDescent="0.2">
      <c r="A2507" s="1" t="s">
        <v>296</v>
      </c>
      <c r="B2507" s="2" t="s">
        <v>722</v>
      </c>
      <c r="C2507" s="2" t="s">
        <v>15</v>
      </c>
      <c r="D2507" s="2" t="s">
        <v>723</v>
      </c>
      <c r="E2507" s="2" t="s">
        <v>395</v>
      </c>
      <c r="F2507" s="2">
        <v>61.4</v>
      </c>
      <c r="G2507" s="2">
        <v>38.6</v>
      </c>
      <c r="H2507" s="2" t="s">
        <v>19</v>
      </c>
      <c r="I2507" s="2">
        <f t="shared" si="78"/>
        <v>1</v>
      </c>
      <c r="J2507" s="2" t="str">
        <f t="shared" si="79"/>
        <v/>
      </c>
      <c r="K2507" s="2">
        <v>2010</v>
      </c>
      <c r="L2507" s="2" t="s">
        <v>21</v>
      </c>
    </row>
    <row r="2508" spans="1:12" x14ac:dyDescent="0.2">
      <c r="A2508" s="1" t="s">
        <v>296</v>
      </c>
      <c r="B2508" s="2" t="s">
        <v>484</v>
      </c>
      <c r="C2508" s="2" t="s">
        <v>15</v>
      </c>
      <c r="D2508" s="2" t="s">
        <v>2580</v>
      </c>
      <c r="E2508" s="2" t="s">
        <v>2175</v>
      </c>
      <c r="F2508" s="2">
        <v>61.4</v>
      </c>
      <c r="G2508" s="2">
        <v>38.6</v>
      </c>
      <c r="H2508" s="2" t="s">
        <v>19</v>
      </c>
      <c r="I2508" s="2">
        <f t="shared" si="78"/>
        <v>1</v>
      </c>
      <c r="J2508" s="2" t="str">
        <f t="shared" si="79"/>
        <v/>
      </c>
      <c r="K2508" s="2">
        <v>2018</v>
      </c>
      <c r="L2508" s="2" t="s">
        <v>21</v>
      </c>
    </row>
    <row r="2509" spans="1:12" x14ac:dyDescent="0.2">
      <c r="A2509" s="1" t="s">
        <v>363</v>
      </c>
      <c r="B2509" s="2" t="s">
        <v>3672</v>
      </c>
      <c r="C2509" s="2" t="s">
        <v>24</v>
      </c>
      <c r="D2509" s="4">
        <v>37500000</v>
      </c>
      <c r="E2509" s="2" t="s">
        <v>3438</v>
      </c>
      <c r="F2509" s="2">
        <v>61.4</v>
      </c>
      <c r="G2509" s="2">
        <v>38.6</v>
      </c>
      <c r="H2509" s="2" t="s">
        <v>26</v>
      </c>
      <c r="I2509" s="2" t="str">
        <f t="shared" si="78"/>
        <v/>
      </c>
      <c r="J2509" s="2">
        <f t="shared" si="79"/>
        <v>1</v>
      </c>
      <c r="K2509" s="2">
        <v>1998</v>
      </c>
      <c r="L2509" s="2" t="s">
        <v>21</v>
      </c>
    </row>
    <row r="2510" spans="1:12" x14ac:dyDescent="0.2">
      <c r="A2510" s="1" t="s">
        <v>217</v>
      </c>
      <c r="B2510" s="2" t="s">
        <v>4395</v>
      </c>
      <c r="C2510" s="2" t="s">
        <v>24</v>
      </c>
      <c r="D2510" s="4">
        <v>500000000</v>
      </c>
      <c r="E2510" s="2" t="s">
        <v>3438</v>
      </c>
      <c r="F2510" s="2">
        <v>61.4</v>
      </c>
      <c r="G2510" s="2">
        <v>38.6</v>
      </c>
      <c r="H2510" s="2" t="s">
        <v>19</v>
      </c>
      <c r="I2510" s="2">
        <f t="shared" si="78"/>
        <v>1</v>
      </c>
      <c r="J2510" s="2" t="str">
        <f t="shared" si="79"/>
        <v/>
      </c>
      <c r="K2510" s="2">
        <v>2008</v>
      </c>
      <c r="L2510" s="2" t="s">
        <v>21</v>
      </c>
    </row>
    <row r="2511" spans="1:12" x14ac:dyDescent="0.2">
      <c r="A2511" s="1" t="s">
        <v>217</v>
      </c>
      <c r="B2511" s="2" t="s">
        <v>538</v>
      </c>
      <c r="C2511" s="2" t="s">
        <v>42</v>
      </c>
      <c r="D2511" s="2" t="s">
        <v>539</v>
      </c>
      <c r="E2511" s="2" t="s">
        <v>395</v>
      </c>
      <c r="F2511" s="2">
        <v>61.5</v>
      </c>
      <c r="G2511" s="2">
        <v>38.6</v>
      </c>
      <c r="H2511" s="2" t="s">
        <v>19</v>
      </c>
      <c r="I2511" s="2">
        <f t="shared" si="78"/>
        <v>1</v>
      </c>
      <c r="J2511" s="2" t="str">
        <f t="shared" si="79"/>
        <v/>
      </c>
      <c r="K2511" s="2">
        <v>2014</v>
      </c>
      <c r="L2511" s="2" t="s">
        <v>21</v>
      </c>
    </row>
    <row r="2512" spans="1:12" x14ac:dyDescent="0.2">
      <c r="A2512" s="1" t="s">
        <v>69</v>
      </c>
      <c r="B2512" s="2" t="s">
        <v>859</v>
      </c>
      <c r="C2512" s="2" t="s">
        <v>15</v>
      </c>
      <c r="D2512" s="2" t="s">
        <v>816</v>
      </c>
      <c r="E2512" s="2" t="s">
        <v>395</v>
      </c>
      <c r="F2512" s="2">
        <v>61.4</v>
      </c>
      <c r="G2512" s="2">
        <v>38.6</v>
      </c>
      <c r="H2512" s="2" t="s">
        <v>19</v>
      </c>
      <c r="I2512" s="2">
        <f t="shared" si="78"/>
        <v>1</v>
      </c>
      <c r="J2512" s="2" t="str">
        <f t="shared" si="79"/>
        <v/>
      </c>
      <c r="K2512" s="2">
        <v>2008</v>
      </c>
      <c r="L2512" s="2" t="s">
        <v>21</v>
      </c>
    </row>
    <row r="2513" spans="1:12" x14ac:dyDescent="0.2">
      <c r="A2513" s="1" t="s">
        <v>69</v>
      </c>
      <c r="B2513" s="2" t="s">
        <v>4184</v>
      </c>
      <c r="C2513" s="2" t="s">
        <v>24</v>
      </c>
      <c r="D2513" s="4">
        <v>140000000</v>
      </c>
      <c r="E2513" s="2" t="s">
        <v>3438</v>
      </c>
      <c r="F2513" s="2">
        <v>61.4</v>
      </c>
      <c r="G2513" s="2">
        <v>38.6</v>
      </c>
      <c r="H2513" s="2" t="s">
        <v>19</v>
      </c>
      <c r="I2513" s="2">
        <f t="shared" si="78"/>
        <v>1</v>
      </c>
      <c r="J2513" s="2" t="str">
        <f t="shared" si="79"/>
        <v/>
      </c>
      <c r="K2513" s="2">
        <v>2004</v>
      </c>
      <c r="L2513" s="2" t="s">
        <v>49</v>
      </c>
    </row>
    <row r="2514" spans="1:12" x14ac:dyDescent="0.2">
      <c r="A2514" s="1" t="s">
        <v>91</v>
      </c>
      <c r="B2514" s="2" t="s">
        <v>3657</v>
      </c>
      <c r="C2514" s="2" t="s">
        <v>15</v>
      </c>
      <c r="D2514" s="2" t="s">
        <v>4703</v>
      </c>
      <c r="E2514" s="2" t="s">
        <v>3438</v>
      </c>
      <c r="F2514" s="2">
        <v>61.4</v>
      </c>
      <c r="G2514" s="2">
        <v>38.6</v>
      </c>
      <c r="H2514" s="2" t="s">
        <v>26</v>
      </c>
      <c r="I2514" s="2" t="str">
        <f t="shared" si="78"/>
        <v/>
      </c>
      <c r="J2514" s="2">
        <f t="shared" si="79"/>
        <v>1</v>
      </c>
      <c r="K2514" s="2">
        <v>2002</v>
      </c>
      <c r="L2514" s="2" t="s">
        <v>49</v>
      </c>
    </row>
    <row r="2515" spans="1:12" x14ac:dyDescent="0.2">
      <c r="A2515" s="1" t="s">
        <v>100</v>
      </c>
      <c r="B2515" s="2" t="s">
        <v>1990</v>
      </c>
      <c r="C2515" s="2" t="s">
        <v>15</v>
      </c>
      <c r="D2515" s="2" t="s">
        <v>1991</v>
      </c>
      <c r="E2515" s="2" t="s">
        <v>1978</v>
      </c>
      <c r="F2515" s="2">
        <v>61.4</v>
      </c>
      <c r="G2515" s="2">
        <v>38.6</v>
      </c>
      <c r="H2515" s="2" t="s">
        <v>26</v>
      </c>
      <c r="I2515" s="2" t="str">
        <f t="shared" si="78"/>
        <v/>
      </c>
      <c r="J2515" s="2">
        <f t="shared" si="79"/>
        <v>1</v>
      </c>
      <c r="K2515" s="2">
        <v>2019</v>
      </c>
      <c r="L2515" s="2" t="s">
        <v>36</v>
      </c>
    </row>
    <row r="2516" spans="1:12" x14ac:dyDescent="0.2">
      <c r="A2516" s="1" t="s">
        <v>108</v>
      </c>
      <c r="B2516" s="2" t="s">
        <v>3972</v>
      </c>
      <c r="C2516" s="2" t="s">
        <v>24</v>
      </c>
      <c r="D2516" s="4">
        <v>35000000</v>
      </c>
      <c r="E2516" s="2" t="s">
        <v>3438</v>
      </c>
      <c r="F2516" s="2">
        <v>61.4</v>
      </c>
      <c r="G2516" s="2">
        <v>38.6</v>
      </c>
      <c r="H2516" s="2" t="s">
        <v>19</v>
      </c>
      <c r="I2516" s="2">
        <f t="shared" si="78"/>
        <v>1</v>
      </c>
      <c r="J2516" s="2" t="str">
        <f t="shared" si="79"/>
        <v/>
      </c>
      <c r="K2516" s="2">
        <v>2012</v>
      </c>
      <c r="L2516" s="2" t="s">
        <v>49</v>
      </c>
    </row>
    <row r="2517" spans="1:12" x14ac:dyDescent="0.2">
      <c r="A2517" s="1" t="s">
        <v>108</v>
      </c>
      <c r="B2517" s="2" t="s">
        <v>4089</v>
      </c>
      <c r="C2517" s="2" t="s">
        <v>15</v>
      </c>
      <c r="D2517" s="2" t="s">
        <v>4559</v>
      </c>
      <c r="E2517" s="2" t="s">
        <v>3438</v>
      </c>
      <c r="F2517" s="2">
        <v>61.4</v>
      </c>
      <c r="G2517" s="2">
        <v>38.6</v>
      </c>
      <c r="H2517" s="2" t="s">
        <v>26</v>
      </c>
      <c r="I2517" s="2" t="str">
        <f t="shared" si="78"/>
        <v/>
      </c>
      <c r="J2517" s="2">
        <f t="shared" si="79"/>
        <v>1</v>
      </c>
      <c r="K2517" s="2">
        <v>2005</v>
      </c>
      <c r="L2517" s="2" t="s">
        <v>36</v>
      </c>
    </row>
    <row r="2518" spans="1:12" x14ac:dyDescent="0.2">
      <c r="A2518" s="1" t="s">
        <v>23</v>
      </c>
      <c r="B2518" s="2" t="s">
        <v>23</v>
      </c>
      <c r="C2518" s="2" t="s">
        <v>24</v>
      </c>
      <c r="D2518" s="4">
        <v>19925000000</v>
      </c>
      <c r="E2518" s="2" t="s">
        <v>1625</v>
      </c>
      <c r="F2518" s="2">
        <v>61.4</v>
      </c>
      <c r="G2518" s="2">
        <v>38.6</v>
      </c>
      <c r="H2518" s="2" t="s">
        <v>19</v>
      </c>
      <c r="I2518" s="2">
        <f t="shared" si="78"/>
        <v>1</v>
      </c>
      <c r="J2518" s="2" t="str">
        <f t="shared" si="79"/>
        <v/>
      </c>
      <c r="K2518" s="2">
        <v>2006</v>
      </c>
      <c r="L2518" s="2" t="s">
        <v>21</v>
      </c>
    </row>
    <row r="2519" spans="1:12" x14ac:dyDescent="0.2">
      <c r="A2519" s="1" t="s">
        <v>60</v>
      </c>
      <c r="B2519" s="2" t="s">
        <v>3625</v>
      </c>
      <c r="C2519" s="2" t="s">
        <v>24</v>
      </c>
      <c r="D2519" s="4">
        <v>45000000</v>
      </c>
      <c r="E2519" s="2" t="s">
        <v>3438</v>
      </c>
      <c r="F2519" s="2">
        <v>61.41</v>
      </c>
      <c r="G2519" s="2">
        <v>38.590000000000003</v>
      </c>
      <c r="H2519" s="2" t="s">
        <v>26</v>
      </c>
      <c r="I2519" s="2" t="str">
        <f t="shared" si="78"/>
        <v/>
      </c>
      <c r="J2519" s="2">
        <f t="shared" si="79"/>
        <v>1</v>
      </c>
      <c r="K2519" s="2">
        <v>2007</v>
      </c>
      <c r="L2519" s="2" t="s">
        <v>36</v>
      </c>
    </row>
    <row r="2520" spans="1:12" x14ac:dyDescent="0.2">
      <c r="A2520" s="1" t="s">
        <v>52</v>
      </c>
      <c r="B2520" s="2" t="s">
        <v>742</v>
      </c>
      <c r="C2520" s="2" t="s">
        <v>15</v>
      </c>
      <c r="D2520" s="2" t="s">
        <v>2913</v>
      </c>
      <c r="E2520" s="2" t="s">
        <v>2175</v>
      </c>
      <c r="F2520" s="2">
        <v>61.41</v>
      </c>
      <c r="G2520" s="2">
        <v>38.590000000000003</v>
      </c>
      <c r="H2520" s="2" t="s">
        <v>19</v>
      </c>
      <c r="I2520" s="2">
        <f t="shared" si="78"/>
        <v>1</v>
      </c>
      <c r="J2520" s="2" t="str">
        <f t="shared" si="79"/>
        <v/>
      </c>
      <c r="K2520" s="2">
        <v>2016</v>
      </c>
      <c r="L2520" s="2" t="s">
        <v>49</v>
      </c>
    </row>
    <row r="2521" spans="1:12" x14ac:dyDescent="0.2">
      <c r="A2521" s="1" t="s">
        <v>122</v>
      </c>
      <c r="B2521" s="2" t="s">
        <v>155</v>
      </c>
      <c r="C2521" s="2" t="s">
        <v>15</v>
      </c>
      <c r="D2521" s="2" t="s">
        <v>192</v>
      </c>
      <c r="E2521" s="2" t="s">
        <v>144</v>
      </c>
      <c r="F2521" s="2">
        <v>61.43</v>
      </c>
      <c r="G2521" s="2">
        <v>38.57</v>
      </c>
      <c r="H2521" s="2" t="s">
        <v>26</v>
      </c>
      <c r="I2521" s="2" t="str">
        <f t="shared" si="78"/>
        <v/>
      </c>
      <c r="J2521" s="2">
        <f t="shared" si="79"/>
        <v>1</v>
      </c>
      <c r="K2521" s="2">
        <v>2018</v>
      </c>
      <c r="L2521" s="2" t="s">
        <v>21</v>
      </c>
    </row>
    <row r="2522" spans="1:12" x14ac:dyDescent="0.2">
      <c r="A2522" s="1" t="s">
        <v>374</v>
      </c>
      <c r="B2522" s="2" t="s">
        <v>677</v>
      </c>
      <c r="C2522" s="2" t="s">
        <v>15</v>
      </c>
      <c r="D2522" s="2" t="s">
        <v>2299</v>
      </c>
      <c r="E2522" s="2" t="s">
        <v>2175</v>
      </c>
      <c r="F2522" s="2">
        <v>61.44</v>
      </c>
      <c r="G2522" s="2">
        <v>38.56</v>
      </c>
      <c r="H2522" s="2" t="s">
        <v>19</v>
      </c>
      <c r="I2522" s="2">
        <f t="shared" si="78"/>
        <v>1</v>
      </c>
      <c r="J2522" s="2" t="str">
        <f t="shared" si="79"/>
        <v/>
      </c>
      <c r="K2522" s="2">
        <v>2020</v>
      </c>
      <c r="L2522" s="2" t="s">
        <v>21</v>
      </c>
    </row>
    <row r="2523" spans="1:12" x14ac:dyDescent="0.2">
      <c r="A2523" s="1" t="s">
        <v>374</v>
      </c>
      <c r="B2523" s="2" t="s">
        <v>677</v>
      </c>
      <c r="C2523" s="2" t="s">
        <v>15</v>
      </c>
      <c r="D2523" s="2" t="s">
        <v>2490</v>
      </c>
      <c r="E2523" s="2" t="s">
        <v>2175</v>
      </c>
      <c r="F2523" s="2">
        <v>61.44</v>
      </c>
      <c r="G2523" s="2">
        <v>38.56</v>
      </c>
      <c r="H2523" s="2" t="s">
        <v>19</v>
      </c>
      <c r="I2523" s="2">
        <f t="shared" si="78"/>
        <v>1</v>
      </c>
      <c r="J2523" s="2" t="str">
        <f t="shared" si="79"/>
        <v/>
      </c>
      <c r="K2523" s="2">
        <v>2016</v>
      </c>
      <c r="L2523" s="2" t="s">
        <v>21</v>
      </c>
    </row>
    <row r="2524" spans="1:12" x14ac:dyDescent="0.2">
      <c r="A2524" s="1" t="s">
        <v>22</v>
      </c>
      <c r="B2524" s="2" t="s">
        <v>3480</v>
      </c>
      <c r="C2524" s="2" t="s">
        <v>24</v>
      </c>
      <c r="D2524" s="2">
        <v>44205000</v>
      </c>
      <c r="E2524" s="2" t="s">
        <v>3438</v>
      </c>
      <c r="F2524" s="2">
        <v>61.47</v>
      </c>
      <c r="G2524" s="2">
        <v>38.53</v>
      </c>
      <c r="H2524" s="2" t="s">
        <v>19</v>
      </c>
      <c r="I2524" s="2">
        <f t="shared" si="78"/>
        <v>1</v>
      </c>
      <c r="J2524" s="2" t="str">
        <f t="shared" si="79"/>
        <v/>
      </c>
      <c r="K2524" s="2">
        <v>2020</v>
      </c>
      <c r="L2524" s="2" t="s">
        <v>21</v>
      </c>
    </row>
    <row r="2525" spans="1:12" x14ac:dyDescent="0.2">
      <c r="A2525" s="1" t="s">
        <v>363</v>
      </c>
      <c r="B2525" s="2" t="s">
        <v>407</v>
      </c>
      <c r="C2525" s="2" t="s">
        <v>15</v>
      </c>
      <c r="D2525" s="2" t="s">
        <v>5278</v>
      </c>
      <c r="E2525" s="2" t="s">
        <v>4991</v>
      </c>
      <c r="F2525" s="2">
        <v>61.48</v>
      </c>
      <c r="G2525" s="2">
        <v>38.520000000000003</v>
      </c>
      <c r="H2525" s="2" t="s">
        <v>26</v>
      </c>
      <c r="I2525" s="2" t="str">
        <f t="shared" si="78"/>
        <v/>
      </c>
      <c r="J2525" s="2">
        <f t="shared" si="79"/>
        <v>1</v>
      </c>
      <c r="K2525" s="2">
        <v>2014</v>
      </c>
      <c r="L2525" s="2" t="s">
        <v>49</v>
      </c>
    </row>
    <row r="2526" spans="1:12" x14ac:dyDescent="0.2">
      <c r="A2526" s="1" t="s">
        <v>280</v>
      </c>
      <c r="B2526" s="2" t="s">
        <v>1130</v>
      </c>
      <c r="C2526" s="2" t="s">
        <v>15</v>
      </c>
      <c r="D2526" s="2" t="s">
        <v>2761</v>
      </c>
      <c r="E2526" s="2" t="s">
        <v>2175</v>
      </c>
      <c r="F2526" s="2">
        <v>61.49</v>
      </c>
      <c r="G2526" s="2">
        <v>38.51</v>
      </c>
      <c r="H2526" s="2" t="s">
        <v>19</v>
      </c>
      <c r="I2526" s="2">
        <f t="shared" si="78"/>
        <v>1</v>
      </c>
      <c r="J2526" s="2" t="str">
        <f t="shared" si="79"/>
        <v/>
      </c>
      <c r="K2526" s="2">
        <v>2016</v>
      </c>
      <c r="L2526" s="2" t="s">
        <v>21</v>
      </c>
    </row>
    <row r="2527" spans="1:12" x14ac:dyDescent="0.2">
      <c r="A2527" s="1" t="s">
        <v>13</v>
      </c>
      <c r="B2527" s="2" t="s">
        <v>832</v>
      </c>
      <c r="C2527" s="2" t="s">
        <v>15</v>
      </c>
      <c r="D2527" s="2" t="s">
        <v>2203</v>
      </c>
      <c r="E2527" s="2" t="s">
        <v>2175</v>
      </c>
      <c r="F2527" s="2">
        <v>61.49</v>
      </c>
      <c r="G2527" s="2">
        <v>38.51</v>
      </c>
      <c r="H2527" s="2" t="s">
        <v>19</v>
      </c>
      <c r="I2527" s="2">
        <f t="shared" si="78"/>
        <v>1</v>
      </c>
      <c r="J2527" s="2" t="str">
        <f t="shared" si="79"/>
        <v/>
      </c>
      <c r="K2527" s="2">
        <v>2020</v>
      </c>
      <c r="L2527" s="2" t="s">
        <v>21</v>
      </c>
    </row>
    <row r="2528" spans="1:12" x14ac:dyDescent="0.2">
      <c r="A2528" s="1" t="s">
        <v>242</v>
      </c>
      <c r="B2528" s="2" t="s">
        <v>324</v>
      </c>
      <c r="C2528" s="2" t="s">
        <v>1230</v>
      </c>
      <c r="D2528" s="2" t="s">
        <v>2076</v>
      </c>
      <c r="E2528" s="2" t="s">
        <v>1978</v>
      </c>
      <c r="F2528" s="2">
        <v>61.5</v>
      </c>
      <c r="G2528" s="2">
        <v>38.5</v>
      </c>
      <c r="H2528" s="2" t="s">
        <v>19</v>
      </c>
      <c r="I2528" s="2">
        <f t="shared" si="78"/>
        <v>1</v>
      </c>
      <c r="J2528" s="2" t="str">
        <f t="shared" si="79"/>
        <v/>
      </c>
      <c r="K2528" s="2">
        <v>1996</v>
      </c>
      <c r="L2528" s="2" t="s">
        <v>21</v>
      </c>
    </row>
    <row r="2529" spans="1:12" x14ac:dyDescent="0.2">
      <c r="A2529" s="1" t="s">
        <v>242</v>
      </c>
      <c r="B2529" s="2" t="s">
        <v>242</v>
      </c>
      <c r="C2529" s="2" t="s">
        <v>15</v>
      </c>
      <c r="D2529" s="2" t="s">
        <v>2445</v>
      </c>
      <c r="E2529" s="2" t="s">
        <v>2175</v>
      </c>
      <c r="F2529" s="2">
        <v>61.5</v>
      </c>
      <c r="G2529" s="2">
        <v>38.5</v>
      </c>
      <c r="H2529" s="2" t="s">
        <v>19</v>
      </c>
      <c r="I2529" s="2">
        <f t="shared" si="78"/>
        <v>1</v>
      </c>
      <c r="J2529" s="2" t="str">
        <f t="shared" si="79"/>
        <v/>
      </c>
      <c r="K2529" s="2">
        <v>2018</v>
      </c>
      <c r="L2529" s="2" t="s">
        <v>21</v>
      </c>
    </row>
    <row r="2530" spans="1:12" x14ac:dyDescent="0.2">
      <c r="A2530" s="1" t="s">
        <v>205</v>
      </c>
      <c r="B2530" s="2" t="s">
        <v>1593</v>
      </c>
      <c r="C2530" s="2" t="s">
        <v>24</v>
      </c>
      <c r="D2530" s="4">
        <v>21000000</v>
      </c>
      <c r="E2530" s="2" t="s">
        <v>1811</v>
      </c>
      <c r="F2530" s="2">
        <v>61.5</v>
      </c>
      <c r="G2530" s="2">
        <v>38.5</v>
      </c>
      <c r="H2530" s="2" t="s">
        <v>26</v>
      </c>
      <c r="I2530" s="2" t="str">
        <f t="shared" si="78"/>
        <v/>
      </c>
      <c r="J2530" s="2">
        <f t="shared" si="79"/>
        <v>1</v>
      </c>
      <c r="K2530" s="2">
        <v>2005</v>
      </c>
      <c r="L2530" s="2" t="s">
        <v>77</v>
      </c>
    </row>
    <row r="2531" spans="1:12" x14ac:dyDescent="0.2">
      <c r="A2531" s="1" t="s">
        <v>177</v>
      </c>
      <c r="B2531" s="2" t="s">
        <v>4725</v>
      </c>
      <c r="C2531" s="2" t="s">
        <v>24</v>
      </c>
      <c r="D2531" s="4">
        <v>1080000</v>
      </c>
      <c r="E2531" s="2" t="s">
        <v>3438</v>
      </c>
      <c r="F2531" s="2">
        <v>61.5</v>
      </c>
      <c r="G2531" s="2">
        <v>38.5</v>
      </c>
      <c r="H2531" s="2" t="s">
        <v>26</v>
      </c>
      <c r="I2531" s="2" t="str">
        <f t="shared" si="78"/>
        <v/>
      </c>
      <c r="J2531" s="2">
        <f t="shared" si="79"/>
        <v>1</v>
      </c>
      <c r="K2531" s="2">
        <v>2000</v>
      </c>
      <c r="L2531" s="2" t="s">
        <v>21</v>
      </c>
    </row>
    <row r="2532" spans="1:12" x14ac:dyDescent="0.2">
      <c r="A2532" s="1" t="s">
        <v>87</v>
      </c>
      <c r="B2532" s="2" t="s">
        <v>5364</v>
      </c>
      <c r="C2532" s="2" t="s">
        <v>15</v>
      </c>
      <c r="D2532" s="2" t="s">
        <v>5365</v>
      </c>
      <c r="E2532" s="2" t="s">
        <v>4991</v>
      </c>
      <c r="F2532" s="2">
        <v>61.5</v>
      </c>
      <c r="G2532" s="2">
        <v>38.5</v>
      </c>
      <c r="H2532" s="2" t="s">
        <v>26</v>
      </c>
      <c r="I2532" s="2" t="str">
        <f t="shared" si="78"/>
        <v/>
      </c>
      <c r="J2532" s="2">
        <f t="shared" si="79"/>
        <v>1</v>
      </c>
      <c r="K2532" s="2">
        <v>2010</v>
      </c>
      <c r="L2532" s="2" t="s">
        <v>21</v>
      </c>
    </row>
    <row r="2533" spans="1:12" x14ac:dyDescent="0.2">
      <c r="A2533" s="1" t="s">
        <v>13</v>
      </c>
      <c r="B2533" s="2" t="s">
        <v>934</v>
      </c>
      <c r="C2533" s="2" t="s">
        <v>15</v>
      </c>
      <c r="D2533" s="2" t="s">
        <v>1883</v>
      </c>
      <c r="E2533" s="2" t="s">
        <v>1811</v>
      </c>
      <c r="F2533" s="2">
        <v>61.5</v>
      </c>
      <c r="G2533" s="2">
        <v>38.5</v>
      </c>
      <c r="H2533" s="2" t="s">
        <v>26</v>
      </c>
      <c r="I2533" s="2" t="str">
        <f t="shared" si="78"/>
        <v/>
      </c>
      <c r="J2533" s="2">
        <f t="shared" si="79"/>
        <v>1</v>
      </c>
      <c r="K2533" s="2">
        <v>2004</v>
      </c>
      <c r="L2533" s="2" t="s">
        <v>49</v>
      </c>
    </row>
    <row r="2534" spans="1:12" x14ac:dyDescent="0.2">
      <c r="A2534" s="1" t="s">
        <v>13</v>
      </c>
      <c r="B2534" s="2" t="s">
        <v>5715</v>
      </c>
      <c r="C2534" s="2" t="s">
        <v>24</v>
      </c>
      <c r="D2534" s="4">
        <v>295000000</v>
      </c>
      <c r="E2534" s="2" t="s">
        <v>5690</v>
      </c>
      <c r="F2534" s="2">
        <v>61.5</v>
      </c>
      <c r="G2534" s="2">
        <v>38.5</v>
      </c>
      <c r="H2534" s="2" t="s">
        <v>19</v>
      </c>
      <c r="I2534" s="2">
        <f t="shared" si="78"/>
        <v>1</v>
      </c>
      <c r="J2534" s="2" t="str">
        <f t="shared" si="79"/>
        <v/>
      </c>
      <c r="K2534" s="2">
        <v>2008</v>
      </c>
      <c r="L2534" s="2" t="s">
        <v>21</v>
      </c>
    </row>
    <row r="2535" spans="1:12" x14ac:dyDescent="0.2">
      <c r="A2535" s="1" t="s">
        <v>66</v>
      </c>
      <c r="B2535" s="2" t="s">
        <v>1088</v>
      </c>
      <c r="C2535" s="2" t="s">
        <v>15</v>
      </c>
      <c r="D2535" s="2" t="s">
        <v>1089</v>
      </c>
      <c r="E2535" s="2" t="s">
        <v>395</v>
      </c>
      <c r="F2535" s="2">
        <v>61.5</v>
      </c>
      <c r="G2535" s="2">
        <v>38.5</v>
      </c>
      <c r="H2535" s="2" t="s">
        <v>26</v>
      </c>
      <c r="I2535" s="2" t="str">
        <f t="shared" si="78"/>
        <v/>
      </c>
      <c r="J2535" s="2">
        <f t="shared" si="79"/>
        <v>1</v>
      </c>
      <c r="K2535" s="2">
        <v>2004</v>
      </c>
      <c r="L2535" s="2" t="s">
        <v>21</v>
      </c>
    </row>
    <row r="2536" spans="1:12" x14ac:dyDescent="0.2">
      <c r="A2536" s="1" t="s">
        <v>296</v>
      </c>
      <c r="B2536" s="2" t="s">
        <v>3541</v>
      </c>
      <c r="C2536" s="2" t="s">
        <v>24</v>
      </c>
      <c r="D2536" s="4">
        <v>49700000</v>
      </c>
      <c r="E2536" s="2" t="s">
        <v>3438</v>
      </c>
      <c r="F2536" s="2">
        <v>61.5</v>
      </c>
      <c r="G2536" s="2">
        <v>38.5</v>
      </c>
      <c r="H2536" s="2" t="s">
        <v>19</v>
      </c>
      <c r="I2536" s="2">
        <f t="shared" si="78"/>
        <v>1</v>
      </c>
      <c r="J2536" s="2" t="str">
        <f t="shared" si="79"/>
        <v/>
      </c>
      <c r="K2536" s="2">
        <v>2002</v>
      </c>
      <c r="L2536" s="2" t="s">
        <v>49</v>
      </c>
    </row>
    <row r="2537" spans="1:12" x14ac:dyDescent="0.2">
      <c r="A2537" s="1" t="s">
        <v>223</v>
      </c>
      <c r="B2537" s="2" t="s">
        <v>4180</v>
      </c>
      <c r="C2537" s="2" t="s">
        <v>15</v>
      </c>
      <c r="D2537" s="2" t="s">
        <v>4795</v>
      </c>
      <c r="E2537" s="2" t="s">
        <v>3438</v>
      </c>
      <c r="F2537" s="2">
        <v>61.5</v>
      </c>
      <c r="G2537" s="2">
        <v>38.5</v>
      </c>
      <c r="H2537" s="2" t="s">
        <v>19</v>
      </c>
      <c r="I2537" s="2">
        <f t="shared" si="78"/>
        <v>1</v>
      </c>
      <c r="J2537" s="2" t="str">
        <f t="shared" si="79"/>
        <v/>
      </c>
      <c r="K2537" s="2">
        <v>1990</v>
      </c>
      <c r="L2537" s="2" t="s">
        <v>21</v>
      </c>
    </row>
    <row r="2538" spans="1:12" x14ac:dyDescent="0.2">
      <c r="A2538" s="1" t="s">
        <v>269</v>
      </c>
      <c r="B2538" s="2" t="s">
        <v>4496</v>
      </c>
      <c r="C2538" s="2" t="s">
        <v>24</v>
      </c>
      <c r="D2538" s="4">
        <v>4650000</v>
      </c>
      <c r="E2538" s="2" t="s">
        <v>3438</v>
      </c>
      <c r="F2538" s="2">
        <v>61.5</v>
      </c>
      <c r="G2538" s="2">
        <v>38.5</v>
      </c>
      <c r="H2538" s="2" t="s">
        <v>19</v>
      </c>
      <c r="I2538" s="2">
        <f t="shared" si="78"/>
        <v>1</v>
      </c>
      <c r="J2538" s="2" t="str">
        <f t="shared" si="79"/>
        <v/>
      </c>
      <c r="K2538" s="2">
        <v>2006</v>
      </c>
      <c r="L2538" s="2" t="s">
        <v>21</v>
      </c>
    </row>
    <row r="2539" spans="1:12" x14ac:dyDescent="0.2">
      <c r="A2539" s="1" t="s">
        <v>52</v>
      </c>
      <c r="B2539" s="2" t="s">
        <v>435</v>
      </c>
      <c r="C2539" s="2" t="s">
        <v>24</v>
      </c>
      <c r="D2539" s="4">
        <v>49100000</v>
      </c>
      <c r="E2539" s="2" t="s">
        <v>1811</v>
      </c>
      <c r="F2539" s="2">
        <v>61.5</v>
      </c>
      <c r="G2539" s="2">
        <v>38.5</v>
      </c>
      <c r="H2539" s="2" t="s">
        <v>26</v>
      </c>
      <c r="I2539" s="2" t="str">
        <f t="shared" si="78"/>
        <v/>
      </c>
      <c r="J2539" s="2">
        <f t="shared" si="79"/>
        <v>1</v>
      </c>
      <c r="K2539" s="2">
        <v>2002</v>
      </c>
      <c r="L2539" s="2" t="s">
        <v>21</v>
      </c>
    </row>
    <row r="2540" spans="1:12" x14ac:dyDescent="0.2">
      <c r="A2540" s="1" t="s">
        <v>180</v>
      </c>
      <c r="B2540" s="2" t="s">
        <v>3729</v>
      </c>
      <c r="C2540" s="2" t="s">
        <v>24</v>
      </c>
      <c r="D2540" s="4">
        <v>239000000</v>
      </c>
      <c r="E2540" s="2" t="s">
        <v>3438</v>
      </c>
      <c r="F2540" s="2">
        <v>61.5</v>
      </c>
      <c r="G2540" s="2">
        <v>38.5</v>
      </c>
      <c r="H2540" s="2" t="s">
        <v>19</v>
      </c>
      <c r="I2540" s="2">
        <f t="shared" si="78"/>
        <v>1</v>
      </c>
      <c r="J2540" s="2" t="str">
        <f t="shared" si="79"/>
        <v/>
      </c>
      <c r="K2540" s="2">
        <v>2014</v>
      </c>
      <c r="L2540" s="2" t="s">
        <v>21</v>
      </c>
    </row>
    <row r="2541" spans="1:12" x14ac:dyDescent="0.2">
      <c r="A2541" s="1" t="s">
        <v>220</v>
      </c>
      <c r="B2541" s="2" t="s">
        <v>5041</v>
      </c>
      <c r="C2541" s="2" t="s">
        <v>15</v>
      </c>
      <c r="D2541" s="2" t="s">
        <v>5042</v>
      </c>
      <c r="E2541" s="2" t="s">
        <v>4991</v>
      </c>
      <c r="F2541" s="2">
        <v>61.5</v>
      </c>
      <c r="G2541" s="2">
        <v>38.5</v>
      </c>
      <c r="H2541" s="2" t="s">
        <v>26</v>
      </c>
      <c r="I2541" s="2" t="str">
        <f t="shared" si="78"/>
        <v/>
      </c>
      <c r="J2541" s="2">
        <f t="shared" si="79"/>
        <v>1</v>
      </c>
      <c r="K2541" s="2">
        <v>2020</v>
      </c>
      <c r="L2541" s="2" t="s">
        <v>21</v>
      </c>
    </row>
    <row r="2542" spans="1:12" x14ac:dyDescent="0.2">
      <c r="A2542" s="1" t="s">
        <v>672</v>
      </c>
      <c r="B2542" s="2" t="s">
        <v>1297</v>
      </c>
      <c r="C2542" s="2" t="s">
        <v>15</v>
      </c>
      <c r="D2542" s="2" t="s">
        <v>1298</v>
      </c>
      <c r="E2542" s="2" t="s">
        <v>395</v>
      </c>
      <c r="F2542" s="2">
        <v>61.5</v>
      </c>
      <c r="G2542" s="2">
        <v>38.5</v>
      </c>
      <c r="H2542" s="2" t="s">
        <v>26</v>
      </c>
      <c r="I2542" s="2" t="str">
        <f t="shared" si="78"/>
        <v/>
      </c>
      <c r="J2542" s="2">
        <f t="shared" si="79"/>
        <v>1</v>
      </c>
      <c r="K2542" s="2">
        <v>2000</v>
      </c>
      <c r="L2542" s="2" t="s">
        <v>21</v>
      </c>
    </row>
    <row r="2543" spans="1:12" x14ac:dyDescent="0.2">
      <c r="A2543" s="1" t="s">
        <v>40</v>
      </c>
      <c r="B2543" s="2" t="s">
        <v>5074</v>
      </c>
      <c r="C2543" s="2" t="s">
        <v>15</v>
      </c>
      <c r="D2543" s="2" t="s">
        <v>5075</v>
      </c>
      <c r="E2543" s="2" t="s">
        <v>4991</v>
      </c>
      <c r="F2543" s="2">
        <v>61.51</v>
      </c>
      <c r="G2543" s="2">
        <v>38.49</v>
      </c>
      <c r="H2543" s="2" t="s">
        <v>26</v>
      </c>
      <c r="I2543" s="2" t="str">
        <f t="shared" si="78"/>
        <v/>
      </c>
      <c r="J2543" s="2">
        <f t="shared" si="79"/>
        <v>1</v>
      </c>
      <c r="K2543" s="2">
        <v>2020</v>
      </c>
      <c r="L2543" s="2" t="s">
        <v>49</v>
      </c>
    </row>
    <row r="2544" spans="1:12" x14ac:dyDescent="0.2">
      <c r="A2544" s="1" t="s">
        <v>60</v>
      </c>
      <c r="B2544" s="2" t="s">
        <v>1483</v>
      </c>
      <c r="C2544" s="2" t="s">
        <v>15</v>
      </c>
      <c r="D2544" s="2" t="s">
        <v>5301</v>
      </c>
      <c r="E2544" s="2" t="s">
        <v>4991</v>
      </c>
      <c r="F2544" s="2">
        <v>61.53</v>
      </c>
      <c r="G2544" s="2">
        <v>38.47</v>
      </c>
      <c r="H2544" s="2" t="s">
        <v>26</v>
      </c>
      <c r="I2544" s="2" t="str">
        <f t="shared" si="78"/>
        <v/>
      </c>
      <c r="J2544" s="2">
        <f t="shared" si="79"/>
        <v>1</v>
      </c>
      <c r="K2544" s="2">
        <v>2013</v>
      </c>
      <c r="L2544" s="2" t="s">
        <v>36</v>
      </c>
    </row>
    <row r="2545" spans="1:12" x14ac:dyDescent="0.2">
      <c r="A2545" s="1" t="s">
        <v>363</v>
      </c>
      <c r="B2545" s="2" t="s">
        <v>3587</v>
      </c>
      <c r="C2545" s="2" t="s">
        <v>24</v>
      </c>
      <c r="D2545" s="2">
        <v>192000000</v>
      </c>
      <c r="E2545" s="2" t="s">
        <v>3438</v>
      </c>
      <c r="F2545" s="2">
        <v>61.55</v>
      </c>
      <c r="G2545" s="2">
        <v>38.450000000000003</v>
      </c>
      <c r="H2545" s="2" t="s">
        <v>19</v>
      </c>
      <c r="I2545" s="2">
        <f t="shared" si="78"/>
        <v>1</v>
      </c>
      <c r="J2545" s="2" t="str">
        <f t="shared" si="79"/>
        <v/>
      </c>
      <c r="K2545" s="2">
        <v>2020</v>
      </c>
      <c r="L2545" s="2" t="s">
        <v>49</v>
      </c>
    </row>
    <row r="2546" spans="1:12" x14ac:dyDescent="0.2">
      <c r="A2546" s="1" t="s">
        <v>511</v>
      </c>
      <c r="B2546" s="2" t="s">
        <v>803</v>
      </c>
      <c r="C2546" s="2" t="s">
        <v>42</v>
      </c>
      <c r="D2546" s="2" t="s">
        <v>4902</v>
      </c>
      <c r="E2546" s="2" t="s">
        <v>4810</v>
      </c>
      <c r="F2546" s="2">
        <v>61.6</v>
      </c>
      <c r="G2546" s="2">
        <v>38.4</v>
      </c>
      <c r="H2546" s="2" t="s">
        <v>19</v>
      </c>
      <c r="I2546" s="2">
        <f t="shared" si="78"/>
        <v>1</v>
      </c>
      <c r="J2546" s="2" t="str">
        <f t="shared" si="79"/>
        <v/>
      </c>
      <c r="K2546" s="2">
        <v>1996</v>
      </c>
      <c r="L2546" s="2" t="s">
        <v>21</v>
      </c>
    </row>
    <row r="2547" spans="1:12" x14ac:dyDescent="0.2">
      <c r="A2547" s="1" t="s">
        <v>13</v>
      </c>
      <c r="B2547" s="2" t="s">
        <v>784</v>
      </c>
      <c r="C2547" s="2" t="s">
        <v>42</v>
      </c>
      <c r="D2547" s="2" t="s">
        <v>785</v>
      </c>
      <c r="E2547" s="2" t="s">
        <v>395</v>
      </c>
      <c r="F2547" s="2">
        <v>61.6</v>
      </c>
      <c r="G2547" s="2">
        <v>38.4</v>
      </c>
      <c r="H2547" s="2" t="s">
        <v>19</v>
      </c>
      <c r="I2547" s="2">
        <f t="shared" si="78"/>
        <v>1</v>
      </c>
      <c r="J2547" s="2" t="str">
        <f t="shared" si="79"/>
        <v/>
      </c>
      <c r="K2547" s="2">
        <v>2010</v>
      </c>
      <c r="L2547" s="2" t="s">
        <v>21</v>
      </c>
    </row>
    <row r="2548" spans="1:12" x14ac:dyDescent="0.2">
      <c r="A2548" s="1" t="s">
        <v>13</v>
      </c>
      <c r="B2548" s="2" t="s">
        <v>3799</v>
      </c>
      <c r="C2548" s="2" t="s">
        <v>24</v>
      </c>
      <c r="D2548" s="4">
        <v>67480000</v>
      </c>
      <c r="E2548" s="2" t="s">
        <v>3438</v>
      </c>
      <c r="F2548" s="2">
        <v>61.6</v>
      </c>
      <c r="G2548" s="2">
        <v>38.4</v>
      </c>
      <c r="H2548" s="2" t="s">
        <v>19</v>
      </c>
      <c r="I2548" s="2">
        <f t="shared" si="78"/>
        <v>1</v>
      </c>
      <c r="J2548" s="2" t="str">
        <f t="shared" si="79"/>
        <v/>
      </c>
      <c r="K2548" s="2">
        <v>2008</v>
      </c>
      <c r="L2548" s="2" t="s">
        <v>21</v>
      </c>
    </row>
    <row r="2549" spans="1:12" x14ac:dyDescent="0.2">
      <c r="A2549" s="1" t="s">
        <v>13</v>
      </c>
      <c r="B2549" s="2" t="s">
        <v>5746</v>
      </c>
      <c r="C2549" s="2" t="s">
        <v>24</v>
      </c>
      <c r="D2549" s="4">
        <v>394516464</v>
      </c>
      <c r="E2549" s="2" t="s">
        <v>5690</v>
      </c>
      <c r="F2549" s="2">
        <v>61.6</v>
      </c>
      <c r="G2549" s="2">
        <v>38.4</v>
      </c>
      <c r="H2549" s="2" t="s">
        <v>19</v>
      </c>
      <c r="I2549" s="2">
        <f t="shared" si="78"/>
        <v>1</v>
      </c>
      <c r="J2549" s="2" t="str">
        <f t="shared" si="79"/>
        <v/>
      </c>
      <c r="K2549" s="2">
        <v>2002</v>
      </c>
      <c r="L2549" s="2" t="s">
        <v>21</v>
      </c>
    </row>
    <row r="2550" spans="1:12" x14ac:dyDescent="0.2">
      <c r="A2550" s="1" t="s">
        <v>66</v>
      </c>
      <c r="B2550" s="2" t="s">
        <v>3582</v>
      </c>
      <c r="C2550" s="2" t="s">
        <v>24</v>
      </c>
      <c r="D2550" s="4">
        <v>107000000</v>
      </c>
      <c r="E2550" s="2" t="s">
        <v>3438</v>
      </c>
      <c r="F2550" s="2">
        <v>61.6</v>
      </c>
      <c r="G2550" s="2">
        <v>38.4</v>
      </c>
      <c r="H2550" s="2" t="s">
        <v>19</v>
      </c>
      <c r="I2550" s="2">
        <f t="shared" si="78"/>
        <v>1</v>
      </c>
      <c r="J2550" s="2" t="str">
        <f t="shared" si="79"/>
        <v/>
      </c>
      <c r="K2550" s="2">
        <v>2001</v>
      </c>
      <c r="L2550" s="2" t="s">
        <v>36</v>
      </c>
    </row>
    <row r="2551" spans="1:12" x14ac:dyDescent="0.2">
      <c r="A2551" s="1" t="s">
        <v>339</v>
      </c>
      <c r="B2551" s="2" t="s">
        <v>3514</v>
      </c>
      <c r="C2551" s="2" t="s">
        <v>24</v>
      </c>
      <c r="D2551" s="4">
        <v>43000000</v>
      </c>
      <c r="E2551" s="2" t="s">
        <v>3438</v>
      </c>
      <c r="F2551" s="2">
        <v>61.6</v>
      </c>
      <c r="G2551" s="2">
        <v>38.4</v>
      </c>
      <c r="H2551" s="2" t="s">
        <v>19</v>
      </c>
      <c r="I2551" s="2">
        <f t="shared" si="78"/>
        <v>1</v>
      </c>
      <c r="J2551" s="2" t="str">
        <f t="shared" si="79"/>
        <v/>
      </c>
      <c r="K2551" s="2">
        <v>2010</v>
      </c>
      <c r="L2551" s="2" t="s">
        <v>49</v>
      </c>
    </row>
    <row r="2552" spans="1:12" x14ac:dyDescent="0.2">
      <c r="A2552" s="1" t="s">
        <v>22</v>
      </c>
      <c r="B2552" s="2" t="s">
        <v>1457</v>
      </c>
      <c r="C2552" s="2" t="s">
        <v>24</v>
      </c>
      <c r="D2552" s="4">
        <v>1050000000</v>
      </c>
      <c r="E2552" s="2" t="s">
        <v>1453</v>
      </c>
      <c r="F2552" s="2">
        <v>61.6</v>
      </c>
      <c r="G2552" s="2">
        <v>38.4</v>
      </c>
      <c r="H2552" s="2" t="s">
        <v>26</v>
      </c>
      <c r="I2552" s="2" t="str">
        <f t="shared" si="78"/>
        <v/>
      </c>
      <c r="J2552" s="2">
        <f t="shared" si="79"/>
        <v>1</v>
      </c>
      <c r="K2552" s="2">
        <v>2002</v>
      </c>
      <c r="L2552" s="2" t="s">
        <v>21</v>
      </c>
    </row>
    <row r="2553" spans="1:12" x14ac:dyDescent="0.2">
      <c r="A2553" s="1" t="s">
        <v>22</v>
      </c>
      <c r="B2553" s="2" t="s">
        <v>1547</v>
      </c>
      <c r="C2553" s="2" t="s">
        <v>15</v>
      </c>
      <c r="D2553" s="2" t="s">
        <v>1548</v>
      </c>
      <c r="E2553" s="2" t="s">
        <v>1474</v>
      </c>
      <c r="F2553" s="2">
        <v>61.6</v>
      </c>
      <c r="G2553" s="2">
        <v>38.4</v>
      </c>
      <c r="H2553" s="2" t="s">
        <v>26</v>
      </c>
      <c r="I2553" s="2" t="str">
        <f t="shared" si="78"/>
        <v/>
      </c>
      <c r="J2553" s="2">
        <f t="shared" si="79"/>
        <v>1</v>
      </c>
      <c r="K2553" s="2">
        <v>2002</v>
      </c>
      <c r="L2553" s="2" t="s">
        <v>49</v>
      </c>
    </row>
    <row r="2554" spans="1:12" x14ac:dyDescent="0.2">
      <c r="A2554" s="1" t="s">
        <v>69</v>
      </c>
      <c r="B2554" s="2" t="s">
        <v>3579</v>
      </c>
      <c r="C2554" s="2" t="s">
        <v>24</v>
      </c>
      <c r="D2554" s="4">
        <v>23340000</v>
      </c>
      <c r="E2554" s="2" t="s">
        <v>3438</v>
      </c>
      <c r="F2554" s="2">
        <v>61.6</v>
      </c>
      <c r="G2554" s="2">
        <v>38.4</v>
      </c>
      <c r="H2554" s="2" t="s">
        <v>19</v>
      </c>
      <c r="I2554" s="2">
        <f t="shared" si="78"/>
        <v>1</v>
      </c>
      <c r="J2554" s="2" t="str">
        <f t="shared" si="79"/>
        <v/>
      </c>
      <c r="K2554" s="2">
        <v>2008</v>
      </c>
      <c r="L2554" s="2" t="s">
        <v>21</v>
      </c>
    </row>
    <row r="2555" spans="1:12" x14ac:dyDescent="0.2">
      <c r="A2555" s="1" t="s">
        <v>79</v>
      </c>
      <c r="B2555" s="2" t="s">
        <v>4291</v>
      </c>
      <c r="C2555" s="2" t="s">
        <v>24</v>
      </c>
      <c r="D2555" s="4">
        <v>44200000</v>
      </c>
      <c r="E2555" s="2" t="s">
        <v>3438</v>
      </c>
      <c r="F2555" s="2">
        <v>61.6</v>
      </c>
      <c r="G2555" s="2">
        <v>38.4</v>
      </c>
      <c r="H2555" s="2" t="s">
        <v>19</v>
      </c>
      <c r="I2555" s="2">
        <f t="shared" si="78"/>
        <v>1</v>
      </c>
      <c r="J2555" s="2" t="str">
        <f t="shared" si="79"/>
        <v/>
      </c>
      <c r="K2555" s="2">
        <v>2010</v>
      </c>
      <c r="L2555" s="2" t="s">
        <v>21</v>
      </c>
    </row>
    <row r="2556" spans="1:12" x14ac:dyDescent="0.2">
      <c r="A2556" s="1" t="s">
        <v>269</v>
      </c>
      <c r="B2556" s="2" t="s">
        <v>4527</v>
      </c>
      <c r="C2556" s="2" t="s">
        <v>24</v>
      </c>
      <c r="D2556" s="4">
        <v>11650000</v>
      </c>
      <c r="E2556" s="2" t="s">
        <v>3438</v>
      </c>
      <c r="F2556" s="2">
        <v>61.6</v>
      </c>
      <c r="G2556" s="2">
        <v>38.4</v>
      </c>
      <c r="H2556" s="2" t="s">
        <v>19</v>
      </c>
      <c r="I2556" s="2">
        <f t="shared" si="78"/>
        <v>1</v>
      </c>
      <c r="J2556" s="2" t="str">
        <f t="shared" si="79"/>
        <v/>
      </c>
      <c r="K2556" s="2">
        <v>2006</v>
      </c>
      <c r="L2556" s="2" t="s">
        <v>49</v>
      </c>
    </row>
    <row r="2557" spans="1:12" x14ac:dyDescent="0.2">
      <c r="A2557" s="1" t="s">
        <v>108</v>
      </c>
      <c r="B2557" s="2" t="s">
        <v>465</v>
      </c>
      <c r="C2557" s="2" t="s">
        <v>15</v>
      </c>
      <c r="D2557" s="2" t="s">
        <v>2541</v>
      </c>
      <c r="E2557" s="2" t="s">
        <v>2175</v>
      </c>
      <c r="F2557" s="2">
        <v>61.6</v>
      </c>
      <c r="G2557" s="2">
        <v>38.4</v>
      </c>
      <c r="H2557" s="2" t="s">
        <v>19</v>
      </c>
      <c r="I2557" s="2">
        <f t="shared" si="78"/>
        <v>1</v>
      </c>
      <c r="J2557" s="2" t="str">
        <f t="shared" si="79"/>
        <v/>
      </c>
      <c r="K2557" s="2">
        <v>2018</v>
      </c>
      <c r="L2557" s="2" t="s">
        <v>21</v>
      </c>
    </row>
    <row r="2558" spans="1:12" x14ac:dyDescent="0.2">
      <c r="A2558" s="1" t="s">
        <v>220</v>
      </c>
      <c r="B2558" s="2" t="s">
        <v>3757</v>
      </c>
      <c r="C2558" s="2" t="s">
        <v>24</v>
      </c>
      <c r="D2558" s="4">
        <v>14000000</v>
      </c>
      <c r="E2558" s="2" t="s">
        <v>3438</v>
      </c>
      <c r="F2558" s="2">
        <v>61.6</v>
      </c>
      <c r="G2558" s="2">
        <v>38.4</v>
      </c>
      <c r="H2558" s="2" t="s">
        <v>26</v>
      </c>
      <c r="I2558" s="2" t="str">
        <f t="shared" si="78"/>
        <v/>
      </c>
      <c r="J2558" s="2">
        <f t="shared" si="79"/>
        <v>1</v>
      </c>
      <c r="K2558" s="2">
        <v>2004</v>
      </c>
      <c r="L2558" s="2" t="s">
        <v>49</v>
      </c>
    </row>
    <row r="2559" spans="1:12" x14ac:dyDescent="0.2">
      <c r="A2559" s="1" t="s">
        <v>91</v>
      </c>
      <c r="B2559" s="2" t="s">
        <v>1913</v>
      </c>
      <c r="C2559" s="2" t="s">
        <v>15</v>
      </c>
      <c r="D2559" s="2" t="s">
        <v>2429</v>
      </c>
      <c r="E2559" s="2" t="s">
        <v>2175</v>
      </c>
      <c r="F2559" s="2">
        <v>61.61</v>
      </c>
      <c r="G2559" s="2">
        <v>38.39</v>
      </c>
      <c r="H2559" s="2" t="s">
        <v>19</v>
      </c>
      <c r="I2559" s="2">
        <f t="shared" si="78"/>
        <v>1</v>
      </c>
      <c r="J2559" s="2" t="str">
        <f t="shared" si="79"/>
        <v/>
      </c>
      <c r="K2559" s="2">
        <v>2019</v>
      </c>
      <c r="L2559" s="2" t="s">
        <v>36</v>
      </c>
    </row>
    <row r="2560" spans="1:12" x14ac:dyDescent="0.2">
      <c r="A2560" s="1" t="s">
        <v>363</v>
      </c>
      <c r="B2560" s="2" t="s">
        <v>3853</v>
      </c>
      <c r="C2560" s="2" t="s">
        <v>24</v>
      </c>
      <c r="D2560" s="4">
        <v>135000000</v>
      </c>
      <c r="E2560" s="2" t="s">
        <v>3438</v>
      </c>
      <c r="F2560" s="2">
        <v>61.64</v>
      </c>
      <c r="G2560" s="2">
        <v>38.36</v>
      </c>
      <c r="H2560" s="2" t="s">
        <v>19</v>
      </c>
      <c r="I2560" s="2">
        <f t="shared" si="78"/>
        <v>1</v>
      </c>
      <c r="J2560" s="2" t="str">
        <f t="shared" si="79"/>
        <v/>
      </c>
      <c r="K2560" s="2">
        <v>2016</v>
      </c>
      <c r="L2560" s="2" t="s">
        <v>21</v>
      </c>
    </row>
    <row r="2561" spans="1:12" x14ac:dyDescent="0.2">
      <c r="A2561" s="1" t="s">
        <v>66</v>
      </c>
      <c r="B2561" s="2" t="s">
        <v>1022</v>
      </c>
      <c r="C2561" s="2" t="s">
        <v>15</v>
      </c>
      <c r="D2561" s="2" t="s">
        <v>2248</v>
      </c>
      <c r="E2561" s="2" t="s">
        <v>2175</v>
      </c>
      <c r="F2561" s="2">
        <v>61.66</v>
      </c>
      <c r="G2561" s="2">
        <v>38.340000000000003</v>
      </c>
      <c r="H2561" s="2" t="s">
        <v>19</v>
      </c>
      <c r="I2561" s="2">
        <f t="shared" si="78"/>
        <v>1</v>
      </c>
      <c r="J2561" s="2" t="str">
        <f t="shared" si="79"/>
        <v/>
      </c>
      <c r="K2561" s="2">
        <v>2020</v>
      </c>
      <c r="L2561" s="2" t="s">
        <v>21</v>
      </c>
    </row>
    <row r="2562" spans="1:12" x14ac:dyDescent="0.2">
      <c r="A2562" s="1" t="s">
        <v>69</v>
      </c>
      <c r="B2562" s="2" t="s">
        <v>859</v>
      </c>
      <c r="C2562" s="2" t="s">
        <v>15</v>
      </c>
      <c r="D2562" s="2" t="s">
        <v>5193</v>
      </c>
      <c r="E2562" s="2" t="s">
        <v>4991</v>
      </c>
      <c r="F2562" s="2">
        <v>61.68</v>
      </c>
      <c r="G2562" s="2">
        <v>38.32</v>
      </c>
      <c r="H2562" s="2" t="s">
        <v>26</v>
      </c>
      <c r="I2562" s="2" t="str">
        <f t="shared" ref="I2562:I2625" si="80" xml:space="preserve"> IF(H2562="Pass", 1, "")</f>
        <v/>
      </c>
      <c r="J2562" s="2">
        <f t="shared" ref="J2562:J2625" si="81" xml:space="preserve"> IF(H2562="Fail", 1, "")</f>
        <v>1</v>
      </c>
      <c r="K2562" s="2">
        <v>2017</v>
      </c>
      <c r="L2562" s="2" t="s">
        <v>36</v>
      </c>
    </row>
    <row r="2563" spans="1:12" x14ac:dyDescent="0.2">
      <c r="A2563" s="1" t="s">
        <v>91</v>
      </c>
      <c r="B2563" s="2" t="s">
        <v>3568</v>
      </c>
      <c r="C2563" s="2" t="s">
        <v>15</v>
      </c>
      <c r="D2563" s="2" t="s">
        <v>4719</v>
      </c>
      <c r="E2563" s="2" t="s">
        <v>3438</v>
      </c>
      <c r="F2563" s="2">
        <v>61.68</v>
      </c>
      <c r="G2563" s="2">
        <v>38.32</v>
      </c>
      <c r="H2563" s="2" t="s">
        <v>26</v>
      </c>
      <c r="I2563" s="2" t="str">
        <f t="shared" si="80"/>
        <v/>
      </c>
      <c r="J2563" s="2">
        <f t="shared" si="81"/>
        <v>1</v>
      </c>
      <c r="K2563" s="2">
        <v>2001</v>
      </c>
      <c r="L2563" s="2" t="s">
        <v>36</v>
      </c>
    </row>
    <row r="2564" spans="1:12" x14ac:dyDescent="0.2">
      <c r="A2564" s="1" t="s">
        <v>280</v>
      </c>
      <c r="B2564" s="2" t="s">
        <v>1396</v>
      </c>
      <c r="C2564" s="2" t="s">
        <v>15</v>
      </c>
      <c r="D2564" s="2" t="s">
        <v>5012</v>
      </c>
      <c r="E2564" s="2" t="s">
        <v>4991</v>
      </c>
      <c r="F2564" s="2">
        <v>61.69</v>
      </c>
      <c r="G2564" s="2">
        <v>38.31</v>
      </c>
      <c r="H2564" s="2" t="s">
        <v>26</v>
      </c>
      <c r="I2564" s="2" t="str">
        <f t="shared" si="80"/>
        <v/>
      </c>
      <c r="J2564" s="2">
        <f t="shared" si="81"/>
        <v>1</v>
      </c>
      <c r="K2564" s="2">
        <v>2021</v>
      </c>
      <c r="L2564" s="2" t="s">
        <v>36</v>
      </c>
    </row>
    <row r="2565" spans="1:12" x14ac:dyDescent="0.2">
      <c r="A2565" s="1" t="s">
        <v>242</v>
      </c>
      <c r="B2565" s="2" t="s">
        <v>646</v>
      </c>
      <c r="C2565" s="2" t="s">
        <v>15</v>
      </c>
      <c r="D2565" s="2" t="s">
        <v>5501</v>
      </c>
      <c r="E2565" s="2" t="s">
        <v>4991</v>
      </c>
      <c r="F2565" s="2">
        <v>61.7</v>
      </c>
      <c r="G2565" s="2">
        <v>38.299999999999997</v>
      </c>
      <c r="H2565" s="2" t="s">
        <v>26</v>
      </c>
      <c r="I2565" s="2" t="str">
        <f t="shared" si="80"/>
        <v/>
      </c>
      <c r="J2565" s="2">
        <f t="shared" si="81"/>
        <v>1</v>
      </c>
      <c r="K2565" s="2">
        <v>2004</v>
      </c>
      <c r="L2565" s="2" t="s">
        <v>49</v>
      </c>
    </row>
    <row r="2566" spans="1:12" x14ac:dyDescent="0.2">
      <c r="A2566" s="1" t="s">
        <v>205</v>
      </c>
      <c r="B2566" s="2" t="s">
        <v>259</v>
      </c>
      <c r="C2566" s="2" t="s">
        <v>15</v>
      </c>
      <c r="D2566" s="2" t="s">
        <v>1191</v>
      </c>
      <c r="E2566" s="2" t="s">
        <v>395</v>
      </c>
      <c r="F2566" s="2">
        <v>61.7</v>
      </c>
      <c r="G2566" s="2">
        <v>38.299999999999997</v>
      </c>
      <c r="H2566" s="2" t="s">
        <v>19</v>
      </c>
      <c r="I2566" s="2">
        <f t="shared" si="80"/>
        <v>1</v>
      </c>
      <c r="J2566" s="2" t="str">
        <f t="shared" si="81"/>
        <v/>
      </c>
      <c r="K2566" s="2">
        <v>2002</v>
      </c>
      <c r="L2566" s="2" t="s">
        <v>21</v>
      </c>
    </row>
    <row r="2567" spans="1:12" x14ac:dyDescent="0.2">
      <c r="A2567" s="1" t="s">
        <v>122</v>
      </c>
      <c r="B2567" s="2" t="s">
        <v>4263</v>
      </c>
      <c r="C2567" s="2" t="s">
        <v>24</v>
      </c>
      <c r="D2567" s="4">
        <v>9000000</v>
      </c>
      <c r="E2567" s="2" t="s">
        <v>3438</v>
      </c>
      <c r="F2567" s="2">
        <v>61.8</v>
      </c>
      <c r="G2567" s="2">
        <v>38.299999999999997</v>
      </c>
      <c r="H2567" s="2" t="s">
        <v>19</v>
      </c>
      <c r="I2567" s="2">
        <f t="shared" si="80"/>
        <v>1</v>
      </c>
      <c r="J2567" s="2" t="str">
        <f t="shared" si="81"/>
        <v/>
      </c>
      <c r="K2567" s="2">
        <v>2012</v>
      </c>
      <c r="L2567" s="2" t="s">
        <v>49</v>
      </c>
    </row>
    <row r="2568" spans="1:12" x14ac:dyDescent="0.2">
      <c r="A2568" s="1" t="s">
        <v>40</v>
      </c>
      <c r="B2568" s="2" t="s">
        <v>203</v>
      </c>
      <c r="C2568" s="2" t="s">
        <v>42</v>
      </c>
      <c r="D2568" s="2" t="s">
        <v>244</v>
      </c>
      <c r="E2568" s="2" t="s">
        <v>144</v>
      </c>
      <c r="F2568" s="2">
        <v>61.7</v>
      </c>
      <c r="G2568" s="2">
        <v>38.299999999999997</v>
      </c>
      <c r="H2568" s="2" t="s">
        <v>26</v>
      </c>
      <c r="I2568" s="2" t="str">
        <f t="shared" si="80"/>
        <v/>
      </c>
      <c r="J2568" s="2">
        <f t="shared" si="81"/>
        <v>1</v>
      </c>
      <c r="K2568" s="2">
        <v>2012</v>
      </c>
      <c r="L2568" s="2" t="s">
        <v>21</v>
      </c>
    </row>
    <row r="2569" spans="1:12" x14ac:dyDescent="0.2">
      <c r="A2569" s="1" t="s">
        <v>40</v>
      </c>
      <c r="B2569" s="2" t="s">
        <v>4027</v>
      </c>
      <c r="C2569" s="2" t="s">
        <v>24</v>
      </c>
      <c r="D2569" s="4">
        <v>24000000</v>
      </c>
      <c r="E2569" s="2" t="s">
        <v>3438</v>
      </c>
      <c r="F2569" s="2">
        <v>61.7</v>
      </c>
      <c r="G2569" s="2">
        <v>38.299999999999997</v>
      </c>
      <c r="H2569" s="2" t="s">
        <v>19</v>
      </c>
      <c r="I2569" s="2">
        <f t="shared" si="80"/>
        <v>1</v>
      </c>
      <c r="J2569" s="2" t="str">
        <f t="shared" si="81"/>
        <v/>
      </c>
      <c r="K2569" s="2">
        <v>2016</v>
      </c>
      <c r="L2569" s="2" t="s">
        <v>49</v>
      </c>
    </row>
    <row r="2570" spans="1:12" x14ac:dyDescent="0.2">
      <c r="A2570" s="1" t="s">
        <v>374</v>
      </c>
      <c r="B2570" s="2" t="s">
        <v>3466</v>
      </c>
      <c r="C2570" s="2" t="s">
        <v>24</v>
      </c>
      <c r="D2570" s="4">
        <v>16500000</v>
      </c>
      <c r="E2570" s="2" t="s">
        <v>3438</v>
      </c>
      <c r="F2570" s="2">
        <v>61.7</v>
      </c>
      <c r="G2570" s="2">
        <v>38.299999999999997</v>
      </c>
      <c r="H2570" s="2" t="s">
        <v>26</v>
      </c>
      <c r="I2570" s="2" t="str">
        <f t="shared" si="80"/>
        <v/>
      </c>
      <c r="J2570" s="2">
        <f t="shared" si="81"/>
        <v>1</v>
      </c>
      <c r="K2570" s="2">
        <v>1998</v>
      </c>
      <c r="L2570" s="2" t="s">
        <v>21</v>
      </c>
    </row>
    <row r="2571" spans="1:12" x14ac:dyDescent="0.2">
      <c r="A2571" s="1" t="s">
        <v>116</v>
      </c>
      <c r="B2571" s="2" t="s">
        <v>3572</v>
      </c>
      <c r="C2571" s="2" t="s">
        <v>24</v>
      </c>
      <c r="D2571" s="4">
        <v>60000000</v>
      </c>
      <c r="E2571" s="2" t="s">
        <v>3438</v>
      </c>
      <c r="F2571" s="2">
        <v>61.7</v>
      </c>
      <c r="G2571" s="2">
        <v>38.299999999999997</v>
      </c>
      <c r="H2571" s="2" t="s">
        <v>19</v>
      </c>
      <c r="I2571" s="2">
        <f t="shared" si="80"/>
        <v>1</v>
      </c>
      <c r="J2571" s="2" t="str">
        <f t="shared" si="81"/>
        <v/>
      </c>
      <c r="K2571" s="2">
        <v>2014</v>
      </c>
      <c r="L2571" s="2" t="s">
        <v>21</v>
      </c>
    </row>
    <row r="2572" spans="1:12" x14ac:dyDescent="0.2">
      <c r="A2572" s="1" t="s">
        <v>116</v>
      </c>
      <c r="B2572" s="2" t="s">
        <v>5648</v>
      </c>
      <c r="C2572" s="2" t="s">
        <v>15</v>
      </c>
      <c r="D2572" s="2" t="s">
        <v>5649</v>
      </c>
      <c r="E2572" s="2" t="s">
        <v>4991</v>
      </c>
      <c r="F2572" s="2">
        <v>61.7</v>
      </c>
      <c r="G2572" s="2">
        <v>38.299999999999997</v>
      </c>
      <c r="H2572" s="2" t="s">
        <v>26</v>
      </c>
      <c r="I2572" s="2" t="str">
        <f t="shared" si="80"/>
        <v/>
      </c>
      <c r="J2572" s="2">
        <f t="shared" si="81"/>
        <v>1</v>
      </c>
      <c r="K2572" s="2">
        <v>1998</v>
      </c>
      <c r="L2572" s="2" t="s">
        <v>21</v>
      </c>
    </row>
    <row r="2573" spans="1:12" x14ac:dyDescent="0.2">
      <c r="A2573" s="1" t="s">
        <v>363</v>
      </c>
      <c r="B2573" s="2" t="s">
        <v>4064</v>
      </c>
      <c r="C2573" s="2" t="s">
        <v>24</v>
      </c>
      <c r="D2573" s="4">
        <v>250000000</v>
      </c>
      <c r="E2573" s="2" t="s">
        <v>3438</v>
      </c>
      <c r="F2573" s="2">
        <v>61.7</v>
      </c>
      <c r="G2573" s="2">
        <v>38.299999999999997</v>
      </c>
      <c r="H2573" s="2" t="s">
        <v>19</v>
      </c>
      <c r="I2573" s="2">
        <f t="shared" si="80"/>
        <v>1</v>
      </c>
      <c r="J2573" s="2" t="str">
        <f t="shared" si="81"/>
        <v/>
      </c>
      <c r="K2573" s="2">
        <v>2006</v>
      </c>
      <c r="L2573" s="2" t="s">
        <v>21</v>
      </c>
    </row>
    <row r="2574" spans="1:12" x14ac:dyDescent="0.2">
      <c r="A2574" s="1" t="s">
        <v>79</v>
      </c>
      <c r="B2574" s="2" t="s">
        <v>5516</v>
      </c>
      <c r="C2574" s="2" t="s">
        <v>15</v>
      </c>
      <c r="D2574" s="2" t="s">
        <v>5581</v>
      </c>
      <c r="E2574" s="2" t="s">
        <v>4991</v>
      </c>
      <c r="F2574" s="2">
        <v>61.7</v>
      </c>
      <c r="G2574" s="2">
        <v>38.299999999999997</v>
      </c>
      <c r="H2574" s="2" t="s">
        <v>26</v>
      </c>
      <c r="I2574" s="2" t="str">
        <f t="shared" si="80"/>
        <v/>
      </c>
      <c r="J2574" s="2">
        <f t="shared" si="81"/>
        <v>1</v>
      </c>
      <c r="K2574" s="2">
        <v>2002</v>
      </c>
      <c r="L2574" s="2" t="s">
        <v>21</v>
      </c>
    </row>
    <row r="2575" spans="1:12" x14ac:dyDescent="0.2">
      <c r="A2575" s="1" t="s">
        <v>223</v>
      </c>
      <c r="B2575" s="2" t="s">
        <v>3487</v>
      </c>
      <c r="C2575" s="2" t="s">
        <v>24</v>
      </c>
      <c r="D2575" s="4">
        <v>58000000</v>
      </c>
      <c r="E2575" s="2" t="s">
        <v>3438</v>
      </c>
      <c r="F2575" s="2">
        <v>61.7</v>
      </c>
      <c r="G2575" s="2">
        <v>38.299999999999997</v>
      </c>
      <c r="H2575" s="2" t="s">
        <v>19</v>
      </c>
      <c r="I2575" s="2">
        <f t="shared" si="80"/>
        <v>1</v>
      </c>
      <c r="J2575" s="2" t="str">
        <f t="shared" si="81"/>
        <v/>
      </c>
      <c r="K2575" s="2">
        <v>2014</v>
      </c>
      <c r="L2575" s="2" t="s">
        <v>21</v>
      </c>
    </row>
    <row r="2576" spans="1:12" x14ac:dyDescent="0.2">
      <c r="A2576" s="1" t="s">
        <v>91</v>
      </c>
      <c r="B2576" s="2" t="s">
        <v>3659</v>
      </c>
      <c r="C2576" s="2" t="s">
        <v>15</v>
      </c>
      <c r="D2576" s="2" t="s">
        <v>4555</v>
      </c>
      <c r="E2576" s="2" t="s">
        <v>3438</v>
      </c>
      <c r="F2576" s="2">
        <v>61.7</v>
      </c>
      <c r="G2576" s="2">
        <v>38.299999999999997</v>
      </c>
      <c r="H2576" s="2" t="s">
        <v>26</v>
      </c>
      <c r="I2576" s="2" t="str">
        <f t="shared" si="80"/>
        <v/>
      </c>
      <c r="J2576" s="2">
        <f t="shared" si="81"/>
        <v>1</v>
      </c>
      <c r="K2576" s="2">
        <v>2005</v>
      </c>
      <c r="L2576" s="2" t="s">
        <v>36</v>
      </c>
    </row>
    <row r="2577" spans="1:12" x14ac:dyDescent="0.2">
      <c r="A2577" s="1" t="s">
        <v>269</v>
      </c>
      <c r="B2577" s="2" t="s">
        <v>3724</v>
      </c>
      <c r="C2577" s="2" t="s">
        <v>24</v>
      </c>
      <c r="D2577" s="4">
        <v>6500000</v>
      </c>
      <c r="E2577" s="2" t="s">
        <v>3438</v>
      </c>
      <c r="F2577" s="2">
        <v>61.7</v>
      </c>
      <c r="G2577" s="2">
        <v>38.299999999999997</v>
      </c>
      <c r="H2577" s="2" t="s">
        <v>19</v>
      </c>
      <c r="I2577" s="2">
        <f t="shared" si="80"/>
        <v>1</v>
      </c>
      <c r="J2577" s="2" t="str">
        <f t="shared" si="81"/>
        <v/>
      </c>
      <c r="K2577" s="2">
        <v>2004</v>
      </c>
      <c r="L2577" s="2" t="s">
        <v>49</v>
      </c>
    </row>
    <row r="2578" spans="1:12" x14ac:dyDescent="0.2">
      <c r="A2578" s="1" t="s">
        <v>108</v>
      </c>
      <c r="B2578" s="2" t="s">
        <v>465</v>
      </c>
      <c r="C2578" s="2" t="s">
        <v>24</v>
      </c>
      <c r="D2578" s="2">
        <v>124000000</v>
      </c>
      <c r="E2578" s="2" t="s">
        <v>3304</v>
      </c>
      <c r="F2578" s="2">
        <v>61.7</v>
      </c>
      <c r="G2578" s="2">
        <v>38.299999999999997</v>
      </c>
      <c r="H2578" s="2" t="s">
        <v>26</v>
      </c>
      <c r="I2578" s="2" t="str">
        <f t="shared" si="80"/>
        <v/>
      </c>
      <c r="J2578" s="2">
        <f t="shared" si="81"/>
        <v>1</v>
      </c>
      <c r="K2578" s="2">
        <v>2018</v>
      </c>
      <c r="L2578" s="2" t="s">
        <v>21</v>
      </c>
    </row>
    <row r="2579" spans="1:12" x14ac:dyDescent="0.2">
      <c r="A2579" s="1" t="s">
        <v>111</v>
      </c>
      <c r="B2579" s="2" t="s">
        <v>1332</v>
      </c>
      <c r="C2579" s="2" t="s">
        <v>15</v>
      </c>
      <c r="D2579" s="2" t="s">
        <v>1538</v>
      </c>
      <c r="E2579" s="2" t="s">
        <v>1474</v>
      </c>
      <c r="F2579" s="2">
        <v>61.7</v>
      </c>
      <c r="G2579" s="2">
        <v>38.299999999999997</v>
      </c>
      <c r="H2579" s="2" t="s">
        <v>26</v>
      </c>
      <c r="I2579" s="2" t="str">
        <f t="shared" si="80"/>
        <v/>
      </c>
      <c r="J2579" s="2">
        <f t="shared" si="81"/>
        <v>1</v>
      </c>
      <c r="K2579" s="2">
        <v>2002</v>
      </c>
      <c r="L2579" s="2" t="s">
        <v>21</v>
      </c>
    </row>
    <row r="2580" spans="1:12" x14ac:dyDescent="0.2">
      <c r="A2580" s="1" t="s">
        <v>269</v>
      </c>
      <c r="B2580" s="2" t="s">
        <v>3614</v>
      </c>
      <c r="C2580" s="2" t="s">
        <v>24</v>
      </c>
      <c r="D2580" s="2">
        <v>47400000</v>
      </c>
      <c r="E2580" s="2" t="s">
        <v>3438</v>
      </c>
      <c r="F2580" s="2">
        <v>61.71</v>
      </c>
      <c r="G2580" s="2">
        <v>38.29</v>
      </c>
      <c r="H2580" s="2" t="s">
        <v>19</v>
      </c>
      <c r="I2580" s="2">
        <f t="shared" si="80"/>
        <v>1</v>
      </c>
      <c r="J2580" s="2" t="str">
        <f t="shared" si="81"/>
        <v/>
      </c>
      <c r="K2580" s="2">
        <v>2020</v>
      </c>
      <c r="L2580" s="2" t="s">
        <v>49</v>
      </c>
    </row>
    <row r="2581" spans="1:12" x14ac:dyDescent="0.2">
      <c r="A2581" s="1" t="s">
        <v>22</v>
      </c>
      <c r="B2581" s="2" t="s">
        <v>3925</v>
      </c>
      <c r="C2581" s="2" t="s">
        <v>24</v>
      </c>
      <c r="D2581" s="4">
        <v>96000000</v>
      </c>
      <c r="E2581" s="2" t="s">
        <v>3438</v>
      </c>
      <c r="F2581" s="2">
        <v>61.72</v>
      </c>
      <c r="G2581" s="2">
        <v>38.28</v>
      </c>
      <c r="H2581" s="2" t="s">
        <v>19</v>
      </c>
      <c r="I2581" s="2">
        <f t="shared" si="80"/>
        <v>1</v>
      </c>
      <c r="J2581" s="2" t="str">
        <f t="shared" si="81"/>
        <v/>
      </c>
      <c r="K2581" s="2">
        <v>2016</v>
      </c>
      <c r="L2581" s="2" t="s">
        <v>21</v>
      </c>
    </row>
    <row r="2582" spans="1:12" x14ac:dyDescent="0.2">
      <c r="A2582" s="1" t="s">
        <v>141</v>
      </c>
      <c r="B2582" s="2" t="s">
        <v>2593</v>
      </c>
      <c r="C2582" s="2" t="s">
        <v>15</v>
      </c>
      <c r="D2582" s="2" t="s">
        <v>2594</v>
      </c>
      <c r="E2582" s="2" t="s">
        <v>2175</v>
      </c>
      <c r="F2582" s="2">
        <v>61.74</v>
      </c>
      <c r="G2582" s="2">
        <v>38.26</v>
      </c>
      <c r="H2582" s="2" t="s">
        <v>19</v>
      </c>
      <c r="I2582" s="2">
        <f t="shared" si="80"/>
        <v>1</v>
      </c>
      <c r="J2582" s="2" t="str">
        <f t="shared" si="81"/>
        <v/>
      </c>
      <c r="K2582" s="2">
        <v>2018</v>
      </c>
      <c r="L2582" s="2" t="s">
        <v>21</v>
      </c>
    </row>
    <row r="2583" spans="1:12" x14ac:dyDescent="0.2">
      <c r="A2583" s="1" t="s">
        <v>223</v>
      </c>
      <c r="B2583" s="2" t="s">
        <v>3486</v>
      </c>
      <c r="C2583" s="2" t="s">
        <v>24</v>
      </c>
      <c r="D2583" s="2">
        <v>4000000</v>
      </c>
      <c r="E2583" s="2" t="s">
        <v>3438</v>
      </c>
      <c r="F2583" s="2">
        <v>61.76</v>
      </c>
      <c r="G2583" s="2">
        <v>38.24</v>
      </c>
      <c r="H2583" s="2" t="s">
        <v>19</v>
      </c>
      <c r="I2583" s="2">
        <f t="shared" si="80"/>
        <v>1</v>
      </c>
      <c r="J2583" s="2" t="str">
        <f t="shared" si="81"/>
        <v/>
      </c>
      <c r="K2583" s="2">
        <v>2020</v>
      </c>
      <c r="L2583" s="2" t="s">
        <v>21</v>
      </c>
    </row>
    <row r="2584" spans="1:12" x14ac:dyDescent="0.2">
      <c r="A2584" s="1" t="s">
        <v>79</v>
      </c>
      <c r="B2584" s="2" t="s">
        <v>2224</v>
      </c>
      <c r="C2584" s="2" t="s">
        <v>15</v>
      </c>
      <c r="D2584" s="2" t="s">
        <v>2225</v>
      </c>
      <c r="E2584" s="2" t="s">
        <v>2175</v>
      </c>
      <c r="F2584" s="2">
        <v>61.78</v>
      </c>
      <c r="G2584" s="2">
        <v>38.22</v>
      </c>
      <c r="H2584" s="2" t="s">
        <v>19</v>
      </c>
      <c r="I2584" s="2">
        <f t="shared" si="80"/>
        <v>1</v>
      </c>
      <c r="J2584" s="2" t="str">
        <f t="shared" si="81"/>
        <v/>
      </c>
      <c r="K2584" s="2">
        <v>2020</v>
      </c>
      <c r="L2584" s="2" t="s">
        <v>21</v>
      </c>
    </row>
    <row r="2585" spans="1:12" x14ac:dyDescent="0.2">
      <c r="A2585" s="1" t="s">
        <v>13</v>
      </c>
      <c r="B2585" s="2" t="s">
        <v>3562</v>
      </c>
      <c r="C2585" s="2" t="s">
        <v>24</v>
      </c>
      <c r="D2585" s="4">
        <v>110000000</v>
      </c>
      <c r="E2585" s="2" t="s">
        <v>3438</v>
      </c>
      <c r="F2585" s="2">
        <v>61.78</v>
      </c>
      <c r="G2585" s="2">
        <v>38.21</v>
      </c>
      <c r="H2585" s="2" t="s">
        <v>19</v>
      </c>
      <c r="I2585" s="2">
        <f t="shared" si="80"/>
        <v>1</v>
      </c>
      <c r="J2585" s="2" t="str">
        <f t="shared" si="81"/>
        <v/>
      </c>
      <c r="K2585" s="2">
        <v>2013</v>
      </c>
      <c r="L2585" s="2" t="s">
        <v>36</v>
      </c>
    </row>
    <row r="2586" spans="1:12" x14ac:dyDescent="0.2">
      <c r="A2586" s="1" t="s">
        <v>13</v>
      </c>
      <c r="B2586" s="2" t="s">
        <v>1898</v>
      </c>
      <c r="C2586" s="2" t="s">
        <v>15</v>
      </c>
      <c r="D2586" s="2" t="s">
        <v>2457</v>
      </c>
      <c r="E2586" s="2" t="s">
        <v>2175</v>
      </c>
      <c r="F2586" s="2">
        <v>61.79</v>
      </c>
      <c r="G2586" s="2">
        <v>38.21</v>
      </c>
      <c r="H2586" s="2" t="s">
        <v>19</v>
      </c>
      <c r="I2586" s="2">
        <f t="shared" si="80"/>
        <v>1</v>
      </c>
      <c r="J2586" s="2" t="str">
        <f t="shared" si="81"/>
        <v/>
      </c>
      <c r="K2586" s="2">
        <v>2018</v>
      </c>
      <c r="L2586" s="2" t="s">
        <v>21</v>
      </c>
    </row>
    <row r="2587" spans="1:12" x14ac:dyDescent="0.2">
      <c r="A2587" s="1" t="s">
        <v>177</v>
      </c>
      <c r="B2587" s="2" t="s">
        <v>4725</v>
      </c>
      <c r="C2587" s="2" t="s">
        <v>24</v>
      </c>
      <c r="D2587" s="4">
        <v>6000000</v>
      </c>
      <c r="E2587" s="2" t="s">
        <v>3438</v>
      </c>
      <c r="F2587" s="2">
        <v>61.8</v>
      </c>
      <c r="G2587" s="2">
        <v>38.200000000000003</v>
      </c>
      <c r="H2587" s="2" t="s">
        <v>19</v>
      </c>
      <c r="I2587" s="2">
        <f t="shared" si="80"/>
        <v>1</v>
      </c>
      <c r="J2587" s="2" t="str">
        <f t="shared" si="81"/>
        <v/>
      </c>
      <c r="K2587" s="2">
        <v>2001</v>
      </c>
      <c r="L2587" s="2" t="s">
        <v>36</v>
      </c>
    </row>
    <row r="2588" spans="1:12" x14ac:dyDescent="0.2">
      <c r="A2588" s="1" t="s">
        <v>374</v>
      </c>
      <c r="B2588" s="2" t="s">
        <v>911</v>
      </c>
      <c r="C2588" s="2" t="s">
        <v>15</v>
      </c>
      <c r="D2588" s="2" t="s">
        <v>1843</v>
      </c>
      <c r="E2588" s="2" t="s">
        <v>1811</v>
      </c>
      <c r="F2588" s="2">
        <v>61.8</v>
      </c>
      <c r="G2588" s="2">
        <v>38.200000000000003</v>
      </c>
      <c r="H2588" s="2" t="s">
        <v>26</v>
      </c>
      <c r="I2588" s="2" t="str">
        <f t="shared" si="80"/>
        <v/>
      </c>
      <c r="J2588" s="2">
        <f t="shared" si="81"/>
        <v>1</v>
      </c>
      <c r="K2588" s="2">
        <v>2010</v>
      </c>
      <c r="L2588" s="2" t="s">
        <v>21</v>
      </c>
    </row>
    <row r="2589" spans="1:12" x14ac:dyDescent="0.2">
      <c r="A2589" s="1" t="s">
        <v>22</v>
      </c>
      <c r="B2589" s="2" t="s">
        <v>4516</v>
      </c>
      <c r="C2589" s="2" t="s">
        <v>24</v>
      </c>
      <c r="D2589" s="4">
        <v>50500000</v>
      </c>
      <c r="E2589" s="2" t="s">
        <v>3438</v>
      </c>
      <c r="F2589" s="2">
        <v>61.8</v>
      </c>
      <c r="G2589" s="2">
        <v>38.200000000000003</v>
      </c>
      <c r="H2589" s="2" t="s">
        <v>19</v>
      </c>
      <c r="I2589" s="2">
        <f t="shared" si="80"/>
        <v>1</v>
      </c>
      <c r="J2589" s="2" t="str">
        <f t="shared" si="81"/>
        <v/>
      </c>
      <c r="K2589" s="2">
        <v>2006</v>
      </c>
      <c r="L2589" s="2" t="s">
        <v>49</v>
      </c>
    </row>
    <row r="2590" spans="1:12" x14ac:dyDescent="0.2">
      <c r="A2590" s="1" t="s">
        <v>248</v>
      </c>
      <c r="B2590" s="2" t="s">
        <v>249</v>
      </c>
      <c r="C2590" s="2" t="s">
        <v>15</v>
      </c>
      <c r="D2590" s="2" t="s">
        <v>1062</v>
      </c>
      <c r="E2590" s="2" t="s">
        <v>395</v>
      </c>
      <c r="F2590" s="2">
        <v>61.9</v>
      </c>
      <c r="G2590" s="2">
        <v>38.200000000000003</v>
      </c>
      <c r="H2590" s="2" t="s">
        <v>19</v>
      </c>
      <c r="I2590" s="2">
        <f t="shared" si="80"/>
        <v>1</v>
      </c>
      <c r="J2590" s="2" t="str">
        <f t="shared" si="81"/>
        <v/>
      </c>
      <c r="K2590" s="2">
        <v>2004</v>
      </c>
      <c r="L2590" s="2" t="s">
        <v>21</v>
      </c>
    </row>
    <row r="2591" spans="1:12" x14ac:dyDescent="0.2">
      <c r="A2591" s="1" t="s">
        <v>116</v>
      </c>
      <c r="B2591" s="2" t="s">
        <v>5114</v>
      </c>
      <c r="C2591" s="2" t="s">
        <v>15</v>
      </c>
      <c r="D2591" s="2" t="s">
        <v>5203</v>
      </c>
      <c r="E2591" s="2" t="s">
        <v>4991</v>
      </c>
      <c r="F2591" s="2">
        <v>61.8</v>
      </c>
      <c r="G2591" s="2">
        <v>38.200000000000003</v>
      </c>
      <c r="H2591" s="2" t="s">
        <v>19</v>
      </c>
      <c r="I2591" s="2">
        <f t="shared" si="80"/>
        <v>1</v>
      </c>
      <c r="J2591" s="2" t="str">
        <f t="shared" si="81"/>
        <v/>
      </c>
      <c r="K2591" s="2">
        <v>2017</v>
      </c>
      <c r="L2591" s="2" t="s">
        <v>36</v>
      </c>
    </row>
    <row r="2592" spans="1:12" x14ac:dyDescent="0.2">
      <c r="A2592" s="1" t="s">
        <v>363</v>
      </c>
      <c r="B2592" s="2" t="s">
        <v>3676</v>
      </c>
      <c r="C2592" s="2" t="s">
        <v>24</v>
      </c>
      <c r="D2592" s="4">
        <v>153420000</v>
      </c>
      <c r="E2592" s="2" t="s">
        <v>3438</v>
      </c>
      <c r="F2592" s="2">
        <v>61.8</v>
      </c>
      <c r="G2592" s="2">
        <v>38.200000000000003</v>
      </c>
      <c r="H2592" s="2" t="s">
        <v>19</v>
      </c>
      <c r="I2592" s="2">
        <f t="shared" si="80"/>
        <v>1</v>
      </c>
      <c r="J2592" s="2" t="str">
        <f t="shared" si="81"/>
        <v/>
      </c>
      <c r="K2592" s="2">
        <v>2012</v>
      </c>
      <c r="L2592" s="2" t="s">
        <v>21</v>
      </c>
    </row>
    <row r="2593" spans="1:12" x14ac:dyDescent="0.2">
      <c r="A2593" s="1" t="s">
        <v>217</v>
      </c>
      <c r="B2593" s="2" t="s">
        <v>959</v>
      </c>
      <c r="C2593" s="2" t="s">
        <v>15</v>
      </c>
      <c r="D2593" s="2" t="s">
        <v>1178</v>
      </c>
      <c r="E2593" s="2" t="s">
        <v>395</v>
      </c>
      <c r="F2593" s="2">
        <v>61.8</v>
      </c>
      <c r="G2593" s="2">
        <v>38.200000000000003</v>
      </c>
      <c r="H2593" s="2" t="s">
        <v>19</v>
      </c>
      <c r="I2593" s="2">
        <f t="shared" si="80"/>
        <v>1</v>
      </c>
      <c r="J2593" s="2" t="str">
        <f t="shared" si="81"/>
        <v/>
      </c>
      <c r="K2593" s="2">
        <v>2002</v>
      </c>
      <c r="L2593" s="2" t="s">
        <v>21</v>
      </c>
    </row>
    <row r="2594" spans="1:12" x14ac:dyDescent="0.2">
      <c r="A2594" s="1" t="s">
        <v>69</v>
      </c>
      <c r="B2594" s="2" t="s">
        <v>3981</v>
      </c>
      <c r="C2594" s="2" t="s">
        <v>24</v>
      </c>
      <c r="D2594" s="4">
        <v>150000000</v>
      </c>
      <c r="E2594" s="2" t="s">
        <v>3438</v>
      </c>
      <c r="F2594" s="2">
        <v>61.8</v>
      </c>
      <c r="G2594" s="2">
        <v>38.200000000000003</v>
      </c>
      <c r="H2594" s="2" t="s">
        <v>19</v>
      </c>
      <c r="I2594" s="2">
        <f t="shared" si="80"/>
        <v>1</v>
      </c>
      <c r="J2594" s="2" t="str">
        <f t="shared" si="81"/>
        <v/>
      </c>
      <c r="K2594" s="2">
        <v>2002</v>
      </c>
      <c r="L2594" s="2" t="s">
        <v>49</v>
      </c>
    </row>
    <row r="2595" spans="1:12" x14ac:dyDescent="0.2">
      <c r="A2595" s="1" t="s">
        <v>69</v>
      </c>
      <c r="B2595" s="2" t="s">
        <v>1117</v>
      </c>
      <c r="C2595" s="2" t="s">
        <v>15</v>
      </c>
      <c r="D2595" s="2" t="s">
        <v>4890</v>
      </c>
      <c r="E2595" s="2" t="s">
        <v>4810</v>
      </c>
      <c r="F2595" s="2">
        <v>61.8</v>
      </c>
      <c r="G2595" s="2">
        <v>38.200000000000003</v>
      </c>
      <c r="H2595" s="2" t="s">
        <v>26</v>
      </c>
      <c r="I2595" s="2" t="str">
        <f t="shared" si="80"/>
        <v/>
      </c>
      <c r="J2595" s="2">
        <f t="shared" si="81"/>
        <v>1</v>
      </c>
      <c r="K2595" s="2">
        <v>2000</v>
      </c>
      <c r="L2595" s="2" t="s">
        <v>49</v>
      </c>
    </row>
    <row r="2596" spans="1:12" x14ac:dyDescent="0.2">
      <c r="A2596" s="1" t="s">
        <v>79</v>
      </c>
      <c r="B2596" s="2" t="s">
        <v>79</v>
      </c>
      <c r="C2596" s="2" t="s">
        <v>15</v>
      </c>
      <c r="D2596" s="2" t="s">
        <v>3393</v>
      </c>
      <c r="E2596" s="2" t="s">
        <v>3376</v>
      </c>
      <c r="F2596" s="2">
        <v>61.8</v>
      </c>
      <c r="G2596" s="2">
        <v>38.200000000000003</v>
      </c>
      <c r="H2596" s="2" t="s">
        <v>26</v>
      </c>
      <c r="I2596" s="2" t="str">
        <f t="shared" si="80"/>
        <v/>
      </c>
      <c r="J2596" s="2">
        <f t="shared" si="81"/>
        <v>1</v>
      </c>
      <c r="K2596" s="2">
        <v>2004</v>
      </c>
      <c r="L2596" s="2" t="s">
        <v>49</v>
      </c>
    </row>
    <row r="2597" spans="1:12" x14ac:dyDescent="0.2">
      <c r="A2597" s="1" t="s">
        <v>79</v>
      </c>
      <c r="B2597" s="2" t="s">
        <v>3679</v>
      </c>
      <c r="C2597" s="2" t="s">
        <v>24</v>
      </c>
      <c r="D2597" s="4">
        <v>2800000000</v>
      </c>
      <c r="E2597" s="2" t="s">
        <v>3438</v>
      </c>
      <c r="F2597" s="2">
        <v>61.8</v>
      </c>
      <c r="G2597" s="2">
        <v>38.200000000000003</v>
      </c>
      <c r="H2597" s="2" t="s">
        <v>19</v>
      </c>
      <c r="I2597" s="2">
        <f t="shared" si="80"/>
        <v>1</v>
      </c>
      <c r="J2597" s="2" t="str">
        <f t="shared" si="81"/>
        <v/>
      </c>
      <c r="K2597" s="2">
        <v>2012</v>
      </c>
      <c r="L2597" s="2" t="s">
        <v>21</v>
      </c>
    </row>
    <row r="2598" spans="1:12" x14ac:dyDescent="0.2">
      <c r="A2598" s="1" t="s">
        <v>79</v>
      </c>
      <c r="B2598" s="2" t="s">
        <v>5492</v>
      </c>
      <c r="C2598" s="2" t="s">
        <v>15</v>
      </c>
      <c r="D2598" s="2" t="s">
        <v>5493</v>
      </c>
      <c r="E2598" s="2" t="s">
        <v>4991</v>
      </c>
      <c r="F2598" s="2">
        <v>61.8</v>
      </c>
      <c r="G2598" s="2">
        <v>38.200000000000003</v>
      </c>
      <c r="H2598" s="2" t="s">
        <v>26</v>
      </c>
      <c r="I2598" s="2" t="str">
        <f t="shared" si="80"/>
        <v/>
      </c>
      <c r="J2598" s="2">
        <f t="shared" si="81"/>
        <v>1</v>
      </c>
      <c r="K2598" s="2">
        <v>2004</v>
      </c>
      <c r="L2598" s="2" t="s">
        <v>21</v>
      </c>
    </row>
    <row r="2599" spans="1:12" x14ac:dyDescent="0.2">
      <c r="A2599" s="1" t="s">
        <v>535</v>
      </c>
      <c r="B2599" s="2" t="s">
        <v>4411</v>
      </c>
      <c r="C2599" s="2" t="s">
        <v>24</v>
      </c>
      <c r="D2599" s="4">
        <v>22000000</v>
      </c>
      <c r="E2599" s="2" t="s">
        <v>3438</v>
      </c>
      <c r="F2599" s="2">
        <v>61.8</v>
      </c>
      <c r="G2599" s="2">
        <v>38.200000000000003</v>
      </c>
      <c r="H2599" s="2" t="s">
        <v>19</v>
      </c>
      <c r="I2599" s="2">
        <f t="shared" si="80"/>
        <v>1</v>
      </c>
      <c r="J2599" s="2" t="str">
        <f t="shared" si="81"/>
        <v/>
      </c>
      <c r="K2599" s="2">
        <v>2002</v>
      </c>
      <c r="L2599" s="2" t="s">
        <v>49</v>
      </c>
    </row>
    <row r="2600" spans="1:12" x14ac:dyDescent="0.2">
      <c r="A2600" s="1" t="s">
        <v>108</v>
      </c>
      <c r="B2600" s="2" t="s">
        <v>4365</v>
      </c>
      <c r="C2600" s="2" t="s">
        <v>15</v>
      </c>
      <c r="D2600" s="2" t="s">
        <v>4366</v>
      </c>
      <c r="E2600" s="2" t="s">
        <v>3438</v>
      </c>
      <c r="F2600" s="2">
        <v>61.8</v>
      </c>
      <c r="G2600" s="2">
        <v>38.200000000000003</v>
      </c>
      <c r="H2600" s="2" t="s">
        <v>26</v>
      </c>
      <c r="I2600" s="2" t="str">
        <f t="shared" si="80"/>
        <v/>
      </c>
      <c r="J2600" s="2">
        <f t="shared" si="81"/>
        <v>1</v>
      </c>
      <c r="K2600" s="2">
        <v>2009</v>
      </c>
      <c r="L2600" s="2" t="s">
        <v>36</v>
      </c>
    </row>
    <row r="2601" spans="1:12" x14ac:dyDescent="0.2">
      <c r="A2601" s="1" t="s">
        <v>308</v>
      </c>
      <c r="B2601" s="2" t="s">
        <v>4455</v>
      </c>
      <c r="C2601" s="2" t="s">
        <v>24</v>
      </c>
      <c r="D2601" s="4">
        <v>4500000</v>
      </c>
      <c r="E2601" s="2" t="s">
        <v>3438</v>
      </c>
      <c r="F2601" s="2">
        <v>61.8</v>
      </c>
      <c r="G2601" s="2">
        <v>38.200000000000003</v>
      </c>
      <c r="H2601" s="2" t="s">
        <v>19</v>
      </c>
      <c r="I2601" s="2">
        <f t="shared" si="80"/>
        <v>1</v>
      </c>
      <c r="J2601" s="2" t="str">
        <f t="shared" si="81"/>
        <v/>
      </c>
      <c r="K2601" s="2">
        <v>2008</v>
      </c>
      <c r="L2601" s="2" t="s">
        <v>49</v>
      </c>
    </row>
    <row r="2602" spans="1:12" x14ac:dyDescent="0.2">
      <c r="A2602" s="1" t="s">
        <v>111</v>
      </c>
      <c r="B2602" s="2" t="s">
        <v>3880</v>
      </c>
      <c r="C2602" s="2" t="s">
        <v>24</v>
      </c>
      <c r="D2602" s="4">
        <v>145000000</v>
      </c>
      <c r="E2602" s="2" t="s">
        <v>3438</v>
      </c>
      <c r="F2602" s="2">
        <v>61.8</v>
      </c>
      <c r="G2602" s="2">
        <v>38.200000000000003</v>
      </c>
      <c r="H2602" s="2" t="s">
        <v>19</v>
      </c>
      <c r="I2602" s="2">
        <f t="shared" si="80"/>
        <v>1</v>
      </c>
      <c r="J2602" s="2" t="str">
        <f t="shared" si="81"/>
        <v/>
      </c>
      <c r="K2602" s="2">
        <v>2004</v>
      </c>
      <c r="L2602" s="2" t="s">
        <v>49</v>
      </c>
    </row>
    <row r="2603" spans="1:12" x14ac:dyDescent="0.2">
      <c r="A2603" s="1" t="s">
        <v>45</v>
      </c>
      <c r="B2603" s="2" t="s">
        <v>549</v>
      </c>
      <c r="C2603" s="2" t="s">
        <v>15</v>
      </c>
      <c r="D2603" s="2" t="s">
        <v>3408</v>
      </c>
      <c r="E2603" s="2" t="s">
        <v>3376</v>
      </c>
      <c r="F2603" s="2">
        <v>61.8</v>
      </c>
      <c r="G2603" s="2">
        <v>38.200000000000003</v>
      </c>
      <c r="H2603" s="2" t="s">
        <v>26</v>
      </c>
      <c r="I2603" s="2" t="str">
        <f t="shared" si="80"/>
        <v/>
      </c>
      <c r="J2603" s="2">
        <f t="shared" si="81"/>
        <v>1</v>
      </c>
      <c r="K2603" s="2">
        <v>1998</v>
      </c>
      <c r="L2603" s="2" t="s">
        <v>49</v>
      </c>
    </row>
    <row r="2604" spans="1:12" x14ac:dyDescent="0.2">
      <c r="A2604" s="1" t="s">
        <v>52</v>
      </c>
      <c r="B2604" s="2" t="s">
        <v>2127</v>
      </c>
      <c r="C2604" s="2" t="s">
        <v>15</v>
      </c>
      <c r="D2604" s="2" t="s">
        <v>3501</v>
      </c>
      <c r="E2604" s="2" t="s">
        <v>3438</v>
      </c>
      <c r="F2604" s="2">
        <v>61.82</v>
      </c>
      <c r="G2604" s="2">
        <v>38.18</v>
      </c>
      <c r="H2604" s="2" t="s">
        <v>26</v>
      </c>
      <c r="I2604" s="2" t="str">
        <f t="shared" si="80"/>
        <v/>
      </c>
      <c r="J2604" s="2">
        <f t="shared" si="81"/>
        <v>1</v>
      </c>
      <c r="K2604" s="2">
        <v>2020</v>
      </c>
      <c r="L2604" s="2" t="s">
        <v>21</v>
      </c>
    </row>
    <row r="2605" spans="1:12" x14ac:dyDescent="0.2">
      <c r="A2605" s="1" t="s">
        <v>52</v>
      </c>
      <c r="B2605" s="2" t="s">
        <v>5686</v>
      </c>
      <c r="C2605" s="2" t="s">
        <v>15</v>
      </c>
      <c r="D2605" s="2" t="s">
        <v>5687</v>
      </c>
      <c r="E2605" s="2" t="s">
        <v>5688</v>
      </c>
      <c r="F2605" s="2">
        <v>61.82</v>
      </c>
      <c r="G2605" s="2">
        <v>38.18</v>
      </c>
      <c r="H2605" s="2" t="s">
        <v>26</v>
      </c>
      <c r="I2605" s="2" t="str">
        <f t="shared" si="80"/>
        <v/>
      </c>
      <c r="J2605" s="2">
        <f t="shared" si="81"/>
        <v>1</v>
      </c>
      <c r="K2605" s="2">
        <v>2020</v>
      </c>
      <c r="L2605" s="2" t="s">
        <v>21</v>
      </c>
    </row>
    <row r="2606" spans="1:12" x14ac:dyDescent="0.2">
      <c r="A2606" s="1" t="s">
        <v>293</v>
      </c>
      <c r="B2606" s="2" t="s">
        <v>4033</v>
      </c>
      <c r="C2606" s="2" t="s">
        <v>24</v>
      </c>
      <c r="D2606" s="4">
        <v>56000000</v>
      </c>
      <c r="E2606" s="2" t="s">
        <v>3438</v>
      </c>
      <c r="F2606" s="2">
        <v>61.85</v>
      </c>
      <c r="G2606" s="2">
        <v>38.15</v>
      </c>
      <c r="H2606" s="2" t="s">
        <v>19</v>
      </c>
      <c r="I2606" s="2">
        <f t="shared" si="80"/>
        <v>1</v>
      </c>
      <c r="J2606" s="2" t="str">
        <f t="shared" si="81"/>
        <v/>
      </c>
      <c r="K2606" s="2">
        <v>2016</v>
      </c>
      <c r="L2606" s="2" t="s">
        <v>49</v>
      </c>
    </row>
    <row r="2607" spans="1:12" x14ac:dyDescent="0.2">
      <c r="A2607" s="1" t="s">
        <v>83</v>
      </c>
      <c r="B2607" s="2" t="s">
        <v>84</v>
      </c>
      <c r="C2607" s="2" t="s">
        <v>15</v>
      </c>
      <c r="D2607" s="2" t="s">
        <v>2798</v>
      </c>
      <c r="E2607" s="2" t="s">
        <v>2175</v>
      </c>
      <c r="F2607" s="2">
        <v>61.88</v>
      </c>
      <c r="G2607" s="2">
        <v>38.119999999999997</v>
      </c>
      <c r="H2607" s="2" t="s">
        <v>19</v>
      </c>
      <c r="I2607" s="2">
        <f t="shared" si="80"/>
        <v>1</v>
      </c>
      <c r="J2607" s="2" t="str">
        <f t="shared" si="81"/>
        <v/>
      </c>
      <c r="K2607" s="2">
        <v>2016</v>
      </c>
      <c r="L2607" s="2" t="s">
        <v>21</v>
      </c>
    </row>
    <row r="2608" spans="1:12" x14ac:dyDescent="0.2">
      <c r="A2608" s="1" t="s">
        <v>242</v>
      </c>
      <c r="B2608" s="2" t="s">
        <v>547</v>
      </c>
      <c r="C2608" s="2" t="s">
        <v>15</v>
      </c>
      <c r="D2608" s="2" t="s">
        <v>1360</v>
      </c>
      <c r="E2608" s="2" t="s">
        <v>395</v>
      </c>
      <c r="F2608" s="2">
        <v>61.9</v>
      </c>
      <c r="G2608" s="2">
        <v>38.1</v>
      </c>
      <c r="H2608" s="2" t="s">
        <v>19</v>
      </c>
      <c r="I2608" s="2">
        <f t="shared" si="80"/>
        <v>1</v>
      </c>
      <c r="J2608" s="2" t="str">
        <f t="shared" si="81"/>
        <v/>
      </c>
      <c r="K2608" s="2">
        <v>1998</v>
      </c>
      <c r="L2608" s="2" t="s">
        <v>49</v>
      </c>
    </row>
    <row r="2609" spans="1:12" x14ac:dyDescent="0.2">
      <c r="A2609" s="1" t="s">
        <v>242</v>
      </c>
      <c r="B2609" s="2" t="s">
        <v>3365</v>
      </c>
      <c r="C2609" s="2" t="s">
        <v>24</v>
      </c>
      <c r="D2609" s="4">
        <v>25000000</v>
      </c>
      <c r="E2609" s="2" t="s">
        <v>3315</v>
      </c>
      <c r="F2609" s="2">
        <v>61.9</v>
      </c>
      <c r="G2609" s="2">
        <v>38.1</v>
      </c>
      <c r="H2609" s="2" t="s">
        <v>26</v>
      </c>
      <c r="I2609" s="2" t="str">
        <f t="shared" si="80"/>
        <v/>
      </c>
      <c r="J2609" s="2">
        <f t="shared" si="81"/>
        <v>1</v>
      </c>
      <c r="K2609" s="2">
        <v>1994</v>
      </c>
      <c r="L2609" s="2" t="s">
        <v>21</v>
      </c>
    </row>
    <row r="2610" spans="1:12" x14ac:dyDescent="0.2">
      <c r="A2610" s="1" t="s">
        <v>141</v>
      </c>
      <c r="B2610" s="2" t="s">
        <v>4630</v>
      </c>
      <c r="C2610" s="2" t="s">
        <v>24</v>
      </c>
      <c r="D2610" s="4">
        <v>9600000</v>
      </c>
      <c r="E2610" s="2" t="s">
        <v>3438</v>
      </c>
      <c r="F2610" s="2">
        <v>61.9</v>
      </c>
      <c r="G2610" s="2">
        <v>38.1</v>
      </c>
      <c r="H2610" s="2" t="s">
        <v>19</v>
      </c>
      <c r="I2610" s="2">
        <f t="shared" si="80"/>
        <v>1</v>
      </c>
      <c r="J2610" s="2" t="str">
        <f t="shared" si="81"/>
        <v/>
      </c>
      <c r="K2610" s="2">
        <v>2004</v>
      </c>
      <c r="L2610" s="2" t="s">
        <v>49</v>
      </c>
    </row>
    <row r="2611" spans="1:12" x14ac:dyDescent="0.2">
      <c r="A2611" s="1" t="s">
        <v>205</v>
      </c>
      <c r="B2611" s="2" t="s">
        <v>206</v>
      </c>
      <c r="C2611" s="2" t="s">
        <v>24</v>
      </c>
      <c r="D2611" s="4">
        <v>30000000</v>
      </c>
      <c r="E2611" s="2" t="s">
        <v>395</v>
      </c>
      <c r="F2611" s="2">
        <v>61.9</v>
      </c>
      <c r="G2611" s="2">
        <v>38.1</v>
      </c>
      <c r="H2611" s="2" t="s">
        <v>26</v>
      </c>
      <c r="I2611" s="2" t="str">
        <f t="shared" si="80"/>
        <v/>
      </c>
      <c r="J2611" s="2">
        <f t="shared" si="81"/>
        <v>1</v>
      </c>
      <c r="K2611" s="2">
        <v>2004</v>
      </c>
      <c r="L2611" s="2" t="s">
        <v>21</v>
      </c>
    </row>
    <row r="2612" spans="1:12" x14ac:dyDescent="0.2">
      <c r="A2612" s="1" t="s">
        <v>205</v>
      </c>
      <c r="B2612" s="2" t="s">
        <v>5541</v>
      </c>
      <c r="C2612" s="2" t="s">
        <v>15</v>
      </c>
      <c r="D2612" s="2" t="s">
        <v>5542</v>
      </c>
      <c r="E2612" s="2" t="s">
        <v>4991</v>
      </c>
      <c r="F2612" s="2">
        <v>61.9</v>
      </c>
      <c r="G2612" s="2">
        <v>38.1</v>
      </c>
      <c r="H2612" s="2" t="s">
        <v>26</v>
      </c>
      <c r="I2612" s="2" t="str">
        <f t="shared" si="80"/>
        <v/>
      </c>
      <c r="J2612" s="2">
        <f t="shared" si="81"/>
        <v>1</v>
      </c>
      <c r="K2612" s="2">
        <v>2002</v>
      </c>
      <c r="L2612" s="2" t="s">
        <v>21</v>
      </c>
    </row>
    <row r="2613" spans="1:12" x14ac:dyDescent="0.2">
      <c r="A2613" s="1" t="s">
        <v>87</v>
      </c>
      <c r="B2613" s="2" t="s">
        <v>4633</v>
      </c>
      <c r="C2613" s="2" t="s">
        <v>24</v>
      </c>
      <c r="D2613" s="4">
        <v>3300001</v>
      </c>
      <c r="E2613" s="2" t="s">
        <v>3438</v>
      </c>
      <c r="F2613" s="2">
        <v>61.9</v>
      </c>
      <c r="G2613" s="2">
        <v>38.1</v>
      </c>
      <c r="H2613" s="2" t="s">
        <v>26</v>
      </c>
      <c r="I2613" s="2" t="str">
        <f t="shared" si="80"/>
        <v/>
      </c>
      <c r="J2613" s="2">
        <f t="shared" si="81"/>
        <v>1</v>
      </c>
      <c r="K2613" s="2">
        <v>2000</v>
      </c>
      <c r="L2613" s="2" t="s">
        <v>49</v>
      </c>
    </row>
    <row r="2614" spans="1:12" x14ac:dyDescent="0.2">
      <c r="A2614" s="1" t="s">
        <v>13</v>
      </c>
      <c r="B2614" s="2" t="s">
        <v>4098</v>
      </c>
      <c r="C2614" s="2" t="s">
        <v>24</v>
      </c>
      <c r="D2614" s="4">
        <v>248000000</v>
      </c>
      <c r="E2614" s="2" t="s">
        <v>3438</v>
      </c>
      <c r="F2614" s="2">
        <v>61.9</v>
      </c>
      <c r="G2614" s="2">
        <v>38.1</v>
      </c>
      <c r="H2614" s="2" t="s">
        <v>19</v>
      </c>
      <c r="I2614" s="2">
        <f t="shared" si="80"/>
        <v>1</v>
      </c>
      <c r="J2614" s="2" t="str">
        <f t="shared" si="81"/>
        <v/>
      </c>
      <c r="K2614" s="2">
        <v>2014</v>
      </c>
      <c r="L2614" s="2" t="s">
        <v>21</v>
      </c>
    </row>
    <row r="2615" spans="1:12" x14ac:dyDescent="0.2">
      <c r="A2615" s="1" t="s">
        <v>13</v>
      </c>
      <c r="B2615" s="2" t="s">
        <v>3781</v>
      </c>
      <c r="C2615" s="2" t="s">
        <v>24</v>
      </c>
      <c r="D2615" s="4">
        <v>20000000</v>
      </c>
      <c r="E2615" s="2" t="s">
        <v>3438</v>
      </c>
      <c r="F2615" s="2">
        <v>61.9</v>
      </c>
      <c r="G2615" s="2">
        <v>38.1</v>
      </c>
      <c r="H2615" s="2" t="s">
        <v>19</v>
      </c>
      <c r="I2615" s="2">
        <f t="shared" si="80"/>
        <v>1</v>
      </c>
      <c r="J2615" s="2" t="str">
        <f t="shared" si="81"/>
        <v/>
      </c>
      <c r="K2615" s="2">
        <v>2008</v>
      </c>
      <c r="L2615" s="2" t="s">
        <v>49</v>
      </c>
    </row>
    <row r="2616" spans="1:12" x14ac:dyDescent="0.2">
      <c r="A2616" s="1" t="s">
        <v>290</v>
      </c>
      <c r="B2616" s="2" t="s">
        <v>290</v>
      </c>
      <c r="C2616" s="2" t="s">
        <v>42</v>
      </c>
      <c r="D2616" s="2" t="s">
        <v>1772</v>
      </c>
      <c r="E2616" s="2" t="s">
        <v>1692</v>
      </c>
      <c r="F2616" s="2">
        <v>61.9</v>
      </c>
      <c r="G2616" s="2">
        <v>38.1</v>
      </c>
      <c r="H2616" s="2" t="s">
        <v>26</v>
      </c>
      <c r="I2616" s="2" t="str">
        <f t="shared" si="80"/>
        <v/>
      </c>
      <c r="J2616" s="2">
        <f t="shared" si="81"/>
        <v>1</v>
      </c>
      <c r="K2616" s="2">
        <v>2004</v>
      </c>
      <c r="L2616" s="2" t="s">
        <v>21</v>
      </c>
    </row>
    <row r="2617" spans="1:12" x14ac:dyDescent="0.2">
      <c r="A2617" s="1" t="s">
        <v>374</v>
      </c>
      <c r="B2617" s="2" t="s">
        <v>451</v>
      </c>
      <c r="C2617" s="2" t="s">
        <v>42</v>
      </c>
      <c r="D2617" s="2" t="s">
        <v>1017</v>
      </c>
      <c r="E2617" s="2" t="s">
        <v>395</v>
      </c>
      <c r="F2617" s="2">
        <v>61.9</v>
      </c>
      <c r="G2617" s="2">
        <v>38.1</v>
      </c>
      <c r="H2617" s="2" t="s">
        <v>19</v>
      </c>
      <c r="I2617" s="2">
        <f t="shared" si="80"/>
        <v>1</v>
      </c>
      <c r="J2617" s="2" t="str">
        <f t="shared" si="81"/>
        <v/>
      </c>
      <c r="K2617" s="2">
        <v>2005</v>
      </c>
      <c r="L2617" s="2" t="s">
        <v>77</v>
      </c>
    </row>
    <row r="2618" spans="1:12" x14ac:dyDescent="0.2">
      <c r="A2618" s="1" t="s">
        <v>363</v>
      </c>
      <c r="B2618" s="2" t="s">
        <v>393</v>
      </c>
      <c r="C2618" s="2" t="s">
        <v>15</v>
      </c>
      <c r="D2618" s="2" t="s">
        <v>2452</v>
      </c>
      <c r="E2618" s="2" t="s">
        <v>2175</v>
      </c>
      <c r="F2618" s="2">
        <v>61.9</v>
      </c>
      <c r="G2618" s="2">
        <v>38.1</v>
      </c>
      <c r="H2618" s="2" t="s">
        <v>19</v>
      </c>
      <c r="I2618" s="2">
        <f t="shared" si="80"/>
        <v>1</v>
      </c>
      <c r="J2618" s="2" t="str">
        <f t="shared" si="81"/>
        <v/>
      </c>
      <c r="K2618" s="2">
        <v>2018</v>
      </c>
      <c r="L2618" s="2" t="s">
        <v>21</v>
      </c>
    </row>
    <row r="2619" spans="1:12" x14ac:dyDescent="0.2">
      <c r="A2619" s="1" t="s">
        <v>363</v>
      </c>
      <c r="B2619" s="2" t="s">
        <v>3587</v>
      </c>
      <c r="C2619" s="2" t="s">
        <v>24</v>
      </c>
      <c r="D2619" s="4">
        <v>178000000</v>
      </c>
      <c r="E2619" s="2" t="s">
        <v>3438</v>
      </c>
      <c r="F2619" s="2">
        <v>61.9</v>
      </c>
      <c r="G2619" s="2">
        <v>38.1</v>
      </c>
      <c r="H2619" s="2" t="s">
        <v>19</v>
      </c>
      <c r="I2619" s="2">
        <f t="shared" si="80"/>
        <v>1</v>
      </c>
      <c r="J2619" s="2" t="str">
        <f t="shared" si="81"/>
        <v/>
      </c>
      <c r="K2619" s="2">
        <v>2012</v>
      </c>
      <c r="L2619" s="2" t="s">
        <v>49</v>
      </c>
    </row>
    <row r="2620" spans="1:12" x14ac:dyDescent="0.2">
      <c r="A2620" s="1" t="s">
        <v>79</v>
      </c>
      <c r="B2620" s="2" t="s">
        <v>808</v>
      </c>
      <c r="C2620" s="2" t="s">
        <v>15</v>
      </c>
      <c r="D2620" s="2" t="s">
        <v>5529</v>
      </c>
      <c r="E2620" s="2" t="s">
        <v>4991</v>
      </c>
      <c r="F2620" s="2">
        <v>61.9</v>
      </c>
      <c r="G2620" s="2">
        <v>38.1</v>
      </c>
      <c r="H2620" s="2" t="s">
        <v>26</v>
      </c>
      <c r="I2620" s="2" t="str">
        <f t="shared" si="80"/>
        <v/>
      </c>
      <c r="J2620" s="2">
        <f t="shared" si="81"/>
        <v>1</v>
      </c>
      <c r="K2620" s="2">
        <v>2002</v>
      </c>
      <c r="L2620" s="2" t="s">
        <v>21</v>
      </c>
    </row>
    <row r="2621" spans="1:12" x14ac:dyDescent="0.2">
      <c r="A2621" s="1" t="s">
        <v>91</v>
      </c>
      <c r="B2621" s="2" t="s">
        <v>3575</v>
      </c>
      <c r="C2621" s="2" t="s">
        <v>24</v>
      </c>
      <c r="D2621" s="4">
        <v>186000000</v>
      </c>
      <c r="E2621" s="2" t="s">
        <v>3438</v>
      </c>
      <c r="F2621" s="2">
        <v>61.9</v>
      </c>
      <c r="G2621" s="2">
        <v>38.1</v>
      </c>
      <c r="H2621" s="2" t="s">
        <v>19</v>
      </c>
      <c r="I2621" s="2">
        <f t="shared" si="80"/>
        <v>1</v>
      </c>
      <c r="J2621" s="2" t="str">
        <f t="shared" si="81"/>
        <v/>
      </c>
      <c r="K2621" s="2">
        <v>2010</v>
      </c>
      <c r="L2621" s="2" t="s">
        <v>21</v>
      </c>
    </row>
    <row r="2622" spans="1:12" x14ac:dyDescent="0.2">
      <c r="A2622" s="1" t="s">
        <v>180</v>
      </c>
      <c r="B2622" s="2" t="s">
        <v>4081</v>
      </c>
      <c r="C2622" s="2" t="s">
        <v>24</v>
      </c>
      <c r="D2622" s="4">
        <v>194000000</v>
      </c>
      <c r="E2622" s="2" t="s">
        <v>3438</v>
      </c>
      <c r="F2622" s="2">
        <v>62</v>
      </c>
      <c r="G2622" s="2">
        <v>38.1</v>
      </c>
      <c r="H2622" s="2" t="s">
        <v>19</v>
      </c>
      <c r="I2622" s="2">
        <f t="shared" si="80"/>
        <v>1</v>
      </c>
      <c r="J2622" s="2" t="str">
        <f t="shared" si="81"/>
        <v/>
      </c>
      <c r="K2622" s="2">
        <v>2014</v>
      </c>
      <c r="L2622" s="2" t="s">
        <v>21</v>
      </c>
    </row>
    <row r="2623" spans="1:12" x14ac:dyDescent="0.2">
      <c r="A2623" s="1" t="s">
        <v>108</v>
      </c>
      <c r="B2623" s="2" t="s">
        <v>336</v>
      </c>
      <c r="C2623" s="2" t="s">
        <v>15</v>
      </c>
      <c r="D2623" s="2" t="s">
        <v>1491</v>
      </c>
      <c r="E2623" s="2" t="s">
        <v>1474</v>
      </c>
      <c r="F2623" s="2">
        <v>61.9</v>
      </c>
      <c r="G2623" s="2">
        <v>38.1</v>
      </c>
      <c r="H2623" s="2" t="s">
        <v>26</v>
      </c>
      <c r="I2623" s="2" t="str">
        <f t="shared" si="80"/>
        <v/>
      </c>
      <c r="J2623" s="2">
        <f t="shared" si="81"/>
        <v>1</v>
      </c>
      <c r="K2623" s="2">
        <v>2012</v>
      </c>
      <c r="L2623" s="2" t="s">
        <v>21</v>
      </c>
    </row>
    <row r="2624" spans="1:12" x14ac:dyDescent="0.2">
      <c r="A2624" s="1" t="s">
        <v>108</v>
      </c>
      <c r="B2624" s="2" t="s">
        <v>3832</v>
      </c>
      <c r="C2624" s="2" t="s">
        <v>15</v>
      </c>
      <c r="D2624" s="2" t="s">
        <v>1484</v>
      </c>
      <c r="E2624" s="2" t="s">
        <v>3438</v>
      </c>
      <c r="F2624" s="2">
        <v>61.9</v>
      </c>
      <c r="G2624" s="2">
        <v>38.1</v>
      </c>
      <c r="H2624" s="2" t="s">
        <v>26</v>
      </c>
      <c r="I2624" s="2" t="str">
        <f t="shared" si="80"/>
        <v/>
      </c>
      <c r="J2624" s="2">
        <f t="shared" si="81"/>
        <v>1</v>
      </c>
      <c r="K2624" s="2">
        <v>2015</v>
      </c>
      <c r="L2624" s="2" t="s">
        <v>36</v>
      </c>
    </row>
    <row r="2625" spans="1:12" x14ac:dyDescent="0.2">
      <c r="A2625" s="1" t="s">
        <v>1272</v>
      </c>
      <c r="B2625" s="2" t="s">
        <v>1543</v>
      </c>
      <c r="C2625" s="2" t="s">
        <v>15</v>
      </c>
      <c r="D2625" s="2" t="s">
        <v>1544</v>
      </c>
      <c r="E2625" s="2" t="s">
        <v>1474</v>
      </c>
      <c r="F2625" s="2">
        <v>61.9</v>
      </c>
      <c r="G2625" s="2">
        <v>38.1</v>
      </c>
      <c r="H2625" s="2" t="s">
        <v>26</v>
      </c>
      <c r="I2625" s="2" t="str">
        <f t="shared" si="80"/>
        <v/>
      </c>
      <c r="J2625" s="2">
        <f t="shared" si="81"/>
        <v>1</v>
      </c>
      <c r="K2625" s="2">
        <v>2002</v>
      </c>
      <c r="L2625" s="2" t="s">
        <v>21</v>
      </c>
    </row>
    <row r="2626" spans="1:12" x14ac:dyDescent="0.2">
      <c r="A2626" s="1" t="s">
        <v>111</v>
      </c>
      <c r="B2626" s="2" t="s">
        <v>1018</v>
      </c>
      <c r="C2626" s="2" t="s">
        <v>42</v>
      </c>
      <c r="D2626" s="2" t="s">
        <v>1744</v>
      </c>
      <c r="E2626" s="2" t="s">
        <v>1692</v>
      </c>
      <c r="F2626" s="2">
        <v>62</v>
      </c>
      <c r="G2626" s="2">
        <v>38.1</v>
      </c>
      <c r="H2626" s="2" t="s">
        <v>26</v>
      </c>
      <c r="I2626" s="2" t="str">
        <f t="shared" ref="I2626:I2689" si="82" xml:space="preserve"> IF(H2626="Pass", 1, "")</f>
        <v/>
      </c>
      <c r="J2626" s="2">
        <f t="shared" ref="J2626:J2689" si="83" xml:space="preserve"> IF(H2626="Fail", 1, "")</f>
        <v>1</v>
      </c>
      <c r="K2626" s="2">
        <v>2006</v>
      </c>
      <c r="L2626" s="2" t="s">
        <v>21</v>
      </c>
    </row>
    <row r="2627" spans="1:12" x14ac:dyDescent="0.2">
      <c r="A2627" s="1" t="s">
        <v>329</v>
      </c>
      <c r="B2627" s="2" t="s">
        <v>3612</v>
      </c>
      <c r="C2627" s="2" t="s">
        <v>24</v>
      </c>
      <c r="D2627" s="4">
        <v>9000000</v>
      </c>
      <c r="E2627" s="2" t="s">
        <v>3438</v>
      </c>
      <c r="F2627" s="2">
        <v>61.9</v>
      </c>
      <c r="G2627" s="2">
        <v>38.1</v>
      </c>
      <c r="H2627" s="2" t="s">
        <v>19</v>
      </c>
      <c r="I2627" s="2">
        <f t="shared" si="82"/>
        <v>1</v>
      </c>
      <c r="J2627" s="2" t="str">
        <f t="shared" si="83"/>
        <v/>
      </c>
      <c r="K2627" s="2">
        <v>2012</v>
      </c>
      <c r="L2627" s="2" t="s">
        <v>21</v>
      </c>
    </row>
    <row r="2628" spans="1:12" x14ac:dyDescent="0.2">
      <c r="A2628" s="1" t="s">
        <v>83</v>
      </c>
      <c r="B2628" s="2" t="s">
        <v>84</v>
      </c>
      <c r="C2628" s="2" t="s">
        <v>15</v>
      </c>
      <c r="D2628" s="2" t="s">
        <v>2800</v>
      </c>
      <c r="E2628" s="2" t="s">
        <v>2175</v>
      </c>
      <c r="F2628" s="2">
        <v>61.94</v>
      </c>
      <c r="G2628" s="2">
        <v>38.06</v>
      </c>
      <c r="H2628" s="2" t="s">
        <v>19</v>
      </c>
      <c r="I2628" s="2">
        <f t="shared" si="82"/>
        <v>1</v>
      </c>
      <c r="J2628" s="2" t="str">
        <f t="shared" si="83"/>
        <v/>
      </c>
      <c r="K2628" s="2">
        <v>2016</v>
      </c>
      <c r="L2628" s="2" t="s">
        <v>21</v>
      </c>
    </row>
    <row r="2629" spans="1:12" x14ac:dyDescent="0.2">
      <c r="A2629" s="1" t="s">
        <v>40</v>
      </c>
      <c r="B2629" s="2" t="s">
        <v>370</v>
      </c>
      <c r="C2629" s="2" t="s">
        <v>15</v>
      </c>
      <c r="D2629" s="2" t="s">
        <v>2876</v>
      </c>
      <c r="E2629" s="2" t="s">
        <v>2175</v>
      </c>
      <c r="F2629" s="2">
        <v>61.95</v>
      </c>
      <c r="G2629" s="2">
        <v>38.049999999999997</v>
      </c>
      <c r="H2629" s="2" t="s">
        <v>19</v>
      </c>
      <c r="I2629" s="2">
        <f t="shared" si="82"/>
        <v>1</v>
      </c>
      <c r="J2629" s="2" t="str">
        <f t="shared" si="83"/>
        <v/>
      </c>
      <c r="K2629" s="2">
        <v>2016</v>
      </c>
      <c r="L2629" s="2" t="s">
        <v>21</v>
      </c>
    </row>
    <row r="2630" spans="1:12" x14ac:dyDescent="0.2">
      <c r="A2630" s="1" t="s">
        <v>280</v>
      </c>
      <c r="B2630" s="2" t="s">
        <v>768</v>
      </c>
      <c r="C2630" s="2" t="s">
        <v>15</v>
      </c>
      <c r="D2630" s="2" t="s">
        <v>3377</v>
      </c>
      <c r="E2630" s="2" t="s">
        <v>3376</v>
      </c>
      <c r="F2630" s="2">
        <v>61.96</v>
      </c>
      <c r="G2630" s="2">
        <v>38.04</v>
      </c>
      <c r="H2630" s="2" t="s">
        <v>19</v>
      </c>
      <c r="I2630" s="2">
        <f t="shared" si="82"/>
        <v>1</v>
      </c>
      <c r="J2630" s="2" t="str">
        <f t="shared" si="83"/>
        <v/>
      </c>
      <c r="K2630" s="2">
        <v>2020</v>
      </c>
      <c r="L2630" s="2" t="s">
        <v>49</v>
      </c>
    </row>
    <row r="2631" spans="1:12" x14ac:dyDescent="0.2">
      <c r="A2631" s="1" t="s">
        <v>108</v>
      </c>
      <c r="B2631" s="2" t="s">
        <v>3965</v>
      </c>
      <c r="C2631" s="2" t="s">
        <v>24</v>
      </c>
      <c r="D2631" s="4">
        <v>62000000</v>
      </c>
      <c r="E2631" s="2" t="s">
        <v>3438</v>
      </c>
      <c r="F2631" s="2">
        <v>61.96</v>
      </c>
      <c r="G2631" s="2">
        <v>38.04</v>
      </c>
      <c r="H2631" s="2" t="s">
        <v>19</v>
      </c>
      <c r="I2631" s="2">
        <f t="shared" si="82"/>
        <v>1</v>
      </c>
      <c r="J2631" s="2" t="str">
        <f t="shared" si="83"/>
        <v/>
      </c>
      <c r="K2631" s="2">
        <v>2016</v>
      </c>
      <c r="L2631" s="2" t="s">
        <v>21</v>
      </c>
    </row>
    <row r="2632" spans="1:12" x14ac:dyDescent="0.2">
      <c r="A2632" s="1" t="s">
        <v>672</v>
      </c>
      <c r="B2632" s="2" t="s">
        <v>673</v>
      </c>
      <c r="C2632" s="2" t="s">
        <v>15</v>
      </c>
      <c r="D2632" s="2" t="s">
        <v>2557</v>
      </c>
      <c r="E2632" s="2" t="s">
        <v>2175</v>
      </c>
      <c r="F2632" s="2">
        <v>61.99</v>
      </c>
      <c r="G2632" s="2">
        <v>38.01</v>
      </c>
      <c r="H2632" s="2" t="s">
        <v>19</v>
      </c>
      <c r="I2632" s="2">
        <f t="shared" si="82"/>
        <v>1</v>
      </c>
      <c r="J2632" s="2" t="str">
        <f t="shared" si="83"/>
        <v/>
      </c>
      <c r="K2632" s="2">
        <v>2018</v>
      </c>
      <c r="L2632" s="2" t="s">
        <v>21</v>
      </c>
    </row>
    <row r="2633" spans="1:12" x14ac:dyDescent="0.2">
      <c r="A2633" s="1" t="s">
        <v>242</v>
      </c>
      <c r="B2633" s="2" t="s">
        <v>3574</v>
      </c>
      <c r="C2633" s="2" t="s">
        <v>24</v>
      </c>
      <c r="D2633" s="4">
        <v>99000000</v>
      </c>
      <c r="E2633" s="2" t="s">
        <v>3438</v>
      </c>
      <c r="F2633" s="2">
        <v>62</v>
      </c>
      <c r="G2633" s="2">
        <v>38</v>
      </c>
      <c r="H2633" s="2" t="s">
        <v>19</v>
      </c>
      <c r="I2633" s="2">
        <f t="shared" si="82"/>
        <v>1</v>
      </c>
      <c r="J2633" s="2" t="str">
        <f t="shared" si="83"/>
        <v/>
      </c>
      <c r="K2633" s="2">
        <v>2012</v>
      </c>
      <c r="L2633" s="2" t="s">
        <v>49</v>
      </c>
    </row>
    <row r="2634" spans="1:12" x14ac:dyDescent="0.2">
      <c r="A2634" s="1" t="s">
        <v>205</v>
      </c>
      <c r="B2634" s="2" t="s">
        <v>4804</v>
      </c>
      <c r="C2634" s="2" t="s">
        <v>15</v>
      </c>
      <c r="D2634" s="2" t="s">
        <v>4805</v>
      </c>
      <c r="E2634" s="2" t="s">
        <v>3438</v>
      </c>
      <c r="F2634" s="2">
        <v>62</v>
      </c>
      <c r="G2634" s="2">
        <v>38</v>
      </c>
      <c r="H2634" s="2" t="s">
        <v>26</v>
      </c>
      <c r="I2634" s="2" t="str">
        <f t="shared" si="82"/>
        <v/>
      </c>
      <c r="J2634" s="2">
        <f t="shared" si="83"/>
        <v>1</v>
      </c>
      <c r="K2634" s="2">
        <v>1988</v>
      </c>
      <c r="L2634" s="2" t="s">
        <v>21</v>
      </c>
    </row>
    <row r="2635" spans="1:12" x14ac:dyDescent="0.2">
      <c r="A2635" s="1" t="s">
        <v>978</v>
      </c>
      <c r="B2635" s="2" t="s">
        <v>4324</v>
      </c>
      <c r="C2635" s="2" t="s">
        <v>24</v>
      </c>
      <c r="D2635" s="4">
        <v>4100000</v>
      </c>
      <c r="E2635" s="2" t="s">
        <v>3438</v>
      </c>
      <c r="F2635" s="2">
        <v>62</v>
      </c>
      <c r="G2635" s="2">
        <v>38</v>
      </c>
      <c r="H2635" s="2" t="s">
        <v>19</v>
      </c>
      <c r="I2635" s="2">
        <f t="shared" si="82"/>
        <v>1</v>
      </c>
      <c r="J2635" s="2" t="str">
        <f t="shared" si="83"/>
        <v/>
      </c>
      <c r="K2635" s="2">
        <v>2010</v>
      </c>
      <c r="L2635" s="2" t="s">
        <v>49</v>
      </c>
    </row>
    <row r="2636" spans="1:12" x14ac:dyDescent="0.2">
      <c r="A2636" s="1" t="s">
        <v>13</v>
      </c>
      <c r="B2636" s="2" t="s">
        <v>13</v>
      </c>
      <c r="C2636" s="2" t="s">
        <v>24</v>
      </c>
      <c r="D2636" s="4">
        <v>90000000</v>
      </c>
      <c r="E2636" s="2" t="s">
        <v>1811</v>
      </c>
      <c r="F2636" s="2">
        <v>62</v>
      </c>
      <c r="G2636" s="2">
        <v>38</v>
      </c>
      <c r="H2636" s="2" t="s">
        <v>26</v>
      </c>
      <c r="I2636" s="2" t="str">
        <f t="shared" si="82"/>
        <v/>
      </c>
      <c r="J2636" s="2">
        <f t="shared" si="83"/>
        <v>1</v>
      </c>
      <c r="K2636" s="2">
        <v>1988</v>
      </c>
      <c r="L2636" s="2" t="s">
        <v>21</v>
      </c>
    </row>
    <row r="2637" spans="1:12" x14ac:dyDescent="0.2">
      <c r="A2637" s="1" t="s">
        <v>13</v>
      </c>
      <c r="B2637" s="2" t="s">
        <v>2432</v>
      </c>
      <c r="C2637" s="2" t="s">
        <v>15</v>
      </c>
      <c r="D2637" s="2" t="s">
        <v>3286</v>
      </c>
      <c r="E2637" s="2" t="s">
        <v>2175</v>
      </c>
      <c r="F2637" s="2">
        <v>62</v>
      </c>
      <c r="G2637" s="2">
        <v>38</v>
      </c>
      <c r="H2637" s="2" t="s">
        <v>19</v>
      </c>
      <c r="I2637" s="2">
        <f t="shared" si="82"/>
        <v>1</v>
      </c>
      <c r="J2637" s="2" t="str">
        <f t="shared" si="83"/>
        <v/>
      </c>
      <c r="K2637" s="2">
        <v>1988</v>
      </c>
      <c r="L2637" s="2" t="s">
        <v>21</v>
      </c>
    </row>
    <row r="2638" spans="1:12" x14ac:dyDescent="0.2">
      <c r="A2638" s="1" t="s">
        <v>22</v>
      </c>
      <c r="B2638" s="2" t="s">
        <v>3578</v>
      </c>
      <c r="C2638" s="2" t="s">
        <v>24</v>
      </c>
      <c r="D2638" s="4">
        <v>125000000</v>
      </c>
      <c r="E2638" s="2" t="s">
        <v>3438</v>
      </c>
      <c r="F2638" s="2">
        <v>62</v>
      </c>
      <c r="G2638" s="2">
        <v>38</v>
      </c>
      <c r="H2638" s="2" t="s">
        <v>19</v>
      </c>
      <c r="I2638" s="2">
        <f t="shared" si="82"/>
        <v>1</v>
      </c>
      <c r="J2638" s="2" t="str">
        <f t="shared" si="83"/>
        <v/>
      </c>
      <c r="K2638" s="2">
        <v>2008</v>
      </c>
      <c r="L2638" s="2" t="s">
        <v>21</v>
      </c>
    </row>
    <row r="2639" spans="1:12" x14ac:dyDescent="0.2">
      <c r="A2639" s="1" t="s">
        <v>150</v>
      </c>
      <c r="B2639" s="2" t="s">
        <v>5569</v>
      </c>
      <c r="C2639" s="2" t="s">
        <v>15</v>
      </c>
      <c r="D2639" s="2" t="s">
        <v>5570</v>
      </c>
      <c r="E2639" s="2" t="s">
        <v>4991</v>
      </c>
      <c r="F2639" s="2">
        <v>62</v>
      </c>
      <c r="G2639" s="2">
        <v>38</v>
      </c>
      <c r="H2639" s="2" t="s">
        <v>26</v>
      </c>
      <c r="I2639" s="2" t="str">
        <f t="shared" si="82"/>
        <v/>
      </c>
      <c r="J2639" s="2">
        <f t="shared" si="83"/>
        <v>1</v>
      </c>
      <c r="K2639" s="2">
        <v>2002</v>
      </c>
      <c r="L2639" s="2" t="s">
        <v>21</v>
      </c>
    </row>
    <row r="2640" spans="1:12" x14ac:dyDescent="0.2">
      <c r="A2640" s="1" t="s">
        <v>363</v>
      </c>
      <c r="B2640" s="2" t="s">
        <v>4212</v>
      </c>
      <c r="C2640" s="2" t="s">
        <v>24</v>
      </c>
      <c r="D2640" s="4">
        <v>196000000</v>
      </c>
      <c r="E2640" s="2" t="s">
        <v>3438</v>
      </c>
      <c r="F2640" s="2">
        <v>62</v>
      </c>
      <c r="G2640" s="2">
        <v>38</v>
      </c>
      <c r="H2640" s="2" t="s">
        <v>19</v>
      </c>
      <c r="I2640" s="2">
        <f t="shared" si="82"/>
        <v>1</v>
      </c>
      <c r="J2640" s="2" t="str">
        <f t="shared" si="83"/>
        <v/>
      </c>
      <c r="K2640" s="2">
        <v>2007</v>
      </c>
      <c r="L2640" s="2" t="s">
        <v>36</v>
      </c>
    </row>
    <row r="2641" spans="1:12" x14ac:dyDescent="0.2">
      <c r="A2641" s="1" t="s">
        <v>217</v>
      </c>
      <c r="B2641" s="2" t="s">
        <v>513</v>
      </c>
      <c r="C2641" s="2" t="s">
        <v>15</v>
      </c>
      <c r="D2641" s="2" t="s">
        <v>514</v>
      </c>
      <c r="E2641" s="2" t="s">
        <v>395</v>
      </c>
      <c r="F2641" s="2">
        <v>62</v>
      </c>
      <c r="G2641" s="2">
        <v>38</v>
      </c>
      <c r="H2641" s="2" t="s">
        <v>19</v>
      </c>
      <c r="I2641" s="2">
        <f t="shared" si="82"/>
        <v>1</v>
      </c>
      <c r="J2641" s="2" t="str">
        <f t="shared" si="83"/>
        <v/>
      </c>
      <c r="K2641" s="2">
        <v>2014</v>
      </c>
      <c r="L2641" s="2" t="s">
        <v>21</v>
      </c>
    </row>
    <row r="2642" spans="1:12" x14ac:dyDescent="0.2">
      <c r="A2642" s="1" t="s">
        <v>217</v>
      </c>
      <c r="B2642" s="2" t="s">
        <v>3732</v>
      </c>
      <c r="C2642" s="2" t="s">
        <v>24</v>
      </c>
      <c r="D2642" s="4">
        <v>145500000</v>
      </c>
      <c r="E2642" s="2" t="s">
        <v>3438</v>
      </c>
      <c r="F2642" s="2">
        <v>62</v>
      </c>
      <c r="G2642" s="2">
        <v>38</v>
      </c>
      <c r="H2642" s="2" t="s">
        <v>19</v>
      </c>
      <c r="I2642" s="2">
        <f t="shared" si="82"/>
        <v>1</v>
      </c>
      <c r="J2642" s="2" t="str">
        <f t="shared" si="83"/>
        <v/>
      </c>
      <c r="K2642" s="2">
        <v>2006</v>
      </c>
      <c r="L2642" s="2" t="s">
        <v>49</v>
      </c>
    </row>
    <row r="2643" spans="1:12" x14ac:dyDescent="0.2">
      <c r="A2643" s="1" t="s">
        <v>79</v>
      </c>
      <c r="B2643" s="2" t="s">
        <v>1598</v>
      </c>
      <c r="C2643" s="2" t="s">
        <v>15</v>
      </c>
      <c r="D2643" s="2" t="s">
        <v>1599</v>
      </c>
      <c r="E2643" s="2" t="s">
        <v>1474</v>
      </c>
      <c r="F2643" s="2">
        <v>62</v>
      </c>
      <c r="G2643" s="2">
        <v>38</v>
      </c>
      <c r="H2643" s="2" t="s">
        <v>26</v>
      </c>
      <c r="I2643" s="2" t="str">
        <f t="shared" si="82"/>
        <v/>
      </c>
      <c r="J2643" s="2">
        <f t="shared" si="83"/>
        <v>1</v>
      </c>
      <c r="K2643" s="2">
        <v>1988</v>
      </c>
      <c r="L2643" s="2" t="s">
        <v>21</v>
      </c>
    </row>
    <row r="2644" spans="1:12" x14ac:dyDescent="0.2">
      <c r="A2644" s="1" t="s">
        <v>79</v>
      </c>
      <c r="B2644" s="2" t="s">
        <v>3859</v>
      </c>
      <c r="C2644" s="2" t="s">
        <v>24</v>
      </c>
      <c r="D2644" s="4">
        <v>274000000</v>
      </c>
      <c r="E2644" s="2" t="s">
        <v>3438</v>
      </c>
      <c r="F2644" s="2">
        <v>62</v>
      </c>
      <c r="G2644" s="2">
        <v>38</v>
      </c>
      <c r="H2644" s="2" t="s">
        <v>19</v>
      </c>
      <c r="I2644" s="2">
        <f t="shared" si="82"/>
        <v>1</v>
      </c>
      <c r="J2644" s="2" t="str">
        <f t="shared" si="83"/>
        <v/>
      </c>
      <c r="K2644" s="2">
        <v>2004</v>
      </c>
      <c r="L2644" s="2" t="s">
        <v>49</v>
      </c>
    </row>
    <row r="2645" spans="1:12" x14ac:dyDescent="0.2">
      <c r="A2645" s="1" t="s">
        <v>79</v>
      </c>
      <c r="B2645" s="2" t="s">
        <v>5683</v>
      </c>
      <c r="C2645" s="2" t="s">
        <v>5684</v>
      </c>
      <c r="D2645" s="4">
        <v>210000000</v>
      </c>
      <c r="E2645" s="2" t="s">
        <v>5685</v>
      </c>
      <c r="F2645" s="2">
        <v>62</v>
      </c>
      <c r="G2645" s="2">
        <v>38</v>
      </c>
      <c r="H2645" s="2" t="s">
        <v>19</v>
      </c>
      <c r="I2645" s="2">
        <f t="shared" si="82"/>
        <v>1</v>
      </c>
      <c r="J2645" s="2" t="str">
        <f t="shared" si="83"/>
        <v/>
      </c>
      <c r="K2645" s="2">
        <v>1998</v>
      </c>
      <c r="L2645" s="2" t="s">
        <v>49</v>
      </c>
    </row>
    <row r="2646" spans="1:12" x14ac:dyDescent="0.2">
      <c r="A2646" s="1" t="s">
        <v>83</v>
      </c>
      <c r="B2646" s="2" t="s">
        <v>84</v>
      </c>
      <c r="C2646" s="2" t="s">
        <v>2616</v>
      </c>
      <c r="D2646" s="2" t="s">
        <v>3299</v>
      </c>
      <c r="E2646" s="2" t="s">
        <v>2175</v>
      </c>
      <c r="F2646" s="2">
        <v>62</v>
      </c>
      <c r="G2646" s="2">
        <v>38</v>
      </c>
      <c r="H2646" s="2" t="s">
        <v>19</v>
      </c>
      <c r="I2646" s="2">
        <f t="shared" si="82"/>
        <v>1</v>
      </c>
      <c r="J2646" s="2" t="str">
        <f t="shared" si="83"/>
        <v/>
      </c>
      <c r="K2646" s="2">
        <v>1986</v>
      </c>
      <c r="L2646" s="2" t="s">
        <v>21</v>
      </c>
    </row>
    <row r="2647" spans="1:12" x14ac:dyDescent="0.2">
      <c r="A2647" s="1" t="s">
        <v>269</v>
      </c>
      <c r="B2647" s="2" t="s">
        <v>4119</v>
      </c>
      <c r="C2647" s="2" t="s">
        <v>24</v>
      </c>
      <c r="D2647" s="4">
        <v>9370000</v>
      </c>
      <c r="E2647" s="2" t="s">
        <v>3438</v>
      </c>
      <c r="F2647" s="2">
        <v>62</v>
      </c>
      <c r="G2647" s="2">
        <v>38</v>
      </c>
      <c r="H2647" s="2" t="s">
        <v>19</v>
      </c>
      <c r="I2647" s="2">
        <f t="shared" si="82"/>
        <v>1</v>
      </c>
      <c r="J2647" s="2" t="str">
        <f t="shared" si="83"/>
        <v/>
      </c>
      <c r="K2647" s="2">
        <v>2004</v>
      </c>
      <c r="L2647" s="2" t="s">
        <v>21</v>
      </c>
    </row>
    <row r="2648" spans="1:12" x14ac:dyDescent="0.2">
      <c r="A2648" s="1" t="s">
        <v>52</v>
      </c>
      <c r="B2648" s="2" t="s">
        <v>591</v>
      </c>
      <c r="C2648" s="2" t="s">
        <v>15</v>
      </c>
      <c r="D2648" s="2" t="s">
        <v>3262</v>
      </c>
      <c r="E2648" s="2" t="s">
        <v>2175</v>
      </c>
      <c r="F2648" s="2">
        <v>62</v>
      </c>
      <c r="G2648" s="2">
        <v>38</v>
      </c>
      <c r="H2648" s="2" t="s">
        <v>19</v>
      </c>
      <c r="I2648" s="2">
        <f t="shared" si="82"/>
        <v>1</v>
      </c>
      <c r="J2648" s="2" t="str">
        <f t="shared" si="83"/>
        <v/>
      </c>
      <c r="K2648" s="2">
        <v>1988</v>
      </c>
      <c r="L2648" s="2" t="s">
        <v>21</v>
      </c>
    </row>
    <row r="2649" spans="1:12" x14ac:dyDescent="0.2">
      <c r="A2649" s="1" t="s">
        <v>23</v>
      </c>
      <c r="B2649" s="2" t="s">
        <v>23</v>
      </c>
      <c r="C2649" s="2" t="s">
        <v>24</v>
      </c>
      <c r="D2649" s="4">
        <v>60000000</v>
      </c>
      <c r="E2649" s="2" t="s">
        <v>17</v>
      </c>
      <c r="F2649" s="2">
        <v>62</v>
      </c>
      <c r="G2649" s="2">
        <v>38</v>
      </c>
      <c r="H2649" s="2" t="s">
        <v>19</v>
      </c>
      <c r="I2649" s="2">
        <f t="shared" si="82"/>
        <v>1</v>
      </c>
      <c r="J2649" s="2" t="str">
        <f t="shared" si="83"/>
        <v/>
      </c>
      <c r="K2649" s="2">
        <v>1988</v>
      </c>
      <c r="L2649" s="2" t="s">
        <v>21</v>
      </c>
    </row>
    <row r="2650" spans="1:12" x14ac:dyDescent="0.2">
      <c r="A2650" s="1" t="s">
        <v>1272</v>
      </c>
      <c r="B2650" s="2" t="s">
        <v>4428</v>
      </c>
      <c r="C2650" s="2" t="s">
        <v>24</v>
      </c>
      <c r="D2650" s="4">
        <v>8260000</v>
      </c>
      <c r="E2650" s="2" t="s">
        <v>3438</v>
      </c>
      <c r="F2650" s="2">
        <v>62</v>
      </c>
      <c r="G2650" s="2">
        <v>38</v>
      </c>
      <c r="H2650" s="2" t="s">
        <v>26</v>
      </c>
      <c r="I2650" s="2" t="str">
        <f t="shared" si="82"/>
        <v/>
      </c>
      <c r="J2650" s="2">
        <f t="shared" si="83"/>
        <v>1</v>
      </c>
      <c r="K2650" s="2">
        <v>2004</v>
      </c>
      <c r="L2650" s="2" t="s">
        <v>21</v>
      </c>
    </row>
    <row r="2651" spans="1:12" x14ac:dyDescent="0.2">
      <c r="A2651" s="1" t="s">
        <v>511</v>
      </c>
      <c r="B2651" s="2" t="s">
        <v>1030</v>
      </c>
      <c r="C2651" s="2" t="s">
        <v>15</v>
      </c>
      <c r="D2651" s="2" t="s">
        <v>2709</v>
      </c>
      <c r="E2651" s="2" t="s">
        <v>2175</v>
      </c>
      <c r="F2651" s="2">
        <v>62.02</v>
      </c>
      <c r="G2651" s="2">
        <v>37.979999999999997</v>
      </c>
      <c r="H2651" s="2" t="s">
        <v>19</v>
      </c>
      <c r="I2651" s="2">
        <f t="shared" si="82"/>
        <v>1</v>
      </c>
      <c r="J2651" s="2" t="str">
        <f t="shared" si="83"/>
        <v/>
      </c>
      <c r="K2651" s="2">
        <v>2017</v>
      </c>
      <c r="L2651" s="2" t="s">
        <v>36</v>
      </c>
    </row>
    <row r="2652" spans="1:12" x14ac:dyDescent="0.2">
      <c r="A2652" s="1" t="s">
        <v>13</v>
      </c>
      <c r="B2652" s="2" t="s">
        <v>2061</v>
      </c>
      <c r="C2652" s="2" t="s">
        <v>24</v>
      </c>
      <c r="D2652" s="4">
        <v>15000000</v>
      </c>
      <c r="E2652" s="2" t="s">
        <v>1978</v>
      </c>
      <c r="F2652" s="2">
        <v>62.02</v>
      </c>
      <c r="G2652" s="2">
        <v>37.979999999999997</v>
      </c>
      <c r="H2652" s="2" t="s">
        <v>26</v>
      </c>
      <c r="I2652" s="2" t="str">
        <f t="shared" si="82"/>
        <v/>
      </c>
      <c r="J2652" s="2">
        <f t="shared" si="83"/>
        <v>1</v>
      </c>
      <c r="K2652" s="2">
        <v>2001</v>
      </c>
      <c r="L2652" s="2" t="s">
        <v>36</v>
      </c>
    </row>
    <row r="2653" spans="1:12" x14ac:dyDescent="0.2">
      <c r="A2653" s="1" t="s">
        <v>22</v>
      </c>
      <c r="B2653" s="2" t="s">
        <v>3610</v>
      </c>
      <c r="C2653" s="2" t="s">
        <v>24</v>
      </c>
      <c r="D2653" s="2">
        <v>33852058</v>
      </c>
      <c r="E2653" s="2" t="s">
        <v>3438</v>
      </c>
      <c r="F2653" s="2">
        <v>62.02</v>
      </c>
      <c r="G2653" s="2">
        <v>37.979999999999997</v>
      </c>
      <c r="H2653" s="2" t="s">
        <v>19</v>
      </c>
      <c r="I2653" s="2">
        <f t="shared" si="82"/>
        <v>1</v>
      </c>
      <c r="J2653" s="2" t="str">
        <f t="shared" si="83"/>
        <v/>
      </c>
      <c r="K2653" s="2">
        <v>2018</v>
      </c>
      <c r="L2653" s="2" t="s">
        <v>49</v>
      </c>
    </row>
    <row r="2654" spans="1:12" x14ac:dyDescent="0.2">
      <c r="A2654" s="1" t="s">
        <v>108</v>
      </c>
      <c r="B2654" s="2" t="s">
        <v>3651</v>
      </c>
      <c r="C2654" s="2" t="s">
        <v>24</v>
      </c>
      <c r="D2654" s="2">
        <v>7500000</v>
      </c>
      <c r="E2654" s="2" t="s">
        <v>3438</v>
      </c>
      <c r="F2654" s="2">
        <v>62.07</v>
      </c>
      <c r="G2654" s="2">
        <v>37.93</v>
      </c>
      <c r="H2654" s="2" t="s">
        <v>19</v>
      </c>
      <c r="I2654" s="2">
        <f t="shared" si="82"/>
        <v>1</v>
      </c>
      <c r="J2654" s="2" t="str">
        <f t="shared" si="83"/>
        <v/>
      </c>
      <c r="K2654" s="2">
        <v>2020</v>
      </c>
      <c r="L2654" s="2" t="s">
        <v>49</v>
      </c>
    </row>
    <row r="2655" spans="1:12" x14ac:dyDescent="0.2">
      <c r="A2655" s="1" t="s">
        <v>242</v>
      </c>
      <c r="B2655" s="2" t="s">
        <v>482</v>
      </c>
      <c r="C2655" s="2" t="s">
        <v>15</v>
      </c>
      <c r="D2655" s="2" t="s">
        <v>3135</v>
      </c>
      <c r="E2655" s="2" t="s">
        <v>2175</v>
      </c>
      <c r="F2655" s="2">
        <v>62.1</v>
      </c>
      <c r="G2655" s="2">
        <v>37.9</v>
      </c>
      <c r="H2655" s="2" t="s">
        <v>19</v>
      </c>
      <c r="I2655" s="2">
        <f t="shared" si="82"/>
        <v>1</v>
      </c>
      <c r="J2655" s="2" t="str">
        <f t="shared" si="83"/>
        <v/>
      </c>
      <c r="K2655" s="2">
        <v>2001</v>
      </c>
      <c r="L2655" s="2" t="s">
        <v>36</v>
      </c>
    </row>
    <row r="2656" spans="1:12" x14ac:dyDescent="0.2">
      <c r="A2656" s="1" t="s">
        <v>242</v>
      </c>
      <c r="B2656" s="2" t="s">
        <v>478</v>
      </c>
      <c r="C2656" s="2" t="s">
        <v>15</v>
      </c>
      <c r="D2656" s="2" t="s">
        <v>5406</v>
      </c>
      <c r="E2656" s="2" t="s">
        <v>4991</v>
      </c>
      <c r="F2656" s="2">
        <v>62.1</v>
      </c>
      <c r="G2656" s="2">
        <v>37.9</v>
      </c>
      <c r="H2656" s="2" t="s">
        <v>26</v>
      </c>
      <c r="I2656" s="2" t="str">
        <f t="shared" si="82"/>
        <v/>
      </c>
      <c r="J2656" s="2">
        <f t="shared" si="83"/>
        <v>1</v>
      </c>
      <c r="K2656" s="2">
        <v>2008</v>
      </c>
      <c r="L2656" s="2" t="s">
        <v>49</v>
      </c>
    </row>
    <row r="2657" spans="1:12" x14ac:dyDescent="0.2">
      <c r="A2657" s="1" t="s">
        <v>13</v>
      </c>
      <c r="B2657" s="2" t="s">
        <v>555</v>
      </c>
      <c r="C2657" s="2" t="s">
        <v>15</v>
      </c>
      <c r="D2657" s="2" t="s">
        <v>556</v>
      </c>
      <c r="E2657" s="2" t="s">
        <v>395</v>
      </c>
      <c r="F2657" s="2">
        <v>62.1</v>
      </c>
      <c r="G2657" s="2">
        <v>37.9</v>
      </c>
      <c r="H2657" s="2" t="s">
        <v>19</v>
      </c>
      <c r="I2657" s="2">
        <f t="shared" si="82"/>
        <v>1</v>
      </c>
      <c r="J2657" s="2" t="str">
        <f t="shared" si="83"/>
        <v/>
      </c>
      <c r="K2657" s="2">
        <v>2012</v>
      </c>
      <c r="L2657" s="2" t="s">
        <v>21</v>
      </c>
    </row>
    <row r="2658" spans="1:12" x14ac:dyDescent="0.2">
      <c r="A2658" s="1" t="s">
        <v>13</v>
      </c>
      <c r="B2658" s="2" t="s">
        <v>4070</v>
      </c>
      <c r="C2658" s="2" t="s">
        <v>24</v>
      </c>
      <c r="D2658" s="4">
        <v>50000000</v>
      </c>
      <c r="E2658" s="2" t="s">
        <v>3438</v>
      </c>
      <c r="F2658" s="2">
        <v>62.1</v>
      </c>
      <c r="G2658" s="2">
        <v>37.9</v>
      </c>
      <c r="H2658" s="2" t="s">
        <v>19</v>
      </c>
      <c r="I2658" s="2">
        <f t="shared" si="82"/>
        <v>1</v>
      </c>
      <c r="J2658" s="2" t="str">
        <f t="shared" si="83"/>
        <v/>
      </c>
      <c r="K2658" s="2">
        <v>2014</v>
      </c>
      <c r="L2658" s="2" t="s">
        <v>21</v>
      </c>
    </row>
    <row r="2659" spans="1:12" x14ac:dyDescent="0.2">
      <c r="A2659" s="1" t="s">
        <v>13</v>
      </c>
      <c r="B2659" s="2" t="s">
        <v>4367</v>
      </c>
      <c r="C2659" s="2" t="s">
        <v>24</v>
      </c>
      <c r="D2659" s="4">
        <v>56360000</v>
      </c>
      <c r="E2659" s="2" t="s">
        <v>3438</v>
      </c>
      <c r="F2659" s="2">
        <v>62.1</v>
      </c>
      <c r="G2659" s="2">
        <v>37.9</v>
      </c>
      <c r="H2659" s="2" t="s">
        <v>19</v>
      </c>
      <c r="I2659" s="2">
        <f t="shared" si="82"/>
        <v>1</v>
      </c>
      <c r="J2659" s="2" t="str">
        <f t="shared" si="83"/>
        <v/>
      </c>
      <c r="K2659" s="2">
        <v>2004</v>
      </c>
      <c r="L2659" s="2" t="s">
        <v>49</v>
      </c>
    </row>
    <row r="2660" spans="1:12" x14ac:dyDescent="0.2">
      <c r="A2660" s="1" t="s">
        <v>66</v>
      </c>
      <c r="B2660" s="2" t="s">
        <v>4897</v>
      </c>
      <c r="C2660" s="2" t="s">
        <v>1230</v>
      </c>
      <c r="D2660" s="2" t="s">
        <v>4898</v>
      </c>
      <c r="E2660" s="2" t="s">
        <v>4810</v>
      </c>
      <c r="F2660" s="2">
        <v>62.1</v>
      </c>
      <c r="G2660" s="2">
        <v>37.9</v>
      </c>
      <c r="H2660" s="2" t="s">
        <v>19</v>
      </c>
      <c r="I2660" s="2">
        <f t="shared" si="82"/>
        <v>1</v>
      </c>
      <c r="J2660" s="2" t="str">
        <f t="shared" si="83"/>
        <v/>
      </c>
      <c r="K2660" s="2">
        <v>1996</v>
      </c>
      <c r="L2660" s="2" t="s">
        <v>21</v>
      </c>
    </row>
    <row r="2661" spans="1:12" x14ac:dyDescent="0.2">
      <c r="A2661" s="1" t="s">
        <v>521</v>
      </c>
      <c r="B2661" s="2" t="s">
        <v>4939</v>
      </c>
      <c r="C2661" s="2" t="s">
        <v>15</v>
      </c>
      <c r="D2661" s="2" t="s">
        <v>4940</v>
      </c>
      <c r="E2661" s="2" t="s">
        <v>4917</v>
      </c>
      <c r="F2661" s="2">
        <v>62.1</v>
      </c>
      <c r="G2661" s="2">
        <v>37.9</v>
      </c>
      <c r="H2661" s="2" t="s">
        <v>26</v>
      </c>
      <c r="I2661" s="2" t="str">
        <f t="shared" si="82"/>
        <v/>
      </c>
      <c r="J2661" s="2">
        <f t="shared" si="83"/>
        <v>1</v>
      </c>
      <c r="K2661" s="2">
        <v>2004</v>
      </c>
      <c r="L2661" s="2" t="s">
        <v>49</v>
      </c>
    </row>
    <row r="2662" spans="1:12" x14ac:dyDescent="0.2">
      <c r="A2662" s="1" t="s">
        <v>22</v>
      </c>
      <c r="B2662" s="2" t="s">
        <v>4068</v>
      </c>
      <c r="C2662" s="2" t="s">
        <v>24</v>
      </c>
      <c r="D2662" s="4">
        <v>45000000</v>
      </c>
      <c r="E2662" s="2" t="s">
        <v>3438</v>
      </c>
      <c r="F2662" s="2">
        <v>62.1</v>
      </c>
      <c r="G2662" s="2">
        <v>37.9</v>
      </c>
      <c r="H2662" s="2" t="s">
        <v>19</v>
      </c>
      <c r="I2662" s="2">
        <f t="shared" si="82"/>
        <v>1</v>
      </c>
      <c r="J2662" s="2" t="str">
        <f t="shared" si="83"/>
        <v/>
      </c>
      <c r="K2662" s="2">
        <v>2014</v>
      </c>
      <c r="L2662" s="2" t="s">
        <v>21</v>
      </c>
    </row>
    <row r="2663" spans="1:12" x14ac:dyDescent="0.2">
      <c r="A2663" s="1" t="s">
        <v>22</v>
      </c>
      <c r="B2663" s="2" t="s">
        <v>4122</v>
      </c>
      <c r="C2663" s="2" t="s">
        <v>15</v>
      </c>
      <c r="D2663" s="2" t="s">
        <v>4674</v>
      </c>
      <c r="E2663" s="2" t="s">
        <v>3438</v>
      </c>
      <c r="F2663" s="2">
        <v>62.1</v>
      </c>
      <c r="G2663" s="2">
        <v>37.9</v>
      </c>
      <c r="H2663" s="2" t="s">
        <v>19</v>
      </c>
      <c r="I2663" s="2">
        <f t="shared" si="82"/>
        <v>1</v>
      </c>
      <c r="J2663" s="2" t="str">
        <f t="shared" si="83"/>
        <v/>
      </c>
      <c r="K2663" s="2">
        <v>2003</v>
      </c>
      <c r="L2663" s="2" t="s">
        <v>36</v>
      </c>
    </row>
    <row r="2664" spans="1:12" x14ac:dyDescent="0.2">
      <c r="A2664" s="1" t="s">
        <v>116</v>
      </c>
      <c r="B2664" s="2" t="s">
        <v>4292</v>
      </c>
      <c r="C2664" s="2" t="s">
        <v>24</v>
      </c>
      <c r="D2664" s="4">
        <v>13750000</v>
      </c>
      <c r="E2664" s="2" t="s">
        <v>3438</v>
      </c>
      <c r="F2664" s="2">
        <v>62.1</v>
      </c>
      <c r="G2664" s="2">
        <v>37.9</v>
      </c>
      <c r="H2664" s="2" t="s">
        <v>26</v>
      </c>
      <c r="I2664" s="2" t="str">
        <f t="shared" si="82"/>
        <v/>
      </c>
      <c r="J2664" s="2">
        <f t="shared" si="83"/>
        <v>1</v>
      </c>
      <c r="K2664" s="2">
        <v>1998</v>
      </c>
      <c r="L2664" s="2" t="s">
        <v>21</v>
      </c>
    </row>
    <row r="2665" spans="1:12" x14ac:dyDescent="0.2">
      <c r="A2665" s="1" t="s">
        <v>217</v>
      </c>
      <c r="B2665" s="2" t="s">
        <v>4492</v>
      </c>
      <c r="C2665" s="2" t="s">
        <v>24</v>
      </c>
      <c r="D2665" s="4">
        <v>38000000</v>
      </c>
      <c r="E2665" s="2" t="s">
        <v>3438</v>
      </c>
      <c r="F2665" s="2">
        <v>62.1</v>
      </c>
      <c r="G2665" s="2">
        <v>37.9</v>
      </c>
      <c r="H2665" s="2" t="s">
        <v>19</v>
      </c>
      <c r="I2665" s="2">
        <f t="shared" si="82"/>
        <v>1</v>
      </c>
      <c r="J2665" s="2" t="str">
        <f t="shared" si="83"/>
        <v/>
      </c>
      <c r="K2665" s="2">
        <v>2006</v>
      </c>
      <c r="L2665" s="2" t="s">
        <v>21</v>
      </c>
    </row>
    <row r="2666" spans="1:12" x14ac:dyDescent="0.2">
      <c r="A2666" s="1" t="s">
        <v>69</v>
      </c>
      <c r="B2666" s="2" t="s">
        <v>5532</v>
      </c>
      <c r="C2666" s="2" t="s">
        <v>15</v>
      </c>
      <c r="D2666" s="2" t="s">
        <v>5533</v>
      </c>
      <c r="E2666" s="2" t="s">
        <v>4991</v>
      </c>
      <c r="F2666" s="2">
        <v>62.1</v>
      </c>
      <c r="G2666" s="2">
        <v>37.9</v>
      </c>
      <c r="H2666" s="2" t="s">
        <v>26</v>
      </c>
      <c r="I2666" s="2" t="str">
        <f t="shared" si="82"/>
        <v/>
      </c>
      <c r="J2666" s="2">
        <f t="shared" si="83"/>
        <v>1</v>
      </c>
      <c r="K2666" s="2">
        <v>2002</v>
      </c>
      <c r="L2666" s="2" t="s">
        <v>21</v>
      </c>
    </row>
    <row r="2667" spans="1:12" x14ac:dyDescent="0.2">
      <c r="A2667" s="1" t="s">
        <v>91</v>
      </c>
      <c r="B2667" s="2" t="s">
        <v>1589</v>
      </c>
      <c r="C2667" s="2" t="s">
        <v>15</v>
      </c>
      <c r="D2667" s="2" t="s">
        <v>3180</v>
      </c>
      <c r="E2667" s="2" t="s">
        <v>2175</v>
      </c>
      <c r="F2667" s="2">
        <v>62.1</v>
      </c>
      <c r="G2667" s="2">
        <v>37.9</v>
      </c>
      <c r="H2667" s="2" t="s">
        <v>26</v>
      </c>
      <c r="I2667" s="2" t="str">
        <f t="shared" si="82"/>
        <v/>
      </c>
      <c r="J2667" s="2">
        <f t="shared" si="83"/>
        <v>1</v>
      </c>
      <c r="K2667" s="2">
        <v>1994</v>
      </c>
      <c r="L2667" s="2" t="s">
        <v>21</v>
      </c>
    </row>
    <row r="2668" spans="1:12" x14ac:dyDescent="0.2">
      <c r="A2668" s="1" t="s">
        <v>100</v>
      </c>
      <c r="B2668" s="2" t="s">
        <v>101</v>
      </c>
      <c r="C2668" s="2" t="s">
        <v>15</v>
      </c>
      <c r="D2668" s="2" t="s">
        <v>5398</v>
      </c>
      <c r="E2668" s="2" t="s">
        <v>4991</v>
      </c>
      <c r="F2668" s="2">
        <v>62.1</v>
      </c>
      <c r="G2668" s="2">
        <v>37.9</v>
      </c>
      <c r="H2668" s="2" t="s">
        <v>26</v>
      </c>
      <c r="I2668" s="2" t="str">
        <f t="shared" si="82"/>
        <v/>
      </c>
      <c r="J2668" s="2">
        <f t="shared" si="83"/>
        <v>1</v>
      </c>
      <c r="K2668" s="2">
        <v>2008</v>
      </c>
      <c r="L2668" s="2" t="s">
        <v>21</v>
      </c>
    </row>
    <row r="2669" spans="1:12" x14ac:dyDescent="0.2">
      <c r="A2669" s="1" t="s">
        <v>205</v>
      </c>
      <c r="B2669" s="2" t="s">
        <v>2152</v>
      </c>
      <c r="C2669" s="2" t="s">
        <v>24</v>
      </c>
      <c r="D2669" s="4">
        <v>40200000</v>
      </c>
      <c r="E2669" s="2" t="s">
        <v>3438</v>
      </c>
      <c r="F2669" s="2">
        <v>62.13</v>
      </c>
      <c r="G2669" s="2">
        <v>37.869999999999997</v>
      </c>
      <c r="H2669" s="2" t="s">
        <v>19</v>
      </c>
      <c r="I2669" s="2">
        <f t="shared" si="82"/>
        <v>1</v>
      </c>
      <c r="J2669" s="2" t="str">
        <f t="shared" si="83"/>
        <v/>
      </c>
      <c r="K2669" s="2">
        <v>2016</v>
      </c>
      <c r="L2669" s="2" t="s">
        <v>21</v>
      </c>
    </row>
    <row r="2670" spans="1:12" x14ac:dyDescent="0.2">
      <c r="A2670" s="1" t="s">
        <v>329</v>
      </c>
      <c r="B2670" s="2" t="s">
        <v>431</v>
      </c>
      <c r="C2670" s="2" t="s">
        <v>15</v>
      </c>
      <c r="D2670" s="2" t="s">
        <v>2226</v>
      </c>
      <c r="E2670" s="2" t="s">
        <v>2175</v>
      </c>
      <c r="F2670" s="2">
        <v>62.17</v>
      </c>
      <c r="G2670" s="2">
        <v>37.83</v>
      </c>
      <c r="H2670" s="2" t="s">
        <v>19</v>
      </c>
      <c r="I2670" s="2">
        <f t="shared" si="82"/>
        <v>1</v>
      </c>
      <c r="J2670" s="2" t="str">
        <f t="shared" si="83"/>
        <v/>
      </c>
      <c r="K2670" s="2">
        <v>2020</v>
      </c>
      <c r="L2670" s="2" t="s">
        <v>21</v>
      </c>
    </row>
    <row r="2671" spans="1:12" x14ac:dyDescent="0.2">
      <c r="A2671" s="1" t="s">
        <v>116</v>
      </c>
      <c r="B2671" s="2" t="s">
        <v>117</v>
      </c>
      <c r="C2671" s="2" t="s">
        <v>15</v>
      </c>
      <c r="D2671" s="2" t="s">
        <v>2583</v>
      </c>
      <c r="E2671" s="2" t="s">
        <v>2175</v>
      </c>
      <c r="F2671" s="2">
        <v>62.19</v>
      </c>
      <c r="G2671" s="2">
        <v>37.81</v>
      </c>
      <c r="H2671" s="2" t="s">
        <v>19</v>
      </c>
      <c r="I2671" s="2">
        <f t="shared" si="82"/>
        <v>1</v>
      </c>
      <c r="J2671" s="2" t="str">
        <f t="shared" si="83"/>
        <v/>
      </c>
      <c r="K2671" s="2">
        <v>2018</v>
      </c>
      <c r="L2671" s="2" t="s">
        <v>21</v>
      </c>
    </row>
    <row r="2672" spans="1:12" x14ac:dyDescent="0.2">
      <c r="A2672" s="1" t="s">
        <v>391</v>
      </c>
      <c r="B2672" s="2" t="s">
        <v>1346</v>
      </c>
      <c r="C2672" s="2" t="s">
        <v>15</v>
      </c>
      <c r="D2672" s="2" t="s">
        <v>1347</v>
      </c>
      <c r="E2672" s="2" t="s">
        <v>395</v>
      </c>
      <c r="F2672" s="2">
        <v>62.2</v>
      </c>
      <c r="G2672" s="2">
        <v>37.799999999999997</v>
      </c>
      <c r="H2672" s="2" t="s">
        <v>19</v>
      </c>
      <c r="I2672" s="2">
        <f t="shared" si="82"/>
        <v>1</v>
      </c>
      <c r="J2672" s="2" t="str">
        <f t="shared" si="83"/>
        <v/>
      </c>
      <c r="K2672" s="2">
        <v>1998</v>
      </c>
      <c r="L2672" s="2" t="s">
        <v>21</v>
      </c>
    </row>
    <row r="2673" spans="1:12" x14ac:dyDescent="0.2">
      <c r="A2673" s="1" t="s">
        <v>177</v>
      </c>
      <c r="B2673" s="2" t="s">
        <v>4115</v>
      </c>
      <c r="C2673" s="2" t="s">
        <v>24</v>
      </c>
      <c r="D2673" s="4">
        <v>32515000</v>
      </c>
      <c r="E2673" s="2" t="s">
        <v>3438</v>
      </c>
      <c r="F2673" s="2">
        <v>62.2</v>
      </c>
      <c r="G2673" s="2">
        <v>37.799999999999997</v>
      </c>
      <c r="H2673" s="2" t="s">
        <v>19</v>
      </c>
      <c r="I2673" s="2">
        <f t="shared" si="82"/>
        <v>1</v>
      </c>
      <c r="J2673" s="2" t="str">
        <f t="shared" si="83"/>
        <v/>
      </c>
      <c r="K2673" s="2">
        <v>2002</v>
      </c>
      <c r="L2673" s="2" t="s">
        <v>49</v>
      </c>
    </row>
    <row r="2674" spans="1:12" x14ac:dyDescent="0.2">
      <c r="A2674" s="1" t="s">
        <v>66</v>
      </c>
      <c r="B2674" s="2" t="s">
        <v>5613</v>
      </c>
      <c r="C2674" s="2" t="s">
        <v>15</v>
      </c>
      <c r="D2674" s="2" t="s">
        <v>5614</v>
      </c>
      <c r="E2674" s="2" t="s">
        <v>4991</v>
      </c>
      <c r="F2674" s="2">
        <v>62.2</v>
      </c>
      <c r="G2674" s="2">
        <v>37.799999999999997</v>
      </c>
      <c r="H2674" s="2" t="s">
        <v>26</v>
      </c>
      <c r="I2674" s="2" t="str">
        <f t="shared" si="82"/>
        <v/>
      </c>
      <c r="J2674" s="2">
        <f t="shared" si="83"/>
        <v>1</v>
      </c>
      <c r="K2674" s="2">
        <v>2000</v>
      </c>
      <c r="L2674" s="2" t="s">
        <v>21</v>
      </c>
    </row>
    <row r="2675" spans="1:12" x14ac:dyDescent="0.2">
      <c r="A2675" s="1" t="s">
        <v>22</v>
      </c>
      <c r="B2675" s="2" t="s">
        <v>3015</v>
      </c>
      <c r="C2675" s="2" t="s">
        <v>2558</v>
      </c>
      <c r="D2675" s="2" t="s">
        <v>3016</v>
      </c>
      <c r="E2675" s="2" t="s">
        <v>2175</v>
      </c>
      <c r="F2675" s="2">
        <v>62.2</v>
      </c>
      <c r="G2675" s="2">
        <v>37.799999999999997</v>
      </c>
      <c r="H2675" s="2" t="s">
        <v>26</v>
      </c>
      <c r="I2675" s="2" t="str">
        <f t="shared" si="82"/>
        <v/>
      </c>
      <c r="J2675" s="2">
        <f t="shared" si="83"/>
        <v>1</v>
      </c>
      <c r="K2675" s="2">
        <v>2010</v>
      </c>
      <c r="L2675" s="2" t="s">
        <v>49</v>
      </c>
    </row>
    <row r="2676" spans="1:12" x14ac:dyDescent="0.2">
      <c r="A2676" s="1" t="s">
        <v>296</v>
      </c>
      <c r="B2676" s="2" t="s">
        <v>3616</v>
      </c>
      <c r="C2676" s="2" t="s">
        <v>24</v>
      </c>
      <c r="D2676" s="4">
        <v>132000000</v>
      </c>
      <c r="E2676" s="2" t="s">
        <v>3438</v>
      </c>
      <c r="F2676" s="2">
        <v>62.2</v>
      </c>
      <c r="G2676" s="2">
        <v>37.799999999999997</v>
      </c>
      <c r="H2676" s="2" t="s">
        <v>19</v>
      </c>
      <c r="I2676" s="2">
        <f t="shared" si="82"/>
        <v>1</v>
      </c>
      <c r="J2676" s="2" t="str">
        <f t="shared" si="83"/>
        <v/>
      </c>
      <c r="K2676" s="2">
        <v>2002</v>
      </c>
      <c r="L2676" s="2" t="s">
        <v>49</v>
      </c>
    </row>
    <row r="2677" spans="1:12" x14ac:dyDescent="0.2">
      <c r="A2677" s="1" t="s">
        <v>363</v>
      </c>
      <c r="B2677" s="2" t="s">
        <v>3872</v>
      </c>
      <c r="C2677" s="2" t="s">
        <v>24</v>
      </c>
      <c r="D2677" s="4">
        <v>516000000</v>
      </c>
      <c r="E2677" s="2" t="s">
        <v>3438</v>
      </c>
      <c r="F2677" s="2">
        <v>62.2</v>
      </c>
      <c r="G2677" s="2">
        <v>37.799999999999997</v>
      </c>
      <c r="H2677" s="2" t="s">
        <v>19</v>
      </c>
      <c r="I2677" s="2">
        <f t="shared" si="82"/>
        <v>1</v>
      </c>
      <c r="J2677" s="2" t="str">
        <f t="shared" si="83"/>
        <v/>
      </c>
      <c r="K2677" s="2">
        <v>2008</v>
      </c>
      <c r="L2677" s="2" t="s">
        <v>49</v>
      </c>
    </row>
    <row r="2678" spans="1:12" x14ac:dyDescent="0.2">
      <c r="A2678" s="1" t="s">
        <v>91</v>
      </c>
      <c r="B2678" s="2" t="s">
        <v>1014</v>
      </c>
      <c r="C2678" s="2" t="s">
        <v>24</v>
      </c>
      <c r="D2678" s="2">
        <v>12000000</v>
      </c>
      <c r="E2678" s="2" t="s">
        <v>1474</v>
      </c>
      <c r="F2678" s="2">
        <v>62.2</v>
      </c>
      <c r="G2678" s="2">
        <v>37.799999999999997</v>
      </c>
      <c r="H2678" s="2" t="s">
        <v>26</v>
      </c>
      <c r="I2678" s="2" t="str">
        <f t="shared" si="82"/>
        <v/>
      </c>
      <c r="J2678" s="2">
        <f t="shared" si="83"/>
        <v>1</v>
      </c>
      <c r="K2678" s="2">
        <v>2018</v>
      </c>
      <c r="L2678" s="2" t="s">
        <v>21</v>
      </c>
    </row>
    <row r="2679" spans="1:12" x14ac:dyDescent="0.2">
      <c r="A2679" s="1" t="s">
        <v>108</v>
      </c>
      <c r="B2679" s="2" t="s">
        <v>3645</v>
      </c>
      <c r="C2679" s="2" t="s">
        <v>24</v>
      </c>
      <c r="D2679" s="4">
        <v>12000000</v>
      </c>
      <c r="E2679" s="2" t="s">
        <v>3438</v>
      </c>
      <c r="F2679" s="2">
        <v>62.2</v>
      </c>
      <c r="G2679" s="2">
        <v>37.799999999999997</v>
      </c>
      <c r="H2679" s="2" t="s">
        <v>19</v>
      </c>
      <c r="I2679" s="2">
        <f t="shared" si="82"/>
        <v>1</v>
      </c>
      <c r="J2679" s="2" t="str">
        <f t="shared" si="83"/>
        <v/>
      </c>
      <c r="K2679" s="2">
        <v>2014</v>
      </c>
      <c r="L2679" s="2" t="s">
        <v>49</v>
      </c>
    </row>
    <row r="2680" spans="1:12" x14ac:dyDescent="0.2">
      <c r="A2680" s="1" t="s">
        <v>108</v>
      </c>
      <c r="B2680" s="2" t="s">
        <v>4246</v>
      </c>
      <c r="C2680" s="2" t="s">
        <v>24</v>
      </c>
      <c r="D2680" s="4">
        <v>14000000</v>
      </c>
      <c r="E2680" s="2" t="s">
        <v>3438</v>
      </c>
      <c r="F2680" s="2">
        <v>62.2</v>
      </c>
      <c r="G2680" s="2">
        <v>37.799999999999997</v>
      </c>
      <c r="H2680" s="2" t="s">
        <v>19</v>
      </c>
      <c r="I2680" s="2">
        <f t="shared" si="82"/>
        <v>1</v>
      </c>
      <c r="J2680" s="2" t="str">
        <f t="shared" si="83"/>
        <v/>
      </c>
      <c r="K2680" s="2">
        <v>2012</v>
      </c>
      <c r="L2680" s="2" t="s">
        <v>49</v>
      </c>
    </row>
    <row r="2681" spans="1:12" x14ac:dyDescent="0.2">
      <c r="A2681" s="1" t="s">
        <v>111</v>
      </c>
      <c r="B2681" s="2" t="s">
        <v>414</v>
      </c>
      <c r="C2681" s="2" t="s">
        <v>15</v>
      </c>
      <c r="D2681" s="2" t="s">
        <v>1386</v>
      </c>
      <c r="E2681" s="2" t="s">
        <v>395</v>
      </c>
      <c r="F2681" s="2">
        <v>62.2</v>
      </c>
      <c r="G2681" s="2">
        <v>37.799999999999997</v>
      </c>
      <c r="H2681" s="2" t="s">
        <v>19</v>
      </c>
      <c r="I2681" s="2">
        <f t="shared" si="82"/>
        <v>1</v>
      </c>
      <c r="J2681" s="2" t="str">
        <f t="shared" si="83"/>
        <v/>
      </c>
      <c r="K2681" s="2">
        <v>1996</v>
      </c>
      <c r="L2681" s="2" t="s">
        <v>21</v>
      </c>
    </row>
    <row r="2682" spans="1:12" x14ac:dyDescent="0.2">
      <c r="A2682" s="1" t="s">
        <v>111</v>
      </c>
      <c r="B2682" s="2" t="s">
        <v>3776</v>
      </c>
      <c r="C2682" s="2" t="s">
        <v>24</v>
      </c>
      <c r="D2682" s="4">
        <v>135000001</v>
      </c>
      <c r="E2682" s="2" t="s">
        <v>3438</v>
      </c>
      <c r="F2682" s="2">
        <v>62.2</v>
      </c>
      <c r="G2682" s="2">
        <v>37.799999999999997</v>
      </c>
      <c r="H2682" s="2" t="s">
        <v>19</v>
      </c>
      <c r="I2682" s="2">
        <f t="shared" si="82"/>
        <v>1</v>
      </c>
      <c r="J2682" s="2" t="str">
        <f t="shared" si="83"/>
        <v/>
      </c>
      <c r="K2682" s="2">
        <v>2004</v>
      </c>
      <c r="L2682" s="2" t="s">
        <v>21</v>
      </c>
    </row>
    <row r="2683" spans="1:12" x14ac:dyDescent="0.2">
      <c r="A2683" s="1" t="s">
        <v>13</v>
      </c>
      <c r="B2683" s="2" t="s">
        <v>836</v>
      </c>
      <c r="C2683" s="2" t="s">
        <v>15</v>
      </c>
      <c r="D2683" s="2" t="s">
        <v>2176</v>
      </c>
      <c r="E2683" s="2" t="s">
        <v>2175</v>
      </c>
      <c r="F2683" s="2">
        <v>62.22</v>
      </c>
      <c r="G2683" s="2">
        <v>37.78</v>
      </c>
      <c r="H2683" s="2" t="s">
        <v>19</v>
      </c>
      <c r="I2683" s="2">
        <f t="shared" si="82"/>
        <v>1</v>
      </c>
      <c r="J2683" s="2" t="str">
        <f t="shared" si="83"/>
        <v/>
      </c>
      <c r="K2683" s="2">
        <v>2021</v>
      </c>
      <c r="L2683" s="2" t="s">
        <v>36</v>
      </c>
    </row>
    <row r="2684" spans="1:12" x14ac:dyDescent="0.2">
      <c r="A2684" s="1" t="s">
        <v>293</v>
      </c>
      <c r="B2684" s="2" t="s">
        <v>753</v>
      </c>
      <c r="C2684" s="2" t="s">
        <v>15</v>
      </c>
      <c r="D2684" s="2" t="s">
        <v>2556</v>
      </c>
      <c r="E2684" s="2" t="s">
        <v>2175</v>
      </c>
      <c r="F2684" s="2">
        <v>62.24</v>
      </c>
      <c r="G2684" s="2">
        <v>37.76</v>
      </c>
      <c r="H2684" s="2" t="s">
        <v>19</v>
      </c>
      <c r="I2684" s="2">
        <f t="shared" si="82"/>
        <v>1</v>
      </c>
      <c r="J2684" s="2" t="str">
        <f t="shared" si="83"/>
        <v/>
      </c>
      <c r="K2684" s="2">
        <v>2018</v>
      </c>
      <c r="L2684" s="2" t="s">
        <v>21</v>
      </c>
    </row>
    <row r="2685" spans="1:12" x14ac:dyDescent="0.2">
      <c r="A2685" s="1" t="s">
        <v>60</v>
      </c>
      <c r="B2685" s="2" t="s">
        <v>3928</v>
      </c>
      <c r="C2685" s="2" t="s">
        <v>24</v>
      </c>
      <c r="D2685" s="4">
        <v>7000000</v>
      </c>
      <c r="E2685" s="2" t="s">
        <v>3438</v>
      </c>
      <c r="F2685" s="2">
        <v>62.28</v>
      </c>
      <c r="G2685" s="2">
        <v>37.72</v>
      </c>
      <c r="H2685" s="2" t="s">
        <v>19</v>
      </c>
      <c r="I2685" s="2">
        <f t="shared" si="82"/>
        <v>1</v>
      </c>
      <c r="J2685" s="2" t="str">
        <f t="shared" si="83"/>
        <v/>
      </c>
      <c r="K2685" s="2">
        <v>2016</v>
      </c>
      <c r="L2685" s="2" t="s">
        <v>21</v>
      </c>
    </row>
    <row r="2686" spans="1:12" x14ac:dyDescent="0.2">
      <c r="A2686" s="1" t="s">
        <v>363</v>
      </c>
      <c r="B2686" s="2" t="s">
        <v>3675</v>
      </c>
      <c r="C2686" s="2" t="s">
        <v>24</v>
      </c>
      <c r="D2686" s="2">
        <v>24800000</v>
      </c>
      <c r="E2686" s="2" t="s">
        <v>3438</v>
      </c>
      <c r="F2686" s="2">
        <v>62.29</v>
      </c>
      <c r="G2686" s="2">
        <v>37.71</v>
      </c>
      <c r="H2686" s="2" t="s">
        <v>19</v>
      </c>
      <c r="I2686" s="2">
        <f t="shared" si="82"/>
        <v>1</v>
      </c>
      <c r="J2686" s="2" t="str">
        <f t="shared" si="83"/>
        <v/>
      </c>
      <c r="K2686" s="2">
        <v>2018</v>
      </c>
      <c r="L2686" s="2" t="s">
        <v>21</v>
      </c>
    </row>
    <row r="2687" spans="1:12" x14ac:dyDescent="0.2">
      <c r="A2687" s="1" t="s">
        <v>180</v>
      </c>
      <c r="B2687" s="2" t="s">
        <v>615</v>
      </c>
      <c r="C2687" s="2" t="s">
        <v>15</v>
      </c>
      <c r="D2687" s="2" t="s">
        <v>2290</v>
      </c>
      <c r="E2687" s="2" t="s">
        <v>2175</v>
      </c>
      <c r="F2687" s="2">
        <v>62.29</v>
      </c>
      <c r="G2687" s="2">
        <v>37.71</v>
      </c>
      <c r="H2687" s="2" t="s">
        <v>19</v>
      </c>
      <c r="I2687" s="2">
        <f t="shared" si="82"/>
        <v>1</v>
      </c>
      <c r="J2687" s="2" t="str">
        <f t="shared" si="83"/>
        <v/>
      </c>
      <c r="K2687" s="2">
        <v>2020</v>
      </c>
      <c r="L2687" s="2" t="s">
        <v>21</v>
      </c>
    </row>
    <row r="2688" spans="1:12" x14ac:dyDescent="0.2">
      <c r="A2688" s="1" t="s">
        <v>205</v>
      </c>
      <c r="B2688" s="2" t="s">
        <v>530</v>
      </c>
      <c r="C2688" s="2" t="s">
        <v>15</v>
      </c>
      <c r="D2688" s="2" t="s">
        <v>1119</v>
      </c>
      <c r="E2688" s="2" t="s">
        <v>395</v>
      </c>
      <c r="F2688" s="2">
        <v>62.3</v>
      </c>
      <c r="G2688" s="2">
        <v>37.700000000000003</v>
      </c>
      <c r="H2688" s="2" t="s">
        <v>19</v>
      </c>
      <c r="I2688" s="2">
        <f t="shared" si="82"/>
        <v>1</v>
      </c>
      <c r="J2688" s="2" t="str">
        <f t="shared" si="83"/>
        <v/>
      </c>
      <c r="K2688" s="2">
        <v>2004</v>
      </c>
      <c r="L2688" s="2" t="s">
        <v>21</v>
      </c>
    </row>
    <row r="2689" spans="1:12" x14ac:dyDescent="0.2">
      <c r="A2689" s="1" t="s">
        <v>66</v>
      </c>
      <c r="B2689" s="2" t="s">
        <v>5368</v>
      </c>
      <c r="C2689" s="2" t="s">
        <v>15</v>
      </c>
      <c r="D2689" s="2" t="s">
        <v>5369</v>
      </c>
      <c r="E2689" s="2" t="s">
        <v>4991</v>
      </c>
      <c r="F2689" s="2">
        <v>62.3</v>
      </c>
      <c r="G2689" s="2">
        <v>37.700000000000003</v>
      </c>
      <c r="H2689" s="2" t="s">
        <v>26</v>
      </c>
      <c r="I2689" s="2" t="str">
        <f t="shared" si="82"/>
        <v/>
      </c>
      <c r="J2689" s="2">
        <f t="shared" si="83"/>
        <v>1</v>
      </c>
      <c r="K2689" s="2">
        <v>2010</v>
      </c>
      <c r="L2689" s="2" t="s">
        <v>21</v>
      </c>
    </row>
    <row r="2690" spans="1:12" x14ac:dyDescent="0.2">
      <c r="A2690" s="1" t="s">
        <v>339</v>
      </c>
      <c r="B2690" s="2" t="s">
        <v>4329</v>
      </c>
      <c r="C2690" s="2" t="s">
        <v>24</v>
      </c>
      <c r="D2690" s="4">
        <v>15250000</v>
      </c>
      <c r="E2690" s="2" t="s">
        <v>3438</v>
      </c>
      <c r="F2690" s="2">
        <v>62.3</v>
      </c>
      <c r="G2690" s="2">
        <v>37.700000000000003</v>
      </c>
      <c r="H2690" s="2" t="s">
        <v>19</v>
      </c>
      <c r="I2690" s="2">
        <f t="shared" ref="I2690:I2753" si="84" xml:space="preserve"> IF(H2690="Pass", 1, "")</f>
        <v>1</v>
      </c>
      <c r="J2690" s="2" t="str">
        <f t="shared" ref="J2690:J2753" si="85" xml:space="preserve"> IF(H2690="Fail", 1, "")</f>
        <v/>
      </c>
      <c r="K2690" s="2">
        <v>2010</v>
      </c>
      <c r="L2690" s="2" t="s">
        <v>49</v>
      </c>
    </row>
    <row r="2691" spans="1:12" x14ac:dyDescent="0.2">
      <c r="A2691" s="1" t="s">
        <v>69</v>
      </c>
      <c r="B2691" s="2" t="s">
        <v>1151</v>
      </c>
      <c r="C2691" s="2" t="s">
        <v>15</v>
      </c>
      <c r="D2691" s="2" t="s">
        <v>1152</v>
      </c>
      <c r="E2691" s="2" t="s">
        <v>395</v>
      </c>
      <c r="F2691" s="2">
        <v>62.3</v>
      </c>
      <c r="G2691" s="2">
        <v>37.700000000000003</v>
      </c>
      <c r="H2691" s="2" t="s">
        <v>19</v>
      </c>
      <c r="I2691" s="2">
        <f t="shared" si="84"/>
        <v>1</v>
      </c>
      <c r="J2691" s="2" t="str">
        <f t="shared" si="85"/>
        <v/>
      </c>
      <c r="K2691" s="2">
        <v>2002</v>
      </c>
      <c r="L2691" s="2" t="s">
        <v>21</v>
      </c>
    </row>
    <row r="2692" spans="1:12" x14ac:dyDescent="0.2">
      <c r="A2692" s="1" t="s">
        <v>223</v>
      </c>
      <c r="B2692" s="2" t="s">
        <v>966</v>
      </c>
      <c r="C2692" s="2" t="s">
        <v>15</v>
      </c>
      <c r="D2692" s="2" t="s">
        <v>1393</v>
      </c>
      <c r="E2692" s="2" t="s">
        <v>395</v>
      </c>
      <c r="F2692" s="2">
        <v>62.3</v>
      </c>
      <c r="G2692" s="2">
        <v>37.700000000000003</v>
      </c>
      <c r="H2692" s="2" t="s">
        <v>19</v>
      </c>
      <c r="I2692" s="2">
        <f t="shared" si="84"/>
        <v>1</v>
      </c>
      <c r="J2692" s="2" t="str">
        <f t="shared" si="85"/>
        <v/>
      </c>
      <c r="K2692" s="2">
        <v>1996</v>
      </c>
      <c r="L2692" s="2" t="s">
        <v>21</v>
      </c>
    </row>
    <row r="2693" spans="1:12" x14ac:dyDescent="0.2">
      <c r="A2693" s="1" t="s">
        <v>32</v>
      </c>
      <c r="B2693" s="2" t="s">
        <v>32</v>
      </c>
      <c r="C2693" s="2" t="s">
        <v>15</v>
      </c>
      <c r="D2693" s="2" t="s">
        <v>3183</v>
      </c>
      <c r="E2693" s="2" t="s">
        <v>2175</v>
      </c>
      <c r="F2693" s="2">
        <v>62.3</v>
      </c>
      <c r="G2693" s="2">
        <v>37.700000000000003</v>
      </c>
      <c r="H2693" s="2" t="s">
        <v>19</v>
      </c>
      <c r="I2693" s="2">
        <f t="shared" si="84"/>
        <v>1</v>
      </c>
      <c r="J2693" s="2" t="str">
        <f t="shared" si="85"/>
        <v/>
      </c>
      <c r="K2693" s="2">
        <v>1990</v>
      </c>
      <c r="L2693" s="2" t="s">
        <v>21</v>
      </c>
    </row>
    <row r="2694" spans="1:12" x14ac:dyDescent="0.2">
      <c r="A2694" s="1" t="s">
        <v>100</v>
      </c>
      <c r="B2694" s="2" t="s">
        <v>496</v>
      </c>
      <c r="C2694" s="2" t="s">
        <v>42</v>
      </c>
      <c r="D2694" s="2" t="s">
        <v>497</v>
      </c>
      <c r="E2694" s="2" t="s">
        <v>395</v>
      </c>
      <c r="F2694" s="2">
        <v>62.3</v>
      </c>
      <c r="G2694" s="2">
        <v>37.700000000000003</v>
      </c>
      <c r="H2694" s="2" t="s">
        <v>19</v>
      </c>
      <c r="I2694" s="2">
        <f t="shared" si="84"/>
        <v>1</v>
      </c>
      <c r="J2694" s="2" t="str">
        <f t="shared" si="85"/>
        <v/>
      </c>
      <c r="K2694" s="2">
        <v>2014</v>
      </c>
      <c r="L2694" s="2" t="s">
        <v>21</v>
      </c>
    </row>
    <row r="2695" spans="1:12" x14ac:dyDescent="0.2">
      <c r="A2695" s="1" t="s">
        <v>108</v>
      </c>
      <c r="B2695" s="2" t="s">
        <v>129</v>
      </c>
      <c r="C2695" s="2" t="s">
        <v>15</v>
      </c>
      <c r="D2695" s="2" t="s">
        <v>469</v>
      </c>
      <c r="E2695" s="2" t="s">
        <v>395</v>
      </c>
      <c r="F2695" s="2">
        <v>62.3</v>
      </c>
      <c r="G2695" s="2">
        <v>37.700000000000003</v>
      </c>
      <c r="H2695" s="2" t="s">
        <v>19</v>
      </c>
      <c r="I2695" s="2">
        <f t="shared" si="84"/>
        <v>1</v>
      </c>
      <c r="J2695" s="2" t="str">
        <f t="shared" si="85"/>
        <v/>
      </c>
      <c r="K2695" s="2">
        <v>2014</v>
      </c>
      <c r="L2695" s="2" t="s">
        <v>21</v>
      </c>
    </row>
    <row r="2696" spans="1:12" x14ac:dyDescent="0.2">
      <c r="A2696" s="1" t="s">
        <v>108</v>
      </c>
      <c r="B2696" s="2" t="s">
        <v>3896</v>
      </c>
      <c r="C2696" s="2" t="s">
        <v>15</v>
      </c>
      <c r="D2696" s="2" t="s">
        <v>4613</v>
      </c>
      <c r="E2696" s="2" t="s">
        <v>3438</v>
      </c>
      <c r="F2696" s="2">
        <v>62.3</v>
      </c>
      <c r="G2696" s="2">
        <v>37.700000000000003</v>
      </c>
      <c r="H2696" s="2" t="s">
        <v>26</v>
      </c>
      <c r="I2696" s="2" t="str">
        <f t="shared" si="84"/>
        <v/>
      </c>
      <c r="J2696" s="2">
        <f t="shared" si="85"/>
        <v>1</v>
      </c>
      <c r="K2696" s="2">
        <v>2004</v>
      </c>
      <c r="L2696" s="2" t="s">
        <v>49</v>
      </c>
    </row>
    <row r="2697" spans="1:12" x14ac:dyDescent="0.2">
      <c r="A2697" s="1" t="s">
        <v>23</v>
      </c>
      <c r="B2697" s="2" t="s">
        <v>23</v>
      </c>
      <c r="C2697" s="2" t="s">
        <v>24</v>
      </c>
      <c r="D2697" s="4">
        <v>50000000</v>
      </c>
      <c r="E2697" s="2" t="s">
        <v>1448</v>
      </c>
      <c r="F2697" s="2">
        <v>62.3</v>
      </c>
      <c r="G2697" s="2">
        <v>37.700000000000003</v>
      </c>
      <c r="H2697" s="2" t="s">
        <v>19</v>
      </c>
      <c r="I2697" s="2">
        <f t="shared" si="84"/>
        <v>1</v>
      </c>
      <c r="J2697" s="2" t="str">
        <f t="shared" si="85"/>
        <v/>
      </c>
      <c r="K2697" s="2">
        <v>2000</v>
      </c>
      <c r="L2697" s="2" t="s">
        <v>49</v>
      </c>
    </row>
    <row r="2698" spans="1:12" x14ac:dyDescent="0.2">
      <c r="A2698" s="1" t="s">
        <v>1272</v>
      </c>
      <c r="B2698" s="2" t="s">
        <v>4532</v>
      </c>
      <c r="C2698" s="2" t="s">
        <v>24</v>
      </c>
      <c r="D2698" s="4">
        <v>2200000</v>
      </c>
      <c r="E2698" s="2" t="s">
        <v>3438</v>
      </c>
      <c r="F2698" s="2">
        <v>62.3</v>
      </c>
      <c r="G2698" s="2">
        <v>37.700000000000003</v>
      </c>
      <c r="H2698" s="2" t="s">
        <v>26</v>
      </c>
      <c r="I2698" s="2" t="str">
        <f t="shared" si="84"/>
        <v/>
      </c>
      <c r="J2698" s="2">
        <f t="shared" si="85"/>
        <v>1</v>
      </c>
      <c r="K2698" s="2">
        <v>2004</v>
      </c>
      <c r="L2698" s="2" t="s">
        <v>49</v>
      </c>
    </row>
    <row r="2699" spans="1:12" x14ac:dyDescent="0.2">
      <c r="A2699" s="1" t="s">
        <v>13</v>
      </c>
      <c r="B2699" s="2" t="s">
        <v>1910</v>
      </c>
      <c r="C2699" s="2" t="s">
        <v>15</v>
      </c>
      <c r="D2699" s="2" t="s">
        <v>2367</v>
      </c>
      <c r="E2699" s="2" t="s">
        <v>2175</v>
      </c>
      <c r="F2699" s="2">
        <v>62.32</v>
      </c>
      <c r="G2699" s="2">
        <v>37.68</v>
      </c>
      <c r="H2699" s="2" t="s">
        <v>19</v>
      </c>
      <c r="I2699" s="2">
        <f t="shared" si="84"/>
        <v>1</v>
      </c>
      <c r="J2699" s="2" t="str">
        <f t="shared" si="85"/>
        <v/>
      </c>
      <c r="K2699" s="2">
        <v>2020</v>
      </c>
      <c r="L2699" s="2" t="s">
        <v>49</v>
      </c>
    </row>
    <row r="2700" spans="1:12" x14ac:dyDescent="0.2">
      <c r="A2700" s="1" t="s">
        <v>290</v>
      </c>
      <c r="B2700" s="2" t="s">
        <v>4134</v>
      </c>
      <c r="C2700" s="2" t="s">
        <v>24</v>
      </c>
      <c r="D2700" s="4">
        <v>1500000</v>
      </c>
      <c r="E2700" s="2" t="s">
        <v>3438</v>
      </c>
      <c r="F2700" s="2">
        <v>62.32</v>
      </c>
      <c r="G2700" s="2">
        <v>37.68</v>
      </c>
      <c r="H2700" s="2" t="s">
        <v>19</v>
      </c>
      <c r="I2700" s="2">
        <f t="shared" si="84"/>
        <v>1</v>
      </c>
      <c r="J2700" s="2" t="str">
        <f t="shared" si="85"/>
        <v/>
      </c>
      <c r="K2700" s="2">
        <v>2014</v>
      </c>
      <c r="L2700" s="2" t="s">
        <v>49</v>
      </c>
    </row>
    <row r="2701" spans="1:12" x14ac:dyDescent="0.2">
      <c r="A2701" s="1" t="s">
        <v>223</v>
      </c>
      <c r="B2701" s="2" t="s">
        <v>3517</v>
      </c>
      <c r="C2701" s="2" t="s">
        <v>24</v>
      </c>
      <c r="D2701" s="4">
        <v>5900000</v>
      </c>
      <c r="E2701" s="2" t="s">
        <v>3438</v>
      </c>
      <c r="F2701" s="2">
        <v>62.34</v>
      </c>
      <c r="G2701" s="2">
        <v>37.659999999999997</v>
      </c>
      <c r="H2701" s="2" t="s">
        <v>19</v>
      </c>
      <c r="I2701" s="2">
        <f t="shared" si="84"/>
        <v>1</v>
      </c>
      <c r="J2701" s="2" t="str">
        <f t="shared" si="85"/>
        <v/>
      </c>
      <c r="K2701" s="2">
        <v>2016</v>
      </c>
      <c r="L2701" s="2" t="s">
        <v>21</v>
      </c>
    </row>
    <row r="2702" spans="1:12" x14ac:dyDescent="0.2">
      <c r="A2702" s="1" t="s">
        <v>13</v>
      </c>
      <c r="B2702" s="2" t="s">
        <v>746</v>
      </c>
      <c r="C2702" s="2" t="s">
        <v>15</v>
      </c>
      <c r="D2702" s="2" t="s">
        <v>2808</v>
      </c>
      <c r="E2702" s="2" t="s">
        <v>2175</v>
      </c>
      <c r="F2702" s="2">
        <v>62.35</v>
      </c>
      <c r="G2702" s="2">
        <v>37.65</v>
      </c>
      <c r="H2702" s="2" t="s">
        <v>19</v>
      </c>
      <c r="I2702" s="2">
        <f t="shared" si="84"/>
        <v>1</v>
      </c>
      <c r="J2702" s="2" t="str">
        <f t="shared" si="85"/>
        <v/>
      </c>
      <c r="K2702" s="2">
        <v>2016</v>
      </c>
      <c r="L2702" s="2" t="s">
        <v>21</v>
      </c>
    </row>
    <row r="2703" spans="1:12" x14ac:dyDescent="0.2">
      <c r="A2703" s="1" t="s">
        <v>290</v>
      </c>
      <c r="B2703" s="2" t="s">
        <v>3603</v>
      </c>
      <c r="C2703" s="2" t="s">
        <v>24</v>
      </c>
      <c r="D2703" s="2">
        <v>3400000</v>
      </c>
      <c r="E2703" s="2" t="s">
        <v>3438</v>
      </c>
      <c r="F2703" s="2">
        <v>62.35</v>
      </c>
      <c r="G2703" s="2">
        <v>37.65</v>
      </c>
      <c r="H2703" s="2" t="s">
        <v>19</v>
      </c>
      <c r="I2703" s="2">
        <f t="shared" si="84"/>
        <v>1</v>
      </c>
      <c r="J2703" s="2" t="str">
        <f t="shared" si="85"/>
        <v/>
      </c>
      <c r="K2703" s="2">
        <v>2020</v>
      </c>
      <c r="L2703" s="2" t="s">
        <v>49</v>
      </c>
    </row>
    <row r="2704" spans="1:12" x14ac:dyDescent="0.2">
      <c r="A2704" s="1" t="s">
        <v>374</v>
      </c>
      <c r="B2704" s="2" t="s">
        <v>5252</v>
      </c>
      <c r="C2704" s="2" t="s">
        <v>15</v>
      </c>
      <c r="D2704" s="2" t="s">
        <v>5253</v>
      </c>
      <c r="E2704" s="2" t="s">
        <v>4991</v>
      </c>
      <c r="F2704" s="2">
        <v>62.36</v>
      </c>
      <c r="G2704" s="2">
        <v>37.64</v>
      </c>
      <c r="H2704" s="2" t="s">
        <v>26</v>
      </c>
      <c r="I2704" s="2" t="str">
        <f t="shared" si="84"/>
        <v/>
      </c>
      <c r="J2704" s="2">
        <f t="shared" si="85"/>
        <v>1</v>
      </c>
      <c r="K2704" s="2">
        <v>2015</v>
      </c>
      <c r="L2704" s="2" t="s">
        <v>36</v>
      </c>
    </row>
    <row r="2705" spans="1:12" x14ac:dyDescent="0.2">
      <c r="A2705" s="1" t="s">
        <v>535</v>
      </c>
      <c r="B2705" s="2" t="s">
        <v>3712</v>
      </c>
      <c r="C2705" s="2" t="s">
        <v>24</v>
      </c>
      <c r="D2705" s="8">
        <v>26000000</v>
      </c>
      <c r="E2705" s="2" t="s">
        <v>3438</v>
      </c>
      <c r="F2705" s="2">
        <v>62.38</v>
      </c>
      <c r="G2705" s="2">
        <v>37.619999999999997</v>
      </c>
      <c r="H2705" s="2" t="s">
        <v>19</v>
      </c>
      <c r="I2705" s="2">
        <f t="shared" si="84"/>
        <v>1</v>
      </c>
      <c r="J2705" s="2" t="str">
        <f t="shared" si="85"/>
        <v/>
      </c>
      <c r="K2705" s="2">
        <v>2018</v>
      </c>
      <c r="L2705" s="2" t="s">
        <v>21</v>
      </c>
    </row>
    <row r="2706" spans="1:12" x14ac:dyDescent="0.2">
      <c r="A2706" s="1" t="s">
        <v>108</v>
      </c>
      <c r="B2706" s="2" t="s">
        <v>5013</v>
      </c>
      <c r="C2706" s="2" t="s">
        <v>15</v>
      </c>
      <c r="D2706" s="2" t="s">
        <v>5014</v>
      </c>
      <c r="E2706" s="2" t="s">
        <v>4991</v>
      </c>
      <c r="F2706" s="2">
        <v>62.38</v>
      </c>
      <c r="G2706" s="2">
        <v>37.619999999999997</v>
      </c>
      <c r="H2706" s="2" t="s">
        <v>26</v>
      </c>
      <c r="I2706" s="2" t="str">
        <f t="shared" si="84"/>
        <v/>
      </c>
      <c r="J2706" s="2">
        <f t="shared" si="85"/>
        <v>1</v>
      </c>
      <c r="K2706" s="2">
        <v>2021</v>
      </c>
      <c r="L2706" s="2" t="s">
        <v>36</v>
      </c>
    </row>
    <row r="2707" spans="1:12" x14ac:dyDescent="0.2">
      <c r="A2707" s="1" t="s">
        <v>79</v>
      </c>
      <c r="B2707" s="2" t="s">
        <v>5712</v>
      </c>
      <c r="C2707" s="2" t="s">
        <v>24</v>
      </c>
      <c r="D2707" s="4">
        <v>455000000</v>
      </c>
      <c r="E2707" s="2" t="s">
        <v>5690</v>
      </c>
      <c r="F2707" s="2">
        <v>62.39</v>
      </c>
      <c r="G2707" s="2">
        <v>37.61</v>
      </c>
      <c r="H2707" s="2" t="s">
        <v>19</v>
      </c>
      <c r="I2707" s="2">
        <f t="shared" si="84"/>
        <v>1</v>
      </c>
      <c r="J2707" s="2" t="str">
        <f t="shared" si="85"/>
        <v/>
      </c>
      <c r="K2707" s="2">
        <v>2016</v>
      </c>
      <c r="L2707" s="2" t="s">
        <v>21</v>
      </c>
    </row>
    <row r="2708" spans="1:12" x14ac:dyDescent="0.2">
      <c r="A2708" s="1" t="s">
        <v>242</v>
      </c>
      <c r="B2708" s="2" t="s">
        <v>243</v>
      </c>
      <c r="C2708" s="2" t="s">
        <v>24</v>
      </c>
      <c r="D2708" s="4">
        <v>19400000</v>
      </c>
      <c r="E2708" s="2" t="s">
        <v>1474</v>
      </c>
      <c r="F2708" s="2">
        <v>62.4</v>
      </c>
      <c r="G2708" s="2">
        <v>37.6</v>
      </c>
      <c r="H2708" s="2" t="s">
        <v>26</v>
      </c>
      <c r="I2708" s="2" t="str">
        <f t="shared" si="84"/>
        <v/>
      </c>
      <c r="J2708" s="2">
        <f t="shared" si="85"/>
        <v>1</v>
      </c>
      <c r="K2708" s="2">
        <v>2012</v>
      </c>
      <c r="L2708" s="2" t="s">
        <v>21</v>
      </c>
    </row>
    <row r="2709" spans="1:12" x14ac:dyDescent="0.2">
      <c r="A2709" s="1" t="s">
        <v>122</v>
      </c>
      <c r="B2709" s="2" t="s">
        <v>4491</v>
      </c>
      <c r="C2709" s="2" t="s">
        <v>24</v>
      </c>
      <c r="D2709" s="4">
        <v>28300000</v>
      </c>
      <c r="E2709" s="2" t="s">
        <v>3438</v>
      </c>
      <c r="F2709" s="2">
        <v>62.4</v>
      </c>
      <c r="G2709" s="2">
        <v>37.6</v>
      </c>
      <c r="H2709" s="2" t="s">
        <v>19</v>
      </c>
      <c r="I2709" s="2">
        <f t="shared" si="84"/>
        <v>1</v>
      </c>
      <c r="J2709" s="2" t="str">
        <f t="shared" si="85"/>
        <v/>
      </c>
      <c r="K2709" s="2">
        <v>2006</v>
      </c>
      <c r="L2709" s="2" t="s">
        <v>21</v>
      </c>
    </row>
    <row r="2710" spans="1:12" x14ac:dyDescent="0.2">
      <c r="A2710" s="1" t="s">
        <v>280</v>
      </c>
      <c r="B2710" s="2" t="s">
        <v>3476</v>
      </c>
      <c r="C2710" s="2" t="s">
        <v>24</v>
      </c>
      <c r="D2710" s="4">
        <v>168000000</v>
      </c>
      <c r="E2710" s="2" t="s">
        <v>3438</v>
      </c>
      <c r="F2710" s="2">
        <v>62.4</v>
      </c>
      <c r="G2710" s="2">
        <v>37.6</v>
      </c>
      <c r="H2710" s="2" t="s">
        <v>19</v>
      </c>
      <c r="I2710" s="2">
        <f t="shared" si="84"/>
        <v>1</v>
      </c>
      <c r="J2710" s="2" t="str">
        <f t="shared" si="85"/>
        <v/>
      </c>
      <c r="K2710" s="2">
        <v>2004</v>
      </c>
      <c r="L2710" s="2" t="s">
        <v>49</v>
      </c>
    </row>
    <row r="2711" spans="1:12" x14ac:dyDescent="0.2">
      <c r="A2711" s="1" t="s">
        <v>13</v>
      </c>
      <c r="B2711" s="2" t="s">
        <v>746</v>
      </c>
      <c r="C2711" s="2" t="s">
        <v>24</v>
      </c>
      <c r="D2711" s="4">
        <v>29500000</v>
      </c>
      <c r="E2711" s="2" t="s">
        <v>1811</v>
      </c>
      <c r="F2711" s="2">
        <v>62.4</v>
      </c>
      <c r="G2711" s="2">
        <v>37.6</v>
      </c>
      <c r="H2711" s="2" t="s">
        <v>26</v>
      </c>
      <c r="I2711" s="2" t="str">
        <f t="shared" si="84"/>
        <v/>
      </c>
      <c r="J2711" s="2">
        <f t="shared" si="85"/>
        <v>1</v>
      </c>
      <c r="K2711" s="2">
        <v>1996</v>
      </c>
      <c r="L2711" s="2" t="s">
        <v>21</v>
      </c>
    </row>
    <row r="2712" spans="1:12" x14ac:dyDescent="0.2">
      <c r="A2712" s="1" t="s">
        <v>13</v>
      </c>
      <c r="B2712" s="2" t="s">
        <v>3475</v>
      </c>
      <c r="C2712" s="2" t="s">
        <v>24</v>
      </c>
      <c r="D2712" s="4">
        <v>60000000</v>
      </c>
      <c r="E2712" s="2" t="s">
        <v>3438</v>
      </c>
      <c r="F2712" s="2">
        <v>62.4</v>
      </c>
      <c r="G2712" s="2">
        <v>37.6</v>
      </c>
      <c r="H2712" s="2" t="s">
        <v>19</v>
      </c>
      <c r="I2712" s="2">
        <f t="shared" si="84"/>
        <v>1</v>
      </c>
      <c r="J2712" s="2" t="str">
        <f t="shared" si="85"/>
        <v/>
      </c>
      <c r="K2712" s="2">
        <v>2014</v>
      </c>
      <c r="L2712" s="2" t="s">
        <v>21</v>
      </c>
    </row>
    <row r="2713" spans="1:12" x14ac:dyDescent="0.2">
      <c r="A2713" s="1" t="s">
        <v>374</v>
      </c>
      <c r="B2713" s="2" t="s">
        <v>451</v>
      </c>
      <c r="C2713" s="2" t="s">
        <v>42</v>
      </c>
      <c r="D2713" s="2" t="s">
        <v>452</v>
      </c>
      <c r="E2713" s="2" t="s">
        <v>395</v>
      </c>
      <c r="F2713" s="2">
        <v>62.4</v>
      </c>
      <c r="G2713" s="2">
        <v>37.6</v>
      </c>
      <c r="H2713" s="2" t="s">
        <v>19</v>
      </c>
      <c r="I2713" s="2">
        <f t="shared" si="84"/>
        <v>1</v>
      </c>
      <c r="J2713" s="2" t="str">
        <f t="shared" si="85"/>
        <v/>
      </c>
      <c r="K2713" s="2">
        <v>2014</v>
      </c>
      <c r="L2713" s="2" t="s">
        <v>21</v>
      </c>
    </row>
    <row r="2714" spans="1:12" x14ac:dyDescent="0.2">
      <c r="A2714" s="1" t="s">
        <v>374</v>
      </c>
      <c r="B2714" s="2" t="s">
        <v>3978</v>
      </c>
      <c r="C2714" s="2" t="s">
        <v>24</v>
      </c>
      <c r="D2714" s="4">
        <v>10000000</v>
      </c>
      <c r="E2714" s="2" t="s">
        <v>3438</v>
      </c>
      <c r="F2714" s="2">
        <v>62.4</v>
      </c>
      <c r="G2714" s="2">
        <v>37.6</v>
      </c>
      <c r="H2714" s="2" t="s">
        <v>19</v>
      </c>
      <c r="I2714" s="2">
        <f t="shared" si="84"/>
        <v>1</v>
      </c>
      <c r="J2714" s="2" t="str">
        <f t="shared" si="85"/>
        <v/>
      </c>
      <c r="K2714" s="2">
        <v>2014</v>
      </c>
      <c r="L2714" s="2" t="s">
        <v>21</v>
      </c>
    </row>
    <row r="2715" spans="1:12" x14ac:dyDescent="0.2">
      <c r="A2715" s="1" t="s">
        <v>22</v>
      </c>
      <c r="B2715" s="2" t="s">
        <v>3698</v>
      </c>
      <c r="C2715" s="2" t="s">
        <v>24</v>
      </c>
      <c r="D2715" s="4">
        <v>47000000</v>
      </c>
      <c r="E2715" s="2" t="s">
        <v>3438</v>
      </c>
      <c r="F2715" s="2">
        <v>62.4</v>
      </c>
      <c r="G2715" s="2">
        <v>37.6</v>
      </c>
      <c r="H2715" s="2" t="s">
        <v>19</v>
      </c>
      <c r="I2715" s="2">
        <f t="shared" si="84"/>
        <v>1</v>
      </c>
      <c r="J2715" s="2" t="str">
        <f t="shared" si="85"/>
        <v/>
      </c>
      <c r="K2715" s="2">
        <v>2008</v>
      </c>
      <c r="L2715" s="2" t="s">
        <v>21</v>
      </c>
    </row>
    <row r="2716" spans="1:12" x14ac:dyDescent="0.2">
      <c r="A2716" s="1" t="s">
        <v>22</v>
      </c>
      <c r="B2716" s="2" t="s">
        <v>4529</v>
      </c>
      <c r="C2716" s="2" t="s">
        <v>24</v>
      </c>
      <c r="D2716" s="4">
        <v>15000000</v>
      </c>
      <c r="E2716" s="2" t="s">
        <v>3438</v>
      </c>
      <c r="F2716" s="2">
        <v>62.4</v>
      </c>
      <c r="G2716" s="2">
        <v>37.6</v>
      </c>
      <c r="H2716" s="2" t="s">
        <v>19</v>
      </c>
      <c r="I2716" s="2">
        <f t="shared" si="84"/>
        <v>1</v>
      </c>
      <c r="J2716" s="2" t="str">
        <f t="shared" si="85"/>
        <v/>
      </c>
      <c r="K2716" s="2">
        <v>2006</v>
      </c>
      <c r="L2716" s="2" t="s">
        <v>49</v>
      </c>
    </row>
    <row r="2717" spans="1:12" x14ac:dyDescent="0.2">
      <c r="A2717" s="1" t="s">
        <v>22</v>
      </c>
      <c r="B2717" s="2" t="s">
        <v>5759</v>
      </c>
      <c r="C2717" s="2" t="s">
        <v>24</v>
      </c>
      <c r="D2717" s="4">
        <v>67500000</v>
      </c>
      <c r="E2717" s="2" t="s">
        <v>5690</v>
      </c>
      <c r="F2717" s="2">
        <v>62.4</v>
      </c>
      <c r="G2717" s="2">
        <v>37.6</v>
      </c>
      <c r="H2717" s="2" t="s">
        <v>19</v>
      </c>
      <c r="I2717" s="2">
        <f t="shared" si="84"/>
        <v>1</v>
      </c>
      <c r="J2717" s="2" t="str">
        <f t="shared" si="85"/>
        <v/>
      </c>
      <c r="K2717" s="2">
        <v>2006</v>
      </c>
      <c r="L2717" s="2" t="s">
        <v>21</v>
      </c>
    </row>
    <row r="2718" spans="1:12" x14ac:dyDescent="0.2">
      <c r="A2718" s="1" t="s">
        <v>150</v>
      </c>
      <c r="B2718" s="2" t="s">
        <v>4909</v>
      </c>
      <c r="C2718" s="2" t="s">
        <v>15</v>
      </c>
      <c r="D2718" s="2" t="s">
        <v>5567</v>
      </c>
      <c r="E2718" s="2" t="s">
        <v>4991</v>
      </c>
      <c r="F2718" s="2">
        <v>62.4</v>
      </c>
      <c r="G2718" s="2">
        <v>37.6</v>
      </c>
      <c r="H2718" s="2" t="s">
        <v>26</v>
      </c>
      <c r="I2718" s="2" t="str">
        <f t="shared" si="84"/>
        <v/>
      </c>
      <c r="J2718" s="2">
        <f t="shared" si="85"/>
        <v>1</v>
      </c>
      <c r="K2718" s="2">
        <v>2002</v>
      </c>
      <c r="L2718" s="2" t="s">
        <v>21</v>
      </c>
    </row>
    <row r="2719" spans="1:12" x14ac:dyDescent="0.2">
      <c r="A2719" s="1" t="s">
        <v>217</v>
      </c>
      <c r="B2719" s="2" t="s">
        <v>4066</v>
      </c>
      <c r="C2719" s="2" t="s">
        <v>24</v>
      </c>
      <c r="D2719" s="4">
        <v>750000000</v>
      </c>
      <c r="E2719" s="2" t="s">
        <v>3438</v>
      </c>
      <c r="F2719" s="2">
        <v>62.4</v>
      </c>
      <c r="G2719" s="2">
        <v>37.6</v>
      </c>
      <c r="H2719" s="2" t="s">
        <v>26</v>
      </c>
      <c r="I2719" s="2" t="str">
        <f t="shared" si="84"/>
        <v/>
      </c>
      <c r="J2719" s="2">
        <f t="shared" si="85"/>
        <v>1</v>
      </c>
      <c r="K2719" s="2">
        <v>2006</v>
      </c>
      <c r="L2719" s="2" t="s">
        <v>21</v>
      </c>
    </row>
    <row r="2720" spans="1:12" x14ac:dyDescent="0.2">
      <c r="A2720" s="1" t="s">
        <v>69</v>
      </c>
      <c r="B2720" s="2" t="s">
        <v>515</v>
      </c>
      <c r="C2720" s="2" t="s">
        <v>15</v>
      </c>
      <c r="D2720" s="2" t="s">
        <v>4846</v>
      </c>
      <c r="E2720" s="2" t="s">
        <v>4810</v>
      </c>
      <c r="F2720" s="2">
        <v>62.4</v>
      </c>
      <c r="G2720" s="2">
        <v>37.6</v>
      </c>
      <c r="H2720" s="2" t="s">
        <v>26</v>
      </c>
      <c r="I2720" s="2" t="str">
        <f t="shared" si="84"/>
        <v/>
      </c>
      <c r="J2720" s="2">
        <f t="shared" si="85"/>
        <v>1</v>
      </c>
      <c r="K2720" s="2">
        <v>2008</v>
      </c>
      <c r="L2720" s="2" t="s">
        <v>49</v>
      </c>
    </row>
    <row r="2721" spans="1:12" x14ac:dyDescent="0.2">
      <c r="A2721" s="1" t="s">
        <v>79</v>
      </c>
      <c r="B2721" s="2" t="s">
        <v>564</v>
      </c>
      <c r="C2721" s="2" t="s">
        <v>15</v>
      </c>
      <c r="D2721" s="2" t="s">
        <v>825</v>
      </c>
      <c r="E2721" s="2" t="s">
        <v>395</v>
      </c>
      <c r="F2721" s="2">
        <v>62.4</v>
      </c>
      <c r="G2721" s="2">
        <v>37.6</v>
      </c>
      <c r="H2721" s="2" t="s">
        <v>19</v>
      </c>
      <c r="I2721" s="2">
        <f t="shared" si="84"/>
        <v>1</v>
      </c>
      <c r="J2721" s="2" t="str">
        <f t="shared" si="85"/>
        <v/>
      </c>
      <c r="K2721" s="2">
        <v>2008</v>
      </c>
      <c r="L2721" s="2" t="s">
        <v>21</v>
      </c>
    </row>
    <row r="2722" spans="1:12" x14ac:dyDescent="0.2">
      <c r="A2722" s="1" t="s">
        <v>91</v>
      </c>
      <c r="B2722" s="2" t="s">
        <v>3449</v>
      </c>
      <c r="C2722" s="2" t="s">
        <v>24</v>
      </c>
      <c r="D2722" s="2">
        <v>49500000</v>
      </c>
      <c r="E2722" s="2" t="s">
        <v>3438</v>
      </c>
      <c r="F2722" s="2">
        <v>63.4</v>
      </c>
      <c r="G2722" s="2">
        <v>37.6</v>
      </c>
      <c r="H2722" s="2" t="s">
        <v>19</v>
      </c>
      <c r="I2722" s="2">
        <f t="shared" si="84"/>
        <v>1</v>
      </c>
      <c r="J2722" s="2" t="str">
        <f t="shared" si="85"/>
        <v/>
      </c>
      <c r="K2722" s="2">
        <v>2018</v>
      </c>
      <c r="L2722" s="2" t="s">
        <v>21</v>
      </c>
    </row>
    <row r="2723" spans="1:12" x14ac:dyDescent="0.2">
      <c r="A2723" s="1" t="s">
        <v>1272</v>
      </c>
      <c r="B2723" s="2" t="s">
        <v>4532</v>
      </c>
      <c r="C2723" s="2" t="s">
        <v>24</v>
      </c>
      <c r="D2723" s="4">
        <v>2000000</v>
      </c>
      <c r="E2723" s="2" t="s">
        <v>3438</v>
      </c>
      <c r="F2723" s="2">
        <v>62.4</v>
      </c>
      <c r="G2723" s="2">
        <v>37.6</v>
      </c>
      <c r="H2723" s="2" t="s">
        <v>19</v>
      </c>
      <c r="I2723" s="2">
        <f t="shared" si="84"/>
        <v>1</v>
      </c>
      <c r="J2723" s="2" t="str">
        <f t="shared" si="85"/>
        <v/>
      </c>
      <c r="K2723" s="2">
        <v>2006</v>
      </c>
      <c r="L2723" s="2" t="s">
        <v>49</v>
      </c>
    </row>
    <row r="2724" spans="1:12" x14ac:dyDescent="0.2">
      <c r="A2724" s="1" t="s">
        <v>13</v>
      </c>
      <c r="B2724" s="2" t="s">
        <v>3704</v>
      </c>
      <c r="C2724" s="2" t="s">
        <v>24</v>
      </c>
      <c r="D2724" s="2">
        <v>750000000</v>
      </c>
      <c r="E2724" s="2" t="s">
        <v>3438</v>
      </c>
      <c r="F2724" s="2">
        <v>62.43</v>
      </c>
      <c r="G2724" s="2">
        <v>37.57</v>
      </c>
      <c r="H2724" s="2" t="s">
        <v>19</v>
      </c>
      <c r="I2724" s="2">
        <f t="shared" si="84"/>
        <v>1</v>
      </c>
      <c r="J2724" s="2" t="str">
        <f t="shared" si="85"/>
        <v/>
      </c>
      <c r="K2724" s="2">
        <v>2018</v>
      </c>
      <c r="L2724" s="2" t="s">
        <v>21</v>
      </c>
    </row>
    <row r="2725" spans="1:12" x14ac:dyDescent="0.2">
      <c r="A2725" s="1" t="s">
        <v>339</v>
      </c>
      <c r="B2725" s="2" t="s">
        <v>342</v>
      </c>
      <c r="C2725" s="2" t="s">
        <v>15</v>
      </c>
      <c r="D2725" s="2" t="s">
        <v>2879</v>
      </c>
      <c r="E2725" s="2" t="s">
        <v>2175</v>
      </c>
      <c r="F2725" s="2">
        <v>62.43</v>
      </c>
      <c r="G2725" s="2">
        <v>37.57</v>
      </c>
      <c r="H2725" s="2" t="s">
        <v>19</v>
      </c>
      <c r="I2725" s="2">
        <f t="shared" si="84"/>
        <v>1</v>
      </c>
      <c r="J2725" s="2" t="str">
        <f t="shared" si="85"/>
        <v/>
      </c>
      <c r="K2725" s="2">
        <v>2016</v>
      </c>
      <c r="L2725" s="2" t="s">
        <v>21</v>
      </c>
    </row>
    <row r="2726" spans="1:12" x14ac:dyDescent="0.2">
      <c r="A2726" s="1" t="s">
        <v>296</v>
      </c>
      <c r="B2726" s="2" t="s">
        <v>3902</v>
      </c>
      <c r="C2726" s="2" t="s">
        <v>24</v>
      </c>
      <c r="D2726" s="4">
        <v>25000000</v>
      </c>
      <c r="E2726" s="2" t="s">
        <v>3438</v>
      </c>
      <c r="F2726" s="2">
        <v>62.43</v>
      </c>
      <c r="G2726" s="2">
        <v>37.57</v>
      </c>
      <c r="H2726" s="2" t="s">
        <v>26</v>
      </c>
      <c r="I2726" s="2" t="str">
        <f t="shared" si="84"/>
        <v/>
      </c>
      <c r="J2726" s="2">
        <f t="shared" si="85"/>
        <v>1</v>
      </c>
      <c r="K2726" s="2">
        <v>2001</v>
      </c>
      <c r="L2726" s="2" t="s">
        <v>36</v>
      </c>
    </row>
    <row r="2727" spans="1:12" x14ac:dyDescent="0.2">
      <c r="A2727" s="1" t="s">
        <v>116</v>
      </c>
      <c r="B2727" s="2" t="s">
        <v>1319</v>
      </c>
      <c r="C2727" s="2" t="s">
        <v>15</v>
      </c>
      <c r="D2727" s="2" t="s">
        <v>2526</v>
      </c>
      <c r="E2727" s="2" t="s">
        <v>2175</v>
      </c>
      <c r="F2727" s="2">
        <v>62.44</v>
      </c>
      <c r="G2727" s="2">
        <v>37.56</v>
      </c>
      <c r="H2727" s="2" t="s">
        <v>19</v>
      </c>
      <c r="I2727" s="2">
        <f t="shared" si="84"/>
        <v>1</v>
      </c>
      <c r="J2727" s="2" t="str">
        <f t="shared" si="85"/>
        <v/>
      </c>
      <c r="K2727" s="2">
        <v>2018</v>
      </c>
      <c r="L2727" s="2" t="s">
        <v>21</v>
      </c>
    </row>
    <row r="2728" spans="1:12" x14ac:dyDescent="0.2">
      <c r="A2728" s="1" t="s">
        <v>217</v>
      </c>
      <c r="B2728" s="2" t="s">
        <v>3551</v>
      </c>
      <c r="C2728" s="2" t="s">
        <v>24</v>
      </c>
      <c r="D2728" s="2">
        <v>750000000</v>
      </c>
      <c r="E2728" s="2" t="s">
        <v>3438</v>
      </c>
      <c r="F2728" s="2">
        <v>62.46</v>
      </c>
      <c r="G2728" s="2">
        <v>37.54</v>
      </c>
      <c r="H2728" s="2" t="s">
        <v>19</v>
      </c>
      <c r="I2728" s="2">
        <f t="shared" si="84"/>
        <v>1</v>
      </c>
      <c r="J2728" s="2" t="str">
        <f t="shared" si="85"/>
        <v/>
      </c>
      <c r="K2728" s="2">
        <v>2020</v>
      </c>
      <c r="L2728" s="2" t="s">
        <v>49</v>
      </c>
    </row>
    <row r="2729" spans="1:12" x14ac:dyDescent="0.2">
      <c r="A2729" s="1" t="s">
        <v>535</v>
      </c>
      <c r="B2729" s="2" t="s">
        <v>4037</v>
      </c>
      <c r="C2729" s="2" t="s">
        <v>24</v>
      </c>
      <c r="D2729" s="4">
        <v>4000000</v>
      </c>
      <c r="E2729" s="2" t="s">
        <v>3438</v>
      </c>
      <c r="F2729" s="2">
        <v>62.46</v>
      </c>
      <c r="G2729" s="2">
        <v>37.54</v>
      </c>
      <c r="H2729" s="2" t="s">
        <v>19</v>
      </c>
      <c r="I2729" s="2">
        <f t="shared" si="84"/>
        <v>1</v>
      </c>
      <c r="J2729" s="2" t="str">
        <f t="shared" si="85"/>
        <v/>
      </c>
      <c r="K2729" s="2">
        <v>2016</v>
      </c>
      <c r="L2729" s="2" t="s">
        <v>49</v>
      </c>
    </row>
    <row r="2730" spans="1:12" x14ac:dyDescent="0.2">
      <c r="A2730" s="1" t="s">
        <v>242</v>
      </c>
      <c r="B2730" s="2" t="s">
        <v>714</v>
      </c>
      <c r="C2730" s="2" t="s">
        <v>15</v>
      </c>
      <c r="D2730" s="2" t="s">
        <v>3674</v>
      </c>
      <c r="E2730" s="2" t="s">
        <v>3438</v>
      </c>
      <c r="F2730" s="2">
        <v>62.47</v>
      </c>
      <c r="G2730" s="2">
        <v>37.53</v>
      </c>
      <c r="H2730" s="2" t="s">
        <v>26</v>
      </c>
      <c r="I2730" s="2" t="str">
        <f t="shared" si="84"/>
        <v/>
      </c>
      <c r="J2730" s="2">
        <f t="shared" si="85"/>
        <v>1</v>
      </c>
      <c r="K2730" s="2">
        <v>2018</v>
      </c>
      <c r="L2730" s="2" t="s">
        <v>21</v>
      </c>
    </row>
    <row r="2731" spans="1:12" x14ac:dyDescent="0.2">
      <c r="A2731" s="1" t="s">
        <v>13</v>
      </c>
      <c r="B2731" s="2" t="s">
        <v>4195</v>
      </c>
      <c r="C2731" s="2" t="s">
        <v>15</v>
      </c>
      <c r="D2731" s="2" t="s">
        <v>4645</v>
      </c>
      <c r="E2731" s="2" t="s">
        <v>3438</v>
      </c>
      <c r="F2731" s="2">
        <v>62.47</v>
      </c>
      <c r="G2731" s="2">
        <v>37.53</v>
      </c>
      <c r="H2731" s="2" t="s">
        <v>26</v>
      </c>
      <c r="I2731" s="2" t="str">
        <f t="shared" si="84"/>
        <v/>
      </c>
      <c r="J2731" s="2">
        <f t="shared" si="85"/>
        <v>1</v>
      </c>
      <c r="K2731" s="2">
        <v>2003</v>
      </c>
      <c r="L2731" s="2" t="s">
        <v>36</v>
      </c>
    </row>
    <row r="2732" spans="1:12" x14ac:dyDescent="0.2">
      <c r="A2732" s="1" t="s">
        <v>296</v>
      </c>
      <c r="B2732" s="2" t="s">
        <v>3869</v>
      </c>
      <c r="C2732" s="2" t="s">
        <v>24</v>
      </c>
      <c r="D2732" s="4">
        <v>288000000</v>
      </c>
      <c r="E2732" s="2" t="s">
        <v>3438</v>
      </c>
      <c r="F2732" s="2">
        <v>62.47</v>
      </c>
      <c r="G2732" s="2">
        <v>37.53</v>
      </c>
      <c r="H2732" s="2" t="s">
        <v>19</v>
      </c>
      <c r="I2732" s="2">
        <f t="shared" si="84"/>
        <v>1</v>
      </c>
      <c r="J2732" s="2" t="str">
        <f t="shared" si="85"/>
        <v/>
      </c>
      <c r="K2732" s="2">
        <v>2016</v>
      </c>
      <c r="L2732" s="2" t="s">
        <v>21</v>
      </c>
    </row>
    <row r="2733" spans="1:12" x14ac:dyDescent="0.2">
      <c r="A2733" s="1" t="s">
        <v>205</v>
      </c>
      <c r="B2733" s="2" t="s">
        <v>1581</v>
      </c>
      <c r="C2733" s="2" t="s">
        <v>24</v>
      </c>
      <c r="D2733" s="4">
        <v>380000000</v>
      </c>
      <c r="E2733" s="2" t="s">
        <v>3438</v>
      </c>
      <c r="F2733" s="2">
        <v>62.5</v>
      </c>
      <c r="G2733" s="2">
        <v>37.5</v>
      </c>
      <c r="H2733" s="2" t="s">
        <v>19</v>
      </c>
      <c r="I2733" s="2">
        <f t="shared" si="84"/>
        <v>1</v>
      </c>
      <c r="J2733" s="2" t="str">
        <f t="shared" si="85"/>
        <v/>
      </c>
      <c r="K2733" s="2">
        <v>2010</v>
      </c>
      <c r="L2733" s="2" t="s">
        <v>49</v>
      </c>
    </row>
    <row r="2734" spans="1:12" x14ac:dyDescent="0.2">
      <c r="A2734" s="1" t="s">
        <v>205</v>
      </c>
      <c r="B2734" s="2" t="s">
        <v>3530</v>
      </c>
      <c r="C2734" s="2" t="s">
        <v>24</v>
      </c>
      <c r="D2734" s="4">
        <v>61600000</v>
      </c>
      <c r="E2734" s="2" t="s">
        <v>3438</v>
      </c>
      <c r="F2734" s="2">
        <v>62.5</v>
      </c>
      <c r="G2734" s="2">
        <v>37.5</v>
      </c>
      <c r="H2734" s="2" t="s">
        <v>19</v>
      </c>
      <c r="I2734" s="2">
        <f t="shared" si="84"/>
        <v>1</v>
      </c>
      <c r="J2734" s="2" t="str">
        <f t="shared" si="85"/>
        <v/>
      </c>
      <c r="K2734" s="2">
        <v>2008</v>
      </c>
      <c r="L2734" s="2" t="s">
        <v>49</v>
      </c>
    </row>
    <row r="2735" spans="1:12" x14ac:dyDescent="0.2">
      <c r="A2735" s="1" t="s">
        <v>122</v>
      </c>
      <c r="B2735" s="2" t="s">
        <v>3642</v>
      </c>
      <c r="C2735" s="2" t="s">
        <v>24</v>
      </c>
      <c r="D2735" s="4">
        <v>6900000</v>
      </c>
      <c r="E2735" s="2" t="s">
        <v>3438</v>
      </c>
      <c r="F2735" s="2">
        <v>62.5</v>
      </c>
      <c r="G2735" s="2">
        <v>37.5</v>
      </c>
      <c r="H2735" s="2" t="s">
        <v>19</v>
      </c>
      <c r="I2735" s="2">
        <f t="shared" si="84"/>
        <v>1</v>
      </c>
      <c r="J2735" s="2" t="str">
        <f t="shared" si="85"/>
        <v/>
      </c>
      <c r="K2735" s="2">
        <v>2006</v>
      </c>
      <c r="L2735" s="2" t="s">
        <v>21</v>
      </c>
    </row>
    <row r="2736" spans="1:12" x14ac:dyDescent="0.2">
      <c r="A2736" s="1" t="s">
        <v>60</v>
      </c>
      <c r="B2736" s="2" t="s">
        <v>4153</v>
      </c>
      <c r="C2736" s="2" t="s">
        <v>24</v>
      </c>
      <c r="D2736" s="4">
        <v>5000000</v>
      </c>
      <c r="E2736" s="2" t="s">
        <v>3438</v>
      </c>
      <c r="F2736" s="2">
        <v>62.5</v>
      </c>
      <c r="G2736" s="2">
        <v>37.5</v>
      </c>
      <c r="H2736" s="2" t="s">
        <v>26</v>
      </c>
      <c r="I2736" s="2" t="str">
        <f t="shared" si="84"/>
        <v/>
      </c>
      <c r="J2736" s="2">
        <f t="shared" si="85"/>
        <v>1</v>
      </c>
      <c r="K2736" s="2">
        <v>2013</v>
      </c>
      <c r="L2736" s="2" t="s">
        <v>36</v>
      </c>
    </row>
    <row r="2737" spans="1:12" x14ac:dyDescent="0.2">
      <c r="A2737" s="1" t="s">
        <v>60</v>
      </c>
      <c r="B2737" s="2" t="s">
        <v>4091</v>
      </c>
      <c r="C2737" s="2" t="s">
        <v>24</v>
      </c>
      <c r="D2737" s="4">
        <v>24000000</v>
      </c>
      <c r="E2737" s="2" t="s">
        <v>3438</v>
      </c>
      <c r="F2737" s="2">
        <v>62.5</v>
      </c>
      <c r="G2737" s="2">
        <v>37.5</v>
      </c>
      <c r="H2737" s="2" t="s">
        <v>19</v>
      </c>
      <c r="I2737" s="2">
        <f t="shared" si="84"/>
        <v>1</v>
      </c>
      <c r="J2737" s="2" t="str">
        <f t="shared" si="85"/>
        <v/>
      </c>
      <c r="K2737" s="2">
        <v>2008</v>
      </c>
      <c r="L2737" s="2" t="s">
        <v>49</v>
      </c>
    </row>
    <row r="2738" spans="1:12" x14ac:dyDescent="0.2">
      <c r="A2738" s="1" t="s">
        <v>13</v>
      </c>
      <c r="B2738" s="2" t="s">
        <v>4175</v>
      </c>
      <c r="C2738" s="2" t="s">
        <v>24</v>
      </c>
      <c r="D2738" s="4">
        <v>18510000</v>
      </c>
      <c r="E2738" s="2" t="s">
        <v>3438</v>
      </c>
      <c r="F2738" s="2">
        <v>62.5</v>
      </c>
      <c r="G2738" s="2">
        <v>37.5</v>
      </c>
      <c r="H2738" s="2" t="s">
        <v>19</v>
      </c>
      <c r="I2738" s="2">
        <f t="shared" si="84"/>
        <v>1</v>
      </c>
      <c r="J2738" s="2" t="str">
        <f t="shared" si="85"/>
        <v/>
      </c>
      <c r="K2738" s="2">
        <v>2012</v>
      </c>
      <c r="L2738" s="2" t="s">
        <v>21</v>
      </c>
    </row>
    <row r="2739" spans="1:12" x14ac:dyDescent="0.2">
      <c r="A2739" s="1" t="s">
        <v>66</v>
      </c>
      <c r="B2739" s="2" t="s">
        <v>145</v>
      </c>
      <c r="C2739" s="2" t="s">
        <v>15</v>
      </c>
      <c r="D2739" s="2" t="s">
        <v>170</v>
      </c>
      <c r="E2739" s="2" t="s">
        <v>144</v>
      </c>
      <c r="F2739" s="2">
        <v>62.5</v>
      </c>
      <c r="G2739" s="2">
        <v>37.5</v>
      </c>
      <c r="H2739" s="2" t="s">
        <v>26</v>
      </c>
      <c r="I2739" s="2" t="str">
        <f t="shared" si="84"/>
        <v/>
      </c>
      <c r="J2739" s="2">
        <f t="shared" si="85"/>
        <v>1</v>
      </c>
      <c r="K2739" s="2">
        <v>2020</v>
      </c>
      <c r="L2739" s="2" t="s">
        <v>49</v>
      </c>
    </row>
    <row r="2740" spans="1:12" x14ac:dyDescent="0.2">
      <c r="A2740" s="1" t="s">
        <v>374</v>
      </c>
      <c r="B2740" s="2" t="s">
        <v>4200</v>
      </c>
      <c r="C2740" s="2" t="s">
        <v>24</v>
      </c>
      <c r="D2740" s="4">
        <v>7000000</v>
      </c>
      <c r="E2740" s="2" t="s">
        <v>3438</v>
      </c>
      <c r="F2740" s="2">
        <v>62.5</v>
      </c>
      <c r="G2740" s="2">
        <v>37.5</v>
      </c>
      <c r="H2740" s="2" t="s">
        <v>19</v>
      </c>
      <c r="I2740" s="2">
        <f t="shared" si="84"/>
        <v>1</v>
      </c>
      <c r="J2740" s="2" t="str">
        <f t="shared" si="85"/>
        <v/>
      </c>
      <c r="K2740" s="2">
        <v>2012</v>
      </c>
      <c r="L2740" s="2" t="s">
        <v>21</v>
      </c>
    </row>
    <row r="2741" spans="1:12" x14ac:dyDescent="0.2">
      <c r="A2741" s="1" t="s">
        <v>374</v>
      </c>
      <c r="B2741" s="2" t="s">
        <v>1610</v>
      </c>
      <c r="C2741" s="2" t="s">
        <v>42</v>
      </c>
      <c r="D2741" s="2" t="s">
        <v>1611</v>
      </c>
      <c r="E2741" s="2" t="s">
        <v>1601</v>
      </c>
      <c r="F2741" s="2">
        <v>62.6</v>
      </c>
      <c r="G2741" s="2">
        <v>37.5</v>
      </c>
      <c r="H2741" s="2" t="s">
        <v>26</v>
      </c>
      <c r="I2741" s="2" t="str">
        <f t="shared" si="84"/>
        <v/>
      </c>
      <c r="J2741" s="2">
        <f t="shared" si="85"/>
        <v>1</v>
      </c>
      <c r="K2741" s="2">
        <v>2008</v>
      </c>
      <c r="L2741" s="2" t="s">
        <v>21</v>
      </c>
    </row>
    <row r="2742" spans="1:12" x14ac:dyDescent="0.2">
      <c r="A2742" s="1" t="s">
        <v>22</v>
      </c>
      <c r="B2742" s="2" t="s">
        <v>3506</v>
      </c>
      <c r="C2742" s="2" t="s">
        <v>24</v>
      </c>
      <c r="D2742" s="4">
        <v>11200000</v>
      </c>
      <c r="E2742" s="2" t="s">
        <v>3438</v>
      </c>
      <c r="F2742" s="2">
        <v>62.5</v>
      </c>
      <c r="G2742" s="2">
        <v>37.5</v>
      </c>
      <c r="H2742" s="2" t="s">
        <v>19</v>
      </c>
      <c r="I2742" s="2">
        <f t="shared" si="84"/>
        <v>1</v>
      </c>
      <c r="J2742" s="2" t="str">
        <f t="shared" si="85"/>
        <v/>
      </c>
      <c r="K2742" s="2">
        <v>2002</v>
      </c>
      <c r="L2742" s="2" t="s">
        <v>49</v>
      </c>
    </row>
    <row r="2743" spans="1:12" x14ac:dyDescent="0.2">
      <c r="A2743" s="1" t="s">
        <v>22</v>
      </c>
      <c r="B2743" s="2" t="s">
        <v>5723</v>
      </c>
      <c r="C2743" s="2" t="s">
        <v>15</v>
      </c>
      <c r="D2743" s="2" t="s">
        <v>5745</v>
      </c>
      <c r="E2743" s="2" t="s">
        <v>5690</v>
      </c>
      <c r="F2743" s="2">
        <v>62.5</v>
      </c>
      <c r="G2743" s="2">
        <v>37.5</v>
      </c>
      <c r="H2743" s="2" t="s">
        <v>26</v>
      </c>
      <c r="I2743" s="2" t="str">
        <f t="shared" si="84"/>
        <v/>
      </c>
      <c r="J2743" s="2">
        <f t="shared" si="85"/>
        <v>1</v>
      </c>
      <c r="K2743" s="2">
        <v>2012</v>
      </c>
      <c r="L2743" s="2" t="s">
        <v>21</v>
      </c>
    </row>
    <row r="2744" spans="1:12" x14ac:dyDescent="0.2">
      <c r="A2744" s="1" t="s">
        <v>217</v>
      </c>
      <c r="B2744" s="2" t="s">
        <v>5697</v>
      </c>
      <c r="C2744" s="2" t="s">
        <v>24</v>
      </c>
      <c r="D2744" s="4">
        <v>215000000</v>
      </c>
      <c r="E2744" s="2" t="s">
        <v>5690</v>
      </c>
      <c r="F2744" s="2">
        <v>62.5</v>
      </c>
      <c r="G2744" s="2">
        <v>37.5</v>
      </c>
      <c r="H2744" s="2" t="s">
        <v>26</v>
      </c>
      <c r="I2744" s="2" t="str">
        <f t="shared" si="84"/>
        <v/>
      </c>
      <c r="J2744" s="2">
        <f t="shared" si="85"/>
        <v>1</v>
      </c>
      <c r="K2744" s="2">
        <v>2000</v>
      </c>
      <c r="L2744" s="2" t="s">
        <v>21</v>
      </c>
    </row>
    <row r="2745" spans="1:12" x14ac:dyDescent="0.2">
      <c r="A2745" s="1" t="s">
        <v>491</v>
      </c>
      <c r="B2745" s="2" t="s">
        <v>916</v>
      </c>
      <c r="C2745" s="2" t="s">
        <v>42</v>
      </c>
      <c r="D2745" s="2" t="s">
        <v>5500</v>
      </c>
      <c r="E2745" s="2" t="s">
        <v>4991</v>
      </c>
      <c r="F2745" s="2">
        <v>62.5</v>
      </c>
      <c r="G2745" s="2">
        <v>37.5</v>
      </c>
      <c r="H2745" s="2" t="s">
        <v>26</v>
      </c>
      <c r="I2745" s="2" t="str">
        <f t="shared" si="84"/>
        <v/>
      </c>
      <c r="J2745" s="2">
        <f t="shared" si="85"/>
        <v>1</v>
      </c>
      <c r="K2745" s="2">
        <v>2004</v>
      </c>
      <c r="L2745" s="2" t="s">
        <v>49</v>
      </c>
    </row>
    <row r="2746" spans="1:12" x14ac:dyDescent="0.2">
      <c r="A2746" s="1" t="s">
        <v>69</v>
      </c>
      <c r="B2746" s="2" t="s">
        <v>4791</v>
      </c>
      <c r="C2746" s="2" t="s">
        <v>24</v>
      </c>
      <c r="D2746" s="4">
        <v>14000000</v>
      </c>
      <c r="E2746" s="2" t="s">
        <v>3438</v>
      </c>
      <c r="F2746" s="2">
        <v>62.5</v>
      </c>
      <c r="G2746" s="2">
        <v>37.5</v>
      </c>
      <c r="H2746" s="2" t="s">
        <v>26</v>
      </c>
      <c r="I2746" s="2" t="str">
        <f t="shared" si="84"/>
        <v/>
      </c>
      <c r="J2746" s="2">
        <f t="shared" si="85"/>
        <v>1</v>
      </c>
      <c r="K2746" s="2">
        <v>1994</v>
      </c>
      <c r="L2746" s="2" t="s">
        <v>21</v>
      </c>
    </row>
    <row r="2747" spans="1:12" x14ac:dyDescent="0.2">
      <c r="A2747" s="1" t="s">
        <v>535</v>
      </c>
      <c r="B2747" s="2" t="s">
        <v>3813</v>
      </c>
      <c r="C2747" s="2" t="s">
        <v>24</v>
      </c>
      <c r="D2747" s="4">
        <v>3800000</v>
      </c>
      <c r="E2747" s="2" t="s">
        <v>3438</v>
      </c>
      <c r="F2747" s="2">
        <v>62.5</v>
      </c>
      <c r="G2747" s="2">
        <v>37.5</v>
      </c>
      <c r="H2747" s="2" t="s">
        <v>19</v>
      </c>
      <c r="I2747" s="2">
        <f t="shared" si="84"/>
        <v>1</v>
      </c>
      <c r="J2747" s="2" t="str">
        <f t="shared" si="85"/>
        <v/>
      </c>
      <c r="K2747" s="2">
        <v>2008</v>
      </c>
      <c r="L2747" s="2" t="s">
        <v>21</v>
      </c>
    </row>
    <row r="2748" spans="1:12" x14ac:dyDescent="0.2">
      <c r="A2748" s="1" t="s">
        <v>23</v>
      </c>
      <c r="B2748" s="2" t="s">
        <v>23</v>
      </c>
      <c r="C2748" s="2" t="s">
        <v>24</v>
      </c>
      <c r="D2748" s="4">
        <v>9200000000</v>
      </c>
      <c r="E2748" s="2" t="s">
        <v>3438</v>
      </c>
      <c r="F2748" s="2">
        <v>62.5</v>
      </c>
      <c r="G2748" s="2">
        <v>37.5</v>
      </c>
      <c r="H2748" s="2" t="s">
        <v>19</v>
      </c>
      <c r="I2748" s="2">
        <f t="shared" si="84"/>
        <v>1</v>
      </c>
      <c r="J2748" s="2" t="str">
        <f t="shared" si="85"/>
        <v/>
      </c>
      <c r="K2748" s="2">
        <v>1998</v>
      </c>
      <c r="L2748" s="2" t="s">
        <v>21</v>
      </c>
    </row>
    <row r="2749" spans="1:12" x14ac:dyDescent="0.2">
      <c r="A2749" s="1" t="s">
        <v>242</v>
      </c>
      <c r="B2749" s="2" t="s">
        <v>478</v>
      </c>
      <c r="C2749" s="2" t="s">
        <v>15</v>
      </c>
      <c r="D2749" s="2" t="s">
        <v>1700</v>
      </c>
      <c r="E2749" s="2" t="s">
        <v>1692</v>
      </c>
      <c r="F2749" s="2">
        <v>62.51</v>
      </c>
      <c r="G2749" s="2">
        <v>37.49</v>
      </c>
      <c r="H2749" s="2" t="s">
        <v>26</v>
      </c>
      <c r="I2749" s="2" t="str">
        <f t="shared" si="84"/>
        <v/>
      </c>
      <c r="J2749" s="2">
        <f t="shared" si="85"/>
        <v>1</v>
      </c>
      <c r="K2749" s="2">
        <v>2020</v>
      </c>
      <c r="L2749" s="2" t="s">
        <v>49</v>
      </c>
    </row>
    <row r="2750" spans="1:12" x14ac:dyDescent="0.2">
      <c r="A2750" s="1" t="s">
        <v>79</v>
      </c>
      <c r="B2750" s="2" t="s">
        <v>3688</v>
      </c>
      <c r="C2750" s="2" t="s">
        <v>24</v>
      </c>
      <c r="D2750" s="2">
        <v>265000000</v>
      </c>
      <c r="E2750" s="2" t="s">
        <v>3438</v>
      </c>
      <c r="F2750" s="2">
        <v>62.51</v>
      </c>
      <c r="G2750" s="2">
        <v>37.49</v>
      </c>
      <c r="H2750" s="2" t="s">
        <v>19</v>
      </c>
      <c r="I2750" s="2">
        <f t="shared" si="84"/>
        <v>1</v>
      </c>
      <c r="J2750" s="2" t="str">
        <f t="shared" si="85"/>
        <v/>
      </c>
      <c r="K2750" s="2">
        <v>2018</v>
      </c>
      <c r="L2750" s="2" t="s">
        <v>21</v>
      </c>
    </row>
    <row r="2751" spans="1:12" x14ac:dyDescent="0.2">
      <c r="A2751" s="1" t="s">
        <v>13</v>
      </c>
      <c r="B2751" s="2" t="s">
        <v>2300</v>
      </c>
      <c r="C2751" s="2" t="s">
        <v>15</v>
      </c>
      <c r="D2751" s="2" t="s">
        <v>2301</v>
      </c>
      <c r="E2751" s="2" t="s">
        <v>2175</v>
      </c>
      <c r="F2751" s="2">
        <v>62.53</v>
      </c>
      <c r="G2751" s="2">
        <v>37.47</v>
      </c>
      <c r="H2751" s="2" t="s">
        <v>19</v>
      </c>
      <c r="I2751" s="2">
        <f t="shared" si="84"/>
        <v>1</v>
      </c>
      <c r="J2751" s="2" t="str">
        <f t="shared" si="85"/>
        <v/>
      </c>
      <c r="K2751" s="2">
        <v>2020</v>
      </c>
      <c r="L2751" s="2" t="s">
        <v>21</v>
      </c>
    </row>
    <row r="2752" spans="1:12" x14ac:dyDescent="0.2">
      <c r="A2752" s="1" t="s">
        <v>91</v>
      </c>
      <c r="B2752" s="2" t="s">
        <v>1913</v>
      </c>
      <c r="C2752" s="2" t="s">
        <v>15</v>
      </c>
      <c r="D2752" s="2" t="s">
        <v>2944</v>
      </c>
      <c r="E2752" s="2" t="s">
        <v>2175</v>
      </c>
      <c r="F2752" s="2">
        <v>62.54</v>
      </c>
      <c r="G2752" s="2">
        <v>37.46</v>
      </c>
      <c r="H2752" s="2" t="s">
        <v>19</v>
      </c>
      <c r="I2752" s="2">
        <f t="shared" si="84"/>
        <v>1</v>
      </c>
      <c r="J2752" s="2" t="str">
        <f t="shared" si="85"/>
        <v/>
      </c>
      <c r="K2752" s="2">
        <v>2001</v>
      </c>
      <c r="L2752" s="2" t="s">
        <v>36</v>
      </c>
    </row>
    <row r="2753" spans="1:12" x14ac:dyDescent="0.2">
      <c r="A2753" s="1" t="s">
        <v>180</v>
      </c>
      <c r="B2753" s="2" t="s">
        <v>1676</v>
      </c>
      <c r="C2753" s="2" t="s">
        <v>15</v>
      </c>
      <c r="D2753" s="2" t="s">
        <v>2812</v>
      </c>
      <c r="E2753" s="2" t="s">
        <v>2175</v>
      </c>
      <c r="F2753" s="2">
        <v>62.55</v>
      </c>
      <c r="G2753" s="2">
        <v>37.450000000000003</v>
      </c>
      <c r="H2753" s="2" t="s">
        <v>19</v>
      </c>
      <c r="I2753" s="2">
        <f t="shared" si="84"/>
        <v>1</v>
      </c>
      <c r="J2753" s="2" t="str">
        <f t="shared" si="85"/>
        <v/>
      </c>
      <c r="K2753" s="2">
        <v>2016</v>
      </c>
      <c r="L2753" s="2" t="s">
        <v>21</v>
      </c>
    </row>
    <row r="2754" spans="1:12" x14ac:dyDescent="0.2">
      <c r="A2754" s="1" t="s">
        <v>13</v>
      </c>
      <c r="B2754" s="2" t="s">
        <v>13</v>
      </c>
      <c r="C2754" s="2" t="s">
        <v>1003</v>
      </c>
      <c r="D2754" s="2" t="s">
        <v>2974</v>
      </c>
      <c r="E2754" s="2" t="s">
        <v>2175</v>
      </c>
      <c r="F2754" s="2">
        <v>65.569999999999993</v>
      </c>
      <c r="G2754" s="2">
        <v>37.42</v>
      </c>
      <c r="H2754" s="2" t="s">
        <v>19</v>
      </c>
      <c r="I2754" s="2">
        <f t="shared" ref="I2754:I2817" si="86" xml:space="preserve"> IF(H2754="Pass", 1, "")</f>
        <v>1</v>
      </c>
      <c r="J2754" s="2" t="str">
        <f t="shared" ref="J2754:J2817" si="87" xml:space="preserve"> IF(H2754="Fail", 1, "")</f>
        <v/>
      </c>
      <c r="K2754" s="2">
        <v>2013</v>
      </c>
      <c r="L2754" s="2" t="s">
        <v>36</v>
      </c>
    </row>
    <row r="2755" spans="1:12" x14ac:dyDescent="0.2">
      <c r="A2755" s="1" t="s">
        <v>108</v>
      </c>
      <c r="B2755" s="2" t="s">
        <v>3589</v>
      </c>
      <c r="C2755" s="2" t="s">
        <v>24</v>
      </c>
      <c r="D2755" s="2">
        <v>9400000</v>
      </c>
      <c r="E2755" s="2" t="s">
        <v>3438</v>
      </c>
      <c r="F2755" s="2">
        <v>62.58</v>
      </c>
      <c r="G2755" s="2">
        <v>37.42</v>
      </c>
      <c r="H2755" s="2" t="s">
        <v>19</v>
      </c>
      <c r="I2755" s="2">
        <f t="shared" si="86"/>
        <v>1</v>
      </c>
      <c r="J2755" s="2" t="str">
        <f t="shared" si="87"/>
        <v/>
      </c>
      <c r="K2755" s="2">
        <v>2020</v>
      </c>
      <c r="L2755" s="2" t="s">
        <v>49</v>
      </c>
    </row>
    <row r="2756" spans="1:12" x14ac:dyDescent="0.2">
      <c r="A2756" s="1" t="s">
        <v>177</v>
      </c>
      <c r="B2756" s="2" t="s">
        <v>178</v>
      </c>
      <c r="C2756" s="2" t="s">
        <v>15</v>
      </c>
      <c r="D2756" s="2" t="s">
        <v>848</v>
      </c>
      <c r="E2756" s="2" t="s">
        <v>395</v>
      </c>
      <c r="F2756" s="2">
        <v>62.6</v>
      </c>
      <c r="G2756" s="2">
        <v>37.4</v>
      </c>
      <c r="H2756" s="2" t="s">
        <v>19</v>
      </c>
      <c r="I2756" s="2">
        <f t="shared" si="86"/>
        <v>1</v>
      </c>
      <c r="J2756" s="2" t="str">
        <f t="shared" si="87"/>
        <v/>
      </c>
      <c r="K2756" s="2">
        <v>2008</v>
      </c>
      <c r="L2756" s="2" t="s">
        <v>21</v>
      </c>
    </row>
    <row r="2757" spans="1:12" x14ac:dyDescent="0.2">
      <c r="A2757" s="1" t="s">
        <v>60</v>
      </c>
      <c r="B2757" s="2" t="s">
        <v>4091</v>
      </c>
      <c r="C2757" s="2" t="s">
        <v>15</v>
      </c>
      <c r="D2757" s="2" t="s">
        <v>4740</v>
      </c>
      <c r="E2757" s="2" t="s">
        <v>3438</v>
      </c>
      <c r="F2757" s="2">
        <v>62.6</v>
      </c>
      <c r="G2757" s="2">
        <v>37.4</v>
      </c>
      <c r="H2757" s="2" t="s">
        <v>26</v>
      </c>
      <c r="I2757" s="2" t="str">
        <f t="shared" si="86"/>
        <v/>
      </c>
      <c r="J2757" s="2">
        <f t="shared" si="87"/>
        <v>1</v>
      </c>
      <c r="K2757" s="2">
        <v>2001</v>
      </c>
      <c r="L2757" s="2" t="s">
        <v>36</v>
      </c>
    </row>
    <row r="2758" spans="1:12" x14ac:dyDescent="0.2">
      <c r="A2758" s="1" t="s">
        <v>13</v>
      </c>
      <c r="B2758" s="2" t="s">
        <v>5727</v>
      </c>
      <c r="C2758" s="2" t="s">
        <v>24</v>
      </c>
      <c r="D2758" s="4">
        <v>160000000</v>
      </c>
      <c r="E2758" s="2" t="s">
        <v>5690</v>
      </c>
      <c r="F2758" s="2">
        <v>62.7</v>
      </c>
      <c r="G2758" s="2">
        <v>37.4</v>
      </c>
      <c r="H2758" s="2" t="s">
        <v>19</v>
      </c>
      <c r="I2758" s="2">
        <f t="shared" si="86"/>
        <v>1</v>
      </c>
      <c r="J2758" s="2" t="str">
        <f t="shared" si="87"/>
        <v/>
      </c>
      <c r="K2758" s="2">
        <v>2006</v>
      </c>
      <c r="L2758" s="2" t="s">
        <v>21</v>
      </c>
    </row>
    <row r="2759" spans="1:12" x14ac:dyDescent="0.2">
      <c r="A2759" s="1" t="s">
        <v>521</v>
      </c>
      <c r="B2759" s="2" t="s">
        <v>3943</v>
      </c>
      <c r="C2759" s="2" t="s">
        <v>15</v>
      </c>
      <c r="D2759" s="2" t="s">
        <v>4584</v>
      </c>
      <c r="E2759" s="2" t="s">
        <v>3438</v>
      </c>
      <c r="F2759" s="2">
        <v>62.6</v>
      </c>
      <c r="G2759" s="2">
        <v>37.4</v>
      </c>
      <c r="H2759" s="2" t="s">
        <v>26</v>
      </c>
      <c r="I2759" s="2" t="str">
        <f t="shared" si="86"/>
        <v/>
      </c>
      <c r="J2759" s="2">
        <f t="shared" si="87"/>
        <v>1</v>
      </c>
      <c r="K2759" s="2">
        <v>2004</v>
      </c>
      <c r="L2759" s="2" t="s">
        <v>21</v>
      </c>
    </row>
    <row r="2760" spans="1:12" x14ac:dyDescent="0.2">
      <c r="A2760" s="1" t="s">
        <v>290</v>
      </c>
      <c r="B2760" s="2" t="s">
        <v>4396</v>
      </c>
      <c r="C2760" s="2" t="s">
        <v>24</v>
      </c>
      <c r="D2760" s="4">
        <v>149450000</v>
      </c>
      <c r="E2760" s="2" t="s">
        <v>3438</v>
      </c>
      <c r="F2760" s="2">
        <v>62.6</v>
      </c>
      <c r="G2760" s="2">
        <v>37.4</v>
      </c>
      <c r="H2760" s="2" t="s">
        <v>19</v>
      </c>
      <c r="I2760" s="2">
        <f t="shared" si="86"/>
        <v>1</v>
      </c>
      <c r="J2760" s="2" t="str">
        <f t="shared" si="87"/>
        <v/>
      </c>
      <c r="K2760" s="2">
        <v>2008</v>
      </c>
      <c r="L2760" s="2" t="s">
        <v>21</v>
      </c>
    </row>
    <row r="2761" spans="1:12" x14ac:dyDescent="0.2">
      <c r="A2761" s="1" t="s">
        <v>22</v>
      </c>
      <c r="B2761" s="2" t="s">
        <v>3900</v>
      </c>
      <c r="C2761" s="2" t="s">
        <v>24</v>
      </c>
      <c r="D2761" s="4">
        <v>23000000</v>
      </c>
      <c r="E2761" s="2" t="s">
        <v>3438</v>
      </c>
      <c r="F2761" s="2">
        <v>62.6</v>
      </c>
      <c r="G2761" s="2">
        <v>37.4</v>
      </c>
      <c r="H2761" s="2" t="s">
        <v>26</v>
      </c>
      <c r="I2761" s="2" t="str">
        <f t="shared" si="86"/>
        <v/>
      </c>
      <c r="J2761" s="2">
        <f t="shared" si="87"/>
        <v>1</v>
      </c>
      <c r="K2761" s="2">
        <v>1998</v>
      </c>
      <c r="L2761" s="2" t="s">
        <v>21</v>
      </c>
    </row>
    <row r="2762" spans="1:12" x14ac:dyDescent="0.2">
      <c r="A2762" s="1" t="s">
        <v>22</v>
      </c>
      <c r="B2762" s="2" t="s">
        <v>3293</v>
      </c>
      <c r="C2762" s="2" t="s">
        <v>15</v>
      </c>
      <c r="D2762" s="2" t="s">
        <v>4777</v>
      </c>
      <c r="E2762" s="2" t="s">
        <v>3438</v>
      </c>
      <c r="F2762" s="2">
        <v>62.6</v>
      </c>
      <c r="G2762" s="2">
        <v>37.4</v>
      </c>
      <c r="H2762" s="2" t="s">
        <v>26</v>
      </c>
      <c r="I2762" s="2" t="str">
        <f t="shared" si="86"/>
        <v/>
      </c>
      <c r="J2762" s="2">
        <f t="shared" si="87"/>
        <v>1</v>
      </c>
      <c r="K2762" s="2">
        <v>1996</v>
      </c>
      <c r="L2762" s="2" t="s">
        <v>21</v>
      </c>
    </row>
    <row r="2763" spans="1:12" x14ac:dyDescent="0.2">
      <c r="A2763" s="1" t="s">
        <v>22</v>
      </c>
      <c r="B2763" s="2" t="s">
        <v>4517</v>
      </c>
      <c r="C2763" s="2" t="s">
        <v>24</v>
      </c>
      <c r="D2763" s="4">
        <v>230000000</v>
      </c>
      <c r="E2763" s="2" t="s">
        <v>3438</v>
      </c>
      <c r="F2763" s="2">
        <v>62.7</v>
      </c>
      <c r="G2763" s="2">
        <v>37.4</v>
      </c>
      <c r="H2763" s="2" t="s">
        <v>19</v>
      </c>
      <c r="I2763" s="2">
        <f t="shared" si="86"/>
        <v>1</v>
      </c>
      <c r="J2763" s="2" t="str">
        <f t="shared" si="87"/>
        <v/>
      </c>
      <c r="K2763" s="2">
        <v>2006</v>
      </c>
      <c r="L2763" s="2" t="s">
        <v>49</v>
      </c>
    </row>
    <row r="2764" spans="1:12" x14ac:dyDescent="0.2">
      <c r="A2764" s="1" t="s">
        <v>223</v>
      </c>
      <c r="B2764" s="2" t="s">
        <v>1690</v>
      </c>
      <c r="C2764" s="2" t="s">
        <v>15</v>
      </c>
      <c r="D2764" s="2" t="s">
        <v>1680</v>
      </c>
      <c r="E2764" s="2" t="s">
        <v>1625</v>
      </c>
      <c r="F2764" s="2">
        <v>62.6</v>
      </c>
      <c r="G2764" s="2">
        <v>37.4</v>
      </c>
      <c r="H2764" s="2" t="s">
        <v>19</v>
      </c>
      <c r="I2764" s="2">
        <f t="shared" si="86"/>
        <v>1</v>
      </c>
      <c r="J2764" s="2" t="str">
        <f t="shared" si="87"/>
        <v/>
      </c>
      <c r="K2764" s="2">
        <v>1990</v>
      </c>
      <c r="L2764" s="2" t="s">
        <v>21</v>
      </c>
    </row>
    <row r="2765" spans="1:12" x14ac:dyDescent="0.2">
      <c r="A2765" s="1" t="s">
        <v>223</v>
      </c>
      <c r="B2765" s="2" t="s">
        <v>5731</v>
      </c>
      <c r="C2765" s="2" t="s">
        <v>24</v>
      </c>
      <c r="D2765" s="4">
        <v>275000000</v>
      </c>
      <c r="E2765" s="2" t="s">
        <v>5690</v>
      </c>
      <c r="F2765" s="2">
        <v>62.6</v>
      </c>
      <c r="G2765" s="2">
        <v>37.4</v>
      </c>
      <c r="H2765" s="2" t="s">
        <v>19</v>
      </c>
      <c r="I2765" s="2">
        <f t="shared" si="86"/>
        <v>1</v>
      </c>
      <c r="J2765" s="2" t="str">
        <f t="shared" si="87"/>
        <v/>
      </c>
      <c r="K2765" s="2">
        <v>2014</v>
      </c>
      <c r="L2765" s="2" t="s">
        <v>21</v>
      </c>
    </row>
    <row r="2766" spans="1:12" x14ac:dyDescent="0.2">
      <c r="A2766" s="1" t="s">
        <v>91</v>
      </c>
      <c r="B2766" s="2" t="s">
        <v>2926</v>
      </c>
      <c r="C2766" s="2" t="s">
        <v>24</v>
      </c>
      <c r="D2766" s="2">
        <v>55000000</v>
      </c>
      <c r="E2766" s="2" t="s">
        <v>3438</v>
      </c>
      <c r="F2766" s="2">
        <v>62.6</v>
      </c>
      <c r="G2766" s="2">
        <v>37.4</v>
      </c>
      <c r="H2766" s="2" t="s">
        <v>19</v>
      </c>
      <c r="I2766" s="2">
        <f t="shared" si="86"/>
        <v>1</v>
      </c>
      <c r="J2766" s="2" t="str">
        <f t="shared" si="87"/>
        <v/>
      </c>
      <c r="K2766" s="2">
        <v>2018</v>
      </c>
      <c r="L2766" s="2" t="s">
        <v>49</v>
      </c>
    </row>
    <row r="2767" spans="1:12" x14ac:dyDescent="0.2">
      <c r="A2767" s="1" t="s">
        <v>91</v>
      </c>
      <c r="B2767" s="2" t="s">
        <v>3657</v>
      </c>
      <c r="C2767" s="2" t="s">
        <v>15</v>
      </c>
      <c r="D2767" s="2" t="s">
        <v>4507</v>
      </c>
      <c r="E2767" s="2" t="s">
        <v>3438</v>
      </c>
      <c r="F2767" s="2">
        <v>62.6</v>
      </c>
      <c r="G2767" s="2">
        <v>37.4</v>
      </c>
      <c r="H2767" s="2" t="s">
        <v>26</v>
      </c>
      <c r="I2767" s="2" t="str">
        <f t="shared" si="86"/>
        <v/>
      </c>
      <c r="J2767" s="2">
        <f t="shared" si="87"/>
        <v>1</v>
      </c>
      <c r="K2767" s="2">
        <v>2006</v>
      </c>
      <c r="L2767" s="2" t="s">
        <v>49</v>
      </c>
    </row>
    <row r="2768" spans="1:12" x14ac:dyDescent="0.2">
      <c r="A2768" s="1" t="s">
        <v>180</v>
      </c>
      <c r="B2768" s="2" t="s">
        <v>615</v>
      </c>
      <c r="C2768" s="2" t="s">
        <v>15</v>
      </c>
      <c r="D2768" s="2" t="s">
        <v>563</v>
      </c>
      <c r="E2768" s="2" t="s">
        <v>395</v>
      </c>
      <c r="F2768" s="2">
        <v>62.6</v>
      </c>
      <c r="G2768" s="2">
        <v>37.4</v>
      </c>
      <c r="H2768" s="2" t="s">
        <v>19</v>
      </c>
      <c r="I2768" s="2">
        <f t="shared" si="86"/>
        <v>1</v>
      </c>
      <c r="J2768" s="2" t="str">
        <f t="shared" si="87"/>
        <v/>
      </c>
      <c r="K2768" s="2">
        <v>2006</v>
      </c>
      <c r="L2768" s="2" t="s">
        <v>21</v>
      </c>
    </row>
    <row r="2769" spans="1:12" x14ac:dyDescent="0.2">
      <c r="A2769" s="1" t="s">
        <v>108</v>
      </c>
      <c r="B2769" s="2" t="s">
        <v>3972</v>
      </c>
      <c r="C2769" s="2" t="s">
        <v>15</v>
      </c>
      <c r="D2769" s="2" t="s">
        <v>4427</v>
      </c>
      <c r="E2769" s="2" t="s">
        <v>3438</v>
      </c>
      <c r="F2769" s="2">
        <v>62.6</v>
      </c>
      <c r="G2769" s="2">
        <v>37.4</v>
      </c>
      <c r="H2769" s="2" t="s">
        <v>26</v>
      </c>
      <c r="I2769" s="2" t="str">
        <f t="shared" si="86"/>
        <v/>
      </c>
      <c r="J2769" s="2">
        <f t="shared" si="87"/>
        <v>1</v>
      </c>
      <c r="K2769" s="2">
        <v>2008</v>
      </c>
      <c r="L2769" s="2" t="s">
        <v>49</v>
      </c>
    </row>
    <row r="2770" spans="1:12" x14ac:dyDescent="0.2">
      <c r="A2770" s="1" t="s">
        <v>52</v>
      </c>
      <c r="B2770" s="2" t="s">
        <v>5694</v>
      </c>
      <c r="C2770" s="2" t="s">
        <v>15</v>
      </c>
      <c r="D2770" s="2" t="s">
        <v>5695</v>
      </c>
      <c r="E2770" s="2" t="s">
        <v>5690</v>
      </c>
      <c r="F2770" s="2">
        <v>62.61</v>
      </c>
      <c r="G2770" s="2">
        <v>37.39</v>
      </c>
      <c r="H2770" s="2" t="s">
        <v>26</v>
      </c>
      <c r="I2770" s="2" t="str">
        <f t="shared" si="86"/>
        <v/>
      </c>
      <c r="J2770" s="2">
        <f t="shared" si="87"/>
        <v>1</v>
      </c>
      <c r="K2770" s="2">
        <v>2020</v>
      </c>
      <c r="L2770" s="2" t="s">
        <v>49</v>
      </c>
    </row>
    <row r="2771" spans="1:12" x14ac:dyDescent="0.2">
      <c r="A2771" s="1" t="s">
        <v>122</v>
      </c>
      <c r="B2771" s="2" t="s">
        <v>186</v>
      </c>
      <c r="C2771" s="2" t="s">
        <v>15</v>
      </c>
      <c r="D2771" s="2" t="s">
        <v>5784</v>
      </c>
      <c r="E2771" s="2" t="s">
        <v>5785</v>
      </c>
      <c r="F2771" s="2">
        <v>62.62</v>
      </c>
      <c r="G2771" s="2">
        <v>37.380000000000003</v>
      </c>
      <c r="H2771" s="2" t="s">
        <v>26</v>
      </c>
      <c r="I2771" s="2" t="str">
        <f t="shared" si="86"/>
        <v/>
      </c>
      <c r="J2771" s="2">
        <f t="shared" si="87"/>
        <v>1</v>
      </c>
      <c r="K2771" s="2">
        <v>2020</v>
      </c>
      <c r="L2771" s="2" t="s">
        <v>21</v>
      </c>
    </row>
    <row r="2772" spans="1:12" x14ac:dyDescent="0.2">
      <c r="A2772" s="1" t="s">
        <v>374</v>
      </c>
      <c r="B2772" s="2" t="s">
        <v>5689</v>
      </c>
      <c r="C2772" s="2" t="s">
        <v>24</v>
      </c>
      <c r="D2772" s="2">
        <v>230000000</v>
      </c>
      <c r="E2772" s="2" t="s">
        <v>5690</v>
      </c>
      <c r="F2772" s="2">
        <v>62.62</v>
      </c>
      <c r="G2772" s="2">
        <v>37.380000000000003</v>
      </c>
      <c r="H2772" s="2" t="s">
        <v>19</v>
      </c>
      <c r="I2772" s="2">
        <f t="shared" si="86"/>
        <v>1</v>
      </c>
      <c r="J2772" s="2" t="str">
        <f t="shared" si="87"/>
        <v/>
      </c>
      <c r="K2772" s="2">
        <v>2020</v>
      </c>
      <c r="L2772" s="2" t="s">
        <v>21</v>
      </c>
    </row>
    <row r="2773" spans="1:12" x14ac:dyDescent="0.2">
      <c r="A2773" s="1" t="s">
        <v>177</v>
      </c>
      <c r="B2773" s="2" t="s">
        <v>635</v>
      </c>
      <c r="C2773" s="2" t="s">
        <v>15</v>
      </c>
      <c r="D2773" s="2" t="s">
        <v>2883</v>
      </c>
      <c r="E2773" s="2" t="s">
        <v>2175</v>
      </c>
      <c r="F2773" s="2">
        <v>62.63</v>
      </c>
      <c r="G2773" s="2">
        <v>37.369999999999997</v>
      </c>
      <c r="H2773" s="2" t="s">
        <v>19</v>
      </c>
      <c r="I2773" s="2">
        <f t="shared" si="86"/>
        <v>1</v>
      </c>
      <c r="J2773" s="2" t="str">
        <f t="shared" si="87"/>
        <v/>
      </c>
      <c r="K2773" s="2">
        <v>2016</v>
      </c>
      <c r="L2773" s="2" t="s">
        <v>21</v>
      </c>
    </row>
    <row r="2774" spans="1:12" x14ac:dyDescent="0.2">
      <c r="A2774" s="1" t="s">
        <v>217</v>
      </c>
      <c r="B2774" s="2" t="s">
        <v>513</v>
      </c>
      <c r="C2774" s="2" t="s">
        <v>15</v>
      </c>
      <c r="D2774" s="2" t="s">
        <v>5072</v>
      </c>
      <c r="E2774" s="2" t="s">
        <v>4991</v>
      </c>
      <c r="F2774" s="2">
        <v>62.63</v>
      </c>
      <c r="G2774" s="2">
        <v>37.369999999999997</v>
      </c>
      <c r="H2774" s="2" t="s">
        <v>26</v>
      </c>
      <c r="I2774" s="2" t="str">
        <f t="shared" si="86"/>
        <v/>
      </c>
      <c r="J2774" s="2">
        <f t="shared" si="87"/>
        <v>1</v>
      </c>
      <c r="K2774" s="2">
        <v>2020</v>
      </c>
      <c r="L2774" s="2" t="s">
        <v>49</v>
      </c>
    </row>
    <row r="2775" spans="1:12" x14ac:dyDescent="0.2">
      <c r="A2775" s="1" t="s">
        <v>13</v>
      </c>
      <c r="B2775" s="2" t="s">
        <v>601</v>
      </c>
      <c r="C2775" s="2" t="s">
        <v>15</v>
      </c>
      <c r="D2775" s="2" t="s">
        <v>3082</v>
      </c>
      <c r="E2775" s="2" t="s">
        <v>2175</v>
      </c>
      <c r="F2775" s="2">
        <v>62.65</v>
      </c>
      <c r="G2775" s="2">
        <v>37.35</v>
      </c>
      <c r="H2775" s="2" t="s">
        <v>19</v>
      </c>
      <c r="I2775" s="2">
        <f t="shared" si="86"/>
        <v>1</v>
      </c>
      <c r="J2775" s="2" t="str">
        <f t="shared" si="87"/>
        <v/>
      </c>
      <c r="K2775" s="2">
        <v>2007</v>
      </c>
      <c r="L2775" s="2" t="s">
        <v>36</v>
      </c>
    </row>
    <row r="2776" spans="1:12" x14ac:dyDescent="0.2">
      <c r="A2776" s="1" t="s">
        <v>293</v>
      </c>
      <c r="B2776" s="2" t="s">
        <v>953</v>
      </c>
      <c r="C2776" s="2" t="s">
        <v>15</v>
      </c>
      <c r="D2776" s="2" t="s">
        <v>2006</v>
      </c>
      <c r="E2776" s="2" t="s">
        <v>1978</v>
      </c>
      <c r="F2776" s="2">
        <v>62.65</v>
      </c>
      <c r="G2776" s="2">
        <v>37.35</v>
      </c>
      <c r="H2776" s="2" t="s">
        <v>26</v>
      </c>
      <c r="I2776" s="2" t="str">
        <f t="shared" si="86"/>
        <v/>
      </c>
      <c r="J2776" s="2">
        <f t="shared" si="87"/>
        <v>1</v>
      </c>
      <c r="K2776" s="2">
        <v>2016</v>
      </c>
      <c r="L2776" s="2" t="s">
        <v>21</v>
      </c>
    </row>
    <row r="2777" spans="1:12" x14ac:dyDescent="0.2">
      <c r="A2777" s="1" t="s">
        <v>60</v>
      </c>
      <c r="B2777" s="2" t="s">
        <v>4014</v>
      </c>
      <c r="C2777" s="2" t="s">
        <v>24</v>
      </c>
      <c r="D2777" s="4">
        <v>12000000</v>
      </c>
      <c r="E2777" s="2" t="s">
        <v>3438</v>
      </c>
      <c r="F2777" s="2">
        <v>62.66</v>
      </c>
      <c r="G2777" s="2">
        <v>37.340000000000003</v>
      </c>
      <c r="H2777" s="2" t="s">
        <v>19</v>
      </c>
      <c r="I2777" s="2">
        <f t="shared" si="86"/>
        <v>1</v>
      </c>
      <c r="J2777" s="2" t="str">
        <f t="shared" si="87"/>
        <v/>
      </c>
      <c r="K2777" s="2">
        <v>2016</v>
      </c>
      <c r="L2777" s="2" t="s">
        <v>49</v>
      </c>
    </row>
    <row r="2778" spans="1:12" x14ac:dyDescent="0.2">
      <c r="A2778" s="1" t="s">
        <v>91</v>
      </c>
      <c r="B2778" s="2" t="s">
        <v>1913</v>
      </c>
      <c r="C2778" s="2" t="s">
        <v>15</v>
      </c>
      <c r="D2778" s="2" t="s">
        <v>2271</v>
      </c>
      <c r="E2778" s="2" t="s">
        <v>2175</v>
      </c>
      <c r="F2778" s="2">
        <v>62.69</v>
      </c>
      <c r="G2778" s="2">
        <v>37.31</v>
      </c>
      <c r="H2778" s="2" t="s">
        <v>19</v>
      </c>
      <c r="I2778" s="2">
        <f t="shared" si="86"/>
        <v>1</v>
      </c>
      <c r="J2778" s="2" t="str">
        <f t="shared" si="87"/>
        <v/>
      </c>
      <c r="K2778" s="2">
        <v>2020</v>
      </c>
      <c r="L2778" s="2" t="s">
        <v>21</v>
      </c>
    </row>
    <row r="2779" spans="1:12" x14ac:dyDescent="0.2">
      <c r="A2779" s="1" t="s">
        <v>535</v>
      </c>
      <c r="B2779" s="2" t="s">
        <v>4038</v>
      </c>
      <c r="C2779" s="2" t="s">
        <v>24</v>
      </c>
      <c r="D2779" s="4">
        <v>3500000</v>
      </c>
      <c r="E2779" s="2" t="s">
        <v>3438</v>
      </c>
      <c r="F2779" s="2">
        <v>62.69</v>
      </c>
      <c r="G2779" s="2">
        <v>37.31</v>
      </c>
      <c r="H2779" s="2" t="s">
        <v>19</v>
      </c>
      <c r="I2779" s="2">
        <f t="shared" si="86"/>
        <v>1</v>
      </c>
      <c r="J2779" s="2" t="str">
        <f t="shared" si="87"/>
        <v/>
      </c>
      <c r="K2779" s="2">
        <v>2016</v>
      </c>
      <c r="L2779" s="2" t="s">
        <v>49</v>
      </c>
    </row>
    <row r="2780" spans="1:12" x14ac:dyDescent="0.2">
      <c r="A2780" s="1" t="s">
        <v>242</v>
      </c>
      <c r="B2780" s="2" t="s">
        <v>2168</v>
      </c>
      <c r="C2780" s="2" t="s">
        <v>24</v>
      </c>
      <c r="D2780" s="4">
        <v>179500000</v>
      </c>
      <c r="E2780" s="2" t="s">
        <v>3438</v>
      </c>
      <c r="F2780" s="2">
        <v>62.8</v>
      </c>
      <c r="G2780" s="2">
        <v>37.299999999999997</v>
      </c>
      <c r="H2780" s="2" t="s">
        <v>19</v>
      </c>
      <c r="I2780" s="2">
        <f t="shared" si="86"/>
        <v>1</v>
      </c>
      <c r="J2780" s="2" t="str">
        <f t="shared" si="87"/>
        <v/>
      </c>
      <c r="K2780" s="2">
        <v>2014</v>
      </c>
      <c r="L2780" s="2" t="s">
        <v>21</v>
      </c>
    </row>
    <row r="2781" spans="1:12" x14ac:dyDescent="0.2">
      <c r="A2781" s="1" t="s">
        <v>205</v>
      </c>
      <c r="B2781" s="2" t="s">
        <v>1193</v>
      </c>
      <c r="C2781" s="2" t="s">
        <v>15</v>
      </c>
      <c r="D2781" s="2" t="s">
        <v>1194</v>
      </c>
      <c r="E2781" s="2" t="s">
        <v>395</v>
      </c>
      <c r="F2781" s="2">
        <v>62.7</v>
      </c>
      <c r="G2781" s="2">
        <v>37.299999999999997</v>
      </c>
      <c r="H2781" s="2" t="s">
        <v>19</v>
      </c>
      <c r="I2781" s="2">
        <f t="shared" si="86"/>
        <v>1</v>
      </c>
      <c r="J2781" s="2" t="str">
        <f t="shared" si="87"/>
        <v/>
      </c>
      <c r="K2781" s="2">
        <v>2002</v>
      </c>
      <c r="L2781" s="2" t="s">
        <v>21</v>
      </c>
    </row>
    <row r="2782" spans="1:12" x14ac:dyDescent="0.2">
      <c r="A2782" s="1" t="s">
        <v>205</v>
      </c>
      <c r="B2782" s="2" t="s">
        <v>1581</v>
      </c>
      <c r="C2782" s="2" t="s">
        <v>15</v>
      </c>
      <c r="D2782" s="2" t="s">
        <v>4628</v>
      </c>
      <c r="E2782" s="2" t="s">
        <v>3438</v>
      </c>
      <c r="F2782" s="2">
        <v>62.7</v>
      </c>
      <c r="G2782" s="2">
        <v>37.299999999999997</v>
      </c>
      <c r="H2782" s="2" t="s">
        <v>26</v>
      </c>
      <c r="I2782" s="2" t="str">
        <f t="shared" si="86"/>
        <v/>
      </c>
      <c r="J2782" s="2">
        <f t="shared" si="87"/>
        <v>1</v>
      </c>
      <c r="K2782" s="2">
        <v>2004</v>
      </c>
      <c r="L2782" s="2" t="s">
        <v>49</v>
      </c>
    </row>
    <row r="2783" spans="1:12" x14ac:dyDescent="0.2">
      <c r="A2783" s="1" t="s">
        <v>177</v>
      </c>
      <c r="B2783" s="2" t="s">
        <v>252</v>
      </c>
      <c r="C2783" s="2" t="s">
        <v>24</v>
      </c>
      <c r="D2783" s="4">
        <v>2000000</v>
      </c>
      <c r="E2783" s="2" t="s">
        <v>144</v>
      </c>
      <c r="F2783" s="2">
        <v>62.7</v>
      </c>
      <c r="G2783" s="2">
        <v>37.299999999999997</v>
      </c>
      <c r="H2783" s="2" t="s">
        <v>26</v>
      </c>
      <c r="I2783" s="2" t="str">
        <f t="shared" si="86"/>
        <v/>
      </c>
      <c r="J2783" s="2">
        <f t="shared" si="87"/>
        <v>1</v>
      </c>
      <c r="K2783" s="2">
        <v>2012</v>
      </c>
      <c r="L2783" s="2" t="s">
        <v>49</v>
      </c>
    </row>
    <row r="2784" spans="1:12" x14ac:dyDescent="0.2">
      <c r="A2784" s="1" t="s">
        <v>40</v>
      </c>
      <c r="B2784" s="2" t="s">
        <v>41</v>
      </c>
      <c r="C2784" s="2" t="s">
        <v>15</v>
      </c>
      <c r="D2784" s="2" t="s">
        <v>2856</v>
      </c>
      <c r="E2784" s="2" t="s">
        <v>2175</v>
      </c>
      <c r="F2784" s="2">
        <v>62.7</v>
      </c>
      <c r="G2784" s="2">
        <v>37.299999999999997</v>
      </c>
      <c r="H2784" s="2" t="s">
        <v>19</v>
      </c>
      <c r="I2784" s="2">
        <f t="shared" si="86"/>
        <v>1</v>
      </c>
      <c r="J2784" s="2" t="str">
        <f t="shared" si="87"/>
        <v/>
      </c>
      <c r="K2784" s="2">
        <v>2016</v>
      </c>
      <c r="L2784" s="2" t="s">
        <v>21</v>
      </c>
    </row>
    <row r="2785" spans="1:12" x14ac:dyDescent="0.2">
      <c r="A2785" s="1" t="s">
        <v>13</v>
      </c>
      <c r="B2785" s="2" t="s">
        <v>4241</v>
      </c>
      <c r="C2785" s="2" t="s">
        <v>24</v>
      </c>
      <c r="D2785" s="4">
        <v>47000000</v>
      </c>
      <c r="E2785" s="2" t="s">
        <v>3438</v>
      </c>
      <c r="F2785" s="2">
        <v>62.7</v>
      </c>
      <c r="G2785" s="2">
        <v>37.299999999999997</v>
      </c>
      <c r="H2785" s="2" t="s">
        <v>19</v>
      </c>
      <c r="I2785" s="2">
        <f t="shared" si="86"/>
        <v>1</v>
      </c>
      <c r="J2785" s="2" t="str">
        <f t="shared" si="87"/>
        <v/>
      </c>
      <c r="K2785" s="2">
        <v>2012</v>
      </c>
      <c r="L2785" s="2" t="s">
        <v>49</v>
      </c>
    </row>
    <row r="2786" spans="1:12" x14ac:dyDescent="0.2">
      <c r="A2786" s="1" t="s">
        <v>13</v>
      </c>
      <c r="B2786" s="2" t="s">
        <v>3897</v>
      </c>
      <c r="C2786" s="2" t="s">
        <v>24</v>
      </c>
      <c r="D2786" s="4">
        <v>68000000</v>
      </c>
      <c r="E2786" s="2" t="s">
        <v>3438</v>
      </c>
      <c r="F2786" s="2">
        <v>62.7</v>
      </c>
      <c r="G2786" s="2">
        <v>37.299999999999997</v>
      </c>
      <c r="H2786" s="2" t="s">
        <v>19</v>
      </c>
      <c r="I2786" s="2">
        <f t="shared" si="86"/>
        <v>1</v>
      </c>
      <c r="J2786" s="2" t="str">
        <f t="shared" si="87"/>
        <v/>
      </c>
      <c r="K2786" s="2">
        <v>2002</v>
      </c>
      <c r="L2786" s="2" t="s">
        <v>49</v>
      </c>
    </row>
    <row r="2787" spans="1:12" x14ac:dyDescent="0.2">
      <c r="A2787" s="1" t="s">
        <v>290</v>
      </c>
      <c r="B2787" s="2" t="s">
        <v>4535</v>
      </c>
      <c r="C2787" s="2" t="s">
        <v>24</v>
      </c>
      <c r="D2787" s="4">
        <v>9800000</v>
      </c>
      <c r="E2787" s="2" t="s">
        <v>3438</v>
      </c>
      <c r="F2787" s="2">
        <v>62.7</v>
      </c>
      <c r="G2787" s="2">
        <v>37.299999999999997</v>
      </c>
      <c r="H2787" s="2" t="s">
        <v>19</v>
      </c>
      <c r="I2787" s="2">
        <f t="shared" si="86"/>
        <v>1</v>
      </c>
      <c r="J2787" s="2" t="str">
        <f t="shared" si="87"/>
        <v/>
      </c>
      <c r="K2787" s="2">
        <v>2006</v>
      </c>
      <c r="L2787" s="2" t="s">
        <v>49</v>
      </c>
    </row>
    <row r="2788" spans="1:12" x14ac:dyDescent="0.2">
      <c r="A2788" s="1" t="s">
        <v>374</v>
      </c>
      <c r="B2788" s="2" t="s">
        <v>443</v>
      </c>
      <c r="C2788" s="2" t="s">
        <v>42</v>
      </c>
      <c r="D2788" s="2" t="s">
        <v>728</v>
      </c>
      <c r="E2788" s="2" t="s">
        <v>395</v>
      </c>
      <c r="F2788" s="2">
        <v>62.7</v>
      </c>
      <c r="G2788" s="2">
        <v>37.299999999999997</v>
      </c>
      <c r="H2788" s="2" t="s">
        <v>19</v>
      </c>
      <c r="I2788" s="2">
        <f t="shared" si="86"/>
        <v>1</v>
      </c>
      <c r="J2788" s="2" t="str">
        <f t="shared" si="87"/>
        <v/>
      </c>
      <c r="K2788" s="2">
        <v>2010</v>
      </c>
      <c r="L2788" s="2" t="s">
        <v>21</v>
      </c>
    </row>
    <row r="2789" spans="1:12" x14ac:dyDescent="0.2">
      <c r="A2789" s="1" t="s">
        <v>22</v>
      </c>
      <c r="B2789" s="2" t="s">
        <v>4020</v>
      </c>
      <c r="C2789" s="2" t="s">
        <v>24</v>
      </c>
      <c r="D2789" s="4">
        <v>40000000</v>
      </c>
      <c r="E2789" s="2" t="s">
        <v>3438</v>
      </c>
      <c r="F2789" s="2">
        <v>62.7</v>
      </c>
      <c r="G2789" s="2">
        <v>37.299999999999997</v>
      </c>
      <c r="H2789" s="2" t="s">
        <v>19</v>
      </c>
      <c r="I2789" s="2">
        <f t="shared" si="86"/>
        <v>1</v>
      </c>
      <c r="J2789" s="2" t="str">
        <f t="shared" si="87"/>
        <v/>
      </c>
      <c r="K2789" s="2">
        <v>2012</v>
      </c>
      <c r="L2789" s="2" t="s">
        <v>21</v>
      </c>
    </row>
    <row r="2790" spans="1:12" x14ac:dyDescent="0.2">
      <c r="A2790" s="1" t="s">
        <v>363</v>
      </c>
      <c r="B2790" s="2" t="s">
        <v>2508</v>
      </c>
      <c r="C2790" s="2" t="s">
        <v>15</v>
      </c>
      <c r="D2790" s="2" t="s">
        <v>5468</v>
      </c>
      <c r="E2790" s="2" t="s">
        <v>4991</v>
      </c>
      <c r="F2790" s="2">
        <v>62.7</v>
      </c>
      <c r="G2790" s="2">
        <v>37.299999999999997</v>
      </c>
      <c r="H2790" s="2" t="s">
        <v>26</v>
      </c>
      <c r="I2790" s="2" t="str">
        <f t="shared" si="86"/>
        <v/>
      </c>
      <c r="J2790" s="2">
        <f t="shared" si="87"/>
        <v>1</v>
      </c>
      <c r="K2790" s="2">
        <v>2004</v>
      </c>
      <c r="L2790" s="2" t="s">
        <v>21</v>
      </c>
    </row>
    <row r="2791" spans="1:12" x14ac:dyDescent="0.2">
      <c r="A2791" s="1" t="s">
        <v>363</v>
      </c>
      <c r="B2791" s="2" t="s">
        <v>1674</v>
      </c>
      <c r="C2791" s="2" t="s">
        <v>24</v>
      </c>
      <c r="D2791" s="2" t="s">
        <v>5779</v>
      </c>
      <c r="E2791" s="2" t="s">
        <v>5777</v>
      </c>
      <c r="F2791" s="2">
        <v>62.7</v>
      </c>
      <c r="G2791" s="2">
        <v>37.299999999999997</v>
      </c>
      <c r="H2791" s="2" t="s">
        <v>19</v>
      </c>
      <c r="I2791" s="2">
        <f t="shared" si="86"/>
        <v>1</v>
      </c>
      <c r="J2791" s="2" t="str">
        <f t="shared" si="87"/>
        <v/>
      </c>
      <c r="K2791" s="2">
        <v>2010</v>
      </c>
      <c r="L2791" s="2" t="s">
        <v>21</v>
      </c>
    </row>
    <row r="2792" spans="1:12" x14ac:dyDescent="0.2">
      <c r="A2792" s="1" t="s">
        <v>52</v>
      </c>
      <c r="B2792" s="2" t="s">
        <v>4022</v>
      </c>
      <c r="C2792" s="2" t="s">
        <v>24</v>
      </c>
      <c r="D2792" s="4">
        <v>69000000</v>
      </c>
      <c r="E2792" s="2" t="s">
        <v>3438</v>
      </c>
      <c r="F2792" s="2">
        <v>62.7</v>
      </c>
      <c r="G2792" s="2">
        <v>37.299999999999997</v>
      </c>
      <c r="H2792" s="2" t="s">
        <v>19</v>
      </c>
      <c r="I2792" s="2">
        <f t="shared" si="86"/>
        <v>1</v>
      </c>
      <c r="J2792" s="2" t="str">
        <f t="shared" si="87"/>
        <v/>
      </c>
      <c r="K2792" s="2">
        <v>2002</v>
      </c>
      <c r="L2792" s="2" t="s">
        <v>21</v>
      </c>
    </row>
    <row r="2793" spans="1:12" x14ac:dyDescent="0.2">
      <c r="A2793" s="1" t="s">
        <v>23</v>
      </c>
      <c r="B2793" s="2" t="s">
        <v>23</v>
      </c>
      <c r="C2793" s="2" t="s">
        <v>24</v>
      </c>
      <c r="D2793" s="2">
        <v>1500000000</v>
      </c>
      <c r="E2793" s="2" t="s">
        <v>4810</v>
      </c>
      <c r="F2793" s="2">
        <v>62.7</v>
      </c>
      <c r="G2793" s="2">
        <v>37.299999999999997</v>
      </c>
      <c r="H2793" s="2" t="s">
        <v>19</v>
      </c>
      <c r="I2793" s="2">
        <f t="shared" si="86"/>
        <v>1</v>
      </c>
      <c r="J2793" s="2" t="str">
        <f t="shared" si="87"/>
        <v/>
      </c>
      <c r="K2793" s="2">
        <v>2018</v>
      </c>
      <c r="L2793" s="2" t="s">
        <v>21</v>
      </c>
    </row>
    <row r="2794" spans="1:12" x14ac:dyDescent="0.2">
      <c r="A2794" s="1" t="s">
        <v>943</v>
      </c>
      <c r="B2794" s="2" t="s">
        <v>944</v>
      </c>
      <c r="C2794" s="2" t="s">
        <v>15</v>
      </c>
      <c r="D2794" s="2" t="s">
        <v>2467</v>
      </c>
      <c r="E2794" s="2" t="s">
        <v>2175</v>
      </c>
      <c r="F2794" s="2">
        <v>62.75</v>
      </c>
      <c r="G2794" s="2">
        <v>37.25</v>
      </c>
      <c r="H2794" s="2" t="s">
        <v>19</v>
      </c>
      <c r="I2794" s="2">
        <f t="shared" si="86"/>
        <v>1</v>
      </c>
      <c r="J2794" s="2" t="str">
        <f t="shared" si="87"/>
        <v/>
      </c>
      <c r="K2794" s="2">
        <v>2018</v>
      </c>
      <c r="L2794" s="2" t="s">
        <v>21</v>
      </c>
    </row>
    <row r="2795" spans="1:12" x14ac:dyDescent="0.2">
      <c r="A2795" s="1" t="s">
        <v>137</v>
      </c>
      <c r="B2795" s="2" t="s">
        <v>3481</v>
      </c>
      <c r="C2795" s="2" t="s">
        <v>24</v>
      </c>
      <c r="D2795" s="2">
        <v>63100000</v>
      </c>
      <c r="E2795" s="2" t="s">
        <v>3438</v>
      </c>
      <c r="F2795" s="2">
        <v>62.75</v>
      </c>
      <c r="G2795" s="2">
        <v>37.25</v>
      </c>
      <c r="H2795" s="2" t="s">
        <v>19</v>
      </c>
      <c r="I2795" s="2">
        <f t="shared" si="86"/>
        <v>1</v>
      </c>
      <c r="J2795" s="2" t="str">
        <f t="shared" si="87"/>
        <v/>
      </c>
      <c r="K2795" s="2">
        <v>2018</v>
      </c>
      <c r="L2795" s="2" t="s">
        <v>49</v>
      </c>
    </row>
    <row r="2796" spans="1:12" x14ac:dyDescent="0.2">
      <c r="A2796" s="1" t="s">
        <v>60</v>
      </c>
      <c r="B2796" s="2" t="s">
        <v>3718</v>
      </c>
      <c r="C2796" s="2" t="s">
        <v>24</v>
      </c>
      <c r="D2796" s="2">
        <v>90000000</v>
      </c>
      <c r="E2796" s="2" t="s">
        <v>3438</v>
      </c>
      <c r="F2796" s="2">
        <v>62.77</v>
      </c>
      <c r="G2796" s="2">
        <v>37.229999999999997</v>
      </c>
      <c r="H2796" s="2" t="s">
        <v>19</v>
      </c>
      <c r="I2796" s="2">
        <f t="shared" si="86"/>
        <v>1</v>
      </c>
      <c r="J2796" s="2" t="str">
        <f t="shared" si="87"/>
        <v/>
      </c>
      <c r="K2796" s="2">
        <v>2018</v>
      </c>
      <c r="L2796" s="2" t="s">
        <v>21</v>
      </c>
    </row>
    <row r="2797" spans="1:12" x14ac:dyDescent="0.2">
      <c r="A2797" s="1" t="s">
        <v>391</v>
      </c>
      <c r="B2797" s="2" t="s">
        <v>446</v>
      </c>
      <c r="C2797" s="2" t="s">
        <v>15</v>
      </c>
      <c r="D2797" s="2" t="s">
        <v>1141</v>
      </c>
      <c r="E2797" s="2" t="s">
        <v>395</v>
      </c>
      <c r="F2797" s="2">
        <v>62.8</v>
      </c>
      <c r="G2797" s="2">
        <v>37.200000000000003</v>
      </c>
      <c r="H2797" s="2" t="s">
        <v>19</v>
      </c>
      <c r="I2797" s="2">
        <f t="shared" si="86"/>
        <v>1</v>
      </c>
      <c r="J2797" s="2" t="str">
        <f t="shared" si="87"/>
        <v/>
      </c>
      <c r="K2797" s="2">
        <v>2004</v>
      </c>
      <c r="L2797" s="2" t="s">
        <v>49</v>
      </c>
    </row>
    <row r="2798" spans="1:12" x14ac:dyDescent="0.2">
      <c r="A2798" s="1" t="s">
        <v>141</v>
      </c>
      <c r="B2798" s="2" t="s">
        <v>368</v>
      </c>
      <c r="C2798" s="2" t="s">
        <v>15</v>
      </c>
      <c r="D2798" s="2" t="s">
        <v>1951</v>
      </c>
      <c r="E2798" s="2" t="s">
        <v>1811</v>
      </c>
      <c r="F2798" s="2">
        <v>62.8</v>
      </c>
      <c r="G2798" s="2">
        <v>37.200000000000003</v>
      </c>
      <c r="H2798" s="2" t="s">
        <v>26</v>
      </c>
      <c r="I2798" s="2" t="str">
        <f t="shared" si="86"/>
        <v/>
      </c>
      <c r="J2798" s="2">
        <f t="shared" si="87"/>
        <v>1</v>
      </c>
      <c r="K2798" s="2">
        <v>1990</v>
      </c>
      <c r="L2798" s="2" t="s">
        <v>21</v>
      </c>
    </row>
    <row r="2799" spans="1:12" x14ac:dyDescent="0.2">
      <c r="A2799" s="1" t="s">
        <v>205</v>
      </c>
      <c r="B2799" s="2" t="s">
        <v>3530</v>
      </c>
      <c r="C2799" s="2" t="s">
        <v>24</v>
      </c>
      <c r="D2799" s="4">
        <v>56500000</v>
      </c>
      <c r="E2799" s="2" t="s">
        <v>3438</v>
      </c>
      <c r="F2799" s="2">
        <v>62.8</v>
      </c>
      <c r="G2799" s="2">
        <v>37.200000000000003</v>
      </c>
      <c r="H2799" s="2" t="s">
        <v>19</v>
      </c>
      <c r="I2799" s="2">
        <f t="shared" si="86"/>
        <v>1</v>
      </c>
      <c r="J2799" s="2" t="str">
        <f t="shared" si="87"/>
        <v/>
      </c>
      <c r="K2799" s="2">
        <v>2012</v>
      </c>
      <c r="L2799" s="2" t="s">
        <v>21</v>
      </c>
    </row>
    <row r="2800" spans="1:12" x14ac:dyDescent="0.2">
      <c r="A2800" s="1" t="s">
        <v>60</v>
      </c>
      <c r="B2800" s="2" t="s">
        <v>1587</v>
      </c>
      <c r="C2800" s="2" t="s">
        <v>24</v>
      </c>
      <c r="D2800" s="4">
        <v>12000000</v>
      </c>
      <c r="E2800" s="2" t="s">
        <v>3438</v>
      </c>
      <c r="F2800" s="2">
        <v>62.8</v>
      </c>
      <c r="G2800" s="2">
        <v>37.200000000000003</v>
      </c>
      <c r="H2800" s="2" t="s">
        <v>19</v>
      </c>
      <c r="I2800" s="2">
        <f t="shared" si="86"/>
        <v>1</v>
      </c>
      <c r="J2800" s="2" t="str">
        <f t="shared" si="87"/>
        <v/>
      </c>
      <c r="K2800" s="2">
        <v>2002</v>
      </c>
      <c r="L2800" s="2" t="s">
        <v>21</v>
      </c>
    </row>
    <row r="2801" spans="1:12" x14ac:dyDescent="0.2">
      <c r="A2801" s="1" t="s">
        <v>13</v>
      </c>
      <c r="B2801" s="2" t="s">
        <v>4175</v>
      </c>
      <c r="C2801" s="2" t="s">
        <v>24</v>
      </c>
      <c r="D2801" s="4">
        <v>63500000</v>
      </c>
      <c r="E2801" s="2" t="s">
        <v>3438</v>
      </c>
      <c r="F2801" s="2">
        <v>62.9</v>
      </c>
      <c r="G2801" s="2">
        <v>37.200000000000003</v>
      </c>
      <c r="H2801" s="2" t="s">
        <v>19</v>
      </c>
      <c r="I2801" s="2">
        <f t="shared" si="86"/>
        <v>1</v>
      </c>
      <c r="J2801" s="2" t="str">
        <f t="shared" si="87"/>
        <v/>
      </c>
      <c r="K2801" s="2">
        <v>2008</v>
      </c>
      <c r="L2801" s="2" t="s">
        <v>21</v>
      </c>
    </row>
    <row r="2802" spans="1:12" x14ac:dyDescent="0.2">
      <c r="A2802" s="1" t="s">
        <v>66</v>
      </c>
      <c r="B2802" s="2" t="s">
        <v>2896</v>
      </c>
      <c r="C2802" s="2" t="s">
        <v>15</v>
      </c>
      <c r="D2802" s="2" t="s">
        <v>384</v>
      </c>
      <c r="E2802" s="2" t="s">
        <v>2175</v>
      </c>
      <c r="F2802" s="2">
        <v>62.8</v>
      </c>
      <c r="G2802" s="2">
        <v>37.200000000000003</v>
      </c>
      <c r="H2802" s="2" t="s">
        <v>26</v>
      </c>
      <c r="I2802" s="2" t="str">
        <f t="shared" si="86"/>
        <v/>
      </c>
      <c r="J2802" s="2">
        <f t="shared" si="87"/>
        <v>1</v>
      </c>
      <c r="K2802" s="2">
        <v>1994</v>
      </c>
      <c r="L2802" s="2" t="s">
        <v>21</v>
      </c>
    </row>
    <row r="2803" spans="1:12" x14ac:dyDescent="0.2">
      <c r="A2803" s="1" t="s">
        <v>66</v>
      </c>
      <c r="B2803" s="2" t="s">
        <v>3666</v>
      </c>
      <c r="C2803" s="2" t="s">
        <v>15</v>
      </c>
      <c r="D2803" s="2" t="s">
        <v>4675</v>
      </c>
      <c r="E2803" s="2" t="s">
        <v>3438</v>
      </c>
      <c r="F2803" s="2">
        <v>62.8</v>
      </c>
      <c r="G2803" s="2">
        <v>37.200000000000003</v>
      </c>
      <c r="H2803" s="2" t="s">
        <v>26</v>
      </c>
      <c r="I2803" s="2" t="str">
        <f t="shared" si="86"/>
        <v/>
      </c>
      <c r="J2803" s="2">
        <f t="shared" si="87"/>
        <v>1</v>
      </c>
      <c r="K2803" s="2">
        <v>2003</v>
      </c>
      <c r="L2803" s="2" t="s">
        <v>36</v>
      </c>
    </row>
    <row r="2804" spans="1:12" x14ac:dyDescent="0.2">
      <c r="A2804" s="1" t="s">
        <v>290</v>
      </c>
      <c r="B2804" s="2" t="s">
        <v>291</v>
      </c>
      <c r="C2804" s="2" t="s">
        <v>42</v>
      </c>
      <c r="D2804" s="2" t="s">
        <v>1654</v>
      </c>
      <c r="E2804" s="2" t="s">
        <v>1625</v>
      </c>
      <c r="F2804" s="2">
        <v>62.8</v>
      </c>
      <c r="G2804" s="2">
        <v>37.200000000000003</v>
      </c>
      <c r="H2804" s="2" t="s">
        <v>26</v>
      </c>
      <c r="I2804" s="2" t="str">
        <f t="shared" si="86"/>
        <v/>
      </c>
      <c r="J2804" s="2">
        <f t="shared" si="87"/>
        <v>1</v>
      </c>
      <c r="K2804" s="2">
        <v>2006</v>
      </c>
      <c r="L2804" s="2" t="s">
        <v>49</v>
      </c>
    </row>
    <row r="2805" spans="1:12" x14ac:dyDescent="0.2">
      <c r="A2805" s="1" t="s">
        <v>137</v>
      </c>
      <c r="B2805" s="2" t="s">
        <v>1371</v>
      </c>
      <c r="C2805" s="2" t="s">
        <v>15</v>
      </c>
      <c r="D2805" s="2" t="s">
        <v>4952</v>
      </c>
      <c r="E2805" s="2" t="s">
        <v>4917</v>
      </c>
      <c r="F2805" s="2">
        <v>62.8</v>
      </c>
      <c r="G2805" s="2">
        <v>37.200000000000003</v>
      </c>
      <c r="H2805" s="2" t="s">
        <v>26</v>
      </c>
      <c r="I2805" s="2" t="str">
        <f t="shared" si="86"/>
        <v/>
      </c>
      <c r="J2805" s="2">
        <f t="shared" si="87"/>
        <v>1</v>
      </c>
      <c r="K2805" s="2">
        <v>2000</v>
      </c>
      <c r="L2805" s="2" t="s">
        <v>21</v>
      </c>
    </row>
    <row r="2806" spans="1:12" x14ac:dyDescent="0.2">
      <c r="A2806" s="1" t="s">
        <v>22</v>
      </c>
      <c r="B2806" s="2" t="s">
        <v>5701</v>
      </c>
      <c r="C2806" s="2" t="s">
        <v>24</v>
      </c>
      <c r="D2806" s="4">
        <v>190000000</v>
      </c>
      <c r="E2806" s="2" t="s">
        <v>5690</v>
      </c>
      <c r="F2806" s="2">
        <v>62.8</v>
      </c>
      <c r="G2806" s="2">
        <v>37.200000000000003</v>
      </c>
      <c r="H2806" s="2" t="s">
        <v>19</v>
      </c>
      <c r="I2806" s="2">
        <f t="shared" si="86"/>
        <v>1</v>
      </c>
      <c r="J2806" s="2" t="str">
        <f t="shared" si="87"/>
        <v/>
      </c>
      <c r="K2806" s="2">
        <v>2002</v>
      </c>
      <c r="L2806" s="2" t="s">
        <v>21</v>
      </c>
    </row>
    <row r="2807" spans="1:12" x14ac:dyDescent="0.2">
      <c r="A2807" s="1" t="s">
        <v>363</v>
      </c>
      <c r="B2807" s="2" t="s">
        <v>3672</v>
      </c>
      <c r="C2807" s="2" t="s">
        <v>24</v>
      </c>
      <c r="D2807" s="4">
        <v>60000000</v>
      </c>
      <c r="E2807" s="2" t="s">
        <v>3438</v>
      </c>
      <c r="F2807" s="2">
        <v>62.8</v>
      </c>
      <c r="G2807" s="2">
        <v>37.200000000000003</v>
      </c>
      <c r="H2807" s="2" t="s">
        <v>19</v>
      </c>
      <c r="I2807" s="2">
        <f t="shared" si="86"/>
        <v>1</v>
      </c>
      <c r="J2807" s="2" t="str">
        <f t="shared" si="87"/>
        <v/>
      </c>
      <c r="K2807" s="2">
        <v>2002</v>
      </c>
      <c r="L2807" s="2" t="s">
        <v>49</v>
      </c>
    </row>
    <row r="2808" spans="1:12" x14ac:dyDescent="0.2">
      <c r="A2808" s="1" t="s">
        <v>217</v>
      </c>
      <c r="B2808" s="2" t="s">
        <v>217</v>
      </c>
      <c r="C2808" s="2" t="s">
        <v>1230</v>
      </c>
      <c r="D2808" s="2" t="s">
        <v>1927</v>
      </c>
      <c r="E2808" s="2" t="s">
        <v>1811</v>
      </c>
      <c r="F2808" s="2">
        <v>62.8</v>
      </c>
      <c r="G2808" s="2">
        <v>37.200000000000003</v>
      </c>
      <c r="H2808" s="2" t="s">
        <v>19</v>
      </c>
      <c r="I2808" s="2">
        <f t="shared" si="86"/>
        <v>1</v>
      </c>
      <c r="J2808" s="2" t="str">
        <f t="shared" si="87"/>
        <v/>
      </c>
      <c r="K2808" s="2">
        <v>1996</v>
      </c>
      <c r="L2808" s="2" t="s">
        <v>21</v>
      </c>
    </row>
    <row r="2809" spans="1:12" x14ac:dyDescent="0.2">
      <c r="A2809" s="1" t="s">
        <v>69</v>
      </c>
      <c r="B2809" s="2" t="s">
        <v>2070</v>
      </c>
      <c r="C2809" s="2" t="s">
        <v>15</v>
      </c>
      <c r="D2809" s="2" t="s">
        <v>3410</v>
      </c>
      <c r="E2809" s="2" t="s">
        <v>3376</v>
      </c>
      <c r="F2809" s="2">
        <v>62.8</v>
      </c>
      <c r="G2809" s="2">
        <v>37.200000000000003</v>
      </c>
      <c r="H2809" s="2" t="s">
        <v>26</v>
      </c>
      <c r="I2809" s="2" t="str">
        <f t="shared" si="86"/>
        <v/>
      </c>
      <c r="J2809" s="2">
        <f t="shared" si="87"/>
        <v>1</v>
      </c>
      <c r="K2809" s="2">
        <v>1998</v>
      </c>
      <c r="L2809" s="2" t="s">
        <v>49</v>
      </c>
    </row>
    <row r="2810" spans="1:12" x14ac:dyDescent="0.2">
      <c r="A2810" s="1" t="s">
        <v>108</v>
      </c>
      <c r="B2810" s="2" t="s">
        <v>3965</v>
      </c>
      <c r="C2810" s="2" t="s">
        <v>24</v>
      </c>
      <c r="D2810" s="4">
        <v>50000000</v>
      </c>
      <c r="E2810" s="2" t="s">
        <v>3438</v>
      </c>
      <c r="F2810" s="2">
        <v>62.8</v>
      </c>
      <c r="G2810" s="2">
        <v>37.200000000000003</v>
      </c>
      <c r="H2810" s="2" t="s">
        <v>19</v>
      </c>
      <c r="I2810" s="2">
        <f t="shared" si="86"/>
        <v>1</v>
      </c>
      <c r="J2810" s="2" t="str">
        <f t="shared" si="87"/>
        <v/>
      </c>
      <c r="K2810" s="2">
        <v>2008</v>
      </c>
      <c r="L2810" s="2" t="s">
        <v>49</v>
      </c>
    </row>
    <row r="2811" spans="1:12" x14ac:dyDescent="0.2">
      <c r="A2811" s="1" t="s">
        <v>108</v>
      </c>
      <c r="B2811" s="2" t="s">
        <v>5153</v>
      </c>
      <c r="C2811" s="2" t="s">
        <v>15</v>
      </c>
      <c r="D2811" s="2" t="s">
        <v>5315</v>
      </c>
      <c r="E2811" s="2" t="s">
        <v>4991</v>
      </c>
      <c r="F2811" s="2">
        <v>62.8</v>
      </c>
      <c r="G2811" s="2">
        <v>37.200000000000003</v>
      </c>
      <c r="H2811" s="2" t="s">
        <v>26</v>
      </c>
      <c r="I2811" s="2" t="str">
        <f t="shared" si="86"/>
        <v/>
      </c>
      <c r="J2811" s="2">
        <f t="shared" si="87"/>
        <v>1</v>
      </c>
      <c r="K2811" s="2">
        <v>2012</v>
      </c>
      <c r="L2811" s="2" t="s">
        <v>21</v>
      </c>
    </row>
    <row r="2812" spans="1:12" x14ac:dyDescent="0.2">
      <c r="A2812" s="1" t="s">
        <v>220</v>
      </c>
      <c r="B2812" s="2" t="s">
        <v>5488</v>
      </c>
      <c r="C2812" s="2" t="s">
        <v>15</v>
      </c>
      <c r="D2812" s="2" t="s">
        <v>5513</v>
      </c>
      <c r="E2812" s="2" t="s">
        <v>4991</v>
      </c>
      <c r="F2812" s="2">
        <v>62.8</v>
      </c>
      <c r="G2812" s="2">
        <v>37.200000000000003</v>
      </c>
      <c r="H2812" s="2" t="s">
        <v>26</v>
      </c>
      <c r="I2812" s="2" t="str">
        <f t="shared" si="86"/>
        <v/>
      </c>
      <c r="J2812" s="2">
        <f t="shared" si="87"/>
        <v>1</v>
      </c>
      <c r="K2812" s="2">
        <v>2004</v>
      </c>
      <c r="L2812" s="2" t="s">
        <v>49</v>
      </c>
    </row>
    <row r="2813" spans="1:12" x14ac:dyDescent="0.2">
      <c r="A2813" s="1" t="s">
        <v>69</v>
      </c>
      <c r="B2813" s="2" t="s">
        <v>448</v>
      </c>
      <c r="C2813" s="2" t="s">
        <v>15</v>
      </c>
      <c r="D2813" s="2" t="s">
        <v>3333</v>
      </c>
      <c r="E2813" s="2" t="s">
        <v>3315</v>
      </c>
      <c r="F2813" s="2">
        <v>62.85</v>
      </c>
      <c r="G2813" s="2">
        <v>37.15</v>
      </c>
      <c r="H2813" s="2" t="s">
        <v>19</v>
      </c>
      <c r="I2813" s="2">
        <f t="shared" si="86"/>
        <v>1</v>
      </c>
      <c r="J2813" s="2" t="str">
        <f t="shared" si="87"/>
        <v/>
      </c>
      <c r="K2813" s="2">
        <v>2013</v>
      </c>
      <c r="L2813" s="2" t="s">
        <v>36</v>
      </c>
    </row>
    <row r="2814" spans="1:12" x14ac:dyDescent="0.2">
      <c r="A2814" s="1" t="s">
        <v>374</v>
      </c>
      <c r="B2814" s="2" t="s">
        <v>2160</v>
      </c>
      <c r="C2814" s="2" t="s">
        <v>24</v>
      </c>
      <c r="D2814" s="2">
        <v>13750000</v>
      </c>
      <c r="E2814" s="2" t="s">
        <v>3438</v>
      </c>
      <c r="F2814" s="2">
        <v>62.86</v>
      </c>
      <c r="G2814" s="2">
        <v>37.14</v>
      </c>
      <c r="H2814" s="2" t="s">
        <v>19</v>
      </c>
      <c r="I2814" s="2">
        <f t="shared" si="86"/>
        <v>1</v>
      </c>
      <c r="J2814" s="2" t="str">
        <f t="shared" si="87"/>
        <v/>
      </c>
      <c r="K2814" s="2">
        <v>2020</v>
      </c>
      <c r="L2814" s="2" t="s">
        <v>21</v>
      </c>
    </row>
    <row r="2815" spans="1:12" x14ac:dyDescent="0.2">
      <c r="A2815" s="1" t="s">
        <v>280</v>
      </c>
      <c r="B2815" s="2" t="s">
        <v>3593</v>
      </c>
      <c r="C2815" s="2" t="s">
        <v>24</v>
      </c>
      <c r="D2815" s="2">
        <v>11000000</v>
      </c>
      <c r="E2815" s="2" t="s">
        <v>3438</v>
      </c>
      <c r="F2815" s="2">
        <v>62.87</v>
      </c>
      <c r="G2815" s="2">
        <v>37.130000000000003</v>
      </c>
      <c r="H2815" s="2" t="s">
        <v>19</v>
      </c>
      <c r="I2815" s="2">
        <f t="shared" si="86"/>
        <v>1</v>
      </c>
      <c r="J2815" s="2" t="str">
        <f t="shared" si="87"/>
        <v/>
      </c>
      <c r="K2815" s="2">
        <v>2020</v>
      </c>
      <c r="L2815" s="2" t="s">
        <v>49</v>
      </c>
    </row>
    <row r="2816" spans="1:12" x14ac:dyDescent="0.2">
      <c r="A2816" s="1" t="s">
        <v>242</v>
      </c>
      <c r="B2816" s="2" t="s">
        <v>243</v>
      </c>
      <c r="C2816" s="2" t="s">
        <v>15</v>
      </c>
      <c r="D2816" s="2" t="s">
        <v>3396</v>
      </c>
      <c r="E2816" s="2" t="s">
        <v>3376</v>
      </c>
      <c r="F2816" s="2">
        <v>62.9</v>
      </c>
      <c r="G2816" s="2">
        <v>37.1</v>
      </c>
      <c r="H2816" s="2" t="s">
        <v>26</v>
      </c>
      <c r="I2816" s="2" t="str">
        <f t="shared" si="86"/>
        <v/>
      </c>
      <c r="J2816" s="2">
        <f t="shared" si="87"/>
        <v>1</v>
      </c>
      <c r="K2816" s="2">
        <v>2000</v>
      </c>
      <c r="L2816" s="2" t="s">
        <v>21</v>
      </c>
    </row>
    <row r="2817" spans="1:12" x14ac:dyDescent="0.2">
      <c r="A2817" s="1" t="s">
        <v>242</v>
      </c>
      <c r="B2817" s="2" t="s">
        <v>2145</v>
      </c>
      <c r="C2817" s="2" t="s">
        <v>15</v>
      </c>
      <c r="D2817" s="2" t="s">
        <v>4244</v>
      </c>
      <c r="E2817" s="2" t="s">
        <v>3438</v>
      </c>
      <c r="F2817" s="2">
        <v>62.9</v>
      </c>
      <c r="G2817" s="2">
        <v>37.1</v>
      </c>
      <c r="H2817" s="2" t="s">
        <v>26</v>
      </c>
      <c r="I2817" s="2" t="str">
        <f t="shared" si="86"/>
        <v/>
      </c>
      <c r="J2817" s="2">
        <f t="shared" si="87"/>
        <v>1</v>
      </c>
      <c r="K2817" s="2">
        <v>2012</v>
      </c>
      <c r="L2817" s="2" t="s">
        <v>49</v>
      </c>
    </row>
    <row r="2818" spans="1:12" x14ac:dyDescent="0.2">
      <c r="A2818" s="1" t="s">
        <v>280</v>
      </c>
      <c r="B2818" s="2" t="s">
        <v>1931</v>
      </c>
      <c r="C2818" s="2" t="s">
        <v>15</v>
      </c>
      <c r="D2818" s="2" t="s">
        <v>1932</v>
      </c>
      <c r="E2818" s="2" t="s">
        <v>1811</v>
      </c>
      <c r="F2818" s="2">
        <v>62.9</v>
      </c>
      <c r="G2818" s="2">
        <v>37.1</v>
      </c>
      <c r="H2818" s="2" t="s">
        <v>26</v>
      </c>
      <c r="I2818" s="2" t="str">
        <f t="shared" ref="I2818:I2881" si="88" xml:space="preserve"> IF(H2818="Pass", 1, "")</f>
        <v/>
      </c>
      <c r="J2818" s="2">
        <f t="shared" ref="J2818:J2881" si="89" xml:space="preserve"> IF(H2818="Fail", 1, "")</f>
        <v>1</v>
      </c>
      <c r="K2818" s="2">
        <v>1996</v>
      </c>
      <c r="L2818" s="2" t="s">
        <v>21</v>
      </c>
    </row>
    <row r="2819" spans="1:12" x14ac:dyDescent="0.2">
      <c r="A2819" s="1" t="s">
        <v>40</v>
      </c>
      <c r="B2819" s="2" t="s">
        <v>5108</v>
      </c>
      <c r="C2819" s="2" t="s">
        <v>15</v>
      </c>
      <c r="D2819" s="2" t="s">
        <v>5109</v>
      </c>
      <c r="E2819" s="2" t="s">
        <v>4991</v>
      </c>
      <c r="F2819" s="2">
        <v>62.9</v>
      </c>
      <c r="G2819" s="2">
        <v>37.1</v>
      </c>
      <c r="H2819" s="2" t="s">
        <v>26</v>
      </c>
      <c r="I2819" s="2" t="str">
        <f t="shared" si="88"/>
        <v/>
      </c>
      <c r="J2819" s="2">
        <f t="shared" si="89"/>
        <v>1</v>
      </c>
      <c r="K2819" s="2">
        <v>2019</v>
      </c>
      <c r="L2819" s="2" t="s">
        <v>36</v>
      </c>
    </row>
    <row r="2820" spans="1:12" x14ac:dyDescent="0.2">
      <c r="A2820" s="1" t="s">
        <v>13</v>
      </c>
      <c r="B2820" s="2" t="s">
        <v>246</v>
      </c>
      <c r="C2820" s="2" t="s">
        <v>15</v>
      </c>
      <c r="D2820" s="2" t="s">
        <v>845</v>
      </c>
      <c r="E2820" s="2" t="s">
        <v>395</v>
      </c>
      <c r="F2820" s="2">
        <v>62.9</v>
      </c>
      <c r="G2820" s="2">
        <v>37.1</v>
      </c>
      <c r="H2820" s="2" t="s">
        <v>19</v>
      </c>
      <c r="I2820" s="2">
        <f t="shared" si="88"/>
        <v>1</v>
      </c>
      <c r="J2820" s="2" t="str">
        <f t="shared" si="89"/>
        <v/>
      </c>
      <c r="K2820" s="2">
        <v>2008</v>
      </c>
      <c r="L2820" s="2" t="s">
        <v>21</v>
      </c>
    </row>
    <row r="2821" spans="1:12" x14ac:dyDescent="0.2">
      <c r="A2821" s="1" t="s">
        <v>13</v>
      </c>
      <c r="B2821" s="2" t="s">
        <v>246</v>
      </c>
      <c r="C2821" s="2" t="s">
        <v>15</v>
      </c>
      <c r="D2821" s="2" t="s">
        <v>3388</v>
      </c>
      <c r="E2821" s="2" t="s">
        <v>3376</v>
      </c>
      <c r="F2821" s="2">
        <v>62.9</v>
      </c>
      <c r="G2821" s="2">
        <v>37.1</v>
      </c>
      <c r="H2821" s="2" t="s">
        <v>26</v>
      </c>
      <c r="I2821" s="2" t="str">
        <f t="shared" si="88"/>
        <v/>
      </c>
      <c r="J2821" s="2">
        <f t="shared" si="89"/>
        <v>1</v>
      </c>
      <c r="K2821" s="2">
        <v>2014</v>
      </c>
      <c r="L2821" s="2" t="s">
        <v>21</v>
      </c>
    </row>
    <row r="2822" spans="1:12" x14ac:dyDescent="0.2">
      <c r="A2822" s="1" t="s">
        <v>13</v>
      </c>
      <c r="B2822" s="2" t="s">
        <v>13</v>
      </c>
      <c r="C2822" s="2" t="s">
        <v>24</v>
      </c>
      <c r="D2822" s="4">
        <v>1000000000</v>
      </c>
      <c r="E2822" s="2" t="s">
        <v>3430</v>
      </c>
      <c r="F2822" s="2">
        <v>62.9</v>
      </c>
      <c r="G2822" s="2">
        <v>37.1</v>
      </c>
      <c r="H2822" s="2" t="s">
        <v>26</v>
      </c>
      <c r="I2822" s="2" t="str">
        <f t="shared" si="88"/>
        <v/>
      </c>
      <c r="J2822" s="2">
        <f t="shared" si="89"/>
        <v>1</v>
      </c>
      <c r="K2822" s="2">
        <v>2006</v>
      </c>
      <c r="L2822" s="2" t="s">
        <v>21</v>
      </c>
    </row>
    <row r="2823" spans="1:12" x14ac:dyDescent="0.2">
      <c r="A2823" s="1" t="s">
        <v>13</v>
      </c>
      <c r="B2823" s="2" t="s">
        <v>5771</v>
      </c>
      <c r="C2823" s="2" t="s">
        <v>24</v>
      </c>
      <c r="D2823" s="4">
        <v>245000000</v>
      </c>
      <c r="E2823" s="2" t="s">
        <v>5690</v>
      </c>
      <c r="F2823" s="2">
        <v>62.9</v>
      </c>
      <c r="G2823" s="2">
        <v>37.1</v>
      </c>
      <c r="H2823" s="2" t="s">
        <v>19</v>
      </c>
      <c r="I2823" s="2">
        <f t="shared" si="88"/>
        <v>1</v>
      </c>
      <c r="J2823" s="2" t="str">
        <f t="shared" si="89"/>
        <v/>
      </c>
      <c r="K2823" s="2">
        <v>2004</v>
      </c>
      <c r="L2823" s="2" t="s">
        <v>49</v>
      </c>
    </row>
    <row r="2824" spans="1:12" x14ac:dyDescent="0.2">
      <c r="A2824" s="1" t="s">
        <v>79</v>
      </c>
      <c r="B2824" s="2" t="s">
        <v>3561</v>
      </c>
      <c r="C2824" s="2" t="s">
        <v>24</v>
      </c>
      <c r="D2824" s="4">
        <v>156000000</v>
      </c>
      <c r="E2824" s="2" t="s">
        <v>3438</v>
      </c>
      <c r="F2824" s="2">
        <v>62.9</v>
      </c>
      <c r="G2824" s="2">
        <v>37.1</v>
      </c>
      <c r="H2824" s="2" t="s">
        <v>26</v>
      </c>
      <c r="I2824" s="2" t="str">
        <f t="shared" si="88"/>
        <v/>
      </c>
      <c r="J2824" s="2">
        <f t="shared" si="89"/>
        <v>1</v>
      </c>
      <c r="K2824" s="2">
        <v>2000</v>
      </c>
      <c r="L2824" s="2" t="s">
        <v>21</v>
      </c>
    </row>
    <row r="2825" spans="1:12" x14ac:dyDescent="0.2">
      <c r="A2825" s="1" t="s">
        <v>91</v>
      </c>
      <c r="B2825" s="2" t="s">
        <v>2150</v>
      </c>
      <c r="C2825" s="2" t="s">
        <v>24</v>
      </c>
      <c r="D2825" s="4">
        <v>38000000</v>
      </c>
      <c r="E2825" s="2" t="s">
        <v>3438</v>
      </c>
      <c r="F2825" s="2">
        <v>62.9</v>
      </c>
      <c r="G2825" s="2">
        <v>37.1</v>
      </c>
      <c r="H2825" s="2" t="s">
        <v>19</v>
      </c>
      <c r="I2825" s="2">
        <f t="shared" si="88"/>
        <v>1</v>
      </c>
      <c r="J2825" s="2" t="str">
        <f t="shared" si="89"/>
        <v/>
      </c>
      <c r="K2825" s="2">
        <v>2005</v>
      </c>
      <c r="L2825" s="2" t="s">
        <v>77</v>
      </c>
    </row>
    <row r="2826" spans="1:12" x14ac:dyDescent="0.2">
      <c r="A2826" s="1" t="s">
        <v>52</v>
      </c>
      <c r="B2826" s="2" t="s">
        <v>3536</v>
      </c>
      <c r="C2826" s="2" t="s">
        <v>15</v>
      </c>
      <c r="D2826" s="2" t="s">
        <v>4571</v>
      </c>
      <c r="E2826" s="2" t="s">
        <v>3438</v>
      </c>
      <c r="F2826" s="2">
        <v>62.9</v>
      </c>
      <c r="G2826" s="2">
        <v>37.1</v>
      </c>
      <c r="H2826" s="2" t="s">
        <v>26</v>
      </c>
      <c r="I2826" s="2" t="str">
        <f t="shared" si="88"/>
        <v/>
      </c>
      <c r="J2826" s="2">
        <f t="shared" si="89"/>
        <v>1</v>
      </c>
      <c r="K2826" s="2">
        <v>2004</v>
      </c>
      <c r="L2826" s="2" t="s">
        <v>21</v>
      </c>
    </row>
    <row r="2827" spans="1:12" x14ac:dyDescent="0.2">
      <c r="A2827" s="1" t="s">
        <v>52</v>
      </c>
      <c r="B2827" s="2" t="s">
        <v>3588</v>
      </c>
      <c r="C2827" s="2" t="s">
        <v>24</v>
      </c>
      <c r="D2827" s="4">
        <v>70000000</v>
      </c>
      <c r="E2827" s="2" t="s">
        <v>3438</v>
      </c>
      <c r="F2827" s="2">
        <v>62.9</v>
      </c>
      <c r="G2827" s="2">
        <v>37.1</v>
      </c>
      <c r="H2827" s="2" t="s">
        <v>26</v>
      </c>
      <c r="I2827" s="2" t="str">
        <f t="shared" si="88"/>
        <v/>
      </c>
      <c r="J2827" s="2">
        <f t="shared" si="89"/>
        <v>1</v>
      </c>
      <c r="K2827" s="2">
        <v>1998</v>
      </c>
      <c r="L2827" s="2" t="s">
        <v>21</v>
      </c>
    </row>
    <row r="2828" spans="1:12" x14ac:dyDescent="0.2">
      <c r="A2828" s="1" t="s">
        <v>108</v>
      </c>
      <c r="B2828" s="2" t="s">
        <v>4312</v>
      </c>
      <c r="C2828" s="2" t="s">
        <v>24</v>
      </c>
      <c r="D2828" s="4">
        <v>10600000</v>
      </c>
      <c r="E2828" s="2" t="s">
        <v>3438</v>
      </c>
      <c r="F2828" s="2">
        <v>62.9</v>
      </c>
      <c r="G2828" s="2">
        <v>37.1</v>
      </c>
      <c r="H2828" s="2" t="s">
        <v>19</v>
      </c>
      <c r="I2828" s="2">
        <f t="shared" si="88"/>
        <v>1</v>
      </c>
      <c r="J2828" s="2" t="str">
        <f t="shared" si="89"/>
        <v/>
      </c>
      <c r="K2828" s="2">
        <v>2010</v>
      </c>
      <c r="L2828" s="2" t="s">
        <v>21</v>
      </c>
    </row>
    <row r="2829" spans="1:12" x14ac:dyDescent="0.2">
      <c r="A2829" s="1" t="s">
        <v>220</v>
      </c>
      <c r="B2829" s="2" t="s">
        <v>4467</v>
      </c>
      <c r="C2829" s="2" t="s">
        <v>24</v>
      </c>
      <c r="D2829" s="4">
        <v>13000000</v>
      </c>
      <c r="E2829" s="2" t="s">
        <v>3438</v>
      </c>
      <c r="F2829" s="2">
        <v>63</v>
      </c>
      <c r="G2829" s="2">
        <v>37.1</v>
      </c>
      <c r="H2829" s="2" t="s">
        <v>19</v>
      </c>
      <c r="I2829" s="2">
        <f t="shared" si="88"/>
        <v>1</v>
      </c>
      <c r="J2829" s="2" t="str">
        <f t="shared" si="89"/>
        <v/>
      </c>
      <c r="K2829" s="2">
        <v>2007</v>
      </c>
      <c r="L2829" s="2" t="s">
        <v>36</v>
      </c>
    </row>
    <row r="2830" spans="1:12" x14ac:dyDescent="0.2">
      <c r="A2830" s="1" t="s">
        <v>23</v>
      </c>
      <c r="B2830" s="2" t="s">
        <v>23</v>
      </c>
      <c r="C2830" s="2" t="s">
        <v>24</v>
      </c>
      <c r="D2830" s="4">
        <v>995000000</v>
      </c>
      <c r="E2830" s="2" t="s">
        <v>17</v>
      </c>
      <c r="F2830" s="2">
        <v>62.9</v>
      </c>
      <c r="G2830" s="2">
        <v>37.1</v>
      </c>
      <c r="H2830" s="2" t="s">
        <v>19</v>
      </c>
      <c r="I2830" s="2">
        <f t="shared" si="88"/>
        <v>1</v>
      </c>
      <c r="J2830" s="2" t="str">
        <f t="shared" si="89"/>
        <v/>
      </c>
      <c r="K2830" s="2">
        <v>1996</v>
      </c>
      <c r="L2830" s="2" t="s">
        <v>21</v>
      </c>
    </row>
    <row r="2831" spans="1:12" x14ac:dyDescent="0.2">
      <c r="A2831" s="1" t="s">
        <v>205</v>
      </c>
      <c r="B2831" s="2" t="s">
        <v>278</v>
      </c>
      <c r="C2831" s="2" t="s">
        <v>24</v>
      </c>
      <c r="D2831" s="4">
        <v>30000000</v>
      </c>
      <c r="E2831" s="2" t="s">
        <v>1811</v>
      </c>
      <c r="F2831" s="2">
        <v>62.96</v>
      </c>
      <c r="G2831" s="2">
        <v>37.04</v>
      </c>
      <c r="H2831" s="2" t="s">
        <v>26</v>
      </c>
      <c r="I2831" s="2" t="str">
        <f t="shared" si="88"/>
        <v/>
      </c>
      <c r="J2831" s="2">
        <f t="shared" si="89"/>
        <v>1</v>
      </c>
      <c r="K2831" s="2">
        <v>2016</v>
      </c>
      <c r="L2831" s="2" t="s">
        <v>21</v>
      </c>
    </row>
    <row r="2832" spans="1:12" x14ac:dyDescent="0.2">
      <c r="A2832" s="1" t="s">
        <v>52</v>
      </c>
      <c r="B2832" s="2" t="s">
        <v>2164</v>
      </c>
      <c r="C2832" s="2" t="s">
        <v>15</v>
      </c>
      <c r="D2832" s="2" t="s">
        <v>4338</v>
      </c>
      <c r="E2832" s="2" t="s">
        <v>3438</v>
      </c>
      <c r="F2832" s="2">
        <v>62.96</v>
      </c>
      <c r="G2832" s="2">
        <v>37.04</v>
      </c>
      <c r="H2832" s="2" t="s">
        <v>26</v>
      </c>
      <c r="I2832" s="2" t="str">
        <f t="shared" si="88"/>
        <v/>
      </c>
      <c r="J2832" s="2">
        <f t="shared" si="89"/>
        <v>1</v>
      </c>
      <c r="K2832" s="2">
        <v>2009</v>
      </c>
      <c r="L2832" s="2" t="s">
        <v>36</v>
      </c>
    </row>
    <row r="2833" spans="1:12" x14ac:dyDescent="0.2">
      <c r="A2833" s="1" t="s">
        <v>22</v>
      </c>
      <c r="B2833" s="2" t="s">
        <v>4146</v>
      </c>
      <c r="C2833" s="2" t="s">
        <v>24</v>
      </c>
      <c r="D2833" s="4">
        <v>2750000</v>
      </c>
      <c r="E2833" s="2" t="s">
        <v>3438</v>
      </c>
      <c r="F2833" s="2">
        <v>62.98</v>
      </c>
      <c r="G2833" s="2">
        <v>37.020000000000003</v>
      </c>
      <c r="H2833" s="2" t="s">
        <v>19</v>
      </c>
      <c r="I2833" s="2">
        <f t="shared" si="88"/>
        <v>1</v>
      </c>
      <c r="J2833" s="2" t="str">
        <f t="shared" si="89"/>
        <v/>
      </c>
      <c r="K2833" s="2">
        <v>2014</v>
      </c>
      <c r="L2833" s="2" t="s">
        <v>49</v>
      </c>
    </row>
    <row r="2834" spans="1:12" x14ac:dyDescent="0.2">
      <c r="A2834" s="1" t="s">
        <v>242</v>
      </c>
      <c r="B2834" s="2" t="s">
        <v>547</v>
      </c>
      <c r="C2834" s="2" t="s">
        <v>24</v>
      </c>
      <c r="D2834" s="4">
        <v>30000000</v>
      </c>
      <c r="E2834" s="2" t="s">
        <v>1474</v>
      </c>
      <c r="F2834" s="2">
        <v>63</v>
      </c>
      <c r="G2834" s="2">
        <v>37</v>
      </c>
      <c r="H2834" s="2" t="s">
        <v>26</v>
      </c>
      <c r="I2834" s="2" t="str">
        <f t="shared" si="88"/>
        <v/>
      </c>
      <c r="J2834" s="2">
        <f t="shared" si="89"/>
        <v>1</v>
      </c>
      <c r="K2834" s="2">
        <v>2006</v>
      </c>
      <c r="L2834" s="2" t="s">
        <v>21</v>
      </c>
    </row>
    <row r="2835" spans="1:12" x14ac:dyDescent="0.2">
      <c r="A2835" s="1" t="s">
        <v>242</v>
      </c>
      <c r="B2835" s="2" t="s">
        <v>684</v>
      </c>
      <c r="C2835" s="2" t="s">
        <v>15</v>
      </c>
      <c r="D2835" s="2" t="s">
        <v>3336</v>
      </c>
      <c r="E2835" s="2" t="s">
        <v>3315</v>
      </c>
      <c r="F2835" s="2">
        <v>63</v>
      </c>
      <c r="G2835" s="2">
        <v>37</v>
      </c>
      <c r="H2835" s="2" t="s">
        <v>26</v>
      </c>
      <c r="I2835" s="2" t="str">
        <f t="shared" si="88"/>
        <v/>
      </c>
      <c r="J2835" s="2">
        <f t="shared" si="89"/>
        <v>1</v>
      </c>
      <c r="K2835" s="2">
        <v>2012</v>
      </c>
      <c r="L2835" s="2" t="s">
        <v>21</v>
      </c>
    </row>
    <row r="2836" spans="1:12" x14ac:dyDescent="0.2">
      <c r="A2836" s="1" t="s">
        <v>242</v>
      </c>
      <c r="B2836" s="2" t="s">
        <v>5750</v>
      </c>
      <c r="C2836" s="2" t="s">
        <v>24</v>
      </c>
      <c r="D2836" s="4">
        <v>349000000</v>
      </c>
      <c r="E2836" s="2" t="s">
        <v>5690</v>
      </c>
      <c r="F2836" s="2">
        <v>63</v>
      </c>
      <c r="G2836" s="2">
        <v>37</v>
      </c>
      <c r="H2836" s="2" t="s">
        <v>19</v>
      </c>
      <c r="I2836" s="2">
        <f t="shared" si="88"/>
        <v>1</v>
      </c>
      <c r="J2836" s="2" t="str">
        <f t="shared" si="89"/>
        <v/>
      </c>
      <c r="K2836" s="2">
        <v>2010</v>
      </c>
      <c r="L2836" s="2" t="s">
        <v>21</v>
      </c>
    </row>
    <row r="2837" spans="1:12" x14ac:dyDescent="0.2">
      <c r="A2837" s="1" t="s">
        <v>391</v>
      </c>
      <c r="B2837" s="2" t="s">
        <v>4530</v>
      </c>
      <c r="C2837" s="2" t="s">
        <v>24</v>
      </c>
      <c r="D2837" s="4">
        <v>6000000</v>
      </c>
      <c r="E2837" s="2" t="s">
        <v>3438</v>
      </c>
      <c r="F2837" s="2">
        <v>63</v>
      </c>
      <c r="G2837" s="2">
        <v>37</v>
      </c>
      <c r="H2837" s="2" t="s">
        <v>19</v>
      </c>
      <c r="I2837" s="2">
        <f t="shared" si="88"/>
        <v>1</v>
      </c>
      <c r="J2837" s="2" t="str">
        <f t="shared" si="89"/>
        <v/>
      </c>
      <c r="K2837" s="2">
        <v>2002</v>
      </c>
      <c r="L2837" s="2" t="s">
        <v>21</v>
      </c>
    </row>
    <row r="2838" spans="1:12" x14ac:dyDescent="0.2">
      <c r="A2838" s="1" t="s">
        <v>40</v>
      </c>
      <c r="B2838" s="2" t="s">
        <v>41</v>
      </c>
      <c r="C2838" s="2" t="s">
        <v>42</v>
      </c>
      <c r="D2838" s="2" t="s">
        <v>2043</v>
      </c>
      <c r="E2838" s="2" t="s">
        <v>1978</v>
      </c>
      <c r="F2838" s="2">
        <v>63</v>
      </c>
      <c r="G2838" s="2">
        <v>37</v>
      </c>
      <c r="H2838" s="2" t="s">
        <v>26</v>
      </c>
      <c r="I2838" s="2" t="str">
        <f t="shared" si="88"/>
        <v/>
      </c>
      <c r="J2838" s="2">
        <f t="shared" si="89"/>
        <v>1</v>
      </c>
      <c r="K2838" s="2">
        <v>2012</v>
      </c>
      <c r="L2838" s="2" t="s">
        <v>21</v>
      </c>
    </row>
    <row r="2839" spans="1:12" x14ac:dyDescent="0.2">
      <c r="A2839" s="1" t="s">
        <v>66</v>
      </c>
      <c r="B2839" s="2" t="s">
        <v>5728</v>
      </c>
      <c r="C2839" s="2" t="s">
        <v>24</v>
      </c>
      <c r="D2839" s="4">
        <v>249500000</v>
      </c>
      <c r="E2839" s="2" t="s">
        <v>5690</v>
      </c>
      <c r="F2839" s="2">
        <v>63</v>
      </c>
      <c r="G2839" s="2">
        <v>37</v>
      </c>
      <c r="H2839" s="2" t="s">
        <v>19</v>
      </c>
      <c r="I2839" s="2">
        <f t="shared" si="88"/>
        <v>1</v>
      </c>
      <c r="J2839" s="2" t="str">
        <f t="shared" si="89"/>
        <v/>
      </c>
      <c r="K2839" s="2">
        <v>2004</v>
      </c>
      <c r="L2839" s="2" t="s">
        <v>21</v>
      </c>
    </row>
    <row r="2840" spans="1:12" x14ac:dyDescent="0.2">
      <c r="A2840" s="1" t="s">
        <v>22</v>
      </c>
      <c r="B2840" s="2" t="s">
        <v>5701</v>
      </c>
      <c r="C2840" s="2" t="s">
        <v>24</v>
      </c>
      <c r="D2840" s="2">
        <v>470000000</v>
      </c>
      <c r="E2840" s="2" t="s">
        <v>5690</v>
      </c>
      <c r="F2840" s="2">
        <v>63</v>
      </c>
      <c r="G2840" s="2">
        <v>37</v>
      </c>
      <c r="H2840" s="2" t="s">
        <v>19</v>
      </c>
      <c r="I2840" s="2">
        <f t="shared" si="88"/>
        <v>1</v>
      </c>
      <c r="J2840" s="2" t="str">
        <f t="shared" si="89"/>
        <v/>
      </c>
      <c r="K2840" s="2">
        <v>2018</v>
      </c>
      <c r="L2840" s="2" t="s">
        <v>21</v>
      </c>
    </row>
    <row r="2841" spans="1:12" x14ac:dyDescent="0.2">
      <c r="A2841" s="1" t="s">
        <v>296</v>
      </c>
      <c r="B2841" s="2" t="s">
        <v>722</v>
      </c>
      <c r="C2841" s="2" t="s">
        <v>15</v>
      </c>
      <c r="D2841" s="2" t="s">
        <v>2510</v>
      </c>
      <c r="E2841" s="2" t="s">
        <v>2175</v>
      </c>
      <c r="F2841" s="2">
        <v>63</v>
      </c>
      <c r="G2841" s="2">
        <v>37</v>
      </c>
      <c r="H2841" s="2" t="s">
        <v>19</v>
      </c>
      <c r="I2841" s="2">
        <f t="shared" si="88"/>
        <v>1</v>
      </c>
      <c r="J2841" s="2" t="str">
        <f t="shared" si="89"/>
        <v/>
      </c>
      <c r="K2841" s="2">
        <v>2018</v>
      </c>
      <c r="L2841" s="2" t="s">
        <v>21</v>
      </c>
    </row>
    <row r="2842" spans="1:12" x14ac:dyDescent="0.2">
      <c r="A2842" s="1" t="s">
        <v>296</v>
      </c>
      <c r="B2842" s="2" t="s">
        <v>3886</v>
      </c>
      <c r="C2842" s="2" t="s">
        <v>24</v>
      </c>
      <c r="D2842" s="4">
        <v>130000000</v>
      </c>
      <c r="E2842" s="2" t="s">
        <v>3438</v>
      </c>
      <c r="F2842" s="2">
        <v>63</v>
      </c>
      <c r="G2842" s="2">
        <v>37</v>
      </c>
      <c r="H2842" s="2" t="s">
        <v>19</v>
      </c>
      <c r="I2842" s="2">
        <f t="shared" si="88"/>
        <v>1</v>
      </c>
      <c r="J2842" s="2" t="str">
        <f t="shared" si="89"/>
        <v/>
      </c>
      <c r="K2842" s="2">
        <v>2008</v>
      </c>
      <c r="L2842" s="2" t="s">
        <v>21</v>
      </c>
    </row>
    <row r="2843" spans="1:12" x14ac:dyDescent="0.2">
      <c r="A2843" s="1" t="s">
        <v>363</v>
      </c>
      <c r="B2843" s="2" t="s">
        <v>433</v>
      </c>
      <c r="C2843" s="2" t="s">
        <v>15</v>
      </c>
      <c r="D2843" s="2" t="s">
        <v>3236</v>
      </c>
      <c r="E2843" s="2" t="s">
        <v>2175</v>
      </c>
      <c r="F2843" s="2">
        <v>63</v>
      </c>
      <c r="G2843" s="2">
        <v>37</v>
      </c>
      <c r="H2843" s="2" t="s">
        <v>19</v>
      </c>
      <c r="I2843" s="2">
        <f t="shared" si="88"/>
        <v>1</v>
      </c>
      <c r="J2843" s="2" t="str">
        <f t="shared" si="89"/>
        <v/>
      </c>
      <c r="K2843" s="2">
        <v>1988</v>
      </c>
      <c r="L2843" s="2" t="s">
        <v>21</v>
      </c>
    </row>
    <row r="2844" spans="1:12" x14ac:dyDescent="0.2">
      <c r="A2844" s="1" t="s">
        <v>69</v>
      </c>
      <c r="B2844" s="2" t="s">
        <v>448</v>
      </c>
      <c r="C2844" s="2" t="s">
        <v>24</v>
      </c>
      <c r="D2844" s="4">
        <v>10000000</v>
      </c>
      <c r="E2844" s="2" t="s">
        <v>1811</v>
      </c>
      <c r="F2844" s="2">
        <v>63</v>
      </c>
      <c r="G2844" s="2">
        <v>37</v>
      </c>
      <c r="H2844" s="2" t="s">
        <v>26</v>
      </c>
      <c r="I2844" s="2" t="str">
        <f t="shared" si="88"/>
        <v/>
      </c>
      <c r="J2844" s="2">
        <f t="shared" si="89"/>
        <v>1</v>
      </c>
      <c r="K2844" s="2">
        <v>1990</v>
      </c>
      <c r="L2844" s="2" t="s">
        <v>21</v>
      </c>
    </row>
    <row r="2845" spans="1:12" x14ac:dyDescent="0.2">
      <c r="A2845" s="1" t="s">
        <v>79</v>
      </c>
      <c r="B2845" s="2" t="s">
        <v>5756</v>
      </c>
      <c r="C2845" s="2" t="s">
        <v>24</v>
      </c>
      <c r="D2845" s="4">
        <v>870000000</v>
      </c>
      <c r="E2845" s="2" t="s">
        <v>5690</v>
      </c>
      <c r="F2845" s="2">
        <v>63</v>
      </c>
      <c r="G2845" s="2">
        <v>37</v>
      </c>
      <c r="H2845" s="2" t="s">
        <v>19</v>
      </c>
      <c r="I2845" s="2">
        <f t="shared" si="88"/>
        <v>1</v>
      </c>
      <c r="J2845" s="2" t="str">
        <f t="shared" si="89"/>
        <v/>
      </c>
      <c r="K2845" s="2">
        <v>2006</v>
      </c>
      <c r="L2845" s="2" t="s">
        <v>21</v>
      </c>
    </row>
    <row r="2846" spans="1:12" x14ac:dyDescent="0.2">
      <c r="A2846" s="1" t="s">
        <v>32</v>
      </c>
      <c r="B2846" s="2" t="s">
        <v>5540</v>
      </c>
      <c r="C2846" s="2" t="s">
        <v>24</v>
      </c>
      <c r="D2846" s="4">
        <v>1000000</v>
      </c>
      <c r="E2846" s="2" t="s">
        <v>4991</v>
      </c>
      <c r="F2846" s="2">
        <v>63</v>
      </c>
      <c r="G2846" s="2">
        <v>37</v>
      </c>
      <c r="H2846" s="2" t="s">
        <v>26</v>
      </c>
      <c r="I2846" s="2" t="str">
        <f t="shared" si="88"/>
        <v/>
      </c>
      <c r="J2846" s="2">
        <f t="shared" si="89"/>
        <v>1</v>
      </c>
      <c r="K2846" s="2">
        <v>2002</v>
      </c>
      <c r="L2846" s="2" t="s">
        <v>21</v>
      </c>
    </row>
    <row r="2847" spans="1:12" x14ac:dyDescent="0.2">
      <c r="A2847" s="1" t="s">
        <v>108</v>
      </c>
      <c r="B2847" s="2" t="s">
        <v>4308</v>
      </c>
      <c r="C2847" s="2" t="s">
        <v>15</v>
      </c>
      <c r="D2847" s="2" t="s">
        <v>4566</v>
      </c>
      <c r="E2847" s="2" t="s">
        <v>3438</v>
      </c>
      <c r="F2847" s="2">
        <v>63</v>
      </c>
      <c r="G2847" s="2">
        <v>37</v>
      </c>
      <c r="H2847" s="2" t="s">
        <v>26</v>
      </c>
      <c r="I2847" s="2" t="str">
        <f t="shared" si="88"/>
        <v/>
      </c>
      <c r="J2847" s="2">
        <f t="shared" si="89"/>
        <v>1</v>
      </c>
      <c r="K2847" s="2">
        <v>2005</v>
      </c>
      <c r="L2847" s="2" t="s">
        <v>36</v>
      </c>
    </row>
    <row r="2848" spans="1:12" x14ac:dyDescent="0.2">
      <c r="A2848" s="1" t="s">
        <v>1272</v>
      </c>
      <c r="B2848" s="2" t="s">
        <v>4977</v>
      </c>
      <c r="C2848" s="2" t="s">
        <v>42</v>
      </c>
      <c r="D2848" s="2" t="s">
        <v>4978</v>
      </c>
      <c r="E2848" s="2" t="s">
        <v>4963</v>
      </c>
      <c r="F2848" s="2">
        <v>63</v>
      </c>
      <c r="G2848" s="2">
        <v>37</v>
      </c>
      <c r="H2848" s="2" t="s">
        <v>26</v>
      </c>
      <c r="I2848" s="2" t="str">
        <f t="shared" si="88"/>
        <v/>
      </c>
      <c r="J2848" s="2">
        <f t="shared" si="89"/>
        <v>1</v>
      </c>
      <c r="K2848" s="2">
        <v>1998</v>
      </c>
      <c r="L2848" s="2" t="s">
        <v>21</v>
      </c>
    </row>
    <row r="2849" spans="1:12" x14ac:dyDescent="0.2">
      <c r="A2849" s="1" t="s">
        <v>13</v>
      </c>
      <c r="B2849" s="2" t="s">
        <v>3465</v>
      </c>
      <c r="C2849" s="2" t="s">
        <v>24</v>
      </c>
      <c r="D2849" s="2">
        <v>516300000</v>
      </c>
      <c r="E2849" s="2" t="s">
        <v>3438</v>
      </c>
      <c r="F2849" s="2">
        <v>63.02</v>
      </c>
      <c r="G2849" s="2">
        <v>36.979999999999997</v>
      </c>
      <c r="H2849" s="2" t="s">
        <v>19</v>
      </c>
      <c r="I2849" s="2">
        <f t="shared" si="88"/>
        <v>1</v>
      </c>
      <c r="J2849" s="2" t="str">
        <f t="shared" si="89"/>
        <v/>
      </c>
      <c r="K2849" s="2">
        <v>2020</v>
      </c>
      <c r="L2849" s="2" t="s">
        <v>21</v>
      </c>
    </row>
    <row r="2850" spans="1:12" x14ac:dyDescent="0.2">
      <c r="A2850" s="1" t="s">
        <v>13</v>
      </c>
      <c r="B2850" s="2" t="s">
        <v>2121</v>
      </c>
      <c r="C2850" s="2" t="s">
        <v>15</v>
      </c>
      <c r="D2850" s="2" t="s">
        <v>3451</v>
      </c>
      <c r="E2850" s="2" t="s">
        <v>3438</v>
      </c>
      <c r="F2850" s="2">
        <v>63.04</v>
      </c>
      <c r="G2850" s="2">
        <v>36.96</v>
      </c>
      <c r="H2850" s="2" t="s">
        <v>26</v>
      </c>
      <c r="I2850" s="2" t="str">
        <f t="shared" si="88"/>
        <v/>
      </c>
      <c r="J2850" s="2">
        <f t="shared" si="89"/>
        <v>1</v>
      </c>
      <c r="K2850" s="2">
        <v>2021</v>
      </c>
      <c r="L2850" s="2" t="s">
        <v>36</v>
      </c>
    </row>
    <row r="2851" spans="1:12" x14ac:dyDescent="0.2">
      <c r="A2851" s="1" t="s">
        <v>339</v>
      </c>
      <c r="B2851" s="2" t="s">
        <v>708</v>
      </c>
      <c r="C2851" s="2" t="s">
        <v>15</v>
      </c>
      <c r="D2851" s="2" t="s">
        <v>2776</v>
      </c>
      <c r="E2851" s="2" t="s">
        <v>2175</v>
      </c>
      <c r="F2851" s="2">
        <v>63.04</v>
      </c>
      <c r="G2851" s="2">
        <v>36.96</v>
      </c>
      <c r="H2851" s="2" t="s">
        <v>19</v>
      </c>
      <c r="I2851" s="2">
        <f t="shared" si="88"/>
        <v>1</v>
      </c>
      <c r="J2851" s="2" t="str">
        <f t="shared" si="89"/>
        <v/>
      </c>
      <c r="K2851" s="2">
        <v>2016</v>
      </c>
      <c r="L2851" s="2" t="s">
        <v>21</v>
      </c>
    </row>
    <row r="2852" spans="1:12" x14ac:dyDescent="0.2">
      <c r="A2852" s="1" t="s">
        <v>13</v>
      </c>
      <c r="B2852" s="2" t="s">
        <v>609</v>
      </c>
      <c r="C2852" s="2" t="s">
        <v>15</v>
      </c>
      <c r="D2852" s="2" t="s">
        <v>2849</v>
      </c>
      <c r="E2852" s="2" t="s">
        <v>2175</v>
      </c>
      <c r="F2852" s="2">
        <v>63.06</v>
      </c>
      <c r="G2852" s="2">
        <v>36.94</v>
      </c>
      <c r="H2852" s="2" t="s">
        <v>19</v>
      </c>
      <c r="I2852" s="2">
        <f t="shared" si="88"/>
        <v>1</v>
      </c>
      <c r="J2852" s="2" t="str">
        <f t="shared" si="89"/>
        <v/>
      </c>
      <c r="K2852" s="2">
        <v>2016</v>
      </c>
      <c r="L2852" s="2" t="s">
        <v>21</v>
      </c>
    </row>
    <row r="2853" spans="1:12" x14ac:dyDescent="0.2">
      <c r="A2853" s="1" t="s">
        <v>13</v>
      </c>
      <c r="B2853" s="2" t="s">
        <v>1781</v>
      </c>
      <c r="C2853" s="2" t="s">
        <v>15</v>
      </c>
      <c r="D2853" s="2" t="s">
        <v>5583</v>
      </c>
      <c r="E2853" s="2" t="s">
        <v>4991</v>
      </c>
      <c r="F2853" s="2">
        <v>63.08</v>
      </c>
      <c r="G2853" s="2">
        <v>36.92</v>
      </c>
      <c r="H2853" s="2" t="s">
        <v>26</v>
      </c>
      <c r="I2853" s="2" t="str">
        <f t="shared" si="88"/>
        <v/>
      </c>
      <c r="J2853" s="2">
        <f t="shared" si="89"/>
        <v>1</v>
      </c>
      <c r="K2853" s="2">
        <v>2001</v>
      </c>
      <c r="L2853" s="2" t="s">
        <v>36</v>
      </c>
    </row>
    <row r="2854" spans="1:12" x14ac:dyDescent="0.2">
      <c r="A2854" s="1" t="s">
        <v>248</v>
      </c>
      <c r="B2854" s="2" t="s">
        <v>249</v>
      </c>
      <c r="C2854" s="2" t="s">
        <v>15</v>
      </c>
      <c r="D2854" s="2" t="s">
        <v>1982</v>
      </c>
      <c r="E2854" s="2" t="s">
        <v>1978</v>
      </c>
      <c r="F2854" s="2">
        <v>63.08</v>
      </c>
      <c r="G2854" s="2">
        <v>36.92</v>
      </c>
      <c r="H2854" s="2" t="s">
        <v>26</v>
      </c>
      <c r="I2854" s="2" t="str">
        <f t="shared" si="88"/>
        <v/>
      </c>
      <c r="J2854" s="2">
        <f t="shared" si="89"/>
        <v>1</v>
      </c>
      <c r="K2854" s="2">
        <v>2020</v>
      </c>
      <c r="L2854" s="2" t="s">
        <v>49</v>
      </c>
    </row>
    <row r="2855" spans="1:12" x14ac:dyDescent="0.2">
      <c r="A2855" s="1" t="s">
        <v>91</v>
      </c>
      <c r="B2855" s="2" t="s">
        <v>2137</v>
      </c>
      <c r="C2855" s="2" t="s">
        <v>24</v>
      </c>
      <c r="D2855" s="2">
        <v>28390000</v>
      </c>
      <c r="E2855" s="2" t="s">
        <v>3438</v>
      </c>
      <c r="F2855" s="2">
        <v>63.08</v>
      </c>
      <c r="G2855" s="2">
        <v>36.92</v>
      </c>
      <c r="H2855" s="2" t="s">
        <v>19</v>
      </c>
      <c r="I2855" s="2">
        <f t="shared" si="88"/>
        <v>1</v>
      </c>
      <c r="J2855" s="2" t="str">
        <f t="shared" si="89"/>
        <v/>
      </c>
      <c r="K2855" s="2">
        <v>2020</v>
      </c>
      <c r="L2855" s="2" t="s">
        <v>49</v>
      </c>
    </row>
    <row r="2856" spans="1:12" x14ac:dyDescent="0.2">
      <c r="A2856" s="1" t="s">
        <v>141</v>
      </c>
      <c r="B2856" s="2" t="s">
        <v>368</v>
      </c>
      <c r="C2856" s="2" t="s">
        <v>15</v>
      </c>
      <c r="D2856" s="2" t="s">
        <v>5136</v>
      </c>
      <c r="E2856" s="2" t="s">
        <v>4991</v>
      </c>
      <c r="F2856" s="2">
        <v>63.09</v>
      </c>
      <c r="G2856" s="2">
        <v>36.909999999999997</v>
      </c>
      <c r="H2856" s="2" t="s">
        <v>19</v>
      </c>
      <c r="I2856" s="2">
        <f t="shared" si="88"/>
        <v>1</v>
      </c>
      <c r="J2856" s="2" t="str">
        <f t="shared" si="89"/>
        <v/>
      </c>
      <c r="K2856" s="2">
        <v>2018</v>
      </c>
      <c r="L2856" s="2" t="s">
        <v>21</v>
      </c>
    </row>
    <row r="2857" spans="1:12" x14ac:dyDescent="0.2">
      <c r="A2857" s="1" t="s">
        <v>374</v>
      </c>
      <c r="B2857" s="2" t="s">
        <v>3466</v>
      </c>
      <c r="C2857" s="2" t="s">
        <v>24</v>
      </c>
      <c r="D2857" s="2">
        <v>140000000</v>
      </c>
      <c r="E2857" s="2" t="s">
        <v>3438</v>
      </c>
      <c r="F2857" s="2">
        <v>63.09</v>
      </c>
      <c r="G2857" s="2">
        <v>36.909999999999997</v>
      </c>
      <c r="H2857" s="2" t="s">
        <v>19</v>
      </c>
      <c r="I2857" s="2">
        <f t="shared" si="88"/>
        <v>1</v>
      </c>
      <c r="J2857" s="2" t="str">
        <f t="shared" si="89"/>
        <v/>
      </c>
      <c r="K2857" s="2">
        <v>2020</v>
      </c>
      <c r="L2857" s="2" t="s">
        <v>21</v>
      </c>
    </row>
    <row r="2858" spans="1:12" x14ac:dyDescent="0.2">
      <c r="A2858" s="1" t="s">
        <v>242</v>
      </c>
      <c r="B2858" s="2" t="s">
        <v>3365</v>
      </c>
      <c r="C2858" s="2" t="s">
        <v>24</v>
      </c>
      <c r="D2858" s="4">
        <v>50100000</v>
      </c>
      <c r="E2858" s="2" t="s">
        <v>3438</v>
      </c>
      <c r="F2858" s="2">
        <v>63.1</v>
      </c>
      <c r="G2858" s="2">
        <v>36.9</v>
      </c>
      <c r="H2858" s="2" t="s">
        <v>19</v>
      </c>
      <c r="I2858" s="2">
        <f t="shared" si="88"/>
        <v>1</v>
      </c>
      <c r="J2858" s="2" t="str">
        <f t="shared" si="89"/>
        <v/>
      </c>
      <c r="K2858" s="2">
        <v>2010</v>
      </c>
      <c r="L2858" s="2" t="s">
        <v>21</v>
      </c>
    </row>
    <row r="2859" spans="1:12" x14ac:dyDescent="0.2">
      <c r="A2859" s="1" t="s">
        <v>56</v>
      </c>
      <c r="B2859" s="2" t="s">
        <v>4112</v>
      </c>
      <c r="C2859" s="2" t="s">
        <v>24</v>
      </c>
      <c r="D2859" s="4">
        <v>5900000</v>
      </c>
      <c r="E2859" s="2" t="s">
        <v>3438</v>
      </c>
      <c r="F2859" s="2">
        <v>63.1</v>
      </c>
      <c r="G2859" s="2">
        <v>36.9</v>
      </c>
      <c r="H2859" s="2" t="s">
        <v>19</v>
      </c>
      <c r="I2859" s="2">
        <f t="shared" si="88"/>
        <v>1</v>
      </c>
      <c r="J2859" s="2" t="str">
        <f t="shared" si="89"/>
        <v/>
      </c>
      <c r="K2859" s="2">
        <v>2014</v>
      </c>
      <c r="L2859" s="2" t="s">
        <v>21</v>
      </c>
    </row>
    <row r="2860" spans="1:12" x14ac:dyDescent="0.2">
      <c r="A2860" s="1" t="s">
        <v>280</v>
      </c>
      <c r="B2860" s="2" t="s">
        <v>280</v>
      </c>
      <c r="C2860" s="2" t="s">
        <v>15</v>
      </c>
      <c r="D2860" s="2" t="s">
        <v>1310</v>
      </c>
      <c r="E2860" s="2" t="s">
        <v>395</v>
      </c>
      <c r="F2860" s="2">
        <v>63.1</v>
      </c>
      <c r="G2860" s="2">
        <v>36.9</v>
      </c>
      <c r="H2860" s="2" t="s">
        <v>19</v>
      </c>
      <c r="I2860" s="2">
        <f t="shared" si="88"/>
        <v>1</v>
      </c>
      <c r="J2860" s="2" t="str">
        <f t="shared" si="89"/>
        <v/>
      </c>
      <c r="K2860" s="2">
        <v>1998</v>
      </c>
      <c r="L2860" s="2" t="s">
        <v>21</v>
      </c>
    </row>
    <row r="2861" spans="1:12" x14ac:dyDescent="0.2">
      <c r="A2861" s="1" t="s">
        <v>13</v>
      </c>
      <c r="B2861" s="2" t="s">
        <v>246</v>
      </c>
      <c r="C2861" s="2" t="s">
        <v>15</v>
      </c>
      <c r="D2861" s="2" t="s">
        <v>661</v>
      </c>
      <c r="E2861" s="2" t="s">
        <v>395</v>
      </c>
      <c r="F2861" s="2">
        <v>63.1</v>
      </c>
      <c r="G2861" s="2">
        <v>36.9</v>
      </c>
      <c r="H2861" s="2" t="s">
        <v>19</v>
      </c>
      <c r="I2861" s="2">
        <f t="shared" si="88"/>
        <v>1</v>
      </c>
      <c r="J2861" s="2" t="str">
        <f t="shared" si="89"/>
        <v/>
      </c>
      <c r="K2861" s="2">
        <v>2012</v>
      </c>
      <c r="L2861" s="2" t="s">
        <v>49</v>
      </c>
    </row>
    <row r="2862" spans="1:12" x14ac:dyDescent="0.2">
      <c r="A2862" s="1" t="s">
        <v>13</v>
      </c>
      <c r="B2862" s="2" t="s">
        <v>3834</v>
      </c>
      <c r="C2862" s="2" t="s">
        <v>24</v>
      </c>
      <c r="D2862" s="4">
        <v>41300000</v>
      </c>
      <c r="E2862" s="2" t="s">
        <v>3438</v>
      </c>
      <c r="F2862" s="2">
        <v>63.1</v>
      </c>
      <c r="G2862" s="2">
        <v>36.9</v>
      </c>
      <c r="H2862" s="2" t="s">
        <v>19</v>
      </c>
      <c r="I2862" s="2">
        <f t="shared" si="88"/>
        <v>1</v>
      </c>
      <c r="J2862" s="2" t="str">
        <f t="shared" si="89"/>
        <v/>
      </c>
      <c r="K2862" s="2">
        <v>2005</v>
      </c>
      <c r="L2862" s="2" t="s">
        <v>77</v>
      </c>
    </row>
    <row r="2863" spans="1:12" x14ac:dyDescent="0.2">
      <c r="A2863" s="1" t="s">
        <v>13</v>
      </c>
      <c r="B2863" s="2" t="s">
        <v>3549</v>
      </c>
      <c r="C2863" s="2" t="s">
        <v>24</v>
      </c>
      <c r="D2863" s="4">
        <v>30300000</v>
      </c>
      <c r="E2863" s="2" t="s">
        <v>3438</v>
      </c>
      <c r="F2863" s="2">
        <v>63.1</v>
      </c>
      <c r="G2863" s="2">
        <v>36.9</v>
      </c>
      <c r="H2863" s="2" t="s">
        <v>26</v>
      </c>
      <c r="I2863" s="2" t="str">
        <f t="shared" si="88"/>
        <v/>
      </c>
      <c r="J2863" s="2">
        <f t="shared" si="89"/>
        <v>1</v>
      </c>
      <c r="K2863" s="2">
        <v>1990</v>
      </c>
      <c r="L2863" s="2" t="s">
        <v>21</v>
      </c>
    </row>
    <row r="2864" spans="1:12" x14ac:dyDescent="0.2">
      <c r="A2864" s="1" t="s">
        <v>287</v>
      </c>
      <c r="B2864" s="2" t="s">
        <v>288</v>
      </c>
      <c r="C2864" s="2" t="s">
        <v>24</v>
      </c>
      <c r="D2864" s="4">
        <v>15200000</v>
      </c>
      <c r="E2864" s="2" t="s">
        <v>1956</v>
      </c>
      <c r="F2864" s="2">
        <v>63.1</v>
      </c>
      <c r="G2864" s="2">
        <v>36.9</v>
      </c>
      <c r="H2864" s="2" t="s">
        <v>26</v>
      </c>
      <c r="I2864" s="2" t="str">
        <f t="shared" si="88"/>
        <v/>
      </c>
      <c r="J2864" s="2">
        <f t="shared" si="89"/>
        <v>1</v>
      </c>
      <c r="K2864" s="2">
        <v>1996</v>
      </c>
      <c r="L2864" s="2" t="s">
        <v>21</v>
      </c>
    </row>
    <row r="2865" spans="1:12" x14ac:dyDescent="0.2">
      <c r="A2865" s="1" t="s">
        <v>287</v>
      </c>
      <c r="B2865" s="2" t="s">
        <v>3713</v>
      </c>
      <c r="C2865" s="2" t="s">
        <v>24</v>
      </c>
      <c r="D2865" s="4">
        <v>46000000</v>
      </c>
      <c r="E2865" s="2" t="s">
        <v>3438</v>
      </c>
      <c r="F2865" s="2">
        <v>63.1</v>
      </c>
      <c r="G2865" s="2">
        <v>36.9</v>
      </c>
      <c r="H2865" s="2" t="s">
        <v>19</v>
      </c>
      <c r="I2865" s="2">
        <f t="shared" si="88"/>
        <v>1</v>
      </c>
      <c r="J2865" s="2" t="str">
        <f t="shared" si="89"/>
        <v/>
      </c>
      <c r="K2865" s="2">
        <v>2002</v>
      </c>
      <c r="L2865" s="2" t="s">
        <v>21</v>
      </c>
    </row>
    <row r="2866" spans="1:12" x14ac:dyDescent="0.2">
      <c r="A2866" s="1" t="s">
        <v>66</v>
      </c>
      <c r="B2866" s="2" t="s">
        <v>174</v>
      </c>
      <c r="C2866" s="2" t="s">
        <v>15</v>
      </c>
      <c r="D2866" s="2" t="s">
        <v>261</v>
      </c>
      <c r="E2866" s="2" t="s">
        <v>395</v>
      </c>
      <c r="F2866" s="2">
        <v>63.1</v>
      </c>
      <c r="G2866" s="2">
        <v>36.9</v>
      </c>
      <c r="H2866" s="2" t="s">
        <v>19</v>
      </c>
      <c r="I2866" s="2">
        <f t="shared" si="88"/>
        <v>1</v>
      </c>
      <c r="J2866" s="2" t="str">
        <f t="shared" si="89"/>
        <v/>
      </c>
      <c r="K2866" s="2">
        <v>2010</v>
      </c>
      <c r="L2866" s="2" t="s">
        <v>21</v>
      </c>
    </row>
    <row r="2867" spans="1:12" x14ac:dyDescent="0.2">
      <c r="A2867" s="1" t="s">
        <v>363</v>
      </c>
      <c r="B2867" s="2" t="s">
        <v>834</v>
      </c>
      <c r="C2867" s="2" t="s">
        <v>15</v>
      </c>
      <c r="D2867" s="2" t="s">
        <v>5236</v>
      </c>
      <c r="E2867" s="2" t="s">
        <v>4991</v>
      </c>
      <c r="F2867" s="2">
        <v>63.1</v>
      </c>
      <c r="G2867" s="2">
        <v>36.9</v>
      </c>
      <c r="H2867" s="2" t="s">
        <v>26</v>
      </c>
      <c r="I2867" s="2" t="str">
        <f t="shared" si="88"/>
        <v/>
      </c>
      <c r="J2867" s="2">
        <f t="shared" si="89"/>
        <v>1</v>
      </c>
      <c r="K2867" s="2">
        <v>2016</v>
      </c>
      <c r="L2867" s="2" t="s">
        <v>49</v>
      </c>
    </row>
    <row r="2868" spans="1:12" x14ac:dyDescent="0.2">
      <c r="A2868" s="1" t="s">
        <v>79</v>
      </c>
      <c r="B2868" s="2" t="s">
        <v>1879</v>
      </c>
      <c r="C2868" s="2" t="s">
        <v>24</v>
      </c>
      <c r="D2868" s="4">
        <v>3400000</v>
      </c>
      <c r="E2868" s="2" t="s">
        <v>1811</v>
      </c>
      <c r="F2868" s="2">
        <v>63.1</v>
      </c>
      <c r="G2868" s="2">
        <v>36.9</v>
      </c>
      <c r="H2868" s="2" t="s">
        <v>26</v>
      </c>
      <c r="I2868" s="2" t="str">
        <f t="shared" si="88"/>
        <v/>
      </c>
      <c r="J2868" s="2">
        <f t="shared" si="89"/>
        <v>1</v>
      </c>
      <c r="K2868" s="2">
        <v>2004</v>
      </c>
      <c r="L2868" s="2" t="s">
        <v>21</v>
      </c>
    </row>
    <row r="2869" spans="1:12" x14ac:dyDescent="0.2">
      <c r="A2869" s="1" t="s">
        <v>293</v>
      </c>
      <c r="B2869" s="2" t="s">
        <v>3738</v>
      </c>
      <c r="C2869" s="2" t="s">
        <v>24</v>
      </c>
      <c r="D2869" s="4">
        <v>11825000</v>
      </c>
      <c r="E2869" s="2" t="s">
        <v>3438</v>
      </c>
      <c r="F2869" s="2">
        <v>63.1</v>
      </c>
      <c r="G2869" s="2">
        <v>36.9</v>
      </c>
      <c r="H2869" s="2" t="s">
        <v>26</v>
      </c>
      <c r="I2869" s="2" t="str">
        <f t="shared" si="88"/>
        <v/>
      </c>
      <c r="J2869" s="2">
        <f t="shared" si="89"/>
        <v>1</v>
      </c>
      <c r="K2869" s="2">
        <v>1998</v>
      </c>
      <c r="L2869" s="2" t="s">
        <v>49</v>
      </c>
    </row>
    <row r="2870" spans="1:12" x14ac:dyDescent="0.2">
      <c r="A2870" s="1" t="s">
        <v>91</v>
      </c>
      <c r="B2870" s="2" t="s">
        <v>1876</v>
      </c>
      <c r="C2870" s="2" t="s">
        <v>15</v>
      </c>
      <c r="D2870" s="2" t="s">
        <v>3081</v>
      </c>
      <c r="E2870" s="2" t="s">
        <v>2175</v>
      </c>
      <c r="F2870" s="2">
        <v>63.1</v>
      </c>
      <c r="G2870" s="2">
        <v>36.9</v>
      </c>
      <c r="H2870" s="2" t="s">
        <v>19</v>
      </c>
      <c r="I2870" s="2">
        <f t="shared" si="88"/>
        <v>1</v>
      </c>
      <c r="J2870" s="2" t="str">
        <f t="shared" si="89"/>
        <v/>
      </c>
      <c r="K2870" s="2">
        <v>2007</v>
      </c>
      <c r="L2870" s="2" t="s">
        <v>36</v>
      </c>
    </row>
    <row r="2871" spans="1:12" x14ac:dyDescent="0.2">
      <c r="A2871" s="1" t="s">
        <v>52</v>
      </c>
      <c r="B2871" s="2" t="s">
        <v>2030</v>
      </c>
      <c r="C2871" s="2" t="s">
        <v>24</v>
      </c>
      <c r="D2871" s="4">
        <v>85000000</v>
      </c>
      <c r="E2871" s="2" t="s">
        <v>1978</v>
      </c>
      <c r="F2871" s="2">
        <v>63.1</v>
      </c>
      <c r="G2871" s="2">
        <v>36.9</v>
      </c>
      <c r="H2871" s="2" t="s">
        <v>26</v>
      </c>
      <c r="I2871" s="2" t="str">
        <f t="shared" si="88"/>
        <v/>
      </c>
      <c r="J2871" s="2">
        <f t="shared" si="89"/>
        <v>1</v>
      </c>
      <c r="K2871" s="2">
        <v>1990</v>
      </c>
      <c r="L2871" s="2" t="s">
        <v>21</v>
      </c>
    </row>
    <row r="2872" spans="1:12" x14ac:dyDescent="0.2">
      <c r="A2872" s="1" t="s">
        <v>108</v>
      </c>
      <c r="B2872" s="2" t="s">
        <v>3894</v>
      </c>
      <c r="C2872" s="2" t="s">
        <v>24</v>
      </c>
      <c r="D2872" s="4">
        <v>80000000</v>
      </c>
      <c r="E2872" s="2" t="s">
        <v>3438</v>
      </c>
      <c r="F2872" s="2">
        <v>63.1</v>
      </c>
      <c r="G2872" s="2">
        <v>36.9</v>
      </c>
      <c r="H2872" s="2" t="s">
        <v>19</v>
      </c>
      <c r="I2872" s="2">
        <f t="shared" si="88"/>
        <v>1</v>
      </c>
      <c r="J2872" s="2" t="str">
        <f t="shared" si="89"/>
        <v/>
      </c>
      <c r="K2872" s="2">
        <v>2014</v>
      </c>
      <c r="L2872" s="2" t="s">
        <v>49</v>
      </c>
    </row>
    <row r="2873" spans="1:12" x14ac:dyDescent="0.2">
      <c r="A2873" s="1" t="s">
        <v>108</v>
      </c>
      <c r="B2873" s="2" t="s">
        <v>5738</v>
      </c>
      <c r="C2873" s="2" t="s">
        <v>24</v>
      </c>
      <c r="D2873" s="4">
        <v>410000000</v>
      </c>
      <c r="E2873" s="2" t="s">
        <v>5690</v>
      </c>
      <c r="F2873" s="2">
        <v>63.1</v>
      </c>
      <c r="G2873" s="2">
        <v>36.9</v>
      </c>
      <c r="H2873" s="2" t="s">
        <v>19</v>
      </c>
      <c r="I2873" s="2">
        <f t="shared" si="88"/>
        <v>1</v>
      </c>
      <c r="J2873" s="2" t="str">
        <f t="shared" si="89"/>
        <v/>
      </c>
      <c r="K2873" s="2">
        <v>2014</v>
      </c>
      <c r="L2873" s="2" t="s">
        <v>21</v>
      </c>
    </row>
    <row r="2874" spans="1:12" x14ac:dyDescent="0.2">
      <c r="A2874" s="1" t="s">
        <v>45</v>
      </c>
      <c r="B2874" s="2" t="s">
        <v>549</v>
      </c>
      <c r="C2874" s="2" t="s">
        <v>42</v>
      </c>
      <c r="D2874" s="2" t="s">
        <v>638</v>
      </c>
      <c r="E2874" s="2" t="s">
        <v>395</v>
      </c>
      <c r="F2874" s="2">
        <v>63.1</v>
      </c>
      <c r="G2874" s="2">
        <v>36.9</v>
      </c>
      <c r="H2874" s="2" t="s">
        <v>19</v>
      </c>
      <c r="I2874" s="2">
        <f t="shared" si="88"/>
        <v>1</v>
      </c>
      <c r="J2874" s="2" t="str">
        <f t="shared" si="89"/>
        <v/>
      </c>
      <c r="K2874" s="2">
        <v>2006</v>
      </c>
      <c r="L2874" s="2" t="s">
        <v>49</v>
      </c>
    </row>
    <row r="2875" spans="1:12" x14ac:dyDescent="0.2">
      <c r="A2875" s="1" t="s">
        <v>220</v>
      </c>
      <c r="B2875" s="2" t="s">
        <v>3757</v>
      </c>
      <c r="C2875" s="2" t="s">
        <v>24</v>
      </c>
      <c r="D2875" s="4">
        <v>14000000</v>
      </c>
      <c r="E2875" s="2" t="s">
        <v>3438</v>
      </c>
      <c r="F2875" s="2">
        <v>63.12</v>
      </c>
      <c r="G2875" s="2">
        <v>36.880000000000003</v>
      </c>
      <c r="H2875" s="2" t="s">
        <v>26</v>
      </c>
      <c r="I2875" s="2" t="str">
        <f t="shared" si="88"/>
        <v/>
      </c>
      <c r="J2875" s="2">
        <f t="shared" si="89"/>
        <v>1</v>
      </c>
      <c r="K2875" s="2">
        <v>2003</v>
      </c>
      <c r="L2875" s="2" t="s">
        <v>36</v>
      </c>
    </row>
    <row r="2876" spans="1:12" x14ac:dyDescent="0.2">
      <c r="A2876" s="1" t="s">
        <v>293</v>
      </c>
      <c r="B2876" s="2" t="s">
        <v>753</v>
      </c>
      <c r="C2876" s="2" t="s">
        <v>15</v>
      </c>
      <c r="D2876" s="2" t="s">
        <v>2256</v>
      </c>
      <c r="E2876" s="2" t="s">
        <v>2175</v>
      </c>
      <c r="F2876" s="2">
        <v>63.15</v>
      </c>
      <c r="G2876" s="2">
        <v>36.85</v>
      </c>
      <c r="H2876" s="2" t="s">
        <v>19</v>
      </c>
      <c r="I2876" s="2">
        <f t="shared" si="88"/>
        <v>1</v>
      </c>
      <c r="J2876" s="2" t="str">
        <f t="shared" si="89"/>
        <v/>
      </c>
      <c r="K2876" s="2">
        <v>2020</v>
      </c>
      <c r="L2876" s="2" t="s">
        <v>21</v>
      </c>
    </row>
    <row r="2877" spans="1:12" x14ac:dyDescent="0.2">
      <c r="A2877" s="1" t="s">
        <v>535</v>
      </c>
      <c r="B2877" s="2" t="s">
        <v>3787</v>
      </c>
      <c r="C2877" s="2" t="s">
        <v>24</v>
      </c>
      <c r="D2877" s="2">
        <v>28000000</v>
      </c>
      <c r="E2877" s="2" t="s">
        <v>3438</v>
      </c>
      <c r="F2877" s="2">
        <v>63.15</v>
      </c>
      <c r="G2877" s="2">
        <v>36.85</v>
      </c>
      <c r="H2877" s="2" t="s">
        <v>19</v>
      </c>
      <c r="I2877" s="2">
        <f t="shared" si="88"/>
        <v>1</v>
      </c>
      <c r="J2877" s="2" t="str">
        <f t="shared" si="89"/>
        <v/>
      </c>
      <c r="K2877" s="2">
        <v>2018</v>
      </c>
      <c r="L2877" s="2" t="s">
        <v>49</v>
      </c>
    </row>
    <row r="2878" spans="1:12" x14ac:dyDescent="0.2">
      <c r="A2878" s="1" t="s">
        <v>108</v>
      </c>
      <c r="B2878" s="2" t="s">
        <v>5006</v>
      </c>
      <c r="C2878" s="2" t="s">
        <v>15</v>
      </c>
      <c r="D2878" s="2" t="s">
        <v>5050</v>
      </c>
      <c r="E2878" s="2" t="s">
        <v>4991</v>
      </c>
      <c r="F2878" s="2">
        <v>63.17</v>
      </c>
      <c r="G2878" s="2">
        <v>36.83</v>
      </c>
      <c r="H2878" s="2" t="s">
        <v>26</v>
      </c>
      <c r="I2878" s="2" t="str">
        <f t="shared" si="88"/>
        <v/>
      </c>
      <c r="J2878" s="2">
        <f t="shared" si="89"/>
        <v>1</v>
      </c>
      <c r="K2878" s="2">
        <v>2020</v>
      </c>
      <c r="L2878" s="2" t="s">
        <v>21</v>
      </c>
    </row>
    <row r="2879" spans="1:12" x14ac:dyDescent="0.2">
      <c r="A2879" s="1" t="s">
        <v>329</v>
      </c>
      <c r="B2879" s="2" t="s">
        <v>431</v>
      </c>
      <c r="C2879" s="2" t="s">
        <v>15</v>
      </c>
      <c r="D2879" s="2" t="s">
        <v>2784</v>
      </c>
      <c r="E2879" s="2" t="s">
        <v>2175</v>
      </c>
      <c r="F2879" s="2">
        <v>63.17</v>
      </c>
      <c r="G2879" s="2">
        <v>36.83</v>
      </c>
      <c r="H2879" s="2" t="s">
        <v>19</v>
      </c>
      <c r="I2879" s="2">
        <f t="shared" si="88"/>
        <v>1</v>
      </c>
      <c r="J2879" s="2" t="str">
        <f t="shared" si="89"/>
        <v/>
      </c>
      <c r="K2879" s="2">
        <v>2016</v>
      </c>
      <c r="L2879" s="2" t="s">
        <v>21</v>
      </c>
    </row>
    <row r="2880" spans="1:12" x14ac:dyDescent="0.2">
      <c r="A2880" s="1" t="s">
        <v>535</v>
      </c>
      <c r="B2880" s="2" t="s">
        <v>3813</v>
      </c>
      <c r="C2880" s="2" t="s">
        <v>24</v>
      </c>
      <c r="D2880" s="4">
        <v>2495000</v>
      </c>
      <c r="E2880" s="2" t="s">
        <v>3438</v>
      </c>
      <c r="F2880" s="2">
        <v>63.18</v>
      </c>
      <c r="G2880" s="2">
        <v>36.82</v>
      </c>
      <c r="H2880" s="2" t="s">
        <v>19</v>
      </c>
      <c r="I2880" s="2">
        <f t="shared" si="88"/>
        <v>1</v>
      </c>
      <c r="J2880" s="2" t="str">
        <f t="shared" si="89"/>
        <v/>
      </c>
      <c r="K2880" s="2">
        <v>2014</v>
      </c>
      <c r="L2880" s="2" t="s">
        <v>49</v>
      </c>
    </row>
    <row r="2881" spans="1:12" x14ac:dyDescent="0.2">
      <c r="A2881" s="1" t="s">
        <v>391</v>
      </c>
      <c r="B2881" s="2" t="s">
        <v>3369</v>
      </c>
      <c r="C2881" s="2" t="s">
        <v>15</v>
      </c>
      <c r="D2881" s="2" t="s">
        <v>3231</v>
      </c>
      <c r="E2881" s="2" t="s">
        <v>3315</v>
      </c>
      <c r="F2881" s="2">
        <v>63.2</v>
      </c>
      <c r="G2881" s="2">
        <v>36.799999999999997</v>
      </c>
      <c r="H2881" s="2" t="s">
        <v>19</v>
      </c>
      <c r="I2881" s="2">
        <f t="shared" si="88"/>
        <v>1</v>
      </c>
      <c r="J2881" s="2" t="str">
        <f t="shared" si="89"/>
        <v/>
      </c>
      <c r="K2881" s="2">
        <v>1994</v>
      </c>
      <c r="L2881" s="2" t="s">
        <v>21</v>
      </c>
    </row>
    <row r="2882" spans="1:12" x14ac:dyDescent="0.2">
      <c r="A2882" s="1" t="s">
        <v>87</v>
      </c>
      <c r="B2882" s="2" t="s">
        <v>5445</v>
      </c>
      <c r="C2882" s="2" t="s">
        <v>15</v>
      </c>
      <c r="D2882" s="2" t="s">
        <v>5446</v>
      </c>
      <c r="E2882" s="2" t="s">
        <v>4991</v>
      </c>
      <c r="F2882" s="2">
        <v>63.2</v>
      </c>
      <c r="G2882" s="2">
        <v>36.799999999999997</v>
      </c>
      <c r="H2882" s="2" t="s">
        <v>26</v>
      </c>
      <c r="I2882" s="2" t="str">
        <f t="shared" ref="I2882:I2945" si="90" xml:space="preserve"> IF(H2882="Pass", 1, "")</f>
        <v/>
      </c>
      <c r="J2882" s="2">
        <f t="shared" ref="J2882:J2945" si="91" xml:space="preserve"> IF(H2882="Fail", 1, "")</f>
        <v>1</v>
      </c>
      <c r="K2882" s="2">
        <v>2006</v>
      </c>
      <c r="L2882" s="2" t="s">
        <v>21</v>
      </c>
    </row>
    <row r="2883" spans="1:12" x14ac:dyDescent="0.2">
      <c r="A2883" s="1" t="s">
        <v>339</v>
      </c>
      <c r="B2883" s="2" t="s">
        <v>1229</v>
      </c>
      <c r="C2883" s="2" t="s">
        <v>15</v>
      </c>
      <c r="D2883" s="2" t="s">
        <v>5321</v>
      </c>
      <c r="E2883" s="2" t="s">
        <v>4991</v>
      </c>
      <c r="F2883" s="2">
        <v>63.2</v>
      </c>
      <c r="G2883" s="2">
        <v>36.799999999999997</v>
      </c>
      <c r="H2883" s="2" t="s">
        <v>26</v>
      </c>
      <c r="I2883" s="2" t="str">
        <f t="shared" si="90"/>
        <v/>
      </c>
      <c r="J2883" s="2">
        <f t="shared" si="91"/>
        <v>1</v>
      </c>
      <c r="K2883" s="2">
        <v>2012</v>
      </c>
      <c r="L2883" s="2" t="s">
        <v>49</v>
      </c>
    </row>
    <row r="2884" spans="1:12" x14ac:dyDescent="0.2">
      <c r="A2884" s="1" t="s">
        <v>290</v>
      </c>
      <c r="B2884" s="2" t="s">
        <v>4136</v>
      </c>
      <c r="C2884" s="2" t="s">
        <v>24</v>
      </c>
      <c r="D2884" s="4">
        <v>42000000</v>
      </c>
      <c r="E2884" s="2" t="s">
        <v>3438</v>
      </c>
      <c r="F2884" s="2">
        <v>63.2</v>
      </c>
      <c r="G2884" s="2">
        <v>36.799999999999997</v>
      </c>
      <c r="H2884" s="2" t="s">
        <v>26</v>
      </c>
      <c r="I2884" s="2" t="str">
        <f t="shared" si="90"/>
        <v/>
      </c>
      <c r="J2884" s="2">
        <f t="shared" si="91"/>
        <v>1</v>
      </c>
      <c r="K2884" s="2">
        <v>2003</v>
      </c>
      <c r="L2884" s="2" t="s">
        <v>36</v>
      </c>
    </row>
    <row r="2885" spans="1:12" x14ac:dyDescent="0.2">
      <c r="A2885" s="1" t="s">
        <v>150</v>
      </c>
      <c r="B2885" s="2" t="s">
        <v>3219</v>
      </c>
      <c r="C2885" s="2" t="s">
        <v>15</v>
      </c>
      <c r="D2885" s="2" t="s">
        <v>72</v>
      </c>
      <c r="E2885" s="2" t="s">
        <v>4991</v>
      </c>
      <c r="F2885" s="2">
        <v>63.2</v>
      </c>
      <c r="G2885" s="2">
        <v>36.799999999999997</v>
      </c>
      <c r="H2885" s="2" t="s">
        <v>19</v>
      </c>
      <c r="I2885" s="2">
        <f t="shared" si="90"/>
        <v>1</v>
      </c>
      <c r="J2885" s="2" t="str">
        <f t="shared" si="91"/>
        <v/>
      </c>
      <c r="K2885" s="2">
        <v>1994</v>
      </c>
      <c r="L2885" s="2" t="s">
        <v>21</v>
      </c>
    </row>
    <row r="2886" spans="1:12" x14ac:dyDescent="0.2">
      <c r="A2886" s="1" t="s">
        <v>296</v>
      </c>
      <c r="B2886" s="2" t="s">
        <v>3912</v>
      </c>
      <c r="C2886" s="2" t="s">
        <v>24</v>
      </c>
      <c r="D2886" s="4">
        <v>111000000</v>
      </c>
      <c r="E2886" s="2" t="s">
        <v>3438</v>
      </c>
      <c r="F2886" s="2">
        <v>63.2</v>
      </c>
      <c r="G2886" s="2">
        <v>36.799999999999997</v>
      </c>
      <c r="H2886" s="2" t="s">
        <v>19</v>
      </c>
      <c r="I2886" s="2">
        <f t="shared" si="90"/>
        <v>1</v>
      </c>
      <c r="J2886" s="2" t="str">
        <f t="shared" si="91"/>
        <v/>
      </c>
      <c r="K2886" s="2">
        <v>2002</v>
      </c>
      <c r="L2886" s="2" t="s">
        <v>49</v>
      </c>
    </row>
    <row r="2887" spans="1:12" x14ac:dyDescent="0.2">
      <c r="A2887" s="1" t="s">
        <v>79</v>
      </c>
      <c r="B2887" s="2" t="s">
        <v>4193</v>
      </c>
      <c r="C2887" s="2" t="s">
        <v>24</v>
      </c>
      <c r="D2887" s="4">
        <v>1500000</v>
      </c>
      <c r="E2887" s="2" t="s">
        <v>3438</v>
      </c>
      <c r="F2887" s="2">
        <v>63.2</v>
      </c>
      <c r="G2887" s="2">
        <v>36.799999999999997</v>
      </c>
      <c r="H2887" s="2" t="s">
        <v>26</v>
      </c>
      <c r="I2887" s="2" t="str">
        <f t="shared" si="90"/>
        <v/>
      </c>
      <c r="J2887" s="2">
        <f t="shared" si="91"/>
        <v>1</v>
      </c>
      <c r="K2887" s="2">
        <v>1998</v>
      </c>
      <c r="L2887" s="2" t="s">
        <v>49</v>
      </c>
    </row>
    <row r="2888" spans="1:12" x14ac:dyDescent="0.2">
      <c r="A2888" s="1" t="s">
        <v>83</v>
      </c>
      <c r="B2888" s="2" t="s">
        <v>84</v>
      </c>
      <c r="C2888" s="2" t="s">
        <v>24</v>
      </c>
      <c r="D2888" s="4">
        <v>46150000</v>
      </c>
      <c r="E2888" s="2" t="s">
        <v>1453</v>
      </c>
      <c r="F2888" s="2">
        <v>63.2</v>
      </c>
      <c r="G2888" s="2">
        <v>36.799999999999997</v>
      </c>
      <c r="H2888" s="2" t="s">
        <v>26</v>
      </c>
      <c r="I2888" s="2" t="str">
        <f t="shared" si="90"/>
        <v/>
      </c>
      <c r="J2888" s="2">
        <f t="shared" si="91"/>
        <v>1</v>
      </c>
      <c r="K2888" s="2">
        <v>2010</v>
      </c>
      <c r="L2888" s="2" t="s">
        <v>21</v>
      </c>
    </row>
    <row r="2889" spans="1:12" x14ac:dyDescent="0.2">
      <c r="A2889" s="1" t="s">
        <v>293</v>
      </c>
      <c r="B2889" s="2" t="s">
        <v>3738</v>
      </c>
      <c r="C2889" s="2" t="s">
        <v>24</v>
      </c>
      <c r="D2889" s="4">
        <v>11825000</v>
      </c>
      <c r="E2889" s="2" t="s">
        <v>3438</v>
      </c>
      <c r="F2889" s="2">
        <v>63.2</v>
      </c>
      <c r="G2889" s="2">
        <v>36.799999999999997</v>
      </c>
      <c r="H2889" s="2" t="s">
        <v>26</v>
      </c>
      <c r="I2889" s="2" t="str">
        <f t="shared" si="90"/>
        <v/>
      </c>
      <c r="J2889" s="2">
        <f t="shared" si="91"/>
        <v>1</v>
      </c>
      <c r="K2889" s="2">
        <v>1998</v>
      </c>
      <c r="L2889" s="2" t="s">
        <v>21</v>
      </c>
    </row>
    <row r="2890" spans="1:12" x14ac:dyDescent="0.2">
      <c r="A2890" s="1" t="s">
        <v>223</v>
      </c>
      <c r="B2890" s="2" t="s">
        <v>984</v>
      </c>
      <c r="C2890" s="2" t="s">
        <v>15</v>
      </c>
      <c r="D2890" s="2" t="s">
        <v>1237</v>
      </c>
      <c r="E2890" s="2" t="s">
        <v>395</v>
      </c>
      <c r="F2890" s="2">
        <v>63.2</v>
      </c>
      <c r="G2890" s="2">
        <v>36.799999999999997</v>
      </c>
      <c r="H2890" s="2" t="s">
        <v>19</v>
      </c>
      <c r="I2890" s="2">
        <f t="shared" si="90"/>
        <v>1</v>
      </c>
      <c r="J2890" s="2" t="str">
        <f t="shared" si="91"/>
        <v/>
      </c>
      <c r="K2890" s="2">
        <v>2000</v>
      </c>
      <c r="L2890" s="2" t="s">
        <v>21</v>
      </c>
    </row>
    <row r="2891" spans="1:12" x14ac:dyDescent="0.2">
      <c r="A2891" s="1" t="s">
        <v>91</v>
      </c>
      <c r="B2891" s="2" t="s">
        <v>1742</v>
      </c>
      <c r="C2891" s="2" t="s">
        <v>15</v>
      </c>
      <c r="D2891" s="2" t="s">
        <v>2697</v>
      </c>
      <c r="E2891" s="2" t="s">
        <v>2175</v>
      </c>
      <c r="F2891" s="2">
        <v>63.2</v>
      </c>
      <c r="G2891" s="2">
        <v>36.799999999999997</v>
      </c>
      <c r="H2891" s="2" t="s">
        <v>19</v>
      </c>
      <c r="I2891" s="2">
        <f t="shared" si="90"/>
        <v>1</v>
      </c>
      <c r="J2891" s="2" t="str">
        <f t="shared" si="91"/>
        <v/>
      </c>
      <c r="K2891" s="2">
        <v>2017</v>
      </c>
      <c r="L2891" s="2" t="s">
        <v>36</v>
      </c>
    </row>
    <row r="2892" spans="1:12" x14ac:dyDescent="0.2">
      <c r="A2892" s="1" t="s">
        <v>108</v>
      </c>
      <c r="B2892" s="2" t="s">
        <v>3932</v>
      </c>
      <c r="C2892" s="2" t="s">
        <v>24</v>
      </c>
      <c r="D2892" s="4">
        <v>23900000</v>
      </c>
      <c r="E2892" s="2" t="s">
        <v>3438</v>
      </c>
      <c r="F2892" s="2">
        <v>63.2</v>
      </c>
      <c r="G2892" s="2">
        <v>36.799999999999997</v>
      </c>
      <c r="H2892" s="2" t="s">
        <v>19</v>
      </c>
      <c r="I2892" s="2">
        <f t="shared" si="90"/>
        <v>1</v>
      </c>
      <c r="J2892" s="2" t="str">
        <f t="shared" si="91"/>
        <v/>
      </c>
      <c r="K2892" s="2">
        <v>2004</v>
      </c>
      <c r="L2892" s="2" t="s">
        <v>49</v>
      </c>
    </row>
    <row r="2893" spans="1:12" x14ac:dyDescent="0.2">
      <c r="A2893" s="1" t="s">
        <v>220</v>
      </c>
      <c r="B2893" s="2" t="s">
        <v>4688</v>
      </c>
      <c r="C2893" s="2" t="s">
        <v>24</v>
      </c>
      <c r="D2893" s="4">
        <v>660000</v>
      </c>
      <c r="E2893" s="2" t="s">
        <v>3438</v>
      </c>
      <c r="F2893" s="2">
        <v>63.2</v>
      </c>
      <c r="G2893" s="2">
        <v>36.799999999999997</v>
      </c>
      <c r="H2893" s="2" t="s">
        <v>26</v>
      </c>
      <c r="I2893" s="2" t="str">
        <f t="shared" si="90"/>
        <v/>
      </c>
      <c r="J2893" s="2">
        <f t="shared" si="91"/>
        <v>1</v>
      </c>
      <c r="K2893" s="2">
        <v>2002</v>
      </c>
      <c r="L2893" s="2" t="s">
        <v>49</v>
      </c>
    </row>
    <row r="2894" spans="1:12" x14ac:dyDescent="0.2">
      <c r="A2894" s="1" t="s">
        <v>23</v>
      </c>
      <c r="B2894" s="2" t="s">
        <v>23</v>
      </c>
      <c r="C2894" s="2" t="s">
        <v>24</v>
      </c>
      <c r="D2894" s="4">
        <v>2100000</v>
      </c>
      <c r="E2894" s="2" t="s">
        <v>1978</v>
      </c>
      <c r="F2894" s="2">
        <v>63.2</v>
      </c>
      <c r="G2894" s="2">
        <v>36.799999999999997</v>
      </c>
      <c r="H2894" s="2" t="s">
        <v>19</v>
      </c>
      <c r="I2894" s="2">
        <f t="shared" si="90"/>
        <v>1</v>
      </c>
      <c r="J2894" s="2" t="str">
        <f t="shared" si="91"/>
        <v/>
      </c>
      <c r="K2894" s="2">
        <v>2000</v>
      </c>
      <c r="L2894" s="2" t="s">
        <v>49</v>
      </c>
    </row>
    <row r="2895" spans="1:12" x14ac:dyDescent="0.2">
      <c r="A2895" s="1" t="s">
        <v>308</v>
      </c>
      <c r="B2895" s="2" t="s">
        <v>4484</v>
      </c>
      <c r="C2895" s="2" t="s">
        <v>24</v>
      </c>
      <c r="D2895" s="4">
        <v>5100000</v>
      </c>
      <c r="E2895" s="2" t="s">
        <v>3438</v>
      </c>
      <c r="F2895" s="2">
        <v>63.2</v>
      </c>
      <c r="G2895" s="2">
        <v>36.799999999999997</v>
      </c>
      <c r="H2895" s="2" t="s">
        <v>19</v>
      </c>
      <c r="I2895" s="2">
        <f t="shared" si="90"/>
        <v>1</v>
      </c>
      <c r="J2895" s="2" t="str">
        <f t="shared" si="91"/>
        <v/>
      </c>
      <c r="K2895" s="2">
        <v>2006</v>
      </c>
      <c r="L2895" s="2" t="s">
        <v>21</v>
      </c>
    </row>
    <row r="2896" spans="1:12" x14ac:dyDescent="0.2">
      <c r="A2896" s="1" t="s">
        <v>308</v>
      </c>
      <c r="B2896" s="2" t="s">
        <v>3940</v>
      </c>
      <c r="C2896" s="2" t="s">
        <v>24</v>
      </c>
      <c r="D2896" s="4">
        <v>2455000</v>
      </c>
      <c r="E2896" s="2" t="s">
        <v>3438</v>
      </c>
      <c r="F2896" s="2">
        <v>63.2</v>
      </c>
      <c r="G2896" s="2">
        <v>36.799999999999997</v>
      </c>
      <c r="H2896" s="2" t="s">
        <v>19</v>
      </c>
      <c r="I2896" s="2">
        <f t="shared" si="90"/>
        <v>1</v>
      </c>
      <c r="J2896" s="2" t="str">
        <f t="shared" si="91"/>
        <v/>
      </c>
      <c r="K2896" s="2">
        <v>2002</v>
      </c>
      <c r="L2896" s="2" t="s">
        <v>21</v>
      </c>
    </row>
    <row r="2897" spans="1:12" x14ac:dyDescent="0.2">
      <c r="A2897" s="1" t="s">
        <v>521</v>
      </c>
      <c r="B2897" s="2" t="s">
        <v>522</v>
      </c>
      <c r="C2897" s="2" t="s">
        <v>15</v>
      </c>
      <c r="D2897" s="2" t="s">
        <v>4812</v>
      </c>
      <c r="E2897" s="2" t="s">
        <v>4810</v>
      </c>
      <c r="F2897" s="2">
        <v>63.23</v>
      </c>
      <c r="G2897" s="2">
        <v>36.770000000000003</v>
      </c>
      <c r="H2897" s="2" t="s">
        <v>26</v>
      </c>
      <c r="I2897" s="2" t="str">
        <f t="shared" si="90"/>
        <v/>
      </c>
      <c r="J2897" s="2">
        <f t="shared" si="91"/>
        <v>1</v>
      </c>
      <c r="K2897" s="2">
        <v>2020</v>
      </c>
      <c r="L2897" s="2" t="s">
        <v>21</v>
      </c>
    </row>
    <row r="2898" spans="1:12" x14ac:dyDescent="0.2">
      <c r="A2898" s="1" t="s">
        <v>491</v>
      </c>
      <c r="B2898" s="2" t="s">
        <v>519</v>
      </c>
      <c r="C2898" s="2" t="s">
        <v>15</v>
      </c>
      <c r="D2898" s="2" t="s">
        <v>3325</v>
      </c>
      <c r="E2898" s="2" t="s">
        <v>3315</v>
      </c>
      <c r="F2898" s="2">
        <v>63.24</v>
      </c>
      <c r="G2898" s="2">
        <v>36.76</v>
      </c>
      <c r="H2898" s="2" t="s">
        <v>26</v>
      </c>
      <c r="I2898" s="2" t="str">
        <f t="shared" si="90"/>
        <v/>
      </c>
      <c r="J2898" s="2">
        <f t="shared" si="91"/>
        <v>1</v>
      </c>
      <c r="K2898" s="2">
        <v>2014</v>
      </c>
      <c r="L2898" s="2" t="s">
        <v>49</v>
      </c>
    </row>
    <row r="2899" spans="1:12" x14ac:dyDescent="0.2">
      <c r="A2899" s="1" t="s">
        <v>150</v>
      </c>
      <c r="B2899" s="2" t="s">
        <v>3823</v>
      </c>
      <c r="C2899" s="2" t="s">
        <v>24</v>
      </c>
      <c r="D2899" s="2">
        <v>18800000</v>
      </c>
      <c r="E2899" s="2" t="s">
        <v>3438</v>
      </c>
      <c r="F2899" s="2">
        <v>63.25</v>
      </c>
      <c r="G2899" s="2">
        <v>36.75</v>
      </c>
      <c r="H2899" s="2" t="s">
        <v>19</v>
      </c>
      <c r="I2899" s="2">
        <f t="shared" si="90"/>
        <v>1</v>
      </c>
      <c r="J2899" s="2" t="str">
        <f t="shared" si="91"/>
        <v/>
      </c>
      <c r="K2899" s="2">
        <v>2018</v>
      </c>
      <c r="L2899" s="2" t="s">
        <v>49</v>
      </c>
    </row>
    <row r="2900" spans="1:12" x14ac:dyDescent="0.2">
      <c r="A2900" s="1" t="s">
        <v>66</v>
      </c>
      <c r="B2900" s="2" t="s">
        <v>174</v>
      </c>
      <c r="C2900" s="2" t="s">
        <v>15</v>
      </c>
      <c r="D2900" s="2" t="s">
        <v>2775</v>
      </c>
      <c r="E2900" s="2" t="s">
        <v>2175</v>
      </c>
      <c r="F2900" s="2">
        <v>63.26</v>
      </c>
      <c r="G2900" s="2">
        <v>36.74</v>
      </c>
      <c r="H2900" s="2" t="s">
        <v>26</v>
      </c>
      <c r="I2900" s="2" t="str">
        <f t="shared" si="90"/>
        <v/>
      </c>
      <c r="J2900" s="2">
        <f t="shared" si="91"/>
        <v>1</v>
      </c>
      <c r="K2900" s="2">
        <v>2016</v>
      </c>
      <c r="L2900" s="2" t="s">
        <v>21</v>
      </c>
    </row>
    <row r="2901" spans="1:12" x14ac:dyDescent="0.2">
      <c r="A2901" s="1" t="s">
        <v>280</v>
      </c>
      <c r="B2901" s="2" t="s">
        <v>839</v>
      </c>
      <c r="C2901" s="2" t="s">
        <v>15</v>
      </c>
      <c r="D2901" s="2" t="s">
        <v>3386</v>
      </c>
      <c r="E2901" s="2" t="s">
        <v>3376</v>
      </c>
      <c r="F2901" s="2">
        <v>63.29</v>
      </c>
      <c r="G2901" s="2">
        <v>36.71</v>
      </c>
      <c r="H2901" s="2" t="s">
        <v>26</v>
      </c>
      <c r="I2901" s="2" t="str">
        <f t="shared" si="90"/>
        <v/>
      </c>
      <c r="J2901" s="2">
        <f t="shared" si="91"/>
        <v>1</v>
      </c>
      <c r="K2901" s="2">
        <v>2016</v>
      </c>
      <c r="L2901" s="2" t="s">
        <v>21</v>
      </c>
    </row>
    <row r="2902" spans="1:12" x14ac:dyDescent="0.2">
      <c r="A2902" s="1" t="s">
        <v>180</v>
      </c>
      <c r="B2902" s="2" t="s">
        <v>596</v>
      </c>
      <c r="C2902" s="2" t="s">
        <v>15</v>
      </c>
      <c r="D2902" s="2" t="s">
        <v>2826</v>
      </c>
      <c r="E2902" s="2" t="s">
        <v>2175</v>
      </c>
      <c r="F2902" s="2">
        <v>63.29</v>
      </c>
      <c r="G2902" s="2">
        <v>36.71</v>
      </c>
      <c r="H2902" s="2" t="s">
        <v>19</v>
      </c>
      <c r="I2902" s="2">
        <f t="shared" si="90"/>
        <v>1</v>
      </c>
      <c r="J2902" s="2" t="str">
        <f t="shared" si="91"/>
        <v/>
      </c>
      <c r="K2902" s="2">
        <v>2016</v>
      </c>
      <c r="L2902" s="2" t="s">
        <v>21</v>
      </c>
    </row>
    <row r="2903" spans="1:12" x14ac:dyDescent="0.2">
      <c r="A2903" s="1" t="s">
        <v>242</v>
      </c>
      <c r="B2903" s="2" t="s">
        <v>684</v>
      </c>
      <c r="C2903" s="2" t="s">
        <v>15</v>
      </c>
      <c r="D2903" s="2" t="s">
        <v>261</v>
      </c>
      <c r="E2903" s="2" t="s">
        <v>395</v>
      </c>
      <c r="F2903" s="2">
        <v>63.3</v>
      </c>
      <c r="G2903" s="2">
        <v>36.700000000000003</v>
      </c>
      <c r="H2903" s="2" t="s">
        <v>19</v>
      </c>
      <c r="I2903" s="2">
        <f t="shared" si="90"/>
        <v>1</v>
      </c>
      <c r="J2903" s="2" t="str">
        <f t="shared" si="91"/>
        <v/>
      </c>
      <c r="K2903" s="2">
        <v>2010</v>
      </c>
      <c r="L2903" s="2" t="s">
        <v>21</v>
      </c>
    </row>
    <row r="2904" spans="1:12" x14ac:dyDescent="0.2">
      <c r="A2904" s="1" t="s">
        <v>242</v>
      </c>
      <c r="B2904" s="2" t="s">
        <v>494</v>
      </c>
      <c r="C2904" s="2" t="s">
        <v>15</v>
      </c>
      <c r="D2904" s="2" t="s">
        <v>3138</v>
      </c>
      <c r="E2904" s="2" t="s">
        <v>2175</v>
      </c>
      <c r="F2904" s="2">
        <v>63.3</v>
      </c>
      <c r="G2904" s="2">
        <v>36.700000000000003</v>
      </c>
      <c r="H2904" s="2" t="s">
        <v>19</v>
      </c>
      <c r="I2904" s="2">
        <f t="shared" si="90"/>
        <v>1</v>
      </c>
      <c r="J2904" s="2" t="str">
        <f t="shared" si="91"/>
        <v/>
      </c>
      <c r="K2904" s="2">
        <v>2001</v>
      </c>
      <c r="L2904" s="2" t="s">
        <v>36</v>
      </c>
    </row>
    <row r="2905" spans="1:12" x14ac:dyDescent="0.2">
      <c r="A2905" s="1" t="s">
        <v>60</v>
      </c>
      <c r="B2905" s="2" t="s">
        <v>4091</v>
      </c>
      <c r="C2905" s="2" t="s">
        <v>24</v>
      </c>
      <c r="D2905" s="4">
        <v>8100000</v>
      </c>
      <c r="E2905" s="2" t="s">
        <v>3438</v>
      </c>
      <c r="F2905" s="2">
        <v>63.3</v>
      </c>
      <c r="G2905" s="2">
        <v>36.700000000000003</v>
      </c>
      <c r="H2905" s="2" t="s">
        <v>19</v>
      </c>
      <c r="I2905" s="2">
        <f t="shared" si="90"/>
        <v>1</v>
      </c>
      <c r="J2905" s="2" t="str">
        <f t="shared" si="91"/>
        <v/>
      </c>
      <c r="K2905" s="2">
        <v>2014</v>
      </c>
      <c r="L2905" s="2" t="s">
        <v>21</v>
      </c>
    </row>
    <row r="2906" spans="1:12" x14ac:dyDescent="0.2">
      <c r="A2906" s="1" t="s">
        <v>13</v>
      </c>
      <c r="B2906" s="2" t="s">
        <v>612</v>
      </c>
      <c r="C2906" s="2" t="s">
        <v>15</v>
      </c>
      <c r="D2906" s="2" t="s">
        <v>3061</v>
      </c>
      <c r="E2906" s="2" t="s">
        <v>2175</v>
      </c>
      <c r="F2906" s="2">
        <v>63.3</v>
      </c>
      <c r="G2906" s="2">
        <v>36.700000000000003</v>
      </c>
      <c r="H2906" s="2" t="s">
        <v>19</v>
      </c>
      <c r="I2906" s="2">
        <f t="shared" si="90"/>
        <v>1</v>
      </c>
      <c r="J2906" s="2" t="str">
        <f t="shared" si="91"/>
        <v/>
      </c>
      <c r="K2906" s="2">
        <v>2009</v>
      </c>
      <c r="L2906" s="2" t="s">
        <v>36</v>
      </c>
    </row>
    <row r="2907" spans="1:12" x14ac:dyDescent="0.2">
      <c r="A2907" s="1" t="s">
        <v>13</v>
      </c>
      <c r="B2907" s="2" t="s">
        <v>3542</v>
      </c>
      <c r="C2907" s="2" t="s">
        <v>15</v>
      </c>
      <c r="D2907" s="2" t="s">
        <v>4604</v>
      </c>
      <c r="E2907" s="2" t="s">
        <v>3438</v>
      </c>
      <c r="F2907" s="2">
        <v>63.3</v>
      </c>
      <c r="G2907" s="2">
        <v>36.700000000000003</v>
      </c>
      <c r="H2907" s="2" t="s">
        <v>26</v>
      </c>
      <c r="I2907" s="2" t="str">
        <f t="shared" si="90"/>
        <v/>
      </c>
      <c r="J2907" s="2">
        <f t="shared" si="91"/>
        <v>1</v>
      </c>
      <c r="K2907" s="2">
        <v>2004</v>
      </c>
      <c r="L2907" s="2" t="s">
        <v>49</v>
      </c>
    </row>
    <row r="2908" spans="1:12" x14ac:dyDescent="0.2">
      <c r="A2908" s="1" t="s">
        <v>13</v>
      </c>
      <c r="B2908" s="2" t="s">
        <v>4452</v>
      </c>
      <c r="C2908" s="2" t="s">
        <v>24</v>
      </c>
      <c r="D2908" s="4">
        <v>53000000</v>
      </c>
      <c r="E2908" s="2" t="s">
        <v>3438</v>
      </c>
      <c r="F2908" s="2">
        <v>63.3</v>
      </c>
      <c r="G2908" s="2">
        <v>36.700000000000003</v>
      </c>
      <c r="H2908" s="2" t="s">
        <v>26</v>
      </c>
      <c r="I2908" s="2" t="str">
        <f t="shared" si="90"/>
        <v/>
      </c>
      <c r="J2908" s="2">
        <f t="shared" si="91"/>
        <v>1</v>
      </c>
      <c r="K2908" s="2">
        <v>1998</v>
      </c>
      <c r="L2908" s="2" t="s">
        <v>21</v>
      </c>
    </row>
    <row r="2909" spans="1:12" x14ac:dyDescent="0.2">
      <c r="A2909" s="1" t="s">
        <v>339</v>
      </c>
      <c r="B2909" s="2" t="s">
        <v>476</v>
      </c>
      <c r="C2909" s="2" t="s">
        <v>42</v>
      </c>
      <c r="D2909" s="2" t="s">
        <v>1101</v>
      </c>
      <c r="E2909" s="2" t="s">
        <v>4991</v>
      </c>
      <c r="F2909" s="2">
        <v>63.3</v>
      </c>
      <c r="G2909" s="2">
        <v>36.700000000000003</v>
      </c>
      <c r="H2909" s="2" t="s">
        <v>26</v>
      </c>
      <c r="I2909" s="2" t="str">
        <f t="shared" si="90"/>
        <v/>
      </c>
      <c r="J2909" s="2">
        <f t="shared" si="91"/>
        <v>1</v>
      </c>
      <c r="K2909" s="2">
        <v>2004</v>
      </c>
      <c r="L2909" s="2" t="s">
        <v>49</v>
      </c>
    </row>
    <row r="2910" spans="1:12" x14ac:dyDescent="0.2">
      <c r="A2910" s="1" t="s">
        <v>116</v>
      </c>
      <c r="B2910" s="2" t="s">
        <v>4416</v>
      </c>
      <c r="C2910" s="2" t="s">
        <v>15</v>
      </c>
      <c r="D2910" s="2" t="s">
        <v>4534</v>
      </c>
      <c r="E2910" s="2" t="s">
        <v>3438</v>
      </c>
      <c r="F2910" s="2">
        <v>63.3</v>
      </c>
      <c r="G2910" s="2">
        <v>36.700000000000003</v>
      </c>
      <c r="H2910" s="2" t="s">
        <v>26</v>
      </c>
      <c r="I2910" s="2" t="str">
        <f t="shared" si="90"/>
        <v/>
      </c>
      <c r="J2910" s="2">
        <f t="shared" si="91"/>
        <v>1</v>
      </c>
      <c r="K2910" s="2">
        <v>2006</v>
      </c>
      <c r="L2910" s="2" t="s">
        <v>49</v>
      </c>
    </row>
    <row r="2911" spans="1:12" x14ac:dyDescent="0.2">
      <c r="A2911" s="1" t="s">
        <v>79</v>
      </c>
      <c r="B2911" s="2" t="s">
        <v>4442</v>
      </c>
      <c r="C2911" s="2" t="s">
        <v>24</v>
      </c>
      <c r="D2911" s="4">
        <v>4800000</v>
      </c>
      <c r="E2911" s="2" t="s">
        <v>3438</v>
      </c>
      <c r="F2911" s="2">
        <v>63.3</v>
      </c>
      <c r="G2911" s="2">
        <v>36.700000000000003</v>
      </c>
      <c r="H2911" s="2" t="s">
        <v>19</v>
      </c>
      <c r="I2911" s="2">
        <f t="shared" si="90"/>
        <v>1</v>
      </c>
      <c r="J2911" s="2" t="str">
        <f t="shared" si="91"/>
        <v/>
      </c>
      <c r="K2911" s="2">
        <v>2004</v>
      </c>
      <c r="L2911" s="2" t="s">
        <v>49</v>
      </c>
    </row>
    <row r="2912" spans="1:12" x14ac:dyDescent="0.2">
      <c r="A2912" s="1" t="s">
        <v>223</v>
      </c>
      <c r="B2912" s="2" t="s">
        <v>3901</v>
      </c>
      <c r="C2912" s="2" t="s">
        <v>24</v>
      </c>
      <c r="D2912" s="4">
        <v>21350000</v>
      </c>
      <c r="E2912" s="2" t="s">
        <v>3438</v>
      </c>
      <c r="F2912" s="2">
        <v>63.3</v>
      </c>
      <c r="G2912" s="2">
        <v>36.700000000000003</v>
      </c>
      <c r="H2912" s="2" t="s">
        <v>19</v>
      </c>
      <c r="I2912" s="2">
        <f t="shared" si="90"/>
        <v>1</v>
      </c>
      <c r="J2912" s="2" t="str">
        <f t="shared" si="91"/>
        <v/>
      </c>
      <c r="K2912" s="2">
        <v>2004</v>
      </c>
      <c r="L2912" s="2" t="s">
        <v>49</v>
      </c>
    </row>
    <row r="2913" spans="1:12" x14ac:dyDescent="0.2">
      <c r="A2913" s="1" t="s">
        <v>32</v>
      </c>
      <c r="B2913" s="2" t="s">
        <v>32</v>
      </c>
      <c r="C2913" s="2" t="s">
        <v>15</v>
      </c>
      <c r="D2913" s="2" t="s">
        <v>745</v>
      </c>
      <c r="E2913" s="2" t="s">
        <v>395</v>
      </c>
      <c r="F2913" s="2">
        <v>63.3</v>
      </c>
      <c r="G2913" s="2">
        <v>36.700000000000003</v>
      </c>
      <c r="H2913" s="2" t="s">
        <v>19</v>
      </c>
      <c r="I2913" s="2">
        <f t="shared" si="90"/>
        <v>1</v>
      </c>
      <c r="J2913" s="2" t="str">
        <f t="shared" si="91"/>
        <v/>
      </c>
      <c r="K2913" s="2">
        <v>2010</v>
      </c>
      <c r="L2913" s="2" t="s">
        <v>21</v>
      </c>
    </row>
    <row r="2914" spans="1:12" x14ac:dyDescent="0.2">
      <c r="A2914" s="1" t="s">
        <v>108</v>
      </c>
      <c r="B2914" s="2" t="s">
        <v>147</v>
      </c>
      <c r="C2914" s="2" t="s">
        <v>42</v>
      </c>
      <c r="D2914" s="2" t="s">
        <v>1817</v>
      </c>
      <c r="E2914" s="2" t="s">
        <v>1811</v>
      </c>
      <c r="F2914" s="2">
        <v>63.3</v>
      </c>
      <c r="G2914" s="2">
        <v>36.700000000000003</v>
      </c>
      <c r="H2914" s="2" t="s">
        <v>26</v>
      </c>
      <c r="I2914" s="2" t="str">
        <f t="shared" si="90"/>
        <v/>
      </c>
      <c r="J2914" s="2">
        <f t="shared" si="91"/>
        <v>1</v>
      </c>
      <c r="K2914" s="2">
        <v>2014</v>
      </c>
      <c r="L2914" s="2" t="s">
        <v>21</v>
      </c>
    </row>
    <row r="2915" spans="1:12" x14ac:dyDescent="0.2">
      <c r="A2915" s="1" t="s">
        <v>23</v>
      </c>
      <c r="B2915" s="2" t="s">
        <v>23</v>
      </c>
      <c r="C2915" s="2" t="s">
        <v>1481</v>
      </c>
      <c r="D2915" s="2" t="s">
        <v>2837</v>
      </c>
      <c r="E2915" s="2" t="s">
        <v>2175</v>
      </c>
      <c r="F2915" s="2">
        <v>63.3</v>
      </c>
      <c r="G2915" s="2">
        <v>36.700000000000003</v>
      </c>
      <c r="H2915" s="2" t="s">
        <v>19</v>
      </c>
      <c r="I2915" s="2">
        <f t="shared" si="90"/>
        <v>1</v>
      </c>
      <c r="J2915" s="2" t="str">
        <f t="shared" si="91"/>
        <v/>
      </c>
      <c r="K2915" s="2">
        <v>2016</v>
      </c>
      <c r="L2915" s="2" t="s">
        <v>21</v>
      </c>
    </row>
    <row r="2916" spans="1:12" x14ac:dyDescent="0.2">
      <c r="A2916" s="1" t="s">
        <v>13</v>
      </c>
      <c r="B2916" s="2" t="s">
        <v>3746</v>
      </c>
      <c r="C2916" s="2" t="s">
        <v>24</v>
      </c>
      <c r="D2916" s="2">
        <v>92000000</v>
      </c>
      <c r="E2916" s="2" t="s">
        <v>3438</v>
      </c>
      <c r="F2916" s="2">
        <v>63.32</v>
      </c>
      <c r="G2916" s="2">
        <v>36.68</v>
      </c>
      <c r="H2916" s="2" t="s">
        <v>19</v>
      </c>
      <c r="I2916" s="2">
        <f t="shared" si="90"/>
        <v>1</v>
      </c>
      <c r="J2916" s="2" t="str">
        <f t="shared" si="91"/>
        <v/>
      </c>
      <c r="K2916" s="2">
        <v>2018</v>
      </c>
      <c r="L2916" s="2" t="s">
        <v>21</v>
      </c>
    </row>
    <row r="2917" spans="1:12" x14ac:dyDescent="0.2">
      <c r="A2917" s="1" t="s">
        <v>79</v>
      </c>
      <c r="B2917" s="2" t="s">
        <v>3489</v>
      </c>
      <c r="C2917" s="2" t="s">
        <v>24</v>
      </c>
      <c r="D2917" s="2">
        <v>136000000</v>
      </c>
      <c r="E2917" s="2" t="s">
        <v>3438</v>
      </c>
      <c r="F2917" s="2">
        <v>63.33</v>
      </c>
      <c r="G2917" s="2">
        <v>36.67</v>
      </c>
      <c r="H2917" s="2" t="s">
        <v>19</v>
      </c>
      <c r="I2917" s="2">
        <f t="shared" si="90"/>
        <v>1</v>
      </c>
      <c r="J2917" s="2" t="str">
        <f t="shared" si="91"/>
        <v/>
      </c>
      <c r="K2917" s="2">
        <v>2020</v>
      </c>
      <c r="L2917" s="2" t="s">
        <v>21</v>
      </c>
    </row>
    <row r="2918" spans="1:12" x14ac:dyDescent="0.2">
      <c r="A2918" s="1" t="s">
        <v>100</v>
      </c>
      <c r="B2918" s="2" t="s">
        <v>496</v>
      </c>
      <c r="C2918" s="2" t="s">
        <v>15</v>
      </c>
      <c r="D2918" s="2" t="s">
        <v>2935</v>
      </c>
      <c r="E2918" s="2" t="s">
        <v>2175</v>
      </c>
      <c r="F2918" s="2">
        <v>63.35</v>
      </c>
      <c r="G2918" s="2">
        <v>36.65</v>
      </c>
      <c r="H2918" s="2" t="s">
        <v>19</v>
      </c>
      <c r="I2918" s="2">
        <f t="shared" si="90"/>
        <v>1</v>
      </c>
      <c r="J2918" s="2" t="str">
        <f t="shared" si="91"/>
        <v/>
      </c>
      <c r="K2918" s="2">
        <v>2015</v>
      </c>
      <c r="L2918" s="2" t="s">
        <v>36</v>
      </c>
    </row>
    <row r="2919" spans="1:12" x14ac:dyDescent="0.2">
      <c r="A2919" s="1" t="s">
        <v>13</v>
      </c>
      <c r="B2919" s="2" t="s">
        <v>1854</v>
      </c>
      <c r="C2919" s="2" t="s">
        <v>15</v>
      </c>
      <c r="D2919" s="2" t="s">
        <v>2426</v>
      </c>
      <c r="E2919" s="2" t="s">
        <v>2175</v>
      </c>
      <c r="F2919" s="2">
        <v>63.36</v>
      </c>
      <c r="G2919" s="2">
        <v>36.64</v>
      </c>
      <c r="H2919" s="2" t="s">
        <v>19</v>
      </c>
      <c r="I2919" s="2">
        <f t="shared" si="90"/>
        <v>1</v>
      </c>
      <c r="J2919" s="2" t="str">
        <f t="shared" si="91"/>
        <v/>
      </c>
      <c r="K2919" s="2">
        <v>2019</v>
      </c>
      <c r="L2919" s="2" t="s">
        <v>36</v>
      </c>
    </row>
    <row r="2920" spans="1:12" x14ac:dyDescent="0.2">
      <c r="A2920" s="1" t="s">
        <v>621</v>
      </c>
      <c r="B2920" s="2" t="s">
        <v>5002</v>
      </c>
      <c r="C2920" s="2" t="s">
        <v>15</v>
      </c>
      <c r="D2920" s="2" t="s">
        <v>5065</v>
      </c>
      <c r="E2920" s="2" t="s">
        <v>4991</v>
      </c>
      <c r="F2920" s="2">
        <v>63.36</v>
      </c>
      <c r="G2920" s="2">
        <v>36.64</v>
      </c>
      <c r="H2920" s="2" t="s">
        <v>26</v>
      </c>
      <c r="I2920" s="2" t="str">
        <f t="shared" si="90"/>
        <v/>
      </c>
      <c r="J2920" s="2">
        <f t="shared" si="91"/>
        <v>1</v>
      </c>
      <c r="K2920" s="2">
        <v>2020</v>
      </c>
      <c r="L2920" s="2" t="s">
        <v>36</v>
      </c>
    </row>
    <row r="2921" spans="1:12" x14ac:dyDescent="0.2">
      <c r="A2921" s="1" t="s">
        <v>111</v>
      </c>
      <c r="B2921" s="2" t="s">
        <v>1018</v>
      </c>
      <c r="C2921" s="2" t="s">
        <v>15</v>
      </c>
      <c r="D2921" s="2" t="s">
        <v>3076</v>
      </c>
      <c r="E2921" s="2" t="s">
        <v>2175</v>
      </c>
      <c r="F2921" s="2">
        <v>63.36</v>
      </c>
      <c r="G2921" s="2">
        <v>36.64</v>
      </c>
      <c r="H2921" s="2" t="s">
        <v>19</v>
      </c>
      <c r="I2921" s="2">
        <f t="shared" si="90"/>
        <v>1</v>
      </c>
      <c r="J2921" s="2" t="str">
        <f t="shared" si="91"/>
        <v/>
      </c>
      <c r="K2921" s="2">
        <v>2007</v>
      </c>
      <c r="L2921" s="2" t="s">
        <v>36</v>
      </c>
    </row>
    <row r="2922" spans="1:12" x14ac:dyDescent="0.2">
      <c r="A2922" s="1" t="s">
        <v>205</v>
      </c>
      <c r="B2922" s="2" t="s">
        <v>5739</v>
      </c>
      <c r="C2922" s="2" t="s">
        <v>24</v>
      </c>
      <c r="D2922" s="4">
        <v>236000000</v>
      </c>
      <c r="E2922" s="2" t="s">
        <v>5690</v>
      </c>
      <c r="F2922" s="2">
        <v>63.4</v>
      </c>
      <c r="G2922" s="2">
        <v>36.6</v>
      </c>
      <c r="H2922" s="2" t="s">
        <v>26</v>
      </c>
      <c r="I2922" s="2" t="str">
        <f t="shared" si="90"/>
        <v/>
      </c>
      <c r="J2922" s="2">
        <f t="shared" si="91"/>
        <v>1</v>
      </c>
      <c r="K2922" s="2">
        <v>2000</v>
      </c>
      <c r="L2922" s="2" t="s">
        <v>21</v>
      </c>
    </row>
    <row r="2923" spans="1:12" x14ac:dyDescent="0.2">
      <c r="A2923" s="1" t="s">
        <v>280</v>
      </c>
      <c r="B2923" s="2" t="s">
        <v>281</v>
      </c>
      <c r="C2923" s="2" t="s">
        <v>42</v>
      </c>
      <c r="D2923" s="2" t="s">
        <v>1850</v>
      </c>
      <c r="E2923" s="2" t="s">
        <v>1811</v>
      </c>
      <c r="F2923" s="2">
        <v>63.4</v>
      </c>
      <c r="G2923" s="2">
        <v>36.6</v>
      </c>
      <c r="H2923" s="2" t="s">
        <v>26</v>
      </c>
      <c r="I2923" s="2" t="str">
        <f t="shared" si="90"/>
        <v/>
      </c>
      <c r="J2923" s="2">
        <f t="shared" si="91"/>
        <v>1</v>
      </c>
      <c r="K2923" s="2">
        <v>2008</v>
      </c>
      <c r="L2923" s="2" t="s">
        <v>21</v>
      </c>
    </row>
    <row r="2924" spans="1:12" x14ac:dyDescent="0.2">
      <c r="A2924" s="1" t="s">
        <v>280</v>
      </c>
      <c r="B2924" s="2" t="s">
        <v>3491</v>
      </c>
      <c r="C2924" s="2" t="s">
        <v>24</v>
      </c>
      <c r="D2924" s="4">
        <v>152000000</v>
      </c>
      <c r="E2924" s="2" t="s">
        <v>3438</v>
      </c>
      <c r="F2924" s="2">
        <v>63.4</v>
      </c>
      <c r="G2924" s="2">
        <v>36.6</v>
      </c>
      <c r="H2924" s="2" t="s">
        <v>19</v>
      </c>
      <c r="I2924" s="2">
        <f t="shared" si="90"/>
        <v>1</v>
      </c>
      <c r="J2924" s="2" t="str">
        <f t="shared" si="91"/>
        <v/>
      </c>
      <c r="K2924" s="2">
        <v>2008</v>
      </c>
      <c r="L2924" s="2" t="s">
        <v>21</v>
      </c>
    </row>
    <row r="2925" spans="1:12" x14ac:dyDescent="0.2">
      <c r="A2925" s="1" t="s">
        <v>60</v>
      </c>
      <c r="B2925" s="2" t="s">
        <v>61</v>
      </c>
      <c r="C2925" s="2" t="s">
        <v>15</v>
      </c>
      <c r="D2925" s="2" t="s">
        <v>5502</v>
      </c>
      <c r="E2925" s="2" t="s">
        <v>4991</v>
      </c>
      <c r="F2925" s="2">
        <v>63.4</v>
      </c>
      <c r="G2925" s="2">
        <v>36.6</v>
      </c>
      <c r="H2925" s="2" t="s">
        <v>26</v>
      </c>
      <c r="I2925" s="2" t="str">
        <f t="shared" si="90"/>
        <v/>
      </c>
      <c r="J2925" s="2">
        <f t="shared" si="91"/>
        <v>1</v>
      </c>
      <c r="K2925" s="2">
        <v>2004</v>
      </c>
      <c r="L2925" s="2" t="s">
        <v>49</v>
      </c>
    </row>
    <row r="2926" spans="1:12" x14ac:dyDescent="0.2">
      <c r="A2926" s="1" t="s">
        <v>66</v>
      </c>
      <c r="B2926" s="2" t="s">
        <v>174</v>
      </c>
      <c r="C2926" s="2" t="s">
        <v>15</v>
      </c>
      <c r="D2926" s="2" t="s">
        <v>3405</v>
      </c>
      <c r="E2926" s="2" t="s">
        <v>3376</v>
      </c>
      <c r="F2926" s="2">
        <v>63.4</v>
      </c>
      <c r="G2926" s="2">
        <v>36.6</v>
      </c>
      <c r="H2926" s="2" t="s">
        <v>19</v>
      </c>
      <c r="I2926" s="2">
        <f t="shared" si="90"/>
        <v>1</v>
      </c>
      <c r="J2926" s="2" t="str">
        <f t="shared" si="91"/>
        <v/>
      </c>
      <c r="K2926" s="2">
        <v>1998</v>
      </c>
      <c r="L2926" s="2" t="s">
        <v>21</v>
      </c>
    </row>
    <row r="2927" spans="1:12" x14ac:dyDescent="0.2">
      <c r="A2927" s="1" t="s">
        <v>374</v>
      </c>
      <c r="B2927" s="2" t="s">
        <v>3466</v>
      </c>
      <c r="C2927" s="2" t="s">
        <v>24</v>
      </c>
      <c r="D2927" s="4">
        <v>33500000</v>
      </c>
      <c r="E2927" s="2" t="s">
        <v>3438</v>
      </c>
      <c r="F2927" s="2">
        <v>63.4</v>
      </c>
      <c r="G2927" s="2">
        <v>36.6</v>
      </c>
      <c r="H2927" s="2" t="s">
        <v>26</v>
      </c>
      <c r="I2927" s="2" t="str">
        <f t="shared" si="90"/>
        <v/>
      </c>
      <c r="J2927" s="2">
        <f t="shared" si="91"/>
        <v>1</v>
      </c>
      <c r="K2927" s="2">
        <v>1998</v>
      </c>
      <c r="L2927" s="2" t="s">
        <v>21</v>
      </c>
    </row>
    <row r="2928" spans="1:12" x14ac:dyDescent="0.2">
      <c r="A2928" s="1" t="s">
        <v>22</v>
      </c>
      <c r="B2928" s="2" t="s">
        <v>23</v>
      </c>
      <c r="C2928" s="2" t="s">
        <v>24</v>
      </c>
      <c r="D2928" s="2">
        <v>2000000000</v>
      </c>
      <c r="E2928" s="2" t="s">
        <v>3304</v>
      </c>
      <c r="F2928" s="2">
        <v>63.4</v>
      </c>
      <c r="G2928" s="2">
        <v>36.6</v>
      </c>
      <c r="H2928" s="2" t="s">
        <v>19</v>
      </c>
      <c r="I2928" s="2">
        <f t="shared" si="90"/>
        <v>1</v>
      </c>
      <c r="J2928" s="2" t="str">
        <f t="shared" si="91"/>
        <v/>
      </c>
      <c r="K2928" s="2">
        <v>2018</v>
      </c>
      <c r="L2928" s="2" t="s">
        <v>21</v>
      </c>
    </row>
    <row r="2929" spans="1:12" x14ac:dyDescent="0.2">
      <c r="A2929" s="1" t="s">
        <v>150</v>
      </c>
      <c r="B2929" s="2" t="s">
        <v>1232</v>
      </c>
      <c r="C2929" s="2" t="s">
        <v>15</v>
      </c>
      <c r="D2929" s="2" t="s">
        <v>1098</v>
      </c>
      <c r="E2929" s="2" t="s">
        <v>395</v>
      </c>
      <c r="F2929" s="2">
        <v>63.4</v>
      </c>
      <c r="G2929" s="2">
        <v>36.6</v>
      </c>
      <c r="H2929" s="2" t="s">
        <v>19</v>
      </c>
      <c r="I2929" s="2">
        <f t="shared" si="90"/>
        <v>1</v>
      </c>
      <c r="J2929" s="2" t="str">
        <f t="shared" si="91"/>
        <v/>
      </c>
      <c r="K2929" s="2">
        <v>2002</v>
      </c>
      <c r="L2929" s="2" t="s">
        <v>49</v>
      </c>
    </row>
    <row r="2930" spans="1:12" x14ac:dyDescent="0.2">
      <c r="A2930" s="1" t="s">
        <v>491</v>
      </c>
      <c r="B2930" s="2" t="s">
        <v>2135</v>
      </c>
      <c r="C2930" s="2" t="s">
        <v>24</v>
      </c>
      <c r="D2930" s="4">
        <v>28500000</v>
      </c>
      <c r="E2930" s="2" t="s">
        <v>3438</v>
      </c>
      <c r="F2930" s="2">
        <v>63.4</v>
      </c>
      <c r="G2930" s="2">
        <v>36.6</v>
      </c>
      <c r="H2930" s="2" t="s">
        <v>19</v>
      </c>
      <c r="I2930" s="2">
        <f t="shared" si="90"/>
        <v>1</v>
      </c>
      <c r="J2930" s="2" t="str">
        <f t="shared" si="91"/>
        <v/>
      </c>
      <c r="K2930" s="2">
        <v>2014</v>
      </c>
      <c r="L2930" s="2" t="s">
        <v>21</v>
      </c>
    </row>
    <row r="2931" spans="1:12" x14ac:dyDescent="0.2">
      <c r="A2931" s="1" t="s">
        <v>69</v>
      </c>
      <c r="B2931" s="2" t="s">
        <v>69</v>
      </c>
      <c r="C2931" s="2" t="s">
        <v>15</v>
      </c>
      <c r="D2931" s="2" t="s">
        <v>1180</v>
      </c>
      <c r="E2931" s="2" t="s">
        <v>395</v>
      </c>
      <c r="F2931" s="2">
        <v>63.4</v>
      </c>
      <c r="G2931" s="2">
        <v>36.6</v>
      </c>
      <c r="H2931" s="2" t="s">
        <v>19</v>
      </c>
      <c r="I2931" s="2">
        <f t="shared" si="90"/>
        <v>1</v>
      </c>
      <c r="J2931" s="2" t="str">
        <f t="shared" si="91"/>
        <v/>
      </c>
      <c r="K2931" s="2">
        <v>2002</v>
      </c>
      <c r="L2931" s="2" t="s">
        <v>21</v>
      </c>
    </row>
    <row r="2932" spans="1:12" x14ac:dyDescent="0.2">
      <c r="A2932" s="1" t="s">
        <v>79</v>
      </c>
      <c r="B2932" s="2" t="s">
        <v>4280</v>
      </c>
      <c r="C2932" s="2" t="s">
        <v>24</v>
      </c>
      <c r="D2932" s="4">
        <v>287000000</v>
      </c>
      <c r="E2932" s="2" t="s">
        <v>3438</v>
      </c>
      <c r="F2932" s="2">
        <v>63.4</v>
      </c>
      <c r="G2932" s="2">
        <v>36.6</v>
      </c>
      <c r="H2932" s="2" t="s">
        <v>19</v>
      </c>
      <c r="I2932" s="2">
        <f t="shared" si="90"/>
        <v>1</v>
      </c>
      <c r="J2932" s="2" t="str">
        <f t="shared" si="91"/>
        <v/>
      </c>
      <c r="K2932" s="2">
        <v>2010</v>
      </c>
      <c r="L2932" s="2" t="s">
        <v>21</v>
      </c>
    </row>
    <row r="2933" spans="1:12" x14ac:dyDescent="0.2">
      <c r="A2933" s="1" t="s">
        <v>91</v>
      </c>
      <c r="B2933" s="2" t="s">
        <v>1742</v>
      </c>
      <c r="C2933" s="2" t="s">
        <v>15</v>
      </c>
      <c r="D2933" s="2" t="s">
        <v>4967</v>
      </c>
      <c r="E2933" s="2" t="s">
        <v>4963</v>
      </c>
      <c r="F2933" s="2">
        <v>63.4</v>
      </c>
      <c r="G2933" s="2">
        <v>36.6</v>
      </c>
      <c r="H2933" s="2" t="s">
        <v>19</v>
      </c>
      <c r="I2933" s="2">
        <f t="shared" si="90"/>
        <v>1</v>
      </c>
      <c r="J2933" s="2" t="str">
        <f t="shared" si="91"/>
        <v/>
      </c>
      <c r="K2933" s="2">
        <v>2009</v>
      </c>
      <c r="L2933" s="2" t="s">
        <v>36</v>
      </c>
    </row>
    <row r="2934" spans="1:12" x14ac:dyDescent="0.2">
      <c r="A2934" s="1" t="s">
        <v>269</v>
      </c>
      <c r="B2934" s="2" t="s">
        <v>3930</v>
      </c>
      <c r="C2934" s="2" t="s">
        <v>15</v>
      </c>
      <c r="D2934" s="2" t="s">
        <v>4795</v>
      </c>
      <c r="E2934" s="2" t="s">
        <v>3438</v>
      </c>
      <c r="F2934" s="2">
        <v>63.4</v>
      </c>
      <c r="G2934" s="2">
        <v>36.6</v>
      </c>
      <c r="H2934" s="2" t="s">
        <v>19</v>
      </c>
      <c r="I2934" s="2">
        <f t="shared" si="90"/>
        <v>1</v>
      </c>
      <c r="J2934" s="2" t="str">
        <f t="shared" si="91"/>
        <v/>
      </c>
      <c r="K2934" s="2">
        <v>1990</v>
      </c>
      <c r="L2934" s="2" t="s">
        <v>21</v>
      </c>
    </row>
    <row r="2935" spans="1:12" x14ac:dyDescent="0.2">
      <c r="A2935" s="1" t="s">
        <v>180</v>
      </c>
      <c r="B2935" s="2" t="s">
        <v>3927</v>
      </c>
      <c r="C2935" s="2" t="s">
        <v>15</v>
      </c>
      <c r="D2935" s="2" t="s">
        <v>4296</v>
      </c>
      <c r="E2935" s="2" t="s">
        <v>3438</v>
      </c>
      <c r="F2935" s="2">
        <v>63.4</v>
      </c>
      <c r="G2935" s="2">
        <v>36.6</v>
      </c>
      <c r="H2935" s="2" t="s">
        <v>26</v>
      </c>
      <c r="I2935" s="2" t="str">
        <f t="shared" si="90"/>
        <v/>
      </c>
      <c r="J2935" s="2">
        <f t="shared" si="91"/>
        <v>1</v>
      </c>
      <c r="K2935" s="2">
        <v>2010</v>
      </c>
      <c r="L2935" s="2" t="s">
        <v>21</v>
      </c>
    </row>
    <row r="2936" spans="1:12" x14ac:dyDescent="0.2">
      <c r="A2936" s="1" t="s">
        <v>23</v>
      </c>
      <c r="B2936" s="2" t="s">
        <v>23</v>
      </c>
      <c r="C2936" s="2" t="s">
        <v>24</v>
      </c>
      <c r="D2936" s="4">
        <v>15000000000</v>
      </c>
      <c r="E2936" s="2" t="s">
        <v>3315</v>
      </c>
      <c r="F2936" s="2">
        <v>63.4</v>
      </c>
      <c r="G2936" s="2">
        <v>36.6</v>
      </c>
      <c r="H2936" s="2" t="s">
        <v>19</v>
      </c>
      <c r="I2936" s="2">
        <f t="shared" si="90"/>
        <v>1</v>
      </c>
      <c r="J2936" s="2" t="str">
        <f t="shared" si="91"/>
        <v/>
      </c>
      <c r="K2936" s="2">
        <v>2004</v>
      </c>
      <c r="L2936" s="2" t="s">
        <v>49</v>
      </c>
    </row>
    <row r="2937" spans="1:12" x14ac:dyDescent="0.2">
      <c r="A2937" s="1" t="s">
        <v>1272</v>
      </c>
      <c r="B2937" s="2" t="s">
        <v>3986</v>
      </c>
      <c r="C2937" s="2" t="s">
        <v>24</v>
      </c>
      <c r="D2937" s="4">
        <v>8400000</v>
      </c>
      <c r="E2937" s="2" t="s">
        <v>3438</v>
      </c>
      <c r="F2937" s="2">
        <v>63.4</v>
      </c>
      <c r="G2937" s="2">
        <v>36.6</v>
      </c>
      <c r="H2937" s="2" t="s">
        <v>19</v>
      </c>
      <c r="I2937" s="2">
        <f t="shared" si="90"/>
        <v>1</v>
      </c>
      <c r="J2937" s="2" t="str">
        <f t="shared" si="91"/>
        <v/>
      </c>
      <c r="K2937" s="2">
        <v>2004</v>
      </c>
      <c r="L2937" s="2" t="s">
        <v>49</v>
      </c>
    </row>
    <row r="2938" spans="1:12" x14ac:dyDescent="0.2">
      <c r="A2938" s="1" t="s">
        <v>374</v>
      </c>
      <c r="B2938" s="2" t="s">
        <v>374</v>
      </c>
      <c r="C2938" s="2" t="s">
        <v>15</v>
      </c>
      <c r="D2938" s="2" t="s">
        <v>2390</v>
      </c>
      <c r="E2938" s="2" t="s">
        <v>2175</v>
      </c>
      <c r="F2938" s="2">
        <v>63.43</v>
      </c>
      <c r="G2938" s="2">
        <v>36.57</v>
      </c>
      <c r="H2938" s="2" t="s">
        <v>19</v>
      </c>
      <c r="I2938" s="2">
        <f t="shared" si="90"/>
        <v>1</v>
      </c>
      <c r="J2938" s="2" t="str">
        <f t="shared" si="91"/>
        <v/>
      </c>
      <c r="K2938" s="2">
        <v>2020</v>
      </c>
      <c r="L2938" s="2" t="s">
        <v>49</v>
      </c>
    </row>
    <row r="2939" spans="1:12" x14ac:dyDescent="0.2">
      <c r="A2939" s="1" t="s">
        <v>45</v>
      </c>
      <c r="B2939" s="2" t="s">
        <v>549</v>
      </c>
      <c r="C2939" s="2" t="s">
        <v>15</v>
      </c>
      <c r="D2939" s="2" t="s">
        <v>2208</v>
      </c>
      <c r="E2939" s="2" t="s">
        <v>2175</v>
      </c>
      <c r="F2939" s="2">
        <v>63.43</v>
      </c>
      <c r="G2939" s="2">
        <v>36.57</v>
      </c>
      <c r="H2939" s="2" t="s">
        <v>19</v>
      </c>
      <c r="I2939" s="2">
        <f t="shared" si="90"/>
        <v>1</v>
      </c>
      <c r="J2939" s="2" t="str">
        <f t="shared" si="91"/>
        <v/>
      </c>
      <c r="K2939" s="2">
        <v>2020</v>
      </c>
      <c r="L2939" s="2" t="s">
        <v>21</v>
      </c>
    </row>
    <row r="2940" spans="1:12" x14ac:dyDescent="0.2">
      <c r="A2940" s="1" t="s">
        <v>205</v>
      </c>
      <c r="B2940" s="2" t="s">
        <v>1632</v>
      </c>
      <c r="C2940" s="2" t="s">
        <v>15</v>
      </c>
      <c r="D2940" s="2" t="s">
        <v>1633</v>
      </c>
      <c r="E2940" s="2" t="s">
        <v>1625</v>
      </c>
      <c r="F2940" s="2">
        <v>63.45</v>
      </c>
      <c r="G2940" s="2">
        <v>36.549999999999997</v>
      </c>
      <c r="H2940" s="2" t="s">
        <v>26</v>
      </c>
      <c r="I2940" s="2" t="str">
        <f t="shared" si="90"/>
        <v/>
      </c>
      <c r="J2940" s="2">
        <f t="shared" si="91"/>
        <v>1</v>
      </c>
      <c r="K2940" s="2">
        <v>2016</v>
      </c>
      <c r="L2940" s="2" t="s">
        <v>21</v>
      </c>
    </row>
    <row r="2941" spans="1:12" x14ac:dyDescent="0.2">
      <c r="A2941" s="1" t="s">
        <v>91</v>
      </c>
      <c r="B2941" s="2" t="s">
        <v>3659</v>
      </c>
      <c r="C2941" s="2" t="s">
        <v>24</v>
      </c>
      <c r="D2941" s="4">
        <v>193000000</v>
      </c>
      <c r="E2941" s="2" t="s">
        <v>3438</v>
      </c>
      <c r="F2941" s="2">
        <v>63.47</v>
      </c>
      <c r="G2941" s="2">
        <v>36.53</v>
      </c>
      <c r="H2941" s="2" t="s">
        <v>19</v>
      </c>
      <c r="I2941" s="2">
        <f t="shared" si="90"/>
        <v>1</v>
      </c>
      <c r="J2941" s="2" t="str">
        <f t="shared" si="91"/>
        <v/>
      </c>
      <c r="K2941" s="2">
        <v>2015</v>
      </c>
      <c r="L2941" s="2" t="s">
        <v>36</v>
      </c>
    </row>
    <row r="2942" spans="1:12" x14ac:dyDescent="0.2">
      <c r="A2942" s="1" t="s">
        <v>242</v>
      </c>
      <c r="B2942" s="2" t="s">
        <v>3537</v>
      </c>
      <c r="C2942" s="2" t="s">
        <v>24</v>
      </c>
      <c r="D2942" s="4">
        <v>157200000</v>
      </c>
      <c r="E2942" s="2" t="s">
        <v>3438</v>
      </c>
      <c r="F2942" s="2">
        <v>63.5</v>
      </c>
      <c r="G2942" s="2">
        <v>36.5</v>
      </c>
      <c r="H2942" s="2" t="s">
        <v>19</v>
      </c>
      <c r="I2942" s="2">
        <f t="shared" si="90"/>
        <v>1</v>
      </c>
      <c r="J2942" s="2" t="str">
        <f t="shared" si="91"/>
        <v/>
      </c>
      <c r="K2942" s="2">
        <v>2002</v>
      </c>
      <c r="L2942" s="2" t="s">
        <v>49</v>
      </c>
    </row>
    <row r="2943" spans="1:12" x14ac:dyDescent="0.2">
      <c r="A2943" s="1" t="s">
        <v>205</v>
      </c>
      <c r="B2943" s="2" t="s">
        <v>4052</v>
      </c>
      <c r="C2943" s="2" t="s">
        <v>15</v>
      </c>
      <c r="D2943" s="2" t="s">
        <v>4423</v>
      </c>
      <c r="E2943" s="2" t="s">
        <v>3438</v>
      </c>
      <c r="F2943" s="2">
        <v>63.5</v>
      </c>
      <c r="G2943" s="2">
        <v>36.5</v>
      </c>
      <c r="H2943" s="2" t="s">
        <v>26</v>
      </c>
      <c r="I2943" s="2" t="str">
        <f t="shared" si="90"/>
        <v/>
      </c>
      <c r="J2943" s="2">
        <f t="shared" si="91"/>
        <v>1</v>
      </c>
      <c r="K2943" s="2">
        <v>2008</v>
      </c>
      <c r="L2943" s="2" t="s">
        <v>49</v>
      </c>
    </row>
    <row r="2944" spans="1:12" x14ac:dyDescent="0.2">
      <c r="A2944" s="1" t="s">
        <v>177</v>
      </c>
      <c r="B2944" s="2" t="s">
        <v>653</v>
      </c>
      <c r="C2944" s="2" t="s">
        <v>42</v>
      </c>
      <c r="D2944" s="2" t="s">
        <v>899</v>
      </c>
      <c r="E2944" s="2" t="s">
        <v>395</v>
      </c>
      <c r="F2944" s="2">
        <v>63.5</v>
      </c>
      <c r="G2944" s="2">
        <v>36.5</v>
      </c>
      <c r="H2944" s="2" t="s">
        <v>19</v>
      </c>
      <c r="I2944" s="2">
        <f t="shared" si="90"/>
        <v>1</v>
      </c>
      <c r="J2944" s="2" t="str">
        <f t="shared" si="91"/>
        <v/>
      </c>
      <c r="K2944" s="2">
        <v>2008</v>
      </c>
      <c r="L2944" s="2" t="s">
        <v>21</v>
      </c>
    </row>
    <row r="2945" spans="1:12" x14ac:dyDescent="0.2">
      <c r="A2945" s="1" t="s">
        <v>60</v>
      </c>
      <c r="B2945" s="2" t="s">
        <v>4014</v>
      </c>
      <c r="C2945" s="2" t="s">
        <v>24</v>
      </c>
      <c r="D2945" s="4">
        <v>8000000</v>
      </c>
      <c r="E2945" s="2" t="s">
        <v>3438</v>
      </c>
      <c r="F2945" s="2">
        <v>63.5</v>
      </c>
      <c r="G2945" s="2">
        <v>36.5</v>
      </c>
      <c r="H2945" s="2" t="s">
        <v>26</v>
      </c>
      <c r="I2945" s="2" t="str">
        <f t="shared" si="90"/>
        <v/>
      </c>
      <c r="J2945" s="2">
        <f t="shared" si="91"/>
        <v>1</v>
      </c>
      <c r="K2945" s="2">
        <v>2005</v>
      </c>
      <c r="L2945" s="2" t="s">
        <v>77</v>
      </c>
    </row>
    <row r="2946" spans="1:12" x14ac:dyDescent="0.2">
      <c r="A2946" s="1" t="s">
        <v>60</v>
      </c>
      <c r="B2946" s="2" t="s">
        <v>4091</v>
      </c>
      <c r="C2946" s="2" t="s">
        <v>24</v>
      </c>
      <c r="D2946" s="4">
        <v>12000000</v>
      </c>
      <c r="E2946" s="2" t="s">
        <v>3438</v>
      </c>
      <c r="F2946" s="2">
        <v>63.5</v>
      </c>
      <c r="G2946" s="2">
        <v>36.5</v>
      </c>
      <c r="H2946" s="2" t="s">
        <v>26</v>
      </c>
      <c r="I2946" s="2" t="str">
        <f t="shared" ref="I2946:I3009" si="92" xml:space="preserve"> IF(H2946="Pass", 1, "")</f>
        <v/>
      </c>
      <c r="J2946" s="2">
        <f t="shared" ref="J2946:J3009" si="93" xml:space="preserve"> IF(H2946="Fail", 1, "")</f>
        <v>1</v>
      </c>
      <c r="K2946" s="2">
        <v>2001</v>
      </c>
      <c r="L2946" s="2" t="s">
        <v>36</v>
      </c>
    </row>
    <row r="2947" spans="1:12" x14ac:dyDescent="0.2">
      <c r="A2947" s="1" t="s">
        <v>13</v>
      </c>
      <c r="B2947" s="2" t="s">
        <v>3542</v>
      </c>
      <c r="C2947" s="2" t="s">
        <v>24</v>
      </c>
      <c r="D2947" s="4">
        <v>25000000</v>
      </c>
      <c r="E2947" s="2" t="s">
        <v>3438</v>
      </c>
      <c r="F2947" s="2">
        <v>63.5</v>
      </c>
      <c r="G2947" s="2">
        <v>36.5</v>
      </c>
      <c r="H2947" s="2" t="s">
        <v>19</v>
      </c>
      <c r="I2947" s="2">
        <f t="shared" si="92"/>
        <v>1</v>
      </c>
      <c r="J2947" s="2" t="str">
        <f t="shared" si="93"/>
        <v/>
      </c>
      <c r="K2947" s="2">
        <v>2004</v>
      </c>
      <c r="L2947" s="2" t="s">
        <v>49</v>
      </c>
    </row>
    <row r="2948" spans="1:12" x14ac:dyDescent="0.2">
      <c r="A2948" s="1" t="s">
        <v>287</v>
      </c>
      <c r="B2948" s="2" t="s">
        <v>3713</v>
      </c>
      <c r="C2948" s="2" t="s">
        <v>24</v>
      </c>
      <c r="D2948" s="2">
        <v>120000000</v>
      </c>
      <c r="E2948" s="2" t="s">
        <v>3438</v>
      </c>
      <c r="F2948" s="2">
        <v>63.5</v>
      </c>
      <c r="G2948" s="2">
        <v>36.5</v>
      </c>
      <c r="H2948" s="2" t="s">
        <v>19</v>
      </c>
      <c r="I2948" s="2">
        <f t="shared" si="92"/>
        <v>1</v>
      </c>
      <c r="J2948" s="2" t="str">
        <f t="shared" si="93"/>
        <v/>
      </c>
      <c r="K2948" s="2">
        <v>2018</v>
      </c>
      <c r="L2948" s="2" t="s">
        <v>21</v>
      </c>
    </row>
    <row r="2949" spans="1:12" x14ac:dyDescent="0.2">
      <c r="A2949" s="1" t="s">
        <v>22</v>
      </c>
      <c r="B2949" s="2" t="s">
        <v>1547</v>
      </c>
      <c r="C2949" s="2" t="s">
        <v>15</v>
      </c>
      <c r="D2949" s="2" t="s">
        <v>2065</v>
      </c>
      <c r="E2949" s="2" t="s">
        <v>1978</v>
      </c>
      <c r="F2949" s="2">
        <v>63.5</v>
      </c>
      <c r="G2949" s="2">
        <v>36.5</v>
      </c>
      <c r="H2949" s="2" t="s">
        <v>26</v>
      </c>
      <c r="I2949" s="2" t="str">
        <f t="shared" si="92"/>
        <v/>
      </c>
      <c r="J2949" s="2">
        <f t="shared" si="93"/>
        <v>1</v>
      </c>
      <c r="K2949" s="2">
        <v>1998</v>
      </c>
      <c r="L2949" s="2" t="s">
        <v>21</v>
      </c>
    </row>
    <row r="2950" spans="1:12" x14ac:dyDescent="0.2">
      <c r="A2950" s="1" t="s">
        <v>22</v>
      </c>
      <c r="B2950" s="2" t="s">
        <v>5742</v>
      </c>
      <c r="C2950" s="2" t="s">
        <v>24</v>
      </c>
      <c r="D2950" s="4">
        <v>348000000</v>
      </c>
      <c r="E2950" s="2" t="s">
        <v>5690</v>
      </c>
      <c r="F2950" s="2">
        <v>63.5</v>
      </c>
      <c r="G2950" s="2">
        <v>36.5</v>
      </c>
      <c r="H2950" s="2" t="s">
        <v>19</v>
      </c>
      <c r="I2950" s="2">
        <f t="shared" si="92"/>
        <v>1</v>
      </c>
      <c r="J2950" s="2" t="str">
        <f t="shared" si="93"/>
        <v/>
      </c>
      <c r="K2950" s="2">
        <v>2012</v>
      </c>
      <c r="L2950" s="2" t="s">
        <v>21</v>
      </c>
    </row>
    <row r="2951" spans="1:12" x14ac:dyDescent="0.2">
      <c r="A2951" s="1" t="s">
        <v>296</v>
      </c>
      <c r="B2951" s="2" t="s">
        <v>4984</v>
      </c>
      <c r="C2951" s="2" t="s">
        <v>24</v>
      </c>
      <c r="D2951" s="4">
        <v>10000000</v>
      </c>
      <c r="E2951" s="2" t="s">
        <v>4963</v>
      </c>
      <c r="F2951" s="2">
        <v>63.5</v>
      </c>
      <c r="G2951" s="2">
        <v>36.5</v>
      </c>
      <c r="H2951" s="2" t="s">
        <v>26</v>
      </c>
      <c r="I2951" s="2" t="str">
        <f t="shared" si="92"/>
        <v/>
      </c>
      <c r="J2951" s="2">
        <f t="shared" si="93"/>
        <v>1</v>
      </c>
      <c r="K2951" s="2">
        <v>1996</v>
      </c>
      <c r="L2951" s="2" t="s">
        <v>21</v>
      </c>
    </row>
    <row r="2952" spans="1:12" x14ac:dyDescent="0.2">
      <c r="A2952" s="1" t="s">
        <v>363</v>
      </c>
      <c r="B2952" s="2" t="s">
        <v>4192</v>
      </c>
      <c r="C2952" s="2" t="s">
        <v>24</v>
      </c>
      <c r="D2952" s="4">
        <v>6000000</v>
      </c>
      <c r="E2952" s="2" t="s">
        <v>3438</v>
      </c>
      <c r="F2952" s="2">
        <v>63.5</v>
      </c>
      <c r="G2952" s="2">
        <v>36.5</v>
      </c>
      <c r="H2952" s="2" t="s">
        <v>19</v>
      </c>
      <c r="I2952" s="2">
        <f t="shared" si="92"/>
        <v>1</v>
      </c>
      <c r="J2952" s="2" t="str">
        <f t="shared" si="93"/>
        <v/>
      </c>
      <c r="K2952" s="2">
        <v>2002</v>
      </c>
      <c r="L2952" s="2" t="s">
        <v>21</v>
      </c>
    </row>
    <row r="2953" spans="1:12" x14ac:dyDescent="0.2">
      <c r="A2953" s="1" t="s">
        <v>91</v>
      </c>
      <c r="B2953" s="2" t="s">
        <v>1589</v>
      </c>
      <c r="C2953" s="2" t="s">
        <v>15</v>
      </c>
      <c r="D2953" s="2" t="s">
        <v>1590</v>
      </c>
      <c r="E2953" s="2" t="s">
        <v>1474</v>
      </c>
      <c r="F2953" s="2">
        <v>63.5</v>
      </c>
      <c r="G2953" s="2">
        <v>36.5</v>
      </c>
      <c r="H2953" s="2" t="s">
        <v>26</v>
      </c>
      <c r="I2953" s="2" t="str">
        <f t="shared" si="92"/>
        <v/>
      </c>
      <c r="J2953" s="2">
        <f t="shared" si="93"/>
        <v>1</v>
      </c>
      <c r="K2953" s="2">
        <v>1994</v>
      </c>
      <c r="L2953" s="2" t="s">
        <v>21</v>
      </c>
    </row>
    <row r="2954" spans="1:12" x14ac:dyDescent="0.2">
      <c r="A2954" s="1" t="s">
        <v>52</v>
      </c>
      <c r="B2954" s="2" t="s">
        <v>3637</v>
      </c>
      <c r="C2954" s="2" t="s">
        <v>15</v>
      </c>
      <c r="D2954" s="2" t="s">
        <v>4673</v>
      </c>
      <c r="E2954" s="2" t="s">
        <v>3438</v>
      </c>
      <c r="F2954" s="2">
        <v>63.5</v>
      </c>
      <c r="G2954" s="2">
        <v>36.5</v>
      </c>
      <c r="H2954" s="2" t="s">
        <v>26</v>
      </c>
      <c r="I2954" s="2" t="str">
        <f t="shared" si="92"/>
        <v/>
      </c>
      <c r="J2954" s="2">
        <f t="shared" si="93"/>
        <v>1</v>
      </c>
      <c r="K2954" s="2">
        <v>2003</v>
      </c>
      <c r="L2954" s="2" t="s">
        <v>36</v>
      </c>
    </row>
    <row r="2955" spans="1:12" x14ac:dyDescent="0.2">
      <c r="A2955" s="1" t="s">
        <v>32</v>
      </c>
      <c r="B2955" s="2" t="s">
        <v>3584</v>
      </c>
      <c r="C2955" s="2" t="s">
        <v>15</v>
      </c>
      <c r="D2955" s="2" t="s">
        <v>3585</v>
      </c>
      <c r="E2955" s="2" t="s">
        <v>3438</v>
      </c>
      <c r="F2955" s="2">
        <v>63.51</v>
      </c>
      <c r="G2955" s="2">
        <v>36.49</v>
      </c>
      <c r="H2955" s="2" t="s">
        <v>26</v>
      </c>
      <c r="I2955" s="2" t="str">
        <f t="shared" si="92"/>
        <v/>
      </c>
      <c r="J2955" s="2">
        <f t="shared" si="93"/>
        <v>1</v>
      </c>
      <c r="K2955" s="2">
        <v>2020</v>
      </c>
      <c r="L2955" s="2" t="s">
        <v>49</v>
      </c>
    </row>
    <row r="2956" spans="1:12" x14ac:dyDescent="0.2">
      <c r="A2956" s="1" t="s">
        <v>111</v>
      </c>
      <c r="B2956" s="2" t="s">
        <v>3837</v>
      </c>
      <c r="C2956" s="2" t="s">
        <v>24</v>
      </c>
      <c r="D2956" s="4">
        <v>60000000</v>
      </c>
      <c r="E2956" s="2" t="s">
        <v>3438</v>
      </c>
      <c r="F2956" s="2">
        <v>63.51</v>
      </c>
      <c r="G2956" s="2">
        <v>36.49</v>
      </c>
      <c r="H2956" s="2" t="s">
        <v>19</v>
      </c>
      <c r="I2956" s="2">
        <f t="shared" si="92"/>
        <v>1</v>
      </c>
      <c r="J2956" s="2" t="str">
        <f t="shared" si="93"/>
        <v/>
      </c>
      <c r="K2956" s="2">
        <v>2016</v>
      </c>
      <c r="L2956" s="2" t="s">
        <v>21</v>
      </c>
    </row>
    <row r="2957" spans="1:12" x14ac:dyDescent="0.2">
      <c r="A2957" s="1" t="s">
        <v>293</v>
      </c>
      <c r="B2957" s="2" t="s">
        <v>294</v>
      </c>
      <c r="C2957" s="2" t="s">
        <v>15</v>
      </c>
      <c r="D2957" s="2" t="s">
        <v>2495</v>
      </c>
      <c r="E2957" s="2" t="s">
        <v>2175</v>
      </c>
      <c r="F2957" s="2">
        <v>63.54</v>
      </c>
      <c r="G2957" s="2">
        <v>36.46</v>
      </c>
      <c r="H2957" s="2" t="s">
        <v>26</v>
      </c>
      <c r="I2957" s="2" t="str">
        <f t="shared" si="92"/>
        <v/>
      </c>
      <c r="J2957" s="2">
        <f t="shared" si="93"/>
        <v>1</v>
      </c>
      <c r="K2957" s="2">
        <v>2018</v>
      </c>
      <c r="L2957" s="2" t="s">
        <v>21</v>
      </c>
    </row>
    <row r="2958" spans="1:12" x14ac:dyDescent="0.2">
      <c r="A2958" s="1" t="s">
        <v>180</v>
      </c>
      <c r="B2958" s="2" t="s">
        <v>4128</v>
      </c>
      <c r="C2958" s="2" t="s">
        <v>24</v>
      </c>
      <c r="D2958" s="4">
        <v>49600000</v>
      </c>
      <c r="E2958" s="2" t="s">
        <v>3438</v>
      </c>
      <c r="F2958" s="2">
        <v>63.55</v>
      </c>
      <c r="G2958" s="2">
        <v>36.450000000000003</v>
      </c>
      <c r="H2958" s="2" t="s">
        <v>19</v>
      </c>
      <c r="I2958" s="2">
        <f t="shared" si="92"/>
        <v>1</v>
      </c>
      <c r="J2958" s="2" t="str">
        <f t="shared" si="93"/>
        <v/>
      </c>
      <c r="K2958" s="2">
        <v>2014</v>
      </c>
      <c r="L2958" s="2" t="s">
        <v>49</v>
      </c>
    </row>
    <row r="2959" spans="1:12" x14ac:dyDescent="0.2">
      <c r="A2959" s="1" t="s">
        <v>22</v>
      </c>
      <c r="B2959" s="2" t="s">
        <v>3510</v>
      </c>
      <c r="C2959" s="2" t="s">
        <v>24</v>
      </c>
      <c r="D2959" s="2">
        <v>45700000</v>
      </c>
      <c r="E2959" s="2" t="s">
        <v>3438</v>
      </c>
      <c r="F2959" s="2">
        <v>63.58</v>
      </c>
      <c r="G2959" s="2">
        <v>36.42</v>
      </c>
      <c r="H2959" s="2" t="s">
        <v>19</v>
      </c>
      <c r="I2959" s="2">
        <f t="shared" si="92"/>
        <v>1</v>
      </c>
      <c r="J2959" s="2" t="str">
        <f t="shared" si="93"/>
        <v/>
      </c>
      <c r="K2959" s="2">
        <v>2020</v>
      </c>
      <c r="L2959" s="2" t="s">
        <v>21</v>
      </c>
    </row>
    <row r="2960" spans="1:12" x14ac:dyDescent="0.2">
      <c r="A2960" s="1" t="s">
        <v>242</v>
      </c>
      <c r="B2960" s="2" t="s">
        <v>3559</v>
      </c>
      <c r="C2960" s="2" t="s">
        <v>24</v>
      </c>
      <c r="D2960" s="4">
        <v>44000000</v>
      </c>
      <c r="E2960" s="2" t="s">
        <v>3438</v>
      </c>
      <c r="F2960" s="2">
        <v>63.6</v>
      </c>
      <c r="G2960" s="2">
        <v>36.4</v>
      </c>
      <c r="H2960" s="2" t="s">
        <v>19</v>
      </c>
      <c r="I2960" s="2">
        <f t="shared" si="92"/>
        <v>1</v>
      </c>
      <c r="J2960" s="2" t="str">
        <f t="shared" si="93"/>
        <v/>
      </c>
      <c r="K2960" s="2">
        <v>2005</v>
      </c>
      <c r="L2960" s="2" t="s">
        <v>77</v>
      </c>
    </row>
    <row r="2961" spans="1:12" x14ac:dyDescent="0.2">
      <c r="A2961" s="1" t="s">
        <v>122</v>
      </c>
      <c r="B2961" s="2" t="s">
        <v>4686</v>
      </c>
      <c r="C2961" s="2" t="s">
        <v>24</v>
      </c>
      <c r="D2961" s="4">
        <v>1800000</v>
      </c>
      <c r="E2961" s="2" t="s">
        <v>3438</v>
      </c>
      <c r="F2961" s="2">
        <v>63.6</v>
      </c>
      <c r="G2961" s="2">
        <v>36.4</v>
      </c>
      <c r="H2961" s="2" t="s">
        <v>19</v>
      </c>
      <c r="I2961" s="2">
        <f t="shared" si="92"/>
        <v>1</v>
      </c>
      <c r="J2961" s="2" t="str">
        <f t="shared" si="93"/>
        <v/>
      </c>
      <c r="K2961" s="2">
        <v>2002</v>
      </c>
      <c r="L2961" s="2" t="s">
        <v>21</v>
      </c>
    </row>
    <row r="2962" spans="1:12" x14ac:dyDescent="0.2">
      <c r="A2962" s="1" t="s">
        <v>511</v>
      </c>
      <c r="B2962" s="2" t="s">
        <v>5749</v>
      </c>
      <c r="C2962" s="2" t="s">
        <v>24</v>
      </c>
      <c r="D2962" s="4">
        <v>58600000</v>
      </c>
      <c r="E2962" s="2" t="s">
        <v>5690</v>
      </c>
      <c r="F2962" s="2">
        <v>63.6</v>
      </c>
      <c r="G2962" s="2">
        <v>36.4</v>
      </c>
      <c r="H2962" s="2" t="s">
        <v>19</v>
      </c>
      <c r="I2962" s="2">
        <f t="shared" si="92"/>
        <v>1</v>
      </c>
      <c r="J2962" s="2" t="str">
        <f t="shared" si="93"/>
        <v/>
      </c>
      <c r="K2962" s="2">
        <v>2004</v>
      </c>
      <c r="L2962" s="2" t="s">
        <v>21</v>
      </c>
    </row>
    <row r="2963" spans="1:12" x14ac:dyDescent="0.2">
      <c r="A2963" s="1" t="s">
        <v>420</v>
      </c>
      <c r="B2963" s="2" t="s">
        <v>3911</v>
      </c>
      <c r="C2963" s="2" t="s">
        <v>24</v>
      </c>
      <c r="D2963" s="4">
        <v>5000000</v>
      </c>
      <c r="E2963" s="2" t="s">
        <v>3438</v>
      </c>
      <c r="F2963" s="2">
        <v>63.6</v>
      </c>
      <c r="G2963" s="2">
        <v>36.4</v>
      </c>
      <c r="H2963" s="2" t="s">
        <v>26</v>
      </c>
      <c r="I2963" s="2" t="str">
        <f t="shared" si="92"/>
        <v/>
      </c>
      <c r="J2963" s="2">
        <f t="shared" si="93"/>
        <v>1</v>
      </c>
      <c r="K2963" s="2">
        <v>1998</v>
      </c>
      <c r="L2963" s="2" t="s">
        <v>21</v>
      </c>
    </row>
    <row r="2964" spans="1:12" x14ac:dyDescent="0.2">
      <c r="A2964" s="1" t="s">
        <v>40</v>
      </c>
      <c r="B2964" s="2" t="s">
        <v>41</v>
      </c>
      <c r="C2964" s="2" t="s">
        <v>42</v>
      </c>
      <c r="D2964" s="2" t="s">
        <v>43</v>
      </c>
      <c r="E2964" s="2" t="s">
        <v>17</v>
      </c>
      <c r="F2964" s="2">
        <v>63.6</v>
      </c>
      <c r="G2964" s="2">
        <v>36.4</v>
      </c>
      <c r="H2964" s="2" t="s">
        <v>26</v>
      </c>
      <c r="I2964" s="2" t="str">
        <f t="shared" si="92"/>
        <v/>
      </c>
      <c r="J2964" s="2">
        <f t="shared" si="93"/>
        <v>1</v>
      </c>
      <c r="K2964" s="2">
        <v>2014</v>
      </c>
      <c r="L2964" s="2" t="s">
        <v>21</v>
      </c>
    </row>
    <row r="2965" spans="1:12" x14ac:dyDescent="0.2">
      <c r="A2965" s="1" t="s">
        <v>13</v>
      </c>
      <c r="B2965" s="2" t="s">
        <v>3721</v>
      </c>
      <c r="C2965" s="2" t="s">
        <v>24</v>
      </c>
      <c r="D2965" s="2">
        <v>48000000</v>
      </c>
      <c r="E2965" s="2" t="s">
        <v>3438</v>
      </c>
      <c r="F2965" s="2">
        <v>63.6</v>
      </c>
      <c r="G2965" s="2">
        <v>36.4</v>
      </c>
      <c r="H2965" s="2" t="s">
        <v>19</v>
      </c>
      <c r="I2965" s="2">
        <f t="shared" si="92"/>
        <v>1</v>
      </c>
      <c r="J2965" s="2" t="str">
        <f t="shared" si="93"/>
        <v/>
      </c>
      <c r="K2965" s="2">
        <v>2018</v>
      </c>
      <c r="L2965" s="2" t="s">
        <v>21</v>
      </c>
    </row>
    <row r="2966" spans="1:12" x14ac:dyDescent="0.2">
      <c r="A2966" s="1" t="s">
        <v>13</v>
      </c>
      <c r="B2966" s="2" t="s">
        <v>3883</v>
      </c>
      <c r="C2966" s="2" t="s">
        <v>15</v>
      </c>
      <c r="D2966" s="2" t="s">
        <v>4610</v>
      </c>
      <c r="E2966" s="2" t="s">
        <v>3438</v>
      </c>
      <c r="F2966" s="2">
        <v>63.6</v>
      </c>
      <c r="G2966" s="2">
        <v>36.4</v>
      </c>
      <c r="H2966" s="2" t="s">
        <v>26</v>
      </c>
      <c r="I2966" s="2" t="str">
        <f t="shared" si="92"/>
        <v/>
      </c>
      <c r="J2966" s="2">
        <f t="shared" si="93"/>
        <v>1</v>
      </c>
      <c r="K2966" s="2">
        <v>2004</v>
      </c>
      <c r="L2966" s="2" t="s">
        <v>49</v>
      </c>
    </row>
    <row r="2967" spans="1:12" x14ac:dyDescent="0.2">
      <c r="A2967" s="1" t="s">
        <v>150</v>
      </c>
      <c r="B2967" s="2" t="s">
        <v>5556</v>
      </c>
      <c r="C2967" s="2" t="s">
        <v>15</v>
      </c>
      <c r="D2967" s="2" t="s">
        <v>5557</v>
      </c>
      <c r="E2967" s="2" t="s">
        <v>4991</v>
      </c>
      <c r="F2967" s="2">
        <v>63.6</v>
      </c>
      <c r="G2967" s="2">
        <v>36.4</v>
      </c>
      <c r="H2967" s="2" t="s">
        <v>26</v>
      </c>
      <c r="I2967" s="2" t="str">
        <f t="shared" si="92"/>
        <v/>
      </c>
      <c r="J2967" s="2">
        <f t="shared" si="93"/>
        <v>1</v>
      </c>
      <c r="K2967" s="2">
        <v>2002</v>
      </c>
      <c r="L2967" s="2" t="s">
        <v>21</v>
      </c>
    </row>
    <row r="2968" spans="1:12" x14ac:dyDescent="0.2">
      <c r="A2968" s="1" t="s">
        <v>116</v>
      </c>
      <c r="B2968" s="2" t="s">
        <v>208</v>
      </c>
      <c r="C2968" s="2" t="s">
        <v>15</v>
      </c>
      <c r="D2968" s="2" t="s">
        <v>3161</v>
      </c>
      <c r="E2968" s="2" t="s">
        <v>2175</v>
      </c>
      <c r="F2968" s="2">
        <v>63.6</v>
      </c>
      <c r="G2968" s="2">
        <v>36.4</v>
      </c>
      <c r="H2968" s="2" t="s">
        <v>26</v>
      </c>
      <c r="I2968" s="2" t="str">
        <f t="shared" si="92"/>
        <v/>
      </c>
      <c r="J2968" s="2">
        <f t="shared" si="93"/>
        <v>1</v>
      </c>
      <c r="K2968" s="2">
        <v>1998</v>
      </c>
      <c r="L2968" s="2" t="s">
        <v>21</v>
      </c>
    </row>
    <row r="2969" spans="1:12" x14ac:dyDescent="0.2">
      <c r="A2969" s="1" t="s">
        <v>363</v>
      </c>
      <c r="B2969" s="2" t="s">
        <v>4212</v>
      </c>
      <c r="C2969" s="2" t="s">
        <v>24</v>
      </c>
      <c r="D2969" s="4">
        <v>79000000</v>
      </c>
      <c r="E2969" s="2" t="s">
        <v>3438</v>
      </c>
      <c r="F2969" s="2">
        <v>63.6</v>
      </c>
      <c r="G2969" s="2">
        <v>36.4</v>
      </c>
      <c r="H2969" s="2" t="s">
        <v>19</v>
      </c>
      <c r="I2969" s="2">
        <f t="shared" si="92"/>
        <v>1</v>
      </c>
      <c r="J2969" s="2" t="str">
        <f t="shared" si="93"/>
        <v/>
      </c>
      <c r="K2969" s="2">
        <v>2012</v>
      </c>
      <c r="L2969" s="2" t="s">
        <v>21</v>
      </c>
    </row>
    <row r="2970" spans="1:12" x14ac:dyDescent="0.2">
      <c r="A2970" s="1" t="s">
        <v>217</v>
      </c>
      <c r="B2970" s="2" t="s">
        <v>513</v>
      </c>
      <c r="C2970" s="2" t="s">
        <v>15</v>
      </c>
      <c r="D2970" s="2" t="s">
        <v>1415</v>
      </c>
      <c r="E2970" s="2" t="s">
        <v>395</v>
      </c>
      <c r="F2970" s="2">
        <v>63.6</v>
      </c>
      <c r="G2970" s="2">
        <v>36.4</v>
      </c>
      <c r="H2970" s="2" t="s">
        <v>19</v>
      </c>
      <c r="I2970" s="2">
        <f t="shared" si="92"/>
        <v>1</v>
      </c>
      <c r="J2970" s="2" t="str">
        <f t="shared" si="93"/>
        <v/>
      </c>
      <c r="K2970" s="2">
        <v>1996</v>
      </c>
      <c r="L2970" s="2" t="s">
        <v>21</v>
      </c>
    </row>
    <row r="2971" spans="1:12" x14ac:dyDescent="0.2">
      <c r="A2971" s="1" t="s">
        <v>69</v>
      </c>
      <c r="B2971" s="2" t="s">
        <v>4173</v>
      </c>
      <c r="C2971" s="2" t="s">
        <v>24</v>
      </c>
      <c r="D2971" s="4">
        <v>848000000</v>
      </c>
      <c r="E2971" s="2" t="s">
        <v>3438</v>
      </c>
      <c r="F2971" s="2">
        <v>63.6</v>
      </c>
      <c r="G2971" s="2">
        <v>36.4</v>
      </c>
      <c r="H2971" s="2" t="s">
        <v>19</v>
      </c>
      <c r="I2971" s="2">
        <f t="shared" si="92"/>
        <v>1</v>
      </c>
      <c r="J2971" s="2" t="str">
        <f t="shared" si="93"/>
        <v/>
      </c>
      <c r="K2971" s="2">
        <v>2012</v>
      </c>
      <c r="L2971" s="2" t="s">
        <v>21</v>
      </c>
    </row>
    <row r="2972" spans="1:12" x14ac:dyDescent="0.2">
      <c r="A2972" s="1" t="s">
        <v>69</v>
      </c>
      <c r="B2972" s="2" t="s">
        <v>3564</v>
      </c>
      <c r="C2972" s="2" t="s">
        <v>24</v>
      </c>
      <c r="D2972" s="4">
        <v>30000000</v>
      </c>
      <c r="E2972" s="2" t="s">
        <v>3438</v>
      </c>
      <c r="F2972" s="2">
        <v>63.6</v>
      </c>
      <c r="G2972" s="2">
        <v>36.4</v>
      </c>
      <c r="H2972" s="2" t="s">
        <v>19</v>
      </c>
      <c r="I2972" s="2">
        <f t="shared" si="92"/>
        <v>1</v>
      </c>
      <c r="J2972" s="2" t="str">
        <f t="shared" si="93"/>
        <v/>
      </c>
      <c r="K2972" s="2">
        <v>2001</v>
      </c>
      <c r="L2972" s="2" t="s">
        <v>36</v>
      </c>
    </row>
    <row r="2973" spans="1:12" x14ac:dyDescent="0.2">
      <c r="A2973" s="1" t="s">
        <v>79</v>
      </c>
      <c r="B2973" s="2" t="s">
        <v>1665</v>
      </c>
      <c r="C2973" s="2" t="s">
        <v>15</v>
      </c>
      <c r="D2973" s="2" t="s">
        <v>5386</v>
      </c>
      <c r="E2973" s="2" t="s">
        <v>4991</v>
      </c>
      <c r="F2973" s="2">
        <v>63.6</v>
      </c>
      <c r="G2973" s="2">
        <v>36.4</v>
      </c>
      <c r="H2973" s="2" t="s">
        <v>26</v>
      </c>
      <c r="I2973" s="2" t="str">
        <f t="shared" si="92"/>
        <v/>
      </c>
      <c r="J2973" s="2">
        <f t="shared" si="93"/>
        <v>1</v>
      </c>
      <c r="K2973" s="2">
        <v>2008</v>
      </c>
      <c r="L2973" s="2" t="s">
        <v>21</v>
      </c>
    </row>
    <row r="2974" spans="1:12" x14ac:dyDescent="0.2">
      <c r="A2974" s="1" t="s">
        <v>83</v>
      </c>
      <c r="B2974" s="2" t="s">
        <v>84</v>
      </c>
      <c r="C2974" s="2" t="s">
        <v>24</v>
      </c>
      <c r="D2974" s="4">
        <v>146075000</v>
      </c>
      <c r="E2974" s="2" t="s">
        <v>395</v>
      </c>
      <c r="F2974" s="2">
        <v>63.6</v>
      </c>
      <c r="G2974" s="2">
        <v>36.4</v>
      </c>
      <c r="H2974" s="2" t="s">
        <v>26</v>
      </c>
      <c r="I2974" s="2" t="str">
        <f t="shared" si="92"/>
        <v/>
      </c>
      <c r="J2974" s="2">
        <f t="shared" si="93"/>
        <v>1</v>
      </c>
      <c r="K2974" s="2">
        <v>1994</v>
      </c>
      <c r="L2974" s="2" t="s">
        <v>21</v>
      </c>
    </row>
    <row r="2975" spans="1:12" x14ac:dyDescent="0.2">
      <c r="A2975" s="1" t="s">
        <v>91</v>
      </c>
      <c r="B2975" s="2" t="s">
        <v>2521</v>
      </c>
      <c r="C2975" s="2" t="s">
        <v>15</v>
      </c>
      <c r="D2975" s="2" t="s">
        <v>4352</v>
      </c>
      <c r="E2975" s="2" t="s">
        <v>3438</v>
      </c>
      <c r="F2975" s="2">
        <v>63.6</v>
      </c>
      <c r="G2975" s="2">
        <v>36.4</v>
      </c>
      <c r="H2975" s="2" t="s">
        <v>26</v>
      </c>
      <c r="I2975" s="2" t="str">
        <f t="shared" si="92"/>
        <v/>
      </c>
      <c r="J2975" s="2">
        <f t="shared" si="93"/>
        <v>1</v>
      </c>
      <c r="K2975" s="2">
        <v>2009</v>
      </c>
      <c r="L2975" s="2" t="s">
        <v>36</v>
      </c>
    </row>
    <row r="2976" spans="1:12" x14ac:dyDescent="0.2">
      <c r="A2976" s="1" t="s">
        <v>108</v>
      </c>
      <c r="B2976" s="2" t="s">
        <v>4089</v>
      </c>
      <c r="C2976" s="2" t="s">
        <v>24</v>
      </c>
      <c r="D2976" s="4">
        <v>6000000</v>
      </c>
      <c r="E2976" s="2" t="s">
        <v>3438</v>
      </c>
      <c r="F2976" s="2">
        <v>63.6</v>
      </c>
      <c r="G2976" s="2">
        <v>36.4</v>
      </c>
      <c r="H2976" s="2" t="s">
        <v>19</v>
      </c>
      <c r="I2976" s="2">
        <f t="shared" si="92"/>
        <v>1</v>
      </c>
      <c r="J2976" s="2" t="str">
        <f t="shared" si="93"/>
        <v/>
      </c>
      <c r="K2976" s="2">
        <v>2014</v>
      </c>
      <c r="L2976" s="2" t="s">
        <v>21</v>
      </c>
    </row>
    <row r="2977" spans="1:12" x14ac:dyDescent="0.2">
      <c r="A2977" s="1" t="s">
        <v>108</v>
      </c>
      <c r="B2977" s="2" t="s">
        <v>4981</v>
      </c>
      <c r="C2977" s="2" t="s">
        <v>1230</v>
      </c>
      <c r="D2977" s="2" t="s">
        <v>4982</v>
      </c>
      <c r="E2977" s="2" t="s">
        <v>4963</v>
      </c>
      <c r="F2977" s="2">
        <v>63.6</v>
      </c>
      <c r="G2977" s="2">
        <v>36.4</v>
      </c>
      <c r="H2977" s="2" t="s">
        <v>19</v>
      </c>
      <c r="I2977" s="2">
        <f t="shared" si="92"/>
        <v>1</v>
      </c>
      <c r="J2977" s="2" t="str">
        <f t="shared" si="93"/>
        <v/>
      </c>
      <c r="K2977" s="2">
        <v>1996</v>
      </c>
      <c r="L2977" s="2" t="s">
        <v>21</v>
      </c>
    </row>
    <row r="2978" spans="1:12" x14ac:dyDescent="0.2">
      <c r="A2978" s="1" t="s">
        <v>23</v>
      </c>
      <c r="B2978" s="2" t="s">
        <v>23</v>
      </c>
      <c r="C2978" s="2" t="s">
        <v>24</v>
      </c>
      <c r="D2978" s="4">
        <v>900000000</v>
      </c>
      <c r="E2978" s="2" t="s">
        <v>1448</v>
      </c>
      <c r="F2978" s="2">
        <v>63.6</v>
      </c>
      <c r="G2978" s="2">
        <v>36.4</v>
      </c>
      <c r="H2978" s="2" t="s">
        <v>19</v>
      </c>
      <c r="I2978" s="2">
        <f t="shared" si="92"/>
        <v>1</v>
      </c>
      <c r="J2978" s="2" t="str">
        <f t="shared" si="93"/>
        <v/>
      </c>
      <c r="K2978" s="2">
        <v>2008</v>
      </c>
      <c r="L2978" s="2" t="s">
        <v>21</v>
      </c>
    </row>
    <row r="2979" spans="1:12" x14ac:dyDescent="0.2">
      <c r="A2979" s="1" t="s">
        <v>296</v>
      </c>
      <c r="B2979" s="2" t="s">
        <v>675</v>
      </c>
      <c r="C2979" s="2" t="s">
        <v>15</v>
      </c>
      <c r="D2979" s="2" t="s">
        <v>2431</v>
      </c>
      <c r="E2979" s="2" t="s">
        <v>2175</v>
      </c>
      <c r="F2979" s="2">
        <v>63.63</v>
      </c>
      <c r="G2979" s="2">
        <v>36.369999999999997</v>
      </c>
      <c r="H2979" s="2" t="s">
        <v>19</v>
      </c>
      <c r="I2979" s="2">
        <f t="shared" si="92"/>
        <v>1</v>
      </c>
      <c r="J2979" s="2" t="str">
        <f t="shared" si="93"/>
        <v/>
      </c>
      <c r="K2979" s="2">
        <v>2019</v>
      </c>
      <c r="L2979" s="2" t="s">
        <v>36</v>
      </c>
    </row>
    <row r="2980" spans="1:12" x14ac:dyDescent="0.2">
      <c r="A2980" s="1" t="s">
        <v>296</v>
      </c>
      <c r="B2980" s="2" t="s">
        <v>3902</v>
      </c>
      <c r="C2980" s="2" t="s">
        <v>24</v>
      </c>
      <c r="D2980" s="4">
        <v>159850000</v>
      </c>
      <c r="E2980" s="2" t="s">
        <v>3438</v>
      </c>
      <c r="F2980" s="2">
        <v>63.63</v>
      </c>
      <c r="G2980" s="2">
        <v>36.369999999999997</v>
      </c>
      <c r="H2980" s="2" t="s">
        <v>19</v>
      </c>
      <c r="I2980" s="2">
        <f t="shared" si="92"/>
        <v>1</v>
      </c>
      <c r="J2980" s="2" t="str">
        <f t="shared" si="93"/>
        <v/>
      </c>
      <c r="K2980" s="2">
        <v>2016</v>
      </c>
      <c r="L2980" s="2" t="s">
        <v>21</v>
      </c>
    </row>
    <row r="2981" spans="1:12" x14ac:dyDescent="0.2">
      <c r="A2981" s="1" t="s">
        <v>13</v>
      </c>
      <c r="B2981" s="2" t="s">
        <v>1969</v>
      </c>
      <c r="C2981" s="2" t="s">
        <v>15</v>
      </c>
      <c r="D2981" s="2" t="s">
        <v>2363</v>
      </c>
      <c r="E2981" s="2" t="s">
        <v>2175</v>
      </c>
      <c r="F2981" s="2">
        <v>63.66</v>
      </c>
      <c r="G2981" s="2">
        <v>36.340000000000003</v>
      </c>
      <c r="H2981" s="2" t="s">
        <v>19</v>
      </c>
      <c r="I2981" s="2">
        <f t="shared" si="92"/>
        <v>1</v>
      </c>
      <c r="J2981" s="2" t="str">
        <f t="shared" si="93"/>
        <v/>
      </c>
      <c r="K2981" s="2">
        <v>2020</v>
      </c>
      <c r="L2981" s="2" t="s">
        <v>49</v>
      </c>
    </row>
    <row r="2982" spans="1:12" x14ac:dyDescent="0.2">
      <c r="A2982" s="1" t="s">
        <v>69</v>
      </c>
      <c r="B2982" s="2" t="s">
        <v>448</v>
      </c>
      <c r="C2982" s="2" t="s">
        <v>15</v>
      </c>
      <c r="D2982" s="2" t="s">
        <v>3075</v>
      </c>
      <c r="E2982" s="2" t="s">
        <v>2175</v>
      </c>
      <c r="F2982" s="2">
        <v>63.6</v>
      </c>
      <c r="G2982" s="2">
        <v>36.340000000000003</v>
      </c>
      <c r="H2982" s="2" t="s">
        <v>19</v>
      </c>
      <c r="I2982" s="2">
        <f t="shared" si="92"/>
        <v>1</v>
      </c>
      <c r="J2982" s="2" t="str">
        <f t="shared" si="93"/>
        <v/>
      </c>
      <c r="K2982" s="2">
        <v>2007</v>
      </c>
      <c r="L2982" s="2" t="s">
        <v>36</v>
      </c>
    </row>
    <row r="2983" spans="1:12" x14ac:dyDescent="0.2">
      <c r="A2983" s="1" t="s">
        <v>293</v>
      </c>
      <c r="B2983" s="2" t="s">
        <v>753</v>
      </c>
      <c r="C2983" s="2" t="s">
        <v>15</v>
      </c>
      <c r="D2983" s="2" t="s">
        <v>2823</v>
      </c>
      <c r="E2983" s="2" t="s">
        <v>2175</v>
      </c>
      <c r="F2983" s="2">
        <v>63.67</v>
      </c>
      <c r="G2983" s="2">
        <v>36.33</v>
      </c>
      <c r="H2983" s="2" t="s">
        <v>19</v>
      </c>
      <c r="I2983" s="2">
        <f t="shared" si="92"/>
        <v>1</v>
      </c>
      <c r="J2983" s="2" t="str">
        <f t="shared" si="93"/>
        <v/>
      </c>
      <c r="K2983" s="2">
        <v>2016</v>
      </c>
      <c r="L2983" s="2" t="s">
        <v>21</v>
      </c>
    </row>
    <row r="2984" spans="1:12" x14ac:dyDescent="0.2">
      <c r="A2984" s="1" t="s">
        <v>205</v>
      </c>
      <c r="B2984" s="2" t="s">
        <v>3734</v>
      </c>
      <c r="C2984" s="2" t="s">
        <v>15</v>
      </c>
      <c r="D2984" s="2" t="s">
        <v>4706</v>
      </c>
      <c r="E2984" s="2" t="s">
        <v>3438</v>
      </c>
      <c r="F2984" s="2">
        <v>63.7</v>
      </c>
      <c r="G2984" s="2">
        <v>36.299999999999997</v>
      </c>
      <c r="H2984" s="2" t="s">
        <v>26</v>
      </c>
      <c r="I2984" s="2" t="str">
        <f t="shared" si="92"/>
        <v/>
      </c>
      <c r="J2984" s="2">
        <f t="shared" si="93"/>
        <v>1</v>
      </c>
      <c r="K2984" s="2">
        <v>2002</v>
      </c>
      <c r="L2984" s="2" t="s">
        <v>49</v>
      </c>
    </row>
    <row r="2985" spans="1:12" x14ac:dyDescent="0.2">
      <c r="A2985" s="1" t="s">
        <v>122</v>
      </c>
      <c r="B2985" s="2" t="s">
        <v>227</v>
      </c>
      <c r="C2985" s="2" t="s">
        <v>15</v>
      </c>
      <c r="D2985" s="2" t="s">
        <v>228</v>
      </c>
      <c r="E2985" s="2" t="s">
        <v>144</v>
      </c>
      <c r="F2985" s="2">
        <v>63.7</v>
      </c>
      <c r="G2985" s="2">
        <v>36.299999999999997</v>
      </c>
      <c r="H2985" s="2" t="s">
        <v>26</v>
      </c>
      <c r="I2985" s="2" t="str">
        <f t="shared" si="92"/>
        <v/>
      </c>
      <c r="J2985" s="2">
        <f t="shared" si="93"/>
        <v>1</v>
      </c>
      <c r="K2985" s="2">
        <v>2014</v>
      </c>
      <c r="L2985" s="2" t="s">
        <v>21</v>
      </c>
    </row>
    <row r="2986" spans="1:12" x14ac:dyDescent="0.2">
      <c r="A2986" s="1" t="s">
        <v>13</v>
      </c>
      <c r="B2986" s="2" t="s">
        <v>815</v>
      </c>
      <c r="C2986" s="2" t="s">
        <v>15</v>
      </c>
      <c r="D2986" s="2" t="s">
        <v>816</v>
      </c>
      <c r="E2986" s="2" t="s">
        <v>395</v>
      </c>
      <c r="F2986" s="2">
        <v>63.7</v>
      </c>
      <c r="G2986" s="2">
        <v>36.299999999999997</v>
      </c>
      <c r="H2986" s="2" t="s">
        <v>19</v>
      </c>
      <c r="I2986" s="2">
        <f t="shared" si="92"/>
        <v>1</v>
      </c>
      <c r="J2986" s="2" t="str">
        <f t="shared" si="93"/>
        <v/>
      </c>
      <c r="K2986" s="2">
        <v>2009</v>
      </c>
      <c r="L2986" s="2" t="s">
        <v>36</v>
      </c>
    </row>
    <row r="2987" spans="1:12" x14ac:dyDescent="0.2">
      <c r="A2987" s="1" t="s">
        <v>13</v>
      </c>
      <c r="B2987" s="2" t="s">
        <v>3460</v>
      </c>
      <c r="C2987" s="2" t="s">
        <v>24</v>
      </c>
      <c r="D2987" s="4">
        <v>3870000000</v>
      </c>
      <c r="E2987" s="2" t="s">
        <v>3438</v>
      </c>
      <c r="F2987" s="2">
        <v>63.7</v>
      </c>
      <c r="G2987" s="2">
        <v>36.299999999999997</v>
      </c>
      <c r="H2987" s="2" t="s">
        <v>19</v>
      </c>
      <c r="I2987" s="2">
        <f t="shared" si="92"/>
        <v>1</v>
      </c>
      <c r="J2987" s="2" t="str">
        <f t="shared" si="93"/>
        <v/>
      </c>
      <c r="K2987" s="2">
        <v>2004</v>
      </c>
      <c r="L2987" s="2" t="s">
        <v>49</v>
      </c>
    </row>
    <row r="2988" spans="1:12" x14ac:dyDescent="0.2">
      <c r="A2988" s="1" t="s">
        <v>374</v>
      </c>
      <c r="B2988" s="2" t="s">
        <v>443</v>
      </c>
      <c r="C2988" s="2" t="s">
        <v>15</v>
      </c>
      <c r="D2988" s="2" t="s">
        <v>1363</v>
      </c>
      <c r="E2988" s="2" t="s">
        <v>395</v>
      </c>
      <c r="F2988" s="2">
        <v>63.7</v>
      </c>
      <c r="G2988" s="2">
        <v>36.299999999999997</v>
      </c>
      <c r="H2988" s="2" t="s">
        <v>26</v>
      </c>
      <c r="I2988" s="2" t="str">
        <f t="shared" si="92"/>
        <v/>
      </c>
      <c r="J2988" s="2">
        <f t="shared" si="93"/>
        <v>1</v>
      </c>
      <c r="K2988" s="2">
        <v>1998</v>
      </c>
      <c r="L2988" s="2" t="s">
        <v>49</v>
      </c>
    </row>
    <row r="2989" spans="1:12" x14ac:dyDescent="0.2">
      <c r="A2989" s="1" t="s">
        <v>248</v>
      </c>
      <c r="B2989" s="2" t="s">
        <v>249</v>
      </c>
      <c r="C2989" s="2" t="s">
        <v>15</v>
      </c>
      <c r="D2989" s="2" t="s">
        <v>1252</v>
      </c>
      <c r="E2989" s="2" t="s">
        <v>395</v>
      </c>
      <c r="F2989" s="2">
        <v>63.7</v>
      </c>
      <c r="G2989" s="2">
        <v>36.299999999999997</v>
      </c>
      <c r="H2989" s="2" t="s">
        <v>26</v>
      </c>
      <c r="I2989" s="2" t="str">
        <f t="shared" si="92"/>
        <v/>
      </c>
      <c r="J2989" s="2">
        <f t="shared" si="93"/>
        <v>1</v>
      </c>
      <c r="K2989" s="2">
        <v>2000</v>
      </c>
      <c r="L2989" s="2" t="s">
        <v>21</v>
      </c>
    </row>
    <row r="2990" spans="1:12" x14ac:dyDescent="0.2">
      <c r="A2990" s="1" t="s">
        <v>150</v>
      </c>
      <c r="B2990" s="2" t="s">
        <v>3219</v>
      </c>
      <c r="C2990" s="2" t="s">
        <v>15</v>
      </c>
      <c r="D2990" s="2" t="s">
        <v>5638</v>
      </c>
      <c r="E2990" s="2" t="s">
        <v>4991</v>
      </c>
      <c r="F2990" s="2">
        <v>63.7</v>
      </c>
      <c r="G2990" s="2">
        <v>36.299999999999997</v>
      </c>
      <c r="H2990" s="2" t="s">
        <v>26</v>
      </c>
      <c r="I2990" s="2" t="str">
        <f t="shared" si="92"/>
        <v/>
      </c>
      <c r="J2990" s="2">
        <f t="shared" si="93"/>
        <v>1</v>
      </c>
      <c r="K2990" s="2">
        <v>2000</v>
      </c>
      <c r="L2990" s="2" t="s">
        <v>49</v>
      </c>
    </row>
    <row r="2991" spans="1:12" x14ac:dyDescent="0.2">
      <c r="A2991" s="1" t="s">
        <v>91</v>
      </c>
      <c r="B2991" s="2" t="s">
        <v>418</v>
      </c>
      <c r="C2991" s="2" t="s">
        <v>15</v>
      </c>
      <c r="D2991" s="2" t="s">
        <v>3185</v>
      </c>
      <c r="E2991" s="2" t="s">
        <v>2175</v>
      </c>
      <c r="F2991" s="2">
        <v>63.7</v>
      </c>
      <c r="G2991" s="2">
        <v>36.299999999999997</v>
      </c>
      <c r="H2991" s="2" t="s">
        <v>19</v>
      </c>
      <c r="I2991" s="2">
        <f t="shared" si="92"/>
        <v>1</v>
      </c>
      <c r="J2991" s="2" t="str">
        <f t="shared" si="93"/>
        <v/>
      </c>
      <c r="K2991" s="2">
        <v>1990</v>
      </c>
      <c r="L2991" s="2" t="s">
        <v>21</v>
      </c>
    </row>
    <row r="2992" spans="1:12" x14ac:dyDescent="0.2">
      <c r="A2992" s="1" t="s">
        <v>108</v>
      </c>
      <c r="B2992" s="2" t="s">
        <v>3291</v>
      </c>
      <c r="C2992" s="2" t="s">
        <v>15</v>
      </c>
      <c r="D2992" s="2" t="s">
        <v>4424</v>
      </c>
      <c r="E2992" s="2" t="s">
        <v>3438</v>
      </c>
      <c r="F2992" s="2">
        <v>63.7</v>
      </c>
      <c r="G2992" s="2">
        <v>36.299999999999997</v>
      </c>
      <c r="H2992" s="2" t="s">
        <v>26</v>
      </c>
      <c r="I2992" s="2" t="str">
        <f t="shared" si="92"/>
        <v/>
      </c>
      <c r="J2992" s="2">
        <f t="shared" si="93"/>
        <v>1</v>
      </c>
      <c r="K2992" s="2">
        <v>2008</v>
      </c>
      <c r="L2992" s="2" t="s">
        <v>49</v>
      </c>
    </row>
    <row r="2993" spans="1:12" x14ac:dyDescent="0.2">
      <c r="A2993" s="1" t="s">
        <v>308</v>
      </c>
      <c r="B2993" s="2" t="s">
        <v>1033</v>
      </c>
      <c r="C2993" s="2" t="s">
        <v>15</v>
      </c>
      <c r="D2993" s="2" t="s">
        <v>1099</v>
      </c>
      <c r="E2993" s="2" t="s">
        <v>395</v>
      </c>
      <c r="F2993" s="2">
        <v>63.7</v>
      </c>
      <c r="G2993" s="2">
        <v>36.299999999999997</v>
      </c>
      <c r="H2993" s="2" t="s">
        <v>19</v>
      </c>
      <c r="I2993" s="2">
        <f t="shared" si="92"/>
        <v>1</v>
      </c>
      <c r="J2993" s="2" t="str">
        <f t="shared" si="93"/>
        <v/>
      </c>
      <c r="K2993" s="2">
        <v>2004</v>
      </c>
      <c r="L2993" s="2" t="s">
        <v>21</v>
      </c>
    </row>
    <row r="2994" spans="1:12" x14ac:dyDescent="0.2">
      <c r="A2994" s="1" t="s">
        <v>122</v>
      </c>
      <c r="B2994" s="2" t="s">
        <v>682</v>
      </c>
      <c r="C2994" s="2" t="s">
        <v>15</v>
      </c>
      <c r="D2994" s="2" t="s">
        <v>2337</v>
      </c>
      <c r="E2994" s="2" t="s">
        <v>2175</v>
      </c>
      <c r="F2994" s="2">
        <v>63.73</v>
      </c>
      <c r="G2994" s="2">
        <v>36.270000000000003</v>
      </c>
      <c r="H2994" s="2" t="s">
        <v>19</v>
      </c>
      <c r="I2994" s="2">
        <f t="shared" si="92"/>
        <v>1</v>
      </c>
      <c r="J2994" s="2" t="str">
        <f t="shared" si="93"/>
        <v/>
      </c>
      <c r="K2994" s="2">
        <v>2020</v>
      </c>
      <c r="L2994" s="2" t="s">
        <v>21</v>
      </c>
    </row>
    <row r="2995" spans="1:12" x14ac:dyDescent="0.2">
      <c r="A2995" s="1" t="s">
        <v>177</v>
      </c>
      <c r="B2995" s="2" t="s">
        <v>5035</v>
      </c>
      <c r="C2995" s="2" t="s">
        <v>15</v>
      </c>
      <c r="D2995" s="2" t="s">
        <v>5082</v>
      </c>
      <c r="E2995" s="2" t="s">
        <v>4991</v>
      </c>
      <c r="F2995" s="2">
        <v>63.76</v>
      </c>
      <c r="G2995" s="2">
        <v>36.24</v>
      </c>
      <c r="H2995" s="2" t="s">
        <v>26</v>
      </c>
      <c r="I2995" s="2" t="str">
        <f t="shared" si="92"/>
        <v/>
      </c>
      <c r="J2995" s="2">
        <f t="shared" si="93"/>
        <v>1</v>
      </c>
      <c r="K2995" s="2">
        <v>2020</v>
      </c>
      <c r="L2995" s="2" t="s">
        <v>49</v>
      </c>
    </row>
    <row r="2996" spans="1:12" x14ac:dyDescent="0.2">
      <c r="A2996" s="1" t="s">
        <v>280</v>
      </c>
      <c r="B2996" s="2" t="s">
        <v>3539</v>
      </c>
      <c r="C2996" s="2" t="s">
        <v>24</v>
      </c>
      <c r="D2996" s="4">
        <v>215000000</v>
      </c>
      <c r="E2996" s="2" t="s">
        <v>3438</v>
      </c>
      <c r="F2996" s="2">
        <v>63.8</v>
      </c>
      <c r="G2996" s="2">
        <v>36.200000000000003</v>
      </c>
      <c r="H2996" s="2" t="s">
        <v>26</v>
      </c>
      <c r="I2996" s="2" t="str">
        <f t="shared" si="92"/>
        <v/>
      </c>
      <c r="J2996" s="2">
        <f t="shared" si="93"/>
        <v>1</v>
      </c>
      <c r="K2996" s="2">
        <v>1994</v>
      </c>
      <c r="L2996" s="2" t="s">
        <v>21</v>
      </c>
    </row>
    <row r="2997" spans="1:12" x14ac:dyDescent="0.2">
      <c r="A2997" s="1" t="s">
        <v>60</v>
      </c>
      <c r="B2997" s="2" t="s">
        <v>3891</v>
      </c>
      <c r="C2997" s="2" t="s">
        <v>24</v>
      </c>
      <c r="D2997" s="4">
        <v>100000000</v>
      </c>
      <c r="E2997" s="2" t="s">
        <v>3438</v>
      </c>
      <c r="F2997" s="2">
        <v>63.8</v>
      </c>
      <c r="G2997" s="2">
        <v>36.200000000000003</v>
      </c>
      <c r="H2997" s="2" t="s">
        <v>19</v>
      </c>
      <c r="I2997" s="2">
        <f t="shared" si="92"/>
        <v>1</v>
      </c>
      <c r="J2997" s="2" t="str">
        <f t="shared" si="93"/>
        <v/>
      </c>
      <c r="K2997" s="2">
        <v>2006</v>
      </c>
      <c r="L2997" s="2" t="s">
        <v>21</v>
      </c>
    </row>
    <row r="2998" spans="1:12" x14ac:dyDescent="0.2">
      <c r="A2998" s="1" t="s">
        <v>420</v>
      </c>
      <c r="B2998" s="2" t="s">
        <v>3911</v>
      </c>
      <c r="C2998" s="2" t="s">
        <v>24</v>
      </c>
      <c r="D2998" s="4">
        <v>5000000</v>
      </c>
      <c r="E2998" s="2" t="s">
        <v>3438</v>
      </c>
      <c r="F2998" s="2">
        <v>63.8</v>
      </c>
      <c r="G2998" s="2">
        <v>36.200000000000003</v>
      </c>
      <c r="H2998" s="2" t="s">
        <v>26</v>
      </c>
      <c r="I2998" s="2" t="str">
        <f t="shared" si="92"/>
        <v/>
      </c>
      <c r="J2998" s="2">
        <f t="shared" si="93"/>
        <v>1</v>
      </c>
      <c r="K2998" s="2">
        <v>1998</v>
      </c>
      <c r="L2998" s="2" t="s">
        <v>49</v>
      </c>
    </row>
    <row r="2999" spans="1:12" x14ac:dyDescent="0.2">
      <c r="A2999" s="1" t="s">
        <v>374</v>
      </c>
      <c r="B2999" s="2" t="s">
        <v>987</v>
      </c>
      <c r="C2999" s="2" t="s">
        <v>15</v>
      </c>
      <c r="D2999" s="2" t="s">
        <v>5518</v>
      </c>
      <c r="E2999" s="2" t="s">
        <v>4991</v>
      </c>
      <c r="F2999" s="2">
        <v>63.8</v>
      </c>
      <c r="G2999" s="2">
        <v>36.200000000000003</v>
      </c>
      <c r="H2999" s="2" t="s">
        <v>26</v>
      </c>
      <c r="I2999" s="2" t="str">
        <f t="shared" si="92"/>
        <v/>
      </c>
      <c r="J2999" s="2">
        <f t="shared" si="93"/>
        <v>1</v>
      </c>
      <c r="K2999" s="2">
        <v>2003</v>
      </c>
      <c r="L2999" s="2" t="s">
        <v>36</v>
      </c>
    </row>
    <row r="3000" spans="1:12" x14ac:dyDescent="0.2">
      <c r="A3000" s="1" t="s">
        <v>22</v>
      </c>
      <c r="B3000" s="2" t="s">
        <v>3926</v>
      </c>
      <c r="C3000" s="2" t="s">
        <v>24</v>
      </c>
      <c r="D3000" s="4">
        <v>16100000</v>
      </c>
      <c r="E3000" s="2" t="s">
        <v>3438</v>
      </c>
      <c r="F3000" s="2">
        <v>63.8</v>
      </c>
      <c r="G3000" s="2">
        <v>36.200000000000003</v>
      </c>
      <c r="H3000" s="2" t="s">
        <v>19</v>
      </c>
      <c r="I3000" s="2">
        <f t="shared" si="92"/>
        <v>1</v>
      </c>
      <c r="J3000" s="2" t="str">
        <f t="shared" si="93"/>
        <v/>
      </c>
      <c r="K3000" s="2">
        <v>2010</v>
      </c>
      <c r="L3000" s="2" t="s">
        <v>21</v>
      </c>
    </row>
    <row r="3001" spans="1:12" x14ac:dyDescent="0.2">
      <c r="A3001" s="1" t="s">
        <v>296</v>
      </c>
      <c r="B3001" s="2" t="s">
        <v>3952</v>
      </c>
      <c r="C3001" s="2" t="s">
        <v>24</v>
      </c>
      <c r="D3001" s="4">
        <v>250000000</v>
      </c>
      <c r="E3001" s="2" t="s">
        <v>3438</v>
      </c>
      <c r="F3001" s="2">
        <v>63.8</v>
      </c>
      <c r="G3001" s="2">
        <v>36.200000000000003</v>
      </c>
      <c r="H3001" s="2" t="s">
        <v>19</v>
      </c>
      <c r="I3001" s="2">
        <f t="shared" si="92"/>
        <v>1</v>
      </c>
      <c r="J3001" s="2" t="str">
        <f t="shared" si="93"/>
        <v/>
      </c>
      <c r="K3001" s="2">
        <v>2010</v>
      </c>
      <c r="L3001" s="2" t="s">
        <v>49</v>
      </c>
    </row>
    <row r="3002" spans="1:12" x14ac:dyDescent="0.2">
      <c r="A3002" s="1" t="s">
        <v>116</v>
      </c>
      <c r="B3002" s="2" t="s">
        <v>208</v>
      </c>
      <c r="C3002" s="2" t="s">
        <v>15</v>
      </c>
      <c r="D3002" s="2" t="s">
        <v>209</v>
      </c>
      <c r="E3002" s="2" t="s">
        <v>144</v>
      </c>
      <c r="F3002" s="2">
        <v>63.8</v>
      </c>
      <c r="G3002" s="2">
        <v>36.200000000000003</v>
      </c>
      <c r="H3002" s="2" t="s">
        <v>26</v>
      </c>
      <c r="I3002" s="2" t="str">
        <f t="shared" si="92"/>
        <v/>
      </c>
      <c r="J3002" s="2">
        <f t="shared" si="93"/>
        <v>1</v>
      </c>
      <c r="K3002" s="2">
        <v>2016</v>
      </c>
      <c r="L3002" s="2" t="s">
        <v>21</v>
      </c>
    </row>
    <row r="3003" spans="1:12" x14ac:dyDescent="0.2">
      <c r="A3003" s="1" t="s">
        <v>79</v>
      </c>
      <c r="B3003" s="2" t="s">
        <v>3859</v>
      </c>
      <c r="C3003" s="2" t="s">
        <v>24</v>
      </c>
      <c r="D3003" s="4">
        <v>199000000</v>
      </c>
      <c r="E3003" s="2" t="s">
        <v>3438</v>
      </c>
      <c r="F3003" s="2">
        <v>63.8</v>
      </c>
      <c r="G3003" s="2">
        <v>36.200000000000003</v>
      </c>
      <c r="H3003" s="2" t="s">
        <v>26</v>
      </c>
      <c r="I3003" s="2" t="str">
        <f t="shared" si="92"/>
        <v/>
      </c>
      <c r="J3003" s="2">
        <f t="shared" si="93"/>
        <v>1</v>
      </c>
      <c r="K3003" s="2">
        <v>2002</v>
      </c>
      <c r="L3003" s="2" t="s">
        <v>21</v>
      </c>
    </row>
    <row r="3004" spans="1:12" x14ac:dyDescent="0.2">
      <c r="A3004" s="1" t="s">
        <v>100</v>
      </c>
      <c r="B3004" s="2" t="s">
        <v>3521</v>
      </c>
      <c r="C3004" s="2" t="s">
        <v>24</v>
      </c>
      <c r="D3004" s="2">
        <v>3000000</v>
      </c>
      <c r="E3004" s="2" t="s">
        <v>3438</v>
      </c>
      <c r="F3004" s="2">
        <v>63.8</v>
      </c>
      <c r="G3004" s="2">
        <v>36.200000000000003</v>
      </c>
      <c r="H3004" s="2" t="s">
        <v>19</v>
      </c>
      <c r="I3004" s="2">
        <f t="shared" si="92"/>
        <v>1</v>
      </c>
      <c r="J3004" s="2" t="str">
        <f t="shared" si="93"/>
        <v/>
      </c>
      <c r="K3004" s="2">
        <v>2020</v>
      </c>
      <c r="L3004" s="2" t="s">
        <v>21</v>
      </c>
    </row>
    <row r="3005" spans="1:12" x14ac:dyDescent="0.2">
      <c r="A3005" s="1" t="s">
        <v>308</v>
      </c>
      <c r="B3005" s="2" t="s">
        <v>3767</v>
      </c>
      <c r="C3005" s="2" t="s">
        <v>15</v>
      </c>
      <c r="D3005" s="2" t="s">
        <v>4228</v>
      </c>
      <c r="E3005" s="2" t="s">
        <v>3438</v>
      </c>
      <c r="F3005" s="2">
        <v>63.8</v>
      </c>
      <c r="G3005" s="2">
        <v>36.200000000000003</v>
      </c>
      <c r="H3005" s="2" t="s">
        <v>26</v>
      </c>
      <c r="I3005" s="2" t="str">
        <f t="shared" si="92"/>
        <v/>
      </c>
      <c r="J3005" s="2">
        <f t="shared" si="93"/>
        <v>1</v>
      </c>
      <c r="K3005" s="2">
        <v>2012</v>
      </c>
      <c r="L3005" s="2" t="s">
        <v>21</v>
      </c>
    </row>
    <row r="3006" spans="1:12" x14ac:dyDescent="0.2">
      <c r="A3006" s="1" t="s">
        <v>45</v>
      </c>
      <c r="B3006" s="2" t="s">
        <v>46</v>
      </c>
      <c r="C3006" s="2" t="s">
        <v>15</v>
      </c>
      <c r="D3006" s="2" t="s">
        <v>2906</v>
      </c>
      <c r="E3006" s="2" t="s">
        <v>2175</v>
      </c>
      <c r="F3006" s="2">
        <v>63.8</v>
      </c>
      <c r="G3006" s="2">
        <v>36.200000000000003</v>
      </c>
      <c r="H3006" s="2" t="s">
        <v>19</v>
      </c>
      <c r="I3006" s="2">
        <f t="shared" si="92"/>
        <v>1</v>
      </c>
      <c r="J3006" s="2" t="str">
        <f t="shared" si="93"/>
        <v/>
      </c>
      <c r="K3006" s="2">
        <v>2016</v>
      </c>
      <c r="L3006" s="2" t="s">
        <v>49</v>
      </c>
    </row>
    <row r="3007" spans="1:12" x14ac:dyDescent="0.2">
      <c r="A3007" s="1" t="s">
        <v>13</v>
      </c>
      <c r="B3007" s="2" t="s">
        <v>2439</v>
      </c>
      <c r="C3007" s="2" t="s">
        <v>15</v>
      </c>
      <c r="D3007" s="2" t="s">
        <v>2440</v>
      </c>
      <c r="E3007" s="2" t="s">
        <v>2175</v>
      </c>
      <c r="F3007" s="2">
        <v>63.81</v>
      </c>
      <c r="G3007" s="2">
        <v>36.19</v>
      </c>
      <c r="H3007" s="2" t="s">
        <v>19</v>
      </c>
      <c r="I3007" s="2">
        <f t="shared" si="92"/>
        <v>1</v>
      </c>
      <c r="J3007" s="2" t="str">
        <f t="shared" si="93"/>
        <v/>
      </c>
      <c r="K3007" s="2">
        <v>2019</v>
      </c>
      <c r="L3007" s="2" t="s">
        <v>36</v>
      </c>
    </row>
    <row r="3008" spans="1:12" x14ac:dyDescent="0.2">
      <c r="A3008" s="1" t="s">
        <v>22</v>
      </c>
      <c r="B3008" s="2" t="s">
        <v>3979</v>
      </c>
      <c r="C3008" s="2" t="s">
        <v>24</v>
      </c>
      <c r="D3008" s="4">
        <v>33000000</v>
      </c>
      <c r="E3008" s="2" t="s">
        <v>3438</v>
      </c>
      <c r="F3008" s="2">
        <v>63.83</v>
      </c>
      <c r="G3008" s="2">
        <v>36.17</v>
      </c>
      <c r="H3008" s="2" t="s">
        <v>19</v>
      </c>
      <c r="I3008" s="2">
        <f t="shared" si="92"/>
        <v>1</v>
      </c>
      <c r="J3008" s="2" t="str">
        <f t="shared" si="93"/>
        <v/>
      </c>
      <c r="K3008" s="2">
        <v>2016</v>
      </c>
      <c r="L3008" s="2" t="s">
        <v>21</v>
      </c>
    </row>
    <row r="3009" spans="1:12" x14ac:dyDescent="0.2">
      <c r="A3009" s="1" t="s">
        <v>220</v>
      </c>
      <c r="B3009" s="2" t="s">
        <v>3757</v>
      </c>
      <c r="C3009" s="2" t="s">
        <v>24</v>
      </c>
      <c r="D3009" s="2">
        <v>19100000</v>
      </c>
      <c r="E3009" s="2" t="s">
        <v>3438</v>
      </c>
      <c r="F3009" s="2">
        <v>63.83</v>
      </c>
      <c r="G3009" s="2">
        <v>36.17</v>
      </c>
      <c r="H3009" s="2" t="s">
        <v>19</v>
      </c>
      <c r="I3009" s="2">
        <f t="shared" si="92"/>
        <v>1</v>
      </c>
      <c r="J3009" s="2" t="str">
        <f t="shared" si="93"/>
        <v/>
      </c>
      <c r="K3009" s="2">
        <v>2018</v>
      </c>
      <c r="L3009" s="2" t="s">
        <v>21</v>
      </c>
    </row>
    <row r="3010" spans="1:12" x14ac:dyDescent="0.2">
      <c r="A3010" s="1" t="s">
        <v>66</v>
      </c>
      <c r="B3010" s="2" t="s">
        <v>3495</v>
      </c>
      <c r="C3010" s="2" t="s">
        <v>15</v>
      </c>
      <c r="D3010" s="2" t="s">
        <v>3602</v>
      </c>
      <c r="E3010" s="2" t="s">
        <v>3438</v>
      </c>
      <c r="F3010" s="2">
        <v>63.84</v>
      </c>
      <c r="G3010" s="2">
        <v>36.159999999999997</v>
      </c>
      <c r="H3010" s="2" t="s">
        <v>26</v>
      </c>
      <c r="I3010" s="2" t="str">
        <f t="shared" ref="I3010:I3073" si="94" xml:space="preserve"> IF(H3010="Pass", 1, "")</f>
        <v/>
      </c>
      <c r="J3010" s="2">
        <f t="shared" ref="J3010:J3073" si="95" xml:space="preserve"> IF(H3010="Fail", 1, "")</f>
        <v>1</v>
      </c>
      <c r="K3010" s="2">
        <v>2020</v>
      </c>
      <c r="L3010" s="2" t="s">
        <v>49</v>
      </c>
    </row>
    <row r="3011" spans="1:12" x14ac:dyDescent="0.2">
      <c r="A3011" s="1" t="s">
        <v>22</v>
      </c>
      <c r="B3011" s="2" t="s">
        <v>3606</v>
      </c>
      <c r="C3011" s="2" t="s">
        <v>24</v>
      </c>
      <c r="D3011" s="4">
        <v>60000000</v>
      </c>
      <c r="E3011" s="2" t="s">
        <v>3438</v>
      </c>
      <c r="F3011" s="2">
        <v>63.85</v>
      </c>
      <c r="G3011" s="2">
        <v>36.15</v>
      </c>
      <c r="H3011" s="2" t="s">
        <v>19</v>
      </c>
      <c r="I3011" s="2">
        <f t="shared" si="94"/>
        <v>1</v>
      </c>
      <c r="J3011" s="2" t="str">
        <f t="shared" si="95"/>
        <v/>
      </c>
      <c r="K3011" s="2">
        <v>2016</v>
      </c>
      <c r="L3011" s="2" t="s">
        <v>21</v>
      </c>
    </row>
    <row r="3012" spans="1:12" x14ac:dyDescent="0.2">
      <c r="A3012" s="1" t="s">
        <v>116</v>
      </c>
      <c r="B3012" s="2" t="s">
        <v>117</v>
      </c>
      <c r="C3012" s="2" t="s">
        <v>15</v>
      </c>
      <c r="D3012" s="2" t="s">
        <v>118</v>
      </c>
      <c r="E3012" s="2" t="s">
        <v>114</v>
      </c>
      <c r="F3012" s="2">
        <v>63.85</v>
      </c>
      <c r="G3012" s="2">
        <v>36.15</v>
      </c>
      <c r="H3012" s="2" t="s">
        <v>26</v>
      </c>
      <c r="I3012" s="2" t="str">
        <f t="shared" si="94"/>
        <v/>
      </c>
      <c r="J3012" s="2">
        <f t="shared" si="95"/>
        <v>1</v>
      </c>
      <c r="K3012" s="2">
        <v>2016</v>
      </c>
      <c r="L3012" s="2" t="s">
        <v>21</v>
      </c>
    </row>
    <row r="3013" spans="1:12" x14ac:dyDescent="0.2">
      <c r="A3013" s="1" t="s">
        <v>363</v>
      </c>
      <c r="B3013" s="2" t="s">
        <v>3672</v>
      </c>
      <c r="C3013" s="2" t="s">
        <v>24</v>
      </c>
      <c r="D3013" s="2">
        <v>150000000</v>
      </c>
      <c r="E3013" s="2" t="s">
        <v>3438</v>
      </c>
      <c r="F3013" s="2">
        <v>63.85</v>
      </c>
      <c r="G3013" s="2">
        <v>36.15</v>
      </c>
      <c r="H3013" s="2" t="s">
        <v>19</v>
      </c>
      <c r="I3013" s="2">
        <f t="shared" si="94"/>
        <v>1</v>
      </c>
      <c r="J3013" s="2" t="str">
        <f t="shared" si="95"/>
        <v/>
      </c>
      <c r="K3013" s="2">
        <v>2018</v>
      </c>
      <c r="L3013" s="2" t="s">
        <v>21</v>
      </c>
    </row>
    <row r="3014" spans="1:12" x14ac:dyDescent="0.2">
      <c r="A3014" s="1" t="s">
        <v>374</v>
      </c>
      <c r="B3014" s="2" t="s">
        <v>887</v>
      </c>
      <c r="C3014" s="2" t="s">
        <v>15</v>
      </c>
      <c r="D3014" s="2" t="s">
        <v>2729</v>
      </c>
      <c r="E3014" s="2" t="s">
        <v>2175</v>
      </c>
      <c r="F3014" s="2">
        <v>63.87</v>
      </c>
      <c r="G3014" s="2">
        <v>36.130000000000003</v>
      </c>
      <c r="H3014" s="2" t="s">
        <v>19</v>
      </c>
      <c r="I3014" s="2">
        <f t="shared" si="94"/>
        <v>1</v>
      </c>
      <c r="J3014" s="2" t="str">
        <f t="shared" si="95"/>
        <v/>
      </c>
      <c r="K3014" s="2">
        <v>2017</v>
      </c>
      <c r="L3014" s="2" t="s">
        <v>36</v>
      </c>
    </row>
    <row r="3015" spans="1:12" x14ac:dyDescent="0.2">
      <c r="A3015" s="1" t="s">
        <v>242</v>
      </c>
      <c r="B3015" s="2" t="s">
        <v>3365</v>
      </c>
      <c r="C3015" s="2" t="s">
        <v>24</v>
      </c>
      <c r="D3015" s="2">
        <v>198000000</v>
      </c>
      <c r="E3015" s="2" t="s">
        <v>3438</v>
      </c>
      <c r="F3015" s="2">
        <v>63.9</v>
      </c>
      <c r="G3015" s="2">
        <v>36.1</v>
      </c>
      <c r="H3015" s="2" t="s">
        <v>19</v>
      </c>
      <c r="I3015" s="2">
        <f t="shared" si="94"/>
        <v>1</v>
      </c>
      <c r="J3015" s="2" t="str">
        <f t="shared" si="95"/>
        <v/>
      </c>
      <c r="K3015" s="2">
        <v>2020</v>
      </c>
      <c r="L3015" s="2" t="s">
        <v>49</v>
      </c>
    </row>
    <row r="3016" spans="1:12" x14ac:dyDescent="0.2">
      <c r="A3016" s="1" t="s">
        <v>13</v>
      </c>
      <c r="B3016" s="2" t="s">
        <v>760</v>
      </c>
      <c r="C3016" s="2" t="s">
        <v>15</v>
      </c>
      <c r="D3016" s="2" t="s">
        <v>1270</v>
      </c>
      <c r="E3016" s="2" t="s">
        <v>395</v>
      </c>
      <c r="F3016" s="2">
        <v>63.9</v>
      </c>
      <c r="G3016" s="2">
        <v>36.1</v>
      </c>
      <c r="H3016" s="2" t="s">
        <v>26</v>
      </c>
      <c r="I3016" s="2" t="str">
        <f t="shared" si="94"/>
        <v/>
      </c>
      <c r="J3016" s="2">
        <f t="shared" si="95"/>
        <v>1</v>
      </c>
      <c r="K3016" s="2">
        <v>2000</v>
      </c>
      <c r="L3016" s="2" t="s">
        <v>21</v>
      </c>
    </row>
    <row r="3017" spans="1:12" x14ac:dyDescent="0.2">
      <c r="A3017" s="1" t="s">
        <v>13</v>
      </c>
      <c r="B3017" s="2" t="s">
        <v>5715</v>
      </c>
      <c r="C3017" s="2" t="s">
        <v>24</v>
      </c>
      <c r="D3017" s="4">
        <v>345000000</v>
      </c>
      <c r="E3017" s="2" t="s">
        <v>5690</v>
      </c>
      <c r="F3017" s="2">
        <v>63.9</v>
      </c>
      <c r="G3017" s="2">
        <v>36.1</v>
      </c>
      <c r="H3017" s="2" t="s">
        <v>19</v>
      </c>
      <c r="I3017" s="2">
        <f t="shared" si="94"/>
        <v>1</v>
      </c>
      <c r="J3017" s="2" t="str">
        <f t="shared" si="95"/>
        <v/>
      </c>
      <c r="K3017" s="2">
        <v>2016</v>
      </c>
      <c r="L3017" s="2" t="s">
        <v>21</v>
      </c>
    </row>
    <row r="3018" spans="1:12" x14ac:dyDescent="0.2">
      <c r="A3018" s="1" t="s">
        <v>287</v>
      </c>
      <c r="B3018" s="2" t="s">
        <v>287</v>
      </c>
      <c r="C3018" s="2" t="s">
        <v>42</v>
      </c>
      <c r="D3018" s="2" t="s">
        <v>1792</v>
      </c>
      <c r="E3018" s="2" t="s">
        <v>1692</v>
      </c>
      <c r="F3018" s="2">
        <v>63.9</v>
      </c>
      <c r="G3018" s="2">
        <v>36.1</v>
      </c>
      <c r="H3018" s="2" t="s">
        <v>26</v>
      </c>
      <c r="I3018" s="2" t="str">
        <f t="shared" si="94"/>
        <v/>
      </c>
      <c r="J3018" s="2">
        <f t="shared" si="95"/>
        <v>1</v>
      </c>
      <c r="K3018" s="2">
        <v>1998</v>
      </c>
      <c r="L3018" s="2" t="s">
        <v>21</v>
      </c>
    </row>
    <row r="3019" spans="1:12" x14ac:dyDescent="0.2">
      <c r="A3019" s="1" t="s">
        <v>374</v>
      </c>
      <c r="B3019" s="2" t="s">
        <v>4425</v>
      </c>
      <c r="C3019" s="2" t="s">
        <v>24</v>
      </c>
      <c r="D3019" s="4">
        <v>80000000</v>
      </c>
      <c r="E3019" s="2" t="s">
        <v>3438</v>
      </c>
      <c r="F3019" s="2">
        <v>63.9</v>
      </c>
      <c r="G3019" s="2">
        <v>36.1</v>
      </c>
      <c r="H3019" s="2" t="s">
        <v>19</v>
      </c>
      <c r="I3019" s="2">
        <f t="shared" si="94"/>
        <v>1</v>
      </c>
      <c r="J3019" s="2" t="str">
        <f t="shared" si="95"/>
        <v/>
      </c>
      <c r="K3019" s="2">
        <v>2008</v>
      </c>
      <c r="L3019" s="2" t="s">
        <v>49</v>
      </c>
    </row>
    <row r="3020" spans="1:12" x14ac:dyDescent="0.2">
      <c r="A3020" s="1" t="s">
        <v>22</v>
      </c>
      <c r="B3020" s="2" t="s">
        <v>5736</v>
      </c>
      <c r="C3020" s="2" t="s">
        <v>24</v>
      </c>
      <c r="D3020" s="4">
        <v>31000000</v>
      </c>
      <c r="E3020" s="2" t="s">
        <v>5690</v>
      </c>
      <c r="F3020" s="2">
        <v>63.9</v>
      </c>
      <c r="G3020" s="2">
        <v>36.1</v>
      </c>
      <c r="H3020" s="2" t="s">
        <v>19</v>
      </c>
      <c r="I3020" s="2">
        <f t="shared" si="94"/>
        <v>1</v>
      </c>
      <c r="J3020" s="2" t="str">
        <f t="shared" si="95"/>
        <v/>
      </c>
      <c r="K3020" s="2">
        <v>2008</v>
      </c>
      <c r="L3020" s="2" t="s">
        <v>21</v>
      </c>
    </row>
    <row r="3021" spans="1:12" x14ac:dyDescent="0.2">
      <c r="A3021" s="1" t="s">
        <v>296</v>
      </c>
      <c r="B3021" s="2" t="s">
        <v>3912</v>
      </c>
      <c r="C3021" s="2" t="s">
        <v>24</v>
      </c>
      <c r="D3021" s="4">
        <v>169300000</v>
      </c>
      <c r="E3021" s="2" t="s">
        <v>3438</v>
      </c>
      <c r="F3021" s="2">
        <v>63.9</v>
      </c>
      <c r="G3021" s="2">
        <v>36.1</v>
      </c>
      <c r="H3021" s="2" t="s">
        <v>19</v>
      </c>
      <c r="I3021" s="2">
        <f t="shared" si="94"/>
        <v>1</v>
      </c>
      <c r="J3021" s="2" t="str">
        <f t="shared" si="95"/>
        <v/>
      </c>
      <c r="K3021" s="2">
        <v>2010</v>
      </c>
      <c r="L3021" s="2" t="s">
        <v>21</v>
      </c>
    </row>
    <row r="3022" spans="1:12" x14ac:dyDescent="0.2">
      <c r="A3022" s="1" t="s">
        <v>69</v>
      </c>
      <c r="B3022" s="2" t="s">
        <v>4696</v>
      </c>
      <c r="C3022" s="2" t="s">
        <v>24</v>
      </c>
      <c r="D3022" s="4">
        <v>25000000</v>
      </c>
      <c r="E3022" s="2" t="s">
        <v>3438</v>
      </c>
      <c r="F3022" s="2">
        <v>63.9</v>
      </c>
      <c r="G3022" s="2">
        <v>36.1</v>
      </c>
      <c r="H3022" s="2" t="s">
        <v>19</v>
      </c>
      <c r="I3022" s="2">
        <f t="shared" si="94"/>
        <v>1</v>
      </c>
      <c r="J3022" s="2" t="str">
        <f t="shared" si="95"/>
        <v/>
      </c>
      <c r="K3022" s="2">
        <v>2002</v>
      </c>
      <c r="L3022" s="2" t="s">
        <v>21</v>
      </c>
    </row>
    <row r="3023" spans="1:12" x14ac:dyDescent="0.2">
      <c r="A3023" s="1" t="s">
        <v>79</v>
      </c>
      <c r="B3023" s="2" t="s">
        <v>4461</v>
      </c>
      <c r="C3023" s="2" t="s">
        <v>24</v>
      </c>
      <c r="D3023" s="4">
        <v>179000000</v>
      </c>
      <c r="E3023" s="2" t="s">
        <v>3438</v>
      </c>
      <c r="F3023" s="2">
        <v>63.9</v>
      </c>
      <c r="G3023" s="2">
        <v>36.1</v>
      </c>
      <c r="H3023" s="2" t="s">
        <v>19</v>
      </c>
      <c r="I3023" s="2">
        <f t="shared" si="94"/>
        <v>1</v>
      </c>
      <c r="J3023" s="2" t="str">
        <f t="shared" si="95"/>
        <v/>
      </c>
      <c r="K3023" s="2">
        <v>2008</v>
      </c>
      <c r="L3023" s="2" t="s">
        <v>49</v>
      </c>
    </row>
    <row r="3024" spans="1:12" x14ac:dyDescent="0.2">
      <c r="A3024" s="1" t="s">
        <v>83</v>
      </c>
      <c r="B3024" s="2" t="s">
        <v>5696</v>
      </c>
      <c r="C3024" s="2" t="s">
        <v>24</v>
      </c>
      <c r="D3024" s="4">
        <v>246300000</v>
      </c>
      <c r="E3024" s="2" t="s">
        <v>5690</v>
      </c>
      <c r="F3024" s="2">
        <v>63.9</v>
      </c>
      <c r="G3024" s="2">
        <v>36.1</v>
      </c>
      <c r="H3024" s="2" t="s">
        <v>19</v>
      </c>
      <c r="I3024" s="2">
        <f t="shared" si="94"/>
        <v>1</v>
      </c>
      <c r="J3024" s="2" t="str">
        <f t="shared" si="95"/>
        <v/>
      </c>
      <c r="K3024" s="2">
        <v>2005</v>
      </c>
      <c r="L3024" s="2" t="s">
        <v>77</v>
      </c>
    </row>
    <row r="3025" spans="1:12" x14ac:dyDescent="0.2">
      <c r="A3025" s="1" t="s">
        <v>91</v>
      </c>
      <c r="B3025" s="2" t="s">
        <v>3568</v>
      </c>
      <c r="C3025" s="2" t="s">
        <v>24</v>
      </c>
      <c r="D3025" s="4">
        <v>48300000</v>
      </c>
      <c r="E3025" s="2" t="s">
        <v>3438</v>
      </c>
      <c r="F3025" s="2">
        <v>63.9</v>
      </c>
      <c r="G3025" s="2">
        <v>36.1</v>
      </c>
      <c r="H3025" s="2" t="s">
        <v>19</v>
      </c>
      <c r="I3025" s="2">
        <f t="shared" si="94"/>
        <v>1</v>
      </c>
      <c r="J3025" s="2" t="str">
        <f t="shared" si="95"/>
        <v/>
      </c>
      <c r="K3025" s="2">
        <v>2007</v>
      </c>
      <c r="L3025" s="2" t="s">
        <v>36</v>
      </c>
    </row>
    <row r="3026" spans="1:12" x14ac:dyDescent="0.2">
      <c r="A3026" s="1" t="s">
        <v>269</v>
      </c>
      <c r="B3026" s="2" t="s">
        <v>463</v>
      </c>
      <c r="C3026" s="2" t="s">
        <v>42</v>
      </c>
      <c r="D3026" s="2" t="s">
        <v>670</v>
      </c>
      <c r="E3026" s="2" t="s">
        <v>395</v>
      </c>
      <c r="F3026" s="2">
        <v>64</v>
      </c>
      <c r="G3026" s="2">
        <v>36.1</v>
      </c>
      <c r="H3026" s="2" t="s">
        <v>19</v>
      </c>
      <c r="I3026" s="2">
        <f t="shared" si="94"/>
        <v>1</v>
      </c>
      <c r="J3026" s="2" t="str">
        <f t="shared" si="95"/>
        <v/>
      </c>
      <c r="K3026" s="2">
        <v>2012</v>
      </c>
      <c r="L3026" s="2" t="s">
        <v>49</v>
      </c>
    </row>
    <row r="3027" spans="1:12" x14ac:dyDescent="0.2">
      <c r="A3027" s="1" t="s">
        <v>220</v>
      </c>
      <c r="B3027" s="2" t="s">
        <v>4688</v>
      </c>
      <c r="C3027" s="2" t="s">
        <v>24</v>
      </c>
      <c r="D3027" s="4">
        <v>400000</v>
      </c>
      <c r="E3027" s="2" t="s">
        <v>3438</v>
      </c>
      <c r="F3027" s="2">
        <v>63.9</v>
      </c>
      <c r="G3027" s="2">
        <v>36.1</v>
      </c>
      <c r="H3027" s="2" t="s">
        <v>19</v>
      </c>
      <c r="I3027" s="2">
        <f t="shared" si="94"/>
        <v>1</v>
      </c>
      <c r="J3027" s="2" t="str">
        <f t="shared" si="95"/>
        <v/>
      </c>
      <c r="K3027" s="2">
        <v>2002</v>
      </c>
      <c r="L3027" s="2" t="s">
        <v>21</v>
      </c>
    </row>
    <row r="3028" spans="1:12" x14ac:dyDescent="0.2">
      <c r="A3028" s="1" t="s">
        <v>242</v>
      </c>
      <c r="B3028" s="2" t="s">
        <v>3365</v>
      </c>
      <c r="C3028" s="2" t="s">
        <v>15</v>
      </c>
      <c r="D3028" s="2" t="s">
        <v>3836</v>
      </c>
      <c r="E3028" s="2" t="s">
        <v>3438</v>
      </c>
      <c r="F3028" s="2">
        <v>63.95</v>
      </c>
      <c r="G3028" s="2">
        <v>36.049999999999997</v>
      </c>
      <c r="H3028" s="2" t="s">
        <v>26</v>
      </c>
      <c r="I3028" s="2" t="str">
        <f t="shared" si="94"/>
        <v/>
      </c>
      <c r="J3028" s="2">
        <f t="shared" si="95"/>
        <v>1</v>
      </c>
      <c r="K3028" s="2">
        <v>2017</v>
      </c>
      <c r="L3028" s="2" t="s">
        <v>36</v>
      </c>
    </row>
    <row r="3029" spans="1:12" x14ac:dyDescent="0.2">
      <c r="A3029" s="1" t="s">
        <v>363</v>
      </c>
      <c r="B3029" s="2" t="s">
        <v>703</v>
      </c>
      <c r="C3029" s="2" t="s">
        <v>15</v>
      </c>
      <c r="D3029" s="2" t="s">
        <v>2212</v>
      </c>
      <c r="E3029" s="2" t="s">
        <v>2175</v>
      </c>
      <c r="F3029" s="2">
        <v>63.96</v>
      </c>
      <c r="G3029" s="2">
        <v>36.04</v>
      </c>
      <c r="H3029" s="2" t="s">
        <v>19</v>
      </c>
      <c r="I3029" s="2">
        <f t="shared" si="94"/>
        <v>1</v>
      </c>
      <c r="J3029" s="2" t="str">
        <f t="shared" si="95"/>
        <v/>
      </c>
      <c r="K3029" s="2">
        <v>2020</v>
      </c>
      <c r="L3029" s="2" t="s">
        <v>21</v>
      </c>
    </row>
    <row r="3030" spans="1:12" x14ac:dyDescent="0.2">
      <c r="A3030" s="1" t="s">
        <v>22</v>
      </c>
      <c r="B3030" s="2" t="s">
        <v>2156</v>
      </c>
      <c r="C3030" s="2" t="s">
        <v>24</v>
      </c>
      <c r="D3030" s="4">
        <v>99000000</v>
      </c>
      <c r="E3030" s="2" t="s">
        <v>3438</v>
      </c>
      <c r="F3030" s="2">
        <v>63.99</v>
      </c>
      <c r="G3030" s="2">
        <v>36.01</v>
      </c>
      <c r="H3030" s="2" t="s">
        <v>19</v>
      </c>
      <c r="I3030" s="2">
        <f t="shared" si="94"/>
        <v>1</v>
      </c>
      <c r="J3030" s="2" t="str">
        <f t="shared" si="95"/>
        <v/>
      </c>
      <c r="K3030" s="2">
        <v>2014</v>
      </c>
      <c r="L3030" s="2" t="s">
        <v>49</v>
      </c>
    </row>
    <row r="3031" spans="1:12" x14ac:dyDescent="0.2">
      <c r="A3031" s="1" t="s">
        <v>242</v>
      </c>
      <c r="B3031" s="2" t="s">
        <v>1469</v>
      </c>
      <c r="C3031" s="2" t="s">
        <v>24</v>
      </c>
      <c r="D3031" s="4">
        <v>50000000</v>
      </c>
      <c r="E3031" s="2" t="s">
        <v>1464</v>
      </c>
      <c r="F3031" s="2">
        <v>64</v>
      </c>
      <c r="G3031" s="2">
        <v>36</v>
      </c>
      <c r="H3031" s="2" t="s">
        <v>26</v>
      </c>
      <c r="I3031" s="2" t="str">
        <f t="shared" si="94"/>
        <v/>
      </c>
      <c r="J3031" s="2">
        <f t="shared" si="95"/>
        <v>1</v>
      </c>
      <c r="K3031" s="2">
        <v>2000</v>
      </c>
      <c r="L3031" s="2" t="s">
        <v>49</v>
      </c>
    </row>
    <row r="3032" spans="1:12" x14ac:dyDescent="0.2">
      <c r="A3032" s="1" t="s">
        <v>242</v>
      </c>
      <c r="B3032" s="2" t="s">
        <v>684</v>
      </c>
      <c r="C3032" s="2" t="s">
        <v>24</v>
      </c>
      <c r="D3032" s="4">
        <v>139967000</v>
      </c>
      <c r="E3032" s="2" t="s">
        <v>3304</v>
      </c>
      <c r="F3032" s="2">
        <v>64</v>
      </c>
      <c r="G3032" s="2">
        <v>36</v>
      </c>
      <c r="H3032" s="2" t="s">
        <v>26</v>
      </c>
      <c r="I3032" s="2" t="str">
        <f t="shared" si="94"/>
        <v/>
      </c>
      <c r="J3032" s="2">
        <f t="shared" si="95"/>
        <v>1</v>
      </c>
      <c r="K3032" s="2">
        <v>1988</v>
      </c>
      <c r="L3032" s="2" t="s">
        <v>21</v>
      </c>
    </row>
    <row r="3033" spans="1:12" x14ac:dyDescent="0.2">
      <c r="A3033" s="1" t="s">
        <v>122</v>
      </c>
      <c r="B3033" s="2" t="s">
        <v>5506</v>
      </c>
      <c r="C3033" s="2" t="s">
        <v>15</v>
      </c>
      <c r="D3033" s="2" t="s">
        <v>5507</v>
      </c>
      <c r="E3033" s="2" t="s">
        <v>4991</v>
      </c>
      <c r="F3033" s="2">
        <v>64</v>
      </c>
      <c r="G3033" s="2">
        <v>36</v>
      </c>
      <c r="H3033" s="2" t="s">
        <v>26</v>
      </c>
      <c r="I3033" s="2" t="str">
        <f t="shared" si="94"/>
        <v/>
      </c>
      <c r="J3033" s="2">
        <f t="shared" si="95"/>
        <v>1</v>
      </c>
      <c r="K3033" s="2">
        <v>2004</v>
      </c>
      <c r="L3033" s="2" t="s">
        <v>49</v>
      </c>
    </row>
    <row r="3034" spans="1:12" x14ac:dyDescent="0.2">
      <c r="A3034" s="1" t="s">
        <v>60</v>
      </c>
      <c r="B3034" s="2" t="s">
        <v>3519</v>
      </c>
      <c r="C3034" s="2" t="s">
        <v>24</v>
      </c>
      <c r="D3034" s="4">
        <v>6000000</v>
      </c>
      <c r="E3034" s="2" t="s">
        <v>3438</v>
      </c>
      <c r="F3034" s="2">
        <v>64</v>
      </c>
      <c r="G3034" s="2">
        <v>36</v>
      </c>
      <c r="H3034" s="2" t="s">
        <v>19</v>
      </c>
      <c r="I3034" s="2">
        <f t="shared" si="94"/>
        <v>1</v>
      </c>
      <c r="J3034" s="2" t="str">
        <f t="shared" si="95"/>
        <v/>
      </c>
      <c r="K3034" s="2">
        <v>2004</v>
      </c>
      <c r="L3034" s="2" t="s">
        <v>21</v>
      </c>
    </row>
    <row r="3035" spans="1:12" x14ac:dyDescent="0.2">
      <c r="A3035" s="1" t="s">
        <v>60</v>
      </c>
      <c r="B3035" s="2" t="s">
        <v>1587</v>
      </c>
      <c r="C3035" s="2" t="s">
        <v>24</v>
      </c>
      <c r="D3035" s="4">
        <v>1200000</v>
      </c>
      <c r="E3035" s="2" t="s">
        <v>3438</v>
      </c>
      <c r="F3035" s="2">
        <v>64</v>
      </c>
      <c r="G3035" s="2">
        <v>36</v>
      </c>
      <c r="H3035" s="2" t="s">
        <v>26</v>
      </c>
      <c r="I3035" s="2" t="str">
        <f t="shared" si="94"/>
        <v/>
      </c>
      <c r="J3035" s="2">
        <f t="shared" si="95"/>
        <v>1</v>
      </c>
      <c r="K3035" s="2">
        <v>1988</v>
      </c>
      <c r="L3035" s="2" t="s">
        <v>21</v>
      </c>
    </row>
    <row r="3036" spans="1:12" x14ac:dyDescent="0.2">
      <c r="A3036" s="1" t="s">
        <v>13</v>
      </c>
      <c r="B3036" s="2" t="s">
        <v>3412</v>
      </c>
      <c r="C3036" s="2" t="s">
        <v>24</v>
      </c>
      <c r="D3036" s="4">
        <v>980000000</v>
      </c>
      <c r="E3036" s="2" t="s">
        <v>5690</v>
      </c>
      <c r="F3036" s="2">
        <v>64</v>
      </c>
      <c r="G3036" s="2">
        <v>36</v>
      </c>
      <c r="H3036" s="2" t="s">
        <v>19</v>
      </c>
      <c r="I3036" s="2">
        <f t="shared" si="94"/>
        <v>1</v>
      </c>
      <c r="J3036" s="2" t="str">
        <f t="shared" si="95"/>
        <v/>
      </c>
      <c r="K3036" s="2">
        <v>2003</v>
      </c>
      <c r="L3036" s="2" t="s">
        <v>49</v>
      </c>
    </row>
    <row r="3037" spans="1:12" x14ac:dyDescent="0.2">
      <c r="A3037" s="1" t="s">
        <v>22</v>
      </c>
      <c r="B3037" s="2" t="s">
        <v>5765</v>
      </c>
      <c r="C3037" s="2" t="s">
        <v>24</v>
      </c>
      <c r="D3037" s="4">
        <v>40000000</v>
      </c>
      <c r="E3037" s="2" t="s">
        <v>5690</v>
      </c>
      <c r="F3037" s="2">
        <v>64</v>
      </c>
      <c r="G3037" s="2">
        <v>36</v>
      </c>
      <c r="H3037" s="2" t="s">
        <v>19</v>
      </c>
      <c r="I3037" s="2">
        <f t="shared" si="94"/>
        <v>1</v>
      </c>
      <c r="J3037" s="2" t="str">
        <f t="shared" si="95"/>
        <v/>
      </c>
      <c r="K3037" s="2">
        <v>2004</v>
      </c>
      <c r="L3037" s="2" t="s">
        <v>21</v>
      </c>
    </row>
    <row r="3038" spans="1:12" x14ac:dyDescent="0.2">
      <c r="A3038" s="1" t="s">
        <v>363</v>
      </c>
      <c r="B3038" s="2" t="s">
        <v>3123</v>
      </c>
      <c r="C3038" s="2" t="s">
        <v>15</v>
      </c>
      <c r="D3038" s="2" t="s">
        <v>3255</v>
      </c>
      <c r="E3038" s="2" t="s">
        <v>2175</v>
      </c>
      <c r="F3038" s="2">
        <v>64</v>
      </c>
      <c r="G3038" s="2">
        <v>36</v>
      </c>
      <c r="H3038" s="2" t="s">
        <v>19</v>
      </c>
      <c r="I3038" s="2">
        <f t="shared" si="94"/>
        <v>1</v>
      </c>
      <c r="J3038" s="2" t="str">
        <f t="shared" si="95"/>
        <v/>
      </c>
      <c r="K3038" s="2">
        <v>1988</v>
      </c>
      <c r="L3038" s="2" t="s">
        <v>21</v>
      </c>
    </row>
    <row r="3039" spans="1:12" x14ac:dyDescent="0.2">
      <c r="A3039" s="1" t="s">
        <v>363</v>
      </c>
      <c r="B3039" s="2" t="s">
        <v>972</v>
      </c>
      <c r="C3039" s="2" t="s">
        <v>15</v>
      </c>
      <c r="D3039" s="2" t="s">
        <v>3267</v>
      </c>
      <c r="E3039" s="2" t="s">
        <v>2175</v>
      </c>
      <c r="F3039" s="2">
        <v>64</v>
      </c>
      <c r="G3039" s="2">
        <v>36</v>
      </c>
      <c r="H3039" s="2" t="s">
        <v>19</v>
      </c>
      <c r="I3039" s="2">
        <f t="shared" si="94"/>
        <v>1</v>
      </c>
      <c r="J3039" s="2" t="str">
        <f t="shared" si="95"/>
        <v/>
      </c>
      <c r="K3039" s="2">
        <v>1988</v>
      </c>
      <c r="L3039" s="2" t="s">
        <v>21</v>
      </c>
    </row>
    <row r="3040" spans="1:12" x14ac:dyDescent="0.2">
      <c r="A3040" s="1" t="s">
        <v>363</v>
      </c>
      <c r="B3040" s="2" t="s">
        <v>4185</v>
      </c>
      <c r="C3040" s="2" t="s">
        <v>24</v>
      </c>
      <c r="D3040" s="4">
        <v>165000000</v>
      </c>
      <c r="E3040" s="2" t="s">
        <v>3438</v>
      </c>
      <c r="F3040" s="2">
        <v>64</v>
      </c>
      <c r="G3040" s="2">
        <v>36</v>
      </c>
      <c r="H3040" s="2" t="s">
        <v>19</v>
      </c>
      <c r="I3040" s="2">
        <f t="shared" si="94"/>
        <v>1</v>
      </c>
      <c r="J3040" s="2" t="str">
        <f t="shared" si="95"/>
        <v/>
      </c>
      <c r="K3040" s="2">
        <v>2012</v>
      </c>
      <c r="L3040" s="2" t="s">
        <v>21</v>
      </c>
    </row>
    <row r="3041" spans="1:12" x14ac:dyDescent="0.2">
      <c r="A3041" s="1" t="s">
        <v>69</v>
      </c>
      <c r="B3041" s="2" t="s">
        <v>1117</v>
      </c>
      <c r="C3041" s="2" t="s">
        <v>42</v>
      </c>
      <c r="D3041" s="2" t="s">
        <v>1118</v>
      </c>
      <c r="E3041" s="2" t="s">
        <v>395</v>
      </c>
      <c r="F3041" s="2">
        <v>64</v>
      </c>
      <c r="G3041" s="2">
        <v>36</v>
      </c>
      <c r="H3041" s="2" t="s">
        <v>19</v>
      </c>
      <c r="I3041" s="2">
        <f t="shared" si="94"/>
        <v>1</v>
      </c>
      <c r="J3041" s="2" t="str">
        <f t="shared" si="95"/>
        <v/>
      </c>
      <c r="K3041" s="2">
        <v>2004</v>
      </c>
      <c r="L3041" s="2" t="s">
        <v>21</v>
      </c>
    </row>
    <row r="3042" spans="1:12" x14ac:dyDescent="0.2">
      <c r="A3042" s="1" t="s">
        <v>69</v>
      </c>
      <c r="B3042" s="2" t="s">
        <v>1147</v>
      </c>
      <c r="C3042" s="2" t="s">
        <v>15</v>
      </c>
      <c r="D3042" s="2" t="s">
        <v>5522</v>
      </c>
      <c r="E3042" s="2" t="s">
        <v>4991</v>
      </c>
      <c r="F3042" s="2">
        <v>64</v>
      </c>
      <c r="G3042" s="2">
        <v>36</v>
      </c>
      <c r="H3042" s="2" t="s">
        <v>26</v>
      </c>
      <c r="I3042" s="2" t="str">
        <f t="shared" si="94"/>
        <v/>
      </c>
      <c r="J3042" s="2">
        <f t="shared" si="95"/>
        <v>1</v>
      </c>
      <c r="K3042" s="2">
        <v>2003</v>
      </c>
      <c r="L3042" s="2" t="s">
        <v>36</v>
      </c>
    </row>
    <row r="3043" spans="1:12" x14ac:dyDescent="0.2">
      <c r="A3043" s="1" t="s">
        <v>79</v>
      </c>
      <c r="B3043" s="2" t="s">
        <v>1598</v>
      </c>
      <c r="C3043" s="2" t="s">
        <v>24</v>
      </c>
      <c r="D3043" s="4">
        <v>5950000</v>
      </c>
      <c r="E3043" s="2" t="s">
        <v>1978</v>
      </c>
      <c r="F3043" s="2">
        <v>64</v>
      </c>
      <c r="G3043" s="2">
        <v>36</v>
      </c>
      <c r="H3043" s="2" t="s">
        <v>26</v>
      </c>
      <c r="I3043" s="2" t="str">
        <f t="shared" si="94"/>
        <v/>
      </c>
      <c r="J3043" s="2">
        <f t="shared" si="95"/>
        <v>1</v>
      </c>
      <c r="K3043" s="2">
        <v>1986</v>
      </c>
      <c r="L3043" s="2" t="s">
        <v>21</v>
      </c>
    </row>
    <row r="3044" spans="1:12" x14ac:dyDescent="0.2">
      <c r="A3044" s="1" t="s">
        <v>91</v>
      </c>
      <c r="B3044" s="2" t="s">
        <v>1742</v>
      </c>
      <c r="C3044" s="2" t="s">
        <v>24</v>
      </c>
      <c r="D3044" s="4">
        <v>37000000</v>
      </c>
      <c r="E3044" s="2" t="s">
        <v>1692</v>
      </c>
      <c r="F3044" s="2">
        <v>64</v>
      </c>
      <c r="G3044" s="2">
        <v>36</v>
      </c>
      <c r="H3044" s="2" t="s">
        <v>26</v>
      </c>
      <c r="I3044" s="2" t="str">
        <f t="shared" si="94"/>
        <v/>
      </c>
      <c r="J3044" s="2">
        <f t="shared" si="95"/>
        <v>1</v>
      </c>
      <c r="K3044" s="2">
        <v>2006</v>
      </c>
      <c r="L3044" s="2" t="s">
        <v>21</v>
      </c>
    </row>
    <row r="3045" spans="1:12" x14ac:dyDescent="0.2">
      <c r="A3045" s="1" t="s">
        <v>91</v>
      </c>
      <c r="B3045" s="2" t="s">
        <v>2024</v>
      </c>
      <c r="C3045" s="2" t="s">
        <v>15</v>
      </c>
      <c r="D3045" s="2" t="s">
        <v>1599</v>
      </c>
      <c r="E3045" s="2" t="s">
        <v>2175</v>
      </c>
      <c r="F3045" s="2">
        <v>64</v>
      </c>
      <c r="G3045" s="2">
        <v>36</v>
      </c>
      <c r="H3045" s="2" t="s">
        <v>19</v>
      </c>
      <c r="I3045" s="2">
        <f t="shared" si="94"/>
        <v>1</v>
      </c>
      <c r="J3045" s="2" t="str">
        <f t="shared" si="95"/>
        <v/>
      </c>
      <c r="K3045" s="2">
        <v>1988</v>
      </c>
      <c r="L3045" s="2" t="s">
        <v>21</v>
      </c>
    </row>
    <row r="3046" spans="1:12" x14ac:dyDescent="0.2">
      <c r="A3046" s="1" t="s">
        <v>91</v>
      </c>
      <c r="B3046" s="2" t="s">
        <v>3802</v>
      </c>
      <c r="C3046" s="2" t="s">
        <v>24</v>
      </c>
      <c r="D3046" s="4">
        <v>35000000</v>
      </c>
      <c r="E3046" s="2" t="s">
        <v>3438</v>
      </c>
      <c r="F3046" s="2">
        <v>64</v>
      </c>
      <c r="G3046" s="2">
        <v>36</v>
      </c>
      <c r="H3046" s="2" t="s">
        <v>19</v>
      </c>
      <c r="I3046" s="2">
        <f t="shared" si="94"/>
        <v>1</v>
      </c>
      <c r="J3046" s="2" t="str">
        <f t="shared" si="95"/>
        <v/>
      </c>
      <c r="K3046" s="2">
        <v>2010</v>
      </c>
      <c r="L3046" s="2" t="s">
        <v>21</v>
      </c>
    </row>
    <row r="3047" spans="1:12" x14ac:dyDescent="0.2">
      <c r="A3047" s="1" t="s">
        <v>52</v>
      </c>
      <c r="B3047" s="2" t="s">
        <v>3690</v>
      </c>
      <c r="C3047" s="2" t="s">
        <v>24</v>
      </c>
      <c r="D3047" s="4">
        <v>95000000</v>
      </c>
      <c r="E3047" s="2" t="s">
        <v>3438</v>
      </c>
      <c r="F3047" s="2">
        <v>64.099999999999994</v>
      </c>
      <c r="G3047" s="2">
        <v>36</v>
      </c>
      <c r="H3047" s="2" t="s">
        <v>19</v>
      </c>
      <c r="I3047" s="2">
        <f t="shared" si="94"/>
        <v>1</v>
      </c>
      <c r="J3047" s="2" t="str">
        <f t="shared" si="95"/>
        <v/>
      </c>
      <c r="K3047" s="2">
        <v>2012</v>
      </c>
      <c r="L3047" s="2" t="s">
        <v>49</v>
      </c>
    </row>
    <row r="3048" spans="1:12" x14ac:dyDescent="0.2">
      <c r="A3048" s="1" t="s">
        <v>180</v>
      </c>
      <c r="B3048" s="2" t="s">
        <v>2260</v>
      </c>
      <c r="C3048" s="2" t="s">
        <v>15</v>
      </c>
      <c r="D3048" s="2" t="s">
        <v>2827</v>
      </c>
      <c r="E3048" s="2" t="s">
        <v>2175</v>
      </c>
      <c r="F3048" s="2">
        <v>64</v>
      </c>
      <c r="G3048" s="2">
        <v>36</v>
      </c>
      <c r="H3048" s="2" t="s">
        <v>19</v>
      </c>
      <c r="I3048" s="2">
        <f t="shared" si="94"/>
        <v>1</v>
      </c>
      <c r="J3048" s="2" t="str">
        <f t="shared" si="95"/>
        <v/>
      </c>
      <c r="K3048" s="2">
        <v>2016</v>
      </c>
      <c r="L3048" s="2" t="s">
        <v>21</v>
      </c>
    </row>
    <row r="3049" spans="1:12" x14ac:dyDescent="0.2">
      <c r="A3049" s="1" t="s">
        <v>108</v>
      </c>
      <c r="B3049" s="2" t="s">
        <v>336</v>
      </c>
      <c r="C3049" s="2" t="s">
        <v>15</v>
      </c>
      <c r="D3049" s="2" t="s">
        <v>3261</v>
      </c>
      <c r="E3049" s="2" t="s">
        <v>2175</v>
      </c>
      <c r="F3049" s="2">
        <v>64</v>
      </c>
      <c r="G3049" s="2">
        <v>36</v>
      </c>
      <c r="H3049" s="2" t="s">
        <v>19</v>
      </c>
      <c r="I3049" s="2">
        <f t="shared" si="94"/>
        <v>1</v>
      </c>
      <c r="J3049" s="2" t="str">
        <f t="shared" si="95"/>
        <v/>
      </c>
      <c r="K3049" s="2">
        <v>1988</v>
      </c>
      <c r="L3049" s="2" t="s">
        <v>21</v>
      </c>
    </row>
    <row r="3050" spans="1:12" x14ac:dyDescent="0.2">
      <c r="A3050" s="1" t="s">
        <v>108</v>
      </c>
      <c r="B3050" s="2" t="s">
        <v>4092</v>
      </c>
      <c r="C3050" s="2" t="s">
        <v>24</v>
      </c>
      <c r="D3050" s="4">
        <v>175000000</v>
      </c>
      <c r="E3050" s="2" t="s">
        <v>3438</v>
      </c>
      <c r="F3050" s="2">
        <v>64</v>
      </c>
      <c r="G3050" s="2">
        <v>36</v>
      </c>
      <c r="H3050" s="2" t="s">
        <v>19</v>
      </c>
      <c r="I3050" s="2">
        <f t="shared" si="94"/>
        <v>1</v>
      </c>
      <c r="J3050" s="2" t="str">
        <f t="shared" si="95"/>
        <v/>
      </c>
      <c r="K3050" s="2">
        <v>2014</v>
      </c>
      <c r="L3050" s="2" t="s">
        <v>21</v>
      </c>
    </row>
    <row r="3051" spans="1:12" x14ac:dyDescent="0.2">
      <c r="A3051" s="1" t="s">
        <v>108</v>
      </c>
      <c r="B3051" s="2" t="s">
        <v>3832</v>
      </c>
      <c r="C3051" s="2" t="s">
        <v>24</v>
      </c>
      <c r="D3051" s="4">
        <v>4000000</v>
      </c>
      <c r="E3051" s="2" t="s">
        <v>3438</v>
      </c>
      <c r="F3051" s="2">
        <v>64</v>
      </c>
      <c r="G3051" s="2">
        <v>36</v>
      </c>
      <c r="H3051" s="2" t="s">
        <v>19</v>
      </c>
      <c r="I3051" s="2">
        <f t="shared" si="94"/>
        <v>1</v>
      </c>
      <c r="J3051" s="2" t="str">
        <f t="shared" si="95"/>
        <v/>
      </c>
      <c r="K3051" s="2">
        <v>2012</v>
      </c>
      <c r="L3051" s="2" t="s">
        <v>21</v>
      </c>
    </row>
    <row r="3052" spans="1:12" x14ac:dyDescent="0.2">
      <c r="A3052" s="1" t="s">
        <v>108</v>
      </c>
      <c r="B3052" s="2" t="s">
        <v>5153</v>
      </c>
      <c r="C3052" s="2" t="s">
        <v>15</v>
      </c>
      <c r="D3052" s="2" t="s">
        <v>5441</v>
      </c>
      <c r="E3052" s="2" t="s">
        <v>4991</v>
      </c>
      <c r="F3052" s="2">
        <v>64</v>
      </c>
      <c r="G3052" s="2">
        <v>36</v>
      </c>
      <c r="H3052" s="2" t="s">
        <v>26</v>
      </c>
      <c r="I3052" s="2" t="str">
        <f t="shared" si="94"/>
        <v/>
      </c>
      <c r="J3052" s="2">
        <f t="shared" si="95"/>
        <v>1</v>
      </c>
      <c r="K3052" s="2">
        <v>2006</v>
      </c>
      <c r="L3052" s="2" t="s">
        <v>21</v>
      </c>
    </row>
    <row r="3053" spans="1:12" x14ac:dyDescent="0.2">
      <c r="A3053" s="1" t="s">
        <v>23</v>
      </c>
      <c r="B3053" s="2" t="s">
        <v>23</v>
      </c>
      <c r="C3053" s="2" t="s">
        <v>24</v>
      </c>
      <c r="D3053" s="4">
        <v>65000</v>
      </c>
      <c r="E3053" s="2" t="s">
        <v>17</v>
      </c>
      <c r="F3053" s="2">
        <v>64</v>
      </c>
      <c r="G3053" s="2">
        <v>36</v>
      </c>
      <c r="H3053" s="2" t="s">
        <v>19</v>
      </c>
      <c r="I3053" s="2">
        <f t="shared" si="94"/>
        <v>1</v>
      </c>
      <c r="J3053" s="2" t="str">
        <f t="shared" si="95"/>
        <v/>
      </c>
      <c r="K3053" s="2">
        <v>1988</v>
      </c>
      <c r="L3053" s="2" t="s">
        <v>21</v>
      </c>
    </row>
    <row r="3054" spans="1:12" x14ac:dyDescent="0.2">
      <c r="A3054" s="1" t="s">
        <v>52</v>
      </c>
      <c r="B3054" s="2" t="s">
        <v>742</v>
      </c>
      <c r="C3054" s="2" t="s">
        <v>24</v>
      </c>
      <c r="D3054" s="2">
        <v>450000000</v>
      </c>
      <c r="E3054" s="2" t="s">
        <v>3304</v>
      </c>
      <c r="F3054" s="2">
        <v>64.010000000000005</v>
      </c>
      <c r="G3054" s="2">
        <v>35.99</v>
      </c>
      <c r="H3054" s="2" t="s">
        <v>26</v>
      </c>
      <c r="I3054" s="2" t="str">
        <f t="shared" si="94"/>
        <v/>
      </c>
      <c r="J3054" s="2">
        <f t="shared" si="95"/>
        <v>1</v>
      </c>
      <c r="K3054" s="2">
        <v>2018</v>
      </c>
      <c r="L3054" s="2" t="s">
        <v>21</v>
      </c>
    </row>
    <row r="3055" spans="1:12" x14ac:dyDescent="0.2">
      <c r="A3055" s="1" t="s">
        <v>1272</v>
      </c>
      <c r="B3055" s="2" t="s">
        <v>3804</v>
      </c>
      <c r="C3055" s="2" t="s">
        <v>24</v>
      </c>
      <c r="D3055" s="2">
        <v>4000000</v>
      </c>
      <c r="E3055" s="2" t="s">
        <v>3438</v>
      </c>
      <c r="F3055" s="2">
        <v>64.010000000000005</v>
      </c>
      <c r="G3055" s="2">
        <v>35.99</v>
      </c>
      <c r="H3055" s="2" t="s">
        <v>19</v>
      </c>
      <c r="I3055" s="2">
        <f t="shared" si="94"/>
        <v>1</v>
      </c>
      <c r="J3055" s="2" t="str">
        <f t="shared" si="95"/>
        <v/>
      </c>
      <c r="K3055" s="2">
        <v>2018</v>
      </c>
      <c r="L3055" s="2" t="s">
        <v>49</v>
      </c>
    </row>
    <row r="3056" spans="1:12" x14ac:dyDescent="0.2">
      <c r="A3056" s="1" t="s">
        <v>532</v>
      </c>
      <c r="B3056" s="2" t="s">
        <v>3993</v>
      </c>
      <c r="C3056" s="2" t="s">
        <v>24</v>
      </c>
      <c r="D3056" s="4">
        <v>8300000</v>
      </c>
      <c r="E3056" s="2" t="s">
        <v>3438</v>
      </c>
      <c r="F3056" s="2">
        <v>64.010000000000005</v>
      </c>
      <c r="G3056" s="2">
        <v>35.99</v>
      </c>
      <c r="H3056" s="2" t="s">
        <v>19</v>
      </c>
      <c r="I3056" s="2">
        <f t="shared" si="94"/>
        <v>1</v>
      </c>
      <c r="J3056" s="2" t="str">
        <f t="shared" si="95"/>
        <v/>
      </c>
      <c r="K3056" s="2">
        <v>2016</v>
      </c>
      <c r="L3056" s="2" t="s">
        <v>21</v>
      </c>
    </row>
    <row r="3057" spans="1:12" x14ac:dyDescent="0.2">
      <c r="A3057" s="1" t="s">
        <v>13</v>
      </c>
      <c r="B3057" s="2" t="s">
        <v>3790</v>
      </c>
      <c r="C3057" s="2" t="s">
        <v>24</v>
      </c>
      <c r="D3057" s="4">
        <v>260000000</v>
      </c>
      <c r="E3057" s="2" t="s">
        <v>3438</v>
      </c>
      <c r="F3057" s="2">
        <v>64.02</v>
      </c>
      <c r="G3057" s="2">
        <v>35.979999999999997</v>
      </c>
      <c r="H3057" s="2" t="s">
        <v>19</v>
      </c>
      <c r="I3057" s="2">
        <f t="shared" si="94"/>
        <v>1</v>
      </c>
      <c r="J3057" s="2" t="str">
        <f t="shared" si="95"/>
        <v/>
      </c>
      <c r="K3057" s="2">
        <v>2016</v>
      </c>
      <c r="L3057" s="2" t="s">
        <v>21</v>
      </c>
    </row>
    <row r="3058" spans="1:12" x14ac:dyDescent="0.2">
      <c r="A3058" s="1" t="s">
        <v>22</v>
      </c>
      <c r="B3058" s="2" t="s">
        <v>3900</v>
      </c>
      <c r="C3058" s="2" t="s">
        <v>24</v>
      </c>
      <c r="D3058" s="4">
        <v>36000000</v>
      </c>
      <c r="E3058" s="2" t="s">
        <v>3438</v>
      </c>
      <c r="F3058" s="2">
        <v>64.02</v>
      </c>
      <c r="G3058" s="2">
        <v>35.979999999999997</v>
      </c>
      <c r="H3058" s="2" t="s">
        <v>19</v>
      </c>
      <c r="I3058" s="2">
        <f t="shared" si="94"/>
        <v>1</v>
      </c>
      <c r="J3058" s="2" t="str">
        <f t="shared" si="95"/>
        <v/>
      </c>
      <c r="K3058" s="2">
        <v>2016</v>
      </c>
      <c r="L3058" s="2" t="s">
        <v>21</v>
      </c>
    </row>
    <row r="3059" spans="1:12" x14ac:dyDescent="0.2">
      <c r="A3059" s="1" t="s">
        <v>141</v>
      </c>
      <c r="B3059" s="2" t="s">
        <v>368</v>
      </c>
      <c r="C3059" s="2" t="s">
        <v>15</v>
      </c>
      <c r="D3059" s="2" t="s">
        <v>2291</v>
      </c>
      <c r="E3059" s="2" t="s">
        <v>2175</v>
      </c>
      <c r="F3059" s="2">
        <v>64.040000000000006</v>
      </c>
      <c r="G3059" s="2">
        <v>35.96</v>
      </c>
      <c r="H3059" s="2" t="s">
        <v>19</v>
      </c>
      <c r="I3059" s="2">
        <f t="shared" si="94"/>
        <v>1</v>
      </c>
      <c r="J3059" s="2" t="str">
        <f t="shared" si="95"/>
        <v/>
      </c>
      <c r="K3059" s="2">
        <v>2020</v>
      </c>
      <c r="L3059" s="2" t="s">
        <v>21</v>
      </c>
    </row>
    <row r="3060" spans="1:12" x14ac:dyDescent="0.2">
      <c r="A3060" s="1" t="s">
        <v>66</v>
      </c>
      <c r="B3060" s="2" t="s">
        <v>5728</v>
      </c>
      <c r="C3060" s="2" t="s">
        <v>24</v>
      </c>
      <c r="D3060" s="4">
        <v>265000000</v>
      </c>
      <c r="E3060" s="2" t="s">
        <v>5690</v>
      </c>
      <c r="F3060" s="2">
        <v>64.040000000000006</v>
      </c>
      <c r="G3060" s="2">
        <v>35.96</v>
      </c>
      <c r="H3060" s="2" t="s">
        <v>19</v>
      </c>
      <c r="I3060" s="2">
        <f t="shared" si="94"/>
        <v>1</v>
      </c>
      <c r="J3060" s="2" t="str">
        <f t="shared" si="95"/>
        <v/>
      </c>
      <c r="K3060" s="2">
        <v>2016</v>
      </c>
      <c r="L3060" s="2" t="s">
        <v>49</v>
      </c>
    </row>
    <row r="3061" spans="1:12" x14ac:dyDescent="0.2">
      <c r="A3061" s="1" t="s">
        <v>293</v>
      </c>
      <c r="B3061" s="2" t="s">
        <v>749</v>
      </c>
      <c r="C3061" s="2" t="s">
        <v>15</v>
      </c>
      <c r="D3061" s="2" t="s">
        <v>2818</v>
      </c>
      <c r="E3061" s="2" t="s">
        <v>2175</v>
      </c>
      <c r="F3061" s="2">
        <v>64.05</v>
      </c>
      <c r="G3061" s="2">
        <v>35.950000000000003</v>
      </c>
      <c r="H3061" s="2" t="s">
        <v>19</v>
      </c>
      <c r="I3061" s="2">
        <f t="shared" si="94"/>
        <v>1</v>
      </c>
      <c r="J3061" s="2" t="str">
        <f t="shared" si="95"/>
        <v/>
      </c>
      <c r="K3061" s="2">
        <v>2016</v>
      </c>
      <c r="L3061" s="2" t="s">
        <v>21</v>
      </c>
    </row>
    <row r="3062" spans="1:12" x14ac:dyDescent="0.2">
      <c r="A3062" s="1" t="s">
        <v>308</v>
      </c>
      <c r="B3062" s="2" t="s">
        <v>1694</v>
      </c>
      <c r="C3062" s="2" t="s">
        <v>15</v>
      </c>
      <c r="D3062" s="2" t="s">
        <v>2524</v>
      </c>
      <c r="E3062" s="2" t="s">
        <v>2175</v>
      </c>
      <c r="F3062" s="2">
        <v>64.05</v>
      </c>
      <c r="G3062" s="2">
        <v>35.950000000000003</v>
      </c>
      <c r="H3062" s="2" t="s">
        <v>19</v>
      </c>
      <c r="I3062" s="2">
        <f t="shared" si="94"/>
        <v>1</v>
      </c>
      <c r="J3062" s="2" t="str">
        <f t="shared" si="95"/>
        <v/>
      </c>
      <c r="K3062" s="2">
        <v>2018</v>
      </c>
      <c r="L3062" s="2" t="s">
        <v>21</v>
      </c>
    </row>
    <row r="3063" spans="1:12" x14ac:dyDescent="0.2">
      <c r="A3063" s="1" t="s">
        <v>91</v>
      </c>
      <c r="B3063" s="2" t="s">
        <v>3492</v>
      </c>
      <c r="C3063" s="2" t="s">
        <v>24</v>
      </c>
      <c r="D3063" s="2">
        <v>409000000</v>
      </c>
      <c r="E3063" s="2" t="s">
        <v>3438</v>
      </c>
      <c r="F3063" s="2">
        <v>64.06</v>
      </c>
      <c r="G3063" s="2">
        <v>35.94</v>
      </c>
      <c r="H3063" s="2" t="s">
        <v>19</v>
      </c>
      <c r="I3063" s="2">
        <f t="shared" si="94"/>
        <v>1</v>
      </c>
      <c r="J3063" s="2" t="str">
        <f t="shared" si="95"/>
        <v/>
      </c>
      <c r="K3063" s="2">
        <v>2020</v>
      </c>
      <c r="L3063" s="2" t="s">
        <v>21</v>
      </c>
    </row>
    <row r="3064" spans="1:12" x14ac:dyDescent="0.2">
      <c r="A3064" s="1" t="s">
        <v>280</v>
      </c>
      <c r="B3064" s="2" t="s">
        <v>1334</v>
      </c>
      <c r="C3064" s="2" t="s">
        <v>15</v>
      </c>
      <c r="D3064" s="2" t="s">
        <v>1335</v>
      </c>
      <c r="E3064" s="2" t="s">
        <v>395</v>
      </c>
      <c r="F3064" s="2">
        <v>64.099999999999994</v>
      </c>
      <c r="G3064" s="2">
        <v>35.9</v>
      </c>
      <c r="H3064" s="2" t="s">
        <v>19</v>
      </c>
      <c r="I3064" s="2">
        <f t="shared" si="94"/>
        <v>1</v>
      </c>
      <c r="J3064" s="2" t="str">
        <f t="shared" si="95"/>
        <v/>
      </c>
      <c r="K3064" s="2">
        <v>1998</v>
      </c>
      <c r="L3064" s="2" t="s">
        <v>21</v>
      </c>
    </row>
    <row r="3065" spans="1:12" x14ac:dyDescent="0.2">
      <c r="A3065" s="1" t="s">
        <v>177</v>
      </c>
      <c r="B3065" s="2" t="s">
        <v>399</v>
      </c>
      <c r="C3065" s="2" t="s">
        <v>15</v>
      </c>
      <c r="D3065" s="2" t="s">
        <v>938</v>
      </c>
      <c r="E3065" s="2" t="s">
        <v>395</v>
      </c>
      <c r="F3065" s="2">
        <v>64.099999999999994</v>
      </c>
      <c r="G3065" s="2">
        <v>35.9</v>
      </c>
      <c r="H3065" s="2" t="s">
        <v>19</v>
      </c>
      <c r="I3065" s="2">
        <f t="shared" si="94"/>
        <v>1</v>
      </c>
      <c r="J3065" s="2" t="str">
        <f t="shared" si="95"/>
        <v/>
      </c>
      <c r="K3065" s="2">
        <v>2006</v>
      </c>
      <c r="L3065" s="2" t="s">
        <v>21</v>
      </c>
    </row>
    <row r="3066" spans="1:12" x14ac:dyDescent="0.2">
      <c r="A3066" s="1" t="s">
        <v>13</v>
      </c>
      <c r="B3066" s="2" t="s">
        <v>3949</v>
      </c>
      <c r="C3066" s="2" t="s">
        <v>24</v>
      </c>
      <c r="D3066" s="4">
        <v>23100000</v>
      </c>
      <c r="E3066" s="2" t="s">
        <v>3438</v>
      </c>
      <c r="F3066" s="2">
        <v>64.099999999999994</v>
      </c>
      <c r="G3066" s="2">
        <v>35.9</v>
      </c>
      <c r="H3066" s="2" t="s">
        <v>26</v>
      </c>
      <c r="I3066" s="2" t="str">
        <f t="shared" si="94"/>
        <v/>
      </c>
      <c r="J3066" s="2">
        <f t="shared" si="95"/>
        <v>1</v>
      </c>
      <c r="K3066" s="2">
        <v>1996</v>
      </c>
      <c r="L3066" s="2" t="s">
        <v>21</v>
      </c>
    </row>
    <row r="3067" spans="1:12" x14ac:dyDescent="0.2">
      <c r="A3067" s="1" t="s">
        <v>66</v>
      </c>
      <c r="B3067" s="2" t="s">
        <v>922</v>
      </c>
      <c r="C3067" s="2" t="s">
        <v>15</v>
      </c>
      <c r="D3067" s="2" t="s">
        <v>923</v>
      </c>
      <c r="E3067" s="2" t="s">
        <v>395</v>
      </c>
      <c r="F3067" s="2">
        <v>64.099999999999994</v>
      </c>
      <c r="G3067" s="2">
        <v>35.9</v>
      </c>
      <c r="H3067" s="2" t="s">
        <v>19</v>
      </c>
      <c r="I3067" s="2">
        <f t="shared" si="94"/>
        <v>1</v>
      </c>
      <c r="J3067" s="2" t="str">
        <f t="shared" si="95"/>
        <v/>
      </c>
      <c r="K3067" s="2">
        <v>2008</v>
      </c>
      <c r="L3067" s="2" t="s">
        <v>49</v>
      </c>
    </row>
    <row r="3068" spans="1:12" x14ac:dyDescent="0.2">
      <c r="A3068" s="1" t="s">
        <v>290</v>
      </c>
      <c r="B3068" s="2" t="s">
        <v>4134</v>
      </c>
      <c r="C3068" s="2" t="s">
        <v>24</v>
      </c>
      <c r="D3068" s="4">
        <v>1100000</v>
      </c>
      <c r="E3068" s="2" t="s">
        <v>3438</v>
      </c>
      <c r="F3068" s="2">
        <v>64.099999999999994</v>
      </c>
      <c r="G3068" s="2">
        <v>35.9</v>
      </c>
      <c r="H3068" s="2" t="s">
        <v>26</v>
      </c>
      <c r="I3068" s="2" t="str">
        <f t="shared" si="94"/>
        <v/>
      </c>
      <c r="J3068" s="2">
        <f t="shared" si="95"/>
        <v>1</v>
      </c>
      <c r="K3068" s="2">
        <v>2004</v>
      </c>
      <c r="L3068" s="2" t="s">
        <v>21</v>
      </c>
    </row>
    <row r="3069" spans="1:12" x14ac:dyDescent="0.2">
      <c r="A3069" s="1" t="s">
        <v>22</v>
      </c>
      <c r="B3069" s="2" t="s">
        <v>4122</v>
      </c>
      <c r="C3069" s="2" t="s">
        <v>24</v>
      </c>
      <c r="D3069" s="4">
        <v>25200000</v>
      </c>
      <c r="E3069" s="2" t="s">
        <v>3438</v>
      </c>
      <c r="F3069" s="2">
        <v>64.099999999999994</v>
      </c>
      <c r="G3069" s="2">
        <v>35.9</v>
      </c>
      <c r="H3069" s="2" t="s">
        <v>19</v>
      </c>
      <c r="I3069" s="2">
        <f t="shared" si="94"/>
        <v>1</v>
      </c>
      <c r="J3069" s="2" t="str">
        <f t="shared" si="95"/>
        <v/>
      </c>
      <c r="K3069" s="2">
        <v>2010</v>
      </c>
      <c r="L3069" s="2" t="s">
        <v>49</v>
      </c>
    </row>
    <row r="3070" spans="1:12" x14ac:dyDescent="0.2">
      <c r="A3070" s="1" t="s">
        <v>296</v>
      </c>
      <c r="B3070" s="2" t="s">
        <v>5691</v>
      </c>
      <c r="C3070" s="2" t="s">
        <v>24</v>
      </c>
      <c r="D3070" s="4">
        <v>337000000</v>
      </c>
      <c r="E3070" s="2" t="s">
        <v>5690</v>
      </c>
      <c r="F3070" s="2">
        <v>64.099999999999994</v>
      </c>
      <c r="G3070" s="2">
        <v>35.9</v>
      </c>
      <c r="H3070" s="2" t="s">
        <v>19</v>
      </c>
      <c r="I3070" s="2">
        <f t="shared" si="94"/>
        <v>1</v>
      </c>
      <c r="J3070" s="2" t="str">
        <f t="shared" si="95"/>
        <v/>
      </c>
      <c r="K3070" s="2">
        <v>2002</v>
      </c>
      <c r="L3070" s="2" t="s">
        <v>21</v>
      </c>
    </row>
    <row r="3071" spans="1:12" x14ac:dyDescent="0.2">
      <c r="A3071" s="1" t="s">
        <v>363</v>
      </c>
      <c r="B3071" s="2" t="s">
        <v>4074</v>
      </c>
      <c r="C3071" s="2" t="s">
        <v>24</v>
      </c>
      <c r="D3071" s="4">
        <v>398000000</v>
      </c>
      <c r="E3071" s="2" t="s">
        <v>3438</v>
      </c>
      <c r="F3071" s="2">
        <v>64.099999999999994</v>
      </c>
      <c r="G3071" s="2">
        <v>35.9</v>
      </c>
      <c r="H3071" s="2" t="s">
        <v>19</v>
      </c>
      <c r="I3071" s="2">
        <f t="shared" si="94"/>
        <v>1</v>
      </c>
      <c r="J3071" s="2" t="str">
        <f t="shared" si="95"/>
        <v/>
      </c>
      <c r="K3071" s="2">
        <v>2014</v>
      </c>
      <c r="L3071" s="2" t="s">
        <v>21</v>
      </c>
    </row>
    <row r="3072" spans="1:12" x14ac:dyDescent="0.2">
      <c r="A3072" s="1" t="s">
        <v>363</v>
      </c>
      <c r="B3072" s="2" t="s">
        <v>4936</v>
      </c>
      <c r="C3072" s="2" t="s">
        <v>15</v>
      </c>
      <c r="D3072" s="2" t="s">
        <v>4937</v>
      </c>
      <c r="E3072" s="2" t="s">
        <v>4917</v>
      </c>
      <c r="F3072" s="2">
        <v>64.099999999999994</v>
      </c>
      <c r="G3072" s="2">
        <v>35.9</v>
      </c>
      <c r="H3072" s="2" t="s">
        <v>19</v>
      </c>
      <c r="I3072" s="2">
        <f t="shared" si="94"/>
        <v>1</v>
      </c>
      <c r="J3072" s="2" t="str">
        <f t="shared" si="95"/>
        <v/>
      </c>
      <c r="K3072" s="2">
        <v>2005</v>
      </c>
      <c r="L3072" s="2" t="s">
        <v>77</v>
      </c>
    </row>
    <row r="3073" spans="1:12" x14ac:dyDescent="0.2">
      <c r="A3073" s="1" t="s">
        <v>217</v>
      </c>
      <c r="B3073" s="2" t="s">
        <v>217</v>
      </c>
      <c r="C3073" s="2" t="s">
        <v>42</v>
      </c>
      <c r="D3073" s="2" t="s">
        <v>583</v>
      </c>
      <c r="E3073" s="2" t="s">
        <v>395</v>
      </c>
      <c r="F3073" s="2">
        <v>64.099999999999994</v>
      </c>
      <c r="G3073" s="2">
        <v>35.9</v>
      </c>
      <c r="H3073" s="2" t="s">
        <v>19</v>
      </c>
      <c r="I3073" s="2">
        <f t="shared" si="94"/>
        <v>1</v>
      </c>
      <c r="J3073" s="2" t="str">
        <f t="shared" si="95"/>
        <v/>
      </c>
      <c r="K3073" s="2">
        <v>2012</v>
      </c>
      <c r="L3073" s="2" t="s">
        <v>21</v>
      </c>
    </row>
    <row r="3074" spans="1:12" x14ac:dyDescent="0.2">
      <c r="A3074" s="1" t="s">
        <v>69</v>
      </c>
      <c r="B3074" s="2" t="s">
        <v>70</v>
      </c>
      <c r="C3074" s="2" t="s">
        <v>15</v>
      </c>
      <c r="D3074" s="2" t="s">
        <v>2095</v>
      </c>
      <c r="E3074" s="2" t="s">
        <v>1978</v>
      </c>
      <c r="F3074" s="2">
        <v>64.099999999999994</v>
      </c>
      <c r="G3074" s="2">
        <v>35.9</v>
      </c>
      <c r="H3074" s="2" t="s">
        <v>26</v>
      </c>
      <c r="I3074" s="2" t="str">
        <f t="shared" ref="I3074:I3137" si="96" xml:space="preserve"> IF(H3074="Pass", 1, "")</f>
        <v/>
      </c>
      <c r="J3074" s="2">
        <f t="shared" ref="J3074:J3137" si="97" xml:space="preserve"> IF(H3074="Fail", 1, "")</f>
        <v>1</v>
      </c>
      <c r="K3074" s="2">
        <v>1990</v>
      </c>
      <c r="L3074" s="2" t="s">
        <v>21</v>
      </c>
    </row>
    <row r="3075" spans="1:12" x14ac:dyDescent="0.2">
      <c r="A3075" s="1" t="s">
        <v>69</v>
      </c>
      <c r="B3075" s="2" t="s">
        <v>4284</v>
      </c>
      <c r="C3075" s="2" t="s">
        <v>24</v>
      </c>
      <c r="D3075" s="4">
        <v>39895000</v>
      </c>
      <c r="E3075" s="2" t="s">
        <v>3438</v>
      </c>
      <c r="F3075" s="2">
        <v>64.099999999999994</v>
      </c>
      <c r="G3075" s="2">
        <v>35.9</v>
      </c>
      <c r="H3075" s="2" t="s">
        <v>26</v>
      </c>
      <c r="I3075" s="2" t="str">
        <f t="shared" si="96"/>
        <v/>
      </c>
      <c r="J3075" s="2">
        <f t="shared" si="97"/>
        <v>1</v>
      </c>
      <c r="K3075" s="2">
        <v>1990</v>
      </c>
      <c r="L3075" s="2" t="s">
        <v>21</v>
      </c>
    </row>
    <row r="3076" spans="1:12" x14ac:dyDescent="0.2">
      <c r="A3076" s="1" t="s">
        <v>79</v>
      </c>
      <c r="B3076" s="2" t="s">
        <v>3461</v>
      </c>
      <c r="C3076" s="2" t="s">
        <v>24</v>
      </c>
      <c r="D3076" s="4">
        <v>156500000</v>
      </c>
      <c r="E3076" s="2" t="s">
        <v>3438</v>
      </c>
      <c r="F3076" s="2">
        <v>64.099999999999994</v>
      </c>
      <c r="G3076" s="2">
        <v>35.9</v>
      </c>
      <c r="H3076" s="2" t="s">
        <v>19</v>
      </c>
      <c r="I3076" s="2">
        <f t="shared" si="96"/>
        <v>1</v>
      </c>
      <c r="J3076" s="2" t="str">
        <f t="shared" si="97"/>
        <v/>
      </c>
      <c r="K3076" s="2">
        <v>2008</v>
      </c>
      <c r="L3076" s="2" t="s">
        <v>49</v>
      </c>
    </row>
    <row r="3077" spans="1:12" x14ac:dyDescent="0.2">
      <c r="A3077" s="1" t="s">
        <v>83</v>
      </c>
      <c r="B3077" s="2" t="s">
        <v>84</v>
      </c>
      <c r="C3077" s="2" t="s">
        <v>24</v>
      </c>
      <c r="D3077" s="4">
        <v>200000000</v>
      </c>
      <c r="E3077" s="2" t="s">
        <v>3430</v>
      </c>
      <c r="F3077" s="2">
        <v>64.099999999999994</v>
      </c>
      <c r="G3077" s="2">
        <v>35.9</v>
      </c>
      <c r="H3077" s="2" t="s">
        <v>26</v>
      </c>
      <c r="I3077" s="2" t="str">
        <f t="shared" si="96"/>
        <v/>
      </c>
      <c r="J3077" s="2">
        <f t="shared" si="97"/>
        <v>1</v>
      </c>
      <c r="K3077" s="2">
        <v>2004</v>
      </c>
      <c r="L3077" s="2" t="s">
        <v>21</v>
      </c>
    </row>
    <row r="3078" spans="1:12" x14ac:dyDescent="0.2">
      <c r="A3078" s="1" t="s">
        <v>293</v>
      </c>
      <c r="B3078" s="2" t="s">
        <v>3737</v>
      </c>
      <c r="C3078" s="2" t="s">
        <v>24</v>
      </c>
      <c r="D3078" s="4">
        <v>19500000</v>
      </c>
      <c r="E3078" s="2" t="s">
        <v>3438</v>
      </c>
      <c r="F3078" s="2">
        <v>64.099999999999994</v>
      </c>
      <c r="G3078" s="2">
        <v>35.9</v>
      </c>
      <c r="H3078" s="2" t="s">
        <v>19</v>
      </c>
      <c r="I3078" s="2">
        <f t="shared" si="96"/>
        <v>1</v>
      </c>
      <c r="J3078" s="2" t="str">
        <f t="shared" si="97"/>
        <v/>
      </c>
      <c r="K3078" s="2">
        <v>2012</v>
      </c>
      <c r="L3078" s="2" t="s">
        <v>21</v>
      </c>
    </row>
    <row r="3079" spans="1:12" x14ac:dyDescent="0.2">
      <c r="A3079" s="1" t="s">
        <v>269</v>
      </c>
      <c r="B3079" s="2" t="s">
        <v>3176</v>
      </c>
      <c r="C3079" s="2" t="s">
        <v>24</v>
      </c>
      <c r="D3079" s="4">
        <v>2000000</v>
      </c>
      <c r="E3079" s="2" t="s">
        <v>3315</v>
      </c>
      <c r="F3079" s="2">
        <v>64.099999999999994</v>
      </c>
      <c r="G3079" s="2">
        <v>35.9</v>
      </c>
      <c r="H3079" s="2" t="s">
        <v>26</v>
      </c>
      <c r="I3079" s="2" t="str">
        <f t="shared" si="96"/>
        <v/>
      </c>
      <c r="J3079" s="2">
        <f t="shared" si="97"/>
        <v>1</v>
      </c>
      <c r="K3079" s="2">
        <v>1994</v>
      </c>
      <c r="L3079" s="2" t="s">
        <v>21</v>
      </c>
    </row>
    <row r="3080" spans="1:12" x14ac:dyDescent="0.2">
      <c r="A3080" s="1" t="s">
        <v>52</v>
      </c>
      <c r="B3080" s="2" t="s">
        <v>416</v>
      </c>
      <c r="C3080" s="2" t="s">
        <v>15</v>
      </c>
      <c r="D3080" s="2" t="s">
        <v>3069</v>
      </c>
      <c r="E3080" s="2" t="s">
        <v>2175</v>
      </c>
      <c r="F3080" s="2">
        <v>64.099999999999994</v>
      </c>
      <c r="G3080" s="2">
        <v>35.9</v>
      </c>
      <c r="H3080" s="2" t="s">
        <v>19</v>
      </c>
      <c r="I3080" s="2">
        <f t="shared" si="96"/>
        <v>1</v>
      </c>
      <c r="J3080" s="2" t="str">
        <f t="shared" si="97"/>
        <v/>
      </c>
      <c r="K3080" s="2">
        <v>2007</v>
      </c>
      <c r="L3080" s="2" t="s">
        <v>36</v>
      </c>
    </row>
    <row r="3081" spans="1:12" x14ac:dyDescent="0.2">
      <c r="A3081" s="1" t="s">
        <v>52</v>
      </c>
      <c r="B3081" s="2" t="s">
        <v>4704</v>
      </c>
      <c r="C3081" s="2" t="s">
        <v>24</v>
      </c>
      <c r="D3081" s="4">
        <v>19900000</v>
      </c>
      <c r="E3081" s="2" t="s">
        <v>3438</v>
      </c>
      <c r="F3081" s="2">
        <v>64.099999999999994</v>
      </c>
      <c r="G3081" s="2">
        <v>35.9</v>
      </c>
      <c r="H3081" s="2" t="s">
        <v>19</v>
      </c>
      <c r="I3081" s="2">
        <f t="shared" si="96"/>
        <v>1</v>
      </c>
      <c r="J3081" s="2" t="str">
        <f t="shared" si="97"/>
        <v/>
      </c>
      <c r="K3081" s="2">
        <v>2002</v>
      </c>
      <c r="L3081" s="2" t="s">
        <v>49</v>
      </c>
    </row>
    <row r="3082" spans="1:12" x14ac:dyDescent="0.2">
      <c r="A3082" s="1" t="s">
        <v>108</v>
      </c>
      <c r="B3082" s="2" t="s">
        <v>3719</v>
      </c>
      <c r="C3082" s="2" t="s">
        <v>24</v>
      </c>
      <c r="D3082" s="2">
        <v>38500000</v>
      </c>
      <c r="E3082" s="2" t="s">
        <v>3438</v>
      </c>
      <c r="F3082" s="2">
        <v>64.099999999999994</v>
      </c>
      <c r="G3082" s="2">
        <v>35.9</v>
      </c>
      <c r="H3082" s="2" t="s">
        <v>19</v>
      </c>
      <c r="I3082" s="2">
        <f t="shared" si="96"/>
        <v>1</v>
      </c>
      <c r="J3082" s="2" t="str">
        <f t="shared" si="97"/>
        <v/>
      </c>
      <c r="K3082" s="2">
        <v>2018</v>
      </c>
      <c r="L3082" s="2" t="s">
        <v>21</v>
      </c>
    </row>
    <row r="3083" spans="1:12" x14ac:dyDescent="0.2">
      <c r="A3083" s="1" t="s">
        <v>13</v>
      </c>
      <c r="B3083" s="2" t="s">
        <v>3562</v>
      </c>
      <c r="C3083" s="2" t="s">
        <v>15</v>
      </c>
      <c r="D3083" s="2" t="s">
        <v>3563</v>
      </c>
      <c r="E3083" s="2" t="s">
        <v>3438</v>
      </c>
      <c r="F3083" s="2">
        <v>64.12</v>
      </c>
      <c r="G3083" s="2">
        <v>35.880000000000003</v>
      </c>
      <c r="H3083" s="2" t="s">
        <v>26</v>
      </c>
      <c r="I3083" s="2" t="str">
        <f t="shared" si="96"/>
        <v/>
      </c>
      <c r="J3083" s="2">
        <f t="shared" si="97"/>
        <v>1</v>
      </c>
      <c r="K3083" s="2">
        <v>2020</v>
      </c>
      <c r="L3083" s="2" t="s">
        <v>49</v>
      </c>
    </row>
    <row r="3084" spans="1:12" x14ac:dyDescent="0.2">
      <c r="A3084" s="1" t="s">
        <v>391</v>
      </c>
      <c r="B3084" s="2" t="s">
        <v>3745</v>
      </c>
      <c r="C3084" s="2" t="s">
        <v>24</v>
      </c>
      <c r="D3084" s="2">
        <v>19700000</v>
      </c>
      <c r="E3084" s="2" t="s">
        <v>3438</v>
      </c>
      <c r="F3084" s="2">
        <v>64.14</v>
      </c>
      <c r="G3084" s="2">
        <v>35.86</v>
      </c>
      <c r="H3084" s="2" t="s">
        <v>19</v>
      </c>
      <c r="I3084" s="2">
        <f t="shared" si="96"/>
        <v>1</v>
      </c>
      <c r="J3084" s="2" t="str">
        <f t="shared" si="97"/>
        <v/>
      </c>
      <c r="K3084" s="2">
        <v>2018</v>
      </c>
      <c r="L3084" s="2" t="s">
        <v>21</v>
      </c>
    </row>
    <row r="3085" spans="1:12" x14ac:dyDescent="0.2">
      <c r="A3085" s="1" t="s">
        <v>308</v>
      </c>
      <c r="B3085" s="2" t="s">
        <v>4726</v>
      </c>
      <c r="C3085" s="2" t="s">
        <v>24</v>
      </c>
      <c r="D3085" s="4">
        <v>3500000</v>
      </c>
      <c r="E3085" s="2" t="s">
        <v>3438</v>
      </c>
      <c r="F3085" s="2">
        <v>64.14</v>
      </c>
      <c r="G3085" s="2">
        <v>35.86</v>
      </c>
      <c r="H3085" s="2" t="s">
        <v>26</v>
      </c>
      <c r="I3085" s="2" t="str">
        <f t="shared" si="96"/>
        <v/>
      </c>
      <c r="J3085" s="2">
        <f t="shared" si="97"/>
        <v>1</v>
      </c>
      <c r="K3085" s="2">
        <v>2001</v>
      </c>
      <c r="L3085" s="2" t="s">
        <v>36</v>
      </c>
    </row>
    <row r="3086" spans="1:12" x14ac:dyDescent="0.2">
      <c r="A3086" s="1" t="s">
        <v>13</v>
      </c>
      <c r="B3086" s="2" t="s">
        <v>2603</v>
      </c>
      <c r="C3086" s="2" t="s">
        <v>15</v>
      </c>
      <c r="D3086" s="2" t="s">
        <v>2457</v>
      </c>
      <c r="E3086" s="2" t="s">
        <v>2175</v>
      </c>
      <c r="F3086" s="2">
        <v>64.16</v>
      </c>
      <c r="G3086" s="2">
        <v>35.840000000000003</v>
      </c>
      <c r="H3086" s="2" t="s">
        <v>19</v>
      </c>
      <c r="I3086" s="2">
        <f t="shared" si="96"/>
        <v>1</v>
      </c>
      <c r="J3086" s="2" t="str">
        <f t="shared" si="97"/>
        <v/>
      </c>
      <c r="K3086" s="2">
        <v>2018</v>
      </c>
      <c r="L3086" s="2" t="s">
        <v>21</v>
      </c>
    </row>
    <row r="3087" spans="1:12" x14ac:dyDescent="0.2">
      <c r="A3087" s="1" t="s">
        <v>60</v>
      </c>
      <c r="B3087" s="2" t="s">
        <v>267</v>
      </c>
      <c r="C3087" s="2" t="s">
        <v>15</v>
      </c>
      <c r="D3087" s="2" t="s">
        <v>2791</v>
      </c>
      <c r="E3087" s="2" t="s">
        <v>2175</v>
      </c>
      <c r="F3087" s="2">
        <v>64.180000000000007</v>
      </c>
      <c r="G3087" s="2">
        <v>35.82</v>
      </c>
      <c r="H3087" s="2" t="s">
        <v>19</v>
      </c>
      <c r="I3087" s="2">
        <f t="shared" si="96"/>
        <v>1</v>
      </c>
      <c r="J3087" s="2" t="str">
        <f t="shared" si="97"/>
        <v/>
      </c>
      <c r="K3087" s="2">
        <v>2016</v>
      </c>
      <c r="L3087" s="2" t="s">
        <v>21</v>
      </c>
    </row>
    <row r="3088" spans="1:12" x14ac:dyDescent="0.2">
      <c r="A3088" s="1" t="s">
        <v>280</v>
      </c>
      <c r="B3088" s="2" t="s">
        <v>1334</v>
      </c>
      <c r="C3088" s="2" t="s">
        <v>15</v>
      </c>
      <c r="D3088" s="2" t="s">
        <v>5280</v>
      </c>
      <c r="E3088" s="2" t="s">
        <v>4991</v>
      </c>
      <c r="F3088" s="2">
        <v>64.19</v>
      </c>
      <c r="G3088" s="2">
        <v>35.81</v>
      </c>
      <c r="H3088" s="2" t="s">
        <v>26</v>
      </c>
      <c r="I3088" s="2" t="str">
        <f t="shared" si="96"/>
        <v/>
      </c>
      <c r="J3088" s="2">
        <f t="shared" si="97"/>
        <v>1</v>
      </c>
      <c r="K3088" s="2">
        <v>2014</v>
      </c>
      <c r="L3088" s="2" t="s">
        <v>49</v>
      </c>
    </row>
    <row r="3089" spans="1:12" x14ac:dyDescent="0.2">
      <c r="A3089" s="1" t="s">
        <v>242</v>
      </c>
      <c r="B3089" s="2" t="s">
        <v>714</v>
      </c>
      <c r="C3089" s="2" t="s">
        <v>24</v>
      </c>
      <c r="D3089" s="4">
        <v>148000000</v>
      </c>
      <c r="E3089" s="2" t="s">
        <v>1811</v>
      </c>
      <c r="F3089" s="2">
        <v>64.2</v>
      </c>
      <c r="G3089" s="2">
        <v>35.799999999999997</v>
      </c>
      <c r="H3089" s="2" t="s">
        <v>26</v>
      </c>
      <c r="I3089" s="2" t="str">
        <f t="shared" si="96"/>
        <v/>
      </c>
      <c r="J3089" s="2">
        <f t="shared" si="97"/>
        <v>1</v>
      </c>
      <c r="K3089" s="2">
        <v>2006</v>
      </c>
      <c r="L3089" s="2" t="s">
        <v>21</v>
      </c>
    </row>
    <row r="3090" spans="1:12" x14ac:dyDescent="0.2">
      <c r="A3090" s="1" t="s">
        <v>177</v>
      </c>
      <c r="B3090" s="2" t="s">
        <v>4115</v>
      </c>
      <c r="C3090" s="2" t="s">
        <v>24</v>
      </c>
      <c r="D3090" s="4">
        <v>10585000</v>
      </c>
      <c r="E3090" s="2" t="s">
        <v>3438</v>
      </c>
      <c r="F3090" s="2">
        <v>64.2</v>
      </c>
      <c r="G3090" s="2">
        <v>35.799999999999997</v>
      </c>
      <c r="H3090" s="2" t="s">
        <v>19</v>
      </c>
      <c r="I3090" s="2">
        <f t="shared" si="96"/>
        <v>1</v>
      </c>
      <c r="J3090" s="2" t="str">
        <f t="shared" si="97"/>
        <v/>
      </c>
      <c r="K3090" s="2">
        <v>2002</v>
      </c>
      <c r="L3090" s="2" t="s">
        <v>49</v>
      </c>
    </row>
    <row r="3091" spans="1:12" x14ac:dyDescent="0.2">
      <c r="A3091" s="1" t="s">
        <v>420</v>
      </c>
      <c r="B3091" s="2" t="s">
        <v>3985</v>
      </c>
      <c r="C3091" s="2" t="s">
        <v>24</v>
      </c>
      <c r="D3091" s="4">
        <v>2785000</v>
      </c>
      <c r="E3091" s="2" t="s">
        <v>3438</v>
      </c>
      <c r="F3091" s="2">
        <v>64.2</v>
      </c>
      <c r="G3091" s="2">
        <v>35.799999999999997</v>
      </c>
      <c r="H3091" s="2" t="s">
        <v>19</v>
      </c>
      <c r="I3091" s="2">
        <f t="shared" si="96"/>
        <v>1</v>
      </c>
      <c r="J3091" s="2" t="str">
        <f t="shared" si="97"/>
        <v/>
      </c>
      <c r="K3091" s="2">
        <v>2004</v>
      </c>
      <c r="L3091" s="2" t="s">
        <v>49</v>
      </c>
    </row>
    <row r="3092" spans="1:12" x14ac:dyDescent="0.2">
      <c r="A3092" s="1" t="s">
        <v>66</v>
      </c>
      <c r="B3092" s="2" t="s">
        <v>4884</v>
      </c>
      <c r="C3092" s="2" t="s">
        <v>15</v>
      </c>
      <c r="D3092" s="2" t="s">
        <v>5361</v>
      </c>
      <c r="E3092" s="2" t="s">
        <v>4991</v>
      </c>
      <c r="F3092" s="2">
        <v>64.2</v>
      </c>
      <c r="G3092" s="2">
        <v>35.799999999999997</v>
      </c>
      <c r="H3092" s="2" t="s">
        <v>26</v>
      </c>
      <c r="I3092" s="2" t="str">
        <f t="shared" si="96"/>
        <v/>
      </c>
      <c r="J3092" s="2">
        <f t="shared" si="97"/>
        <v>1</v>
      </c>
      <c r="K3092" s="2">
        <v>2010</v>
      </c>
      <c r="L3092" s="2" t="s">
        <v>21</v>
      </c>
    </row>
    <row r="3093" spans="1:12" x14ac:dyDescent="0.2">
      <c r="A3093" s="1" t="s">
        <v>621</v>
      </c>
      <c r="B3093" s="2" t="s">
        <v>4953</v>
      </c>
      <c r="C3093" s="2" t="s">
        <v>15</v>
      </c>
      <c r="D3093" s="2" t="s">
        <v>5586</v>
      </c>
      <c r="E3093" s="2" t="s">
        <v>4991</v>
      </c>
      <c r="F3093" s="2">
        <v>62.1</v>
      </c>
      <c r="G3093" s="2">
        <v>35.799999999999997</v>
      </c>
      <c r="H3093" s="2" t="s">
        <v>26</v>
      </c>
      <c r="I3093" s="2" t="str">
        <f t="shared" si="96"/>
        <v/>
      </c>
      <c r="J3093" s="2">
        <f t="shared" si="97"/>
        <v>1</v>
      </c>
      <c r="K3093" s="2">
        <v>2001</v>
      </c>
      <c r="L3093" s="2" t="s">
        <v>36</v>
      </c>
    </row>
    <row r="3094" spans="1:12" x14ac:dyDescent="0.2">
      <c r="A3094" s="1" t="s">
        <v>79</v>
      </c>
      <c r="B3094" s="2" t="s">
        <v>5652</v>
      </c>
      <c r="C3094" s="2" t="s">
        <v>15</v>
      </c>
      <c r="D3094" s="2" t="s">
        <v>5653</v>
      </c>
      <c r="E3094" s="2" t="s">
        <v>4991</v>
      </c>
      <c r="F3094" s="2">
        <v>64.2</v>
      </c>
      <c r="G3094" s="2">
        <v>35.799999999999997</v>
      </c>
      <c r="H3094" s="2" t="s">
        <v>26</v>
      </c>
      <c r="I3094" s="2" t="str">
        <f t="shared" si="96"/>
        <v/>
      </c>
      <c r="J3094" s="2">
        <f t="shared" si="97"/>
        <v>1</v>
      </c>
      <c r="K3094" s="2">
        <v>1998</v>
      </c>
      <c r="L3094" s="2" t="s">
        <v>21</v>
      </c>
    </row>
    <row r="3095" spans="1:12" x14ac:dyDescent="0.2">
      <c r="A3095" s="1" t="s">
        <v>223</v>
      </c>
      <c r="B3095" s="2" t="s">
        <v>4862</v>
      </c>
      <c r="C3095" s="2" t="s">
        <v>15</v>
      </c>
      <c r="D3095" s="2" t="s">
        <v>4863</v>
      </c>
      <c r="E3095" s="2" t="s">
        <v>4810</v>
      </c>
      <c r="F3095" s="2">
        <v>64.2</v>
      </c>
      <c r="G3095" s="2">
        <v>35.799999999999997</v>
      </c>
      <c r="H3095" s="2" t="s">
        <v>26</v>
      </c>
      <c r="I3095" s="2" t="str">
        <f t="shared" si="96"/>
        <v/>
      </c>
      <c r="J3095" s="2">
        <f t="shared" si="97"/>
        <v>1</v>
      </c>
      <c r="K3095" s="2">
        <v>2006</v>
      </c>
      <c r="L3095" s="2" t="s">
        <v>49</v>
      </c>
    </row>
    <row r="3096" spans="1:12" x14ac:dyDescent="0.2">
      <c r="A3096" s="1" t="s">
        <v>91</v>
      </c>
      <c r="B3096" s="2" t="s">
        <v>4267</v>
      </c>
      <c r="C3096" s="2" t="s">
        <v>24</v>
      </c>
      <c r="D3096" s="4">
        <v>468000000</v>
      </c>
      <c r="E3096" s="2" t="s">
        <v>5690</v>
      </c>
      <c r="F3096" s="2">
        <v>64.2</v>
      </c>
      <c r="G3096" s="2">
        <v>35.799999999999997</v>
      </c>
      <c r="H3096" s="2" t="s">
        <v>19</v>
      </c>
      <c r="I3096" s="2">
        <f t="shared" si="96"/>
        <v>1</v>
      </c>
      <c r="J3096" s="2" t="str">
        <f t="shared" si="97"/>
        <v/>
      </c>
      <c r="K3096" s="2">
        <v>2005</v>
      </c>
      <c r="L3096" s="2" t="s">
        <v>77</v>
      </c>
    </row>
    <row r="3097" spans="1:12" x14ac:dyDescent="0.2">
      <c r="A3097" s="1" t="s">
        <v>269</v>
      </c>
      <c r="B3097" s="2" t="s">
        <v>1493</v>
      </c>
      <c r="C3097" s="2" t="s">
        <v>15</v>
      </c>
      <c r="D3097" s="2" t="s">
        <v>2086</v>
      </c>
      <c r="E3097" s="2" t="s">
        <v>1978</v>
      </c>
      <c r="F3097" s="2">
        <v>64.2</v>
      </c>
      <c r="G3097" s="2">
        <v>35.799999999999997</v>
      </c>
      <c r="H3097" s="2" t="s">
        <v>26</v>
      </c>
      <c r="I3097" s="2" t="str">
        <f t="shared" si="96"/>
        <v/>
      </c>
      <c r="J3097" s="2">
        <f t="shared" si="97"/>
        <v>1</v>
      </c>
      <c r="K3097" s="2">
        <v>1996</v>
      </c>
      <c r="L3097" s="2" t="s">
        <v>21</v>
      </c>
    </row>
    <row r="3098" spans="1:12" x14ac:dyDescent="0.2">
      <c r="A3098" s="1" t="s">
        <v>220</v>
      </c>
      <c r="B3098" s="2" t="s">
        <v>3502</v>
      </c>
      <c r="C3098" s="2" t="s">
        <v>24</v>
      </c>
      <c r="D3098" s="4">
        <v>25000000</v>
      </c>
      <c r="E3098" s="2" t="s">
        <v>3438</v>
      </c>
      <c r="F3098" s="2">
        <v>64.2</v>
      </c>
      <c r="G3098" s="2">
        <v>35.799999999999997</v>
      </c>
      <c r="H3098" s="2" t="s">
        <v>19</v>
      </c>
      <c r="I3098" s="2">
        <f t="shared" si="96"/>
        <v>1</v>
      </c>
      <c r="J3098" s="2" t="str">
        <f t="shared" si="97"/>
        <v/>
      </c>
      <c r="K3098" s="2">
        <v>2008</v>
      </c>
      <c r="L3098" s="2" t="s">
        <v>21</v>
      </c>
    </row>
    <row r="3099" spans="1:12" x14ac:dyDescent="0.2">
      <c r="A3099" s="1" t="s">
        <v>23</v>
      </c>
      <c r="B3099" s="2" t="s">
        <v>23</v>
      </c>
      <c r="C3099" s="2" t="s">
        <v>24</v>
      </c>
      <c r="D3099" s="5">
        <v>3990000000</v>
      </c>
      <c r="E3099" s="2" t="s">
        <v>4963</v>
      </c>
      <c r="F3099" s="2">
        <v>64.2</v>
      </c>
      <c r="G3099" s="2">
        <v>35.799999999999997</v>
      </c>
      <c r="H3099" s="2" t="s">
        <v>19</v>
      </c>
      <c r="I3099" s="2">
        <f t="shared" si="96"/>
        <v>1</v>
      </c>
      <c r="J3099" s="2" t="str">
        <f t="shared" si="97"/>
        <v/>
      </c>
      <c r="K3099" s="2">
        <v>2006</v>
      </c>
      <c r="L3099" s="2" t="s">
        <v>21</v>
      </c>
    </row>
    <row r="3100" spans="1:12" x14ac:dyDescent="0.2">
      <c r="A3100" s="1" t="s">
        <v>79</v>
      </c>
      <c r="B3100" s="2" t="s">
        <v>3715</v>
      </c>
      <c r="C3100" s="2" t="s">
        <v>24</v>
      </c>
      <c r="D3100" s="2">
        <v>247000000</v>
      </c>
      <c r="E3100" s="2" t="s">
        <v>3438</v>
      </c>
      <c r="F3100" s="2">
        <v>64.209999999999994</v>
      </c>
      <c r="G3100" s="2">
        <v>35.79</v>
      </c>
      <c r="H3100" s="2" t="s">
        <v>19</v>
      </c>
      <c r="I3100" s="2">
        <f t="shared" si="96"/>
        <v>1</v>
      </c>
      <c r="J3100" s="2" t="str">
        <f t="shared" si="97"/>
        <v/>
      </c>
      <c r="K3100" s="2">
        <v>2018</v>
      </c>
      <c r="L3100" s="2" t="s">
        <v>21</v>
      </c>
    </row>
    <row r="3101" spans="1:12" x14ac:dyDescent="0.2">
      <c r="A3101" s="1" t="s">
        <v>296</v>
      </c>
      <c r="B3101" s="2" t="s">
        <v>3905</v>
      </c>
      <c r="C3101" s="2" t="s">
        <v>24</v>
      </c>
      <c r="D3101" s="4">
        <v>63000000</v>
      </c>
      <c r="E3101" s="2" t="s">
        <v>3438</v>
      </c>
      <c r="F3101" s="2">
        <v>64.23</v>
      </c>
      <c r="G3101" s="2">
        <v>35.770000000000003</v>
      </c>
      <c r="H3101" s="2" t="s">
        <v>19</v>
      </c>
      <c r="I3101" s="2">
        <f t="shared" si="96"/>
        <v>1</v>
      </c>
      <c r="J3101" s="2" t="str">
        <f t="shared" si="97"/>
        <v/>
      </c>
      <c r="K3101" s="2">
        <v>2016</v>
      </c>
      <c r="L3101" s="2" t="s">
        <v>21</v>
      </c>
    </row>
    <row r="3102" spans="1:12" x14ac:dyDescent="0.2">
      <c r="A3102" s="1" t="s">
        <v>177</v>
      </c>
      <c r="B3102" s="2" t="s">
        <v>178</v>
      </c>
      <c r="C3102" s="2" t="s">
        <v>15</v>
      </c>
      <c r="D3102" s="2" t="s">
        <v>179</v>
      </c>
      <c r="E3102" s="2" t="s">
        <v>144</v>
      </c>
      <c r="F3102" s="2">
        <v>64.25</v>
      </c>
      <c r="G3102" s="2">
        <v>35.75</v>
      </c>
      <c r="H3102" s="2" t="s">
        <v>26</v>
      </c>
      <c r="I3102" s="2" t="str">
        <f t="shared" si="96"/>
        <v/>
      </c>
      <c r="J3102" s="2">
        <f t="shared" si="97"/>
        <v>1</v>
      </c>
      <c r="K3102" s="2">
        <v>2018</v>
      </c>
      <c r="L3102" s="2" t="s">
        <v>21</v>
      </c>
    </row>
    <row r="3103" spans="1:12" x14ac:dyDescent="0.2">
      <c r="A3103" s="1" t="s">
        <v>308</v>
      </c>
      <c r="B3103" s="2" t="s">
        <v>1107</v>
      </c>
      <c r="C3103" s="2" t="s">
        <v>15</v>
      </c>
      <c r="D3103" s="2" t="s">
        <v>2718</v>
      </c>
      <c r="E3103" s="2" t="s">
        <v>2175</v>
      </c>
      <c r="F3103" s="2">
        <v>64.25</v>
      </c>
      <c r="G3103" s="2">
        <v>35.75</v>
      </c>
      <c r="H3103" s="2" t="s">
        <v>19</v>
      </c>
      <c r="I3103" s="2">
        <f t="shared" si="96"/>
        <v>1</v>
      </c>
      <c r="J3103" s="2" t="str">
        <f t="shared" si="97"/>
        <v/>
      </c>
      <c r="K3103" s="2">
        <v>2017</v>
      </c>
      <c r="L3103" s="2" t="s">
        <v>36</v>
      </c>
    </row>
    <row r="3104" spans="1:12" x14ac:dyDescent="0.2">
      <c r="A3104" s="1" t="s">
        <v>32</v>
      </c>
      <c r="B3104" s="2" t="s">
        <v>1024</v>
      </c>
      <c r="C3104" s="2" t="s">
        <v>15</v>
      </c>
      <c r="D3104" s="2" t="s">
        <v>2389</v>
      </c>
      <c r="E3104" s="2" t="s">
        <v>2175</v>
      </c>
      <c r="F3104" s="2">
        <v>64.28</v>
      </c>
      <c r="G3104" s="2">
        <v>35.72</v>
      </c>
      <c r="H3104" s="2" t="s">
        <v>19</v>
      </c>
      <c r="I3104" s="2">
        <f t="shared" si="96"/>
        <v>1</v>
      </c>
      <c r="J3104" s="2" t="str">
        <f t="shared" si="97"/>
        <v/>
      </c>
      <c r="K3104" s="2">
        <v>2020</v>
      </c>
      <c r="L3104" s="2" t="s">
        <v>49</v>
      </c>
    </row>
    <row r="3105" spans="1:12" x14ac:dyDescent="0.2">
      <c r="A3105" s="1" t="s">
        <v>122</v>
      </c>
      <c r="B3105" s="2" t="s">
        <v>197</v>
      </c>
      <c r="C3105" s="2" t="s">
        <v>15</v>
      </c>
      <c r="D3105" s="2" t="s">
        <v>198</v>
      </c>
      <c r="E3105" s="2" t="s">
        <v>144</v>
      </c>
      <c r="F3105" s="2">
        <v>64.290000000000006</v>
      </c>
      <c r="G3105" s="2">
        <v>35.71</v>
      </c>
      <c r="H3105" s="2" t="s">
        <v>26</v>
      </c>
      <c r="I3105" s="2" t="str">
        <f t="shared" si="96"/>
        <v/>
      </c>
      <c r="J3105" s="2">
        <f t="shared" si="97"/>
        <v>1</v>
      </c>
      <c r="K3105" s="2">
        <v>2017</v>
      </c>
      <c r="L3105" s="2" t="s">
        <v>36</v>
      </c>
    </row>
    <row r="3106" spans="1:12" x14ac:dyDescent="0.2">
      <c r="A3106" s="1" t="s">
        <v>141</v>
      </c>
      <c r="B3106" s="2" t="s">
        <v>3226</v>
      </c>
      <c r="C3106" s="2" t="s">
        <v>15</v>
      </c>
      <c r="D3106" s="2" t="s">
        <v>3227</v>
      </c>
      <c r="E3106" s="2" t="s">
        <v>2175</v>
      </c>
      <c r="F3106" s="2">
        <v>64.3</v>
      </c>
      <c r="G3106" s="2">
        <v>35.700000000000003</v>
      </c>
      <c r="H3106" s="2" t="s">
        <v>26</v>
      </c>
      <c r="I3106" s="2" t="str">
        <f t="shared" si="96"/>
        <v/>
      </c>
      <c r="J3106" s="2">
        <f t="shared" si="97"/>
        <v>1</v>
      </c>
      <c r="K3106" s="2">
        <v>1990</v>
      </c>
      <c r="L3106" s="2" t="s">
        <v>21</v>
      </c>
    </row>
    <row r="3107" spans="1:12" x14ac:dyDescent="0.2">
      <c r="A3107" s="1" t="s">
        <v>205</v>
      </c>
      <c r="B3107" s="2" t="s">
        <v>4336</v>
      </c>
      <c r="C3107" s="2" t="s">
        <v>24</v>
      </c>
      <c r="D3107" s="4">
        <v>93000000</v>
      </c>
      <c r="E3107" s="2" t="s">
        <v>3438</v>
      </c>
      <c r="F3107" s="2">
        <v>64.3</v>
      </c>
      <c r="G3107" s="2">
        <v>35.700000000000003</v>
      </c>
      <c r="H3107" s="2" t="s">
        <v>19</v>
      </c>
      <c r="I3107" s="2">
        <f t="shared" si="96"/>
        <v>1</v>
      </c>
      <c r="J3107" s="2" t="str">
        <f t="shared" si="97"/>
        <v/>
      </c>
      <c r="K3107" s="2">
        <v>2008</v>
      </c>
      <c r="L3107" s="2" t="s">
        <v>21</v>
      </c>
    </row>
    <row r="3108" spans="1:12" x14ac:dyDescent="0.2">
      <c r="A3108" s="1" t="s">
        <v>280</v>
      </c>
      <c r="B3108" s="2" t="s">
        <v>3955</v>
      </c>
      <c r="C3108" s="2" t="s">
        <v>24</v>
      </c>
      <c r="D3108" s="4">
        <v>24900000</v>
      </c>
      <c r="E3108" s="2" t="s">
        <v>3438</v>
      </c>
      <c r="F3108" s="2">
        <v>64.3</v>
      </c>
      <c r="G3108" s="2">
        <v>35.700000000000003</v>
      </c>
      <c r="H3108" s="2" t="s">
        <v>19</v>
      </c>
      <c r="I3108" s="2">
        <f t="shared" si="96"/>
        <v>1</v>
      </c>
      <c r="J3108" s="2" t="str">
        <f t="shared" si="97"/>
        <v/>
      </c>
      <c r="K3108" s="2">
        <v>2008</v>
      </c>
      <c r="L3108" s="2" t="s">
        <v>49</v>
      </c>
    </row>
    <row r="3109" spans="1:12" x14ac:dyDescent="0.2">
      <c r="A3109" s="1" t="s">
        <v>13</v>
      </c>
      <c r="B3109" s="2" t="s">
        <v>1160</v>
      </c>
      <c r="C3109" s="2" t="s">
        <v>15</v>
      </c>
      <c r="D3109" s="2" t="s">
        <v>2375</v>
      </c>
      <c r="E3109" s="2" t="s">
        <v>2175</v>
      </c>
      <c r="F3109" s="2">
        <v>64.3</v>
      </c>
      <c r="G3109" s="2">
        <v>35.700000000000003</v>
      </c>
      <c r="H3109" s="2" t="s">
        <v>19</v>
      </c>
      <c r="I3109" s="2">
        <f t="shared" si="96"/>
        <v>1</v>
      </c>
      <c r="J3109" s="2" t="str">
        <f t="shared" si="97"/>
        <v/>
      </c>
      <c r="K3109" s="2">
        <v>2020</v>
      </c>
      <c r="L3109" s="2" t="s">
        <v>49</v>
      </c>
    </row>
    <row r="3110" spans="1:12" x14ac:dyDescent="0.2">
      <c r="A3110" s="1" t="s">
        <v>13</v>
      </c>
      <c r="B3110" s="2" t="s">
        <v>4213</v>
      </c>
      <c r="C3110" s="2" t="s">
        <v>24</v>
      </c>
      <c r="D3110" s="4">
        <v>63000000</v>
      </c>
      <c r="E3110" s="2" t="s">
        <v>3438</v>
      </c>
      <c r="F3110" s="2">
        <v>64.3</v>
      </c>
      <c r="G3110" s="2">
        <v>35.700000000000003</v>
      </c>
      <c r="H3110" s="2" t="s">
        <v>19</v>
      </c>
      <c r="I3110" s="2">
        <f t="shared" si="96"/>
        <v>1</v>
      </c>
      <c r="J3110" s="2" t="str">
        <f t="shared" si="97"/>
        <v/>
      </c>
      <c r="K3110" s="2">
        <v>2012</v>
      </c>
      <c r="L3110" s="2" t="s">
        <v>21</v>
      </c>
    </row>
    <row r="3111" spans="1:12" x14ac:dyDescent="0.2">
      <c r="A3111" s="1" t="s">
        <v>13</v>
      </c>
      <c r="B3111" s="2" t="s">
        <v>4214</v>
      </c>
      <c r="C3111" s="2" t="s">
        <v>24</v>
      </c>
      <c r="D3111" s="4">
        <v>128800000</v>
      </c>
      <c r="E3111" s="2" t="s">
        <v>3438</v>
      </c>
      <c r="F3111" s="2">
        <v>64.400000000000006</v>
      </c>
      <c r="G3111" s="2">
        <v>35.700000000000003</v>
      </c>
      <c r="H3111" s="2" t="s">
        <v>19</v>
      </c>
      <c r="I3111" s="2">
        <f t="shared" si="96"/>
        <v>1</v>
      </c>
      <c r="J3111" s="2" t="str">
        <f t="shared" si="97"/>
        <v/>
      </c>
      <c r="K3111" s="2">
        <v>2012</v>
      </c>
      <c r="L3111" s="2" t="s">
        <v>21</v>
      </c>
    </row>
    <row r="3112" spans="1:12" x14ac:dyDescent="0.2">
      <c r="A3112" s="1" t="s">
        <v>287</v>
      </c>
      <c r="B3112" s="2" t="s">
        <v>287</v>
      </c>
      <c r="C3112" s="2" t="s">
        <v>42</v>
      </c>
      <c r="D3112" s="2" t="s">
        <v>1801</v>
      </c>
      <c r="E3112" s="2" t="s">
        <v>1692</v>
      </c>
      <c r="F3112" s="2">
        <v>64.3</v>
      </c>
      <c r="G3112" s="2">
        <v>35.700000000000003</v>
      </c>
      <c r="H3112" s="2" t="s">
        <v>26</v>
      </c>
      <c r="I3112" s="2" t="str">
        <f t="shared" si="96"/>
        <v/>
      </c>
      <c r="J3112" s="2">
        <f t="shared" si="97"/>
        <v>1</v>
      </c>
      <c r="K3112" s="2">
        <v>1998</v>
      </c>
      <c r="L3112" s="2" t="s">
        <v>49</v>
      </c>
    </row>
    <row r="3113" spans="1:12" x14ac:dyDescent="0.2">
      <c r="A3113" s="1" t="s">
        <v>290</v>
      </c>
      <c r="B3113" s="2" t="s">
        <v>290</v>
      </c>
      <c r="C3113" s="2" t="s">
        <v>42</v>
      </c>
      <c r="D3113" s="2" t="s">
        <v>1032</v>
      </c>
      <c r="E3113" s="2" t="s">
        <v>395</v>
      </c>
      <c r="F3113" s="2">
        <v>64.3</v>
      </c>
      <c r="G3113" s="2">
        <v>35.700000000000003</v>
      </c>
      <c r="H3113" s="2" t="s">
        <v>19</v>
      </c>
      <c r="I3113" s="2">
        <f t="shared" si="96"/>
        <v>1</v>
      </c>
      <c r="J3113" s="2" t="str">
        <f t="shared" si="97"/>
        <v/>
      </c>
      <c r="K3113" s="2">
        <v>2005</v>
      </c>
      <c r="L3113" s="2" t="s">
        <v>77</v>
      </c>
    </row>
    <row r="3114" spans="1:12" x14ac:dyDescent="0.2">
      <c r="A3114" s="1" t="s">
        <v>79</v>
      </c>
      <c r="B3114" s="2" t="s">
        <v>153</v>
      </c>
      <c r="C3114" s="2" t="s">
        <v>15</v>
      </c>
      <c r="D3114" s="2" t="s">
        <v>234</v>
      </c>
      <c r="E3114" s="2" t="s">
        <v>144</v>
      </c>
      <c r="F3114" s="2">
        <v>64.3</v>
      </c>
      <c r="G3114" s="2">
        <v>35.700000000000003</v>
      </c>
      <c r="H3114" s="2" t="s">
        <v>26</v>
      </c>
      <c r="I3114" s="2" t="str">
        <f t="shared" si="96"/>
        <v/>
      </c>
      <c r="J3114" s="2">
        <f t="shared" si="97"/>
        <v>1</v>
      </c>
      <c r="K3114" s="2">
        <v>2014</v>
      </c>
      <c r="L3114" s="2" t="s">
        <v>21</v>
      </c>
    </row>
    <row r="3115" spans="1:12" x14ac:dyDescent="0.2">
      <c r="A3115" s="1" t="s">
        <v>223</v>
      </c>
      <c r="B3115" s="2" t="s">
        <v>4947</v>
      </c>
      <c r="C3115" s="2" t="s">
        <v>15</v>
      </c>
      <c r="D3115" s="2" t="s">
        <v>4948</v>
      </c>
      <c r="E3115" s="2" t="s">
        <v>4917</v>
      </c>
      <c r="F3115" s="2">
        <v>64.3</v>
      </c>
      <c r="G3115" s="2">
        <v>35.700000000000003</v>
      </c>
      <c r="H3115" s="2" t="s">
        <v>26</v>
      </c>
      <c r="I3115" s="2" t="str">
        <f t="shared" si="96"/>
        <v/>
      </c>
      <c r="J3115" s="2">
        <f t="shared" si="97"/>
        <v>1</v>
      </c>
      <c r="K3115" s="2">
        <v>2002</v>
      </c>
      <c r="L3115" s="2" t="s">
        <v>49</v>
      </c>
    </row>
    <row r="3116" spans="1:12" x14ac:dyDescent="0.2">
      <c r="A3116" s="1" t="s">
        <v>79</v>
      </c>
      <c r="B3116" s="2" t="s">
        <v>692</v>
      </c>
      <c r="C3116" s="2" t="s">
        <v>15</v>
      </c>
      <c r="D3116" s="2" t="s">
        <v>2462</v>
      </c>
      <c r="E3116" s="2" t="s">
        <v>2175</v>
      </c>
      <c r="F3116" s="2">
        <v>64.319999999999993</v>
      </c>
      <c r="G3116" s="2">
        <v>35.68</v>
      </c>
      <c r="H3116" s="2" t="s">
        <v>19</v>
      </c>
      <c r="I3116" s="2">
        <f t="shared" si="96"/>
        <v>1</v>
      </c>
      <c r="J3116" s="2" t="str">
        <f t="shared" si="97"/>
        <v/>
      </c>
      <c r="K3116" s="2">
        <v>2018</v>
      </c>
      <c r="L3116" s="2" t="s">
        <v>21</v>
      </c>
    </row>
    <row r="3117" spans="1:12" x14ac:dyDescent="0.2">
      <c r="A3117" s="1" t="s">
        <v>13</v>
      </c>
      <c r="B3117" s="2" t="s">
        <v>893</v>
      </c>
      <c r="C3117" s="2" t="s">
        <v>15</v>
      </c>
      <c r="D3117" s="2" t="s">
        <v>2413</v>
      </c>
      <c r="E3117" s="2" t="s">
        <v>2175</v>
      </c>
      <c r="F3117" s="2">
        <v>64.33</v>
      </c>
      <c r="G3117" s="2">
        <v>35.67</v>
      </c>
      <c r="H3117" s="2" t="s">
        <v>19</v>
      </c>
      <c r="I3117" s="2">
        <f t="shared" si="96"/>
        <v>1</v>
      </c>
      <c r="J3117" s="2" t="str">
        <f t="shared" si="97"/>
        <v/>
      </c>
      <c r="K3117" s="2">
        <v>2020</v>
      </c>
      <c r="L3117" s="2" t="s">
        <v>49</v>
      </c>
    </row>
    <row r="3118" spans="1:12" x14ac:dyDescent="0.2">
      <c r="A3118" s="1" t="s">
        <v>13</v>
      </c>
      <c r="B3118" s="2" t="s">
        <v>3562</v>
      </c>
      <c r="C3118" s="2" t="s">
        <v>15</v>
      </c>
      <c r="D3118" s="2" t="s">
        <v>3696</v>
      </c>
      <c r="E3118" s="2" t="s">
        <v>3438</v>
      </c>
      <c r="F3118" s="2">
        <v>64.33</v>
      </c>
      <c r="G3118" s="2">
        <v>35.67</v>
      </c>
      <c r="H3118" s="2" t="s">
        <v>26</v>
      </c>
      <c r="I3118" s="2" t="str">
        <f t="shared" si="96"/>
        <v/>
      </c>
      <c r="J3118" s="2">
        <f t="shared" si="97"/>
        <v>1</v>
      </c>
      <c r="K3118" s="2">
        <v>2018</v>
      </c>
      <c r="L3118" s="2" t="s">
        <v>21</v>
      </c>
    </row>
    <row r="3119" spans="1:12" x14ac:dyDescent="0.2">
      <c r="A3119" s="1" t="s">
        <v>40</v>
      </c>
      <c r="B3119" s="2" t="s">
        <v>3750</v>
      </c>
      <c r="C3119" s="2" t="s">
        <v>24</v>
      </c>
      <c r="D3119" s="2">
        <v>12000000</v>
      </c>
      <c r="E3119" s="2" t="s">
        <v>3438</v>
      </c>
      <c r="F3119" s="2">
        <v>64.34</v>
      </c>
      <c r="G3119" s="2">
        <v>35.659999999999997</v>
      </c>
      <c r="H3119" s="2" t="s">
        <v>19</v>
      </c>
      <c r="I3119" s="2">
        <f t="shared" si="96"/>
        <v>1</v>
      </c>
      <c r="J3119" s="2" t="str">
        <f t="shared" si="97"/>
        <v/>
      </c>
      <c r="K3119" s="2">
        <v>2018</v>
      </c>
      <c r="L3119" s="2" t="s">
        <v>21</v>
      </c>
    </row>
    <row r="3120" spans="1:12" x14ac:dyDescent="0.2">
      <c r="A3120" s="1" t="s">
        <v>242</v>
      </c>
      <c r="B3120" s="2" t="s">
        <v>684</v>
      </c>
      <c r="C3120" s="2" t="s">
        <v>15</v>
      </c>
      <c r="D3120" s="2" t="s">
        <v>4916</v>
      </c>
      <c r="E3120" s="2" t="s">
        <v>4917</v>
      </c>
      <c r="F3120" s="2">
        <v>64.349999999999994</v>
      </c>
      <c r="G3120" s="2">
        <v>35.65</v>
      </c>
      <c r="H3120" s="2" t="s">
        <v>19</v>
      </c>
      <c r="I3120" s="2">
        <f t="shared" si="96"/>
        <v>1</v>
      </c>
      <c r="J3120" s="2" t="str">
        <f t="shared" si="97"/>
        <v/>
      </c>
      <c r="K3120" s="2">
        <v>2020</v>
      </c>
      <c r="L3120" s="2" t="s">
        <v>49</v>
      </c>
    </row>
    <row r="3121" spans="1:12" x14ac:dyDescent="0.2">
      <c r="A3121" s="1" t="s">
        <v>13</v>
      </c>
      <c r="B3121" s="2" t="s">
        <v>889</v>
      </c>
      <c r="C3121" s="2" t="s">
        <v>15</v>
      </c>
      <c r="D3121" s="2" t="s">
        <v>2367</v>
      </c>
      <c r="E3121" s="2" t="s">
        <v>2175</v>
      </c>
      <c r="F3121" s="2">
        <v>64.349999999999994</v>
      </c>
      <c r="G3121" s="2">
        <v>35.65</v>
      </c>
      <c r="H3121" s="2" t="s">
        <v>19</v>
      </c>
      <c r="I3121" s="2">
        <f t="shared" si="96"/>
        <v>1</v>
      </c>
      <c r="J3121" s="2" t="str">
        <f t="shared" si="97"/>
        <v/>
      </c>
      <c r="K3121" s="2">
        <v>2020</v>
      </c>
      <c r="L3121" s="2" t="s">
        <v>49</v>
      </c>
    </row>
    <row r="3122" spans="1:12" x14ac:dyDescent="0.2">
      <c r="A3122" s="1" t="s">
        <v>91</v>
      </c>
      <c r="B3122" s="2" t="s">
        <v>3842</v>
      </c>
      <c r="C3122" s="2" t="s">
        <v>24</v>
      </c>
      <c r="D3122" s="4">
        <v>13500000</v>
      </c>
      <c r="E3122" s="2" t="s">
        <v>3438</v>
      </c>
      <c r="F3122" s="2">
        <v>64.349999999999994</v>
      </c>
      <c r="G3122" s="2">
        <v>35.65</v>
      </c>
      <c r="H3122" s="2" t="s">
        <v>19</v>
      </c>
      <c r="I3122" s="2">
        <f t="shared" si="96"/>
        <v>1</v>
      </c>
      <c r="J3122" s="2" t="str">
        <f t="shared" si="97"/>
        <v/>
      </c>
      <c r="K3122" s="2">
        <v>2014</v>
      </c>
      <c r="L3122" s="2" t="s">
        <v>49</v>
      </c>
    </row>
    <row r="3123" spans="1:12" x14ac:dyDescent="0.2">
      <c r="A3123" s="1" t="s">
        <v>13</v>
      </c>
      <c r="B3123" s="2" t="s">
        <v>758</v>
      </c>
      <c r="C3123" s="2" t="s">
        <v>15</v>
      </c>
      <c r="D3123" s="2" t="s">
        <v>2841</v>
      </c>
      <c r="E3123" s="2" t="s">
        <v>2175</v>
      </c>
      <c r="F3123" s="2">
        <v>64.38</v>
      </c>
      <c r="G3123" s="2">
        <v>35.619999999999997</v>
      </c>
      <c r="H3123" s="2" t="s">
        <v>19</v>
      </c>
      <c r="I3123" s="2">
        <f t="shared" si="96"/>
        <v>1</v>
      </c>
      <c r="J3123" s="2" t="str">
        <f t="shared" si="97"/>
        <v/>
      </c>
      <c r="K3123" s="2">
        <v>2016</v>
      </c>
      <c r="L3123" s="2" t="s">
        <v>21</v>
      </c>
    </row>
    <row r="3124" spans="1:12" x14ac:dyDescent="0.2">
      <c r="A3124" s="1" t="s">
        <v>205</v>
      </c>
      <c r="B3124" s="2" t="s">
        <v>235</v>
      </c>
      <c r="C3124" s="2" t="s">
        <v>24</v>
      </c>
      <c r="D3124" s="4">
        <v>59100000</v>
      </c>
      <c r="E3124" s="2" t="s">
        <v>144</v>
      </c>
      <c r="F3124" s="2">
        <v>64.400000000000006</v>
      </c>
      <c r="G3124" s="2">
        <v>35.6</v>
      </c>
      <c r="H3124" s="2" t="s">
        <v>26</v>
      </c>
      <c r="I3124" s="2" t="str">
        <f t="shared" si="96"/>
        <v/>
      </c>
      <c r="J3124" s="2">
        <f t="shared" si="97"/>
        <v>1</v>
      </c>
      <c r="K3124" s="2">
        <v>2006</v>
      </c>
      <c r="L3124" s="2" t="s">
        <v>21</v>
      </c>
    </row>
    <row r="3125" spans="1:12" x14ac:dyDescent="0.2">
      <c r="A3125" s="1" t="s">
        <v>205</v>
      </c>
      <c r="B3125" s="2" t="s">
        <v>1581</v>
      </c>
      <c r="C3125" s="2" t="s">
        <v>24</v>
      </c>
      <c r="D3125" s="4">
        <v>360000000</v>
      </c>
      <c r="E3125" s="2" t="s">
        <v>3438</v>
      </c>
      <c r="F3125" s="2">
        <v>64.400000000000006</v>
      </c>
      <c r="G3125" s="2">
        <v>35.6</v>
      </c>
      <c r="H3125" s="2" t="s">
        <v>19</v>
      </c>
      <c r="I3125" s="2">
        <f t="shared" si="96"/>
        <v>1</v>
      </c>
      <c r="J3125" s="2" t="str">
        <f t="shared" si="97"/>
        <v/>
      </c>
      <c r="K3125" s="2">
        <v>2012</v>
      </c>
      <c r="L3125" s="2" t="s">
        <v>21</v>
      </c>
    </row>
    <row r="3126" spans="1:12" x14ac:dyDescent="0.2">
      <c r="A3126" s="1" t="s">
        <v>22</v>
      </c>
      <c r="B3126" s="2" t="s">
        <v>3477</v>
      </c>
      <c r="C3126" s="2" t="s">
        <v>15</v>
      </c>
      <c r="D3126" s="2" t="s">
        <v>4615</v>
      </c>
      <c r="E3126" s="2" t="s">
        <v>3438</v>
      </c>
      <c r="F3126" s="2">
        <v>64.5</v>
      </c>
      <c r="G3126" s="2">
        <v>35.6</v>
      </c>
      <c r="H3126" s="2" t="s">
        <v>19</v>
      </c>
      <c r="I3126" s="2">
        <f t="shared" si="96"/>
        <v>1</v>
      </c>
      <c r="J3126" s="2" t="str">
        <f t="shared" si="97"/>
        <v/>
      </c>
      <c r="K3126" s="2">
        <v>2004</v>
      </c>
      <c r="L3126" s="2" t="s">
        <v>49</v>
      </c>
    </row>
    <row r="3127" spans="1:12" x14ac:dyDescent="0.2">
      <c r="A3127" s="1" t="s">
        <v>83</v>
      </c>
      <c r="B3127" s="2" t="s">
        <v>84</v>
      </c>
      <c r="C3127" s="2" t="s">
        <v>24</v>
      </c>
      <c r="D3127" s="4">
        <v>89900000</v>
      </c>
      <c r="E3127" s="2" t="s">
        <v>1811</v>
      </c>
      <c r="F3127" s="2">
        <v>64.400000000000006</v>
      </c>
      <c r="G3127" s="2">
        <v>35.6</v>
      </c>
      <c r="H3127" s="2" t="s">
        <v>26</v>
      </c>
      <c r="I3127" s="2" t="str">
        <f t="shared" si="96"/>
        <v/>
      </c>
      <c r="J3127" s="2">
        <f t="shared" si="97"/>
        <v>1</v>
      </c>
      <c r="K3127" s="2">
        <v>1998</v>
      </c>
      <c r="L3127" s="2" t="s">
        <v>49</v>
      </c>
    </row>
    <row r="3128" spans="1:12" x14ac:dyDescent="0.2">
      <c r="A3128" s="1" t="s">
        <v>52</v>
      </c>
      <c r="B3128" s="2" t="s">
        <v>2164</v>
      </c>
      <c r="C3128" s="2" t="s">
        <v>24</v>
      </c>
      <c r="D3128" s="4">
        <v>81100000</v>
      </c>
      <c r="E3128" s="2" t="s">
        <v>3438</v>
      </c>
      <c r="F3128" s="2">
        <v>64.400000000000006</v>
      </c>
      <c r="G3128" s="2">
        <v>35.6</v>
      </c>
      <c r="H3128" s="2" t="s">
        <v>19</v>
      </c>
      <c r="I3128" s="2">
        <f t="shared" si="96"/>
        <v>1</v>
      </c>
      <c r="J3128" s="2" t="str">
        <f t="shared" si="97"/>
        <v/>
      </c>
      <c r="K3128" s="2">
        <v>2010</v>
      </c>
      <c r="L3128" s="2" t="s">
        <v>21</v>
      </c>
    </row>
    <row r="3129" spans="1:12" x14ac:dyDescent="0.2">
      <c r="A3129" s="1" t="s">
        <v>52</v>
      </c>
      <c r="B3129" s="2" t="s">
        <v>4049</v>
      </c>
      <c r="C3129" s="2" t="s">
        <v>15</v>
      </c>
      <c r="D3129" s="2" t="s">
        <v>4623</v>
      </c>
      <c r="E3129" s="2" t="s">
        <v>3438</v>
      </c>
      <c r="F3129" s="2">
        <v>64.400000000000006</v>
      </c>
      <c r="G3129" s="2">
        <v>35.6</v>
      </c>
      <c r="H3129" s="2" t="s">
        <v>26</v>
      </c>
      <c r="I3129" s="2" t="str">
        <f t="shared" si="96"/>
        <v/>
      </c>
      <c r="J3129" s="2">
        <f t="shared" si="97"/>
        <v>1</v>
      </c>
      <c r="K3129" s="2">
        <v>2004</v>
      </c>
      <c r="L3129" s="2" t="s">
        <v>49</v>
      </c>
    </row>
    <row r="3130" spans="1:12" x14ac:dyDescent="0.2">
      <c r="A3130" s="1" t="s">
        <v>108</v>
      </c>
      <c r="B3130" s="2" t="s">
        <v>3832</v>
      </c>
      <c r="C3130" s="2" t="s">
        <v>15</v>
      </c>
      <c r="D3130" s="2" t="s">
        <v>3833</v>
      </c>
      <c r="E3130" s="2" t="s">
        <v>3438</v>
      </c>
      <c r="F3130" s="2">
        <v>64.400000000000006</v>
      </c>
      <c r="G3130" s="2">
        <v>35.6</v>
      </c>
      <c r="H3130" s="2" t="s">
        <v>26</v>
      </c>
      <c r="I3130" s="2" t="str">
        <f t="shared" si="96"/>
        <v/>
      </c>
      <c r="J3130" s="2">
        <f t="shared" si="97"/>
        <v>1</v>
      </c>
      <c r="K3130" s="2">
        <v>2017</v>
      </c>
      <c r="L3130" s="2" t="s">
        <v>36</v>
      </c>
    </row>
    <row r="3131" spans="1:12" x14ac:dyDescent="0.2">
      <c r="A3131" s="1" t="s">
        <v>280</v>
      </c>
      <c r="B3131" s="2" t="s">
        <v>3476</v>
      </c>
      <c r="C3131" s="2" t="s">
        <v>24</v>
      </c>
      <c r="D3131" s="4">
        <v>79000000</v>
      </c>
      <c r="E3131" s="2" t="s">
        <v>3438</v>
      </c>
      <c r="F3131" s="2">
        <v>64.41</v>
      </c>
      <c r="G3131" s="2">
        <v>35.590000000000003</v>
      </c>
      <c r="H3131" s="2" t="s">
        <v>26</v>
      </c>
      <c r="I3131" s="2" t="str">
        <f t="shared" si="96"/>
        <v/>
      </c>
      <c r="J3131" s="2">
        <f t="shared" si="97"/>
        <v>1</v>
      </c>
      <c r="K3131" s="2">
        <v>2001</v>
      </c>
      <c r="L3131" s="2" t="s">
        <v>36</v>
      </c>
    </row>
    <row r="3132" spans="1:12" x14ac:dyDescent="0.2">
      <c r="A3132" s="1" t="s">
        <v>978</v>
      </c>
      <c r="B3132" s="2" t="s">
        <v>979</v>
      </c>
      <c r="C3132" s="2" t="s">
        <v>15</v>
      </c>
      <c r="D3132" s="2" t="s">
        <v>2857</v>
      </c>
      <c r="E3132" s="2" t="s">
        <v>2175</v>
      </c>
      <c r="F3132" s="2">
        <v>64.41</v>
      </c>
      <c r="G3132" s="2">
        <v>35.590000000000003</v>
      </c>
      <c r="H3132" s="2" t="s">
        <v>19</v>
      </c>
      <c r="I3132" s="2">
        <f t="shared" si="96"/>
        <v>1</v>
      </c>
      <c r="J3132" s="2" t="str">
        <f t="shared" si="97"/>
        <v/>
      </c>
      <c r="K3132" s="2">
        <v>2016</v>
      </c>
      <c r="L3132" s="2" t="s">
        <v>21</v>
      </c>
    </row>
    <row r="3133" spans="1:12" x14ac:dyDescent="0.2">
      <c r="A3133" s="1" t="s">
        <v>374</v>
      </c>
      <c r="B3133" s="2" t="s">
        <v>4041</v>
      </c>
      <c r="C3133" s="2" t="s">
        <v>24</v>
      </c>
      <c r="D3133" s="4">
        <v>2100000</v>
      </c>
      <c r="E3133" s="2" t="s">
        <v>3438</v>
      </c>
      <c r="F3133" s="2">
        <v>63.44</v>
      </c>
      <c r="G3133" s="2">
        <v>35.56</v>
      </c>
      <c r="H3133" s="2" t="s">
        <v>19</v>
      </c>
      <c r="I3133" s="2">
        <f t="shared" si="96"/>
        <v>1</v>
      </c>
      <c r="J3133" s="2" t="str">
        <f t="shared" si="97"/>
        <v/>
      </c>
      <c r="K3133" s="2">
        <v>2016</v>
      </c>
      <c r="L3133" s="2" t="s">
        <v>49</v>
      </c>
    </row>
    <row r="3134" spans="1:12" x14ac:dyDescent="0.2">
      <c r="A3134" s="1" t="s">
        <v>91</v>
      </c>
      <c r="B3134" s="2" t="s">
        <v>3774</v>
      </c>
      <c r="C3134" s="2" t="s">
        <v>15</v>
      </c>
      <c r="D3134" s="2" t="s">
        <v>4475</v>
      </c>
      <c r="E3134" s="2" t="s">
        <v>3438</v>
      </c>
      <c r="F3134" s="2">
        <v>64.44</v>
      </c>
      <c r="G3134" s="2">
        <v>35.56</v>
      </c>
      <c r="H3134" s="2" t="s">
        <v>26</v>
      </c>
      <c r="I3134" s="2" t="str">
        <f t="shared" si="96"/>
        <v/>
      </c>
      <c r="J3134" s="2">
        <f t="shared" si="97"/>
        <v>1</v>
      </c>
      <c r="K3134" s="2">
        <v>2007</v>
      </c>
      <c r="L3134" s="2" t="s">
        <v>36</v>
      </c>
    </row>
    <row r="3135" spans="1:12" x14ac:dyDescent="0.2">
      <c r="A3135" s="1" t="s">
        <v>108</v>
      </c>
      <c r="B3135" s="2" t="s">
        <v>3894</v>
      </c>
      <c r="C3135" s="2" t="s">
        <v>24</v>
      </c>
      <c r="D3135" s="4">
        <v>80000000</v>
      </c>
      <c r="E3135" s="2" t="s">
        <v>3438</v>
      </c>
      <c r="F3135" s="2">
        <v>64.44</v>
      </c>
      <c r="G3135" s="2">
        <v>35.56</v>
      </c>
      <c r="H3135" s="2" t="s">
        <v>19</v>
      </c>
      <c r="I3135" s="2">
        <f t="shared" si="96"/>
        <v>1</v>
      </c>
      <c r="J3135" s="2" t="str">
        <f t="shared" si="97"/>
        <v/>
      </c>
      <c r="K3135" s="2">
        <v>2016</v>
      </c>
      <c r="L3135" s="2" t="s">
        <v>21</v>
      </c>
    </row>
    <row r="3136" spans="1:12" x14ac:dyDescent="0.2">
      <c r="A3136" s="1" t="s">
        <v>91</v>
      </c>
      <c r="B3136" s="2" t="s">
        <v>3449</v>
      </c>
      <c r="C3136" s="2" t="s">
        <v>15</v>
      </c>
      <c r="D3136" s="2" t="s">
        <v>3594</v>
      </c>
      <c r="E3136" s="2" t="s">
        <v>3438</v>
      </c>
      <c r="F3136" s="2">
        <v>64.45</v>
      </c>
      <c r="G3136" s="2">
        <v>35.549999999999997</v>
      </c>
      <c r="H3136" s="2" t="s">
        <v>26</v>
      </c>
      <c r="I3136" s="2" t="str">
        <f t="shared" si="96"/>
        <v/>
      </c>
      <c r="J3136" s="2">
        <f t="shared" si="97"/>
        <v>1</v>
      </c>
      <c r="K3136" s="2">
        <v>2020</v>
      </c>
      <c r="L3136" s="2" t="s">
        <v>49</v>
      </c>
    </row>
    <row r="3137" spans="1:12" x14ac:dyDescent="0.2">
      <c r="A3137" s="1" t="s">
        <v>180</v>
      </c>
      <c r="B3137" s="2" t="s">
        <v>596</v>
      </c>
      <c r="C3137" s="2" t="s">
        <v>15</v>
      </c>
      <c r="D3137" s="2" t="s">
        <v>2259</v>
      </c>
      <c r="E3137" s="2" t="s">
        <v>2175</v>
      </c>
      <c r="F3137" s="2">
        <v>64.45</v>
      </c>
      <c r="G3137" s="2">
        <v>35.549999999999997</v>
      </c>
      <c r="H3137" s="2" t="s">
        <v>19</v>
      </c>
      <c r="I3137" s="2">
        <f t="shared" si="96"/>
        <v>1</v>
      </c>
      <c r="J3137" s="2" t="str">
        <f t="shared" si="97"/>
        <v/>
      </c>
      <c r="K3137" s="2">
        <v>2020</v>
      </c>
      <c r="L3137" s="2" t="s">
        <v>21</v>
      </c>
    </row>
    <row r="3138" spans="1:12" x14ac:dyDescent="0.2">
      <c r="A3138" s="1" t="s">
        <v>91</v>
      </c>
      <c r="B3138" s="2" t="s">
        <v>2137</v>
      </c>
      <c r="C3138" s="2" t="s">
        <v>24</v>
      </c>
      <c r="D3138" s="2">
        <v>163000000</v>
      </c>
      <c r="E3138" s="2" t="s">
        <v>3438</v>
      </c>
      <c r="F3138" s="2">
        <v>64.459999999999994</v>
      </c>
      <c r="G3138" s="2">
        <v>35.54</v>
      </c>
      <c r="H3138" s="2" t="s">
        <v>19</v>
      </c>
      <c r="I3138" s="2">
        <f t="shared" ref="I3138:I3201" si="98" xml:space="preserve"> IF(H3138="Pass", 1, "")</f>
        <v>1</v>
      </c>
      <c r="J3138" s="2" t="str">
        <f t="shared" ref="J3138:J3201" si="99" xml:space="preserve"> IF(H3138="Fail", 1, "")</f>
        <v/>
      </c>
      <c r="K3138" s="2">
        <v>2020</v>
      </c>
      <c r="L3138" s="2" t="s">
        <v>21</v>
      </c>
    </row>
    <row r="3139" spans="1:12" x14ac:dyDescent="0.2">
      <c r="A3139" s="1" t="s">
        <v>13</v>
      </c>
      <c r="B3139" s="2" t="s">
        <v>5724</v>
      </c>
      <c r="C3139" s="2" t="s">
        <v>24</v>
      </c>
      <c r="D3139" s="4">
        <v>850000000</v>
      </c>
      <c r="E3139" s="2" t="s">
        <v>5690</v>
      </c>
      <c r="F3139" s="2">
        <v>64.48</v>
      </c>
      <c r="G3139" s="2">
        <v>35.520000000000003</v>
      </c>
      <c r="H3139" s="2" t="s">
        <v>19</v>
      </c>
      <c r="I3139" s="2">
        <f t="shared" si="98"/>
        <v>1</v>
      </c>
      <c r="J3139" s="2" t="str">
        <f t="shared" si="99"/>
        <v/>
      </c>
      <c r="K3139" s="2">
        <v>2016</v>
      </c>
      <c r="L3139" s="2" t="s">
        <v>49</v>
      </c>
    </row>
    <row r="3140" spans="1:12" x14ac:dyDescent="0.2">
      <c r="A3140" s="1" t="s">
        <v>280</v>
      </c>
      <c r="B3140" s="2" t="s">
        <v>3470</v>
      </c>
      <c r="C3140" s="2" t="s">
        <v>24</v>
      </c>
      <c r="D3140" s="2">
        <v>70000000</v>
      </c>
      <c r="E3140" s="2" t="s">
        <v>3438</v>
      </c>
      <c r="F3140" s="2">
        <v>67.489999999999995</v>
      </c>
      <c r="G3140" s="2">
        <v>35.51</v>
      </c>
      <c r="H3140" s="2" t="s">
        <v>2520</v>
      </c>
      <c r="I3140" s="2">
        <f t="shared" si="98"/>
        <v>1</v>
      </c>
      <c r="J3140" s="2" t="str">
        <f t="shared" si="99"/>
        <v/>
      </c>
      <c r="K3140" s="2">
        <v>2018</v>
      </c>
      <c r="L3140" s="2" t="s">
        <v>21</v>
      </c>
    </row>
    <row r="3141" spans="1:12" x14ac:dyDescent="0.2">
      <c r="A3141" s="1" t="s">
        <v>220</v>
      </c>
      <c r="B3141" s="2" t="s">
        <v>3511</v>
      </c>
      <c r="C3141" s="2" t="s">
        <v>24</v>
      </c>
      <c r="D3141" s="4">
        <v>10650000</v>
      </c>
      <c r="E3141" s="2" t="s">
        <v>3438</v>
      </c>
      <c r="F3141" s="2">
        <v>64.489999999999995</v>
      </c>
      <c r="G3141" s="2">
        <v>35.51</v>
      </c>
      <c r="H3141" s="2" t="s">
        <v>19</v>
      </c>
      <c r="I3141" s="2">
        <f t="shared" si="98"/>
        <v>1</v>
      </c>
      <c r="J3141" s="2" t="str">
        <f t="shared" si="99"/>
        <v/>
      </c>
      <c r="K3141" s="2">
        <v>2016</v>
      </c>
      <c r="L3141" s="2" t="s">
        <v>21</v>
      </c>
    </row>
    <row r="3142" spans="1:12" x14ac:dyDescent="0.2">
      <c r="A3142" s="1" t="s">
        <v>205</v>
      </c>
      <c r="B3142" s="2" t="s">
        <v>1632</v>
      </c>
      <c r="C3142" s="2" t="s">
        <v>15</v>
      </c>
      <c r="D3142" s="2" t="s">
        <v>1924</v>
      </c>
      <c r="E3142" s="2" t="s">
        <v>1811</v>
      </c>
      <c r="F3142" s="2">
        <v>64.5</v>
      </c>
      <c r="G3142" s="2">
        <v>35.5</v>
      </c>
      <c r="H3142" s="2" t="s">
        <v>26</v>
      </c>
      <c r="I3142" s="2" t="str">
        <f t="shared" si="98"/>
        <v/>
      </c>
      <c r="J3142" s="2">
        <f t="shared" si="99"/>
        <v>1</v>
      </c>
      <c r="K3142" s="2">
        <v>1998</v>
      </c>
      <c r="L3142" s="2" t="s">
        <v>49</v>
      </c>
    </row>
    <row r="3143" spans="1:12" x14ac:dyDescent="0.2">
      <c r="A3143" s="1" t="s">
        <v>205</v>
      </c>
      <c r="B3143" s="2" t="s">
        <v>2152</v>
      </c>
      <c r="C3143" s="2" t="s">
        <v>15</v>
      </c>
      <c r="D3143" s="2" t="s">
        <v>4525</v>
      </c>
      <c r="E3143" s="2" t="s">
        <v>3438</v>
      </c>
      <c r="F3143" s="2">
        <v>64.5</v>
      </c>
      <c r="G3143" s="2">
        <v>35.5</v>
      </c>
      <c r="H3143" s="2" t="s">
        <v>26</v>
      </c>
      <c r="I3143" s="2" t="str">
        <f t="shared" si="98"/>
        <v/>
      </c>
      <c r="J3143" s="2">
        <f t="shared" si="99"/>
        <v>1</v>
      </c>
      <c r="K3143" s="2">
        <v>2006</v>
      </c>
      <c r="L3143" s="2" t="s">
        <v>49</v>
      </c>
    </row>
    <row r="3144" spans="1:12" x14ac:dyDescent="0.2">
      <c r="A3144" s="1" t="s">
        <v>60</v>
      </c>
      <c r="B3144" s="2" t="s">
        <v>1483</v>
      </c>
      <c r="C3144" s="2" t="s">
        <v>15</v>
      </c>
      <c r="D3144" s="2" t="s">
        <v>5619</v>
      </c>
      <c r="E3144" s="2" t="s">
        <v>4991</v>
      </c>
      <c r="F3144" s="2">
        <v>64.5</v>
      </c>
      <c r="G3144" s="2">
        <v>35.5</v>
      </c>
      <c r="H3144" s="2" t="s">
        <v>26</v>
      </c>
      <c r="I3144" s="2" t="str">
        <f t="shared" si="98"/>
        <v/>
      </c>
      <c r="J3144" s="2">
        <f t="shared" si="99"/>
        <v>1</v>
      </c>
      <c r="K3144" s="2">
        <v>2000</v>
      </c>
      <c r="L3144" s="2" t="s">
        <v>21</v>
      </c>
    </row>
    <row r="3145" spans="1:12" x14ac:dyDescent="0.2">
      <c r="A3145" s="1" t="s">
        <v>13</v>
      </c>
      <c r="B3145" s="2" t="s">
        <v>891</v>
      </c>
      <c r="C3145" s="2" t="s">
        <v>15</v>
      </c>
      <c r="D3145" s="2" t="s">
        <v>1207</v>
      </c>
      <c r="E3145" s="2" t="s">
        <v>395</v>
      </c>
      <c r="F3145" s="2">
        <v>64.5</v>
      </c>
      <c r="G3145" s="2">
        <v>35.5</v>
      </c>
      <c r="H3145" s="2" t="s">
        <v>19</v>
      </c>
      <c r="I3145" s="2">
        <f t="shared" si="98"/>
        <v>1</v>
      </c>
      <c r="J3145" s="2" t="str">
        <f t="shared" si="99"/>
        <v/>
      </c>
      <c r="K3145" s="2">
        <v>2002</v>
      </c>
      <c r="L3145" s="2" t="s">
        <v>21</v>
      </c>
    </row>
    <row r="3146" spans="1:12" x14ac:dyDescent="0.2">
      <c r="A3146" s="1" t="s">
        <v>22</v>
      </c>
      <c r="B3146" s="2" t="s">
        <v>1606</v>
      </c>
      <c r="C3146" s="2" t="s">
        <v>15</v>
      </c>
      <c r="D3146" s="2" t="s">
        <v>1622</v>
      </c>
      <c r="E3146" s="2" t="s">
        <v>1601</v>
      </c>
      <c r="F3146" s="2">
        <v>64.5</v>
      </c>
      <c r="G3146" s="2">
        <v>35.5</v>
      </c>
      <c r="H3146" s="2" t="s">
        <v>26</v>
      </c>
      <c r="I3146" s="2" t="str">
        <f t="shared" si="98"/>
        <v/>
      </c>
      <c r="J3146" s="2">
        <f t="shared" si="99"/>
        <v>1</v>
      </c>
      <c r="K3146" s="2">
        <v>1996</v>
      </c>
      <c r="L3146" s="2" t="s">
        <v>21</v>
      </c>
    </row>
    <row r="3147" spans="1:12" x14ac:dyDescent="0.2">
      <c r="A3147" s="1" t="s">
        <v>22</v>
      </c>
      <c r="B3147" s="2" t="s">
        <v>3505</v>
      </c>
      <c r="C3147" s="2" t="s">
        <v>24</v>
      </c>
      <c r="D3147" s="4">
        <v>2830000</v>
      </c>
      <c r="E3147" s="2" t="s">
        <v>3438</v>
      </c>
      <c r="F3147" s="2">
        <v>64.5</v>
      </c>
      <c r="G3147" s="2">
        <v>35.5</v>
      </c>
      <c r="H3147" s="2" t="s">
        <v>26</v>
      </c>
      <c r="I3147" s="2" t="str">
        <f t="shared" si="98"/>
        <v/>
      </c>
      <c r="J3147" s="2">
        <f t="shared" si="99"/>
        <v>1</v>
      </c>
      <c r="K3147" s="2">
        <v>1994</v>
      </c>
      <c r="L3147" s="2" t="s">
        <v>21</v>
      </c>
    </row>
    <row r="3148" spans="1:12" x14ac:dyDescent="0.2">
      <c r="A3148" s="1" t="s">
        <v>296</v>
      </c>
      <c r="B3148" s="2" t="s">
        <v>619</v>
      </c>
      <c r="C3148" s="2" t="s">
        <v>15</v>
      </c>
      <c r="D3148" s="2" t="s">
        <v>1407</v>
      </c>
      <c r="E3148" s="2" t="s">
        <v>395</v>
      </c>
      <c r="F3148" s="2">
        <v>64.5</v>
      </c>
      <c r="G3148" s="2">
        <v>35.5</v>
      </c>
      <c r="H3148" s="2" t="s">
        <v>19</v>
      </c>
      <c r="I3148" s="2">
        <f t="shared" si="98"/>
        <v>1</v>
      </c>
      <c r="J3148" s="2" t="str">
        <f t="shared" si="99"/>
        <v/>
      </c>
      <c r="K3148" s="2">
        <v>1996</v>
      </c>
      <c r="L3148" s="2" t="s">
        <v>21</v>
      </c>
    </row>
    <row r="3149" spans="1:12" x14ac:dyDescent="0.2">
      <c r="A3149" s="1" t="s">
        <v>296</v>
      </c>
      <c r="B3149" s="2" t="s">
        <v>619</v>
      </c>
      <c r="C3149" s="2" t="s">
        <v>15</v>
      </c>
      <c r="D3149" s="2" t="s">
        <v>2606</v>
      </c>
      <c r="E3149" s="2" t="s">
        <v>2175</v>
      </c>
      <c r="F3149" s="2">
        <v>64.5</v>
      </c>
      <c r="G3149" s="2">
        <v>35.5</v>
      </c>
      <c r="H3149" s="2" t="s">
        <v>19</v>
      </c>
      <c r="I3149" s="2">
        <f t="shared" si="98"/>
        <v>1</v>
      </c>
      <c r="J3149" s="2" t="str">
        <f t="shared" si="99"/>
        <v/>
      </c>
      <c r="K3149" s="2">
        <v>2018</v>
      </c>
      <c r="L3149" s="2" t="s">
        <v>21</v>
      </c>
    </row>
    <row r="3150" spans="1:12" x14ac:dyDescent="0.2">
      <c r="A3150" s="1" t="s">
        <v>91</v>
      </c>
      <c r="B3150" s="2" t="s">
        <v>2521</v>
      </c>
      <c r="C3150" s="2" t="s">
        <v>15</v>
      </c>
      <c r="D3150" s="2" t="s">
        <v>3118</v>
      </c>
      <c r="E3150" s="2" t="s">
        <v>2175</v>
      </c>
      <c r="F3150" s="2">
        <v>64.5</v>
      </c>
      <c r="G3150" s="2">
        <v>35.5</v>
      </c>
      <c r="H3150" s="2" t="s">
        <v>19</v>
      </c>
      <c r="I3150" s="2">
        <f t="shared" si="98"/>
        <v>1</v>
      </c>
      <c r="J3150" s="2" t="str">
        <f t="shared" si="99"/>
        <v/>
      </c>
      <c r="K3150" s="2">
        <v>2003</v>
      </c>
      <c r="L3150" s="2" t="s">
        <v>36</v>
      </c>
    </row>
    <row r="3151" spans="1:12" x14ac:dyDescent="0.2">
      <c r="A3151" s="1" t="s">
        <v>32</v>
      </c>
      <c r="B3151" s="2" t="s">
        <v>4521</v>
      </c>
      <c r="C3151" s="2" t="s">
        <v>15</v>
      </c>
      <c r="D3151" s="2" t="s">
        <v>5606</v>
      </c>
      <c r="E3151" s="2" t="s">
        <v>4991</v>
      </c>
      <c r="F3151" s="2">
        <v>64.5</v>
      </c>
      <c r="G3151" s="2">
        <v>35.5</v>
      </c>
      <c r="H3151" s="2" t="s">
        <v>26</v>
      </c>
      <c r="I3151" s="2" t="str">
        <f t="shared" si="98"/>
        <v/>
      </c>
      <c r="J3151" s="2">
        <f t="shared" si="99"/>
        <v>1</v>
      </c>
      <c r="K3151" s="2">
        <v>2000</v>
      </c>
      <c r="L3151" s="2" t="s">
        <v>21</v>
      </c>
    </row>
    <row r="3152" spans="1:12" x14ac:dyDescent="0.2">
      <c r="A3152" s="1" t="s">
        <v>23</v>
      </c>
      <c r="B3152" s="2" t="s">
        <v>23</v>
      </c>
      <c r="C3152" s="2" t="s">
        <v>1481</v>
      </c>
      <c r="D3152" s="2" t="s">
        <v>2838</v>
      </c>
      <c r="E3152" s="2" t="s">
        <v>2175</v>
      </c>
      <c r="F3152" s="2">
        <v>64.5</v>
      </c>
      <c r="G3152" s="2">
        <v>35.5</v>
      </c>
      <c r="H3152" s="2" t="s">
        <v>19</v>
      </c>
      <c r="I3152" s="2">
        <f t="shared" si="98"/>
        <v>1</v>
      </c>
      <c r="J3152" s="2" t="str">
        <f t="shared" si="99"/>
        <v/>
      </c>
      <c r="K3152" s="2">
        <v>2016</v>
      </c>
      <c r="L3152" s="2" t="s">
        <v>21</v>
      </c>
    </row>
    <row r="3153" spans="1:12" x14ac:dyDescent="0.2">
      <c r="A3153" s="1" t="s">
        <v>111</v>
      </c>
      <c r="B3153" s="2" t="s">
        <v>3871</v>
      </c>
      <c r="C3153" s="2" t="s">
        <v>24</v>
      </c>
      <c r="D3153" s="4">
        <v>64000000</v>
      </c>
      <c r="E3153" s="2" t="s">
        <v>3438</v>
      </c>
      <c r="F3153" s="2">
        <v>64.5</v>
      </c>
      <c r="G3153" s="2">
        <v>35.5</v>
      </c>
      <c r="H3153" s="2" t="s">
        <v>19</v>
      </c>
      <c r="I3153" s="2">
        <f t="shared" si="98"/>
        <v>1</v>
      </c>
      <c r="J3153" s="2" t="str">
        <f t="shared" si="99"/>
        <v/>
      </c>
      <c r="K3153" s="2">
        <v>2006</v>
      </c>
      <c r="L3153" s="2" t="s">
        <v>21</v>
      </c>
    </row>
    <row r="3154" spans="1:12" x14ac:dyDescent="0.2">
      <c r="A3154" s="1" t="s">
        <v>45</v>
      </c>
      <c r="B3154" s="2" t="s">
        <v>879</v>
      </c>
      <c r="C3154" s="2" t="s">
        <v>42</v>
      </c>
      <c r="D3154" s="2" t="s">
        <v>1200</v>
      </c>
      <c r="E3154" s="2" t="s">
        <v>395</v>
      </c>
      <c r="F3154" s="2">
        <v>64.5</v>
      </c>
      <c r="G3154" s="2">
        <v>35.5</v>
      </c>
      <c r="H3154" s="2" t="s">
        <v>19</v>
      </c>
      <c r="I3154" s="2">
        <f t="shared" si="98"/>
        <v>1</v>
      </c>
      <c r="J3154" s="2" t="str">
        <f t="shared" si="99"/>
        <v/>
      </c>
      <c r="K3154" s="2">
        <v>2002</v>
      </c>
      <c r="L3154" s="2" t="s">
        <v>21</v>
      </c>
    </row>
    <row r="3155" spans="1:12" x14ac:dyDescent="0.2">
      <c r="A3155" s="1" t="s">
        <v>22</v>
      </c>
      <c r="B3155" s="2" t="s">
        <v>5723</v>
      </c>
      <c r="C3155" s="2" t="s">
        <v>24</v>
      </c>
      <c r="D3155" s="4">
        <v>950000000</v>
      </c>
      <c r="E3155" s="2" t="s">
        <v>5690</v>
      </c>
      <c r="F3155" s="2">
        <v>64.510000000000005</v>
      </c>
      <c r="G3155" s="2">
        <v>35.49</v>
      </c>
      <c r="H3155" s="2" t="s">
        <v>19</v>
      </c>
      <c r="I3155" s="2">
        <f t="shared" si="98"/>
        <v>1</v>
      </c>
      <c r="J3155" s="2" t="str">
        <f t="shared" si="99"/>
        <v/>
      </c>
      <c r="K3155" s="2">
        <v>2016</v>
      </c>
      <c r="L3155" s="2" t="s">
        <v>49</v>
      </c>
    </row>
    <row r="3156" spans="1:12" x14ac:dyDescent="0.2">
      <c r="A3156" s="1" t="s">
        <v>111</v>
      </c>
      <c r="B3156" s="2" t="s">
        <v>1332</v>
      </c>
      <c r="C3156" s="2" t="s">
        <v>15</v>
      </c>
      <c r="D3156" s="2" t="s">
        <v>2835</v>
      </c>
      <c r="E3156" s="2" t="s">
        <v>2175</v>
      </c>
      <c r="F3156" s="2">
        <v>64.510000000000005</v>
      </c>
      <c r="G3156" s="2">
        <v>35.49</v>
      </c>
      <c r="H3156" s="2" t="s">
        <v>19</v>
      </c>
      <c r="I3156" s="2">
        <f t="shared" si="98"/>
        <v>1</v>
      </c>
      <c r="J3156" s="2" t="str">
        <f t="shared" si="99"/>
        <v/>
      </c>
      <c r="K3156" s="2">
        <v>2016</v>
      </c>
      <c r="L3156" s="2" t="s">
        <v>21</v>
      </c>
    </row>
    <row r="3157" spans="1:12" x14ac:dyDescent="0.2">
      <c r="A3157" s="1" t="s">
        <v>141</v>
      </c>
      <c r="B3157" s="2" t="s">
        <v>5146</v>
      </c>
      <c r="C3157" s="2" t="s">
        <v>15</v>
      </c>
      <c r="D3157" s="2" t="s">
        <v>5147</v>
      </c>
      <c r="E3157" s="2" t="s">
        <v>4991</v>
      </c>
      <c r="F3157" s="2">
        <v>64.53</v>
      </c>
      <c r="G3157" s="2">
        <v>35.47</v>
      </c>
      <c r="H3157" s="2" t="s">
        <v>26</v>
      </c>
      <c r="I3157" s="2" t="str">
        <f t="shared" si="98"/>
        <v/>
      </c>
      <c r="J3157" s="2">
        <f t="shared" si="99"/>
        <v>1</v>
      </c>
      <c r="K3157" s="2">
        <v>2018</v>
      </c>
      <c r="L3157" s="2" t="s">
        <v>21</v>
      </c>
    </row>
    <row r="3158" spans="1:12" x14ac:dyDescent="0.2">
      <c r="A3158" s="1" t="s">
        <v>91</v>
      </c>
      <c r="B3158" s="2" t="s">
        <v>3649</v>
      </c>
      <c r="C3158" s="2" t="s">
        <v>24</v>
      </c>
      <c r="D3158" s="2">
        <v>27000000</v>
      </c>
      <c r="E3158" s="2" t="s">
        <v>3438</v>
      </c>
      <c r="F3158" s="2">
        <v>64.53</v>
      </c>
      <c r="G3158" s="2">
        <v>35.47</v>
      </c>
      <c r="H3158" s="2" t="s">
        <v>19</v>
      </c>
      <c r="I3158" s="2">
        <f t="shared" si="98"/>
        <v>1</v>
      </c>
      <c r="J3158" s="2" t="str">
        <f t="shared" si="99"/>
        <v/>
      </c>
      <c r="K3158" s="2">
        <v>2020</v>
      </c>
      <c r="L3158" s="2" t="s">
        <v>49</v>
      </c>
    </row>
    <row r="3159" spans="1:12" x14ac:dyDescent="0.2">
      <c r="A3159" s="1" t="s">
        <v>532</v>
      </c>
      <c r="B3159" s="2" t="s">
        <v>3278</v>
      </c>
      <c r="C3159" s="2" t="s">
        <v>15</v>
      </c>
      <c r="D3159" s="2" t="s">
        <v>5239</v>
      </c>
      <c r="E3159" s="2" t="s">
        <v>4991</v>
      </c>
      <c r="F3159" s="2">
        <v>64.540000000000006</v>
      </c>
      <c r="G3159" s="2">
        <v>35.46</v>
      </c>
      <c r="H3159" s="2" t="s">
        <v>19</v>
      </c>
      <c r="I3159" s="2">
        <f t="shared" si="98"/>
        <v>1</v>
      </c>
      <c r="J3159" s="2" t="str">
        <f t="shared" si="99"/>
        <v/>
      </c>
      <c r="K3159" s="2">
        <v>2016</v>
      </c>
      <c r="L3159" s="2" t="s">
        <v>49</v>
      </c>
    </row>
    <row r="3160" spans="1:12" x14ac:dyDescent="0.2">
      <c r="A3160" s="1" t="s">
        <v>339</v>
      </c>
      <c r="B3160" s="2" t="s">
        <v>3765</v>
      </c>
      <c r="C3160" s="2" t="s">
        <v>24</v>
      </c>
      <c r="D3160" s="2">
        <v>4500000</v>
      </c>
      <c r="E3160" s="2" t="s">
        <v>3438</v>
      </c>
      <c r="F3160" s="2">
        <v>64.55</v>
      </c>
      <c r="G3160" s="2">
        <v>35.450000000000003</v>
      </c>
      <c r="H3160" s="2" t="s">
        <v>19</v>
      </c>
      <c r="I3160" s="2">
        <f t="shared" si="98"/>
        <v>1</v>
      </c>
      <c r="J3160" s="2" t="str">
        <f t="shared" si="99"/>
        <v/>
      </c>
      <c r="K3160" s="2">
        <v>2018</v>
      </c>
      <c r="L3160" s="2" t="s">
        <v>21</v>
      </c>
    </row>
    <row r="3161" spans="1:12" x14ac:dyDescent="0.2">
      <c r="A3161" s="1" t="s">
        <v>943</v>
      </c>
      <c r="B3161" s="2" t="s">
        <v>951</v>
      </c>
      <c r="C3161" s="2" t="s">
        <v>15</v>
      </c>
      <c r="D3161" s="2" t="s">
        <v>2216</v>
      </c>
      <c r="E3161" s="2" t="s">
        <v>2175</v>
      </c>
      <c r="F3161" s="2">
        <v>64.569999999999993</v>
      </c>
      <c r="G3161" s="2">
        <v>35.43</v>
      </c>
      <c r="H3161" s="2" t="s">
        <v>19</v>
      </c>
      <c r="I3161" s="2">
        <f t="shared" si="98"/>
        <v>1</v>
      </c>
      <c r="J3161" s="2" t="str">
        <f t="shared" si="99"/>
        <v/>
      </c>
      <c r="K3161" s="2">
        <v>2020</v>
      </c>
      <c r="L3161" s="2" t="s">
        <v>21</v>
      </c>
    </row>
    <row r="3162" spans="1:12" x14ac:dyDescent="0.2">
      <c r="A3162" s="1" t="s">
        <v>52</v>
      </c>
      <c r="B3162" s="2" t="s">
        <v>3747</v>
      </c>
      <c r="C3162" s="2" t="s">
        <v>24</v>
      </c>
      <c r="D3162" s="2">
        <v>4000000</v>
      </c>
      <c r="E3162" s="2" t="s">
        <v>3438</v>
      </c>
      <c r="F3162" s="2">
        <v>64.569999999999993</v>
      </c>
      <c r="G3162" s="2">
        <v>35.43</v>
      </c>
      <c r="H3162" s="2" t="s">
        <v>26</v>
      </c>
      <c r="I3162" s="2" t="str">
        <f t="shared" si="98"/>
        <v/>
      </c>
      <c r="J3162" s="2">
        <f t="shared" si="99"/>
        <v>1</v>
      </c>
      <c r="K3162" s="2">
        <v>2018</v>
      </c>
      <c r="L3162" s="2" t="s">
        <v>21</v>
      </c>
    </row>
    <row r="3163" spans="1:12" x14ac:dyDescent="0.2">
      <c r="A3163" s="1" t="s">
        <v>374</v>
      </c>
      <c r="B3163" s="2" t="s">
        <v>3516</v>
      </c>
      <c r="C3163" s="2" t="s">
        <v>24</v>
      </c>
      <c r="D3163" s="2">
        <v>37000000</v>
      </c>
      <c r="E3163" s="2" t="s">
        <v>3438</v>
      </c>
      <c r="F3163" s="2">
        <v>64.58</v>
      </c>
      <c r="G3163" s="2">
        <v>35.42</v>
      </c>
      <c r="H3163" s="2" t="s">
        <v>19</v>
      </c>
      <c r="I3163" s="2">
        <f t="shared" si="98"/>
        <v>1</v>
      </c>
      <c r="J3163" s="2" t="str">
        <f t="shared" si="99"/>
        <v/>
      </c>
      <c r="K3163" s="2">
        <v>2020</v>
      </c>
      <c r="L3163" s="2" t="s">
        <v>21</v>
      </c>
    </row>
    <row r="3164" spans="1:12" x14ac:dyDescent="0.2">
      <c r="A3164" s="1" t="s">
        <v>308</v>
      </c>
      <c r="B3164" s="2" t="s">
        <v>4342</v>
      </c>
      <c r="C3164" s="2" t="s">
        <v>15</v>
      </c>
      <c r="D3164" s="2" t="s">
        <v>4343</v>
      </c>
      <c r="E3164" s="2" t="s">
        <v>3438</v>
      </c>
      <c r="F3164" s="2">
        <v>64.59</v>
      </c>
      <c r="G3164" s="2">
        <v>35.409999999999997</v>
      </c>
      <c r="H3164" s="2" t="s">
        <v>19</v>
      </c>
      <c r="I3164" s="2">
        <f t="shared" si="98"/>
        <v>1</v>
      </c>
      <c r="J3164" s="2" t="str">
        <f t="shared" si="99"/>
        <v/>
      </c>
      <c r="K3164" s="2">
        <v>2009</v>
      </c>
      <c r="L3164" s="2" t="s">
        <v>36</v>
      </c>
    </row>
    <row r="3165" spans="1:12" x14ac:dyDescent="0.2">
      <c r="A3165" s="1" t="s">
        <v>122</v>
      </c>
      <c r="B3165" s="2" t="s">
        <v>1555</v>
      </c>
      <c r="C3165" s="2" t="s">
        <v>24</v>
      </c>
      <c r="D3165" s="4">
        <v>10000000</v>
      </c>
      <c r="E3165" s="2" t="s">
        <v>1474</v>
      </c>
      <c r="F3165" s="2">
        <v>64.5</v>
      </c>
      <c r="G3165" s="2">
        <v>35.4</v>
      </c>
      <c r="H3165" s="2" t="s">
        <v>26</v>
      </c>
      <c r="I3165" s="2" t="str">
        <f t="shared" si="98"/>
        <v/>
      </c>
      <c r="J3165" s="2">
        <f t="shared" si="99"/>
        <v>1</v>
      </c>
      <c r="K3165" s="2">
        <v>2001</v>
      </c>
      <c r="L3165" s="2" t="s">
        <v>36</v>
      </c>
    </row>
    <row r="3166" spans="1:12" x14ac:dyDescent="0.2">
      <c r="A3166" s="1" t="s">
        <v>13</v>
      </c>
      <c r="B3166" s="2" t="s">
        <v>4195</v>
      </c>
      <c r="C3166" s="2" t="s">
        <v>24</v>
      </c>
      <c r="D3166" s="4">
        <v>51000000</v>
      </c>
      <c r="E3166" s="2" t="s">
        <v>3438</v>
      </c>
      <c r="F3166" s="2">
        <v>64.599999999999994</v>
      </c>
      <c r="G3166" s="2">
        <v>35.4</v>
      </c>
      <c r="H3166" s="2" t="s">
        <v>19</v>
      </c>
      <c r="I3166" s="2">
        <f t="shared" si="98"/>
        <v>1</v>
      </c>
      <c r="J3166" s="2" t="str">
        <f t="shared" si="99"/>
        <v/>
      </c>
      <c r="K3166" s="2">
        <v>2012</v>
      </c>
      <c r="L3166" s="2" t="s">
        <v>21</v>
      </c>
    </row>
    <row r="3167" spans="1:12" x14ac:dyDescent="0.2">
      <c r="A3167" s="1" t="s">
        <v>66</v>
      </c>
      <c r="B3167" s="2" t="s">
        <v>922</v>
      </c>
      <c r="C3167" s="2" t="s">
        <v>15</v>
      </c>
      <c r="D3167" s="2" t="s">
        <v>1144</v>
      </c>
      <c r="E3167" s="2" t="s">
        <v>395</v>
      </c>
      <c r="F3167" s="2">
        <v>64.599999999999994</v>
      </c>
      <c r="G3167" s="2">
        <v>35.4</v>
      </c>
      <c r="H3167" s="2" t="s">
        <v>19</v>
      </c>
      <c r="I3167" s="2">
        <f t="shared" si="98"/>
        <v>1</v>
      </c>
      <c r="J3167" s="2" t="str">
        <f t="shared" si="99"/>
        <v/>
      </c>
      <c r="K3167" s="2">
        <v>2004</v>
      </c>
      <c r="L3167" s="2" t="s">
        <v>49</v>
      </c>
    </row>
    <row r="3168" spans="1:12" x14ac:dyDescent="0.2">
      <c r="A3168" s="1" t="s">
        <v>374</v>
      </c>
      <c r="B3168" s="2" t="s">
        <v>5689</v>
      </c>
      <c r="C3168" s="2" t="s">
        <v>24</v>
      </c>
      <c r="D3168" s="4">
        <v>145000000</v>
      </c>
      <c r="E3168" s="2" t="s">
        <v>5690</v>
      </c>
      <c r="F3168" s="2">
        <v>64.599999999999994</v>
      </c>
      <c r="G3168" s="2">
        <v>35.4</v>
      </c>
      <c r="H3168" s="2" t="s">
        <v>19</v>
      </c>
      <c r="I3168" s="2">
        <f t="shared" si="98"/>
        <v>1</v>
      </c>
      <c r="J3168" s="2" t="str">
        <f t="shared" si="99"/>
        <v/>
      </c>
      <c r="K3168" s="2">
        <v>2002</v>
      </c>
      <c r="L3168" s="2" t="s">
        <v>21</v>
      </c>
    </row>
    <row r="3169" spans="1:12" x14ac:dyDescent="0.2">
      <c r="A3169" s="1" t="s">
        <v>22</v>
      </c>
      <c r="B3169" s="2" t="s">
        <v>1476</v>
      </c>
      <c r="C3169" s="2" t="s">
        <v>24</v>
      </c>
      <c r="D3169" s="4">
        <v>6400000</v>
      </c>
      <c r="E3169" s="2" t="s">
        <v>3438</v>
      </c>
      <c r="F3169" s="2">
        <v>64.599999999999994</v>
      </c>
      <c r="G3169" s="2">
        <v>35.4</v>
      </c>
      <c r="H3169" s="2" t="s">
        <v>19</v>
      </c>
      <c r="I3169" s="2">
        <f t="shared" si="98"/>
        <v>1</v>
      </c>
      <c r="J3169" s="2" t="str">
        <f t="shared" si="99"/>
        <v/>
      </c>
      <c r="K3169" s="2">
        <v>2004</v>
      </c>
      <c r="L3169" s="2" t="s">
        <v>49</v>
      </c>
    </row>
    <row r="3170" spans="1:12" x14ac:dyDescent="0.2">
      <c r="A3170" s="1" t="s">
        <v>248</v>
      </c>
      <c r="B3170" s="2" t="s">
        <v>249</v>
      </c>
      <c r="C3170" s="2" t="s">
        <v>15</v>
      </c>
      <c r="D3170" s="2" t="s">
        <v>1252</v>
      </c>
      <c r="E3170" s="2" t="s">
        <v>3315</v>
      </c>
      <c r="F3170" s="2">
        <v>64.599999999999994</v>
      </c>
      <c r="G3170" s="2">
        <v>35.4</v>
      </c>
      <c r="H3170" s="2" t="s">
        <v>26</v>
      </c>
      <c r="I3170" s="2" t="str">
        <f t="shared" si="98"/>
        <v/>
      </c>
      <c r="J3170" s="2">
        <f t="shared" si="99"/>
        <v>1</v>
      </c>
      <c r="K3170" s="2">
        <v>2000</v>
      </c>
      <c r="L3170" s="2" t="s">
        <v>49</v>
      </c>
    </row>
    <row r="3171" spans="1:12" x14ac:dyDescent="0.2">
      <c r="A3171" s="1" t="s">
        <v>150</v>
      </c>
      <c r="B3171" s="2" t="s">
        <v>3219</v>
      </c>
      <c r="C3171" s="2" t="s">
        <v>15</v>
      </c>
      <c r="D3171" s="2" t="s">
        <v>5490</v>
      </c>
      <c r="E3171" s="2" t="s">
        <v>4991</v>
      </c>
      <c r="F3171" s="2">
        <v>64.599999999999994</v>
      </c>
      <c r="G3171" s="2">
        <v>35.4</v>
      </c>
      <c r="H3171" s="2" t="s">
        <v>26</v>
      </c>
      <c r="I3171" s="2" t="str">
        <f t="shared" si="98"/>
        <v/>
      </c>
      <c r="J3171" s="2">
        <f t="shared" si="99"/>
        <v>1</v>
      </c>
      <c r="K3171" s="2">
        <v>2004</v>
      </c>
      <c r="L3171" s="2" t="s">
        <v>21</v>
      </c>
    </row>
    <row r="3172" spans="1:12" x14ac:dyDescent="0.2">
      <c r="A3172" s="1" t="s">
        <v>296</v>
      </c>
      <c r="B3172" s="2" t="s">
        <v>3360</v>
      </c>
      <c r="C3172" s="2" t="s">
        <v>15</v>
      </c>
      <c r="D3172" s="2" t="s">
        <v>3368</v>
      </c>
      <c r="E3172" s="2" t="s">
        <v>3315</v>
      </c>
      <c r="F3172" s="2">
        <v>64.599999999999994</v>
      </c>
      <c r="G3172" s="2">
        <v>35.4</v>
      </c>
      <c r="H3172" s="2" t="s">
        <v>26</v>
      </c>
      <c r="I3172" s="2" t="str">
        <f t="shared" si="98"/>
        <v/>
      </c>
      <c r="J3172" s="2">
        <f t="shared" si="99"/>
        <v>1</v>
      </c>
      <c r="K3172" s="2">
        <v>1994</v>
      </c>
      <c r="L3172" s="2" t="s">
        <v>21</v>
      </c>
    </row>
    <row r="3173" spans="1:12" x14ac:dyDescent="0.2">
      <c r="A3173" s="1" t="s">
        <v>363</v>
      </c>
      <c r="B3173" s="2" t="s">
        <v>3570</v>
      </c>
      <c r="C3173" s="2" t="s">
        <v>24</v>
      </c>
      <c r="D3173" s="4">
        <v>58000000</v>
      </c>
      <c r="E3173" s="2" t="s">
        <v>3438</v>
      </c>
      <c r="F3173" s="2">
        <v>64.599999999999994</v>
      </c>
      <c r="G3173" s="2">
        <v>35.4</v>
      </c>
      <c r="H3173" s="2" t="s">
        <v>26</v>
      </c>
      <c r="I3173" s="2" t="str">
        <f t="shared" si="98"/>
        <v/>
      </c>
      <c r="J3173" s="2">
        <f t="shared" si="99"/>
        <v>1</v>
      </c>
      <c r="K3173" s="2">
        <v>2001</v>
      </c>
      <c r="L3173" s="2" t="s">
        <v>36</v>
      </c>
    </row>
    <row r="3174" spans="1:12" x14ac:dyDescent="0.2">
      <c r="A3174" s="1" t="s">
        <v>69</v>
      </c>
      <c r="B3174" s="2" t="s">
        <v>4062</v>
      </c>
      <c r="C3174" s="2" t="s">
        <v>24</v>
      </c>
      <c r="D3174" s="4">
        <v>49000000</v>
      </c>
      <c r="E3174" s="2" t="s">
        <v>3438</v>
      </c>
      <c r="F3174" s="2">
        <v>64.599999999999994</v>
      </c>
      <c r="G3174" s="2">
        <v>35.4</v>
      </c>
      <c r="H3174" s="2" t="s">
        <v>26</v>
      </c>
      <c r="I3174" s="2" t="str">
        <f t="shared" si="98"/>
        <v/>
      </c>
      <c r="J3174" s="2">
        <f t="shared" si="99"/>
        <v>1</v>
      </c>
      <c r="K3174" s="2">
        <v>2006</v>
      </c>
      <c r="L3174" s="2" t="s">
        <v>21</v>
      </c>
    </row>
    <row r="3175" spans="1:12" x14ac:dyDescent="0.2">
      <c r="A3175" s="1" t="s">
        <v>79</v>
      </c>
      <c r="B3175" s="2" t="s">
        <v>4094</v>
      </c>
      <c r="C3175" s="2" t="s">
        <v>24</v>
      </c>
      <c r="D3175" s="4">
        <v>79550000</v>
      </c>
      <c r="E3175" s="2" t="s">
        <v>3438</v>
      </c>
      <c r="F3175" s="2">
        <v>64.599999999999994</v>
      </c>
      <c r="G3175" s="2">
        <v>35.4</v>
      </c>
      <c r="H3175" s="2" t="s">
        <v>19</v>
      </c>
      <c r="I3175" s="2">
        <f t="shared" si="98"/>
        <v>1</v>
      </c>
      <c r="J3175" s="2" t="str">
        <f t="shared" si="99"/>
        <v/>
      </c>
      <c r="K3175" s="2">
        <v>2008</v>
      </c>
      <c r="L3175" s="2" t="s">
        <v>21</v>
      </c>
    </row>
    <row r="3176" spans="1:12" x14ac:dyDescent="0.2">
      <c r="A3176" s="1" t="s">
        <v>83</v>
      </c>
      <c r="B3176" s="2" t="s">
        <v>84</v>
      </c>
      <c r="C3176" s="2" t="s">
        <v>24</v>
      </c>
      <c r="D3176" s="4">
        <v>38350000</v>
      </c>
      <c r="E3176" s="2" t="s">
        <v>1453</v>
      </c>
      <c r="F3176" s="2">
        <v>64.599999999999994</v>
      </c>
      <c r="G3176" s="2">
        <v>35.4</v>
      </c>
      <c r="H3176" s="2" t="s">
        <v>26</v>
      </c>
      <c r="I3176" s="2" t="str">
        <f t="shared" si="98"/>
        <v/>
      </c>
      <c r="J3176" s="2">
        <f t="shared" si="99"/>
        <v>1</v>
      </c>
      <c r="K3176" s="2">
        <v>1994</v>
      </c>
      <c r="L3176" s="2" t="s">
        <v>21</v>
      </c>
    </row>
    <row r="3177" spans="1:12" x14ac:dyDescent="0.2">
      <c r="A3177" s="1" t="s">
        <v>293</v>
      </c>
      <c r="B3177" s="2" t="s">
        <v>4698</v>
      </c>
      <c r="C3177" s="2" t="s">
        <v>24</v>
      </c>
      <c r="D3177" s="4">
        <v>1420000</v>
      </c>
      <c r="E3177" s="2" t="s">
        <v>3438</v>
      </c>
      <c r="F3177" s="2">
        <v>64.599999999999994</v>
      </c>
      <c r="G3177" s="2">
        <v>35.4</v>
      </c>
      <c r="H3177" s="2" t="s">
        <v>26</v>
      </c>
      <c r="I3177" s="2" t="str">
        <f t="shared" si="98"/>
        <v/>
      </c>
      <c r="J3177" s="2">
        <f t="shared" si="99"/>
        <v>1</v>
      </c>
      <c r="K3177" s="2">
        <v>2001</v>
      </c>
      <c r="L3177" s="2" t="s">
        <v>36</v>
      </c>
    </row>
    <row r="3178" spans="1:12" x14ac:dyDescent="0.2">
      <c r="A3178" s="1" t="s">
        <v>223</v>
      </c>
      <c r="B3178" s="2" t="s">
        <v>224</v>
      </c>
      <c r="C3178" s="2" t="s">
        <v>15</v>
      </c>
      <c r="D3178" s="2" t="s">
        <v>1402</v>
      </c>
      <c r="E3178" s="2" t="s">
        <v>395</v>
      </c>
      <c r="F3178" s="2">
        <v>64.599999999999994</v>
      </c>
      <c r="G3178" s="2">
        <v>35.4</v>
      </c>
      <c r="H3178" s="2" t="s">
        <v>19</v>
      </c>
      <c r="I3178" s="2">
        <f t="shared" si="98"/>
        <v>1</v>
      </c>
      <c r="J3178" s="2" t="str">
        <f t="shared" si="99"/>
        <v/>
      </c>
      <c r="K3178" s="2">
        <v>1996</v>
      </c>
      <c r="L3178" s="2" t="s">
        <v>21</v>
      </c>
    </row>
    <row r="3179" spans="1:12" x14ac:dyDescent="0.2">
      <c r="A3179" s="1" t="s">
        <v>108</v>
      </c>
      <c r="B3179" s="2" t="s">
        <v>3932</v>
      </c>
      <c r="C3179" s="2" t="s">
        <v>24</v>
      </c>
      <c r="D3179" s="4">
        <v>30000000</v>
      </c>
      <c r="E3179" s="2" t="s">
        <v>3438</v>
      </c>
      <c r="F3179" s="2">
        <v>64.599999999999994</v>
      </c>
      <c r="G3179" s="2">
        <v>35.4</v>
      </c>
      <c r="H3179" s="2" t="s">
        <v>26</v>
      </c>
      <c r="I3179" s="2" t="str">
        <f t="shared" si="98"/>
        <v/>
      </c>
      <c r="J3179" s="2">
        <f t="shared" si="99"/>
        <v>1</v>
      </c>
      <c r="K3179" s="2">
        <v>2002</v>
      </c>
      <c r="L3179" s="2" t="s">
        <v>21</v>
      </c>
    </row>
    <row r="3180" spans="1:12" x14ac:dyDescent="0.2">
      <c r="A3180" s="1" t="s">
        <v>242</v>
      </c>
      <c r="B3180" s="2" t="s">
        <v>3559</v>
      </c>
      <c r="C3180" s="2" t="s">
        <v>15</v>
      </c>
      <c r="D3180" s="2" t="s">
        <v>3560</v>
      </c>
      <c r="E3180" s="2" t="s">
        <v>3438</v>
      </c>
      <c r="F3180" s="2">
        <v>64.61</v>
      </c>
      <c r="G3180" s="2">
        <v>35.39</v>
      </c>
      <c r="H3180" s="2" t="s">
        <v>26</v>
      </c>
      <c r="I3180" s="2" t="str">
        <f t="shared" si="98"/>
        <v/>
      </c>
      <c r="J3180" s="2">
        <f t="shared" si="99"/>
        <v>1</v>
      </c>
      <c r="K3180" s="2">
        <v>2020</v>
      </c>
      <c r="L3180" s="2" t="s">
        <v>49</v>
      </c>
    </row>
    <row r="3181" spans="1:12" x14ac:dyDescent="0.2">
      <c r="A3181" s="1" t="s">
        <v>52</v>
      </c>
      <c r="B3181" s="2" t="s">
        <v>3462</v>
      </c>
      <c r="C3181" s="2" t="s">
        <v>24</v>
      </c>
      <c r="D3181" s="2">
        <v>275000000</v>
      </c>
      <c r="E3181" s="2" t="s">
        <v>3438</v>
      </c>
      <c r="F3181" s="2">
        <v>64.61</v>
      </c>
      <c r="G3181" s="2">
        <v>35.39</v>
      </c>
      <c r="H3181" s="2" t="s">
        <v>19</v>
      </c>
      <c r="I3181" s="2">
        <f t="shared" si="98"/>
        <v>1</v>
      </c>
      <c r="J3181" s="2" t="str">
        <f t="shared" si="99"/>
        <v/>
      </c>
      <c r="K3181" s="2">
        <v>2018</v>
      </c>
      <c r="L3181" s="2" t="s">
        <v>21</v>
      </c>
    </row>
    <row r="3182" spans="1:12" x14ac:dyDescent="0.2">
      <c r="A3182" s="1" t="s">
        <v>122</v>
      </c>
      <c r="B3182" s="2" t="s">
        <v>1137</v>
      </c>
      <c r="C3182" s="2" t="s">
        <v>15</v>
      </c>
      <c r="D3182" s="2" t="s">
        <v>2470</v>
      </c>
      <c r="E3182" s="2" t="s">
        <v>2175</v>
      </c>
      <c r="F3182" s="2">
        <v>64.650000000000006</v>
      </c>
      <c r="G3182" s="2">
        <v>35.35</v>
      </c>
      <c r="H3182" s="2" t="s">
        <v>19</v>
      </c>
      <c r="I3182" s="2">
        <f t="shared" si="98"/>
        <v>1</v>
      </c>
      <c r="J3182" s="2" t="str">
        <f t="shared" si="99"/>
        <v/>
      </c>
      <c r="K3182" s="2">
        <v>2018</v>
      </c>
      <c r="L3182" s="2" t="s">
        <v>21</v>
      </c>
    </row>
    <row r="3183" spans="1:12" x14ac:dyDescent="0.2">
      <c r="A3183" s="1" t="s">
        <v>511</v>
      </c>
      <c r="B3183" s="2" t="s">
        <v>3685</v>
      </c>
      <c r="C3183" s="2" t="s">
        <v>24</v>
      </c>
      <c r="D3183" s="2">
        <v>18700000</v>
      </c>
      <c r="E3183" s="2" t="s">
        <v>3438</v>
      </c>
      <c r="F3183" s="2">
        <v>64.66</v>
      </c>
      <c r="G3183" s="2">
        <v>35.340000000000003</v>
      </c>
      <c r="H3183" s="2" t="s">
        <v>19</v>
      </c>
      <c r="I3183" s="2">
        <f t="shared" si="98"/>
        <v>1</v>
      </c>
      <c r="J3183" s="2" t="str">
        <f t="shared" si="99"/>
        <v/>
      </c>
      <c r="K3183" s="2">
        <v>2018</v>
      </c>
      <c r="L3183" s="2" t="s">
        <v>21</v>
      </c>
    </row>
    <row r="3184" spans="1:12" x14ac:dyDescent="0.2">
      <c r="A3184" s="1" t="s">
        <v>91</v>
      </c>
      <c r="B3184" s="2" t="s">
        <v>1114</v>
      </c>
      <c r="C3184" s="2" t="s">
        <v>15</v>
      </c>
      <c r="D3184" s="2" t="s">
        <v>3305</v>
      </c>
      <c r="E3184" s="2" t="s">
        <v>3304</v>
      </c>
      <c r="F3184" s="2">
        <v>64.66</v>
      </c>
      <c r="G3184" s="2">
        <v>35.340000000000003</v>
      </c>
      <c r="H3184" s="2" t="s">
        <v>26</v>
      </c>
      <c r="I3184" s="2" t="str">
        <f t="shared" si="98"/>
        <v/>
      </c>
      <c r="J3184" s="2">
        <f t="shared" si="99"/>
        <v>1</v>
      </c>
      <c r="K3184" s="2">
        <v>2020</v>
      </c>
      <c r="L3184" s="2" t="s">
        <v>21</v>
      </c>
    </row>
    <row r="3185" spans="1:12" x14ac:dyDescent="0.2">
      <c r="A3185" s="1" t="s">
        <v>108</v>
      </c>
      <c r="B3185" s="2" t="s">
        <v>3452</v>
      </c>
      <c r="C3185" s="2" t="s">
        <v>24</v>
      </c>
      <c r="D3185" s="2">
        <v>91000000</v>
      </c>
      <c r="E3185" s="2" t="s">
        <v>3438</v>
      </c>
      <c r="F3185" s="2">
        <v>64.67</v>
      </c>
      <c r="G3185" s="2">
        <v>35.33</v>
      </c>
      <c r="H3185" s="2" t="s">
        <v>19</v>
      </c>
      <c r="I3185" s="2">
        <f t="shared" si="98"/>
        <v>1</v>
      </c>
      <c r="J3185" s="2" t="str">
        <f t="shared" si="99"/>
        <v/>
      </c>
      <c r="K3185" s="2">
        <v>2018</v>
      </c>
      <c r="L3185" s="2" t="s">
        <v>49</v>
      </c>
    </row>
    <row r="3186" spans="1:12" x14ac:dyDescent="0.2">
      <c r="A3186" s="1" t="s">
        <v>293</v>
      </c>
      <c r="B3186" s="2" t="s">
        <v>294</v>
      </c>
      <c r="C3186" s="2" t="s">
        <v>15</v>
      </c>
      <c r="D3186" s="2" t="s">
        <v>2119</v>
      </c>
      <c r="E3186" s="2" t="s">
        <v>2120</v>
      </c>
      <c r="F3186" s="2">
        <v>64.69</v>
      </c>
      <c r="G3186" s="2">
        <v>35.31</v>
      </c>
      <c r="H3186" s="2" t="s">
        <v>26</v>
      </c>
      <c r="I3186" s="2" t="str">
        <f t="shared" si="98"/>
        <v/>
      </c>
      <c r="J3186" s="2">
        <f t="shared" si="99"/>
        <v>1</v>
      </c>
      <c r="K3186" s="2">
        <v>2020</v>
      </c>
      <c r="L3186" s="2" t="s">
        <v>21</v>
      </c>
    </row>
    <row r="3187" spans="1:12" x14ac:dyDescent="0.2">
      <c r="A3187" s="1" t="s">
        <v>535</v>
      </c>
      <c r="B3187" s="2" t="s">
        <v>3992</v>
      </c>
      <c r="C3187" s="2" t="s">
        <v>24</v>
      </c>
      <c r="D3187" s="4">
        <v>8900000</v>
      </c>
      <c r="E3187" s="2" t="s">
        <v>3438</v>
      </c>
      <c r="F3187" s="2">
        <v>64.69</v>
      </c>
      <c r="G3187" s="2">
        <v>35.31</v>
      </c>
      <c r="H3187" s="2" t="s">
        <v>19</v>
      </c>
      <c r="I3187" s="2">
        <f t="shared" si="98"/>
        <v>1</v>
      </c>
      <c r="J3187" s="2" t="str">
        <f t="shared" si="99"/>
        <v/>
      </c>
      <c r="K3187" s="2">
        <v>2016</v>
      </c>
      <c r="L3187" s="2" t="s">
        <v>21</v>
      </c>
    </row>
    <row r="3188" spans="1:12" x14ac:dyDescent="0.2">
      <c r="A3188" s="1" t="s">
        <v>280</v>
      </c>
      <c r="B3188" s="2" t="s">
        <v>3470</v>
      </c>
      <c r="C3188" s="2" t="s">
        <v>24</v>
      </c>
      <c r="D3188" s="4">
        <v>30800000</v>
      </c>
      <c r="E3188" s="2" t="s">
        <v>3438</v>
      </c>
      <c r="F3188" s="2">
        <v>64.7</v>
      </c>
      <c r="G3188" s="2">
        <v>35.299999999999997</v>
      </c>
      <c r="H3188" s="2" t="s">
        <v>19</v>
      </c>
      <c r="I3188" s="2">
        <f t="shared" si="98"/>
        <v>1</v>
      </c>
      <c r="J3188" s="2" t="str">
        <f t="shared" si="99"/>
        <v/>
      </c>
      <c r="K3188" s="2">
        <v>2006</v>
      </c>
      <c r="L3188" s="2" t="s">
        <v>49</v>
      </c>
    </row>
    <row r="3189" spans="1:12" x14ac:dyDescent="0.2">
      <c r="A3189" s="1" t="s">
        <v>511</v>
      </c>
      <c r="B3189" s="2" t="s">
        <v>5749</v>
      </c>
      <c r="C3189" s="2" t="s">
        <v>24</v>
      </c>
      <c r="D3189" s="4">
        <v>80000000</v>
      </c>
      <c r="E3189" s="2" t="s">
        <v>5690</v>
      </c>
      <c r="F3189" s="2">
        <v>64.7</v>
      </c>
      <c r="G3189" s="2">
        <v>35.299999999999997</v>
      </c>
      <c r="H3189" s="2" t="s">
        <v>19</v>
      </c>
      <c r="I3189" s="2">
        <f t="shared" si="98"/>
        <v>1</v>
      </c>
      <c r="J3189" s="2" t="str">
        <f t="shared" si="99"/>
        <v/>
      </c>
      <c r="K3189" s="2">
        <v>2010</v>
      </c>
      <c r="L3189" s="2" t="s">
        <v>21</v>
      </c>
    </row>
    <row r="3190" spans="1:12" x14ac:dyDescent="0.2">
      <c r="A3190" s="1" t="s">
        <v>248</v>
      </c>
      <c r="B3190" s="2" t="s">
        <v>249</v>
      </c>
      <c r="C3190" s="2" t="s">
        <v>15</v>
      </c>
      <c r="D3190" s="2" t="s">
        <v>2007</v>
      </c>
      <c r="E3190" s="2" t="s">
        <v>1978</v>
      </c>
      <c r="F3190" s="2">
        <v>64.7</v>
      </c>
      <c r="G3190" s="2">
        <v>35.299999999999997</v>
      </c>
      <c r="H3190" s="2" t="s">
        <v>26</v>
      </c>
      <c r="I3190" s="2" t="str">
        <f t="shared" si="98"/>
        <v/>
      </c>
      <c r="J3190" s="2">
        <f t="shared" si="99"/>
        <v>1</v>
      </c>
      <c r="K3190" s="2">
        <v>2016</v>
      </c>
      <c r="L3190" s="2" t="s">
        <v>21</v>
      </c>
    </row>
    <row r="3191" spans="1:12" x14ac:dyDescent="0.2">
      <c r="A3191" s="1" t="s">
        <v>223</v>
      </c>
      <c r="B3191" s="2" t="s">
        <v>4503</v>
      </c>
      <c r="C3191" s="2" t="s">
        <v>24</v>
      </c>
      <c r="D3191" s="4">
        <v>2900000</v>
      </c>
      <c r="E3191" s="2" t="s">
        <v>3438</v>
      </c>
      <c r="F3191" s="2">
        <v>64.7</v>
      </c>
      <c r="G3191" s="2">
        <v>35.299999999999997</v>
      </c>
      <c r="H3191" s="2" t="s">
        <v>19</v>
      </c>
      <c r="I3191" s="2">
        <f t="shared" si="98"/>
        <v>1</v>
      </c>
      <c r="J3191" s="2" t="str">
        <f t="shared" si="99"/>
        <v/>
      </c>
      <c r="K3191" s="2">
        <v>2006</v>
      </c>
      <c r="L3191" s="2" t="s">
        <v>21</v>
      </c>
    </row>
    <row r="3192" spans="1:12" x14ac:dyDescent="0.2">
      <c r="A3192" s="1" t="s">
        <v>91</v>
      </c>
      <c r="B3192" s="2" t="s">
        <v>2418</v>
      </c>
      <c r="C3192" s="2" t="s">
        <v>15</v>
      </c>
      <c r="D3192" s="2" t="s">
        <v>2945</v>
      </c>
      <c r="E3192" s="2" t="s">
        <v>2175</v>
      </c>
      <c r="F3192" s="2">
        <v>64.7</v>
      </c>
      <c r="G3192" s="2">
        <v>35.299999999999997</v>
      </c>
      <c r="H3192" s="2" t="s">
        <v>19</v>
      </c>
      <c r="I3192" s="2">
        <f t="shared" si="98"/>
        <v>1</v>
      </c>
      <c r="J3192" s="2" t="str">
        <f t="shared" si="99"/>
        <v/>
      </c>
      <c r="K3192" s="2">
        <v>2009</v>
      </c>
      <c r="L3192" s="2" t="s">
        <v>36</v>
      </c>
    </row>
    <row r="3193" spans="1:12" x14ac:dyDescent="0.2">
      <c r="A3193" s="1" t="s">
        <v>108</v>
      </c>
      <c r="B3193" s="2" t="s">
        <v>4310</v>
      </c>
      <c r="C3193" s="2" t="s">
        <v>15</v>
      </c>
      <c r="D3193" s="2" t="s">
        <v>4559</v>
      </c>
      <c r="E3193" s="2" t="s">
        <v>3438</v>
      </c>
      <c r="F3193" s="2">
        <v>64.7</v>
      </c>
      <c r="G3193" s="2">
        <v>35.299999999999997</v>
      </c>
      <c r="H3193" s="2" t="s">
        <v>26</v>
      </c>
      <c r="I3193" s="2" t="str">
        <f t="shared" si="98"/>
        <v/>
      </c>
      <c r="J3193" s="2">
        <f t="shared" si="99"/>
        <v>1</v>
      </c>
      <c r="K3193" s="2">
        <v>2005</v>
      </c>
      <c r="L3193" s="2" t="s">
        <v>36</v>
      </c>
    </row>
    <row r="3194" spans="1:12" x14ac:dyDescent="0.2">
      <c r="A3194" s="1" t="s">
        <v>79</v>
      </c>
      <c r="B3194" s="2" t="s">
        <v>3951</v>
      </c>
      <c r="C3194" s="2" t="s">
        <v>24</v>
      </c>
      <c r="D3194" s="4">
        <v>45000000</v>
      </c>
      <c r="E3194" s="2" t="s">
        <v>3438</v>
      </c>
      <c r="F3194" s="2">
        <v>64.73</v>
      </c>
      <c r="G3194" s="2">
        <v>35.270000000000003</v>
      </c>
      <c r="H3194" s="2" t="s">
        <v>19</v>
      </c>
      <c r="I3194" s="2">
        <f t="shared" si="98"/>
        <v>1</v>
      </c>
      <c r="J3194" s="2" t="str">
        <f t="shared" si="99"/>
        <v/>
      </c>
      <c r="K3194" s="2">
        <v>2016</v>
      </c>
      <c r="L3194" s="2" t="s">
        <v>21</v>
      </c>
    </row>
    <row r="3195" spans="1:12" x14ac:dyDescent="0.2">
      <c r="A3195" s="1" t="s">
        <v>177</v>
      </c>
      <c r="B3195" s="2" t="s">
        <v>3820</v>
      </c>
      <c r="C3195" s="2" t="s">
        <v>24</v>
      </c>
      <c r="D3195" s="2">
        <v>2100000</v>
      </c>
      <c r="E3195" s="2" t="s">
        <v>3438</v>
      </c>
      <c r="F3195" s="2">
        <v>64.75</v>
      </c>
      <c r="G3195" s="2">
        <v>35.25</v>
      </c>
      <c r="H3195" s="2" t="s">
        <v>19</v>
      </c>
      <c r="I3195" s="2">
        <f t="shared" si="98"/>
        <v>1</v>
      </c>
      <c r="J3195" s="2" t="str">
        <f t="shared" si="99"/>
        <v/>
      </c>
      <c r="K3195" s="2">
        <v>2018</v>
      </c>
      <c r="L3195" s="2" t="s">
        <v>49</v>
      </c>
    </row>
    <row r="3196" spans="1:12" x14ac:dyDescent="0.2">
      <c r="A3196" s="1" t="s">
        <v>205</v>
      </c>
      <c r="B3196" s="2" t="s">
        <v>3924</v>
      </c>
      <c r="C3196" s="2" t="s">
        <v>24</v>
      </c>
      <c r="D3196" s="4">
        <v>31000000</v>
      </c>
      <c r="E3196" s="2" t="s">
        <v>3438</v>
      </c>
      <c r="F3196" s="2">
        <v>64.760000000000005</v>
      </c>
      <c r="G3196" s="2">
        <v>35.24</v>
      </c>
      <c r="H3196" s="2" t="s">
        <v>19</v>
      </c>
      <c r="I3196" s="2">
        <f t="shared" si="98"/>
        <v>1</v>
      </c>
      <c r="J3196" s="2" t="str">
        <f t="shared" si="99"/>
        <v/>
      </c>
      <c r="K3196" s="2">
        <v>2016</v>
      </c>
      <c r="L3196" s="2" t="s">
        <v>21</v>
      </c>
    </row>
    <row r="3197" spans="1:12" x14ac:dyDescent="0.2">
      <c r="A3197" s="1" t="s">
        <v>308</v>
      </c>
      <c r="B3197" s="2" t="s">
        <v>3761</v>
      </c>
      <c r="C3197" s="2" t="s">
        <v>24</v>
      </c>
      <c r="D3197" s="2">
        <v>750000</v>
      </c>
      <c r="E3197" s="2" t="s">
        <v>3438</v>
      </c>
      <c r="F3197" s="2">
        <v>64.77</v>
      </c>
      <c r="G3197" s="2">
        <v>35.229999999999997</v>
      </c>
      <c r="H3197" s="2" t="s">
        <v>19</v>
      </c>
      <c r="I3197" s="2">
        <f t="shared" si="98"/>
        <v>1</v>
      </c>
      <c r="J3197" s="2" t="str">
        <f t="shared" si="99"/>
        <v/>
      </c>
      <c r="K3197" s="2">
        <v>2018</v>
      </c>
      <c r="L3197" s="2" t="s">
        <v>21</v>
      </c>
    </row>
    <row r="3198" spans="1:12" x14ac:dyDescent="0.2">
      <c r="A3198" s="1" t="s">
        <v>60</v>
      </c>
      <c r="B3198" s="2" t="s">
        <v>4187</v>
      </c>
      <c r="C3198" s="2" t="s">
        <v>24</v>
      </c>
      <c r="D3198" s="4">
        <v>28000000</v>
      </c>
      <c r="E3198" s="2" t="s">
        <v>3438</v>
      </c>
      <c r="F3198" s="2">
        <v>64.8</v>
      </c>
      <c r="G3198" s="2">
        <v>35.200000000000003</v>
      </c>
      <c r="H3198" s="2" t="s">
        <v>19</v>
      </c>
      <c r="I3198" s="2">
        <f t="shared" si="98"/>
        <v>1</v>
      </c>
      <c r="J3198" s="2" t="str">
        <f t="shared" si="99"/>
        <v/>
      </c>
      <c r="K3198" s="2">
        <v>2006</v>
      </c>
      <c r="L3198" s="2" t="s">
        <v>49</v>
      </c>
    </row>
    <row r="3199" spans="1:12" x14ac:dyDescent="0.2">
      <c r="A3199" s="1" t="s">
        <v>420</v>
      </c>
      <c r="B3199" s="2" t="s">
        <v>1717</v>
      </c>
      <c r="C3199" s="2" t="s">
        <v>42</v>
      </c>
      <c r="D3199" s="2" t="s">
        <v>4941</v>
      </c>
      <c r="E3199" s="2" t="s">
        <v>4917</v>
      </c>
      <c r="F3199" s="2">
        <v>64.8</v>
      </c>
      <c r="G3199" s="2">
        <v>35.200000000000003</v>
      </c>
      <c r="H3199" s="2" t="s">
        <v>26</v>
      </c>
      <c r="I3199" s="2" t="str">
        <f t="shared" si="98"/>
        <v/>
      </c>
      <c r="J3199" s="2">
        <f t="shared" si="99"/>
        <v>1</v>
      </c>
      <c r="K3199" s="2">
        <v>2002</v>
      </c>
      <c r="L3199" s="2" t="s">
        <v>49</v>
      </c>
    </row>
    <row r="3200" spans="1:12" x14ac:dyDescent="0.2">
      <c r="A3200" s="1" t="s">
        <v>66</v>
      </c>
      <c r="B3200" s="2" t="s">
        <v>1088</v>
      </c>
      <c r="C3200" s="2" t="s">
        <v>15</v>
      </c>
      <c r="D3200" s="2" t="s">
        <v>5354</v>
      </c>
      <c r="E3200" s="2" t="s">
        <v>4991</v>
      </c>
      <c r="F3200" s="2">
        <v>64.8</v>
      </c>
      <c r="G3200" s="2">
        <v>35.200000000000003</v>
      </c>
      <c r="H3200" s="2" t="s">
        <v>26</v>
      </c>
      <c r="I3200" s="2" t="str">
        <f t="shared" si="98"/>
        <v/>
      </c>
      <c r="J3200" s="2">
        <f t="shared" si="99"/>
        <v>1</v>
      </c>
      <c r="K3200" s="2">
        <v>2010</v>
      </c>
      <c r="L3200" s="2" t="s">
        <v>21</v>
      </c>
    </row>
    <row r="3201" spans="1:12" x14ac:dyDescent="0.2">
      <c r="A3201" s="1" t="s">
        <v>374</v>
      </c>
      <c r="B3201" s="2" t="s">
        <v>3913</v>
      </c>
      <c r="C3201" s="2" t="s">
        <v>24</v>
      </c>
      <c r="D3201" s="4">
        <v>90000000</v>
      </c>
      <c r="E3201" s="2" t="s">
        <v>3438</v>
      </c>
      <c r="F3201" s="2">
        <v>64.8</v>
      </c>
      <c r="G3201" s="2">
        <v>35.200000000000003</v>
      </c>
      <c r="H3201" s="2" t="s">
        <v>19</v>
      </c>
      <c r="I3201" s="2">
        <f t="shared" si="98"/>
        <v>1</v>
      </c>
      <c r="J3201" s="2" t="str">
        <f t="shared" si="99"/>
        <v/>
      </c>
      <c r="K3201" s="2">
        <v>2006</v>
      </c>
      <c r="L3201" s="2" t="s">
        <v>21</v>
      </c>
    </row>
    <row r="3202" spans="1:12" x14ac:dyDescent="0.2">
      <c r="A3202" s="1" t="s">
        <v>116</v>
      </c>
      <c r="B3202" s="2" t="s">
        <v>5311</v>
      </c>
      <c r="C3202" s="2" t="s">
        <v>1230</v>
      </c>
      <c r="D3202" s="2" t="s">
        <v>5612</v>
      </c>
      <c r="E3202" s="2" t="s">
        <v>4991</v>
      </c>
      <c r="F3202" s="2">
        <v>64.8</v>
      </c>
      <c r="G3202" s="2">
        <v>35.200000000000003</v>
      </c>
      <c r="H3202" s="2" t="s">
        <v>26</v>
      </c>
      <c r="I3202" s="2" t="str">
        <f t="shared" ref="I3202:I3265" si="100" xml:space="preserve"> IF(H3202="Pass", 1, "")</f>
        <v/>
      </c>
      <c r="J3202" s="2">
        <f t="shared" ref="J3202:J3265" si="101" xml:space="preserve"> IF(H3202="Fail", 1, "")</f>
        <v>1</v>
      </c>
      <c r="K3202" s="2">
        <v>2000</v>
      </c>
      <c r="L3202" s="2" t="s">
        <v>21</v>
      </c>
    </row>
    <row r="3203" spans="1:12" x14ac:dyDescent="0.2">
      <c r="A3203" s="1" t="s">
        <v>69</v>
      </c>
      <c r="B3203" s="2" t="s">
        <v>69</v>
      </c>
      <c r="C3203" s="2" t="s">
        <v>15</v>
      </c>
      <c r="D3203" s="2" t="s">
        <v>2528</v>
      </c>
      <c r="E3203" s="2" t="s">
        <v>2175</v>
      </c>
      <c r="F3203" s="2">
        <v>64.8</v>
      </c>
      <c r="G3203" s="2">
        <v>35.200000000000003</v>
      </c>
      <c r="H3203" s="2" t="s">
        <v>19</v>
      </c>
      <c r="I3203" s="2">
        <f t="shared" si="100"/>
        <v>1</v>
      </c>
      <c r="J3203" s="2" t="str">
        <f t="shared" si="101"/>
        <v/>
      </c>
      <c r="K3203" s="2">
        <v>2018</v>
      </c>
      <c r="L3203" s="2" t="s">
        <v>21</v>
      </c>
    </row>
    <row r="3204" spans="1:12" x14ac:dyDescent="0.2">
      <c r="A3204" s="1" t="s">
        <v>79</v>
      </c>
      <c r="B3204" s="2" t="s">
        <v>4860</v>
      </c>
      <c r="C3204" s="2" t="s">
        <v>24</v>
      </c>
      <c r="D3204" s="4">
        <v>596000000</v>
      </c>
      <c r="E3204" s="2" t="s">
        <v>4917</v>
      </c>
      <c r="F3204" s="2">
        <v>64.8</v>
      </c>
      <c r="G3204" s="2">
        <v>35.200000000000003</v>
      </c>
      <c r="H3204" s="2" t="s">
        <v>26</v>
      </c>
      <c r="I3204" s="2" t="str">
        <f t="shared" si="100"/>
        <v/>
      </c>
      <c r="J3204" s="2">
        <f t="shared" si="101"/>
        <v>1</v>
      </c>
      <c r="K3204" s="2">
        <v>2006</v>
      </c>
      <c r="L3204" s="2" t="s">
        <v>21</v>
      </c>
    </row>
    <row r="3205" spans="1:12" x14ac:dyDescent="0.2">
      <c r="A3205" s="1" t="s">
        <v>223</v>
      </c>
      <c r="B3205" s="2" t="s">
        <v>223</v>
      </c>
      <c r="C3205" s="2" t="s">
        <v>42</v>
      </c>
      <c r="D3205" s="2" t="s">
        <v>963</v>
      </c>
      <c r="E3205" s="2" t="s">
        <v>395</v>
      </c>
      <c r="F3205" s="2">
        <v>64.8</v>
      </c>
      <c r="G3205" s="2">
        <v>35.200000000000003</v>
      </c>
      <c r="H3205" s="2" t="s">
        <v>19</v>
      </c>
      <c r="I3205" s="2">
        <f t="shared" si="100"/>
        <v>1</v>
      </c>
      <c r="J3205" s="2" t="str">
        <f t="shared" si="101"/>
        <v/>
      </c>
      <c r="K3205" s="2">
        <v>2006</v>
      </c>
      <c r="L3205" s="2" t="s">
        <v>21</v>
      </c>
    </row>
    <row r="3206" spans="1:12" x14ac:dyDescent="0.2">
      <c r="A3206" s="1" t="s">
        <v>91</v>
      </c>
      <c r="B3206" s="2" t="s">
        <v>3802</v>
      </c>
      <c r="C3206" s="2" t="s">
        <v>24</v>
      </c>
      <c r="D3206" s="4">
        <v>48000000</v>
      </c>
      <c r="E3206" s="2" t="s">
        <v>3438</v>
      </c>
      <c r="F3206" s="2">
        <v>64.8</v>
      </c>
      <c r="G3206" s="2">
        <v>35.200000000000003</v>
      </c>
      <c r="H3206" s="2" t="s">
        <v>19</v>
      </c>
      <c r="I3206" s="2">
        <f t="shared" si="100"/>
        <v>1</v>
      </c>
      <c r="J3206" s="2" t="str">
        <f t="shared" si="101"/>
        <v/>
      </c>
      <c r="K3206" s="2">
        <v>2014</v>
      </c>
      <c r="L3206" s="2" t="s">
        <v>21</v>
      </c>
    </row>
    <row r="3207" spans="1:12" x14ac:dyDescent="0.2">
      <c r="A3207" s="1" t="s">
        <v>52</v>
      </c>
      <c r="B3207" s="2" t="s">
        <v>3462</v>
      </c>
      <c r="C3207" s="2" t="s">
        <v>24</v>
      </c>
      <c r="D3207" s="4">
        <v>295000000</v>
      </c>
      <c r="E3207" s="2" t="s">
        <v>3438</v>
      </c>
      <c r="F3207" s="2">
        <v>64.8</v>
      </c>
      <c r="G3207" s="2">
        <v>35.200000000000003</v>
      </c>
      <c r="H3207" s="2" t="s">
        <v>19</v>
      </c>
      <c r="I3207" s="2">
        <f t="shared" si="100"/>
        <v>1</v>
      </c>
      <c r="J3207" s="2" t="str">
        <f t="shared" si="101"/>
        <v/>
      </c>
      <c r="K3207" s="2">
        <v>2014</v>
      </c>
      <c r="L3207" s="2" t="s">
        <v>21</v>
      </c>
    </row>
    <row r="3208" spans="1:12" x14ac:dyDescent="0.2">
      <c r="A3208" s="1" t="s">
        <v>108</v>
      </c>
      <c r="B3208" s="2" t="s">
        <v>3953</v>
      </c>
      <c r="C3208" s="2" t="s">
        <v>24</v>
      </c>
      <c r="D3208" s="4">
        <v>6000000</v>
      </c>
      <c r="E3208" s="2" t="s">
        <v>3438</v>
      </c>
      <c r="F3208" s="2">
        <v>64.8</v>
      </c>
      <c r="G3208" s="2">
        <v>35.200000000000003</v>
      </c>
      <c r="H3208" s="2" t="s">
        <v>19</v>
      </c>
      <c r="I3208" s="2">
        <f t="shared" si="100"/>
        <v>1</v>
      </c>
      <c r="J3208" s="2" t="str">
        <f t="shared" si="101"/>
        <v/>
      </c>
      <c r="K3208" s="2">
        <v>2012</v>
      </c>
      <c r="L3208" s="2" t="s">
        <v>49</v>
      </c>
    </row>
    <row r="3209" spans="1:12" x14ac:dyDescent="0.2">
      <c r="A3209" s="1" t="s">
        <v>108</v>
      </c>
      <c r="B3209" s="2" t="s">
        <v>4310</v>
      </c>
      <c r="C3209" s="2" t="s">
        <v>24</v>
      </c>
      <c r="D3209" s="4">
        <v>11000000</v>
      </c>
      <c r="E3209" s="2" t="s">
        <v>3438</v>
      </c>
      <c r="F3209" s="2">
        <v>64.8</v>
      </c>
      <c r="G3209" s="2">
        <v>35.200000000000003</v>
      </c>
      <c r="H3209" s="2" t="s">
        <v>19</v>
      </c>
      <c r="I3209" s="2">
        <f t="shared" si="100"/>
        <v>1</v>
      </c>
      <c r="J3209" s="2" t="str">
        <f t="shared" si="101"/>
        <v/>
      </c>
      <c r="K3209" s="2">
        <v>2010</v>
      </c>
      <c r="L3209" s="2" t="s">
        <v>21</v>
      </c>
    </row>
    <row r="3210" spans="1:12" x14ac:dyDescent="0.2">
      <c r="A3210" s="1" t="s">
        <v>23</v>
      </c>
      <c r="B3210" s="2" t="s">
        <v>23</v>
      </c>
      <c r="C3210" s="2" t="s">
        <v>24</v>
      </c>
      <c r="D3210" s="4">
        <v>1970000</v>
      </c>
      <c r="E3210" s="2" t="s">
        <v>17</v>
      </c>
      <c r="F3210" s="2">
        <v>64.8</v>
      </c>
      <c r="G3210" s="2">
        <v>35.200000000000003</v>
      </c>
      <c r="H3210" s="2" t="s">
        <v>19</v>
      </c>
      <c r="I3210" s="2">
        <f t="shared" si="100"/>
        <v>1</v>
      </c>
      <c r="J3210" s="2" t="str">
        <f t="shared" si="101"/>
        <v/>
      </c>
      <c r="K3210" s="2">
        <v>2000</v>
      </c>
      <c r="L3210" s="2" t="s">
        <v>49</v>
      </c>
    </row>
    <row r="3211" spans="1:12" x14ac:dyDescent="0.2">
      <c r="A3211" s="1" t="s">
        <v>308</v>
      </c>
      <c r="B3211" s="2" t="s">
        <v>3761</v>
      </c>
      <c r="C3211" s="2" t="s">
        <v>24</v>
      </c>
      <c r="D3211" s="4">
        <v>715000</v>
      </c>
      <c r="E3211" s="2" t="s">
        <v>3438</v>
      </c>
      <c r="F3211" s="2">
        <v>64.8</v>
      </c>
      <c r="G3211" s="2">
        <v>35.200000000000003</v>
      </c>
      <c r="H3211" s="2" t="s">
        <v>19</v>
      </c>
      <c r="I3211" s="2">
        <f t="shared" si="100"/>
        <v>1</v>
      </c>
      <c r="J3211" s="2" t="str">
        <f t="shared" si="101"/>
        <v/>
      </c>
      <c r="K3211" s="2">
        <v>2008</v>
      </c>
      <c r="L3211" s="2" t="s">
        <v>49</v>
      </c>
    </row>
    <row r="3212" spans="1:12" x14ac:dyDescent="0.2">
      <c r="A3212" s="1" t="s">
        <v>205</v>
      </c>
      <c r="B3212" s="2" t="s">
        <v>3677</v>
      </c>
      <c r="C3212" s="2" t="s">
        <v>24</v>
      </c>
      <c r="D3212" s="2">
        <v>100000000</v>
      </c>
      <c r="E3212" s="2" t="s">
        <v>3438</v>
      </c>
      <c r="F3212" s="2">
        <v>64.819999999999993</v>
      </c>
      <c r="G3212" s="2">
        <v>35.18</v>
      </c>
      <c r="H3212" s="2" t="s">
        <v>19</v>
      </c>
      <c r="I3212" s="2">
        <f t="shared" si="100"/>
        <v>1</v>
      </c>
      <c r="J3212" s="2" t="str">
        <f t="shared" si="101"/>
        <v/>
      </c>
      <c r="K3212" s="2">
        <v>2018</v>
      </c>
      <c r="L3212" s="2" t="s">
        <v>21</v>
      </c>
    </row>
    <row r="3213" spans="1:12" x14ac:dyDescent="0.2">
      <c r="A3213" s="1" t="s">
        <v>52</v>
      </c>
      <c r="B3213" s="2" t="s">
        <v>5686</v>
      </c>
      <c r="C3213" s="2" t="s">
        <v>24</v>
      </c>
      <c r="D3213" s="4">
        <v>748000000</v>
      </c>
      <c r="E3213" s="2" t="s">
        <v>5690</v>
      </c>
      <c r="F3213" s="2">
        <v>64.819999999999993</v>
      </c>
      <c r="G3213" s="2">
        <v>35.18</v>
      </c>
      <c r="H3213" s="2" t="s">
        <v>19</v>
      </c>
      <c r="I3213" s="2">
        <f t="shared" si="100"/>
        <v>1</v>
      </c>
      <c r="J3213" s="2" t="str">
        <f t="shared" si="101"/>
        <v/>
      </c>
      <c r="K3213" s="2">
        <v>2016</v>
      </c>
      <c r="L3213" s="2" t="s">
        <v>21</v>
      </c>
    </row>
    <row r="3214" spans="1:12" x14ac:dyDescent="0.2">
      <c r="A3214" s="1" t="s">
        <v>374</v>
      </c>
      <c r="B3214" s="2" t="s">
        <v>987</v>
      </c>
      <c r="C3214" s="2" t="s">
        <v>15</v>
      </c>
      <c r="D3214" s="2" t="s">
        <v>2871</v>
      </c>
      <c r="E3214" s="2" t="s">
        <v>2175</v>
      </c>
      <c r="F3214" s="2">
        <v>64.84</v>
      </c>
      <c r="G3214" s="2">
        <v>35.159999999999997</v>
      </c>
      <c r="H3214" s="2" t="s">
        <v>19</v>
      </c>
      <c r="I3214" s="2">
        <f t="shared" si="100"/>
        <v>1</v>
      </c>
      <c r="J3214" s="2" t="str">
        <f t="shared" si="101"/>
        <v/>
      </c>
      <c r="K3214" s="2">
        <v>2016</v>
      </c>
      <c r="L3214" s="2" t="s">
        <v>21</v>
      </c>
    </row>
    <row r="3215" spans="1:12" x14ac:dyDescent="0.2">
      <c r="A3215" s="1" t="s">
        <v>108</v>
      </c>
      <c r="B3215" s="2" t="s">
        <v>147</v>
      </c>
      <c r="C3215" s="2" t="s">
        <v>15</v>
      </c>
      <c r="D3215" s="2" t="s">
        <v>5066</v>
      </c>
      <c r="E3215" s="2" t="s">
        <v>4991</v>
      </c>
      <c r="F3215" s="2">
        <v>64.84</v>
      </c>
      <c r="G3215" s="2">
        <v>35.159999999999997</v>
      </c>
      <c r="H3215" s="2" t="s">
        <v>26</v>
      </c>
      <c r="I3215" s="2" t="str">
        <f t="shared" si="100"/>
        <v/>
      </c>
      <c r="J3215" s="2">
        <f t="shared" si="101"/>
        <v>1</v>
      </c>
      <c r="K3215" s="2">
        <v>2020</v>
      </c>
      <c r="L3215" s="2" t="s">
        <v>49</v>
      </c>
    </row>
    <row r="3216" spans="1:12" x14ac:dyDescent="0.2">
      <c r="A3216" s="1" t="s">
        <v>22</v>
      </c>
      <c r="B3216" s="2" t="s">
        <v>4133</v>
      </c>
      <c r="C3216" s="2" t="s">
        <v>24</v>
      </c>
      <c r="D3216" s="4">
        <v>68000000</v>
      </c>
      <c r="E3216" s="2" t="s">
        <v>3438</v>
      </c>
      <c r="F3216" s="2">
        <v>64.88</v>
      </c>
      <c r="G3216" s="2">
        <v>35.119999999999997</v>
      </c>
      <c r="H3216" s="2" t="s">
        <v>19</v>
      </c>
      <c r="I3216" s="2">
        <f t="shared" si="100"/>
        <v>1</v>
      </c>
      <c r="J3216" s="2" t="str">
        <f t="shared" si="101"/>
        <v/>
      </c>
      <c r="K3216" s="2">
        <v>2014</v>
      </c>
      <c r="L3216" s="2" t="s">
        <v>49</v>
      </c>
    </row>
    <row r="3217" spans="1:12" x14ac:dyDescent="0.2">
      <c r="A3217" s="1" t="s">
        <v>180</v>
      </c>
      <c r="B3217" s="2" t="s">
        <v>566</v>
      </c>
      <c r="C3217" s="2" t="s">
        <v>15</v>
      </c>
      <c r="D3217" s="2" t="s">
        <v>2200</v>
      </c>
      <c r="E3217" s="2" t="s">
        <v>2175</v>
      </c>
      <c r="F3217" s="2">
        <v>64.88</v>
      </c>
      <c r="G3217" s="2">
        <v>35.119999999999997</v>
      </c>
      <c r="H3217" s="2" t="s">
        <v>19</v>
      </c>
      <c r="I3217" s="2">
        <f t="shared" si="100"/>
        <v>1</v>
      </c>
      <c r="J3217" s="2" t="str">
        <f t="shared" si="101"/>
        <v/>
      </c>
      <c r="K3217" s="2">
        <v>2020</v>
      </c>
      <c r="L3217" s="2" t="s">
        <v>21</v>
      </c>
    </row>
    <row r="3218" spans="1:12" x14ac:dyDescent="0.2">
      <c r="A3218" s="1" t="s">
        <v>205</v>
      </c>
      <c r="B3218" s="2" t="s">
        <v>450</v>
      </c>
      <c r="C3218" s="2" t="s">
        <v>15</v>
      </c>
      <c r="D3218" s="2" t="s">
        <v>2525</v>
      </c>
      <c r="E3218" s="2" t="s">
        <v>2175</v>
      </c>
      <c r="F3218" s="2">
        <v>64.89</v>
      </c>
      <c r="G3218" s="2">
        <v>35.11</v>
      </c>
      <c r="H3218" s="2" t="s">
        <v>19</v>
      </c>
      <c r="I3218" s="2">
        <f t="shared" si="100"/>
        <v>1</v>
      </c>
      <c r="J3218" s="2" t="str">
        <f t="shared" si="101"/>
        <v/>
      </c>
      <c r="K3218" s="2">
        <v>2018</v>
      </c>
      <c r="L3218" s="2" t="s">
        <v>21</v>
      </c>
    </row>
    <row r="3219" spans="1:12" x14ac:dyDescent="0.2">
      <c r="A3219" s="1" t="s">
        <v>13</v>
      </c>
      <c r="B3219" s="2" t="s">
        <v>4918</v>
      </c>
      <c r="C3219" s="2" t="s">
        <v>24</v>
      </c>
      <c r="D3219" s="2">
        <v>350000000</v>
      </c>
      <c r="E3219" s="2" t="s">
        <v>4917</v>
      </c>
      <c r="F3219" s="2">
        <v>64.89</v>
      </c>
      <c r="G3219" s="2">
        <v>35.11</v>
      </c>
      <c r="H3219" s="2" t="s">
        <v>26</v>
      </c>
      <c r="I3219" s="2" t="str">
        <f t="shared" si="100"/>
        <v/>
      </c>
      <c r="J3219" s="2">
        <f t="shared" si="101"/>
        <v>1</v>
      </c>
      <c r="K3219" s="2">
        <v>2018</v>
      </c>
      <c r="L3219" s="2" t="s">
        <v>21</v>
      </c>
    </row>
    <row r="3220" spans="1:12" x14ac:dyDescent="0.2">
      <c r="A3220" s="1" t="s">
        <v>205</v>
      </c>
      <c r="B3220" s="2" t="s">
        <v>4024</v>
      </c>
      <c r="C3220" s="2" t="s">
        <v>24</v>
      </c>
      <c r="D3220" s="4">
        <v>20000000</v>
      </c>
      <c r="E3220" s="2" t="s">
        <v>3438</v>
      </c>
      <c r="F3220" s="2">
        <v>64.900000000000006</v>
      </c>
      <c r="G3220" s="2">
        <v>35.1</v>
      </c>
      <c r="H3220" s="2" t="s">
        <v>19</v>
      </c>
      <c r="I3220" s="2">
        <f t="shared" si="100"/>
        <v>1</v>
      </c>
      <c r="J3220" s="2" t="str">
        <f t="shared" si="101"/>
        <v/>
      </c>
      <c r="K3220" s="2">
        <v>2002</v>
      </c>
      <c r="L3220" s="2" t="s">
        <v>21</v>
      </c>
    </row>
    <row r="3221" spans="1:12" x14ac:dyDescent="0.2">
      <c r="A3221" s="1" t="s">
        <v>205</v>
      </c>
      <c r="B3221" s="2" t="s">
        <v>5739</v>
      </c>
      <c r="C3221" s="2" t="s">
        <v>24</v>
      </c>
      <c r="D3221" s="4">
        <v>120000000</v>
      </c>
      <c r="E3221" s="2" t="s">
        <v>5690</v>
      </c>
      <c r="F3221" s="2">
        <v>64.900000000000006</v>
      </c>
      <c r="G3221" s="2">
        <v>35.1</v>
      </c>
      <c r="H3221" s="2" t="s">
        <v>19</v>
      </c>
      <c r="I3221" s="2">
        <f t="shared" si="100"/>
        <v>1</v>
      </c>
      <c r="J3221" s="2" t="str">
        <f t="shared" si="101"/>
        <v/>
      </c>
      <c r="K3221" s="2">
        <v>2002</v>
      </c>
      <c r="L3221" s="2" t="s">
        <v>49</v>
      </c>
    </row>
    <row r="3222" spans="1:12" x14ac:dyDescent="0.2">
      <c r="A3222" s="1" t="s">
        <v>13</v>
      </c>
      <c r="B3222" s="2" t="s">
        <v>4304</v>
      </c>
      <c r="C3222" s="2" t="s">
        <v>24</v>
      </c>
      <c r="D3222" s="4">
        <v>98000000</v>
      </c>
      <c r="E3222" s="2" t="s">
        <v>3438</v>
      </c>
      <c r="F3222" s="2">
        <v>64.900000000000006</v>
      </c>
      <c r="G3222" s="2">
        <v>35.1</v>
      </c>
      <c r="H3222" s="2" t="s">
        <v>19</v>
      </c>
      <c r="I3222" s="2">
        <f t="shared" si="100"/>
        <v>1</v>
      </c>
      <c r="J3222" s="2" t="str">
        <f t="shared" si="101"/>
        <v/>
      </c>
      <c r="K3222" s="2">
        <v>2010</v>
      </c>
      <c r="L3222" s="2" t="s">
        <v>21</v>
      </c>
    </row>
    <row r="3223" spans="1:12" x14ac:dyDescent="0.2">
      <c r="A3223" s="1" t="s">
        <v>13</v>
      </c>
      <c r="B3223" s="2" t="s">
        <v>3790</v>
      </c>
      <c r="C3223" s="2" t="s">
        <v>24</v>
      </c>
      <c r="D3223" s="4">
        <v>334000000</v>
      </c>
      <c r="E3223" s="2" t="s">
        <v>3438</v>
      </c>
      <c r="F3223" s="2">
        <v>64.900000000000006</v>
      </c>
      <c r="G3223" s="2">
        <v>35.1</v>
      </c>
      <c r="H3223" s="2" t="s">
        <v>19</v>
      </c>
      <c r="I3223" s="2">
        <f t="shared" si="100"/>
        <v>1</v>
      </c>
      <c r="J3223" s="2" t="str">
        <f t="shared" si="101"/>
        <v/>
      </c>
      <c r="K3223" s="2">
        <v>2008</v>
      </c>
      <c r="L3223" s="2" t="s">
        <v>21</v>
      </c>
    </row>
    <row r="3224" spans="1:12" x14ac:dyDescent="0.2">
      <c r="A3224" s="1" t="s">
        <v>339</v>
      </c>
      <c r="B3224" s="2" t="s">
        <v>3631</v>
      </c>
      <c r="C3224" s="2" t="s">
        <v>1230</v>
      </c>
      <c r="D3224" s="2" t="s">
        <v>4781</v>
      </c>
      <c r="E3224" s="2" t="s">
        <v>3438</v>
      </c>
      <c r="F3224" s="2">
        <v>64.900000000000006</v>
      </c>
      <c r="G3224" s="2">
        <v>35.1</v>
      </c>
      <c r="H3224" s="2" t="s">
        <v>19</v>
      </c>
      <c r="I3224" s="2">
        <f t="shared" si="100"/>
        <v>1</v>
      </c>
      <c r="J3224" s="2" t="str">
        <f t="shared" si="101"/>
        <v/>
      </c>
      <c r="K3224" s="2">
        <v>1996</v>
      </c>
      <c r="L3224" s="2" t="s">
        <v>21</v>
      </c>
    </row>
    <row r="3225" spans="1:12" x14ac:dyDescent="0.2">
      <c r="A3225" s="1" t="s">
        <v>22</v>
      </c>
      <c r="B3225" s="2" t="s">
        <v>4032</v>
      </c>
      <c r="C3225" s="2" t="s">
        <v>24</v>
      </c>
      <c r="D3225" s="4">
        <v>7500000</v>
      </c>
      <c r="E3225" s="2" t="s">
        <v>3438</v>
      </c>
      <c r="F3225" s="2">
        <v>64.900000000000006</v>
      </c>
      <c r="G3225" s="2">
        <v>35.1</v>
      </c>
      <c r="H3225" s="2" t="s">
        <v>19</v>
      </c>
      <c r="I3225" s="2">
        <f t="shared" si="100"/>
        <v>1</v>
      </c>
      <c r="J3225" s="2" t="str">
        <f t="shared" si="101"/>
        <v/>
      </c>
      <c r="K3225" s="2">
        <v>2004</v>
      </c>
      <c r="L3225" s="2" t="s">
        <v>49</v>
      </c>
    </row>
    <row r="3226" spans="1:12" x14ac:dyDescent="0.2">
      <c r="A3226" s="1" t="s">
        <v>217</v>
      </c>
      <c r="B3226" s="2" t="s">
        <v>217</v>
      </c>
      <c r="C3226" s="2" t="s">
        <v>15</v>
      </c>
      <c r="D3226" s="2" t="s">
        <v>853</v>
      </c>
      <c r="E3226" s="2" t="s">
        <v>395</v>
      </c>
      <c r="F3226" s="2">
        <v>64.900000000000006</v>
      </c>
      <c r="G3226" s="2">
        <v>35.1</v>
      </c>
      <c r="H3226" s="2" t="s">
        <v>19</v>
      </c>
      <c r="I3226" s="2">
        <f t="shared" si="100"/>
        <v>1</v>
      </c>
      <c r="J3226" s="2" t="str">
        <f t="shared" si="101"/>
        <v/>
      </c>
      <c r="K3226" s="2">
        <v>2008</v>
      </c>
      <c r="L3226" s="2" t="s">
        <v>21</v>
      </c>
    </row>
    <row r="3227" spans="1:12" x14ac:dyDescent="0.2">
      <c r="A3227" s="1" t="s">
        <v>79</v>
      </c>
      <c r="B3227" s="2" t="s">
        <v>5535</v>
      </c>
      <c r="C3227" s="2" t="s">
        <v>15</v>
      </c>
      <c r="D3227" s="2" t="s">
        <v>5639</v>
      </c>
      <c r="E3227" s="2" t="s">
        <v>4991</v>
      </c>
      <c r="F3227" s="2">
        <v>64.900000000000006</v>
      </c>
      <c r="G3227" s="2">
        <v>35.1</v>
      </c>
      <c r="H3227" s="2" t="s">
        <v>26</v>
      </c>
      <c r="I3227" s="2" t="str">
        <f t="shared" si="100"/>
        <v/>
      </c>
      <c r="J3227" s="2">
        <f t="shared" si="101"/>
        <v>1</v>
      </c>
      <c r="K3227" s="2">
        <v>1998</v>
      </c>
      <c r="L3227" s="2" t="s">
        <v>21</v>
      </c>
    </row>
    <row r="3228" spans="1:12" x14ac:dyDescent="0.2">
      <c r="A3228" s="1" t="s">
        <v>91</v>
      </c>
      <c r="B3228" s="2" t="s">
        <v>3659</v>
      </c>
      <c r="C3228" s="2" t="s">
        <v>24</v>
      </c>
      <c r="D3228" s="4">
        <v>22000000</v>
      </c>
      <c r="E3228" s="2" t="s">
        <v>3438</v>
      </c>
      <c r="F3228" s="2">
        <v>64.900000000000006</v>
      </c>
      <c r="G3228" s="2">
        <v>35.1</v>
      </c>
      <c r="H3228" s="2" t="s">
        <v>19</v>
      </c>
      <c r="I3228" s="2">
        <f t="shared" si="100"/>
        <v>1</v>
      </c>
      <c r="J3228" s="2" t="str">
        <f t="shared" si="101"/>
        <v/>
      </c>
      <c r="K3228" s="2">
        <v>2002</v>
      </c>
      <c r="L3228" s="2" t="s">
        <v>49</v>
      </c>
    </row>
    <row r="3229" spans="1:12" x14ac:dyDescent="0.2">
      <c r="A3229" s="1" t="s">
        <v>100</v>
      </c>
      <c r="B3229" s="2" t="s">
        <v>134</v>
      </c>
      <c r="C3229" s="2" t="s">
        <v>15</v>
      </c>
      <c r="D3229" s="2" t="s">
        <v>1145</v>
      </c>
      <c r="E3229" s="2" t="s">
        <v>395</v>
      </c>
      <c r="F3229" s="2">
        <v>64.900000000000006</v>
      </c>
      <c r="G3229" s="2">
        <v>35.1</v>
      </c>
      <c r="H3229" s="2" t="s">
        <v>19</v>
      </c>
      <c r="I3229" s="2">
        <f t="shared" si="100"/>
        <v>1</v>
      </c>
      <c r="J3229" s="2" t="str">
        <f t="shared" si="101"/>
        <v/>
      </c>
      <c r="K3229" s="2">
        <v>2004</v>
      </c>
      <c r="L3229" s="2" t="s">
        <v>49</v>
      </c>
    </row>
    <row r="3230" spans="1:12" x14ac:dyDescent="0.2">
      <c r="A3230" s="1" t="s">
        <v>180</v>
      </c>
      <c r="B3230" s="2" t="s">
        <v>181</v>
      </c>
      <c r="C3230" s="2" t="s">
        <v>15</v>
      </c>
      <c r="D3230" s="2" t="s">
        <v>2813</v>
      </c>
      <c r="E3230" s="2" t="s">
        <v>2175</v>
      </c>
      <c r="F3230" s="2">
        <v>64.91</v>
      </c>
      <c r="G3230" s="2">
        <v>35.090000000000003</v>
      </c>
      <c r="H3230" s="2" t="s">
        <v>19</v>
      </c>
      <c r="I3230" s="2">
        <f t="shared" si="100"/>
        <v>1</v>
      </c>
      <c r="J3230" s="2" t="str">
        <f t="shared" si="101"/>
        <v/>
      </c>
      <c r="K3230" s="2">
        <v>2016</v>
      </c>
      <c r="L3230" s="2" t="s">
        <v>21</v>
      </c>
    </row>
    <row r="3231" spans="1:12" x14ac:dyDescent="0.2">
      <c r="A3231" s="1" t="s">
        <v>69</v>
      </c>
      <c r="B3231" s="2" t="s">
        <v>1285</v>
      </c>
      <c r="C3231" s="2" t="s">
        <v>15</v>
      </c>
      <c r="D3231" s="2" t="s">
        <v>2339</v>
      </c>
      <c r="E3231" s="2" t="s">
        <v>2175</v>
      </c>
      <c r="F3231" s="2">
        <v>64.92</v>
      </c>
      <c r="G3231" s="2">
        <v>35.08</v>
      </c>
      <c r="H3231" s="2" t="s">
        <v>19</v>
      </c>
      <c r="I3231" s="2">
        <f t="shared" si="100"/>
        <v>1</v>
      </c>
      <c r="J3231" s="2" t="str">
        <f t="shared" si="101"/>
        <v/>
      </c>
      <c r="K3231" s="2">
        <v>2020</v>
      </c>
      <c r="L3231" s="2" t="s">
        <v>21</v>
      </c>
    </row>
    <row r="3232" spans="1:12" x14ac:dyDescent="0.2">
      <c r="A3232" s="1" t="s">
        <v>13</v>
      </c>
      <c r="B3232" s="2" t="s">
        <v>3883</v>
      </c>
      <c r="C3232" s="2" t="s">
        <v>24</v>
      </c>
      <c r="D3232" s="4">
        <v>152880000</v>
      </c>
      <c r="E3232" s="2" t="s">
        <v>3438</v>
      </c>
      <c r="F3232" s="2">
        <v>64.930000000000007</v>
      </c>
      <c r="G3232" s="2">
        <v>35.07</v>
      </c>
      <c r="H3232" s="2" t="s">
        <v>19</v>
      </c>
      <c r="I3232" s="2">
        <f t="shared" si="100"/>
        <v>1</v>
      </c>
      <c r="J3232" s="2" t="str">
        <f t="shared" si="101"/>
        <v/>
      </c>
      <c r="K3232" s="2">
        <v>2016</v>
      </c>
      <c r="L3232" s="2" t="s">
        <v>21</v>
      </c>
    </row>
    <row r="3233" spans="1:12" x14ac:dyDescent="0.2">
      <c r="A3233" s="1" t="s">
        <v>22</v>
      </c>
      <c r="B3233" s="2" t="s">
        <v>3510</v>
      </c>
      <c r="C3233" s="2" t="s">
        <v>24</v>
      </c>
      <c r="D3233" s="2">
        <v>14600000</v>
      </c>
      <c r="E3233" s="2" t="s">
        <v>3438</v>
      </c>
      <c r="F3233" s="2">
        <v>64.95</v>
      </c>
      <c r="G3233" s="2">
        <v>35.049999999999997</v>
      </c>
      <c r="H3233" s="2" t="s">
        <v>19</v>
      </c>
      <c r="I3233" s="2">
        <f t="shared" si="100"/>
        <v>1</v>
      </c>
      <c r="J3233" s="2" t="str">
        <f t="shared" si="101"/>
        <v/>
      </c>
      <c r="K3233" s="2">
        <v>2020</v>
      </c>
      <c r="L3233" s="2" t="s">
        <v>21</v>
      </c>
    </row>
    <row r="3234" spans="1:12" x14ac:dyDescent="0.2">
      <c r="A3234" s="1" t="s">
        <v>220</v>
      </c>
      <c r="B3234" s="2" t="s">
        <v>1102</v>
      </c>
      <c r="C3234" s="2" t="s">
        <v>15</v>
      </c>
      <c r="D3234" s="2" t="s">
        <v>2478</v>
      </c>
      <c r="E3234" s="2" t="s">
        <v>2175</v>
      </c>
      <c r="F3234" s="2">
        <v>64.95</v>
      </c>
      <c r="G3234" s="2">
        <v>35.049999999999997</v>
      </c>
      <c r="H3234" s="2" t="s">
        <v>19</v>
      </c>
      <c r="I3234" s="2">
        <f t="shared" si="100"/>
        <v>1</v>
      </c>
      <c r="J3234" s="2" t="str">
        <f t="shared" si="101"/>
        <v/>
      </c>
      <c r="K3234" s="2">
        <v>2018</v>
      </c>
      <c r="L3234" s="2" t="s">
        <v>21</v>
      </c>
    </row>
    <row r="3235" spans="1:12" x14ac:dyDescent="0.2">
      <c r="A3235" s="1" t="s">
        <v>60</v>
      </c>
      <c r="B3235" s="2" t="s">
        <v>3916</v>
      </c>
      <c r="C3235" s="2" t="s">
        <v>24</v>
      </c>
      <c r="D3235" s="4">
        <v>23000000</v>
      </c>
      <c r="E3235" s="2" t="s">
        <v>3438</v>
      </c>
      <c r="F3235" s="2">
        <v>64.97</v>
      </c>
      <c r="G3235" s="2">
        <v>35.03</v>
      </c>
      <c r="H3235" s="2" t="s">
        <v>19</v>
      </c>
      <c r="I3235" s="2">
        <f t="shared" si="100"/>
        <v>1</v>
      </c>
      <c r="J3235" s="2" t="str">
        <f t="shared" si="101"/>
        <v/>
      </c>
      <c r="K3235" s="2">
        <v>2016</v>
      </c>
      <c r="L3235" s="2" t="s">
        <v>21</v>
      </c>
    </row>
    <row r="3236" spans="1:12" x14ac:dyDescent="0.2">
      <c r="A3236" s="1" t="s">
        <v>420</v>
      </c>
      <c r="B3236" s="2" t="s">
        <v>1717</v>
      </c>
      <c r="C3236" s="2" t="s">
        <v>15</v>
      </c>
      <c r="D3236" s="2" t="s">
        <v>1718</v>
      </c>
      <c r="E3236" s="2" t="s">
        <v>1692</v>
      </c>
      <c r="F3236" s="2">
        <v>64.97</v>
      </c>
      <c r="G3236" s="2">
        <v>35.03</v>
      </c>
      <c r="H3236" s="2" t="s">
        <v>26</v>
      </c>
      <c r="I3236" s="2" t="str">
        <f t="shared" si="100"/>
        <v/>
      </c>
      <c r="J3236" s="2">
        <f t="shared" si="101"/>
        <v>1</v>
      </c>
      <c r="K3236" s="2">
        <v>2016</v>
      </c>
      <c r="L3236" s="2" t="s">
        <v>21</v>
      </c>
    </row>
    <row r="3237" spans="1:12" x14ac:dyDescent="0.2">
      <c r="A3237" s="1" t="s">
        <v>22</v>
      </c>
      <c r="B3237" s="2" t="s">
        <v>3926</v>
      </c>
      <c r="C3237" s="2" t="s">
        <v>24</v>
      </c>
      <c r="D3237" s="4">
        <v>39000000</v>
      </c>
      <c r="E3237" s="2" t="s">
        <v>3438</v>
      </c>
      <c r="F3237" s="2">
        <v>64.97</v>
      </c>
      <c r="G3237" s="2">
        <v>35.03</v>
      </c>
      <c r="H3237" s="2" t="s">
        <v>19</v>
      </c>
      <c r="I3237" s="2">
        <f t="shared" si="100"/>
        <v>1</v>
      </c>
      <c r="J3237" s="2" t="str">
        <f t="shared" si="101"/>
        <v/>
      </c>
      <c r="K3237" s="2">
        <v>2016</v>
      </c>
      <c r="L3237" s="2" t="s">
        <v>21</v>
      </c>
    </row>
    <row r="3238" spans="1:12" x14ac:dyDescent="0.2">
      <c r="A3238" s="1" t="s">
        <v>45</v>
      </c>
      <c r="B3238" s="2" t="s">
        <v>549</v>
      </c>
      <c r="C3238" s="2" t="s">
        <v>15</v>
      </c>
      <c r="D3238" s="2" t="s">
        <v>2767</v>
      </c>
      <c r="E3238" s="2" t="s">
        <v>2175</v>
      </c>
      <c r="F3238" s="2">
        <v>64.97</v>
      </c>
      <c r="G3238" s="2">
        <v>35.03</v>
      </c>
      <c r="H3238" s="2" t="s">
        <v>19</v>
      </c>
      <c r="I3238" s="2">
        <f t="shared" si="100"/>
        <v>1</v>
      </c>
      <c r="J3238" s="2" t="str">
        <f t="shared" si="101"/>
        <v/>
      </c>
      <c r="K3238" s="2">
        <v>2016</v>
      </c>
      <c r="L3238" s="2" t="s">
        <v>21</v>
      </c>
    </row>
    <row r="3239" spans="1:12" x14ac:dyDescent="0.2">
      <c r="A3239" s="1" t="s">
        <v>290</v>
      </c>
      <c r="B3239" s="2" t="s">
        <v>3515</v>
      </c>
      <c r="C3239" s="2" t="s">
        <v>24</v>
      </c>
      <c r="D3239" s="2">
        <v>6000000</v>
      </c>
      <c r="E3239" s="2" t="s">
        <v>3438</v>
      </c>
      <c r="F3239" s="2">
        <v>64.98</v>
      </c>
      <c r="G3239" s="2">
        <v>35.020000000000003</v>
      </c>
      <c r="H3239" s="2" t="s">
        <v>19</v>
      </c>
      <c r="I3239" s="2">
        <f t="shared" si="100"/>
        <v>1</v>
      </c>
      <c r="J3239" s="2" t="str">
        <f t="shared" si="101"/>
        <v/>
      </c>
      <c r="K3239" s="2">
        <v>2020</v>
      </c>
      <c r="L3239" s="2" t="s">
        <v>21</v>
      </c>
    </row>
    <row r="3240" spans="1:12" x14ac:dyDescent="0.2">
      <c r="A3240" s="1" t="s">
        <v>391</v>
      </c>
      <c r="B3240" s="2" t="s">
        <v>3870</v>
      </c>
      <c r="C3240" s="2" t="s">
        <v>24</v>
      </c>
      <c r="D3240" s="4">
        <v>78000000</v>
      </c>
      <c r="E3240" s="2" t="s">
        <v>3438</v>
      </c>
      <c r="F3240" s="2">
        <v>65</v>
      </c>
      <c r="G3240" s="2">
        <v>35</v>
      </c>
      <c r="H3240" s="2" t="s">
        <v>19</v>
      </c>
      <c r="I3240" s="2">
        <f t="shared" si="100"/>
        <v>1</v>
      </c>
      <c r="J3240" s="2" t="str">
        <f t="shared" si="101"/>
        <v/>
      </c>
      <c r="K3240" s="2">
        <v>2012</v>
      </c>
      <c r="L3240" s="2" t="s">
        <v>21</v>
      </c>
    </row>
    <row r="3241" spans="1:12" x14ac:dyDescent="0.2">
      <c r="A3241" s="1" t="s">
        <v>511</v>
      </c>
      <c r="B3241" s="2" t="s">
        <v>4806</v>
      </c>
      <c r="C3241" s="2" t="s">
        <v>15</v>
      </c>
      <c r="D3241" s="2" t="s">
        <v>4807</v>
      </c>
      <c r="E3241" s="2" t="s">
        <v>3438</v>
      </c>
      <c r="F3241" s="2">
        <v>65</v>
      </c>
      <c r="G3241" s="2">
        <v>35</v>
      </c>
      <c r="H3241" s="2" t="s">
        <v>26</v>
      </c>
      <c r="I3241" s="2" t="str">
        <f t="shared" si="100"/>
        <v/>
      </c>
      <c r="J3241" s="2">
        <f t="shared" si="101"/>
        <v>1</v>
      </c>
      <c r="K3241" s="2">
        <v>1988</v>
      </c>
      <c r="L3241" s="2" t="s">
        <v>21</v>
      </c>
    </row>
    <row r="3242" spans="1:12" x14ac:dyDescent="0.2">
      <c r="A3242" s="1" t="s">
        <v>60</v>
      </c>
      <c r="B3242" s="2" t="s">
        <v>3718</v>
      </c>
      <c r="C3242" s="2" t="s">
        <v>24</v>
      </c>
      <c r="D3242" s="4">
        <v>147000000</v>
      </c>
      <c r="E3242" s="2" t="s">
        <v>3438</v>
      </c>
      <c r="F3242" s="2">
        <v>65</v>
      </c>
      <c r="G3242" s="2">
        <v>35</v>
      </c>
      <c r="H3242" s="2" t="s">
        <v>19</v>
      </c>
      <c r="I3242" s="2">
        <f t="shared" si="100"/>
        <v>1</v>
      </c>
      <c r="J3242" s="2" t="str">
        <f t="shared" si="101"/>
        <v/>
      </c>
      <c r="K3242" s="2">
        <v>2012</v>
      </c>
      <c r="L3242" s="2" t="s">
        <v>21</v>
      </c>
    </row>
    <row r="3243" spans="1:12" x14ac:dyDescent="0.2">
      <c r="A3243" s="1" t="s">
        <v>13</v>
      </c>
      <c r="B3243" s="2" t="s">
        <v>5724</v>
      </c>
      <c r="C3243" s="2" t="s">
        <v>24</v>
      </c>
      <c r="D3243" s="4">
        <v>176000000</v>
      </c>
      <c r="E3243" s="2" t="s">
        <v>5690</v>
      </c>
      <c r="F3243" s="2">
        <v>65</v>
      </c>
      <c r="G3243" s="2">
        <v>35</v>
      </c>
      <c r="H3243" s="2" t="s">
        <v>19</v>
      </c>
      <c r="I3243" s="2">
        <f t="shared" si="100"/>
        <v>1</v>
      </c>
      <c r="J3243" s="2" t="str">
        <f t="shared" si="101"/>
        <v/>
      </c>
      <c r="K3243" s="2">
        <v>2002</v>
      </c>
      <c r="L3243" s="2" t="s">
        <v>49</v>
      </c>
    </row>
    <row r="3244" spans="1:12" x14ac:dyDescent="0.2">
      <c r="A3244" s="1" t="s">
        <v>22</v>
      </c>
      <c r="B3244" s="2" t="s">
        <v>4122</v>
      </c>
      <c r="C3244" s="2" t="s">
        <v>24</v>
      </c>
      <c r="D3244" s="4">
        <v>10000000</v>
      </c>
      <c r="E3244" s="2" t="s">
        <v>3438</v>
      </c>
      <c r="F3244" s="2">
        <v>65</v>
      </c>
      <c r="G3244" s="2">
        <v>35</v>
      </c>
      <c r="H3244" s="2" t="s">
        <v>19</v>
      </c>
      <c r="I3244" s="2">
        <f t="shared" si="100"/>
        <v>1</v>
      </c>
      <c r="J3244" s="2" t="str">
        <f t="shared" si="101"/>
        <v/>
      </c>
      <c r="K3244" s="2">
        <v>2014</v>
      </c>
      <c r="L3244" s="2" t="s">
        <v>21</v>
      </c>
    </row>
    <row r="3245" spans="1:12" x14ac:dyDescent="0.2">
      <c r="A3245" s="1" t="s">
        <v>296</v>
      </c>
      <c r="B3245" s="2" t="s">
        <v>467</v>
      </c>
      <c r="C3245" s="2" t="s">
        <v>24</v>
      </c>
      <c r="D3245" s="4">
        <v>1950000</v>
      </c>
      <c r="E3245" s="2" t="s">
        <v>1978</v>
      </c>
      <c r="F3245" s="2">
        <v>65</v>
      </c>
      <c r="G3245" s="2">
        <v>35</v>
      </c>
      <c r="H3245" s="2" t="s">
        <v>26</v>
      </c>
      <c r="I3245" s="2" t="str">
        <f t="shared" si="100"/>
        <v/>
      </c>
      <c r="J3245" s="2">
        <f t="shared" si="101"/>
        <v>1</v>
      </c>
      <c r="K3245" s="2">
        <v>1986</v>
      </c>
      <c r="L3245" s="2" t="s">
        <v>21</v>
      </c>
    </row>
    <row r="3246" spans="1:12" x14ac:dyDescent="0.2">
      <c r="A3246" s="1" t="s">
        <v>217</v>
      </c>
      <c r="B3246" s="2" t="s">
        <v>1580</v>
      </c>
      <c r="C3246" s="2" t="s">
        <v>15</v>
      </c>
      <c r="D3246" s="2" t="s">
        <v>3263</v>
      </c>
      <c r="E3246" s="2" t="s">
        <v>2175</v>
      </c>
      <c r="F3246" s="2">
        <v>65</v>
      </c>
      <c r="G3246" s="2">
        <v>35</v>
      </c>
      <c r="H3246" s="2" t="s">
        <v>19</v>
      </c>
      <c r="I3246" s="2">
        <f t="shared" si="100"/>
        <v>1</v>
      </c>
      <c r="J3246" s="2" t="str">
        <f t="shared" si="101"/>
        <v/>
      </c>
      <c r="K3246" s="2">
        <v>1988</v>
      </c>
      <c r="L3246" s="2" t="s">
        <v>21</v>
      </c>
    </row>
    <row r="3247" spans="1:12" x14ac:dyDescent="0.2">
      <c r="A3247" s="1" t="s">
        <v>69</v>
      </c>
      <c r="B3247" s="2" t="s">
        <v>4444</v>
      </c>
      <c r="C3247" s="2" t="s">
        <v>24</v>
      </c>
      <c r="D3247" s="4">
        <v>37000000</v>
      </c>
      <c r="E3247" s="2" t="s">
        <v>3438</v>
      </c>
      <c r="F3247" s="2">
        <v>65</v>
      </c>
      <c r="G3247" s="2">
        <v>35</v>
      </c>
      <c r="H3247" s="2" t="s">
        <v>26</v>
      </c>
      <c r="I3247" s="2" t="str">
        <f t="shared" si="100"/>
        <v/>
      </c>
      <c r="J3247" s="2">
        <f t="shared" si="101"/>
        <v>1</v>
      </c>
      <c r="K3247" s="2">
        <v>1988</v>
      </c>
      <c r="L3247" s="2" t="s">
        <v>21</v>
      </c>
    </row>
    <row r="3248" spans="1:12" x14ac:dyDescent="0.2">
      <c r="A3248" s="1" t="s">
        <v>79</v>
      </c>
      <c r="B3248" s="2" t="s">
        <v>925</v>
      </c>
      <c r="C3248" s="2" t="s">
        <v>15</v>
      </c>
      <c r="D3248" s="2" t="s">
        <v>3345</v>
      </c>
      <c r="E3248" s="2" t="s">
        <v>3315</v>
      </c>
      <c r="F3248" s="2">
        <v>65</v>
      </c>
      <c r="G3248" s="2">
        <v>35</v>
      </c>
      <c r="H3248" s="2" t="s">
        <v>26</v>
      </c>
      <c r="I3248" s="2" t="str">
        <f t="shared" si="100"/>
        <v/>
      </c>
      <c r="J3248" s="2">
        <f t="shared" si="101"/>
        <v>1</v>
      </c>
      <c r="K3248" s="2">
        <v>2008</v>
      </c>
      <c r="L3248" s="2" t="s">
        <v>49</v>
      </c>
    </row>
    <row r="3249" spans="1:12" x14ac:dyDescent="0.2">
      <c r="A3249" s="1" t="s">
        <v>223</v>
      </c>
      <c r="B3249" s="2" t="s">
        <v>966</v>
      </c>
      <c r="C3249" s="2" t="s">
        <v>42</v>
      </c>
      <c r="D3249" s="2" t="s">
        <v>967</v>
      </c>
      <c r="E3249" s="2" t="s">
        <v>395</v>
      </c>
      <c r="F3249" s="2">
        <v>65</v>
      </c>
      <c r="G3249" s="2">
        <v>35</v>
      </c>
      <c r="H3249" s="2" t="s">
        <v>19</v>
      </c>
      <c r="I3249" s="2">
        <f t="shared" si="100"/>
        <v>1</v>
      </c>
      <c r="J3249" s="2" t="str">
        <f t="shared" si="101"/>
        <v/>
      </c>
      <c r="K3249" s="2">
        <v>2006</v>
      </c>
      <c r="L3249" s="2" t="s">
        <v>21</v>
      </c>
    </row>
    <row r="3250" spans="1:12" x14ac:dyDescent="0.2">
      <c r="A3250" s="1" t="s">
        <v>52</v>
      </c>
      <c r="B3250" s="2" t="s">
        <v>742</v>
      </c>
      <c r="C3250" s="2" t="s">
        <v>15</v>
      </c>
      <c r="D3250" s="2" t="s">
        <v>1903</v>
      </c>
      <c r="E3250" s="2" t="s">
        <v>1811</v>
      </c>
      <c r="F3250" s="2">
        <v>65</v>
      </c>
      <c r="G3250" s="2">
        <v>35</v>
      </c>
      <c r="H3250" s="2" t="s">
        <v>26</v>
      </c>
      <c r="I3250" s="2" t="str">
        <f t="shared" si="100"/>
        <v/>
      </c>
      <c r="J3250" s="2">
        <f t="shared" si="101"/>
        <v>1</v>
      </c>
      <c r="K3250" s="2">
        <v>2002</v>
      </c>
      <c r="L3250" s="2" t="s">
        <v>21</v>
      </c>
    </row>
    <row r="3251" spans="1:12" x14ac:dyDescent="0.2">
      <c r="A3251" s="1" t="s">
        <v>535</v>
      </c>
      <c r="B3251" s="2" t="s">
        <v>5226</v>
      </c>
      <c r="C3251" s="2" t="s">
        <v>24</v>
      </c>
      <c r="D3251" s="4">
        <v>4000000</v>
      </c>
      <c r="E3251" s="2" t="s">
        <v>4991</v>
      </c>
      <c r="F3251" s="2">
        <v>65</v>
      </c>
      <c r="G3251" s="2">
        <v>35</v>
      </c>
      <c r="H3251" s="2" t="s">
        <v>26</v>
      </c>
      <c r="I3251" s="2" t="str">
        <f t="shared" si="100"/>
        <v/>
      </c>
      <c r="J3251" s="2">
        <f t="shared" si="101"/>
        <v>1</v>
      </c>
      <c r="K3251" s="2">
        <v>2014</v>
      </c>
      <c r="L3251" s="2" t="s">
        <v>21</v>
      </c>
    </row>
    <row r="3252" spans="1:12" x14ac:dyDescent="0.2">
      <c r="A3252" s="1" t="s">
        <v>220</v>
      </c>
      <c r="B3252" s="2" t="s">
        <v>5488</v>
      </c>
      <c r="C3252" s="2" t="s">
        <v>15</v>
      </c>
      <c r="D3252" s="2" t="s">
        <v>5489</v>
      </c>
      <c r="E3252" s="2" t="s">
        <v>4991</v>
      </c>
      <c r="F3252" s="2">
        <v>65</v>
      </c>
      <c r="G3252" s="2">
        <v>35</v>
      </c>
      <c r="H3252" s="2" t="s">
        <v>26</v>
      </c>
      <c r="I3252" s="2" t="str">
        <f t="shared" si="100"/>
        <v/>
      </c>
      <c r="J3252" s="2">
        <f t="shared" si="101"/>
        <v>1</v>
      </c>
      <c r="K3252" s="2">
        <v>2004</v>
      </c>
      <c r="L3252" s="2" t="s">
        <v>21</v>
      </c>
    </row>
    <row r="3253" spans="1:12" x14ac:dyDescent="0.2">
      <c r="A3253" s="1" t="s">
        <v>23</v>
      </c>
      <c r="B3253" s="2" t="s">
        <v>23</v>
      </c>
      <c r="C3253" s="2" t="s">
        <v>24</v>
      </c>
      <c r="D3253" s="4">
        <v>500000000</v>
      </c>
      <c r="E3253" s="2" t="s">
        <v>1956</v>
      </c>
      <c r="F3253" s="2">
        <v>65</v>
      </c>
      <c r="G3253" s="2">
        <v>35</v>
      </c>
      <c r="H3253" s="2" t="s">
        <v>19</v>
      </c>
      <c r="I3253" s="2">
        <f t="shared" si="100"/>
        <v>1</v>
      </c>
      <c r="J3253" s="2" t="str">
        <f t="shared" si="101"/>
        <v/>
      </c>
      <c r="K3253" s="2">
        <v>1986</v>
      </c>
      <c r="L3253" s="2" t="s">
        <v>21</v>
      </c>
    </row>
    <row r="3254" spans="1:12" x14ac:dyDescent="0.2">
      <c r="A3254" s="1" t="s">
        <v>491</v>
      </c>
      <c r="B3254" s="2" t="s">
        <v>2135</v>
      </c>
      <c r="C3254" s="2" t="s">
        <v>24</v>
      </c>
      <c r="D3254" s="4">
        <v>36000000</v>
      </c>
      <c r="E3254" s="2" t="s">
        <v>3438</v>
      </c>
      <c r="F3254" s="2">
        <v>65.02</v>
      </c>
      <c r="G3254" s="2">
        <v>34.979999999999997</v>
      </c>
      <c r="H3254" s="2" t="s">
        <v>19</v>
      </c>
      <c r="I3254" s="2">
        <f t="shared" si="100"/>
        <v>1</v>
      </c>
      <c r="J3254" s="2" t="str">
        <f t="shared" si="101"/>
        <v/>
      </c>
      <c r="K3254" s="2">
        <v>2016</v>
      </c>
      <c r="L3254" s="2" t="s">
        <v>21</v>
      </c>
    </row>
    <row r="3255" spans="1:12" x14ac:dyDescent="0.2">
      <c r="A3255" s="1" t="s">
        <v>374</v>
      </c>
      <c r="B3255" s="2" t="s">
        <v>1513</v>
      </c>
      <c r="C3255" s="2" t="s">
        <v>15</v>
      </c>
      <c r="D3255" s="2" t="s">
        <v>3346</v>
      </c>
      <c r="E3255" s="2" t="s">
        <v>3315</v>
      </c>
      <c r="F3255" s="2">
        <v>65.03</v>
      </c>
      <c r="G3255" s="2">
        <v>34.97</v>
      </c>
      <c r="H3255" s="2" t="s">
        <v>26</v>
      </c>
      <c r="I3255" s="2" t="str">
        <f t="shared" si="100"/>
        <v/>
      </c>
      <c r="J3255" s="2">
        <f t="shared" si="101"/>
        <v>1</v>
      </c>
      <c r="K3255" s="2">
        <v>2007</v>
      </c>
      <c r="L3255" s="2" t="s">
        <v>36</v>
      </c>
    </row>
    <row r="3256" spans="1:12" x14ac:dyDescent="0.2">
      <c r="A3256" s="1" t="s">
        <v>293</v>
      </c>
      <c r="B3256" s="2" t="s">
        <v>4147</v>
      </c>
      <c r="C3256" s="2" t="s">
        <v>24</v>
      </c>
      <c r="D3256" s="4">
        <v>82000000</v>
      </c>
      <c r="E3256" s="2" t="s">
        <v>3438</v>
      </c>
      <c r="F3256" s="2">
        <v>65.03</v>
      </c>
      <c r="G3256" s="2">
        <v>34.97</v>
      </c>
      <c r="H3256" s="2" t="s">
        <v>19</v>
      </c>
      <c r="I3256" s="2">
        <f t="shared" si="100"/>
        <v>1</v>
      </c>
      <c r="J3256" s="2" t="str">
        <f t="shared" si="101"/>
        <v/>
      </c>
      <c r="K3256" s="2">
        <v>2014</v>
      </c>
      <c r="L3256" s="2" t="s">
        <v>49</v>
      </c>
    </row>
    <row r="3257" spans="1:12" x14ac:dyDescent="0.2">
      <c r="A3257" s="1" t="s">
        <v>100</v>
      </c>
      <c r="B3257" s="2" t="s">
        <v>1990</v>
      </c>
      <c r="C3257" s="2" t="s">
        <v>15</v>
      </c>
      <c r="D3257" s="2" t="s">
        <v>1998</v>
      </c>
      <c r="E3257" s="2" t="s">
        <v>1978</v>
      </c>
      <c r="F3257" s="2">
        <v>65.03</v>
      </c>
      <c r="G3257" s="2">
        <v>34.97</v>
      </c>
      <c r="H3257" s="2" t="s">
        <v>26</v>
      </c>
      <c r="I3257" s="2" t="str">
        <f t="shared" si="100"/>
        <v/>
      </c>
      <c r="J3257" s="2">
        <f t="shared" si="101"/>
        <v>1</v>
      </c>
      <c r="K3257" s="2">
        <v>2018</v>
      </c>
      <c r="L3257" s="2" t="s">
        <v>21</v>
      </c>
    </row>
    <row r="3258" spans="1:12" x14ac:dyDescent="0.2">
      <c r="A3258" s="1" t="s">
        <v>83</v>
      </c>
      <c r="B3258" s="2" t="s">
        <v>84</v>
      </c>
      <c r="C3258" s="2" t="s">
        <v>15</v>
      </c>
      <c r="D3258" s="2" t="s">
        <v>2241</v>
      </c>
      <c r="E3258" s="2" t="s">
        <v>2175</v>
      </c>
      <c r="F3258" s="2">
        <v>65.06</v>
      </c>
      <c r="G3258" s="2">
        <v>34.94</v>
      </c>
      <c r="H3258" s="2" t="s">
        <v>19</v>
      </c>
      <c r="I3258" s="2">
        <f t="shared" si="100"/>
        <v>1</v>
      </c>
      <c r="J3258" s="2" t="str">
        <f t="shared" si="101"/>
        <v/>
      </c>
      <c r="K3258" s="2">
        <v>2020</v>
      </c>
      <c r="L3258" s="2" t="s">
        <v>21</v>
      </c>
    </row>
    <row r="3259" spans="1:12" x14ac:dyDescent="0.2">
      <c r="A3259" s="1" t="s">
        <v>79</v>
      </c>
      <c r="B3259" s="2" t="s">
        <v>3679</v>
      </c>
      <c r="C3259" s="2" t="s">
        <v>24</v>
      </c>
      <c r="D3259" s="2">
        <v>3500000</v>
      </c>
      <c r="E3259" s="2" t="s">
        <v>3438</v>
      </c>
      <c r="F3259" s="2">
        <v>65.08</v>
      </c>
      <c r="G3259" s="2">
        <v>34.92</v>
      </c>
      <c r="H3259" s="2" t="s">
        <v>19</v>
      </c>
      <c r="I3259" s="2">
        <f t="shared" si="100"/>
        <v>1</v>
      </c>
      <c r="J3259" s="2" t="str">
        <f t="shared" si="101"/>
        <v/>
      </c>
      <c r="K3259" s="2">
        <v>2018</v>
      </c>
      <c r="L3259" s="2" t="s">
        <v>21</v>
      </c>
    </row>
    <row r="3260" spans="1:12" x14ac:dyDescent="0.2">
      <c r="A3260" s="1" t="s">
        <v>511</v>
      </c>
      <c r="B3260" s="2" t="s">
        <v>5749</v>
      </c>
      <c r="C3260" s="2" t="s">
        <v>24</v>
      </c>
      <c r="D3260" s="4">
        <v>15000000</v>
      </c>
      <c r="E3260" s="2" t="s">
        <v>5690</v>
      </c>
      <c r="F3260" s="2">
        <v>65.2</v>
      </c>
      <c r="G3260" s="2">
        <v>34.9</v>
      </c>
      <c r="H3260" s="2" t="s">
        <v>26</v>
      </c>
      <c r="I3260" s="2" t="str">
        <f t="shared" si="100"/>
        <v/>
      </c>
      <c r="J3260" s="2">
        <f t="shared" si="101"/>
        <v>1</v>
      </c>
      <c r="K3260" s="2">
        <v>1998</v>
      </c>
      <c r="L3260" s="2" t="s">
        <v>49</v>
      </c>
    </row>
    <row r="3261" spans="1:12" x14ac:dyDescent="0.2">
      <c r="A3261" s="1" t="s">
        <v>13</v>
      </c>
      <c r="B3261" s="2" t="s">
        <v>908</v>
      </c>
      <c r="C3261" s="2" t="s">
        <v>15</v>
      </c>
      <c r="D3261" s="2" t="s">
        <v>909</v>
      </c>
      <c r="E3261" s="2" t="s">
        <v>395</v>
      </c>
      <c r="F3261" s="2">
        <v>65.099999999999994</v>
      </c>
      <c r="G3261" s="2">
        <v>34.9</v>
      </c>
      <c r="H3261" s="2" t="s">
        <v>19</v>
      </c>
      <c r="I3261" s="2">
        <f t="shared" si="100"/>
        <v>1</v>
      </c>
      <c r="J3261" s="2" t="str">
        <f t="shared" si="101"/>
        <v/>
      </c>
      <c r="K3261" s="2">
        <v>2008</v>
      </c>
      <c r="L3261" s="2" t="s">
        <v>49</v>
      </c>
    </row>
    <row r="3262" spans="1:12" x14ac:dyDescent="0.2">
      <c r="A3262" s="1" t="s">
        <v>13</v>
      </c>
      <c r="B3262" s="2" t="s">
        <v>2083</v>
      </c>
      <c r="C3262" s="2" t="s">
        <v>1230</v>
      </c>
      <c r="D3262" s="2" t="s">
        <v>2084</v>
      </c>
      <c r="E3262" s="2" t="s">
        <v>1978</v>
      </c>
      <c r="F3262" s="2">
        <v>65.099999999999994</v>
      </c>
      <c r="G3262" s="2">
        <v>34.9</v>
      </c>
      <c r="H3262" s="2" t="s">
        <v>19</v>
      </c>
      <c r="I3262" s="2">
        <f t="shared" si="100"/>
        <v>1</v>
      </c>
      <c r="J3262" s="2" t="str">
        <f t="shared" si="101"/>
        <v/>
      </c>
      <c r="K3262" s="2">
        <v>1996</v>
      </c>
      <c r="L3262" s="2" t="s">
        <v>21</v>
      </c>
    </row>
    <row r="3263" spans="1:12" x14ac:dyDescent="0.2">
      <c r="A3263" s="1" t="s">
        <v>66</v>
      </c>
      <c r="B3263" s="2" t="s">
        <v>1470</v>
      </c>
      <c r="C3263" s="2" t="s">
        <v>15</v>
      </c>
      <c r="D3263" s="2" t="s">
        <v>4892</v>
      </c>
      <c r="E3263" s="2" t="s">
        <v>4810</v>
      </c>
      <c r="F3263" s="2">
        <v>65.099999999999994</v>
      </c>
      <c r="G3263" s="2">
        <v>34.9</v>
      </c>
      <c r="H3263" s="2" t="s">
        <v>26</v>
      </c>
      <c r="I3263" s="2" t="str">
        <f t="shared" si="100"/>
        <v/>
      </c>
      <c r="J3263" s="2">
        <f t="shared" si="101"/>
        <v>1</v>
      </c>
      <c r="K3263" s="2">
        <v>1998</v>
      </c>
      <c r="L3263" s="2" t="s">
        <v>21</v>
      </c>
    </row>
    <row r="3264" spans="1:12" x14ac:dyDescent="0.2">
      <c r="A3264" s="1" t="s">
        <v>374</v>
      </c>
      <c r="B3264" s="2" t="s">
        <v>677</v>
      </c>
      <c r="C3264" s="2" t="s">
        <v>1230</v>
      </c>
      <c r="D3264" s="2" t="s">
        <v>4889</v>
      </c>
      <c r="E3264" s="2" t="s">
        <v>4810</v>
      </c>
      <c r="F3264" s="2">
        <v>65.099999999999994</v>
      </c>
      <c r="G3264" s="2">
        <v>34.9</v>
      </c>
      <c r="H3264" s="2" t="s">
        <v>26</v>
      </c>
      <c r="I3264" s="2" t="str">
        <f t="shared" si="100"/>
        <v/>
      </c>
      <c r="J3264" s="2">
        <f t="shared" si="101"/>
        <v>1</v>
      </c>
      <c r="K3264" s="2">
        <v>2000</v>
      </c>
      <c r="L3264" s="2" t="s">
        <v>49</v>
      </c>
    </row>
    <row r="3265" spans="1:12" x14ac:dyDescent="0.2">
      <c r="A3265" s="1" t="s">
        <v>363</v>
      </c>
      <c r="B3265" s="2" t="s">
        <v>947</v>
      </c>
      <c r="C3265" s="2" t="s">
        <v>15</v>
      </c>
      <c r="D3265" s="2" t="s">
        <v>1246</v>
      </c>
      <c r="E3265" s="2" t="s">
        <v>395</v>
      </c>
      <c r="F3265" s="2">
        <v>65.099999999999994</v>
      </c>
      <c r="G3265" s="2">
        <v>34.9</v>
      </c>
      <c r="H3265" s="2" t="s">
        <v>19</v>
      </c>
      <c r="I3265" s="2">
        <f t="shared" si="100"/>
        <v>1</v>
      </c>
      <c r="J3265" s="2" t="str">
        <f t="shared" si="101"/>
        <v/>
      </c>
      <c r="K3265" s="2">
        <v>2000</v>
      </c>
      <c r="L3265" s="2" t="s">
        <v>21</v>
      </c>
    </row>
    <row r="3266" spans="1:12" x14ac:dyDescent="0.2">
      <c r="A3266" s="1" t="s">
        <v>223</v>
      </c>
      <c r="B3266" s="2" t="s">
        <v>984</v>
      </c>
      <c r="C3266" s="2" t="s">
        <v>24</v>
      </c>
      <c r="D3266" s="4">
        <v>6000000</v>
      </c>
      <c r="E3266" s="2" t="s">
        <v>4991</v>
      </c>
      <c r="F3266" s="2">
        <v>65.099999999999994</v>
      </c>
      <c r="G3266" s="2">
        <v>34.9</v>
      </c>
      <c r="H3266" s="2" t="s">
        <v>26</v>
      </c>
      <c r="I3266" s="2" t="str">
        <f t="shared" ref="I3266:I3329" si="102" xml:space="preserve"> IF(H3266="Pass", 1, "")</f>
        <v/>
      </c>
      <c r="J3266" s="2">
        <f t="shared" ref="J3266:J3329" si="103" xml:space="preserve"> IF(H3266="Fail", 1, "")</f>
        <v>1</v>
      </c>
      <c r="K3266" s="2">
        <v>2010</v>
      </c>
      <c r="L3266" s="2" t="s">
        <v>49</v>
      </c>
    </row>
    <row r="3267" spans="1:12" x14ac:dyDescent="0.2">
      <c r="A3267" s="1" t="s">
        <v>91</v>
      </c>
      <c r="B3267" s="2" t="s">
        <v>2166</v>
      </c>
      <c r="C3267" s="2" t="s">
        <v>24</v>
      </c>
      <c r="D3267" s="4">
        <v>11000000</v>
      </c>
      <c r="E3267" s="2" t="s">
        <v>3438</v>
      </c>
      <c r="F3267" s="2">
        <v>65.099999999999994</v>
      </c>
      <c r="G3267" s="2">
        <v>34.9</v>
      </c>
      <c r="H3267" s="2" t="s">
        <v>19</v>
      </c>
      <c r="I3267" s="2">
        <f t="shared" si="102"/>
        <v>1</v>
      </c>
      <c r="J3267" s="2" t="str">
        <f t="shared" si="103"/>
        <v/>
      </c>
      <c r="K3267" s="2">
        <v>2003</v>
      </c>
      <c r="L3267" s="2" t="s">
        <v>36</v>
      </c>
    </row>
    <row r="3268" spans="1:12" x14ac:dyDescent="0.2">
      <c r="A3268" s="1" t="s">
        <v>108</v>
      </c>
      <c r="B3268" s="2" t="s">
        <v>3972</v>
      </c>
      <c r="C3268" s="2" t="s">
        <v>24</v>
      </c>
      <c r="D3268" s="4">
        <v>3990000</v>
      </c>
      <c r="E3268" s="2" t="s">
        <v>3438</v>
      </c>
      <c r="F3268" s="2">
        <v>65.099999999999994</v>
      </c>
      <c r="G3268" s="2">
        <v>34.9</v>
      </c>
      <c r="H3268" s="2" t="s">
        <v>19</v>
      </c>
      <c r="I3268" s="2">
        <f t="shared" si="102"/>
        <v>1</v>
      </c>
      <c r="J3268" s="2" t="str">
        <f t="shared" si="103"/>
        <v/>
      </c>
      <c r="K3268" s="2">
        <v>2002</v>
      </c>
      <c r="L3268" s="2" t="s">
        <v>21</v>
      </c>
    </row>
    <row r="3269" spans="1:12" x14ac:dyDescent="0.2">
      <c r="A3269" s="1" t="s">
        <v>111</v>
      </c>
      <c r="B3269" s="2" t="s">
        <v>112</v>
      </c>
      <c r="C3269" s="2" t="s">
        <v>15</v>
      </c>
      <c r="D3269" s="2" t="s">
        <v>850</v>
      </c>
      <c r="E3269" s="2" t="s">
        <v>395</v>
      </c>
      <c r="F3269" s="2">
        <v>65.099999999999994</v>
      </c>
      <c r="G3269" s="2">
        <v>34.9</v>
      </c>
      <c r="H3269" s="2" t="s">
        <v>19</v>
      </c>
      <c r="I3269" s="2">
        <f t="shared" si="102"/>
        <v>1</v>
      </c>
      <c r="J3269" s="2" t="str">
        <f t="shared" si="103"/>
        <v/>
      </c>
      <c r="K3269" s="2">
        <v>2008</v>
      </c>
      <c r="L3269" s="2" t="s">
        <v>21</v>
      </c>
    </row>
    <row r="3270" spans="1:12" x14ac:dyDescent="0.2">
      <c r="A3270" s="1" t="s">
        <v>339</v>
      </c>
      <c r="B3270" s="2" t="s">
        <v>340</v>
      </c>
      <c r="C3270" s="2" t="s">
        <v>15</v>
      </c>
      <c r="D3270" s="2" t="s">
        <v>2233</v>
      </c>
      <c r="E3270" s="2" t="s">
        <v>2175</v>
      </c>
      <c r="F3270" s="2">
        <v>65.11</v>
      </c>
      <c r="G3270" s="2">
        <v>34.89</v>
      </c>
      <c r="H3270" s="2" t="s">
        <v>19</v>
      </c>
      <c r="I3270" s="2">
        <f t="shared" si="102"/>
        <v>1</v>
      </c>
      <c r="J3270" s="2" t="str">
        <f t="shared" si="103"/>
        <v/>
      </c>
      <c r="K3270" s="2">
        <v>2020</v>
      </c>
      <c r="L3270" s="2" t="s">
        <v>21</v>
      </c>
    </row>
    <row r="3271" spans="1:12" x14ac:dyDescent="0.2">
      <c r="A3271" s="1" t="s">
        <v>280</v>
      </c>
      <c r="B3271" s="2" t="s">
        <v>3512</v>
      </c>
      <c r="C3271" s="2" t="s">
        <v>24</v>
      </c>
      <c r="D3271" s="2">
        <v>25900000</v>
      </c>
      <c r="E3271" s="2" t="s">
        <v>3438</v>
      </c>
      <c r="F3271" s="2">
        <v>65.12</v>
      </c>
      <c r="G3271" s="2">
        <v>34.880000000000003</v>
      </c>
      <c r="H3271" s="2" t="s">
        <v>19</v>
      </c>
      <c r="I3271" s="2">
        <f t="shared" si="102"/>
        <v>1</v>
      </c>
      <c r="J3271" s="2" t="str">
        <f t="shared" si="103"/>
        <v/>
      </c>
      <c r="K3271" s="2">
        <v>2020</v>
      </c>
      <c r="L3271" s="2" t="s">
        <v>21</v>
      </c>
    </row>
    <row r="3272" spans="1:12" x14ac:dyDescent="0.2">
      <c r="A3272" s="1" t="s">
        <v>108</v>
      </c>
      <c r="B3272" s="2" t="s">
        <v>147</v>
      </c>
      <c r="C3272" s="2" t="s">
        <v>15</v>
      </c>
      <c r="D3272" s="2" t="s">
        <v>2008</v>
      </c>
      <c r="E3272" s="2" t="s">
        <v>1978</v>
      </c>
      <c r="F3272" s="2">
        <v>65.12</v>
      </c>
      <c r="G3272" s="2">
        <v>34.880000000000003</v>
      </c>
      <c r="H3272" s="2" t="s">
        <v>26</v>
      </c>
      <c r="I3272" s="2" t="str">
        <f t="shared" si="102"/>
        <v/>
      </c>
      <c r="J3272" s="2">
        <f t="shared" si="103"/>
        <v>1</v>
      </c>
      <c r="K3272" s="2">
        <v>2016</v>
      </c>
      <c r="L3272" s="2" t="s">
        <v>21</v>
      </c>
    </row>
    <row r="3273" spans="1:12" x14ac:dyDescent="0.2">
      <c r="A3273" s="1" t="s">
        <v>22</v>
      </c>
      <c r="B3273" s="2" t="s">
        <v>5710</v>
      </c>
      <c r="C3273" s="2" t="s">
        <v>24</v>
      </c>
      <c r="D3273" s="4">
        <v>502821000</v>
      </c>
      <c r="E3273" s="2" t="s">
        <v>5690</v>
      </c>
      <c r="F3273" s="2">
        <v>65.150000000000006</v>
      </c>
      <c r="G3273" s="2">
        <v>34.85</v>
      </c>
      <c r="H3273" s="2" t="s">
        <v>19</v>
      </c>
      <c r="I3273" s="2">
        <f t="shared" si="102"/>
        <v>1</v>
      </c>
      <c r="J3273" s="2" t="str">
        <f t="shared" si="103"/>
        <v/>
      </c>
      <c r="K3273" s="2">
        <v>2016</v>
      </c>
      <c r="L3273" s="2" t="s">
        <v>21</v>
      </c>
    </row>
    <row r="3274" spans="1:12" x14ac:dyDescent="0.2">
      <c r="A3274" s="1" t="s">
        <v>242</v>
      </c>
      <c r="B3274" s="2" t="s">
        <v>2141</v>
      </c>
      <c r="C3274" s="2" t="s">
        <v>15</v>
      </c>
      <c r="D3274" s="2" t="s">
        <v>2142</v>
      </c>
      <c r="E3274" s="2" t="s">
        <v>2120</v>
      </c>
      <c r="F3274" s="2">
        <v>65.16</v>
      </c>
      <c r="G3274" s="2">
        <v>34.840000000000003</v>
      </c>
      <c r="H3274" s="2" t="s">
        <v>26</v>
      </c>
      <c r="I3274" s="2" t="str">
        <f t="shared" si="102"/>
        <v/>
      </c>
      <c r="J3274" s="2">
        <f t="shared" si="103"/>
        <v>1</v>
      </c>
      <c r="K3274" s="2">
        <v>2011</v>
      </c>
      <c r="L3274" s="2" t="s">
        <v>36</v>
      </c>
    </row>
    <row r="3275" spans="1:12" x14ac:dyDescent="0.2">
      <c r="A3275" s="1" t="s">
        <v>13</v>
      </c>
      <c r="B3275" s="2" t="s">
        <v>1858</v>
      </c>
      <c r="C3275" s="2" t="s">
        <v>15</v>
      </c>
      <c r="D3275" s="2" t="s">
        <v>2587</v>
      </c>
      <c r="E3275" s="2" t="s">
        <v>2175</v>
      </c>
      <c r="F3275" s="2">
        <v>65.17</v>
      </c>
      <c r="G3275" s="2">
        <v>34.83</v>
      </c>
      <c r="H3275" s="2" t="s">
        <v>19</v>
      </c>
      <c r="I3275" s="2">
        <f t="shared" si="102"/>
        <v>1</v>
      </c>
      <c r="J3275" s="2" t="str">
        <f t="shared" si="103"/>
        <v/>
      </c>
      <c r="K3275" s="2">
        <v>2018</v>
      </c>
      <c r="L3275" s="2" t="s">
        <v>21</v>
      </c>
    </row>
    <row r="3276" spans="1:12" x14ac:dyDescent="0.2">
      <c r="A3276" s="1" t="s">
        <v>296</v>
      </c>
      <c r="B3276" s="2" t="s">
        <v>696</v>
      </c>
      <c r="C3276" s="2" t="s">
        <v>15</v>
      </c>
      <c r="D3276" s="2" t="s">
        <v>2198</v>
      </c>
      <c r="E3276" s="2" t="s">
        <v>2175</v>
      </c>
      <c r="F3276" s="2">
        <v>65.17</v>
      </c>
      <c r="G3276" s="2">
        <v>34.83</v>
      </c>
      <c r="H3276" s="2" t="s">
        <v>19</v>
      </c>
      <c r="I3276" s="2">
        <f t="shared" si="102"/>
        <v>1</v>
      </c>
      <c r="J3276" s="2" t="str">
        <f t="shared" si="103"/>
        <v/>
      </c>
      <c r="K3276" s="2">
        <v>2020</v>
      </c>
      <c r="L3276" s="2" t="s">
        <v>21</v>
      </c>
    </row>
    <row r="3277" spans="1:12" x14ac:dyDescent="0.2">
      <c r="A3277" s="1" t="s">
        <v>217</v>
      </c>
      <c r="B3277" s="2" t="s">
        <v>3857</v>
      </c>
      <c r="C3277" s="2" t="s">
        <v>24</v>
      </c>
      <c r="D3277" s="4">
        <v>476000000</v>
      </c>
      <c r="E3277" s="2" t="s">
        <v>3438</v>
      </c>
      <c r="F3277" s="2">
        <v>65.17</v>
      </c>
      <c r="G3277" s="2">
        <v>34.83</v>
      </c>
      <c r="H3277" s="2" t="s">
        <v>19</v>
      </c>
      <c r="I3277" s="2">
        <f t="shared" si="102"/>
        <v>1</v>
      </c>
      <c r="J3277" s="2" t="str">
        <f t="shared" si="103"/>
        <v/>
      </c>
      <c r="K3277" s="2">
        <v>2016</v>
      </c>
      <c r="L3277" s="2" t="s">
        <v>21</v>
      </c>
    </row>
    <row r="3278" spans="1:12" x14ac:dyDescent="0.2">
      <c r="A3278" s="1" t="s">
        <v>60</v>
      </c>
      <c r="B3278" s="2" t="s">
        <v>2854</v>
      </c>
      <c r="C3278" s="2" t="s">
        <v>15</v>
      </c>
      <c r="D3278" s="2" t="s">
        <v>2855</v>
      </c>
      <c r="E3278" s="2" t="s">
        <v>2175</v>
      </c>
      <c r="F3278" s="2">
        <v>65.180000000000007</v>
      </c>
      <c r="G3278" s="2">
        <v>34.82</v>
      </c>
      <c r="H3278" s="2" t="s">
        <v>19</v>
      </c>
      <c r="I3278" s="2">
        <f t="shared" si="102"/>
        <v>1</v>
      </c>
      <c r="J3278" s="2" t="str">
        <f t="shared" si="103"/>
        <v/>
      </c>
      <c r="K3278" s="2">
        <v>2016</v>
      </c>
      <c r="L3278" s="2" t="s">
        <v>21</v>
      </c>
    </row>
    <row r="3279" spans="1:12" x14ac:dyDescent="0.2">
      <c r="A3279" s="1" t="s">
        <v>69</v>
      </c>
      <c r="B3279" s="2" t="s">
        <v>3898</v>
      </c>
      <c r="C3279" s="2" t="s">
        <v>24</v>
      </c>
      <c r="D3279" s="4">
        <v>137000000</v>
      </c>
      <c r="E3279" s="2" t="s">
        <v>3438</v>
      </c>
      <c r="F3279" s="2">
        <v>65.180000000000007</v>
      </c>
      <c r="G3279" s="2">
        <v>34.82</v>
      </c>
      <c r="H3279" s="2" t="s">
        <v>19</v>
      </c>
      <c r="I3279" s="2">
        <f t="shared" si="102"/>
        <v>1</v>
      </c>
      <c r="J3279" s="2" t="str">
        <f t="shared" si="103"/>
        <v/>
      </c>
      <c r="K3279" s="2">
        <v>2016</v>
      </c>
      <c r="L3279" s="2" t="s">
        <v>21</v>
      </c>
    </row>
    <row r="3280" spans="1:12" x14ac:dyDescent="0.2">
      <c r="A3280" s="1" t="s">
        <v>293</v>
      </c>
      <c r="B3280" s="2" t="s">
        <v>3910</v>
      </c>
      <c r="C3280" s="2" t="s">
        <v>24</v>
      </c>
      <c r="D3280" s="4">
        <v>281000000</v>
      </c>
      <c r="E3280" s="2" t="s">
        <v>3438</v>
      </c>
      <c r="F3280" s="2">
        <v>65.180000000000007</v>
      </c>
      <c r="G3280" s="2">
        <v>34.82</v>
      </c>
      <c r="H3280" s="2" t="s">
        <v>19</v>
      </c>
      <c r="I3280" s="2">
        <f t="shared" si="102"/>
        <v>1</v>
      </c>
      <c r="J3280" s="2" t="str">
        <f t="shared" si="103"/>
        <v/>
      </c>
      <c r="K3280" s="2">
        <v>2016</v>
      </c>
      <c r="L3280" s="2" t="s">
        <v>21</v>
      </c>
    </row>
    <row r="3281" spans="1:12" x14ac:dyDescent="0.2">
      <c r="A3281" s="1" t="s">
        <v>1224</v>
      </c>
      <c r="B3281" s="2" t="s">
        <v>3835</v>
      </c>
      <c r="C3281" s="2" t="s">
        <v>24</v>
      </c>
      <c r="D3281" s="4">
        <v>5950000</v>
      </c>
      <c r="E3281" s="2" t="s">
        <v>3438</v>
      </c>
      <c r="F3281" s="2">
        <v>65.19</v>
      </c>
      <c r="G3281" s="2">
        <v>34.81</v>
      </c>
      <c r="H3281" s="2" t="s">
        <v>19</v>
      </c>
      <c r="I3281" s="2">
        <f t="shared" si="102"/>
        <v>1</v>
      </c>
      <c r="J3281" s="2" t="str">
        <f t="shared" si="103"/>
        <v/>
      </c>
      <c r="K3281" s="2">
        <v>2017</v>
      </c>
      <c r="L3281" s="2" t="s">
        <v>36</v>
      </c>
    </row>
    <row r="3282" spans="1:12" x14ac:dyDescent="0.2">
      <c r="A3282" s="1" t="s">
        <v>568</v>
      </c>
      <c r="B3282" s="2" t="s">
        <v>3733</v>
      </c>
      <c r="C3282" s="2" t="s">
        <v>24</v>
      </c>
      <c r="D3282" s="4">
        <v>11000000</v>
      </c>
      <c r="E3282" s="2" t="s">
        <v>3438</v>
      </c>
      <c r="F3282" s="2">
        <v>65.2</v>
      </c>
      <c r="G3282" s="2">
        <v>34.799999999999997</v>
      </c>
      <c r="H3282" s="2" t="s">
        <v>19</v>
      </c>
      <c r="I3282" s="2">
        <f t="shared" si="102"/>
        <v>1</v>
      </c>
      <c r="J3282" s="2" t="str">
        <f t="shared" si="103"/>
        <v/>
      </c>
      <c r="K3282" s="2">
        <v>2002</v>
      </c>
      <c r="L3282" s="2" t="s">
        <v>21</v>
      </c>
    </row>
    <row r="3283" spans="1:12" x14ac:dyDescent="0.2">
      <c r="A3283" s="1" t="s">
        <v>141</v>
      </c>
      <c r="B3283" s="2" t="s">
        <v>3526</v>
      </c>
      <c r="C3283" s="2" t="s">
        <v>24</v>
      </c>
      <c r="D3283" s="2">
        <v>2800000</v>
      </c>
      <c r="E3283" s="2" t="s">
        <v>3438</v>
      </c>
      <c r="F3283" s="2">
        <v>65.2</v>
      </c>
      <c r="G3283" s="2">
        <v>34.799999999999997</v>
      </c>
      <c r="H3283" s="2" t="s">
        <v>19</v>
      </c>
      <c r="I3283" s="2">
        <f t="shared" si="102"/>
        <v>1</v>
      </c>
      <c r="J3283" s="2" t="str">
        <f t="shared" si="103"/>
        <v/>
      </c>
      <c r="K3283" s="2">
        <v>2020</v>
      </c>
      <c r="L3283" s="2" t="s">
        <v>21</v>
      </c>
    </row>
    <row r="3284" spans="1:12" x14ac:dyDescent="0.2">
      <c r="A3284" s="1" t="s">
        <v>280</v>
      </c>
      <c r="B3284" s="2" t="s">
        <v>3476</v>
      </c>
      <c r="C3284" s="2" t="s">
        <v>24</v>
      </c>
      <c r="D3284" s="4">
        <v>298000000</v>
      </c>
      <c r="E3284" s="2" t="s">
        <v>3438</v>
      </c>
      <c r="F3284" s="2">
        <v>65.2</v>
      </c>
      <c r="G3284" s="2">
        <v>34.799999999999997</v>
      </c>
      <c r="H3284" s="2" t="s">
        <v>19</v>
      </c>
      <c r="I3284" s="2">
        <f t="shared" si="102"/>
        <v>1</v>
      </c>
      <c r="J3284" s="2" t="str">
        <f t="shared" si="103"/>
        <v/>
      </c>
      <c r="K3284" s="2">
        <v>2012</v>
      </c>
      <c r="L3284" s="2" t="s">
        <v>49</v>
      </c>
    </row>
    <row r="3285" spans="1:12" x14ac:dyDescent="0.2">
      <c r="A3285" s="1" t="s">
        <v>177</v>
      </c>
      <c r="B3285" s="2" t="s">
        <v>4330</v>
      </c>
      <c r="C3285" s="2" t="s">
        <v>24</v>
      </c>
      <c r="D3285" s="4">
        <v>2000000</v>
      </c>
      <c r="E3285" s="2" t="s">
        <v>3438</v>
      </c>
      <c r="F3285" s="2">
        <v>65.2</v>
      </c>
      <c r="G3285" s="2">
        <v>34.799999999999997</v>
      </c>
      <c r="H3285" s="2" t="s">
        <v>19</v>
      </c>
      <c r="I3285" s="2">
        <f t="shared" si="102"/>
        <v>1</v>
      </c>
      <c r="J3285" s="2" t="str">
        <f t="shared" si="103"/>
        <v/>
      </c>
      <c r="K3285" s="2">
        <v>2010</v>
      </c>
      <c r="L3285" s="2" t="s">
        <v>49</v>
      </c>
    </row>
    <row r="3286" spans="1:12" x14ac:dyDescent="0.2">
      <c r="A3286" s="1" t="s">
        <v>60</v>
      </c>
      <c r="B3286" s="2" t="s">
        <v>3625</v>
      </c>
      <c r="C3286" s="2" t="s">
        <v>24</v>
      </c>
      <c r="D3286" s="4">
        <v>33500000</v>
      </c>
      <c r="E3286" s="2" t="s">
        <v>3438</v>
      </c>
      <c r="F3286" s="2">
        <v>65.2</v>
      </c>
      <c r="G3286" s="2">
        <v>34.799999999999997</v>
      </c>
      <c r="H3286" s="2" t="s">
        <v>19</v>
      </c>
      <c r="I3286" s="2">
        <f t="shared" si="102"/>
        <v>1</v>
      </c>
      <c r="J3286" s="2" t="str">
        <f t="shared" si="103"/>
        <v/>
      </c>
      <c r="K3286" s="2">
        <v>2008</v>
      </c>
      <c r="L3286" s="2" t="s">
        <v>49</v>
      </c>
    </row>
    <row r="3287" spans="1:12" x14ac:dyDescent="0.2">
      <c r="A3287" s="1" t="s">
        <v>420</v>
      </c>
      <c r="B3287" s="2" t="s">
        <v>3911</v>
      </c>
      <c r="C3287" s="2" t="s">
        <v>24</v>
      </c>
      <c r="D3287" s="4">
        <v>7500000</v>
      </c>
      <c r="E3287" s="2" t="s">
        <v>3438</v>
      </c>
      <c r="F3287" s="2">
        <v>65.2</v>
      </c>
      <c r="G3287" s="2">
        <v>34.799999999999997</v>
      </c>
      <c r="H3287" s="2" t="s">
        <v>19</v>
      </c>
      <c r="I3287" s="2">
        <f t="shared" si="102"/>
        <v>1</v>
      </c>
      <c r="J3287" s="2" t="str">
        <f t="shared" si="103"/>
        <v/>
      </c>
      <c r="K3287" s="2">
        <v>2005</v>
      </c>
      <c r="L3287" s="2" t="s">
        <v>77</v>
      </c>
    </row>
    <row r="3288" spans="1:12" x14ac:dyDescent="0.2">
      <c r="A3288" s="1" t="s">
        <v>40</v>
      </c>
      <c r="B3288" s="2" t="s">
        <v>41</v>
      </c>
      <c r="C3288" s="2" t="s">
        <v>42</v>
      </c>
      <c r="D3288" s="2" t="s">
        <v>50</v>
      </c>
      <c r="E3288" s="2" t="s">
        <v>17</v>
      </c>
      <c r="F3288" s="2">
        <v>65.2</v>
      </c>
      <c r="G3288" s="2">
        <v>34.799999999999997</v>
      </c>
      <c r="H3288" s="2" t="s">
        <v>26</v>
      </c>
      <c r="I3288" s="2" t="str">
        <f t="shared" si="102"/>
        <v/>
      </c>
      <c r="J3288" s="2">
        <f t="shared" si="103"/>
        <v>1</v>
      </c>
      <c r="K3288" s="2">
        <v>2014</v>
      </c>
      <c r="L3288" s="2" t="s">
        <v>49</v>
      </c>
    </row>
    <row r="3289" spans="1:12" x14ac:dyDescent="0.2">
      <c r="A3289" s="1" t="s">
        <v>13</v>
      </c>
      <c r="B3289" s="2" t="s">
        <v>4031</v>
      </c>
      <c r="C3289" s="2" t="s">
        <v>24</v>
      </c>
      <c r="D3289" s="4">
        <v>13600000</v>
      </c>
      <c r="E3289" s="2" t="s">
        <v>3438</v>
      </c>
      <c r="F3289" s="2">
        <v>65.2</v>
      </c>
      <c r="G3289" s="2">
        <v>34.799999999999997</v>
      </c>
      <c r="H3289" s="2" t="s">
        <v>19</v>
      </c>
      <c r="I3289" s="2">
        <f t="shared" si="102"/>
        <v>1</v>
      </c>
      <c r="J3289" s="2" t="str">
        <f t="shared" si="103"/>
        <v/>
      </c>
      <c r="K3289" s="2">
        <v>2002</v>
      </c>
      <c r="L3289" s="2" t="s">
        <v>21</v>
      </c>
    </row>
    <row r="3290" spans="1:12" x14ac:dyDescent="0.2">
      <c r="A3290" s="1" t="s">
        <v>374</v>
      </c>
      <c r="B3290" s="2" t="s">
        <v>679</v>
      </c>
      <c r="C3290" s="2" t="s">
        <v>42</v>
      </c>
      <c r="D3290" s="2" t="s">
        <v>680</v>
      </c>
      <c r="E3290" s="2" t="s">
        <v>395</v>
      </c>
      <c r="F3290" s="2">
        <v>65.2</v>
      </c>
      <c r="G3290" s="2">
        <v>34.799999999999997</v>
      </c>
      <c r="H3290" s="2" t="s">
        <v>19</v>
      </c>
      <c r="I3290" s="2">
        <f t="shared" si="102"/>
        <v>1</v>
      </c>
      <c r="J3290" s="2" t="str">
        <f t="shared" si="103"/>
        <v/>
      </c>
      <c r="K3290" s="2">
        <v>2012</v>
      </c>
      <c r="L3290" s="2" t="s">
        <v>49</v>
      </c>
    </row>
    <row r="3291" spans="1:12" x14ac:dyDescent="0.2">
      <c r="A3291" s="1" t="s">
        <v>22</v>
      </c>
      <c r="B3291" s="2" t="s">
        <v>4299</v>
      </c>
      <c r="C3291" s="2" t="s">
        <v>24</v>
      </c>
      <c r="D3291" s="4">
        <v>42000000</v>
      </c>
      <c r="E3291" s="2" t="s">
        <v>3438</v>
      </c>
      <c r="F3291" s="2">
        <v>65.2</v>
      </c>
      <c r="G3291" s="2">
        <v>34.799999999999997</v>
      </c>
      <c r="H3291" s="2" t="s">
        <v>19</v>
      </c>
      <c r="I3291" s="2">
        <f t="shared" si="102"/>
        <v>1</v>
      </c>
      <c r="J3291" s="2" t="str">
        <f t="shared" si="103"/>
        <v/>
      </c>
      <c r="K3291" s="2">
        <v>2010</v>
      </c>
      <c r="L3291" s="2" t="s">
        <v>21</v>
      </c>
    </row>
    <row r="3292" spans="1:12" x14ac:dyDescent="0.2">
      <c r="A3292" s="1" t="s">
        <v>296</v>
      </c>
      <c r="B3292" s="2" t="s">
        <v>5740</v>
      </c>
      <c r="C3292" s="2" t="s">
        <v>24</v>
      </c>
      <c r="D3292" s="4">
        <v>370000000</v>
      </c>
      <c r="E3292" s="2" t="s">
        <v>5690</v>
      </c>
      <c r="F3292" s="2">
        <v>65.2</v>
      </c>
      <c r="G3292" s="2">
        <v>34.799999999999997</v>
      </c>
      <c r="H3292" s="2" t="s">
        <v>19</v>
      </c>
      <c r="I3292" s="2">
        <f t="shared" si="102"/>
        <v>1</v>
      </c>
      <c r="J3292" s="2" t="str">
        <f t="shared" si="103"/>
        <v/>
      </c>
      <c r="K3292" s="2">
        <v>2002</v>
      </c>
      <c r="L3292" s="2" t="s">
        <v>21</v>
      </c>
    </row>
    <row r="3293" spans="1:12" x14ac:dyDescent="0.2">
      <c r="A3293" s="1" t="s">
        <v>69</v>
      </c>
      <c r="B3293" s="2" t="s">
        <v>4444</v>
      </c>
      <c r="C3293" s="2" t="s">
        <v>24</v>
      </c>
      <c r="D3293" s="4">
        <v>38500000</v>
      </c>
      <c r="E3293" s="2" t="s">
        <v>3438</v>
      </c>
      <c r="F3293" s="2">
        <v>65.2</v>
      </c>
      <c r="G3293" s="2">
        <v>34.799999999999997</v>
      </c>
      <c r="H3293" s="2" t="s">
        <v>26</v>
      </c>
      <c r="I3293" s="2" t="str">
        <f t="shared" si="102"/>
        <v/>
      </c>
      <c r="J3293" s="2">
        <f t="shared" si="103"/>
        <v>1</v>
      </c>
      <c r="K3293" s="2">
        <v>1990</v>
      </c>
      <c r="L3293" s="2" t="s">
        <v>21</v>
      </c>
    </row>
    <row r="3294" spans="1:12" x14ac:dyDescent="0.2">
      <c r="A3294" s="1" t="s">
        <v>69</v>
      </c>
      <c r="B3294" s="2" t="s">
        <v>1434</v>
      </c>
      <c r="C3294" s="2" t="s">
        <v>24</v>
      </c>
      <c r="D3294" s="4">
        <v>11500000</v>
      </c>
      <c r="E3294" s="2" t="s">
        <v>4810</v>
      </c>
      <c r="F3294" s="2">
        <v>65.2</v>
      </c>
      <c r="G3294" s="2">
        <v>34.799999999999997</v>
      </c>
      <c r="H3294" s="2" t="s">
        <v>26</v>
      </c>
      <c r="I3294" s="2" t="str">
        <f t="shared" si="102"/>
        <v/>
      </c>
      <c r="J3294" s="2">
        <f t="shared" si="103"/>
        <v>1</v>
      </c>
      <c r="K3294" s="2">
        <v>2008</v>
      </c>
      <c r="L3294" s="2" t="s">
        <v>49</v>
      </c>
    </row>
    <row r="3295" spans="1:12" x14ac:dyDescent="0.2">
      <c r="A3295" s="1" t="s">
        <v>91</v>
      </c>
      <c r="B3295" s="2" t="s">
        <v>3492</v>
      </c>
      <c r="C3295" s="2" t="s">
        <v>15</v>
      </c>
      <c r="D3295" s="2" t="s">
        <v>3844</v>
      </c>
      <c r="E3295" s="2" t="s">
        <v>3438</v>
      </c>
      <c r="F3295" s="2">
        <v>65.2</v>
      </c>
      <c r="G3295" s="2">
        <v>34.799999999999997</v>
      </c>
      <c r="H3295" s="2" t="s">
        <v>26</v>
      </c>
      <c r="I3295" s="2" t="str">
        <f t="shared" si="102"/>
        <v/>
      </c>
      <c r="J3295" s="2">
        <f t="shared" si="103"/>
        <v>1</v>
      </c>
      <c r="K3295" s="2">
        <v>2017</v>
      </c>
      <c r="L3295" s="2" t="s">
        <v>36</v>
      </c>
    </row>
    <row r="3296" spans="1:12" x14ac:dyDescent="0.2">
      <c r="A3296" s="1" t="s">
        <v>91</v>
      </c>
      <c r="B3296" s="2" t="s">
        <v>3802</v>
      </c>
      <c r="C3296" s="2" t="s">
        <v>15</v>
      </c>
      <c r="D3296" s="2" t="s">
        <v>4690</v>
      </c>
      <c r="E3296" s="2" t="s">
        <v>3438</v>
      </c>
      <c r="F3296" s="2">
        <v>65.2</v>
      </c>
      <c r="G3296" s="2">
        <v>34.799999999999997</v>
      </c>
      <c r="H3296" s="2" t="s">
        <v>26</v>
      </c>
      <c r="I3296" s="2" t="str">
        <f t="shared" si="102"/>
        <v/>
      </c>
      <c r="J3296" s="2">
        <f t="shared" si="103"/>
        <v>1</v>
      </c>
      <c r="K3296" s="2">
        <v>2002</v>
      </c>
      <c r="L3296" s="2" t="s">
        <v>21</v>
      </c>
    </row>
    <row r="3297" spans="1:12" x14ac:dyDescent="0.2">
      <c r="A3297" s="1" t="s">
        <v>269</v>
      </c>
      <c r="B3297" s="2" t="s">
        <v>4232</v>
      </c>
      <c r="C3297" s="2" t="s">
        <v>15</v>
      </c>
      <c r="D3297" s="2" t="s">
        <v>4239</v>
      </c>
      <c r="E3297" s="2" t="s">
        <v>3438</v>
      </c>
      <c r="F3297" s="2">
        <v>65.2</v>
      </c>
      <c r="G3297" s="2">
        <v>34.799999999999997</v>
      </c>
      <c r="H3297" s="2" t="s">
        <v>26</v>
      </c>
      <c r="I3297" s="2" t="str">
        <f t="shared" si="102"/>
        <v/>
      </c>
      <c r="J3297" s="2">
        <f t="shared" si="103"/>
        <v>1</v>
      </c>
      <c r="K3297" s="2">
        <v>2012</v>
      </c>
      <c r="L3297" s="2" t="s">
        <v>49</v>
      </c>
    </row>
    <row r="3298" spans="1:12" x14ac:dyDescent="0.2">
      <c r="A3298" s="1" t="s">
        <v>52</v>
      </c>
      <c r="B3298" s="2" t="s">
        <v>742</v>
      </c>
      <c r="C3298" s="2" t="s">
        <v>15</v>
      </c>
      <c r="D3298" s="2" t="s">
        <v>1946</v>
      </c>
      <c r="E3298" s="2" t="s">
        <v>1811</v>
      </c>
      <c r="F3298" s="2">
        <v>65.2</v>
      </c>
      <c r="G3298" s="2">
        <v>34.799999999999997</v>
      </c>
      <c r="H3298" s="2" t="s">
        <v>19</v>
      </c>
      <c r="I3298" s="2">
        <f t="shared" si="102"/>
        <v>1</v>
      </c>
      <c r="J3298" s="2" t="str">
        <f t="shared" si="103"/>
        <v/>
      </c>
      <c r="K3298" s="2">
        <v>1994</v>
      </c>
      <c r="L3298" s="2" t="s">
        <v>21</v>
      </c>
    </row>
    <row r="3299" spans="1:12" x14ac:dyDescent="0.2">
      <c r="A3299" s="1" t="s">
        <v>32</v>
      </c>
      <c r="B3299" s="2" t="s">
        <v>4521</v>
      </c>
      <c r="C3299" s="2" t="s">
        <v>24</v>
      </c>
      <c r="D3299" s="4">
        <v>8000000</v>
      </c>
      <c r="E3299" s="2" t="s">
        <v>3438</v>
      </c>
      <c r="F3299" s="2">
        <v>65.2</v>
      </c>
      <c r="G3299" s="2">
        <v>34.799999999999997</v>
      </c>
      <c r="H3299" s="2" t="s">
        <v>26</v>
      </c>
      <c r="I3299" s="2" t="str">
        <f t="shared" si="102"/>
        <v/>
      </c>
      <c r="J3299" s="2">
        <f t="shared" si="103"/>
        <v>1</v>
      </c>
      <c r="K3299" s="2">
        <v>2006</v>
      </c>
      <c r="L3299" s="2" t="s">
        <v>49</v>
      </c>
    </row>
    <row r="3300" spans="1:12" x14ac:dyDescent="0.2">
      <c r="A3300" s="1" t="s">
        <v>1272</v>
      </c>
      <c r="B3300" s="2" t="s">
        <v>4977</v>
      </c>
      <c r="C3300" s="2" t="s">
        <v>42</v>
      </c>
      <c r="D3300" s="2" t="s">
        <v>4980</v>
      </c>
      <c r="E3300" s="2" t="s">
        <v>4963</v>
      </c>
      <c r="F3300" s="2">
        <v>65.2</v>
      </c>
      <c r="G3300" s="2">
        <v>34.799999999999997</v>
      </c>
      <c r="H3300" s="2" t="s">
        <v>26</v>
      </c>
      <c r="I3300" s="2" t="str">
        <f t="shared" si="102"/>
        <v/>
      </c>
      <c r="J3300" s="2">
        <f t="shared" si="103"/>
        <v>1</v>
      </c>
      <c r="K3300" s="2">
        <v>1998</v>
      </c>
      <c r="L3300" s="2" t="s">
        <v>49</v>
      </c>
    </row>
    <row r="3301" spans="1:12" x14ac:dyDescent="0.2">
      <c r="A3301" s="1" t="s">
        <v>532</v>
      </c>
      <c r="B3301" s="2" t="s">
        <v>533</v>
      </c>
      <c r="C3301" s="2" t="s">
        <v>15</v>
      </c>
      <c r="D3301" s="2" t="s">
        <v>2628</v>
      </c>
      <c r="E3301" s="2" t="s">
        <v>2175</v>
      </c>
      <c r="F3301" s="2">
        <v>65.2</v>
      </c>
      <c r="G3301" s="2">
        <v>34.799999999999997</v>
      </c>
      <c r="H3301" s="2" t="s">
        <v>19</v>
      </c>
      <c r="I3301" s="2">
        <f t="shared" si="102"/>
        <v>1</v>
      </c>
      <c r="J3301" s="2" t="str">
        <f t="shared" si="103"/>
        <v/>
      </c>
      <c r="K3301" s="2">
        <v>2018</v>
      </c>
      <c r="L3301" s="2" t="s">
        <v>21</v>
      </c>
    </row>
    <row r="3302" spans="1:12" x14ac:dyDescent="0.2">
      <c r="A3302" s="1" t="s">
        <v>69</v>
      </c>
      <c r="B3302" s="2" t="s">
        <v>1151</v>
      </c>
      <c r="C3302" s="2" t="s">
        <v>15</v>
      </c>
      <c r="D3302" s="2" t="s">
        <v>5192</v>
      </c>
      <c r="E3302" s="2" t="s">
        <v>4991</v>
      </c>
      <c r="F3302" s="2">
        <v>65.239999999999995</v>
      </c>
      <c r="G3302" s="2">
        <v>34.76</v>
      </c>
      <c r="H3302" s="2" t="s">
        <v>26</v>
      </c>
      <c r="I3302" s="2" t="str">
        <f t="shared" si="102"/>
        <v/>
      </c>
      <c r="J3302" s="2">
        <f t="shared" si="103"/>
        <v>1</v>
      </c>
      <c r="K3302" s="2">
        <v>2017</v>
      </c>
      <c r="L3302" s="2" t="s">
        <v>36</v>
      </c>
    </row>
    <row r="3303" spans="1:12" x14ac:dyDescent="0.2">
      <c r="A3303" s="1" t="s">
        <v>79</v>
      </c>
      <c r="B3303" s="2" t="s">
        <v>79</v>
      </c>
      <c r="C3303" s="2" t="s">
        <v>15</v>
      </c>
      <c r="D3303" s="2" t="s">
        <v>2387</v>
      </c>
      <c r="E3303" s="2" t="s">
        <v>2175</v>
      </c>
      <c r="F3303" s="2">
        <v>65.239999999999995</v>
      </c>
      <c r="G3303" s="2">
        <v>34.76</v>
      </c>
      <c r="H3303" s="2" t="s">
        <v>26</v>
      </c>
      <c r="I3303" s="2" t="str">
        <f t="shared" si="102"/>
        <v/>
      </c>
      <c r="J3303" s="2">
        <f t="shared" si="103"/>
        <v>1</v>
      </c>
      <c r="K3303" s="2">
        <v>2020</v>
      </c>
      <c r="L3303" s="2" t="s">
        <v>49</v>
      </c>
    </row>
    <row r="3304" spans="1:12" x14ac:dyDescent="0.2">
      <c r="A3304" s="1" t="s">
        <v>52</v>
      </c>
      <c r="B3304" s="2" t="s">
        <v>3848</v>
      </c>
      <c r="C3304" s="2" t="s">
        <v>15</v>
      </c>
      <c r="D3304" s="2" t="s">
        <v>4026</v>
      </c>
      <c r="E3304" s="2" t="s">
        <v>3438</v>
      </c>
      <c r="F3304" s="2">
        <v>65.260000000000005</v>
      </c>
      <c r="G3304" s="2">
        <v>34.74</v>
      </c>
      <c r="H3304" s="2" t="s">
        <v>26</v>
      </c>
      <c r="I3304" s="2" t="str">
        <f t="shared" si="102"/>
        <v/>
      </c>
      <c r="J3304" s="2">
        <f t="shared" si="103"/>
        <v>1</v>
      </c>
      <c r="K3304" s="2">
        <v>2016</v>
      </c>
      <c r="L3304" s="2" t="s">
        <v>49</v>
      </c>
    </row>
    <row r="3305" spans="1:12" x14ac:dyDescent="0.2">
      <c r="A3305" s="1" t="s">
        <v>308</v>
      </c>
      <c r="B3305" s="2" t="s">
        <v>1778</v>
      </c>
      <c r="C3305" s="2" t="s">
        <v>15</v>
      </c>
      <c r="D3305" s="2" t="s">
        <v>2829</v>
      </c>
      <c r="E3305" s="2" t="s">
        <v>2175</v>
      </c>
      <c r="F3305" s="2">
        <v>65.260000000000005</v>
      </c>
      <c r="G3305" s="2">
        <v>34.74</v>
      </c>
      <c r="H3305" s="2" t="s">
        <v>19</v>
      </c>
      <c r="I3305" s="2">
        <f t="shared" si="102"/>
        <v>1</v>
      </c>
      <c r="J3305" s="2" t="str">
        <f t="shared" si="103"/>
        <v/>
      </c>
      <c r="K3305" s="2">
        <v>2016</v>
      </c>
      <c r="L3305" s="2" t="s">
        <v>21</v>
      </c>
    </row>
    <row r="3306" spans="1:12" x14ac:dyDescent="0.2">
      <c r="A3306" s="1" t="s">
        <v>280</v>
      </c>
      <c r="B3306" s="2" t="s">
        <v>3593</v>
      </c>
      <c r="C3306" s="2" t="s">
        <v>24</v>
      </c>
      <c r="D3306" s="2">
        <v>9000000</v>
      </c>
      <c r="E3306" s="2" t="s">
        <v>3438</v>
      </c>
      <c r="F3306" s="2">
        <v>65.27</v>
      </c>
      <c r="G3306" s="2">
        <v>34.729999999999997</v>
      </c>
      <c r="H3306" s="2" t="s">
        <v>19</v>
      </c>
      <c r="I3306" s="2">
        <f t="shared" si="102"/>
        <v>1</v>
      </c>
      <c r="J3306" s="2" t="str">
        <f t="shared" si="103"/>
        <v/>
      </c>
      <c r="K3306" s="2">
        <v>2018</v>
      </c>
      <c r="L3306" s="2" t="s">
        <v>21</v>
      </c>
    </row>
    <row r="3307" spans="1:12" x14ac:dyDescent="0.2">
      <c r="A3307" s="1" t="s">
        <v>290</v>
      </c>
      <c r="B3307" s="2" t="s">
        <v>1042</v>
      </c>
      <c r="C3307" s="2" t="s">
        <v>15</v>
      </c>
      <c r="D3307" s="2" t="s">
        <v>2446</v>
      </c>
      <c r="E3307" s="2" t="s">
        <v>2175</v>
      </c>
      <c r="F3307" s="2">
        <v>65.27</v>
      </c>
      <c r="G3307" s="2">
        <v>34.729999999999997</v>
      </c>
      <c r="H3307" s="2" t="s">
        <v>19</v>
      </c>
      <c r="I3307" s="2">
        <f t="shared" si="102"/>
        <v>1</v>
      </c>
      <c r="J3307" s="2" t="str">
        <f t="shared" si="103"/>
        <v/>
      </c>
      <c r="K3307" s="2">
        <v>2018</v>
      </c>
      <c r="L3307" s="2" t="s">
        <v>21</v>
      </c>
    </row>
    <row r="3308" spans="1:12" x14ac:dyDescent="0.2">
      <c r="A3308" s="1" t="s">
        <v>242</v>
      </c>
      <c r="B3308" s="2" t="s">
        <v>684</v>
      </c>
      <c r="C3308" s="2" t="s">
        <v>15</v>
      </c>
      <c r="D3308" s="2" t="s">
        <v>1149</v>
      </c>
      <c r="E3308" s="2" t="s">
        <v>395</v>
      </c>
      <c r="F3308" s="2">
        <v>65.3</v>
      </c>
      <c r="G3308" s="2">
        <v>34.700000000000003</v>
      </c>
      <c r="H3308" s="2" t="s">
        <v>19</v>
      </c>
      <c r="I3308" s="2">
        <f t="shared" si="102"/>
        <v>1</v>
      </c>
      <c r="J3308" s="2" t="str">
        <f t="shared" si="103"/>
        <v/>
      </c>
      <c r="K3308" s="2">
        <v>2002</v>
      </c>
      <c r="L3308" s="2" t="s">
        <v>21</v>
      </c>
    </row>
    <row r="3309" spans="1:12" x14ac:dyDescent="0.2">
      <c r="A3309" s="1" t="s">
        <v>205</v>
      </c>
      <c r="B3309" s="2" t="s">
        <v>5739</v>
      </c>
      <c r="C3309" s="2" t="s">
        <v>24</v>
      </c>
      <c r="D3309" s="4">
        <v>145000000</v>
      </c>
      <c r="E3309" s="2" t="s">
        <v>5690</v>
      </c>
      <c r="F3309" s="2">
        <v>65.3</v>
      </c>
      <c r="G3309" s="2">
        <v>34.700000000000003</v>
      </c>
      <c r="H3309" s="2" t="s">
        <v>26</v>
      </c>
      <c r="I3309" s="2" t="str">
        <f t="shared" si="102"/>
        <v/>
      </c>
      <c r="J3309" s="2">
        <f t="shared" si="103"/>
        <v>1</v>
      </c>
      <c r="K3309" s="2">
        <v>1996</v>
      </c>
      <c r="L3309" s="2" t="s">
        <v>21</v>
      </c>
    </row>
    <row r="3310" spans="1:12" x14ac:dyDescent="0.2">
      <c r="A3310" s="1" t="s">
        <v>13</v>
      </c>
      <c r="B3310" s="2" t="s">
        <v>900</v>
      </c>
      <c r="C3310" s="2" t="s">
        <v>15</v>
      </c>
      <c r="D3310" s="2" t="s">
        <v>901</v>
      </c>
      <c r="E3310" s="2" t="s">
        <v>395</v>
      </c>
      <c r="F3310" s="2">
        <v>65.400000000000006</v>
      </c>
      <c r="G3310" s="2">
        <v>34.700000000000003</v>
      </c>
      <c r="H3310" s="2" t="s">
        <v>19</v>
      </c>
      <c r="I3310" s="2">
        <f t="shared" si="102"/>
        <v>1</v>
      </c>
      <c r="J3310" s="2" t="str">
        <f t="shared" si="103"/>
        <v/>
      </c>
      <c r="K3310" s="2">
        <v>2008</v>
      </c>
      <c r="L3310" s="2" t="s">
        <v>21</v>
      </c>
    </row>
    <row r="3311" spans="1:12" x14ac:dyDescent="0.2">
      <c r="A3311" s="1" t="s">
        <v>66</v>
      </c>
      <c r="B3311" s="2" t="s">
        <v>1617</v>
      </c>
      <c r="C3311" s="2" t="s">
        <v>42</v>
      </c>
      <c r="D3311" s="2" t="s">
        <v>1653</v>
      </c>
      <c r="E3311" s="2" t="s">
        <v>1625</v>
      </c>
      <c r="F3311" s="2">
        <v>65.3</v>
      </c>
      <c r="G3311" s="2">
        <v>34.700000000000003</v>
      </c>
      <c r="H3311" s="2" t="s">
        <v>26</v>
      </c>
      <c r="I3311" s="2" t="str">
        <f t="shared" si="102"/>
        <v/>
      </c>
      <c r="J3311" s="2">
        <f t="shared" si="103"/>
        <v>1</v>
      </c>
      <c r="K3311" s="2">
        <v>2006</v>
      </c>
      <c r="L3311" s="2" t="s">
        <v>21</v>
      </c>
    </row>
    <row r="3312" spans="1:12" x14ac:dyDescent="0.2">
      <c r="A3312" s="1" t="s">
        <v>66</v>
      </c>
      <c r="B3312" s="2" t="s">
        <v>1022</v>
      </c>
      <c r="C3312" s="2" t="s">
        <v>15</v>
      </c>
      <c r="D3312" s="2" t="s">
        <v>2963</v>
      </c>
      <c r="E3312" s="2" t="s">
        <v>2175</v>
      </c>
      <c r="F3312" s="2">
        <v>65.3</v>
      </c>
      <c r="G3312" s="2">
        <v>34.700000000000003</v>
      </c>
      <c r="H3312" s="2" t="s">
        <v>19</v>
      </c>
      <c r="I3312" s="2">
        <f t="shared" si="102"/>
        <v>1</v>
      </c>
      <c r="J3312" s="2" t="str">
        <f t="shared" si="103"/>
        <v/>
      </c>
      <c r="K3312" s="2">
        <v>2013</v>
      </c>
      <c r="L3312" s="2" t="s">
        <v>36</v>
      </c>
    </row>
    <row r="3313" spans="1:12" x14ac:dyDescent="0.2">
      <c r="A3313" s="1" t="s">
        <v>290</v>
      </c>
      <c r="B3313" s="2" t="s">
        <v>3796</v>
      </c>
      <c r="C3313" s="2" t="s">
        <v>24</v>
      </c>
      <c r="D3313" s="4">
        <v>44000000</v>
      </c>
      <c r="E3313" s="2" t="s">
        <v>3438</v>
      </c>
      <c r="F3313" s="2">
        <v>65.3</v>
      </c>
      <c r="G3313" s="2">
        <v>34.700000000000003</v>
      </c>
      <c r="H3313" s="2" t="s">
        <v>19</v>
      </c>
      <c r="I3313" s="2">
        <f t="shared" si="102"/>
        <v>1</v>
      </c>
      <c r="J3313" s="2" t="str">
        <f t="shared" si="103"/>
        <v/>
      </c>
      <c r="K3313" s="2">
        <v>2008</v>
      </c>
      <c r="L3313" s="2" t="s">
        <v>49</v>
      </c>
    </row>
    <row r="3314" spans="1:12" x14ac:dyDescent="0.2">
      <c r="A3314" s="1" t="s">
        <v>22</v>
      </c>
      <c r="B3314" s="2" t="s">
        <v>4020</v>
      </c>
      <c r="C3314" s="2" t="s">
        <v>24</v>
      </c>
      <c r="D3314" s="4">
        <v>18000000</v>
      </c>
      <c r="E3314" s="2" t="s">
        <v>3438</v>
      </c>
      <c r="F3314" s="2">
        <v>65.3</v>
      </c>
      <c r="G3314" s="2">
        <v>34.700000000000003</v>
      </c>
      <c r="H3314" s="2" t="s">
        <v>19</v>
      </c>
      <c r="I3314" s="2">
        <f t="shared" si="102"/>
        <v>1</v>
      </c>
      <c r="J3314" s="2" t="str">
        <f t="shared" si="103"/>
        <v/>
      </c>
      <c r="K3314" s="2">
        <v>2002</v>
      </c>
      <c r="L3314" s="2" t="s">
        <v>49</v>
      </c>
    </row>
    <row r="3315" spans="1:12" x14ac:dyDescent="0.2">
      <c r="A3315" s="1" t="s">
        <v>217</v>
      </c>
      <c r="B3315" s="2" t="s">
        <v>5697</v>
      </c>
      <c r="C3315" s="2" t="s">
        <v>24</v>
      </c>
      <c r="D3315" s="4">
        <v>215000000</v>
      </c>
      <c r="E3315" s="2" t="s">
        <v>5690</v>
      </c>
      <c r="F3315" s="2">
        <v>65.3</v>
      </c>
      <c r="G3315" s="2">
        <v>34.700000000000003</v>
      </c>
      <c r="H3315" s="2" t="s">
        <v>26</v>
      </c>
      <c r="I3315" s="2" t="str">
        <f t="shared" si="102"/>
        <v/>
      </c>
      <c r="J3315" s="2">
        <f t="shared" si="103"/>
        <v>1</v>
      </c>
      <c r="K3315" s="2">
        <v>2000</v>
      </c>
      <c r="L3315" s="2" t="s">
        <v>49</v>
      </c>
    </row>
    <row r="3316" spans="1:12" x14ac:dyDescent="0.2">
      <c r="A3316" s="1" t="s">
        <v>79</v>
      </c>
      <c r="B3316" s="2" t="s">
        <v>486</v>
      </c>
      <c r="C3316" s="2" t="s">
        <v>24</v>
      </c>
      <c r="D3316" s="4">
        <v>12330000</v>
      </c>
      <c r="E3316" s="2" t="s">
        <v>1692</v>
      </c>
      <c r="F3316" s="2">
        <v>65.3</v>
      </c>
      <c r="G3316" s="2">
        <v>34.700000000000003</v>
      </c>
      <c r="H3316" s="2" t="s">
        <v>26</v>
      </c>
      <c r="I3316" s="2" t="str">
        <f t="shared" si="102"/>
        <v/>
      </c>
      <c r="J3316" s="2">
        <f t="shared" si="103"/>
        <v>1</v>
      </c>
      <c r="K3316" s="2">
        <v>2004</v>
      </c>
      <c r="L3316" s="2" t="s">
        <v>21</v>
      </c>
    </row>
    <row r="3317" spans="1:12" x14ac:dyDescent="0.2">
      <c r="A3317" s="1" t="s">
        <v>293</v>
      </c>
      <c r="B3317" s="2" t="s">
        <v>1458</v>
      </c>
      <c r="C3317" s="2" t="s">
        <v>15</v>
      </c>
      <c r="D3317" s="2" t="s">
        <v>3395</v>
      </c>
      <c r="E3317" s="2" t="s">
        <v>3376</v>
      </c>
      <c r="F3317" s="2">
        <v>65.3</v>
      </c>
      <c r="G3317" s="2">
        <v>34.700000000000003</v>
      </c>
      <c r="H3317" s="2" t="s">
        <v>26</v>
      </c>
      <c r="I3317" s="2" t="str">
        <f t="shared" si="102"/>
        <v/>
      </c>
      <c r="J3317" s="2">
        <f t="shared" si="103"/>
        <v>1</v>
      </c>
      <c r="K3317" s="2">
        <v>2003</v>
      </c>
      <c r="L3317" s="2" t="s">
        <v>36</v>
      </c>
    </row>
    <row r="3318" spans="1:12" x14ac:dyDescent="0.2">
      <c r="A3318" s="1" t="s">
        <v>223</v>
      </c>
      <c r="B3318" s="2" t="s">
        <v>3487</v>
      </c>
      <c r="C3318" s="2" t="s">
        <v>24</v>
      </c>
      <c r="D3318" s="4">
        <v>117000000</v>
      </c>
      <c r="E3318" s="2" t="s">
        <v>3438</v>
      </c>
      <c r="F3318" s="2">
        <v>65.3</v>
      </c>
      <c r="G3318" s="2">
        <v>34.700000000000003</v>
      </c>
      <c r="H3318" s="2" t="s">
        <v>19</v>
      </c>
      <c r="I3318" s="2">
        <f t="shared" si="102"/>
        <v>1</v>
      </c>
      <c r="J3318" s="2" t="str">
        <f t="shared" si="103"/>
        <v/>
      </c>
      <c r="K3318" s="2">
        <v>2010</v>
      </c>
      <c r="L3318" s="2" t="s">
        <v>21</v>
      </c>
    </row>
    <row r="3319" spans="1:12" x14ac:dyDescent="0.2">
      <c r="A3319" s="1" t="s">
        <v>91</v>
      </c>
      <c r="B3319" s="2" t="s">
        <v>1876</v>
      </c>
      <c r="C3319" s="2" t="s">
        <v>15</v>
      </c>
      <c r="D3319" s="2" t="s">
        <v>1878</v>
      </c>
      <c r="E3319" s="2" t="s">
        <v>1811</v>
      </c>
      <c r="F3319" s="2">
        <v>65.3</v>
      </c>
      <c r="G3319" s="2">
        <v>34.700000000000003</v>
      </c>
      <c r="H3319" s="2" t="s">
        <v>26</v>
      </c>
      <c r="I3319" s="2" t="str">
        <f t="shared" si="102"/>
        <v/>
      </c>
      <c r="J3319" s="2">
        <f t="shared" si="103"/>
        <v>1</v>
      </c>
      <c r="K3319" s="2">
        <v>2004</v>
      </c>
      <c r="L3319" s="2" t="s">
        <v>21</v>
      </c>
    </row>
    <row r="3320" spans="1:12" x14ac:dyDescent="0.2">
      <c r="A3320" s="1" t="s">
        <v>91</v>
      </c>
      <c r="B3320" s="2" t="s">
        <v>589</v>
      </c>
      <c r="C3320" s="2" t="s">
        <v>24</v>
      </c>
      <c r="D3320" s="4">
        <v>13000000</v>
      </c>
      <c r="E3320" s="2" t="s">
        <v>3434</v>
      </c>
      <c r="F3320" s="2">
        <v>65.3</v>
      </c>
      <c r="G3320" s="2">
        <v>34.700000000000003</v>
      </c>
      <c r="H3320" s="2" t="s">
        <v>26</v>
      </c>
      <c r="I3320" s="2" t="str">
        <f t="shared" si="102"/>
        <v/>
      </c>
      <c r="J3320" s="2">
        <f t="shared" si="103"/>
        <v>1</v>
      </c>
      <c r="K3320" s="2">
        <v>2000</v>
      </c>
      <c r="L3320" s="2" t="s">
        <v>21</v>
      </c>
    </row>
    <row r="3321" spans="1:12" x14ac:dyDescent="0.2">
      <c r="A3321" s="1" t="s">
        <v>220</v>
      </c>
      <c r="B3321" s="2" t="s">
        <v>3757</v>
      </c>
      <c r="C3321" s="2" t="s">
        <v>24</v>
      </c>
      <c r="D3321" s="4">
        <v>15200000</v>
      </c>
      <c r="E3321" s="2" t="s">
        <v>3438</v>
      </c>
      <c r="F3321" s="2">
        <v>65.3</v>
      </c>
      <c r="G3321" s="2">
        <v>34.700000000000003</v>
      </c>
      <c r="H3321" s="2" t="s">
        <v>19</v>
      </c>
      <c r="I3321" s="2">
        <f t="shared" si="102"/>
        <v>1</v>
      </c>
      <c r="J3321" s="2" t="str">
        <f t="shared" si="103"/>
        <v/>
      </c>
      <c r="K3321" s="2">
        <v>2005</v>
      </c>
      <c r="L3321" s="2" t="s">
        <v>77</v>
      </c>
    </row>
    <row r="3322" spans="1:12" x14ac:dyDescent="0.2">
      <c r="A3322" s="1" t="s">
        <v>111</v>
      </c>
      <c r="B3322" s="2" t="s">
        <v>3755</v>
      </c>
      <c r="C3322" s="2" t="s">
        <v>24</v>
      </c>
      <c r="D3322" s="4">
        <v>3900000</v>
      </c>
      <c r="E3322" s="2" t="s">
        <v>3438</v>
      </c>
      <c r="F3322" s="2">
        <v>65.3</v>
      </c>
      <c r="G3322" s="2">
        <v>34.700000000000003</v>
      </c>
      <c r="H3322" s="2" t="s">
        <v>19</v>
      </c>
      <c r="I3322" s="2">
        <f t="shared" si="102"/>
        <v>1</v>
      </c>
      <c r="J3322" s="2" t="str">
        <f t="shared" si="103"/>
        <v/>
      </c>
      <c r="K3322" s="2">
        <v>2002</v>
      </c>
      <c r="L3322" s="2" t="s">
        <v>21</v>
      </c>
    </row>
    <row r="3323" spans="1:12" x14ac:dyDescent="0.2">
      <c r="A3323" s="1" t="s">
        <v>45</v>
      </c>
      <c r="B3323" s="2" t="s">
        <v>549</v>
      </c>
      <c r="C3323" s="2" t="s">
        <v>42</v>
      </c>
      <c r="D3323" s="2" t="s">
        <v>3401</v>
      </c>
      <c r="E3323" s="2" t="s">
        <v>3376</v>
      </c>
      <c r="F3323" s="2">
        <v>65.3</v>
      </c>
      <c r="G3323" s="2">
        <v>34.700000000000003</v>
      </c>
      <c r="H3323" s="2" t="s">
        <v>19</v>
      </c>
      <c r="I3323" s="2">
        <f t="shared" si="102"/>
        <v>1</v>
      </c>
      <c r="J3323" s="2" t="str">
        <f t="shared" si="103"/>
        <v/>
      </c>
      <c r="K3323" s="2">
        <v>2000</v>
      </c>
      <c r="L3323" s="2" t="s">
        <v>49</v>
      </c>
    </row>
    <row r="3324" spans="1:12" x14ac:dyDescent="0.2">
      <c r="A3324" s="1" t="s">
        <v>329</v>
      </c>
      <c r="B3324" s="2" t="s">
        <v>4388</v>
      </c>
      <c r="C3324" s="2" t="s">
        <v>24</v>
      </c>
      <c r="D3324" s="4">
        <v>5700000</v>
      </c>
      <c r="E3324" s="2" t="s">
        <v>3438</v>
      </c>
      <c r="F3324" s="2">
        <v>65.3</v>
      </c>
      <c r="G3324" s="2">
        <v>34.700000000000003</v>
      </c>
      <c r="H3324" s="2" t="s">
        <v>19</v>
      </c>
      <c r="I3324" s="2">
        <f t="shared" si="102"/>
        <v>1</v>
      </c>
      <c r="J3324" s="2" t="str">
        <f t="shared" si="103"/>
        <v/>
      </c>
      <c r="K3324" s="2">
        <v>2008</v>
      </c>
      <c r="L3324" s="2" t="s">
        <v>21</v>
      </c>
    </row>
    <row r="3325" spans="1:12" x14ac:dyDescent="0.2">
      <c r="A3325" s="1" t="s">
        <v>363</v>
      </c>
      <c r="B3325" s="2" t="s">
        <v>947</v>
      </c>
      <c r="C3325" s="2" t="s">
        <v>15</v>
      </c>
      <c r="D3325" s="2" t="s">
        <v>2987</v>
      </c>
      <c r="E3325" s="2" t="s">
        <v>2175</v>
      </c>
      <c r="F3325" s="2">
        <v>65.319999999999993</v>
      </c>
      <c r="G3325" s="2">
        <v>34.68</v>
      </c>
      <c r="H3325" s="2" t="s">
        <v>19</v>
      </c>
      <c r="I3325" s="2">
        <f t="shared" si="102"/>
        <v>1</v>
      </c>
      <c r="J3325" s="2" t="str">
        <f t="shared" si="103"/>
        <v/>
      </c>
      <c r="K3325" s="2">
        <v>2011</v>
      </c>
      <c r="L3325" s="2" t="s">
        <v>36</v>
      </c>
    </row>
    <row r="3326" spans="1:12" x14ac:dyDescent="0.2">
      <c r="A3326" s="1" t="s">
        <v>137</v>
      </c>
      <c r="B3326" s="2" t="s">
        <v>5084</v>
      </c>
      <c r="C3326" s="2" t="s">
        <v>15</v>
      </c>
      <c r="D3326" s="2" t="s">
        <v>5085</v>
      </c>
      <c r="E3326" s="2" t="s">
        <v>4991</v>
      </c>
      <c r="F3326" s="2">
        <v>65.37</v>
      </c>
      <c r="G3326" s="2">
        <v>34.630000000000003</v>
      </c>
      <c r="H3326" s="2" t="s">
        <v>26</v>
      </c>
      <c r="I3326" s="2" t="str">
        <f t="shared" si="102"/>
        <v/>
      </c>
      <c r="J3326" s="2">
        <f t="shared" si="103"/>
        <v>1</v>
      </c>
      <c r="K3326" s="2">
        <v>2020</v>
      </c>
      <c r="L3326" s="2" t="s">
        <v>49</v>
      </c>
    </row>
    <row r="3327" spans="1:12" x14ac:dyDescent="0.2">
      <c r="A3327" s="1" t="s">
        <v>491</v>
      </c>
      <c r="B3327" s="2" t="s">
        <v>916</v>
      </c>
      <c r="C3327" s="2" t="s">
        <v>15</v>
      </c>
      <c r="D3327" s="2" t="s">
        <v>2573</v>
      </c>
      <c r="E3327" s="2" t="s">
        <v>2175</v>
      </c>
      <c r="F3327" s="2">
        <v>65.39</v>
      </c>
      <c r="G3327" s="2">
        <v>34.61</v>
      </c>
      <c r="H3327" s="2" t="s">
        <v>19</v>
      </c>
      <c r="I3327" s="2">
        <f t="shared" si="102"/>
        <v>1</v>
      </c>
      <c r="J3327" s="2" t="str">
        <f t="shared" si="103"/>
        <v/>
      </c>
      <c r="K3327" s="2">
        <v>2018</v>
      </c>
      <c r="L3327" s="2" t="s">
        <v>21</v>
      </c>
    </row>
    <row r="3328" spans="1:12" x14ac:dyDescent="0.2">
      <c r="A3328" s="1" t="s">
        <v>60</v>
      </c>
      <c r="B3328" s="2" t="s">
        <v>2106</v>
      </c>
      <c r="C3328" s="2" t="s">
        <v>24</v>
      </c>
      <c r="D3328" s="4">
        <v>12500000</v>
      </c>
      <c r="E3328" s="2" t="s">
        <v>4810</v>
      </c>
      <c r="F3328" s="2">
        <v>65.400000000000006</v>
      </c>
      <c r="G3328" s="2">
        <v>34.6</v>
      </c>
      <c r="H3328" s="2" t="s">
        <v>26</v>
      </c>
      <c r="I3328" s="2" t="str">
        <f t="shared" si="102"/>
        <v/>
      </c>
      <c r="J3328" s="2">
        <f t="shared" si="103"/>
        <v>1</v>
      </c>
      <c r="K3328" s="2">
        <v>2006</v>
      </c>
      <c r="L3328" s="2" t="s">
        <v>21</v>
      </c>
    </row>
    <row r="3329" spans="1:12" x14ac:dyDescent="0.2">
      <c r="A3329" s="1" t="s">
        <v>339</v>
      </c>
      <c r="B3329" s="2" t="s">
        <v>476</v>
      </c>
      <c r="C3329" s="2" t="s">
        <v>42</v>
      </c>
      <c r="D3329" s="2" t="s">
        <v>1771</v>
      </c>
      <c r="E3329" s="2" t="s">
        <v>1692</v>
      </c>
      <c r="F3329" s="2">
        <v>65.400000000000006</v>
      </c>
      <c r="G3329" s="2">
        <v>34.6</v>
      </c>
      <c r="H3329" s="2" t="s">
        <v>26</v>
      </c>
      <c r="I3329" s="2" t="str">
        <f t="shared" si="102"/>
        <v/>
      </c>
      <c r="J3329" s="2">
        <f t="shared" si="103"/>
        <v>1</v>
      </c>
      <c r="K3329" s="2">
        <v>2004</v>
      </c>
      <c r="L3329" s="2" t="s">
        <v>21</v>
      </c>
    </row>
    <row r="3330" spans="1:12" x14ac:dyDescent="0.2">
      <c r="A3330" s="1" t="s">
        <v>296</v>
      </c>
      <c r="B3330" s="2" t="s">
        <v>3716</v>
      </c>
      <c r="C3330" s="2" t="s">
        <v>24</v>
      </c>
      <c r="D3330" s="4">
        <v>126000000</v>
      </c>
      <c r="E3330" s="2" t="s">
        <v>3438</v>
      </c>
      <c r="F3330" s="2">
        <v>65.400000000000006</v>
      </c>
      <c r="G3330" s="2">
        <v>34.6</v>
      </c>
      <c r="H3330" s="2" t="s">
        <v>19</v>
      </c>
      <c r="I3330" s="2">
        <f t="shared" ref="I3330:I3393" si="104" xml:space="preserve"> IF(H3330="Pass", 1, "")</f>
        <v>1</v>
      </c>
      <c r="J3330" s="2" t="str">
        <f t="shared" ref="J3330:J3393" si="105" xml:space="preserve"> IF(H3330="Fail", 1, "")</f>
        <v/>
      </c>
      <c r="K3330" s="2">
        <v>2008</v>
      </c>
      <c r="L3330" s="2" t="s">
        <v>21</v>
      </c>
    </row>
    <row r="3331" spans="1:12" x14ac:dyDescent="0.2">
      <c r="A3331" s="1" t="s">
        <v>91</v>
      </c>
      <c r="B3331" s="2" t="s">
        <v>589</v>
      </c>
      <c r="C3331" s="2" t="s">
        <v>42</v>
      </c>
      <c r="D3331" s="2" t="s">
        <v>590</v>
      </c>
      <c r="E3331" s="2" t="s">
        <v>395</v>
      </c>
      <c r="F3331" s="2">
        <v>65.400000000000006</v>
      </c>
      <c r="G3331" s="2">
        <v>34.6</v>
      </c>
      <c r="H3331" s="2" t="s">
        <v>19</v>
      </c>
      <c r="I3331" s="2">
        <f t="shared" si="104"/>
        <v>1</v>
      </c>
      <c r="J3331" s="2" t="str">
        <f t="shared" si="105"/>
        <v/>
      </c>
      <c r="K3331" s="2">
        <v>2012</v>
      </c>
      <c r="L3331" s="2" t="s">
        <v>21</v>
      </c>
    </row>
    <row r="3332" spans="1:12" x14ac:dyDescent="0.2">
      <c r="A3332" s="1" t="s">
        <v>91</v>
      </c>
      <c r="B3332" s="2" t="s">
        <v>3657</v>
      </c>
      <c r="C3332" s="2" t="s">
        <v>15</v>
      </c>
      <c r="D3332" s="2" t="s">
        <v>4676</v>
      </c>
      <c r="E3332" s="2" t="s">
        <v>3438</v>
      </c>
      <c r="F3332" s="2">
        <v>65.400000000000006</v>
      </c>
      <c r="G3332" s="2">
        <v>34.6</v>
      </c>
      <c r="H3332" s="2" t="s">
        <v>26</v>
      </c>
      <c r="I3332" s="2" t="str">
        <f t="shared" si="104"/>
        <v/>
      </c>
      <c r="J3332" s="2">
        <f t="shared" si="105"/>
        <v>1</v>
      </c>
      <c r="K3332" s="2">
        <v>2003</v>
      </c>
      <c r="L3332" s="2" t="s">
        <v>36</v>
      </c>
    </row>
    <row r="3333" spans="1:12" x14ac:dyDescent="0.2">
      <c r="A3333" s="1" t="s">
        <v>91</v>
      </c>
      <c r="B3333" s="2" t="s">
        <v>3657</v>
      </c>
      <c r="C3333" s="2" t="s">
        <v>15</v>
      </c>
      <c r="D3333" s="2" t="s">
        <v>4657</v>
      </c>
      <c r="E3333" s="2" t="s">
        <v>3438</v>
      </c>
      <c r="F3333" s="2">
        <v>65.900000000000006</v>
      </c>
      <c r="G3333" s="2">
        <v>34.6</v>
      </c>
      <c r="H3333" s="2" t="s">
        <v>26</v>
      </c>
      <c r="I3333" s="2" t="str">
        <f t="shared" si="104"/>
        <v/>
      </c>
      <c r="J3333" s="2">
        <f t="shared" si="105"/>
        <v>1</v>
      </c>
      <c r="K3333" s="2">
        <v>2003</v>
      </c>
      <c r="L3333" s="2" t="s">
        <v>36</v>
      </c>
    </row>
    <row r="3334" spans="1:12" x14ac:dyDescent="0.2">
      <c r="A3334" s="1" t="s">
        <v>52</v>
      </c>
      <c r="B3334" s="2" t="s">
        <v>5686</v>
      </c>
      <c r="C3334" s="2" t="s">
        <v>24</v>
      </c>
      <c r="D3334" s="4">
        <v>185000000</v>
      </c>
      <c r="E3334" s="2" t="s">
        <v>5690</v>
      </c>
      <c r="F3334" s="2">
        <v>65.400000000000006</v>
      </c>
      <c r="G3334" s="2">
        <v>34.6</v>
      </c>
      <c r="H3334" s="2" t="s">
        <v>19</v>
      </c>
      <c r="I3334" s="2">
        <f t="shared" si="104"/>
        <v>1</v>
      </c>
      <c r="J3334" s="2" t="str">
        <f t="shared" si="105"/>
        <v/>
      </c>
      <c r="K3334" s="2">
        <v>2004</v>
      </c>
      <c r="L3334" s="2" t="s">
        <v>21</v>
      </c>
    </row>
    <row r="3335" spans="1:12" x14ac:dyDescent="0.2">
      <c r="A3335" s="1" t="s">
        <v>535</v>
      </c>
      <c r="B3335" s="2" t="s">
        <v>4651</v>
      </c>
      <c r="C3335" s="2" t="s">
        <v>24</v>
      </c>
      <c r="D3335" s="4">
        <v>2200000</v>
      </c>
      <c r="E3335" s="2" t="s">
        <v>3438</v>
      </c>
      <c r="F3335" s="2">
        <v>65.400000000000006</v>
      </c>
      <c r="G3335" s="2">
        <v>34.6</v>
      </c>
      <c r="H3335" s="2" t="s">
        <v>19</v>
      </c>
      <c r="I3335" s="2">
        <f t="shared" si="104"/>
        <v>1</v>
      </c>
      <c r="J3335" s="2" t="str">
        <f t="shared" si="105"/>
        <v/>
      </c>
      <c r="K3335" s="2">
        <v>2003</v>
      </c>
      <c r="L3335" s="2" t="s">
        <v>36</v>
      </c>
    </row>
    <row r="3336" spans="1:12" x14ac:dyDescent="0.2">
      <c r="A3336" s="1" t="s">
        <v>23</v>
      </c>
      <c r="B3336" s="2" t="s">
        <v>23</v>
      </c>
      <c r="C3336" s="2" t="s">
        <v>24</v>
      </c>
      <c r="D3336" s="4">
        <v>600000000</v>
      </c>
      <c r="E3336" s="2" t="s">
        <v>1448</v>
      </c>
      <c r="F3336" s="2">
        <v>65.400000000000006</v>
      </c>
      <c r="G3336" s="2">
        <v>34.6</v>
      </c>
      <c r="H3336" s="2" t="s">
        <v>19</v>
      </c>
      <c r="I3336" s="2">
        <f t="shared" si="104"/>
        <v>1</v>
      </c>
      <c r="J3336" s="2" t="str">
        <f t="shared" si="105"/>
        <v/>
      </c>
      <c r="K3336" s="2">
        <v>2014</v>
      </c>
      <c r="L3336" s="2" t="s">
        <v>49</v>
      </c>
    </row>
    <row r="3337" spans="1:12" x14ac:dyDescent="0.2">
      <c r="A3337" s="1" t="s">
        <v>111</v>
      </c>
      <c r="B3337" s="2" t="s">
        <v>3548</v>
      </c>
      <c r="C3337" s="2" t="s">
        <v>24</v>
      </c>
      <c r="D3337" s="4">
        <v>39500000</v>
      </c>
      <c r="E3337" s="2" t="s">
        <v>3438</v>
      </c>
      <c r="F3337" s="2">
        <v>65.400000000000006</v>
      </c>
      <c r="G3337" s="2">
        <v>34.6</v>
      </c>
      <c r="H3337" s="2" t="s">
        <v>19</v>
      </c>
      <c r="I3337" s="2">
        <f t="shared" si="104"/>
        <v>1</v>
      </c>
      <c r="J3337" s="2" t="str">
        <f t="shared" si="105"/>
        <v/>
      </c>
      <c r="K3337" s="2">
        <v>2008</v>
      </c>
      <c r="L3337" s="2" t="s">
        <v>21</v>
      </c>
    </row>
    <row r="3338" spans="1:12" x14ac:dyDescent="0.2">
      <c r="A3338" s="1" t="s">
        <v>308</v>
      </c>
      <c r="B3338" s="2" t="s">
        <v>1033</v>
      </c>
      <c r="C3338" s="2" t="s">
        <v>15</v>
      </c>
      <c r="D3338" s="2" t="s">
        <v>2716</v>
      </c>
      <c r="E3338" s="2" t="s">
        <v>2175</v>
      </c>
      <c r="F3338" s="2">
        <v>65.41</v>
      </c>
      <c r="G3338" s="2">
        <v>34.590000000000003</v>
      </c>
      <c r="H3338" s="2" t="s">
        <v>19</v>
      </c>
      <c r="I3338" s="2">
        <f t="shared" si="104"/>
        <v>1</v>
      </c>
      <c r="J3338" s="2" t="str">
        <f t="shared" si="105"/>
        <v/>
      </c>
      <c r="K3338" s="2">
        <v>2017</v>
      </c>
      <c r="L3338" s="2" t="s">
        <v>36</v>
      </c>
    </row>
    <row r="3339" spans="1:12" x14ac:dyDescent="0.2">
      <c r="A3339" s="1" t="s">
        <v>66</v>
      </c>
      <c r="B3339" s="2" t="s">
        <v>500</v>
      </c>
      <c r="C3339" s="2" t="s">
        <v>15</v>
      </c>
      <c r="D3339" s="2" t="s">
        <v>2598</v>
      </c>
      <c r="E3339" s="2" t="s">
        <v>2175</v>
      </c>
      <c r="F3339" s="2">
        <v>65.42</v>
      </c>
      <c r="G3339" s="2">
        <v>34.58</v>
      </c>
      <c r="H3339" s="2" t="s">
        <v>19</v>
      </c>
      <c r="I3339" s="2">
        <f t="shared" si="104"/>
        <v>1</v>
      </c>
      <c r="J3339" s="2" t="str">
        <f t="shared" si="105"/>
        <v/>
      </c>
      <c r="K3339" s="2">
        <v>2018</v>
      </c>
      <c r="L3339" s="2" t="s">
        <v>21</v>
      </c>
    </row>
    <row r="3340" spans="1:12" x14ac:dyDescent="0.2">
      <c r="A3340" s="1" t="s">
        <v>66</v>
      </c>
      <c r="B3340" s="2" t="s">
        <v>1734</v>
      </c>
      <c r="C3340" s="2" t="s">
        <v>15</v>
      </c>
      <c r="D3340" s="2" t="s">
        <v>3001</v>
      </c>
      <c r="E3340" s="2" t="s">
        <v>2175</v>
      </c>
      <c r="F3340" s="2">
        <v>65.42</v>
      </c>
      <c r="G3340" s="2">
        <v>34.58</v>
      </c>
      <c r="H3340" s="2" t="s">
        <v>19</v>
      </c>
      <c r="I3340" s="2">
        <f t="shared" si="104"/>
        <v>1</v>
      </c>
      <c r="J3340" s="2" t="str">
        <f t="shared" si="105"/>
        <v/>
      </c>
      <c r="K3340" s="2">
        <v>2011</v>
      </c>
      <c r="L3340" s="2" t="s">
        <v>36</v>
      </c>
    </row>
    <row r="3341" spans="1:12" x14ac:dyDescent="0.2">
      <c r="A3341" s="1" t="s">
        <v>111</v>
      </c>
      <c r="B3341" s="2" t="s">
        <v>3880</v>
      </c>
      <c r="C3341" s="2" t="s">
        <v>24</v>
      </c>
      <c r="D3341" s="4">
        <v>239000000</v>
      </c>
      <c r="E3341" s="2" t="s">
        <v>3438</v>
      </c>
      <c r="F3341" s="2">
        <v>65.42</v>
      </c>
      <c r="G3341" s="2">
        <v>34.58</v>
      </c>
      <c r="H3341" s="2" t="s">
        <v>19</v>
      </c>
      <c r="I3341" s="2">
        <f t="shared" si="104"/>
        <v>1</v>
      </c>
      <c r="J3341" s="2" t="str">
        <f t="shared" si="105"/>
        <v/>
      </c>
      <c r="K3341" s="2">
        <v>2016</v>
      </c>
      <c r="L3341" s="2" t="s">
        <v>21</v>
      </c>
    </row>
    <row r="3342" spans="1:12" x14ac:dyDescent="0.2">
      <c r="A3342" s="1" t="s">
        <v>122</v>
      </c>
      <c r="B3342" s="2" t="s">
        <v>197</v>
      </c>
      <c r="C3342" s="2" t="s">
        <v>15</v>
      </c>
      <c r="D3342" s="2" t="s">
        <v>216</v>
      </c>
      <c r="E3342" s="2" t="s">
        <v>144</v>
      </c>
      <c r="F3342" s="2">
        <v>65.45</v>
      </c>
      <c r="G3342" s="2">
        <v>34.549999999999997</v>
      </c>
      <c r="H3342" s="2" t="s">
        <v>26</v>
      </c>
      <c r="I3342" s="2" t="str">
        <f t="shared" si="104"/>
        <v/>
      </c>
      <c r="J3342" s="2">
        <f t="shared" si="105"/>
        <v>1</v>
      </c>
      <c r="K3342" s="2">
        <v>2016</v>
      </c>
      <c r="L3342" s="2" t="s">
        <v>21</v>
      </c>
    </row>
    <row r="3343" spans="1:12" x14ac:dyDescent="0.2">
      <c r="A3343" s="1" t="s">
        <v>308</v>
      </c>
      <c r="B3343" s="2" t="s">
        <v>3652</v>
      </c>
      <c r="C3343" s="2" t="s">
        <v>24</v>
      </c>
      <c r="D3343" s="2">
        <v>1650000</v>
      </c>
      <c r="E3343" s="2" t="s">
        <v>3438</v>
      </c>
      <c r="F3343" s="2">
        <v>65.47</v>
      </c>
      <c r="G3343" s="2">
        <v>34.53</v>
      </c>
      <c r="H3343" s="2" t="s">
        <v>19</v>
      </c>
      <c r="I3343" s="2">
        <f t="shared" si="104"/>
        <v>1</v>
      </c>
      <c r="J3343" s="2" t="str">
        <f t="shared" si="105"/>
        <v/>
      </c>
      <c r="K3343" s="2">
        <v>2020</v>
      </c>
      <c r="L3343" s="2" t="s">
        <v>49</v>
      </c>
    </row>
    <row r="3344" spans="1:12" x14ac:dyDescent="0.2">
      <c r="A3344" s="1" t="s">
        <v>13</v>
      </c>
      <c r="B3344" s="2" t="s">
        <v>1854</v>
      </c>
      <c r="C3344" s="2" t="s">
        <v>15</v>
      </c>
      <c r="D3344" s="2" t="s">
        <v>2679</v>
      </c>
      <c r="E3344" s="2" t="s">
        <v>2175</v>
      </c>
      <c r="F3344" s="2">
        <v>65.48</v>
      </c>
      <c r="G3344" s="2">
        <v>34.520000000000003</v>
      </c>
      <c r="H3344" s="2" t="s">
        <v>19</v>
      </c>
      <c r="I3344" s="2">
        <f t="shared" si="104"/>
        <v>1</v>
      </c>
      <c r="J3344" s="2" t="str">
        <f t="shared" si="105"/>
        <v/>
      </c>
      <c r="K3344" s="2">
        <v>2018</v>
      </c>
      <c r="L3344" s="2" t="s">
        <v>49</v>
      </c>
    </row>
    <row r="3345" spans="1:12" x14ac:dyDescent="0.2">
      <c r="A3345" s="1" t="s">
        <v>205</v>
      </c>
      <c r="B3345" s="2" t="s">
        <v>1581</v>
      </c>
      <c r="C3345" s="2" t="s">
        <v>15</v>
      </c>
      <c r="D3345" s="2" t="s">
        <v>4249</v>
      </c>
      <c r="E3345" s="2" t="s">
        <v>3438</v>
      </c>
      <c r="F3345" s="2">
        <v>65.5</v>
      </c>
      <c r="G3345" s="2">
        <v>34.5</v>
      </c>
      <c r="H3345" s="2" t="s">
        <v>26</v>
      </c>
      <c r="I3345" s="2" t="str">
        <f t="shared" si="104"/>
        <v/>
      </c>
      <c r="J3345" s="2">
        <f t="shared" si="105"/>
        <v>1</v>
      </c>
      <c r="K3345" s="2">
        <v>2012</v>
      </c>
      <c r="L3345" s="2" t="s">
        <v>49</v>
      </c>
    </row>
    <row r="3346" spans="1:12" x14ac:dyDescent="0.2">
      <c r="A3346" s="1" t="s">
        <v>205</v>
      </c>
      <c r="B3346" s="2" t="s">
        <v>3707</v>
      </c>
      <c r="C3346" s="2" t="s">
        <v>24</v>
      </c>
      <c r="D3346" s="4">
        <v>45000000</v>
      </c>
      <c r="E3346" s="2" t="s">
        <v>3438</v>
      </c>
      <c r="F3346" s="2">
        <v>65.5</v>
      </c>
      <c r="G3346" s="2">
        <v>34.5</v>
      </c>
      <c r="H3346" s="2" t="s">
        <v>19</v>
      </c>
      <c r="I3346" s="2">
        <f t="shared" si="104"/>
        <v>1</v>
      </c>
      <c r="J3346" s="2" t="str">
        <f t="shared" si="105"/>
        <v/>
      </c>
      <c r="K3346" s="2">
        <v>2010</v>
      </c>
      <c r="L3346" s="2" t="s">
        <v>21</v>
      </c>
    </row>
    <row r="3347" spans="1:12" x14ac:dyDescent="0.2">
      <c r="A3347" s="1" t="s">
        <v>205</v>
      </c>
      <c r="B3347" s="2" t="s">
        <v>4052</v>
      </c>
      <c r="C3347" s="2" t="s">
        <v>15</v>
      </c>
      <c r="D3347" s="2" t="s">
        <v>4644</v>
      </c>
      <c r="E3347" s="2" t="s">
        <v>3438</v>
      </c>
      <c r="F3347" s="2">
        <v>65.5</v>
      </c>
      <c r="G3347" s="2">
        <v>34.5</v>
      </c>
      <c r="H3347" s="2" t="s">
        <v>26</v>
      </c>
      <c r="I3347" s="2" t="str">
        <f t="shared" si="104"/>
        <v/>
      </c>
      <c r="J3347" s="2">
        <f t="shared" si="105"/>
        <v>1</v>
      </c>
      <c r="K3347" s="2">
        <v>2003</v>
      </c>
      <c r="L3347" s="2" t="s">
        <v>36</v>
      </c>
    </row>
    <row r="3348" spans="1:12" x14ac:dyDescent="0.2">
      <c r="A3348" s="1" t="s">
        <v>205</v>
      </c>
      <c r="B3348" s="2" t="s">
        <v>3694</v>
      </c>
      <c r="C3348" s="2" t="s">
        <v>24</v>
      </c>
      <c r="D3348" s="4">
        <v>250000000</v>
      </c>
      <c r="E3348" s="2" t="s">
        <v>3438</v>
      </c>
      <c r="F3348" s="2">
        <v>65.5</v>
      </c>
      <c r="G3348" s="2">
        <v>34.5</v>
      </c>
      <c r="H3348" s="2" t="s">
        <v>19</v>
      </c>
      <c r="I3348" s="2">
        <f t="shared" si="104"/>
        <v>1</v>
      </c>
      <c r="J3348" s="2" t="str">
        <f t="shared" si="105"/>
        <v/>
      </c>
      <c r="K3348" s="2">
        <v>2002</v>
      </c>
      <c r="L3348" s="2" t="s">
        <v>49</v>
      </c>
    </row>
    <row r="3349" spans="1:12" x14ac:dyDescent="0.2">
      <c r="A3349" s="1" t="s">
        <v>87</v>
      </c>
      <c r="B3349" s="2" t="s">
        <v>5477</v>
      </c>
      <c r="C3349" s="2" t="s">
        <v>15</v>
      </c>
      <c r="D3349" s="2" t="s">
        <v>5478</v>
      </c>
      <c r="E3349" s="2" t="s">
        <v>4991</v>
      </c>
      <c r="F3349" s="2">
        <v>65.599999999999994</v>
      </c>
      <c r="G3349" s="2">
        <v>34.5</v>
      </c>
      <c r="H3349" s="2" t="s">
        <v>26</v>
      </c>
      <c r="I3349" s="2" t="str">
        <f t="shared" si="104"/>
        <v/>
      </c>
      <c r="J3349" s="2">
        <f t="shared" si="105"/>
        <v>1</v>
      </c>
      <c r="K3349" s="2">
        <v>2004</v>
      </c>
      <c r="L3349" s="2" t="s">
        <v>21</v>
      </c>
    </row>
    <row r="3350" spans="1:12" x14ac:dyDescent="0.2">
      <c r="A3350" s="1" t="s">
        <v>13</v>
      </c>
      <c r="B3350" s="2" t="s">
        <v>3460</v>
      </c>
      <c r="C3350" s="2" t="s">
        <v>24</v>
      </c>
      <c r="D3350" s="4">
        <v>2400000000</v>
      </c>
      <c r="E3350" s="2" t="s">
        <v>3438</v>
      </c>
      <c r="F3350" s="2">
        <v>65.5</v>
      </c>
      <c r="G3350" s="2">
        <v>34.5</v>
      </c>
      <c r="H3350" s="2" t="s">
        <v>26</v>
      </c>
      <c r="I3350" s="2" t="str">
        <f t="shared" si="104"/>
        <v/>
      </c>
      <c r="J3350" s="2">
        <f t="shared" si="105"/>
        <v>1</v>
      </c>
      <c r="K3350" s="2">
        <v>1996</v>
      </c>
      <c r="L3350" s="2" t="s">
        <v>21</v>
      </c>
    </row>
    <row r="3351" spans="1:12" x14ac:dyDescent="0.2">
      <c r="A3351" s="1" t="s">
        <v>374</v>
      </c>
      <c r="B3351" s="2" t="s">
        <v>911</v>
      </c>
      <c r="C3351" s="2" t="s">
        <v>42</v>
      </c>
      <c r="D3351" s="2" t="s">
        <v>821</v>
      </c>
      <c r="E3351" s="2" t="s">
        <v>395</v>
      </c>
      <c r="F3351" s="2">
        <v>65.5</v>
      </c>
      <c r="G3351" s="2">
        <v>34.5</v>
      </c>
      <c r="H3351" s="2" t="s">
        <v>19</v>
      </c>
      <c r="I3351" s="2">
        <f t="shared" si="104"/>
        <v>1</v>
      </c>
      <c r="J3351" s="2" t="str">
        <f t="shared" si="105"/>
        <v/>
      </c>
      <c r="K3351" s="2">
        <v>2008</v>
      </c>
      <c r="L3351" s="2" t="s">
        <v>49</v>
      </c>
    </row>
    <row r="3352" spans="1:12" x14ac:dyDescent="0.2">
      <c r="A3352" s="1" t="s">
        <v>374</v>
      </c>
      <c r="B3352" s="2" t="s">
        <v>3978</v>
      </c>
      <c r="C3352" s="2" t="s">
        <v>24</v>
      </c>
      <c r="D3352" s="4">
        <v>5000000</v>
      </c>
      <c r="E3352" s="2" t="s">
        <v>3438</v>
      </c>
      <c r="F3352" s="2">
        <v>65.5</v>
      </c>
      <c r="G3352" s="2">
        <v>34.5</v>
      </c>
      <c r="H3352" s="2" t="s">
        <v>19</v>
      </c>
      <c r="I3352" s="2">
        <f t="shared" si="104"/>
        <v>1</v>
      </c>
      <c r="J3352" s="2" t="str">
        <f t="shared" si="105"/>
        <v/>
      </c>
      <c r="K3352" s="2">
        <v>2002</v>
      </c>
      <c r="L3352" s="2" t="s">
        <v>49</v>
      </c>
    </row>
    <row r="3353" spans="1:12" x14ac:dyDescent="0.2">
      <c r="A3353" s="1" t="s">
        <v>363</v>
      </c>
      <c r="B3353" s="2" t="s">
        <v>4192</v>
      </c>
      <c r="C3353" s="2" t="s">
        <v>24</v>
      </c>
      <c r="D3353" s="4">
        <v>4000000</v>
      </c>
      <c r="E3353" s="2" t="s">
        <v>3438</v>
      </c>
      <c r="F3353" s="2">
        <v>65.5</v>
      </c>
      <c r="G3353" s="2">
        <v>34.5</v>
      </c>
      <c r="H3353" s="2" t="s">
        <v>19</v>
      </c>
      <c r="I3353" s="2">
        <f t="shared" si="104"/>
        <v>1</v>
      </c>
      <c r="J3353" s="2" t="str">
        <f t="shared" si="105"/>
        <v/>
      </c>
      <c r="K3353" s="2">
        <v>2012</v>
      </c>
      <c r="L3353" s="2" t="s">
        <v>21</v>
      </c>
    </row>
    <row r="3354" spans="1:12" x14ac:dyDescent="0.2">
      <c r="A3354" s="1" t="s">
        <v>217</v>
      </c>
      <c r="B3354" s="2" t="s">
        <v>4492</v>
      </c>
      <c r="C3354" s="2" t="s">
        <v>24</v>
      </c>
      <c r="D3354" s="4">
        <v>15400000</v>
      </c>
      <c r="E3354" s="2" t="s">
        <v>3438</v>
      </c>
      <c r="F3354" s="2">
        <v>65.5</v>
      </c>
      <c r="G3354" s="2">
        <v>34.5</v>
      </c>
      <c r="H3354" s="2" t="s">
        <v>19</v>
      </c>
      <c r="I3354" s="2">
        <f t="shared" si="104"/>
        <v>1</v>
      </c>
      <c r="J3354" s="2" t="str">
        <f t="shared" si="105"/>
        <v/>
      </c>
      <c r="K3354" s="2">
        <v>2002</v>
      </c>
      <c r="L3354" s="2" t="s">
        <v>21</v>
      </c>
    </row>
    <row r="3355" spans="1:12" x14ac:dyDescent="0.2">
      <c r="A3355" s="1" t="s">
        <v>69</v>
      </c>
      <c r="B3355" s="2" t="s">
        <v>2133</v>
      </c>
      <c r="C3355" s="2" t="s">
        <v>24</v>
      </c>
      <c r="D3355" s="4">
        <v>275000000</v>
      </c>
      <c r="E3355" s="2" t="s">
        <v>3438</v>
      </c>
      <c r="F3355" s="2">
        <v>65.5</v>
      </c>
      <c r="G3355" s="2">
        <v>34.5</v>
      </c>
      <c r="H3355" s="2" t="s">
        <v>19</v>
      </c>
      <c r="I3355" s="2">
        <f t="shared" si="104"/>
        <v>1</v>
      </c>
      <c r="J3355" s="2" t="str">
        <f t="shared" si="105"/>
        <v/>
      </c>
      <c r="K3355" s="2">
        <v>2006</v>
      </c>
      <c r="L3355" s="2" t="s">
        <v>49</v>
      </c>
    </row>
    <row r="3356" spans="1:12" x14ac:dyDescent="0.2">
      <c r="A3356" s="1" t="s">
        <v>269</v>
      </c>
      <c r="B3356" s="2" t="s">
        <v>4753</v>
      </c>
      <c r="C3356" s="2" t="s">
        <v>24</v>
      </c>
      <c r="D3356" s="4">
        <v>30000000</v>
      </c>
      <c r="E3356" s="2" t="s">
        <v>3438</v>
      </c>
      <c r="F3356" s="2">
        <v>65.5</v>
      </c>
      <c r="G3356" s="2">
        <v>34.5</v>
      </c>
      <c r="H3356" s="2" t="s">
        <v>26</v>
      </c>
      <c r="I3356" s="2" t="str">
        <f t="shared" si="104"/>
        <v/>
      </c>
      <c r="J3356" s="2">
        <f t="shared" si="105"/>
        <v>1</v>
      </c>
      <c r="K3356" s="2">
        <v>2000</v>
      </c>
      <c r="L3356" s="2" t="s">
        <v>49</v>
      </c>
    </row>
    <row r="3357" spans="1:12" x14ac:dyDescent="0.2">
      <c r="A3357" s="1" t="s">
        <v>52</v>
      </c>
      <c r="B3357" s="2" t="s">
        <v>3546</v>
      </c>
      <c r="C3357" s="2" t="s">
        <v>24</v>
      </c>
      <c r="D3357" s="4">
        <v>89800000</v>
      </c>
      <c r="E3357" s="2" t="s">
        <v>3438</v>
      </c>
      <c r="F3357" s="2">
        <v>65.599999999999994</v>
      </c>
      <c r="G3357" s="2">
        <v>34.5</v>
      </c>
      <c r="H3357" s="2" t="s">
        <v>19</v>
      </c>
      <c r="I3357" s="2">
        <f t="shared" si="104"/>
        <v>1</v>
      </c>
      <c r="J3357" s="2" t="str">
        <f t="shared" si="105"/>
        <v/>
      </c>
      <c r="K3357" s="2">
        <v>2014</v>
      </c>
      <c r="L3357" s="2" t="s">
        <v>21</v>
      </c>
    </row>
    <row r="3358" spans="1:12" x14ac:dyDescent="0.2">
      <c r="A3358" s="1" t="s">
        <v>100</v>
      </c>
      <c r="B3358" s="2" t="s">
        <v>5061</v>
      </c>
      <c r="C3358" s="2" t="s">
        <v>15</v>
      </c>
      <c r="D3358" s="2" t="s">
        <v>5062</v>
      </c>
      <c r="E3358" s="2" t="s">
        <v>4991</v>
      </c>
      <c r="F3358" s="2">
        <v>65.5</v>
      </c>
      <c r="G3358" s="2">
        <v>34.5</v>
      </c>
      <c r="H3358" s="2" t="s">
        <v>26</v>
      </c>
      <c r="I3358" s="2" t="str">
        <f t="shared" si="104"/>
        <v/>
      </c>
      <c r="J3358" s="2">
        <f t="shared" si="105"/>
        <v>1</v>
      </c>
      <c r="K3358" s="2">
        <v>2020</v>
      </c>
      <c r="L3358" s="2" t="s">
        <v>21</v>
      </c>
    </row>
    <row r="3359" spans="1:12" x14ac:dyDescent="0.2">
      <c r="A3359" s="1" t="s">
        <v>108</v>
      </c>
      <c r="B3359" s="2" t="s">
        <v>5151</v>
      </c>
      <c r="C3359" s="2" t="s">
        <v>15</v>
      </c>
      <c r="D3359" s="2" t="s">
        <v>5273</v>
      </c>
      <c r="E3359" s="2" t="s">
        <v>4991</v>
      </c>
      <c r="F3359" s="2">
        <v>65.5</v>
      </c>
      <c r="G3359" s="2">
        <v>34.5</v>
      </c>
      <c r="H3359" s="2" t="s">
        <v>26</v>
      </c>
      <c r="I3359" s="2" t="str">
        <f t="shared" si="104"/>
        <v/>
      </c>
      <c r="J3359" s="2">
        <f t="shared" si="105"/>
        <v>1</v>
      </c>
      <c r="K3359" s="2">
        <v>2014</v>
      </c>
      <c r="L3359" s="2" t="s">
        <v>21</v>
      </c>
    </row>
    <row r="3360" spans="1:12" x14ac:dyDescent="0.2">
      <c r="A3360" s="1" t="s">
        <v>329</v>
      </c>
      <c r="B3360" s="2" t="s">
        <v>774</v>
      </c>
      <c r="C3360" s="2" t="s">
        <v>15</v>
      </c>
      <c r="D3360" s="2" t="s">
        <v>950</v>
      </c>
      <c r="E3360" s="2" t="s">
        <v>395</v>
      </c>
      <c r="F3360" s="2">
        <v>65.5</v>
      </c>
      <c r="G3360" s="2">
        <v>34.5</v>
      </c>
      <c r="H3360" s="2" t="s">
        <v>19</v>
      </c>
      <c r="I3360" s="2">
        <f t="shared" si="104"/>
        <v>1</v>
      </c>
      <c r="J3360" s="2" t="str">
        <f t="shared" si="105"/>
        <v/>
      </c>
      <c r="K3360" s="2">
        <v>2006</v>
      </c>
      <c r="L3360" s="2" t="s">
        <v>21</v>
      </c>
    </row>
    <row r="3361" spans="1:12" x14ac:dyDescent="0.2">
      <c r="A3361" s="1" t="s">
        <v>52</v>
      </c>
      <c r="B3361" s="2" t="s">
        <v>3536</v>
      </c>
      <c r="C3361" s="2" t="s">
        <v>15</v>
      </c>
      <c r="D3361" s="2" t="s">
        <v>3773</v>
      </c>
      <c r="E3361" s="2" t="s">
        <v>3438</v>
      </c>
      <c r="F3361" s="2">
        <v>65.53</v>
      </c>
      <c r="G3361" s="2">
        <v>34.47</v>
      </c>
      <c r="H3361" s="2" t="s">
        <v>26</v>
      </c>
      <c r="I3361" s="2" t="str">
        <f t="shared" si="104"/>
        <v/>
      </c>
      <c r="J3361" s="2">
        <f t="shared" si="105"/>
        <v>1</v>
      </c>
      <c r="K3361" s="2">
        <v>2018</v>
      </c>
      <c r="L3361" s="2" t="s">
        <v>49</v>
      </c>
    </row>
    <row r="3362" spans="1:12" x14ac:dyDescent="0.2">
      <c r="A3362" s="1" t="s">
        <v>420</v>
      </c>
      <c r="B3362" s="2" t="s">
        <v>3567</v>
      </c>
      <c r="C3362" s="2" t="s">
        <v>24</v>
      </c>
      <c r="D3362" s="4">
        <v>24000000</v>
      </c>
      <c r="E3362" s="2" t="s">
        <v>3438</v>
      </c>
      <c r="F3362" s="2">
        <v>65.540000000000006</v>
      </c>
      <c r="G3362" s="2">
        <v>34.46</v>
      </c>
      <c r="H3362" s="2" t="s">
        <v>19</v>
      </c>
      <c r="I3362" s="2">
        <f t="shared" si="104"/>
        <v>1</v>
      </c>
      <c r="J3362" s="2" t="str">
        <f t="shared" si="105"/>
        <v/>
      </c>
      <c r="K3362" s="2">
        <v>2016</v>
      </c>
      <c r="L3362" s="2" t="s">
        <v>21</v>
      </c>
    </row>
    <row r="3363" spans="1:12" x14ac:dyDescent="0.2">
      <c r="A3363" s="1" t="s">
        <v>66</v>
      </c>
      <c r="B3363" s="2" t="s">
        <v>4964</v>
      </c>
      <c r="C3363" s="2" t="s">
        <v>15</v>
      </c>
      <c r="D3363" s="2" t="s">
        <v>4965</v>
      </c>
      <c r="E3363" s="2" t="s">
        <v>4963</v>
      </c>
      <c r="F3363" s="2">
        <v>65.540000000000006</v>
      </c>
      <c r="G3363" s="2">
        <v>34.46</v>
      </c>
      <c r="H3363" s="2" t="s">
        <v>26</v>
      </c>
      <c r="I3363" s="2" t="str">
        <f t="shared" si="104"/>
        <v/>
      </c>
      <c r="J3363" s="2">
        <f t="shared" si="105"/>
        <v>1</v>
      </c>
      <c r="K3363" s="2">
        <v>2017</v>
      </c>
      <c r="L3363" s="2" t="s">
        <v>36</v>
      </c>
    </row>
    <row r="3364" spans="1:12" x14ac:dyDescent="0.2">
      <c r="A3364" s="1" t="s">
        <v>150</v>
      </c>
      <c r="B3364" s="2" t="s">
        <v>5078</v>
      </c>
      <c r="C3364" s="2" t="s">
        <v>15</v>
      </c>
      <c r="D3364" s="2" t="s">
        <v>5303</v>
      </c>
      <c r="E3364" s="2" t="s">
        <v>4991</v>
      </c>
      <c r="F3364" s="2">
        <v>65.569999999999993</v>
      </c>
      <c r="G3364" s="2">
        <v>34.43</v>
      </c>
      <c r="H3364" s="2" t="s">
        <v>26</v>
      </c>
      <c r="I3364" s="2" t="str">
        <f t="shared" si="104"/>
        <v/>
      </c>
      <c r="J3364" s="2">
        <f t="shared" si="105"/>
        <v>1</v>
      </c>
      <c r="K3364" s="2">
        <v>2013</v>
      </c>
      <c r="L3364" s="2" t="s">
        <v>36</v>
      </c>
    </row>
    <row r="3365" spans="1:12" x14ac:dyDescent="0.2">
      <c r="A3365" s="1" t="s">
        <v>621</v>
      </c>
      <c r="B3365" s="2" t="s">
        <v>5119</v>
      </c>
      <c r="C3365" s="2" t="s">
        <v>15</v>
      </c>
      <c r="D3365" s="2" t="s">
        <v>5345</v>
      </c>
      <c r="E3365" s="2" t="s">
        <v>4991</v>
      </c>
      <c r="F3365" s="2">
        <v>65.59</v>
      </c>
      <c r="G3365" s="2">
        <v>34.409999999999997</v>
      </c>
      <c r="H3365" s="2" t="s">
        <v>26</v>
      </c>
      <c r="I3365" s="2" t="str">
        <f t="shared" si="104"/>
        <v/>
      </c>
      <c r="J3365" s="2">
        <f t="shared" si="105"/>
        <v>1</v>
      </c>
      <c r="K3365" s="2">
        <v>2011</v>
      </c>
      <c r="L3365" s="2" t="s">
        <v>36</v>
      </c>
    </row>
    <row r="3366" spans="1:12" x14ac:dyDescent="0.2">
      <c r="A3366" s="1" t="s">
        <v>223</v>
      </c>
      <c r="B3366" s="2" t="s">
        <v>3901</v>
      </c>
      <c r="C3366" s="2" t="s">
        <v>24</v>
      </c>
      <c r="D3366" s="4">
        <v>170000000</v>
      </c>
      <c r="E3366" s="2" t="s">
        <v>3438</v>
      </c>
      <c r="F3366" s="2">
        <v>65.59</v>
      </c>
      <c r="G3366" s="2">
        <v>34.409999999999997</v>
      </c>
      <c r="H3366" s="2" t="s">
        <v>19</v>
      </c>
      <c r="I3366" s="2">
        <f t="shared" si="104"/>
        <v>1</v>
      </c>
      <c r="J3366" s="2" t="str">
        <f t="shared" si="105"/>
        <v/>
      </c>
      <c r="K3366" s="2">
        <v>2016</v>
      </c>
      <c r="L3366" s="2" t="s">
        <v>21</v>
      </c>
    </row>
    <row r="3367" spans="1:12" x14ac:dyDescent="0.2">
      <c r="A3367" s="1" t="s">
        <v>52</v>
      </c>
      <c r="B3367" s="2" t="s">
        <v>742</v>
      </c>
      <c r="C3367" s="2" t="s">
        <v>15</v>
      </c>
      <c r="D3367" s="2" t="s">
        <v>2803</v>
      </c>
      <c r="E3367" s="2" t="s">
        <v>2175</v>
      </c>
      <c r="F3367" s="2">
        <v>65.59</v>
      </c>
      <c r="G3367" s="2">
        <v>34.409999999999997</v>
      </c>
      <c r="H3367" s="2" t="s">
        <v>19</v>
      </c>
      <c r="I3367" s="2">
        <f t="shared" si="104"/>
        <v>1</v>
      </c>
      <c r="J3367" s="2" t="str">
        <f t="shared" si="105"/>
        <v/>
      </c>
      <c r="K3367" s="2">
        <v>2016</v>
      </c>
      <c r="L3367" s="2" t="s">
        <v>21</v>
      </c>
    </row>
    <row r="3368" spans="1:12" x14ac:dyDescent="0.2">
      <c r="A3368" s="1" t="s">
        <v>205</v>
      </c>
      <c r="B3368" s="2" t="s">
        <v>278</v>
      </c>
      <c r="C3368" s="2" t="s">
        <v>15</v>
      </c>
      <c r="D3368" s="2" t="s">
        <v>1051</v>
      </c>
      <c r="E3368" s="2" t="s">
        <v>395</v>
      </c>
      <c r="F3368" s="2">
        <v>65.599999999999994</v>
      </c>
      <c r="G3368" s="2">
        <v>34.4</v>
      </c>
      <c r="H3368" s="2" t="s">
        <v>19</v>
      </c>
      <c r="I3368" s="2">
        <f t="shared" si="104"/>
        <v>1</v>
      </c>
      <c r="J3368" s="2" t="str">
        <f t="shared" si="105"/>
        <v/>
      </c>
      <c r="K3368" s="2">
        <v>2004</v>
      </c>
      <c r="L3368" s="2" t="s">
        <v>21</v>
      </c>
    </row>
    <row r="3369" spans="1:12" x14ac:dyDescent="0.2">
      <c r="A3369" s="1" t="s">
        <v>60</v>
      </c>
      <c r="B3369" s="2" t="s">
        <v>3625</v>
      </c>
      <c r="C3369" s="2" t="s">
        <v>24</v>
      </c>
      <c r="D3369" s="4">
        <v>9200000</v>
      </c>
      <c r="E3369" s="2" t="s">
        <v>3438</v>
      </c>
      <c r="F3369" s="2">
        <v>65.599999999999994</v>
      </c>
      <c r="G3369" s="2">
        <v>34.4</v>
      </c>
      <c r="H3369" s="2" t="s">
        <v>26</v>
      </c>
      <c r="I3369" s="2" t="str">
        <f t="shared" si="104"/>
        <v/>
      </c>
      <c r="J3369" s="2">
        <f t="shared" si="105"/>
        <v>1</v>
      </c>
      <c r="K3369" s="2">
        <v>1998</v>
      </c>
      <c r="L3369" s="2" t="s">
        <v>21</v>
      </c>
    </row>
    <row r="3370" spans="1:12" x14ac:dyDescent="0.2">
      <c r="A3370" s="1" t="s">
        <v>374</v>
      </c>
      <c r="B3370" s="2" t="s">
        <v>3605</v>
      </c>
      <c r="C3370" s="2" t="s">
        <v>24</v>
      </c>
      <c r="D3370" s="4">
        <v>42000000</v>
      </c>
      <c r="E3370" s="2" t="s">
        <v>3438</v>
      </c>
      <c r="F3370" s="2">
        <v>65.599999999999994</v>
      </c>
      <c r="G3370" s="2">
        <v>34.4</v>
      </c>
      <c r="H3370" s="2" t="s">
        <v>19</v>
      </c>
      <c r="I3370" s="2">
        <f t="shared" si="104"/>
        <v>1</v>
      </c>
      <c r="J3370" s="2" t="str">
        <f t="shared" si="105"/>
        <v/>
      </c>
      <c r="K3370" s="2">
        <v>2006</v>
      </c>
      <c r="L3370" s="2" t="s">
        <v>49</v>
      </c>
    </row>
    <row r="3371" spans="1:12" x14ac:dyDescent="0.2">
      <c r="A3371" s="1" t="s">
        <v>79</v>
      </c>
      <c r="B3371" s="2" t="s">
        <v>4540</v>
      </c>
      <c r="C3371" s="2" t="s">
        <v>24</v>
      </c>
      <c r="D3371" s="4">
        <v>17000000</v>
      </c>
      <c r="E3371" s="2" t="s">
        <v>3438</v>
      </c>
      <c r="F3371" s="2">
        <v>65.599999999999994</v>
      </c>
      <c r="G3371" s="2">
        <v>34.4</v>
      </c>
      <c r="H3371" s="2" t="s">
        <v>19</v>
      </c>
      <c r="I3371" s="2">
        <f t="shared" si="104"/>
        <v>1</v>
      </c>
      <c r="J3371" s="2" t="str">
        <f t="shared" si="105"/>
        <v/>
      </c>
      <c r="K3371" s="2">
        <v>2005</v>
      </c>
      <c r="L3371" s="2" t="s">
        <v>77</v>
      </c>
    </row>
    <row r="3372" spans="1:12" x14ac:dyDescent="0.2">
      <c r="A3372" s="1" t="s">
        <v>79</v>
      </c>
      <c r="B3372" s="2" t="s">
        <v>5624</v>
      </c>
      <c r="C3372" s="2" t="s">
        <v>15</v>
      </c>
      <c r="D3372" s="2" t="s">
        <v>5625</v>
      </c>
      <c r="E3372" s="2" t="s">
        <v>4991</v>
      </c>
      <c r="F3372" s="2">
        <v>65.599999999999994</v>
      </c>
      <c r="G3372" s="2">
        <v>34.4</v>
      </c>
      <c r="H3372" s="2" t="s">
        <v>26</v>
      </c>
      <c r="I3372" s="2" t="str">
        <f t="shared" si="104"/>
        <v/>
      </c>
      <c r="J3372" s="2">
        <f t="shared" si="105"/>
        <v>1</v>
      </c>
      <c r="K3372" s="2">
        <v>2000</v>
      </c>
      <c r="L3372" s="2" t="s">
        <v>21</v>
      </c>
    </row>
    <row r="3373" spans="1:12" x14ac:dyDescent="0.2">
      <c r="A3373" s="1" t="s">
        <v>79</v>
      </c>
      <c r="B3373" s="2" t="s">
        <v>5535</v>
      </c>
      <c r="C3373" s="2" t="s">
        <v>15</v>
      </c>
      <c r="D3373" s="2" t="s">
        <v>5658</v>
      </c>
      <c r="E3373" s="2" t="s">
        <v>4991</v>
      </c>
      <c r="F3373" s="2">
        <v>65.599999999999994</v>
      </c>
      <c r="G3373" s="2">
        <v>34.4</v>
      </c>
      <c r="H3373" s="2" t="s">
        <v>26</v>
      </c>
      <c r="I3373" s="2" t="str">
        <f t="shared" si="104"/>
        <v/>
      </c>
      <c r="J3373" s="2">
        <f t="shared" si="105"/>
        <v>1</v>
      </c>
      <c r="K3373" s="2">
        <v>1998</v>
      </c>
      <c r="L3373" s="2" t="s">
        <v>49</v>
      </c>
    </row>
    <row r="3374" spans="1:12" x14ac:dyDescent="0.2">
      <c r="A3374" s="1" t="s">
        <v>91</v>
      </c>
      <c r="B3374" s="2" t="s">
        <v>2150</v>
      </c>
      <c r="C3374" s="2" t="s">
        <v>15</v>
      </c>
      <c r="D3374" s="2" t="s">
        <v>4390</v>
      </c>
      <c r="E3374" s="2" t="s">
        <v>3438</v>
      </c>
      <c r="F3374" s="2">
        <v>65.599999999999994</v>
      </c>
      <c r="G3374" s="2">
        <v>34.4</v>
      </c>
      <c r="H3374" s="2" t="s">
        <v>26</v>
      </c>
      <c r="I3374" s="2" t="str">
        <f t="shared" si="104"/>
        <v/>
      </c>
      <c r="J3374" s="2">
        <f t="shared" si="105"/>
        <v>1</v>
      </c>
      <c r="K3374" s="2">
        <v>2008</v>
      </c>
      <c r="L3374" s="2" t="s">
        <v>21</v>
      </c>
    </row>
    <row r="3375" spans="1:12" x14ac:dyDescent="0.2">
      <c r="A3375" s="1" t="s">
        <v>91</v>
      </c>
      <c r="B3375" s="2" t="s">
        <v>4127</v>
      </c>
      <c r="C3375" s="2" t="s">
        <v>24</v>
      </c>
      <c r="D3375" s="4">
        <v>88000000</v>
      </c>
      <c r="E3375" s="2" t="s">
        <v>3438</v>
      </c>
      <c r="F3375" s="2">
        <v>65.599999999999994</v>
      </c>
      <c r="G3375" s="2">
        <v>34.4</v>
      </c>
      <c r="H3375" s="2" t="s">
        <v>26</v>
      </c>
      <c r="I3375" s="2" t="str">
        <f t="shared" si="104"/>
        <v/>
      </c>
      <c r="J3375" s="2">
        <f t="shared" si="105"/>
        <v>1</v>
      </c>
      <c r="K3375" s="2">
        <v>2001</v>
      </c>
      <c r="L3375" s="2" t="s">
        <v>36</v>
      </c>
    </row>
    <row r="3376" spans="1:12" x14ac:dyDescent="0.2">
      <c r="A3376" s="1" t="s">
        <v>108</v>
      </c>
      <c r="B3376" s="2" t="s">
        <v>3452</v>
      </c>
      <c r="C3376" s="2" t="s">
        <v>15</v>
      </c>
      <c r="D3376" s="2" t="s">
        <v>4565</v>
      </c>
      <c r="E3376" s="2" t="s">
        <v>3438</v>
      </c>
      <c r="F3376" s="2">
        <v>65.599999999999994</v>
      </c>
      <c r="G3376" s="2">
        <v>34.4</v>
      </c>
      <c r="H3376" s="2" t="s">
        <v>26</v>
      </c>
      <c r="I3376" s="2" t="str">
        <f t="shared" si="104"/>
        <v/>
      </c>
      <c r="J3376" s="2">
        <f t="shared" si="105"/>
        <v>1</v>
      </c>
      <c r="K3376" s="2">
        <v>2005</v>
      </c>
      <c r="L3376" s="2" t="s">
        <v>36</v>
      </c>
    </row>
    <row r="3377" spans="1:12" x14ac:dyDescent="0.2">
      <c r="A3377" s="1" t="s">
        <v>308</v>
      </c>
      <c r="B3377" s="2" t="s">
        <v>4533</v>
      </c>
      <c r="C3377" s="2" t="s">
        <v>24</v>
      </c>
      <c r="D3377" s="4">
        <v>850000</v>
      </c>
      <c r="E3377" s="2" t="s">
        <v>3438</v>
      </c>
      <c r="F3377" s="2">
        <v>65.7</v>
      </c>
      <c r="G3377" s="2">
        <v>34.4</v>
      </c>
      <c r="H3377" s="2" t="s">
        <v>19</v>
      </c>
      <c r="I3377" s="2">
        <f t="shared" si="104"/>
        <v>1</v>
      </c>
      <c r="J3377" s="2" t="str">
        <f t="shared" si="105"/>
        <v/>
      </c>
      <c r="K3377" s="2">
        <v>2005</v>
      </c>
      <c r="L3377" s="2" t="s">
        <v>77</v>
      </c>
    </row>
    <row r="3378" spans="1:12" x14ac:dyDescent="0.2">
      <c r="A3378" s="1" t="s">
        <v>111</v>
      </c>
      <c r="B3378" s="2" t="s">
        <v>5773</v>
      </c>
      <c r="C3378" s="2" t="s">
        <v>24</v>
      </c>
      <c r="D3378" s="4">
        <v>356000000</v>
      </c>
      <c r="E3378" s="2" t="s">
        <v>5690</v>
      </c>
      <c r="F3378" s="2">
        <v>65.599999999999994</v>
      </c>
      <c r="G3378" s="2">
        <v>34.4</v>
      </c>
      <c r="H3378" s="2" t="s">
        <v>19</v>
      </c>
      <c r="I3378" s="2">
        <f t="shared" si="104"/>
        <v>1</v>
      </c>
      <c r="J3378" s="2" t="str">
        <f t="shared" si="105"/>
        <v/>
      </c>
      <c r="K3378" s="2">
        <v>2002</v>
      </c>
      <c r="L3378" s="2" t="s">
        <v>49</v>
      </c>
    </row>
    <row r="3379" spans="1:12" x14ac:dyDescent="0.2">
      <c r="A3379" s="1" t="s">
        <v>91</v>
      </c>
      <c r="B3379" s="2" t="s">
        <v>4127</v>
      </c>
      <c r="C3379" s="2" t="s">
        <v>24</v>
      </c>
      <c r="D3379" s="4">
        <v>265000000</v>
      </c>
      <c r="E3379" s="2" t="s">
        <v>3438</v>
      </c>
      <c r="F3379" s="2">
        <v>65.61</v>
      </c>
      <c r="G3379" s="2">
        <v>34.39</v>
      </c>
      <c r="H3379" s="2" t="s">
        <v>19</v>
      </c>
      <c r="I3379" s="2">
        <f t="shared" si="104"/>
        <v>1</v>
      </c>
      <c r="J3379" s="2" t="str">
        <f t="shared" si="105"/>
        <v/>
      </c>
      <c r="K3379" s="2">
        <v>2014</v>
      </c>
      <c r="L3379" s="2" t="s">
        <v>49</v>
      </c>
    </row>
    <row r="3380" spans="1:12" x14ac:dyDescent="0.2">
      <c r="A3380" s="1" t="s">
        <v>108</v>
      </c>
      <c r="B3380" s="2" t="s">
        <v>3816</v>
      </c>
      <c r="C3380" s="2" t="s">
        <v>24</v>
      </c>
      <c r="D3380" s="2">
        <v>9600000</v>
      </c>
      <c r="E3380" s="2" t="s">
        <v>3438</v>
      </c>
      <c r="F3380" s="2">
        <v>65.63</v>
      </c>
      <c r="G3380" s="2">
        <v>34.369999999999997</v>
      </c>
      <c r="H3380" s="2" t="s">
        <v>19</v>
      </c>
      <c r="I3380" s="2">
        <f t="shared" si="104"/>
        <v>1</v>
      </c>
      <c r="J3380" s="2" t="str">
        <f t="shared" si="105"/>
        <v/>
      </c>
      <c r="K3380" s="2">
        <v>2018</v>
      </c>
      <c r="L3380" s="2" t="s">
        <v>49</v>
      </c>
    </row>
    <row r="3381" spans="1:12" x14ac:dyDescent="0.2">
      <c r="A3381" s="1" t="s">
        <v>52</v>
      </c>
      <c r="B3381" s="2" t="s">
        <v>3439</v>
      </c>
      <c r="C3381" s="2" t="s">
        <v>15</v>
      </c>
      <c r="D3381" s="2" t="s">
        <v>3840</v>
      </c>
      <c r="E3381" s="2" t="s">
        <v>3438</v>
      </c>
      <c r="F3381" s="2">
        <v>65.64</v>
      </c>
      <c r="G3381" s="2">
        <v>34.36</v>
      </c>
      <c r="H3381" s="2" t="s">
        <v>26</v>
      </c>
      <c r="I3381" s="2" t="str">
        <f t="shared" si="104"/>
        <v/>
      </c>
      <c r="J3381" s="2">
        <f t="shared" si="105"/>
        <v>1</v>
      </c>
      <c r="K3381" s="2">
        <v>2017</v>
      </c>
      <c r="L3381" s="2" t="s">
        <v>36</v>
      </c>
    </row>
    <row r="3382" spans="1:12" x14ac:dyDescent="0.2">
      <c r="A3382" s="1" t="s">
        <v>22</v>
      </c>
      <c r="B3382" s="2" t="s">
        <v>3477</v>
      </c>
      <c r="C3382" s="2" t="s">
        <v>15</v>
      </c>
      <c r="D3382" s="2" t="s">
        <v>3478</v>
      </c>
      <c r="E3382" s="2" t="s">
        <v>3438</v>
      </c>
      <c r="F3382" s="2">
        <v>65.67</v>
      </c>
      <c r="G3382" s="2">
        <v>34.33</v>
      </c>
      <c r="H3382" s="2" t="s">
        <v>26</v>
      </c>
      <c r="I3382" s="2" t="str">
        <f t="shared" si="104"/>
        <v/>
      </c>
      <c r="J3382" s="2">
        <f t="shared" si="105"/>
        <v>1</v>
      </c>
      <c r="K3382" s="2">
        <v>2020</v>
      </c>
      <c r="L3382" s="2" t="s">
        <v>21</v>
      </c>
    </row>
    <row r="3383" spans="1:12" x14ac:dyDescent="0.2">
      <c r="A3383" s="1" t="s">
        <v>83</v>
      </c>
      <c r="B3383" s="2" t="s">
        <v>84</v>
      </c>
      <c r="C3383" s="2" t="s">
        <v>15</v>
      </c>
      <c r="D3383" s="2" t="s">
        <v>2530</v>
      </c>
      <c r="E3383" s="2" t="s">
        <v>2175</v>
      </c>
      <c r="F3383" s="2">
        <v>65.67</v>
      </c>
      <c r="G3383" s="2">
        <v>34.33</v>
      </c>
      <c r="H3383" s="2" t="s">
        <v>19</v>
      </c>
      <c r="I3383" s="2">
        <f t="shared" si="104"/>
        <v>1</v>
      </c>
      <c r="J3383" s="2" t="str">
        <f t="shared" si="105"/>
        <v/>
      </c>
      <c r="K3383" s="2">
        <v>2018</v>
      </c>
      <c r="L3383" s="2" t="s">
        <v>21</v>
      </c>
    </row>
    <row r="3384" spans="1:12" x14ac:dyDescent="0.2">
      <c r="A3384" s="1" t="s">
        <v>391</v>
      </c>
      <c r="B3384" s="2" t="s">
        <v>5028</v>
      </c>
      <c r="C3384" s="2" t="s">
        <v>15</v>
      </c>
      <c r="D3384" s="2" t="s">
        <v>5543</v>
      </c>
      <c r="E3384" s="2" t="s">
        <v>4991</v>
      </c>
      <c r="F3384" s="2">
        <v>65.7</v>
      </c>
      <c r="G3384" s="2">
        <v>34.299999999999997</v>
      </c>
      <c r="H3384" s="2" t="s">
        <v>26</v>
      </c>
      <c r="I3384" s="2" t="str">
        <f t="shared" si="104"/>
        <v/>
      </c>
      <c r="J3384" s="2">
        <f t="shared" si="105"/>
        <v>1</v>
      </c>
      <c r="K3384" s="2">
        <v>2002</v>
      </c>
      <c r="L3384" s="2" t="s">
        <v>21</v>
      </c>
    </row>
    <row r="3385" spans="1:12" x14ac:dyDescent="0.2">
      <c r="A3385" s="1" t="s">
        <v>22</v>
      </c>
      <c r="B3385" s="2" t="s">
        <v>5736</v>
      </c>
      <c r="C3385" s="2" t="s">
        <v>24</v>
      </c>
      <c r="D3385" s="4">
        <v>11600000</v>
      </c>
      <c r="E3385" s="2" t="s">
        <v>5690</v>
      </c>
      <c r="F3385" s="2">
        <v>65.7</v>
      </c>
      <c r="G3385" s="2">
        <v>34.299999999999997</v>
      </c>
      <c r="H3385" s="2" t="s">
        <v>19</v>
      </c>
      <c r="I3385" s="2">
        <f t="shared" si="104"/>
        <v>1</v>
      </c>
      <c r="J3385" s="2" t="str">
        <f t="shared" si="105"/>
        <v/>
      </c>
      <c r="K3385" s="2">
        <v>2008</v>
      </c>
      <c r="L3385" s="2" t="s">
        <v>21</v>
      </c>
    </row>
    <row r="3386" spans="1:12" x14ac:dyDescent="0.2">
      <c r="A3386" s="1" t="s">
        <v>22</v>
      </c>
      <c r="B3386" s="2" t="s">
        <v>5711</v>
      </c>
      <c r="C3386" s="2" t="s">
        <v>24</v>
      </c>
      <c r="D3386" s="4">
        <v>131000000</v>
      </c>
      <c r="E3386" s="2" t="s">
        <v>5690</v>
      </c>
      <c r="F3386" s="2">
        <v>65.7</v>
      </c>
      <c r="G3386" s="2">
        <v>34.299999999999997</v>
      </c>
      <c r="H3386" s="2" t="s">
        <v>19</v>
      </c>
      <c r="I3386" s="2">
        <f t="shared" si="104"/>
        <v>1</v>
      </c>
      <c r="J3386" s="2" t="str">
        <f t="shared" si="105"/>
        <v/>
      </c>
      <c r="K3386" s="2">
        <v>2002</v>
      </c>
      <c r="L3386" s="2" t="s">
        <v>21</v>
      </c>
    </row>
    <row r="3387" spans="1:12" x14ac:dyDescent="0.2">
      <c r="A3387" s="1" t="s">
        <v>296</v>
      </c>
      <c r="B3387" s="2" t="s">
        <v>4306</v>
      </c>
      <c r="C3387" s="2" t="s">
        <v>24</v>
      </c>
      <c r="D3387" s="4">
        <v>16300000</v>
      </c>
      <c r="E3387" s="2" t="s">
        <v>3438</v>
      </c>
      <c r="F3387" s="2">
        <v>65.7</v>
      </c>
      <c r="G3387" s="2">
        <v>34.299999999999997</v>
      </c>
      <c r="H3387" s="2" t="s">
        <v>19</v>
      </c>
      <c r="I3387" s="2">
        <f t="shared" si="104"/>
        <v>1</v>
      </c>
      <c r="J3387" s="2" t="str">
        <f t="shared" si="105"/>
        <v/>
      </c>
      <c r="K3387" s="2">
        <v>2010</v>
      </c>
      <c r="L3387" s="2" t="s">
        <v>21</v>
      </c>
    </row>
    <row r="3388" spans="1:12" x14ac:dyDescent="0.2">
      <c r="A3388" s="1" t="s">
        <v>293</v>
      </c>
      <c r="B3388" s="2" t="s">
        <v>3498</v>
      </c>
      <c r="C3388" s="2" t="s">
        <v>24</v>
      </c>
      <c r="D3388" s="4">
        <v>40000000</v>
      </c>
      <c r="E3388" s="2" t="s">
        <v>3438</v>
      </c>
      <c r="F3388" s="2">
        <v>65.7</v>
      </c>
      <c r="G3388" s="2">
        <v>34.299999999999997</v>
      </c>
      <c r="H3388" s="2" t="s">
        <v>26</v>
      </c>
      <c r="I3388" s="2" t="str">
        <f t="shared" si="104"/>
        <v/>
      </c>
      <c r="J3388" s="2">
        <f t="shared" si="105"/>
        <v>1</v>
      </c>
      <c r="K3388" s="2">
        <v>2000</v>
      </c>
      <c r="L3388" s="2" t="s">
        <v>49</v>
      </c>
    </row>
    <row r="3389" spans="1:12" x14ac:dyDescent="0.2">
      <c r="A3389" s="1" t="s">
        <v>52</v>
      </c>
      <c r="B3389" s="2" t="s">
        <v>3588</v>
      </c>
      <c r="C3389" s="2" t="s">
        <v>24</v>
      </c>
      <c r="D3389" s="4">
        <v>198250000</v>
      </c>
      <c r="E3389" s="2" t="s">
        <v>3438</v>
      </c>
      <c r="F3389" s="2">
        <v>65.7</v>
      </c>
      <c r="G3389" s="2">
        <v>34.299999999999997</v>
      </c>
      <c r="H3389" s="2" t="s">
        <v>19</v>
      </c>
      <c r="I3389" s="2">
        <f t="shared" si="104"/>
        <v>1</v>
      </c>
      <c r="J3389" s="2" t="str">
        <f t="shared" si="105"/>
        <v/>
      </c>
      <c r="K3389" s="2">
        <v>2012</v>
      </c>
      <c r="L3389" s="2" t="s">
        <v>21</v>
      </c>
    </row>
    <row r="3390" spans="1:12" x14ac:dyDescent="0.2">
      <c r="A3390" s="1" t="s">
        <v>52</v>
      </c>
      <c r="B3390" s="2" t="s">
        <v>5694</v>
      </c>
      <c r="C3390" s="2" t="s">
        <v>24</v>
      </c>
      <c r="D3390" s="4">
        <v>490800000</v>
      </c>
      <c r="E3390" s="2" t="s">
        <v>5690</v>
      </c>
      <c r="F3390" s="2">
        <v>65.7</v>
      </c>
      <c r="G3390" s="2">
        <v>34.299999999999997</v>
      </c>
      <c r="H3390" s="2" t="s">
        <v>19</v>
      </c>
      <c r="I3390" s="2">
        <f t="shared" si="104"/>
        <v>1</v>
      </c>
      <c r="J3390" s="2" t="str">
        <f t="shared" si="105"/>
        <v/>
      </c>
      <c r="K3390" s="2">
        <v>2006</v>
      </c>
      <c r="L3390" s="2" t="s">
        <v>49</v>
      </c>
    </row>
    <row r="3391" spans="1:12" x14ac:dyDescent="0.2">
      <c r="A3391" s="1" t="s">
        <v>32</v>
      </c>
      <c r="B3391" s="2" t="s">
        <v>3518</v>
      </c>
      <c r="C3391" s="2" t="s">
        <v>24</v>
      </c>
      <c r="D3391" s="4">
        <v>44200000</v>
      </c>
      <c r="E3391" s="2" t="s">
        <v>3438</v>
      </c>
      <c r="F3391" s="2">
        <v>65.7</v>
      </c>
      <c r="G3391" s="2">
        <v>34.299999999999997</v>
      </c>
      <c r="H3391" s="2" t="s">
        <v>26</v>
      </c>
      <c r="I3391" s="2" t="str">
        <f t="shared" si="104"/>
        <v/>
      </c>
      <c r="J3391" s="2">
        <f t="shared" si="105"/>
        <v>1</v>
      </c>
      <c r="K3391" s="2">
        <v>2002</v>
      </c>
      <c r="L3391" s="2" t="s">
        <v>49</v>
      </c>
    </row>
    <row r="3392" spans="1:12" x14ac:dyDescent="0.2">
      <c r="A3392" s="1" t="s">
        <v>108</v>
      </c>
      <c r="B3392" s="2" t="s">
        <v>3719</v>
      </c>
      <c r="C3392" s="2" t="s">
        <v>15</v>
      </c>
      <c r="D3392" s="2" t="s">
        <v>4560</v>
      </c>
      <c r="E3392" s="2" t="s">
        <v>3438</v>
      </c>
      <c r="F3392" s="2">
        <v>65.7</v>
      </c>
      <c r="G3392" s="2">
        <v>34.299999999999997</v>
      </c>
      <c r="H3392" s="2" t="s">
        <v>26</v>
      </c>
      <c r="I3392" s="2" t="str">
        <f t="shared" si="104"/>
        <v/>
      </c>
      <c r="J3392" s="2">
        <f t="shared" si="105"/>
        <v>1</v>
      </c>
      <c r="K3392" s="2">
        <v>2005</v>
      </c>
      <c r="L3392" s="2" t="s">
        <v>36</v>
      </c>
    </row>
    <row r="3393" spans="1:12" x14ac:dyDescent="0.2">
      <c r="A3393" s="1" t="s">
        <v>108</v>
      </c>
      <c r="B3393" s="2" t="s">
        <v>5106</v>
      </c>
      <c r="C3393" s="2" t="s">
        <v>15</v>
      </c>
      <c r="D3393" s="2" t="s">
        <v>5482</v>
      </c>
      <c r="E3393" s="2" t="s">
        <v>4991</v>
      </c>
      <c r="F3393" s="2">
        <v>65.7</v>
      </c>
      <c r="G3393" s="2">
        <v>34.299999999999997</v>
      </c>
      <c r="H3393" s="2" t="s">
        <v>26</v>
      </c>
      <c r="I3393" s="2" t="str">
        <f t="shared" si="104"/>
        <v/>
      </c>
      <c r="J3393" s="2">
        <f t="shared" si="105"/>
        <v>1</v>
      </c>
      <c r="K3393" s="2">
        <v>2004</v>
      </c>
      <c r="L3393" s="2" t="s">
        <v>21</v>
      </c>
    </row>
    <row r="3394" spans="1:12" x14ac:dyDescent="0.2">
      <c r="A3394" s="1" t="s">
        <v>111</v>
      </c>
      <c r="B3394" s="2" t="s">
        <v>1332</v>
      </c>
      <c r="C3394" s="2" t="s">
        <v>15</v>
      </c>
      <c r="D3394" s="2" t="s">
        <v>1551</v>
      </c>
      <c r="E3394" s="2" t="s">
        <v>1474</v>
      </c>
      <c r="F3394" s="2">
        <v>65.7</v>
      </c>
      <c r="G3394" s="2">
        <v>34.299999999999997</v>
      </c>
      <c r="H3394" s="2" t="s">
        <v>26</v>
      </c>
      <c r="I3394" s="2" t="str">
        <f t="shared" ref="I3394:I3457" si="106" xml:space="preserve"> IF(H3394="Pass", 1, "")</f>
        <v/>
      </c>
      <c r="J3394" s="2">
        <f t="shared" ref="J3394:J3457" si="107" xml:space="preserve"> IF(H3394="Fail", 1, "")</f>
        <v>1</v>
      </c>
      <c r="K3394" s="2">
        <v>2002</v>
      </c>
      <c r="L3394" s="2" t="s">
        <v>49</v>
      </c>
    </row>
    <row r="3395" spans="1:12" x14ac:dyDescent="0.2">
      <c r="A3395" s="1" t="s">
        <v>217</v>
      </c>
      <c r="B3395" s="2" t="s">
        <v>959</v>
      </c>
      <c r="C3395" s="2" t="s">
        <v>15</v>
      </c>
      <c r="D3395" s="2" t="s">
        <v>1639</v>
      </c>
      <c r="E3395" s="2" t="s">
        <v>1625</v>
      </c>
      <c r="F3395" s="2">
        <v>65.709999999999994</v>
      </c>
      <c r="G3395" s="2">
        <v>34.29</v>
      </c>
      <c r="H3395" s="2" t="s">
        <v>26</v>
      </c>
      <c r="I3395" s="2" t="str">
        <f t="shared" si="106"/>
        <v/>
      </c>
      <c r="J3395" s="2">
        <f t="shared" si="107"/>
        <v>1</v>
      </c>
      <c r="K3395" s="2">
        <v>2016</v>
      </c>
      <c r="L3395" s="2" t="s">
        <v>21</v>
      </c>
    </row>
    <row r="3396" spans="1:12" x14ac:dyDescent="0.2">
      <c r="A3396" s="1" t="s">
        <v>217</v>
      </c>
      <c r="B3396" s="2" t="s">
        <v>2012</v>
      </c>
      <c r="C3396" s="2" t="s">
        <v>15</v>
      </c>
      <c r="D3396" s="2" t="s">
        <v>2013</v>
      </c>
      <c r="E3396" s="2" t="s">
        <v>1978</v>
      </c>
      <c r="F3396" s="2">
        <v>65.709999999999994</v>
      </c>
      <c r="G3396" s="2">
        <v>34.29</v>
      </c>
      <c r="H3396" s="2" t="s">
        <v>26</v>
      </c>
      <c r="I3396" s="2" t="str">
        <f t="shared" si="106"/>
        <v/>
      </c>
      <c r="J3396" s="2">
        <f t="shared" si="107"/>
        <v>1</v>
      </c>
      <c r="K3396" s="2">
        <v>2016</v>
      </c>
      <c r="L3396" s="2" t="s">
        <v>21</v>
      </c>
    </row>
    <row r="3397" spans="1:12" x14ac:dyDescent="0.2">
      <c r="A3397" s="1" t="s">
        <v>116</v>
      </c>
      <c r="B3397" s="2" t="s">
        <v>5114</v>
      </c>
      <c r="C3397" s="2" t="s">
        <v>15</v>
      </c>
      <c r="D3397" s="2" t="s">
        <v>5145</v>
      </c>
      <c r="E3397" s="2" t="s">
        <v>4991</v>
      </c>
      <c r="F3397" s="2">
        <v>65.72</v>
      </c>
      <c r="G3397" s="2">
        <v>34.28</v>
      </c>
      <c r="H3397" s="2" t="s">
        <v>26</v>
      </c>
      <c r="I3397" s="2" t="str">
        <f t="shared" si="106"/>
        <v/>
      </c>
      <c r="J3397" s="2">
        <f t="shared" si="107"/>
        <v>1</v>
      </c>
      <c r="K3397" s="2">
        <v>2018</v>
      </c>
      <c r="L3397" s="2" t="s">
        <v>21</v>
      </c>
    </row>
    <row r="3398" spans="1:12" x14ac:dyDescent="0.2">
      <c r="A3398" s="1" t="s">
        <v>363</v>
      </c>
      <c r="B3398" s="2" t="s">
        <v>407</v>
      </c>
      <c r="C3398" s="2" t="s">
        <v>15</v>
      </c>
      <c r="D3398" s="2" t="s">
        <v>2945</v>
      </c>
      <c r="E3398" s="2" t="s">
        <v>2175</v>
      </c>
      <c r="F3398" s="2">
        <v>65.72</v>
      </c>
      <c r="G3398" s="2">
        <v>34.28</v>
      </c>
      <c r="H3398" s="2" t="s">
        <v>19</v>
      </c>
      <c r="I3398" s="2">
        <f t="shared" si="106"/>
        <v>1</v>
      </c>
      <c r="J3398" s="2" t="str">
        <f t="shared" si="107"/>
        <v/>
      </c>
      <c r="K3398" s="2">
        <v>2007</v>
      </c>
      <c r="L3398" s="2" t="s">
        <v>36</v>
      </c>
    </row>
    <row r="3399" spans="1:12" x14ac:dyDescent="0.2">
      <c r="A3399" s="1" t="s">
        <v>52</v>
      </c>
      <c r="B3399" s="2" t="s">
        <v>3468</v>
      </c>
      <c r="C3399" s="2" t="s">
        <v>24</v>
      </c>
      <c r="D3399" s="2">
        <v>80000000</v>
      </c>
      <c r="E3399" s="2" t="s">
        <v>3438</v>
      </c>
      <c r="F3399" s="2">
        <v>65.72</v>
      </c>
      <c r="G3399" s="2">
        <v>34.28</v>
      </c>
      <c r="H3399" s="2" t="s">
        <v>19</v>
      </c>
      <c r="I3399" s="2">
        <f t="shared" si="106"/>
        <v>1</v>
      </c>
      <c r="J3399" s="2" t="str">
        <f t="shared" si="107"/>
        <v/>
      </c>
      <c r="K3399" s="2">
        <v>2020</v>
      </c>
      <c r="L3399" s="2" t="s">
        <v>49</v>
      </c>
    </row>
    <row r="3400" spans="1:12" x14ac:dyDescent="0.2">
      <c r="A3400" s="1" t="s">
        <v>108</v>
      </c>
      <c r="B3400" s="2" t="s">
        <v>3832</v>
      </c>
      <c r="C3400" s="2" t="s">
        <v>15</v>
      </c>
      <c r="D3400" s="2" t="s">
        <v>3962</v>
      </c>
      <c r="E3400" s="2" t="s">
        <v>3438</v>
      </c>
      <c r="F3400" s="2">
        <v>65.72</v>
      </c>
      <c r="G3400" s="2">
        <v>34.28</v>
      </c>
      <c r="H3400" s="2" t="s">
        <v>26</v>
      </c>
      <c r="I3400" s="2" t="str">
        <f t="shared" si="106"/>
        <v/>
      </c>
      <c r="J3400" s="2">
        <f t="shared" si="107"/>
        <v>1</v>
      </c>
      <c r="K3400" s="2">
        <v>2016</v>
      </c>
      <c r="L3400" s="2" t="s">
        <v>21</v>
      </c>
    </row>
    <row r="3401" spans="1:12" x14ac:dyDescent="0.2">
      <c r="A3401" s="1" t="s">
        <v>69</v>
      </c>
      <c r="B3401" s="2" t="s">
        <v>498</v>
      </c>
      <c r="C3401" s="2" t="s">
        <v>15</v>
      </c>
      <c r="D3401" s="2" t="s">
        <v>3375</v>
      </c>
      <c r="E3401" s="2" t="s">
        <v>3376</v>
      </c>
      <c r="F3401" s="2">
        <v>65.73</v>
      </c>
      <c r="G3401" s="2">
        <v>34.270000000000003</v>
      </c>
      <c r="H3401" s="2" t="s">
        <v>26</v>
      </c>
      <c r="I3401" s="2" t="str">
        <f t="shared" si="106"/>
        <v/>
      </c>
      <c r="J3401" s="2">
        <f t="shared" si="107"/>
        <v>1</v>
      </c>
      <c r="K3401" s="2">
        <v>2020</v>
      </c>
      <c r="L3401" s="2" t="s">
        <v>21</v>
      </c>
    </row>
    <row r="3402" spans="1:12" x14ac:dyDescent="0.2">
      <c r="A3402" s="1" t="s">
        <v>91</v>
      </c>
      <c r="B3402" s="2" t="s">
        <v>4267</v>
      </c>
      <c r="C3402" s="2" t="s">
        <v>24</v>
      </c>
      <c r="D3402" s="4">
        <v>207000000</v>
      </c>
      <c r="E3402" s="2" t="s">
        <v>5690</v>
      </c>
      <c r="F3402" s="2">
        <v>65.73</v>
      </c>
      <c r="G3402" s="2">
        <v>34.270000000000003</v>
      </c>
      <c r="H3402" s="2" t="s">
        <v>19</v>
      </c>
      <c r="I3402" s="2">
        <f t="shared" si="106"/>
        <v>1</v>
      </c>
      <c r="J3402" s="2" t="str">
        <f t="shared" si="107"/>
        <v/>
      </c>
      <c r="K3402" s="2">
        <v>2001</v>
      </c>
      <c r="L3402" s="2" t="s">
        <v>36</v>
      </c>
    </row>
    <row r="3403" spans="1:12" x14ac:dyDescent="0.2">
      <c r="A3403" s="1" t="s">
        <v>52</v>
      </c>
      <c r="B3403" s="2" t="s">
        <v>3529</v>
      </c>
      <c r="C3403" s="2" t="s">
        <v>24</v>
      </c>
      <c r="D3403" s="2">
        <v>12000000</v>
      </c>
      <c r="E3403" s="2" t="s">
        <v>3438</v>
      </c>
      <c r="F3403" s="2">
        <v>65.73</v>
      </c>
      <c r="G3403" s="2">
        <v>34.270000000000003</v>
      </c>
      <c r="H3403" s="2" t="s">
        <v>19</v>
      </c>
      <c r="I3403" s="2">
        <f t="shared" si="106"/>
        <v>1</v>
      </c>
      <c r="J3403" s="2" t="str">
        <f t="shared" si="107"/>
        <v/>
      </c>
      <c r="K3403" s="2">
        <v>2020</v>
      </c>
      <c r="L3403" s="2" t="s">
        <v>21</v>
      </c>
    </row>
    <row r="3404" spans="1:12" x14ac:dyDescent="0.2">
      <c r="A3404" s="1" t="s">
        <v>45</v>
      </c>
      <c r="B3404" s="2" t="s">
        <v>879</v>
      </c>
      <c r="C3404" s="2" t="s">
        <v>15</v>
      </c>
      <c r="D3404" s="2" t="s">
        <v>2863</v>
      </c>
      <c r="E3404" s="2" t="s">
        <v>2175</v>
      </c>
      <c r="F3404" s="2">
        <v>65.739999999999995</v>
      </c>
      <c r="G3404" s="2">
        <v>34.26</v>
      </c>
      <c r="H3404" s="2" t="s">
        <v>19</v>
      </c>
      <c r="I3404" s="2">
        <f t="shared" si="106"/>
        <v>1</v>
      </c>
      <c r="J3404" s="2" t="str">
        <f t="shared" si="107"/>
        <v/>
      </c>
      <c r="K3404" s="2">
        <v>2016</v>
      </c>
      <c r="L3404" s="2" t="s">
        <v>21</v>
      </c>
    </row>
    <row r="3405" spans="1:12" x14ac:dyDescent="0.2">
      <c r="A3405" s="1" t="s">
        <v>79</v>
      </c>
      <c r="B3405" s="2" t="s">
        <v>3970</v>
      </c>
      <c r="C3405" s="2" t="s">
        <v>24</v>
      </c>
      <c r="D3405" s="4">
        <v>105000000</v>
      </c>
      <c r="E3405" s="2" t="s">
        <v>3438</v>
      </c>
      <c r="F3405" s="2">
        <v>65.75</v>
      </c>
      <c r="G3405" s="2">
        <v>34.25</v>
      </c>
      <c r="H3405" s="2" t="s">
        <v>19</v>
      </c>
      <c r="I3405" s="2">
        <f t="shared" si="106"/>
        <v>1</v>
      </c>
      <c r="J3405" s="2" t="str">
        <f t="shared" si="107"/>
        <v/>
      </c>
      <c r="K3405" s="2">
        <v>2016</v>
      </c>
      <c r="L3405" s="2" t="s">
        <v>21</v>
      </c>
    </row>
    <row r="3406" spans="1:12" x14ac:dyDescent="0.2">
      <c r="A3406" s="1" t="s">
        <v>339</v>
      </c>
      <c r="B3406" s="2" t="s">
        <v>342</v>
      </c>
      <c r="C3406" s="2" t="s">
        <v>15</v>
      </c>
      <c r="D3406" s="2" t="s">
        <v>516</v>
      </c>
      <c r="E3406" s="2" t="s">
        <v>2175</v>
      </c>
      <c r="F3406" s="2">
        <v>65.760000000000005</v>
      </c>
      <c r="G3406" s="2">
        <v>34.24</v>
      </c>
      <c r="H3406" s="2" t="s">
        <v>19</v>
      </c>
      <c r="I3406" s="2">
        <f t="shared" si="106"/>
        <v>1</v>
      </c>
      <c r="J3406" s="2" t="str">
        <f t="shared" si="107"/>
        <v/>
      </c>
      <c r="K3406" s="2">
        <v>2016</v>
      </c>
      <c r="L3406" s="2" t="s">
        <v>21</v>
      </c>
    </row>
    <row r="3407" spans="1:12" x14ac:dyDescent="0.2">
      <c r="A3407" s="1" t="s">
        <v>177</v>
      </c>
      <c r="B3407" s="2" t="s">
        <v>4144</v>
      </c>
      <c r="C3407" s="2" t="s">
        <v>24</v>
      </c>
      <c r="D3407" s="4">
        <v>1100000</v>
      </c>
      <c r="E3407" s="2" t="s">
        <v>3438</v>
      </c>
      <c r="F3407" s="2">
        <v>65.77</v>
      </c>
      <c r="G3407" s="2">
        <v>34.229999999999997</v>
      </c>
      <c r="H3407" s="2" t="s">
        <v>19</v>
      </c>
      <c r="I3407" s="2">
        <f t="shared" si="106"/>
        <v>1</v>
      </c>
      <c r="J3407" s="2" t="str">
        <f t="shared" si="107"/>
        <v/>
      </c>
      <c r="K3407" s="2">
        <v>2014</v>
      </c>
      <c r="L3407" s="2" t="s">
        <v>49</v>
      </c>
    </row>
    <row r="3408" spans="1:12" x14ac:dyDescent="0.2">
      <c r="A3408" s="1" t="s">
        <v>242</v>
      </c>
      <c r="B3408" s="2" t="s">
        <v>684</v>
      </c>
      <c r="C3408" s="2" t="s">
        <v>15</v>
      </c>
      <c r="D3408" s="2" t="s">
        <v>907</v>
      </c>
      <c r="E3408" s="2" t="s">
        <v>395</v>
      </c>
      <c r="F3408" s="2">
        <v>65.8</v>
      </c>
      <c r="G3408" s="2">
        <v>34.200000000000003</v>
      </c>
      <c r="H3408" s="2" t="s">
        <v>19</v>
      </c>
      <c r="I3408" s="2">
        <f t="shared" si="106"/>
        <v>1</v>
      </c>
      <c r="J3408" s="2" t="str">
        <f t="shared" si="107"/>
        <v/>
      </c>
      <c r="K3408" s="2">
        <v>2008</v>
      </c>
      <c r="L3408" s="2" t="s">
        <v>49</v>
      </c>
    </row>
    <row r="3409" spans="1:12" x14ac:dyDescent="0.2">
      <c r="A3409" s="1" t="s">
        <v>177</v>
      </c>
      <c r="B3409" s="2" t="s">
        <v>425</v>
      </c>
      <c r="C3409" s="2" t="s">
        <v>15</v>
      </c>
      <c r="D3409" s="2" t="s">
        <v>2768</v>
      </c>
      <c r="E3409" s="2" t="s">
        <v>2175</v>
      </c>
      <c r="F3409" s="2">
        <v>65.8</v>
      </c>
      <c r="G3409" s="2">
        <v>34.200000000000003</v>
      </c>
      <c r="H3409" s="2" t="s">
        <v>19</v>
      </c>
      <c r="I3409" s="2">
        <f t="shared" si="106"/>
        <v>1</v>
      </c>
      <c r="J3409" s="2" t="str">
        <f t="shared" si="107"/>
        <v/>
      </c>
      <c r="K3409" s="2">
        <v>2016</v>
      </c>
      <c r="L3409" s="2" t="s">
        <v>21</v>
      </c>
    </row>
    <row r="3410" spans="1:12" x14ac:dyDescent="0.2">
      <c r="A3410" s="1" t="s">
        <v>287</v>
      </c>
      <c r="B3410" s="2" t="s">
        <v>4574</v>
      </c>
      <c r="C3410" s="2" t="s">
        <v>24</v>
      </c>
      <c r="D3410" s="4">
        <v>8100000</v>
      </c>
      <c r="E3410" s="2" t="s">
        <v>3438</v>
      </c>
      <c r="F3410" s="2">
        <v>65.8</v>
      </c>
      <c r="G3410" s="2">
        <v>34.200000000000003</v>
      </c>
      <c r="H3410" s="2" t="s">
        <v>19</v>
      </c>
      <c r="I3410" s="2">
        <f t="shared" si="106"/>
        <v>1</v>
      </c>
      <c r="J3410" s="2" t="str">
        <f t="shared" si="107"/>
        <v/>
      </c>
      <c r="K3410" s="2">
        <v>2004</v>
      </c>
      <c r="L3410" s="2" t="s">
        <v>21</v>
      </c>
    </row>
    <row r="3411" spans="1:12" x14ac:dyDescent="0.2">
      <c r="A3411" s="1" t="s">
        <v>339</v>
      </c>
      <c r="B3411" s="2" t="s">
        <v>3635</v>
      </c>
      <c r="C3411" s="2" t="s">
        <v>24</v>
      </c>
      <c r="D3411" s="4">
        <v>22200000</v>
      </c>
      <c r="E3411" s="2" t="s">
        <v>3438</v>
      </c>
      <c r="F3411" s="2">
        <v>65.8</v>
      </c>
      <c r="G3411" s="2">
        <v>34.200000000000003</v>
      </c>
      <c r="H3411" s="2" t="s">
        <v>19</v>
      </c>
      <c r="I3411" s="2">
        <f t="shared" si="106"/>
        <v>1</v>
      </c>
      <c r="J3411" s="2" t="str">
        <f t="shared" si="107"/>
        <v/>
      </c>
      <c r="K3411" s="2">
        <v>2003</v>
      </c>
      <c r="L3411" s="2" t="s">
        <v>36</v>
      </c>
    </row>
    <row r="3412" spans="1:12" x14ac:dyDescent="0.2">
      <c r="A3412" s="1" t="s">
        <v>290</v>
      </c>
      <c r="B3412" s="2" t="s">
        <v>4110</v>
      </c>
      <c r="C3412" s="2" t="s">
        <v>24</v>
      </c>
      <c r="D3412" s="4">
        <v>14000000</v>
      </c>
      <c r="E3412" s="2" t="s">
        <v>3438</v>
      </c>
      <c r="F3412" s="2">
        <v>65.900000000000006</v>
      </c>
      <c r="G3412" s="2">
        <v>34.200000000000003</v>
      </c>
      <c r="H3412" s="2" t="s">
        <v>19</v>
      </c>
      <c r="I3412" s="2">
        <f t="shared" si="106"/>
        <v>1</v>
      </c>
      <c r="J3412" s="2" t="str">
        <f t="shared" si="107"/>
        <v/>
      </c>
      <c r="K3412" s="2">
        <v>2014</v>
      </c>
      <c r="L3412" s="2" t="s">
        <v>21</v>
      </c>
    </row>
    <row r="3413" spans="1:12" x14ac:dyDescent="0.2">
      <c r="A3413" s="1" t="s">
        <v>22</v>
      </c>
      <c r="B3413" s="2" t="s">
        <v>5721</v>
      </c>
      <c r="C3413" s="2" t="s">
        <v>24</v>
      </c>
      <c r="D3413" s="4">
        <v>84900000</v>
      </c>
      <c r="E3413" s="2" t="s">
        <v>5690</v>
      </c>
      <c r="F3413" s="2">
        <v>65.8</v>
      </c>
      <c r="G3413" s="2">
        <v>34.200000000000003</v>
      </c>
      <c r="H3413" s="2" t="s">
        <v>19</v>
      </c>
      <c r="I3413" s="2">
        <f t="shared" si="106"/>
        <v>1</v>
      </c>
      <c r="J3413" s="2" t="str">
        <f t="shared" si="107"/>
        <v/>
      </c>
      <c r="K3413" s="2">
        <v>2002</v>
      </c>
      <c r="L3413" s="2" t="s">
        <v>49</v>
      </c>
    </row>
    <row r="3414" spans="1:12" x14ac:dyDescent="0.2">
      <c r="A3414" s="1" t="s">
        <v>22</v>
      </c>
      <c r="B3414" s="2" t="s">
        <v>5754</v>
      </c>
      <c r="C3414" s="2" t="s">
        <v>24</v>
      </c>
      <c r="D3414" s="4">
        <v>49200000</v>
      </c>
      <c r="E3414" s="2" t="s">
        <v>5690</v>
      </c>
      <c r="F3414" s="2">
        <v>65.8</v>
      </c>
      <c r="G3414" s="2">
        <v>34.200000000000003</v>
      </c>
      <c r="H3414" s="2" t="s">
        <v>26</v>
      </c>
      <c r="I3414" s="2" t="str">
        <f t="shared" si="106"/>
        <v/>
      </c>
      <c r="J3414" s="2">
        <f t="shared" si="107"/>
        <v>1</v>
      </c>
      <c r="K3414" s="2">
        <v>2000</v>
      </c>
      <c r="L3414" s="2" t="s">
        <v>49</v>
      </c>
    </row>
    <row r="3415" spans="1:12" x14ac:dyDescent="0.2">
      <c r="A3415" s="1" t="s">
        <v>363</v>
      </c>
      <c r="B3415" s="2" t="s">
        <v>4078</v>
      </c>
      <c r="C3415" s="2" t="s">
        <v>24</v>
      </c>
      <c r="D3415" s="4">
        <v>30000000</v>
      </c>
      <c r="E3415" s="2" t="s">
        <v>3438</v>
      </c>
      <c r="F3415" s="2">
        <v>65.8</v>
      </c>
      <c r="G3415" s="2">
        <v>34.200000000000003</v>
      </c>
      <c r="H3415" s="2" t="s">
        <v>26</v>
      </c>
      <c r="I3415" s="2" t="str">
        <f t="shared" si="106"/>
        <v/>
      </c>
      <c r="J3415" s="2">
        <f t="shared" si="107"/>
        <v>1</v>
      </c>
      <c r="K3415" s="2">
        <v>1996</v>
      </c>
      <c r="L3415" s="2" t="s">
        <v>21</v>
      </c>
    </row>
    <row r="3416" spans="1:12" x14ac:dyDescent="0.2">
      <c r="A3416" s="1" t="s">
        <v>217</v>
      </c>
      <c r="B3416" s="2" t="s">
        <v>3876</v>
      </c>
      <c r="C3416" s="2" t="s">
        <v>24</v>
      </c>
      <c r="D3416" s="4">
        <v>350000000</v>
      </c>
      <c r="E3416" s="2" t="s">
        <v>3438</v>
      </c>
      <c r="F3416" s="2">
        <v>65.8</v>
      </c>
      <c r="G3416" s="2">
        <v>34.200000000000003</v>
      </c>
      <c r="H3416" s="2" t="s">
        <v>19</v>
      </c>
      <c r="I3416" s="2">
        <f t="shared" si="106"/>
        <v>1</v>
      </c>
      <c r="J3416" s="2" t="str">
        <f t="shared" si="107"/>
        <v/>
      </c>
      <c r="K3416" s="2">
        <v>2002</v>
      </c>
      <c r="L3416" s="2" t="s">
        <v>21</v>
      </c>
    </row>
    <row r="3417" spans="1:12" x14ac:dyDescent="0.2">
      <c r="A3417" s="1" t="s">
        <v>217</v>
      </c>
      <c r="B3417" s="2" t="s">
        <v>5607</v>
      </c>
      <c r="C3417" s="2" t="s">
        <v>15</v>
      </c>
      <c r="D3417" s="2" t="s">
        <v>5634</v>
      </c>
      <c r="E3417" s="2" t="s">
        <v>4991</v>
      </c>
      <c r="F3417" s="2">
        <v>65.8</v>
      </c>
      <c r="G3417" s="2">
        <v>34.200000000000003</v>
      </c>
      <c r="H3417" s="2" t="s">
        <v>26</v>
      </c>
      <c r="I3417" s="2" t="str">
        <f t="shared" si="106"/>
        <v/>
      </c>
      <c r="J3417" s="2">
        <f t="shared" si="107"/>
        <v>1</v>
      </c>
      <c r="K3417" s="2">
        <v>2000</v>
      </c>
      <c r="L3417" s="2" t="s">
        <v>49</v>
      </c>
    </row>
    <row r="3418" spans="1:12" x14ac:dyDescent="0.2">
      <c r="A3418" s="1" t="s">
        <v>91</v>
      </c>
      <c r="B3418" s="2" t="s">
        <v>2137</v>
      </c>
      <c r="C3418" s="2" t="s">
        <v>15</v>
      </c>
      <c r="D3418" s="2" t="s">
        <v>4283</v>
      </c>
      <c r="E3418" s="2" t="s">
        <v>3438</v>
      </c>
      <c r="F3418" s="2">
        <v>65.8</v>
      </c>
      <c r="G3418" s="2">
        <v>34.200000000000003</v>
      </c>
      <c r="H3418" s="2" t="s">
        <v>26</v>
      </c>
      <c r="I3418" s="2" t="str">
        <f t="shared" si="106"/>
        <v/>
      </c>
      <c r="J3418" s="2">
        <f t="shared" si="107"/>
        <v>1</v>
      </c>
      <c r="K3418" s="2">
        <v>2010</v>
      </c>
      <c r="L3418" s="2" t="s">
        <v>21</v>
      </c>
    </row>
    <row r="3419" spans="1:12" x14ac:dyDescent="0.2">
      <c r="A3419" s="1" t="s">
        <v>32</v>
      </c>
      <c r="B3419" s="2" t="s">
        <v>401</v>
      </c>
      <c r="C3419" s="2" t="s">
        <v>42</v>
      </c>
      <c r="D3419" s="2" t="s">
        <v>823</v>
      </c>
      <c r="E3419" s="2" t="s">
        <v>395</v>
      </c>
      <c r="F3419" s="2">
        <v>65.8</v>
      </c>
      <c r="G3419" s="2">
        <v>34.200000000000003</v>
      </c>
      <c r="H3419" s="2" t="s">
        <v>19</v>
      </c>
      <c r="I3419" s="2">
        <f t="shared" si="106"/>
        <v>1</v>
      </c>
      <c r="J3419" s="2" t="str">
        <f t="shared" si="107"/>
        <v/>
      </c>
      <c r="K3419" s="2">
        <v>2008</v>
      </c>
      <c r="L3419" s="2" t="s">
        <v>21</v>
      </c>
    </row>
    <row r="3420" spans="1:12" x14ac:dyDescent="0.2">
      <c r="A3420" s="1" t="s">
        <v>100</v>
      </c>
      <c r="B3420" s="2" t="s">
        <v>101</v>
      </c>
      <c r="C3420" s="2" t="s">
        <v>15</v>
      </c>
      <c r="D3420" s="2" t="s">
        <v>3216</v>
      </c>
      <c r="E3420" s="2" t="s">
        <v>2175</v>
      </c>
      <c r="F3420" s="2">
        <v>65.8</v>
      </c>
      <c r="G3420" s="2">
        <v>34.200000000000003</v>
      </c>
      <c r="H3420" s="2" t="s">
        <v>26</v>
      </c>
      <c r="I3420" s="2" t="str">
        <f t="shared" si="106"/>
        <v/>
      </c>
      <c r="J3420" s="2">
        <f t="shared" si="107"/>
        <v>1</v>
      </c>
      <c r="K3420" s="2">
        <v>1990</v>
      </c>
      <c r="L3420" s="2" t="s">
        <v>21</v>
      </c>
    </row>
    <row r="3421" spans="1:12" x14ac:dyDescent="0.2">
      <c r="A3421" s="1" t="s">
        <v>108</v>
      </c>
      <c r="B3421" s="2" t="s">
        <v>4092</v>
      </c>
      <c r="C3421" s="2" t="s">
        <v>24</v>
      </c>
      <c r="D3421" s="4">
        <v>77000000</v>
      </c>
      <c r="E3421" s="2" t="s">
        <v>3438</v>
      </c>
      <c r="F3421" s="2">
        <v>65.8</v>
      </c>
      <c r="G3421" s="2">
        <v>34.200000000000003</v>
      </c>
      <c r="H3421" s="2" t="s">
        <v>19</v>
      </c>
      <c r="I3421" s="2">
        <f t="shared" si="106"/>
        <v>1</v>
      </c>
      <c r="J3421" s="2" t="str">
        <f t="shared" si="107"/>
        <v/>
      </c>
      <c r="K3421" s="2">
        <v>2002</v>
      </c>
      <c r="L3421" s="2" t="s">
        <v>49</v>
      </c>
    </row>
    <row r="3422" spans="1:12" x14ac:dyDescent="0.2">
      <c r="A3422" s="1" t="s">
        <v>111</v>
      </c>
      <c r="B3422" s="2" t="s">
        <v>3837</v>
      </c>
      <c r="C3422" s="2" t="s">
        <v>15</v>
      </c>
      <c r="D3422" s="2" t="s">
        <v>3838</v>
      </c>
      <c r="E3422" s="2" t="s">
        <v>3438</v>
      </c>
      <c r="F3422" s="2">
        <v>65.83</v>
      </c>
      <c r="G3422" s="2">
        <v>34.17</v>
      </c>
      <c r="H3422" s="2" t="s">
        <v>26</v>
      </c>
      <c r="I3422" s="2" t="str">
        <f t="shared" si="106"/>
        <v/>
      </c>
      <c r="J3422" s="2">
        <f t="shared" si="107"/>
        <v>1</v>
      </c>
      <c r="K3422" s="2">
        <v>2017</v>
      </c>
      <c r="L3422" s="2" t="s">
        <v>36</v>
      </c>
    </row>
    <row r="3423" spans="1:12" x14ac:dyDescent="0.2">
      <c r="A3423" s="1" t="s">
        <v>13</v>
      </c>
      <c r="B3423" s="2" t="s">
        <v>3936</v>
      </c>
      <c r="C3423" s="2" t="s">
        <v>15</v>
      </c>
      <c r="D3423" s="2" t="s">
        <v>3938</v>
      </c>
      <c r="E3423" s="2" t="s">
        <v>3438</v>
      </c>
      <c r="F3423" s="2">
        <v>65.849999999999994</v>
      </c>
      <c r="G3423" s="2">
        <v>34.15</v>
      </c>
      <c r="H3423" s="2" t="s">
        <v>26</v>
      </c>
      <c r="I3423" s="2" t="str">
        <f t="shared" si="106"/>
        <v/>
      </c>
      <c r="J3423" s="2">
        <f t="shared" si="107"/>
        <v>1</v>
      </c>
      <c r="K3423" s="2">
        <v>2016</v>
      </c>
      <c r="L3423" s="2" t="s">
        <v>21</v>
      </c>
    </row>
    <row r="3424" spans="1:12" x14ac:dyDescent="0.2">
      <c r="A3424" s="1" t="s">
        <v>32</v>
      </c>
      <c r="B3424" s="2" t="s">
        <v>462</v>
      </c>
      <c r="C3424" s="2" t="s">
        <v>15</v>
      </c>
      <c r="D3424" s="2" t="s">
        <v>2538</v>
      </c>
      <c r="E3424" s="2" t="s">
        <v>2175</v>
      </c>
      <c r="F3424" s="2">
        <v>65.849999999999994</v>
      </c>
      <c r="G3424" s="2">
        <v>34.15</v>
      </c>
      <c r="H3424" s="2" t="s">
        <v>19</v>
      </c>
      <c r="I3424" s="2">
        <f t="shared" si="106"/>
        <v>1</v>
      </c>
      <c r="J3424" s="2" t="str">
        <f t="shared" si="107"/>
        <v/>
      </c>
      <c r="K3424" s="2">
        <v>2018</v>
      </c>
      <c r="L3424" s="2" t="s">
        <v>21</v>
      </c>
    </row>
    <row r="3425" spans="1:12" x14ac:dyDescent="0.2">
      <c r="A3425" s="1" t="s">
        <v>205</v>
      </c>
      <c r="B3425" s="2" t="s">
        <v>2152</v>
      </c>
      <c r="C3425" s="2" t="s">
        <v>24</v>
      </c>
      <c r="D3425" s="4">
        <v>22000000</v>
      </c>
      <c r="E3425" s="2" t="s">
        <v>3438</v>
      </c>
      <c r="F3425" s="2">
        <v>65.86</v>
      </c>
      <c r="G3425" s="2">
        <v>34.14</v>
      </c>
      <c r="H3425" s="2" t="s">
        <v>19</v>
      </c>
      <c r="I3425" s="2">
        <f t="shared" si="106"/>
        <v>1</v>
      </c>
      <c r="J3425" s="2" t="str">
        <f t="shared" si="107"/>
        <v/>
      </c>
      <c r="K3425" s="2">
        <v>2016</v>
      </c>
      <c r="L3425" s="2" t="s">
        <v>21</v>
      </c>
    </row>
    <row r="3426" spans="1:12" x14ac:dyDescent="0.2">
      <c r="A3426" s="1" t="s">
        <v>22</v>
      </c>
      <c r="B3426" s="2" t="s">
        <v>217</v>
      </c>
      <c r="C3426" s="2" t="s">
        <v>15</v>
      </c>
      <c r="D3426" s="2" t="s">
        <v>2925</v>
      </c>
      <c r="E3426" s="2" t="s">
        <v>2175</v>
      </c>
      <c r="F3426" s="2">
        <v>65.86</v>
      </c>
      <c r="G3426" s="2">
        <v>34.14</v>
      </c>
      <c r="H3426" s="2" t="s">
        <v>26</v>
      </c>
      <c r="I3426" s="2" t="str">
        <f t="shared" si="106"/>
        <v/>
      </c>
      <c r="J3426" s="2">
        <f t="shared" si="107"/>
        <v>1</v>
      </c>
      <c r="K3426" s="2">
        <v>2016</v>
      </c>
      <c r="L3426" s="2" t="s">
        <v>49</v>
      </c>
    </row>
    <row r="3427" spans="1:12" x14ac:dyDescent="0.2">
      <c r="A3427" s="1" t="s">
        <v>242</v>
      </c>
      <c r="B3427" s="2" t="s">
        <v>751</v>
      </c>
      <c r="C3427" s="2" t="s">
        <v>15</v>
      </c>
      <c r="D3427" s="2" t="s">
        <v>2821</v>
      </c>
      <c r="E3427" s="2" t="s">
        <v>2175</v>
      </c>
      <c r="F3427" s="2">
        <v>65.88</v>
      </c>
      <c r="G3427" s="2">
        <v>34.119999999999997</v>
      </c>
      <c r="H3427" s="2" t="s">
        <v>19</v>
      </c>
      <c r="I3427" s="2">
        <f t="shared" si="106"/>
        <v>1</v>
      </c>
      <c r="J3427" s="2" t="str">
        <f t="shared" si="107"/>
        <v/>
      </c>
      <c r="K3427" s="2">
        <v>2016</v>
      </c>
      <c r="L3427" s="2" t="s">
        <v>21</v>
      </c>
    </row>
    <row r="3428" spans="1:12" x14ac:dyDescent="0.2">
      <c r="A3428" s="1" t="s">
        <v>374</v>
      </c>
      <c r="B3428" s="2" t="s">
        <v>679</v>
      </c>
      <c r="C3428" s="2" t="s">
        <v>15</v>
      </c>
      <c r="D3428" s="2" t="s">
        <v>2867</v>
      </c>
      <c r="E3428" s="2" t="s">
        <v>2175</v>
      </c>
      <c r="F3428" s="2">
        <v>65.88</v>
      </c>
      <c r="G3428" s="2">
        <v>34.119999999999997</v>
      </c>
      <c r="H3428" s="2" t="s">
        <v>19</v>
      </c>
      <c r="I3428" s="2">
        <f t="shared" si="106"/>
        <v>1</v>
      </c>
      <c r="J3428" s="2" t="str">
        <f t="shared" si="107"/>
        <v/>
      </c>
      <c r="K3428" s="2">
        <v>2016</v>
      </c>
      <c r="L3428" s="2" t="s">
        <v>21</v>
      </c>
    </row>
    <row r="3429" spans="1:12" x14ac:dyDescent="0.2">
      <c r="A3429" s="1" t="s">
        <v>242</v>
      </c>
      <c r="B3429" s="2" t="s">
        <v>714</v>
      </c>
      <c r="C3429" s="2" t="s">
        <v>15</v>
      </c>
      <c r="D3429" s="2" t="s">
        <v>1777</v>
      </c>
      <c r="E3429" s="2" t="s">
        <v>1692</v>
      </c>
      <c r="F3429" s="2">
        <v>65.900000000000006</v>
      </c>
      <c r="G3429" s="2">
        <v>34.1</v>
      </c>
      <c r="H3429" s="2" t="s">
        <v>26</v>
      </c>
      <c r="I3429" s="2" t="str">
        <f t="shared" si="106"/>
        <v/>
      </c>
      <c r="J3429" s="2">
        <f t="shared" si="107"/>
        <v>1</v>
      </c>
      <c r="K3429" s="2">
        <v>2004</v>
      </c>
      <c r="L3429" s="2" t="s">
        <v>49</v>
      </c>
    </row>
    <row r="3430" spans="1:12" x14ac:dyDescent="0.2">
      <c r="A3430" s="1" t="s">
        <v>242</v>
      </c>
      <c r="B3430" s="2" t="s">
        <v>1461</v>
      </c>
      <c r="C3430" s="2" t="s">
        <v>15</v>
      </c>
      <c r="D3430" s="2" t="s">
        <v>4289</v>
      </c>
      <c r="E3430" s="2" t="s">
        <v>3438</v>
      </c>
      <c r="F3430" s="2">
        <v>66</v>
      </c>
      <c r="G3430" s="2">
        <v>34.1</v>
      </c>
      <c r="H3430" s="2" t="s">
        <v>26</v>
      </c>
      <c r="I3430" s="2" t="str">
        <f t="shared" si="106"/>
        <v/>
      </c>
      <c r="J3430" s="2">
        <f t="shared" si="107"/>
        <v>1</v>
      </c>
      <c r="K3430" s="2">
        <v>2010</v>
      </c>
      <c r="L3430" s="2" t="s">
        <v>21</v>
      </c>
    </row>
    <row r="3431" spans="1:12" x14ac:dyDescent="0.2">
      <c r="A3431" s="1" t="s">
        <v>280</v>
      </c>
      <c r="B3431" s="2" t="s">
        <v>989</v>
      </c>
      <c r="C3431" s="2" t="s">
        <v>15</v>
      </c>
      <c r="D3431" s="2" t="s">
        <v>990</v>
      </c>
      <c r="E3431" s="2" t="s">
        <v>395</v>
      </c>
      <c r="F3431" s="2">
        <v>65.900000000000006</v>
      </c>
      <c r="G3431" s="2">
        <v>34.1</v>
      </c>
      <c r="H3431" s="2" t="s">
        <v>19</v>
      </c>
      <c r="I3431" s="2">
        <f t="shared" si="106"/>
        <v>1</v>
      </c>
      <c r="J3431" s="2" t="str">
        <f t="shared" si="107"/>
        <v/>
      </c>
      <c r="K3431" s="2">
        <v>2006</v>
      </c>
      <c r="L3431" s="2" t="s">
        <v>21</v>
      </c>
    </row>
    <row r="3432" spans="1:12" x14ac:dyDescent="0.2">
      <c r="A3432" s="1" t="s">
        <v>40</v>
      </c>
      <c r="B3432" s="2" t="s">
        <v>4107</v>
      </c>
      <c r="C3432" s="2" t="s">
        <v>24</v>
      </c>
      <c r="D3432" s="4">
        <v>17000000</v>
      </c>
      <c r="E3432" s="2" t="s">
        <v>3438</v>
      </c>
      <c r="F3432" s="2">
        <v>65.900000000000006</v>
      </c>
      <c r="G3432" s="2">
        <v>34.1</v>
      </c>
      <c r="H3432" s="2" t="s">
        <v>19</v>
      </c>
      <c r="I3432" s="2">
        <f t="shared" si="106"/>
        <v>1</v>
      </c>
      <c r="J3432" s="2" t="str">
        <f t="shared" si="107"/>
        <v/>
      </c>
      <c r="K3432" s="2">
        <v>2014</v>
      </c>
      <c r="L3432" s="2" t="s">
        <v>21</v>
      </c>
    </row>
    <row r="3433" spans="1:12" x14ac:dyDescent="0.2">
      <c r="A3433" s="1" t="s">
        <v>13</v>
      </c>
      <c r="B3433" s="2" t="s">
        <v>13</v>
      </c>
      <c r="C3433" s="2" t="s">
        <v>15</v>
      </c>
      <c r="D3433" s="2" t="s">
        <v>929</v>
      </c>
      <c r="E3433" s="2" t="s">
        <v>395</v>
      </c>
      <c r="F3433" s="2">
        <v>65.900000000000006</v>
      </c>
      <c r="G3433" s="2">
        <v>34.1</v>
      </c>
      <c r="H3433" s="2" t="s">
        <v>19</v>
      </c>
      <c r="I3433" s="2">
        <f t="shared" si="106"/>
        <v>1</v>
      </c>
      <c r="J3433" s="2" t="str">
        <f t="shared" si="107"/>
        <v/>
      </c>
      <c r="K3433" s="2">
        <v>2008</v>
      </c>
      <c r="L3433" s="2" t="s">
        <v>49</v>
      </c>
    </row>
    <row r="3434" spans="1:12" x14ac:dyDescent="0.2">
      <c r="A3434" s="1" t="s">
        <v>13</v>
      </c>
      <c r="B3434" s="2" t="s">
        <v>4213</v>
      </c>
      <c r="C3434" s="2" t="s">
        <v>24</v>
      </c>
      <c r="D3434" s="4">
        <v>145000000</v>
      </c>
      <c r="E3434" s="2" t="s">
        <v>3438</v>
      </c>
      <c r="F3434" s="2">
        <v>65.900000000000006</v>
      </c>
      <c r="G3434" s="2">
        <v>34.1</v>
      </c>
      <c r="H3434" s="2" t="s">
        <v>19</v>
      </c>
      <c r="I3434" s="2">
        <f t="shared" si="106"/>
        <v>1</v>
      </c>
      <c r="J3434" s="2" t="str">
        <f t="shared" si="107"/>
        <v/>
      </c>
      <c r="K3434" s="2">
        <v>2008</v>
      </c>
      <c r="L3434" s="2" t="s">
        <v>49</v>
      </c>
    </row>
    <row r="3435" spans="1:12" x14ac:dyDescent="0.2">
      <c r="A3435" s="1" t="s">
        <v>66</v>
      </c>
      <c r="B3435" s="2" t="s">
        <v>1088</v>
      </c>
      <c r="C3435" s="2" t="s">
        <v>15</v>
      </c>
      <c r="D3435" s="2" t="s">
        <v>2118</v>
      </c>
      <c r="E3435" s="2" t="s">
        <v>2105</v>
      </c>
      <c r="F3435" s="2">
        <v>65.900000000000006</v>
      </c>
      <c r="G3435" s="2">
        <v>34.1</v>
      </c>
      <c r="H3435" s="2" t="s">
        <v>26</v>
      </c>
      <c r="I3435" s="2" t="str">
        <f t="shared" si="106"/>
        <v/>
      </c>
      <c r="J3435" s="2">
        <f t="shared" si="107"/>
        <v>1</v>
      </c>
      <c r="K3435" s="2">
        <v>1994</v>
      </c>
      <c r="L3435" s="2" t="s">
        <v>21</v>
      </c>
    </row>
    <row r="3436" spans="1:12" x14ac:dyDescent="0.2">
      <c r="A3436" s="1" t="s">
        <v>66</v>
      </c>
      <c r="B3436" s="2" t="s">
        <v>2154</v>
      </c>
      <c r="C3436" s="2" t="s">
        <v>15</v>
      </c>
      <c r="D3436" s="2" t="s">
        <v>4646</v>
      </c>
      <c r="E3436" s="2" t="s">
        <v>3438</v>
      </c>
      <c r="F3436" s="2">
        <v>65.900000000000006</v>
      </c>
      <c r="G3436" s="2">
        <v>34.1</v>
      </c>
      <c r="H3436" s="2" t="s">
        <v>26</v>
      </c>
      <c r="I3436" s="2" t="str">
        <f t="shared" si="106"/>
        <v/>
      </c>
      <c r="J3436" s="2">
        <f t="shared" si="107"/>
        <v>1</v>
      </c>
      <c r="K3436" s="2">
        <v>2003</v>
      </c>
      <c r="L3436" s="2" t="s">
        <v>36</v>
      </c>
    </row>
    <row r="3437" spans="1:12" x14ac:dyDescent="0.2">
      <c r="A3437" s="1" t="s">
        <v>296</v>
      </c>
      <c r="B3437" s="2" t="s">
        <v>1786</v>
      </c>
      <c r="C3437" s="2" t="s">
        <v>15</v>
      </c>
      <c r="D3437" s="2" t="s">
        <v>1787</v>
      </c>
      <c r="E3437" s="2" t="s">
        <v>1692</v>
      </c>
      <c r="F3437" s="2">
        <v>65.900000000000006</v>
      </c>
      <c r="G3437" s="2">
        <v>34.1</v>
      </c>
      <c r="H3437" s="2" t="s">
        <v>26</v>
      </c>
      <c r="I3437" s="2" t="str">
        <f t="shared" si="106"/>
        <v/>
      </c>
      <c r="J3437" s="2">
        <f t="shared" si="107"/>
        <v>1</v>
      </c>
      <c r="K3437" s="2">
        <v>2002</v>
      </c>
      <c r="L3437" s="2" t="s">
        <v>21</v>
      </c>
    </row>
    <row r="3438" spans="1:12" x14ac:dyDescent="0.2">
      <c r="A3438" s="1" t="s">
        <v>79</v>
      </c>
      <c r="B3438" s="2" t="s">
        <v>3461</v>
      </c>
      <c r="C3438" s="2" t="s">
        <v>24</v>
      </c>
      <c r="D3438" s="4">
        <v>75000000</v>
      </c>
      <c r="E3438" s="2" t="s">
        <v>3438</v>
      </c>
      <c r="F3438" s="2">
        <v>65.900000000000006</v>
      </c>
      <c r="G3438" s="2">
        <v>34.1</v>
      </c>
      <c r="H3438" s="2" t="s">
        <v>26</v>
      </c>
      <c r="I3438" s="2" t="str">
        <f t="shared" si="106"/>
        <v/>
      </c>
      <c r="J3438" s="2">
        <f t="shared" si="107"/>
        <v>1</v>
      </c>
      <c r="K3438" s="2">
        <v>2000</v>
      </c>
      <c r="L3438" s="2" t="s">
        <v>49</v>
      </c>
    </row>
    <row r="3439" spans="1:12" x14ac:dyDescent="0.2">
      <c r="A3439" s="1" t="s">
        <v>79</v>
      </c>
      <c r="B3439" s="2" t="s">
        <v>4860</v>
      </c>
      <c r="C3439" s="2" t="s">
        <v>24</v>
      </c>
      <c r="D3439" s="4">
        <v>596000000</v>
      </c>
      <c r="E3439" s="2" t="s">
        <v>4810</v>
      </c>
      <c r="F3439" s="2">
        <v>65.900000000000006</v>
      </c>
      <c r="G3439" s="2">
        <v>34.1</v>
      </c>
      <c r="H3439" s="2" t="s">
        <v>26</v>
      </c>
      <c r="I3439" s="2" t="str">
        <f t="shared" si="106"/>
        <v/>
      </c>
      <c r="J3439" s="2">
        <f t="shared" si="107"/>
        <v>1</v>
      </c>
      <c r="K3439" s="2">
        <v>2006</v>
      </c>
      <c r="L3439" s="2" t="s">
        <v>49</v>
      </c>
    </row>
    <row r="3440" spans="1:12" x14ac:dyDescent="0.2">
      <c r="A3440" s="1" t="s">
        <v>91</v>
      </c>
      <c r="B3440" s="2" t="s">
        <v>3802</v>
      </c>
      <c r="C3440" s="2" t="s">
        <v>24</v>
      </c>
      <c r="D3440" s="4">
        <v>25000000</v>
      </c>
      <c r="E3440" s="2" t="s">
        <v>3438</v>
      </c>
      <c r="F3440" s="2">
        <v>65.900000000000006</v>
      </c>
      <c r="G3440" s="2">
        <v>34.1</v>
      </c>
      <c r="H3440" s="2" t="s">
        <v>19</v>
      </c>
      <c r="I3440" s="2">
        <f t="shared" si="106"/>
        <v>1</v>
      </c>
      <c r="J3440" s="2" t="str">
        <f t="shared" si="107"/>
        <v/>
      </c>
      <c r="K3440" s="2">
        <v>2010</v>
      </c>
      <c r="L3440" s="2" t="s">
        <v>21</v>
      </c>
    </row>
    <row r="3441" spans="1:12" x14ac:dyDescent="0.2">
      <c r="A3441" s="1" t="s">
        <v>91</v>
      </c>
      <c r="B3441" s="2" t="s">
        <v>4127</v>
      </c>
      <c r="C3441" s="2" t="s">
        <v>24</v>
      </c>
      <c r="D3441" s="4">
        <v>165000000</v>
      </c>
      <c r="E3441" s="2" t="s">
        <v>3438</v>
      </c>
      <c r="F3441" s="2">
        <v>65.900000000000006</v>
      </c>
      <c r="G3441" s="2">
        <v>34.1</v>
      </c>
      <c r="H3441" s="2" t="s">
        <v>19</v>
      </c>
      <c r="I3441" s="2">
        <f t="shared" si="106"/>
        <v>1</v>
      </c>
      <c r="J3441" s="2" t="str">
        <f t="shared" si="107"/>
        <v/>
      </c>
      <c r="K3441" s="2">
        <v>2008</v>
      </c>
      <c r="L3441" s="2" t="s">
        <v>49</v>
      </c>
    </row>
    <row r="3442" spans="1:12" x14ac:dyDescent="0.2">
      <c r="A3442" s="1" t="s">
        <v>111</v>
      </c>
      <c r="B3442" s="2" t="s">
        <v>4063</v>
      </c>
      <c r="C3442" s="2" t="s">
        <v>24</v>
      </c>
      <c r="D3442" s="4">
        <v>197000000</v>
      </c>
      <c r="E3442" s="2" t="s">
        <v>3438</v>
      </c>
      <c r="F3442" s="2">
        <v>66</v>
      </c>
      <c r="G3442" s="2">
        <v>34.1</v>
      </c>
      <c r="H3442" s="2" t="s">
        <v>19</v>
      </c>
      <c r="I3442" s="2">
        <f t="shared" si="106"/>
        <v>1</v>
      </c>
      <c r="J3442" s="2" t="str">
        <f t="shared" si="107"/>
        <v/>
      </c>
      <c r="K3442" s="2">
        <v>2014</v>
      </c>
      <c r="L3442" s="2" t="s">
        <v>21</v>
      </c>
    </row>
    <row r="3443" spans="1:12" x14ac:dyDescent="0.2">
      <c r="A3443" s="1" t="s">
        <v>111</v>
      </c>
      <c r="B3443" s="2" t="s">
        <v>3464</v>
      </c>
      <c r="C3443" s="2" t="s">
        <v>15</v>
      </c>
      <c r="D3443" s="2" t="s">
        <v>4370</v>
      </c>
      <c r="E3443" s="2" t="s">
        <v>3438</v>
      </c>
      <c r="F3443" s="2">
        <v>66</v>
      </c>
      <c r="G3443" s="2">
        <v>34.1</v>
      </c>
      <c r="H3443" s="2" t="s">
        <v>26</v>
      </c>
      <c r="I3443" s="2" t="str">
        <f t="shared" si="106"/>
        <v/>
      </c>
      <c r="J3443" s="2">
        <f t="shared" si="107"/>
        <v>1</v>
      </c>
      <c r="K3443" s="2">
        <v>2008</v>
      </c>
      <c r="L3443" s="2" t="s">
        <v>21</v>
      </c>
    </row>
    <row r="3444" spans="1:12" x14ac:dyDescent="0.2">
      <c r="A3444" s="1" t="s">
        <v>79</v>
      </c>
      <c r="B3444" s="2" t="s">
        <v>3968</v>
      </c>
      <c r="C3444" s="2" t="s">
        <v>24</v>
      </c>
      <c r="D3444" s="4">
        <v>22000000</v>
      </c>
      <c r="E3444" s="2" t="s">
        <v>3438</v>
      </c>
      <c r="F3444" s="2">
        <v>65.94</v>
      </c>
      <c r="G3444" s="2">
        <v>34.06</v>
      </c>
      <c r="H3444" s="2" t="s">
        <v>19</v>
      </c>
      <c r="I3444" s="2">
        <f t="shared" si="106"/>
        <v>1</v>
      </c>
      <c r="J3444" s="2" t="str">
        <f t="shared" si="107"/>
        <v/>
      </c>
      <c r="K3444" s="2">
        <v>2016</v>
      </c>
      <c r="L3444" s="2" t="s">
        <v>21</v>
      </c>
    </row>
    <row r="3445" spans="1:12" x14ac:dyDescent="0.2">
      <c r="A3445" s="1" t="s">
        <v>108</v>
      </c>
      <c r="B3445" s="2" t="s">
        <v>3503</v>
      </c>
      <c r="C3445" s="2" t="s">
        <v>24</v>
      </c>
      <c r="D3445" s="2">
        <v>17500000</v>
      </c>
      <c r="E3445" s="2" t="s">
        <v>3438</v>
      </c>
      <c r="F3445" s="2">
        <v>65.94</v>
      </c>
      <c r="G3445" s="2">
        <v>34.06</v>
      </c>
      <c r="H3445" s="2" t="s">
        <v>19</v>
      </c>
      <c r="I3445" s="2">
        <f t="shared" si="106"/>
        <v>1</v>
      </c>
      <c r="J3445" s="2" t="str">
        <f t="shared" si="107"/>
        <v/>
      </c>
      <c r="K3445" s="2">
        <v>2020</v>
      </c>
      <c r="L3445" s="2" t="s">
        <v>49</v>
      </c>
    </row>
    <row r="3446" spans="1:12" x14ac:dyDescent="0.2">
      <c r="A3446" s="1" t="s">
        <v>280</v>
      </c>
      <c r="B3446" s="2" t="s">
        <v>3593</v>
      </c>
      <c r="C3446" s="2" t="s">
        <v>24</v>
      </c>
      <c r="D3446" s="4">
        <v>6000000</v>
      </c>
      <c r="E3446" s="2" t="s">
        <v>3438</v>
      </c>
      <c r="F3446" s="2">
        <v>65.95</v>
      </c>
      <c r="G3446" s="2">
        <v>34.049999999999997</v>
      </c>
      <c r="H3446" s="2" t="s">
        <v>19</v>
      </c>
      <c r="I3446" s="2">
        <f t="shared" si="106"/>
        <v>1</v>
      </c>
      <c r="J3446" s="2" t="str">
        <f t="shared" si="107"/>
        <v/>
      </c>
      <c r="K3446" s="2">
        <v>2014</v>
      </c>
      <c r="L3446" s="2" t="s">
        <v>49</v>
      </c>
    </row>
    <row r="3447" spans="1:12" x14ac:dyDescent="0.2">
      <c r="A3447" s="1" t="s">
        <v>22</v>
      </c>
      <c r="B3447" s="2" t="s">
        <v>5726</v>
      </c>
      <c r="C3447" s="2" t="s">
        <v>24</v>
      </c>
      <c r="D3447" s="4">
        <v>485000000</v>
      </c>
      <c r="E3447" s="2" t="s">
        <v>5690</v>
      </c>
      <c r="F3447" s="2">
        <v>65.95</v>
      </c>
      <c r="G3447" s="2">
        <v>34.049999999999997</v>
      </c>
      <c r="H3447" s="2" t="s">
        <v>19</v>
      </c>
      <c r="I3447" s="2">
        <f t="shared" si="106"/>
        <v>1</v>
      </c>
      <c r="J3447" s="2" t="str">
        <f t="shared" si="107"/>
        <v/>
      </c>
      <c r="K3447" s="2">
        <v>2016</v>
      </c>
      <c r="L3447" s="2" t="s">
        <v>49</v>
      </c>
    </row>
    <row r="3448" spans="1:12" x14ac:dyDescent="0.2">
      <c r="A3448" s="1" t="s">
        <v>52</v>
      </c>
      <c r="B3448" s="2" t="s">
        <v>3546</v>
      </c>
      <c r="C3448" s="2" t="s">
        <v>15</v>
      </c>
      <c r="D3448" s="2" t="s">
        <v>3864</v>
      </c>
      <c r="E3448" s="2" t="s">
        <v>3438</v>
      </c>
      <c r="F3448" s="2">
        <v>65.95</v>
      </c>
      <c r="G3448" s="2">
        <v>34.049999999999997</v>
      </c>
      <c r="H3448" s="2" t="s">
        <v>26</v>
      </c>
      <c r="I3448" s="2" t="str">
        <f t="shared" si="106"/>
        <v/>
      </c>
      <c r="J3448" s="2">
        <f t="shared" si="107"/>
        <v>1</v>
      </c>
      <c r="K3448" s="2">
        <v>2016</v>
      </c>
      <c r="L3448" s="2" t="s">
        <v>21</v>
      </c>
    </row>
    <row r="3449" spans="1:12" x14ac:dyDescent="0.2">
      <c r="A3449" s="1" t="s">
        <v>108</v>
      </c>
      <c r="B3449" s="2" t="s">
        <v>2747</v>
      </c>
      <c r="C3449" s="2" t="s">
        <v>15</v>
      </c>
      <c r="D3449" s="2" t="s">
        <v>2748</v>
      </c>
      <c r="E3449" s="2" t="s">
        <v>2175</v>
      </c>
      <c r="F3449" s="2">
        <v>65.95</v>
      </c>
      <c r="G3449" s="2">
        <v>34.049999999999997</v>
      </c>
      <c r="H3449" s="2" t="s">
        <v>26</v>
      </c>
      <c r="I3449" s="2" t="str">
        <f t="shared" si="106"/>
        <v/>
      </c>
      <c r="J3449" s="2">
        <f t="shared" si="107"/>
        <v>1</v>
      </c>
      <c r="K3449" s="2">
        <v>2017</v>
      </c>
      <c r="L3449" s="2" t="s">
        <v>36</v>
      </c>
    </row>
    <row r="3450" spans="1:12" x14ac:dyDescent="0.2">
      <c r="A3450" s="1" t="s">
        <v>374</v>
      </c>
      <c r="B3450" s="2" t="s">
        <v>911</v>
      </c>
      <c r="C3450" s="2" t="s">
        <v>15</v>
      </c>
      <c r="D3450" s="2" t="s">
        <v>1848</v>
      </c>
      <c r="E3450" s="2" t="s">
        <v>1811</v>
      </c>
      <c r="F3450" s="2">
        <v>65.91</v>
      </c>
      <c r="G3450" s="2">
        <v>34.04</v>
      </c>
      <c r="H3450" s="2" t="s">
        <v>26</v>
      </c>
      <c r="I3450" s="2" t="str">
        <f t="shared" si="106"/>
        <v/>
      </c>
      <c r="J3450" s="2">
        <f t="shared" si="107"/>
        <v>1</v>
      </c>
      <c r="K3450" s="2">
        <v>2009</v>
      </c>
      <c r="L3450" s="2" t="s">
        <v>36</v>
      </c>
    </row>
    <row r="3451" spans="1:12" x14ac:dyDescent="0.2">
      <c r="A3451" s="1" t="s">
        <v>22</v>
      </c>
      <c r="B3451" s="2" t="s">
        <v>4020</v>
      </c>
      <c r="C3451" s="2" t="s">
        <v>24</v>
      </c>
      <c r="D3451" s="4">
        <v>10000000</v>
      </c>
      <c r="E3451" s="2" t="s">
        <v>3438</v>
      </c>
      <c r="F3451" s="2">
        <v>65.97</v>
      </c>
      <c r="G3451" s="2">
        <v>34.03</v>
      </c>
      <c r="H3451" s="2" t="s">
        <v>19</v>
      </c>
      <c r="I3451" s="2">
        <f t="shared" si="106"/>
        <v>1</v>
      </c>
      <c r="J3451" s="2" t="str">
        <f t="shared" si="107"/>
        <v/>
      </c>
      <c r="K3451" s="2">
        <v>2016</v>
      </c>
      <c r="L3451" s="2" t="s">
        <v>49</v>
      </c>
    </row>
    <row r="3452" spans="1:12" x14ac:dyDescent="0.2">
      <c r="A3452" s="1" t="s">
        <v>22</v>
      </c>
      <c r="B3452" s="2" t="s">
        <v>4032</v>
      </c>
      <c r="C3452" s="2" t="s">
        <v>24</v>
      </c>
      <c r="D3452" s="4">
        <v>10000000</v>
      </c>
      <c r="E3452" s="2" t="s">
        <v>3438</v>
      </c>
      <c r="F3452" s="2">
        <v>65.97</v>
      </c>
      <c r="G3452" s="2">
        <v>34.03</v>
      </c>
      <c r="H3452" s="2" t="s">
        <v>19</v>
      </c>
      <c r="I3452" s="2">
        <f t="shared" si="106"/>
        <v>1</v>
      </c>
      <c r="J3452" s="2" t="str">
        <f t="shared" si="107"/>
        <v/>
      </c>
      <c r="K3452" s="2">
        <v>2016</v>
      </c>
      <c r="L3452" s="2" t="s">
        <v>49</v>
      </c>
    </row>
    <row r="3453" spans="1:12" x14ac:dyDescent="0.2">
      <c r="A3453" s="1" t="s">
        <v>943</v>
      </c>
      <c r="B3453" s="2" t="s">
        <v>944</v>
      </c>
      <c r="C3453" s="2" t="s">
        <v>42</v>
      </c>
      <c r="D3453" s="2" t="s">
        <v>1862</v>
      </c>
      <c r="E3453" s="2" t="s">
        <v>1811</v>
      </c>
      <c r="F3453" s="2">
        <v>66</v>
      </c>
      <c r="G3453" s="2">
        <v>34</v>
      </c>
      <c r="H3453" s="2" t="s">
        <v>26</v>
      </c>
      <c r="I3453" s="2" t="str">
        <f t="shared" si="106"/>
        <v/>
      </c>
      <c r="J3453" s="2">
        <f t="shared" si="107"/>
        <v>1</v>
      </c>
      <c r="K3453" s="2">
        <v>2006</v>
      </c>
      <c r="L3453" s="2" t="s">
        <v>49</v>
      </c>
    </row>
    <row r="3454" spans="1:12" x14ac:dyDescent="0.2">
      <c r="A3454" s="1" t="s">
        <v>943</v>
      </c>
      <c r="B3454" s="2" t="s">
        <v>944</v>
      </c>
      <c r="C3454" s="2" t="s">
        <v>42</v>
      </c>
      <c r="D3454" s="2" t="s">
        <v>1868</v>
      </c>
      <c r="E3454" s="2" t="s">
        <v>1811</v>
      </c>
      <c r="F3454" s="2">
        <v>66</v>
      </c>
      <c r="G3454" s="2">
        <v>34</v>
      </c>
      <c r="H3454" s="2" t="s">
        <v>26</v>
      </c>
      <c r="I3454" s="2" t="str">
        <f t="shared" si="106"/>
        <v/>
      </c>
      <c r="J3454" s="2">
        <f t="shared" si="107"/>
        <v>1</v>
      </c>
      <c r="K3454" s="2">
        <v>2004</v>
      </c>
      <c r="L3454" s="2" t="s">
        <v>21</v>
      </c>
    </row>
    <row r="3455" spans="1:12" x14ac:dyDescent="0.2">
      <c r="A3455" s="1" t="s">
        <v>87</v>
      </c>
      <c r="B3455" s="2" t="s">
        <v>1971</v>
      </c>
      <c r="C3455" s="2" t="s">
        <v>24</v>
      </c>
      <c r="D3455" s="4">
        <v>642000</v>
      </c>
      <c r="E3455" s="2" t="s">
        <v>1956</v>
      </c>
      <c r="F3455" s="2">
        <v>66</v>
      </c>
      <c r="G3455" s="2">
        <v>34</v>
      </c>
      <c r="H3455" s="2" t="s">
        <v>26</v>
      </c>
      <c r="I3455" s="2" t="str">
        <f t="shared" si="106"/>
        <v/>
      </c>
      <c r="J3455" s="2">
        <f t="shared" si="107"/>
        <v>1</v>
      </c>
      <c r="K3455" s="2">
        <v>1986</v>
      </c>
      <c r="L3455" s="2" t="s">
        <v>21</v>
      </c>
    </row>
    <row r="3456" spans="1:12" x14ac:dyDescent="0.2">
      <c r="A3456" s="1" t="s">
        <v>13</v>
      </c>
      <c r="B3456" s="2" t="s">
        <v>2361</v>
      </c>
      <c r="C3456" s="2" t="s">
        <v>15</v>
      </c>
      <c r="D3456" s="2" t="s">
        <v>2687</v>
      </c>
      <c r="E3456" s="2" t="s">
        <v>2175</v>
      </c>
      <c r="F3456" s="2">
        <v>66</v>
      </c>
      <c r="G3456" s="2">
        <v>34</v>
      </c>
      <c r="H3456" s="2" t="s">
        <v>19</v>
      </c>
      <c r="I3456" s="2">
        <f t="shared" si="106"/>
        <v>1</v>
      </c>
      <c r="J3456" s="2" t="str">
        <f t="shared" si="107"/>
        <v/>
      </c>
      <c r="K3456" s="2">
        <v>2018</v>
      </c>
      <c r="L3456" s="2" t="s">
        <v>36</v>
      </c>
    </row>
    <row r="3457" spans="1:12" x14ac:dyDescent="0.2">
      <c r="A3457" s="1" t="s">
        <v>66</v>
      </c>
      <c r="B3457" s="2" t="s">
        <v>3582</v>
      </c>
      <c r="C3457" s="2" t="s">
        <v>15</v>
      </c>
      <c r="D3457" s="2" t="s">
        <v>4582</v>
      </c>
      <c r="E3457" s="2" t="s">
        <v>3438</v>
      </c>
      <c r="F3457" s="2">
        <v>66</v>
      </c>
      <c r="G3457" s="2">
        <v>34</v>
      </c>
      <c r="H3457" s="2" t="s">
        <v>26</v>
      </c>
      <c r="I3457" s="2" t="str">
        <f t="shared" si="106"/>
        <v/>
      </c>
      <c r="J3457" s="2">
        <f t="shared" si="107"/>
        <v>1</v>
      </c>
      <c r="K3457" s="2">
        <v>2004</v>
      </c>
      <c r="L3457" s="2" t="s">
        <v>21</v>
      </c>
    </row>
    <row r="3458" spans="1:12" x14ac:dyDescent="0.2">
      <c r="A3458" s="1" t="s">
        <v>22</v>
      </c>
      <c r="B3458" s="2" t="s">
        <v>3630</v>
      </c>
      <c r="C3458" s="2" t="s">
        <v>24</v>
      </c>
      <c r="D3458" s="4">
        <v>7000000</v>
      </c>
      <c r="E3458" s="2" t="s">
        <v>3438</v>
      </c>
      <c r="F3458" s="2">
        <v>66</v>
      </c>
      <c r="G3458" s="2">
        <v>34</v>
      </c>
      <c r="H3458" s="2" t="s">
        <v>26</v>
      </c>
      <c r="I3458" s="2" t="str">
        <f t="shared" ref="I3458:I3521" si="108" xml:space="preserve"> IF(H3458="Pass", 1, "")</f>
        <v/>
      </c>
      <c r="J3458" s="2">
        <f t="shared" ref="J3458:J3521" si="109" xml:space="preserve"> IF(H3458="Fail", 1, "")</f>
        <v>1</v>
      </c>
      <c r="K3458" s="2">
        <v>2005</v>
      </c>
      <c r="L3458" s="2" t="s">
        <v>77</v>
      </c>
    </row>
    <row r="3459" spans="1:12" x14ac:dyDescent="0.2">
      <c r="A3459" s="1" t="s">
        <v>22</v>
      </c>
      <c r="B3459" s="2" t="s">
        <v>5754</v>
      </c>
      <c r="C3459" s="2" t="s">
        <v>24</v>
      </c>
      <c r="D3459" s="4">
        <v>28000000</v>
      </c>
      <c r="E3459" s="2" t="s">
        <v>5690</v>
      </c>
      <c r="F3459" s="2">
        <v>66.099999999999994</v>
      </c>
      <c r="G3459" s="2">
        <v>34</v>
      </c>
      <c r="H3459" s="2" t="s">
        <v>19</v>
      </c>
      <c r="I3459" s="2">
        <f t="shared" si="108"/>
        <v>1</v>
      </c>
      <c r="J3459" s="2" t="str">
        <f t="shared" si="109"/>
        <v/>
      </c>
      <c r="K3459" s="2">
        <v>2008</v>
      </c>
      <c r="L3459" s="2" t="s">
        <v>21</v>
      </c>
    </row>
    <row r="3460" spans="1:12" x14ac:dyDescent="0.2">
      <c r="A3460" s="1" t="s">
        <v>296</v>
      </c>
      <c r="B3460" s="2" t="s">
        <v>4449</v>
      </c>
      <c r="C3460" s="2" t="s">
        <v>24</v>
      </c>
      <c r="D3460" s="4">
        <v>102000000</v>
      </c>
      <c r="E3460" s="2" t="s">
        <v>3438</v>
      </c>
      <c r="F3460" s="2">
        <v>66</v>
      </c>
      <c r="G3460" s="2">
        <v>34</v>
      </c>
      <c r="H3460" s="2" t="s">
        <v>19</v>
      </c>
      <c r="I3460" s="2">
        <f t="shared" si="108"/>
        <v>1</v>
      </c>
      <c r="J3460" s="2" t="str">
        <f t="shared" si="109"/>
        <v/>
      </c>
      <c r="K3460" s="2">
        <v>2002</v>
      </c>
      <c r="L3460" s="2" t="s">
        <v>49</v>
      </c>
    </row>
    <row r="3461" spans="1:12" x14ac:dyDescent="0.2">
      <c r="A3461" s="1" t="s">
        <v>296</v>
      </c>
      <c r="B3461" s="2" t="s">
        <v>390</v>
      </c>
      <c r="C3461" s="2" t="s">
        <v>24</v>
      </c>
      <c r="D3461" s="4">
        <v>20000000</v>
      </c>
      <c r="E3461" s="2" t="s">
        <v>4963</v>
      </c>
      <c r="F3461" s="2">
        <v>66</v>
      </c>
      <c r="G3461" s="2">
        <v>34</v>
      </c>
      <c r="H3461" s="2" t="s">
        <v>26</v>
      </c>
      <c r="I3461" s="2" t="str">
        <f t="shared" si="108"/>
        <v/>
      </c>
      <c r="J3461" s="2">
        <f t="shared" si="109"/>
        <v>1</v>
      </c>
      <c r="K3461" s="2">
        <v>1988</v>
      </c>
      <c r="L3461" s="2" t="s">
        <v>21</v>
      </c>
    </row>
    <row r="3462" spans="1:12" x14ac:dyDescent="0.2">
      <c r="A3462" s="1" t="s">
        <v>116</v>
      </c>
      <c r="B3462" s="2" t="s">
        <v>208</v>
      </c>
      <c r="C3462" s="2" t="s">
        <v>15</v>
      </c>
      <c r="D3462" s="2" t="s">
        <v>3161</v>
      </c>
      <c r="E3462" s="2" t="s">
        <v>2175</v>
      </c>
      <c r="F3462" s="2">
        <v>66</v>
      </c>
      <c r="G3462" s="2">
        <v>34</v>
      </c>
      <c r="H3462" s="2" t="s">
        <v>26</v>
      </c>
      <c r="I3462" s="2" t="str">
        <f t="shared" si="108"/>
        <v/>
      </c>
      <c r="J3462" s="2">
        <f t="shared" si="109"/>
        <v>1</v>
      </c>
      <c r="K3462" s="2">
        <v>1998</v>
      </c>
      <c r="L3462" s="2" t="s">
        <v>21</v>
      </c>
    </row>
    <row r="3463" spans="1:12" x14ac:dyDescent="0.2">
      <c r="A3463" s="1" t="s">
        <v>363</v>
      </c>
      <c r="B3463" s="2" t="s">
        <v>363</v>
      </c>
      <c r="C3463" s="2" t="s">
        <v>15</v>
      </c>
      <c r="D3463" s="2" t="s">
        <v>733</v>
      </c>
      <c r="E3463" s="2" t="s">
        <v>395</v>
      </c>
      <c r="F3463" s="2">
        <v>66</v>
      </c>
      <c r="G3463" s="2">
        <v>34</v>
      </c>
      <c r="H3463" s="2" t="s">
        <v>19</v>
      </c>
      <c r="I3463" s="2">
        <f t="shared" si="108"/>
        <v>1</v>
      </c>
      <c r="J3463" s="2" t="str">
        <f t="shared" si="109"/>
        <v/>
      </c>
      <c r="K3463" s="2">
        <v>2010</v>
      </c>
      <c r="L3463" s="2" t="s">
        <v>21</v>
      </c>
    </row>
    <row r="3464" spans="1:12" x14ac:dyDescent="0.2">
      <c r="A3464" s="1" t="s">
        <v>217</v>
      </c>
      <c r="B3464" s="2" t="s">
        <v>959</v>
      </c>
      <c r="C3464" s="2" t="s">
        <v>15</v>
      </c>
      <c r="D3464" s="2" t="s">
        <v>1919</v>
      </c>
      <c r="E3464" s="2" t="s">
        <v>1811</v>
      </c>
      <c r="F3464" s="2">
        <v>66</v>
      </c>
      <c r="G3464" s="2">
        <v>34</v>
      </c>
      <c r="H3464" s="2" t="s">
        <v>26</v>
      </c>
      <c r="I3464" s="2" t="str">
        <f t="shared" si="108"/>
        <v/>
      </c>
      <c r="J3464" s="2">
        <f t="shared" si="109"/>
        <v>1</v>
      </c>
      <c r="K3464" s="2">
        <v>2000</v>
      </c>
      <c r="L3464" s="2" t="s">
        <v>21</v>
      </c>
    </row>
    <row r="3465" spans="1:12" x14ac:dyDescent="0.2">
      <c r="A3465" s="1" t="s">
        <v>491</v>
      </c>
      <c r="B3465" s="2" t="s">
        <v>492</v>
      </c>
      <c r="C3465" s="2" t="s">
        <v>15</v>
      </c>
      <c r="D3465" s="2" t="s">
        <v>3086</v>
      </c>
      <c r="E3465" s="2" t="s">
        <v>2175</v>
      </c>
      <c r="F3465" s="2">
        <v>66</v>
      </c>
      <c r="G3465" s="2">
        <v>34</v>
      </c>
      <c r="H3465" s="2" t="s">
        <v>19</v>
      </c>
      <c r="I3465" s="2">
        <f t="shared" si="108"/>
        <v>1</v>
      </c>
      <c r="J3465" s="2" t="str">
        <f t="shared" si="109"/>
        <v/>
      </c>
      <c r="K3465" s="2">
        <v>2007</v>
      </c>
      <c r="L3465" s="2" t="s">
        <v>36</v>
      </c>
    </row>
    <row r="3466" spans="1:12" x14ac:dyDescent="0.2">
      <c r="A3466" s="1" t="s">
        <v>79</v>
      </c>
      <c r="B3466" s="2" t="s">
        <v>5626</v>
      </c>
      <c r="C3466" s="2" t="s">
        <v>15</v>
      </c>
      <c r="D3466" s="2" t="s">
        <v>5627</v>
      </c>
      <c r="E3466" s="2" t="s">
        <v>4991</v>
      </c>
      <c r="F3466" s="2">
        <v>66</v>
      </c>
      <c r="G3466" s="2">
        <v>34</v>
      </c>
      <c r="H3466" s="2" t="s">
        <v>26</v>
      </c>
      <c r="I3466" s="2" t="str">
        <f t="shared" si="108"/>
        <v/>
      </c>
      <c r="J3466" s="2">
        <f t="shared" si="109"/>
        <v>1</v>
      </c>
      <c r="K3466" s="2">
        <v>2000</v>
      </c>
      <c r="L3466" s="2" t="s">
        <v>21</v>
      </c>
    </row>
    <row r="3467" spans="1:12" x14ac:dyDescent="0.2">
      <c r="A3467" s="1" t="s">
        <v>269</v>
      </c>
      <c r="B3467" s="2" t="s">
        <v>4167</v>
      </c>
      <c r="C3467" s="2" t="s">
        <v>15</v>
      </c>
      <c r="D3467" s="2" t="s">
        <v>4239</v>
      </c>
      <c r="E3467" s="2" t="s">
        <v>3438</v>
      </c>
      <c r="F3467" s="2">
        <v>66</v>
      </c>
      <c r="G3467" s="2">
        <v>34</v>
      </c>
      <c r="H3467" s="2" t="s">
        <v>26</v>
      </c>
      <c r="I3467" s="2" t="str">
        <f t="shared" si="108"/>
        <v/>
      </c>
      <c r="J3467" s="2">
        <f t="shared" si="109"/>
        <v>1</v>
      </c>
      <c r="K3467" s="2">
        <v>2012</v>
      </c>
      <c r="L3467" s="2" t="s">
        <v>49</v>
      </c>
    </row>
    <row r="3468" spans="1:12" x14ac:dyDescent="0.2">
      <c r="A3468" s="1" t="s">
        <v>32</v>
      </c>
      <c r="B3468" s="2" t="s">
        <v>869</v>
      </c>
      <c r="C3468" s="2" t="s">
        <v>15</v>
      </c>
      <c r="D3468" s="2" t="s">
        <v>1154</v>
      </c>
      <c r="E3468" s="2" t="s">
        <v>395</v>
      </c>
      <c r="F3468" s="2">
        <v>66</v>
      </c>
      <c r="G3468" s="2">
        <v>34</v>
      </c>
      <c r="H3468" s="2" t="s">
        <v>26</v>
      </c>
      <c r="I3468" s="2" t="str">
        <f t="shared" si="108"/>
        <v/>
      </c>
      <c r="J3468" s="2">
        <f t="shared" si="109"/>
        <v>1</v>
      </c>
      <c r="K3468" s="2">
        <v>2002</v>
      </c>
      <c r="L3468" s="2" t="s">
        <v>21</v>
      </c>
    </row>
    <row r="3469" spans="1:12" x14ac:dyDescent="0.2">
      <c r="A3469" s="1" t="s">
        <v>108</v>
      </c>
      <c r="B3469" s="2" t="s">
        <v>108</v>
      </c>
      <c r="C3469" s="2" t="s">
        <v>15</v>
      </c>
      <c r="D3469" s="2" t="s">
        <v>3236</v>
      </c>
      <c r="E3469" s="2" t="s">
        <v>2175</v>
      </c>
      <c r="F3469" s="2">
        <v>66</v>
      </c>
      <c r="G3469" s="2">
        <v>34</v>
      </c>
      <c r="H3469" s="2" t="s">
        <v>19</v>
      </c>
      <c r="I3469" s="2">
        <f t="shared" si="108"/>
        <v>1</v>
      </c>
      <c r="J3469" s="2" t="str">
        <f t="shared" si="109"/>
        <v/>
      </c>
      <c r="K3469" s="2">
        <v>1988</v>
      </c>
      <c r="L3469" s="2" t="s">
        <v>21</v>
      </c>
    </row>
    <row r="3470" spans="1:12" x14ac:dyDescent="0.2">
      <c r="A3470" s="1" t="s">
        <v>108</v>
      </c>
      <c r="B3470" s="2" t="s">
        <v>3291</v>
      </c>
      <c r="C3470" s="2" t="s">
        <v>24</v>
      </c>
      <c r="D3470" s="4">
        <v>6000000</v>
      </c>
      <c r="E3470" s="2" t="s">
        <v>3438</v>
      </c>
      <c r="F3470" s="2">
        <v>66</v>
      </c>
      <c r="G3470" s="2">
        <v>34</v>
      </c>
      <c r="H3470" s="2" t="s">
        <v>19</v>
      </c>
      <c r="I3470" s="2">
        <f t="shared" si="108"/>
        <v>1</v>
      </c>
      <c r="J3470" s="2" t="str">
        <f t="shared" si="109"/>
        <v/>
      </c>
      <c r="K3470" s="2">
        <v>2012</v>
      </c>
      <c r="L3470" s="2" t="s">
        <v>21</v>
      </c>
    </row>
    <row r="3471" spans="1:12" x14ac:dyDescent="0.2">
      <c r="A3471" s="1" t="s">
        <v>1272</v>
      </c>
      <c r="B3471" s="2" t="s">
        <v>4428</v>
      </c>
      <c r="C3471" s="2" t="s">
        <v>24</v>
      </c>
      <c r="D3471" s="4">
        <v>12600000</v>
      </c>
      <c r="E3471" s="2" t="s">
        <v>3438</v>
      </c>
      <c r="F3471" s="2">
        <v>66</v>
      </c>
      <c r="G3471" s="2">
        <v>34</v>
      </c>
      <c r="H3471" s="2" t="s">
        <v>19</v>
      </c>
      <c r="I3471" s="2">
        <f t="shared" si="108"/>
        <v>1</v>
      </c>
      <c r="J3471" s="2" t="str">
        <f t="shared" si="109"/>
        <v/>
      </c>
      <c r="K3471" s="2">
        <v>2008</v>
      </c>
      <c r="L3471" s="2" t="s">
        <v>49</v>
      </c>
    </row>
    <row r="3472" spans="1:12" x14ac:dyDescent="0.2">
      <c r="A3472" s="1" t="s">
        <v>308</v>
      </c>
      <c r="B3472" s="2" t="s">
        <v>4095</v>
      </c>
      <c r="C3472" s="2" t="s">
        <v>24</v>
      </c>
      <c r="D3472" s="4">
        <v>4800000</v>
      </c>
      <c r="E3472" s="2" t="s">
        <v>3438</v>
      </c>
      <c r="F3472" s="2">
        <v>66</v>
      </c>
      <c r="G3472" s="2">
        <v>34</v>
      </c>
      <c r="H3472" s="2" t="s">
        <v>19</v>
      </c>
      <c r="I3472" s="2">
        <f t="shared" si="108"/>
        <v>1</v>
      </c>
      <c r="J3472" s="2" t="str">
        <f t="shared" si="109"/>
        <v/>
      </c>
      <c r="K3472" s="2">
        <v>2014</v>
      </c>
      <c r="L3472" s="2" t="s">
        <v>21</v>
      </c>
    </row>
    <row r="3473" spans="1:12" x14ac:dyDescent="0.2">
      <c r="A3473" s="1" t="s">
        <v>217</v>
      </c>
      <c r="B3473" s="2" t="s">
        <v>3899</v>
      </c>
      <c r="C3473" s="2" t="s">
        <v>24</v>
      </c>
      <c r="D3473" s="4">
        <v>19700000</v>
      </c>
      <c r="E3473" s="2" t="s">
        <v>3438</v>
      </c>
      <c r="F3473" s="2">
        <v>66.05</v>
      </c>
      <c r="G3473" s="2">
        <v>33.950000000000003</v>
      </c>
      <c r="H3473" s="2" t="s">
        <v>19</v>
      </c>
      <c r="I3473" s="2">
        <f t="shared" si="108"/>
        <v>1</v>
      </c>
      <c r="J3473" s="2" t="str">
        <f t="shared" si="109"/>
        <v/>
      </c>
      <c r="K3473" s="2">
        <v>2016</v>
      </c>
      <c r="L3473" s="2" t="s">
        <v>21</v>
      </c>
    </row>
    <row r="3474" spans="1:12" x14ac:dyDescent="0.2">
      <c r="A3474" s="1" t="s">
        <v>242</v>
      </c>
      <c r="B3474" s="2" t="s">
        <v>494</v>
      </c>
      <c r="C3474" s="2" t="s">
        <v>15</v>
      </c>
      <c r="D3474" s="2" t="s">
        <v>3137</v>
      </c>
      <c r="E3474" s="2" t="s">
        <v>2175</v>
      </c>
      <c r="F3474" s="2">
        <v>66.099999999999994</v>
      </c>
      <c r="G3474" s="2">
        <v>33.9</v>
      </c>
      <c r="H3474" s="2" t="s">
        <v>19</v>
      </c>
      <c r="I3474" s="2">
        <f t="shared" si="108"/>
        <v>1</v>
      </c>
      <c r="J3474" s="2" t="str">
        <f t="shared" si="109"/>
        <v/>
      </c>
      <c r="K3474" s="2">
        <v>2001</v>
      </c>
      <c r="L3474" s="2" t="s">
        <v>36</v>
      </c>
    </row>
    <row r="3475" spans="1:12" x14ac:dyDescent="0.2">
      <c r="A3475" s="1" t="s">
        <v>391</v>
      </c>
      <c r="B3475" s="2" t="s">
        <v>5028</v>
      </c>
      <c r="C3475" s="2" t="s">
        <v>15</v>
      </c>
      <c r="D3475" s="2" t="s">
        <v>5479</v>
      </c>
      <c r="E3475" s="2" t="s">
        <v>4991</v>
      </c>
      <c r="F3475" s="2">
        <v>66.099999999999994</v>
      </c>
      <c r="G3475" s="2">
        <v>33.9</v>
      </c>
      <c r="H3475" s="2" t="s">
        <v>26</v>
      </c>
      <c r="I3475" s="2" t="str">
        <f t="shared" si="108"/>
        <v/>
      </c>
      <c r="J3475" s="2">
        <f t="shared" si="109"/>
        <v>1</v>
      </c>
      <c r="K3475" s="2">
        <v>2004</v>
      </c>
      <c r="L3475" s="2" t="s">
        <v>21</v>
      </c>
    </row>
    <row r="3476" spans="1:12" x14ac:dyDescent="0.2">
      <c r="A3476" s="1" t="s">
        <v>205</v>
      </c>
      <c r="B3476" s="2" t="s">
        <v>1632</v>
      </c>
      <c r="C3476" s="2" t="s">
        <v>42</v>
      </c>
      <c r="D3476" s="2" t="s">
        <v>1917</v>
      </c>
      <c r="E3476" s="2" t="s">
        <v>1811</v>
      </c>
      <c r="F3476" s="2">
        <v>66.099999999999994</v>
      </c>
      <c r="G3476" s="2">
        <v>33.9</v>
      </c>
      <c r="H3476" s="2" t="s">
        <v>26</v>
      </c>
      <c r="I3476" s="2" t="str">
        <f t="shared" si="108"/>
        <v/>
      </c>
      <c r="J3476" s="2">
        <f t="shared" si="109"/>
        <v>1</v>
      </c>
      <c r="K3476" s="2">
        <v>2000</v>
      </c>
      <c r="L3476" s="2" t="s">
        <v>21</v>
      </c>
    </row>
    <row r="3477" spans="1:12" x14ac:dyDescent="0.2">
      <c r="A3477" s="1" t="s">
        <v>87</v>
      </c>
      <c r="B3477" s="2" t="s">
        <v>5477</v>
      </c>
      <c r="C3477" s="2" t="s">
        <v>15</v>
      </c>
      <c r="D3477" s="2" t="s">
        <v>5537</v>
      </c>
      <c r="E3477" s="2" t="s">
        <v>4991</v>
      </c>
      <c r="F3477" s="2">
        <v>66.099999999999994</v>
      </c>
      <c r="G3477" s="2">
        <v>33.9</v>
      </c>
      <c r="H3477" s="2" t="s">
        <v>26</v>
      </c>
      <c r="I3477" s="2" t="str">
        <f t="shared" si="108"/>
        <v/>
      </c>
      <c r="J3477" s="2">
        <f t="shared" si="109"/>
        <v>1</v>
      </c>
      <c r="K3477" s="2">
        <v>2002</v>
      </c>
      <c r="L3477" s="2" t="s">
        <v>21</v>
      </c>
    </row>
    <row r="3478" spans="1:12" x14ac:dyDescent="0.2">
      <c r="A3478" s="1" t="s">
        <v>13</v>
      </c>
      <c r="B3478" s="2" t="s">
        <v>246</v>
      </c>
      <c r="C3478" s="2" t="s">
        <v>42</v>
      </c>
      <c r="D3478" s="2" t="s">
        <v>247</v>
      </c>
      <c r="E3478" s="2" t="s">
        <v>144</v>
      </c>
      <c r="F3478" s="2">
        <v>66.099999999999994</v>
      </c>
      <c r="G3478" s="2">
        <v>33.9</v>
      </c>
      <c r="H3478" s="2" t="s">
        <v>26</v>
      </c>
      <c r="I3478" s="2" t="str">
        <f t="shared" si="108"/>
        <v/>
      </c>
      <c r="J3478" s="2">
        <f t="shared" si="109"/>
        <v>1</v>
      </c>
      <c r="K3478" s="2">
        <v>2012</v>
      </c>
      <c r="L3478" s="2" t="s">
        <v>21</v>
      </c>
    </row>
    <row r="3479" spans="1:12" x14ac:dyDescent="0.2">
      <c r="A3479" s="1" t="s">
        <v>13</v>
      </c>
      <c r="B3479" s="2" t="s">
        <v>893</v>
      </c>
      <c r="C3479" s="2" t="s">
        <v>15</v>
      </c>
      <c r="D3479" s="2" t="s">
        <v>894</v>
      </c>
      <c r="E3479" s="2" t="s">
        <v>395</v>
      </c>
      <c r="F3479" s="2">
        <v>66.099999999999994</v>
      </c>
      <c r="G3479" s="2">
        <v>33.9</v>
      </c>
      <c r="H3479" s="2" t="s">
        <v>19</v>
      </c>
      <c r="I3479" s="2">
        <f t="shared" si="108"/>
        <v>1</v>
      </c>
      <c r="J3479" s="2" t="str">
        <f t="shared" si="109"/>
        <v/>
      </c>
      <c r="K3479" s="2">
        <v>2008</v>
      </c>
      <c r="L3479" s="2" t="s">
        <v>21</v>
      </c>
    </row>
    <row r="3480" spans="1:12" x14ac:dyDescent="0.2">
      <c r="A3480" s="1" t="s">
        <v>13</v>
      </c>
      <c r="B3480" s="2" t="s">
        <v>3460</v>
      </c>
      <c r="C3480" s="2" t="s">
        <v>24</v>
      </c>
      <c r="D3480" s="4">
        <v>3985000000</v>
      </c>
      <c r="E3480" s="2" t="s">
        <v>3438</v>
      </c>
      <c r="F3480" s="2">
        <v>66.099999999999994</v>
      </c>
      <c r="G3480" s="2">
        <v>33.9</v>
      </c>
      <c r="H3480" s="2" t="s">
        <v>19</v>
      </c>
      <c r="I3480" s="2">
        <f t="shared" si="108"/>
        <v>1</v>
      </c>
      <c r="J3480" s="2" t="str">
        <f t="shared" si="109"/>
        <v/>
      </c>
      <c r="K3480" s="2">
        <v>2005</v>
      </c>
      <c r="L3480" s="2" t="s">
        <v>77</v>
      </c>
    </row>
    <row r="3481" spans="1:12" x14ac:dyDescent="0.2">
      <c r="A3481" s="1" t="s">
        <v>13</v>
      </c>
      <c r="B3481" s="2" t="s">
        <v>4046</v>
      </c>
      <c r="C3481" s="2" t="s">
        <v>24</v>
      </c>
      <c r="D3481" s="4">
        <v>107000000</v>
      </c>
      <c r="E3481" s="2" t="s">
        <v>3438</v>
      </c>
      <c r="F3481" s="2">
        <v>66.099999999999994</v>
      </c>
      <c r="G3481" s="2">
        <v>33.9</v>
      </c>
      <c r="H3481" s="2" t="s">
        <v>26</v>
      </c>
      <c r="I3481" s="2" t="str">
        <f t="shared" si="108"/>
        <v/>
      </c>
      <c r="J3481" s="2">
        <f t="shared" si="109"/>
        <v>1</v>
      </c>
      <c r="K3481" s="2">
        <v>1998</v>
      </c>
      <c r="L3481" s="2" t="s">
        <v>21</v>
      </c>
    </row>
    <row r="3482" spans="1:12" x14ac:dyDescent="0.2">
      <c r="A3482" s="1" t="s">
        <v>66</v>
      </c>
      <c r="B3482" s="2" t="s">
        <v>1965</v>
      </c>
      <c r="C3482" s="2" t="s">
        <v>24</v>
      </c>
      <c r="D3482" s="2" t="s">
        <v>1966</v>
      </c>
      <c r="E3482" s="2" t="s">
        <v>1956</v>
      </c>
      <c r="F3482" s="2">
        <v>66.099999999999994</v>
      </c>
      <c r="G3482" s="2">
        <v>33.9</v>
      </c>
      <c r="H3482" s="2" t="s">
        <v>26</v>
      </c>
      <c r="I3482" s="2" t="str">
        <f t="shared" si="108"/>
        <v/>
      </c>
      <c r="J3482" s="2">
        <f t="shared" si="109"/>
        <v>1</v>
      </c>
      <c r="K3482" s="2">
        <v>1994</v>
      </c>
      <c r="L3482" s="2" t="s">
        <v>21</v>
      </c>
    </row>
    <row r="3483" spans="1:12" x14ac:dyDescent="0.2">
      <c r="A3483" s="1" t="s">
        <v>22</v>
      </c>
      <c r="B3483" s="2" t="s">
        <v>1547</v>
      </c>
      <c r="C3483" s="2" t="s">
        <v>1230</v>
      </c>
      <c r="D3483" s="2" t="s">
        <v>2065</v>
      </c>
      <c r="E3483" s="2" t="s">
        <v>1978</v>
      </c>
      <c r="F3483" s="2">
        <v>66.099999999999994</v>
      </c>
      <c r="G3483" s="2">
        <v>33.9</v>
      </c>
      <c r="H3483" s="2" t="s">
        <v>26</v>
      </c>
      <c r="I3483" s="2" t="str">
        <f t="shared" si="108"/>
        <v/>
      </c>
      <c r="J3483" s="2">
        <f t="shared" si="109"/>
        <v>1</v>
      </c>
      <c r="K3483" s="2">
        <v>1998</v>
      </c>
      <c r="L3483" s="2" t="s">
        <v>21</v>
      </c>
    </row>
    <row r="3484" spans="1:12" x14ac:dyDescent="0.2">
      <c r="A3484" s="1" t="s">
        <v>22</v>
      </c>
      <c r="B3484" s="2" t="s">
        <v>5701</v>
      </c>
      <c r="C3484" s="2" t="s">
        <v>24</v>
      </c>
      <c r="D3484" s="4">
        <v>500000000</v>
      </c>
      <c r="E3484" s="2" t="s">
        <v>5690</v>
      </c>
      <c r="F3484" s="2">
        <v>66.099999999999994</v>
      </c>
      <c r="G3484" s="2">
        <v>33.9</v>
      </c>
      <c r="H3484" s="2" t="s">
        <v>19</v>
      </c>
      <c r="I3484" s="2">
        <f t="shared" si="108"/>
        <v>1</v>
      </c>
      <c r="J3484" s="2" t="str">
        <f t="shared" si="109"/>
        <v/>
      </c>
      <c r="K3484" s="2">
        <v>2008</v>
      </c>
      <c r="L3484" s="2" t="s">
        <v>49</v>
      </c>
    </row>
    <row r="3485" spans="1:12" x14ac:dyDescent="0.2">
      <c r="A3485" s="1" t="s">
        <v>491</v>
      </c>
      <c r="B3485" s="2" t="s">
        <v>519</v>
      </c>
      <c r="C3485" s="2" t="s">
        <v>15</v>
      </c>
      <c r="D3485" s="2" t="s">
        <v>3325</v>
      </c>
      <c r="E3485" s="2" t="s">
        <v>3315</v>
      </c>
      <c r="F3485" s="2">
        <v>66.099999999999994</v>
      </c>
      <c r="G3485" s="2">
        <v>33.9</v>
      </c>
      <c r="H3485" s="2" t="s">
        <v>26</v>
      </c>
      <c r="I3485" s="2" t="str">
        <f t="shared" si="108"/>
        <v/>
      </c>
      <c r="J3485" s="2">
        <f t="shared" si="109"/>
        <v>1</v>
      </c>
      <c r="K3485" s="2">
        <v>2014</v>
      </c>
      <c r="L3485" s="2" t="s">
        <v>21</v>
      </c>
    </row>
    <row r="3486" spans="1:12" x14ac:dyDescent="0.2">
      <c r="A3486" s="1" t="s">
        <v>52</v>
      </c>
      <c r="B3486" s="2" t="s">
        <v>3592</v>
      </c>
      <c r="C3486" s="2" t="s">
        <v>15</v>
      </c>
      <c r="D3486" s="2" t="s">
        <v>4580</v>
      </c>
      <c r="E3486" s="2" t="s">
        <v>3438</v>
      </c>
      <c r="F3486" s="2">
        <v>66.099999999999994</v>
      </c>
      <c r="G3486" s="2">
        <v>33.9</v>
      </c>
      <c r="H3486" s="2" t="s">
        <v>26</v>
      </c>
      <c r="I3486" s="2" t="str">
        <f t="shared" si="108"/>
        <v/>
      </c>
      <c r="J3486" s="2">
        <f t="shared" si="109"/>
        <v>1</v>
      </c>
      <c r="K3486" s="2">
        <v>2004</v>
      </c>
      <c r="L3486" s="2" t="s">
        <v>21</v>
      </c>
    </row>
    <row r="3487" spans="1:12" x14ac:dyDescent="0.2">
      <c r="A3487" s="1" t="s">
        <v>100</v>
      </c>
      <c r="B3487" s="2" t="s">
        <v>5358</v>
      </c>
      <c r="C3487" s="2" t="s">
        <v>15</v>
      </c>
      <c r="D3487" s="2" t="s">
        <v>5359</v>
      </c>
      <c r="E3487" s="2" t="s">
        <v>4991</v>
      </c>
      <c r="F3487" s="2">
        <v>66.099999999999994</v>
      </c>
      <c r="G3487" s="2">
        <v>33.9</v>
      </c>
      <c r="H3487" s="2" t="s">
        <v>26</v>
      </c>
      <c r="I3487" s="2" t="str">
        <f t="shared" si="108"/>
        <v/>
      </c>
      <c r="J3487" s="2">
        <f t="shared" si="109"/>
        <v>1</v>
      </c>
      <c r="K3487" s="2">
        <v>2010</v>
      </c>
      <c r="L3487" s="2" t="s">
        <v>21</v>
      </c>
    </row>
    <row r="3488" spans="1:12" x14ac:dyDescent="0.2">
      <c r="A3488" s="1" t="s">
        <v>108</v>
      </c>
      <c r="B3488" s="2" t="s">
        <v>802</v>
      </c>
      <c r="C3488" s="2" t="s">
        <v>15</v>
      </c>
      <c r="D3488" s="2" t="s">
        <v>1149</v>
      </c>
      <c r="E3488" s="2" t="s">
        <v>395</v>
      </c>
      <c r="F3488" s="2">
        <v>66.099999999999994</v>
      </c>
      <c r="G3488" s="2">
        <v>33.9</v>
      </c>
      <c r="H3488" s="2" t="s">
        <v>19</v>
      </c>
      <c r="I3488" s="2">
        <f t="shared" si="108"/>
        <v>1</v>
      </c>
      <c r="J3488" s="2" t="str">
        <f t="shared" si="109"/>
        <v/>
      </c>
      <c r="K3488" s="2">
        <v>2002</v>
      </c>
      <c r="L3488" s="2" t="s">
        <v>21</v>
      </c>
    </row>
    <row r="3489" spans="1:12" x14ac:dyDescent="0.2">
      <c r="A3489" s="1" t="s">
        <v>108</v>
      </c>
      <c r="B3489" s="2" t="s">
        <v>4308</v>
      </c>
      <c r="C3489" s="2" t="s">
        <v>24</v>
      </c>
      <c r="D3489" s="4">
        <v>5100000</v>
      </c>
      <c r="E3489" s="2" t="s">
        <v>3438</v>
      </c>
      <c r="F3489" s="2">
        <v>66.099999999999994</v>
      </c>
      <c r="G3489" s="2">
        <v>33.9</v>
      </c>
      <c r="H3489" s="2" t="s">
        <v>19</v>
      </c>
      <c r="I3489" s="2">
        <f t="shared" si="108"/>
        <v>1</v>
      </c>
      <c r="J3489" s="2" t="str">
        <f t="shared" si="109"/>
        <v/>
      </c>
      <c r="K3489" s="2">
        <v>2010</v>
      </c>
      <c r="L3489" s="2" t="s">
        <v>21</v>
      </c>
    </row>
    <row r="3490" spans="1:12" x14ac:dyDescent="0.2">
      <c r="A3490" s="1" t="s">
        <v>108</v>
      </c>
      <c r="B3490" s="2" t="s">
        <v>5155</v>
      </c>
      <c r="C3490" s="2" t="s">
        <v>15</v>
      </c>
      <c r="D3490" s="2" t="s">
        <v>5665</v>
      </c>
      <c r="E3490" s="2" t="s">
        <v>4991</v>
      </c>
      <c r="F3490" s="2">
        <v>66.099999999999994</v>
      </c>
      <c r="G3490" s="2">
        <v>33.9</v>
      </c>
      <c r="H3490" s="2" t="s">
        <v>26</v>
      </c>
      <c r="I3490" s="2" t="str">
        <f t="shared" si="108"/>
        <v/>
      </c>
      <c r="J3490" s="2">
        <f t="shared" si="109"/>
        <v>1</v>
      </c>
      <c r="K3490" s="2">
        <v>1998</v>
      </c>
      <c r="L3490" s="2" t="s">
        <v>49</v>
      </c>
    </row>
    <row r="3491" spans="1:12" x14ac:dyDescent="0.2">
      <c r="A3491" s="1" t="s">
        <v>672</v>
      </c>
      <c r="B3491" s="2" t="s">
        <v>4681</v>
      </c>
      <c r="C3491" s="2" t="s">
        <v>24</v>
      </c>
      <c r="D3491" s="4">
        <v>3600000</v>
      </c>
      <c r="E3491" s="2" t="s">
        <v>3438</v>
      </c>
      <c r="F3491" s="2">
        <v>66.099999999999994</v>
      </c>
      <c r="G3491" s="2">
        <v>33.9</v>
      </c>
      <c r="H3491" s="2" t="s">
        <v>26</v>
      </c>
      <c r="I3491" s="2" t="str">
        <f t="shared" si="108"/>
        <v/>
      </c>
      <c r="J3491" s="2">
        <f t="shared" si="109"/>
        <v>1</v>
      </c>
      <c r="K3491" s="2">
        <v>2003</v>
      </c>
      <c r="L3491" s="2" t="s">
        <v>36</v>
      </c>
    </row>
    <row r="3492" spans="1:12" x14ac:dyDescent="0.2">
      <c r="A3492" s="1" t="s">
        <v>205</v>
      </c>
      <c r="B3492" s="2" t="s">
        <v>502</v>
      </c>
      <c r="C3492" s="2" t="s">
        <v>15</v>
      </c>
      <c r="D3492" s="2" t="s">
        <v>2602</v>
      </c>
      <c r="E3492" s="2" t="s">
        <v>2175</v>
      </c>
      <c r="F3492" s="2">
        <v>66.11</v>
      </c>
      <c r="G3492" s="2">
        <v>33.89</v>
      </c>
      <c r="H3492" s="2" t="s">
        <v>19</v>
      </c>
      <c r="I3492" s="2">
        <f t="shared" si="108"/>
        <v>1</v>
      </c>
      <c r="J3492" s="2" t="str">
        <f t="shared" si="109"/>
        <v/>
      </c>
      <c r="K3492" s="2">
        <v>2018</v>
      </c>
      <c r="L3492" s="2" t="s">
        <v>21</v>
      </c>
    </row>
    <row r="3493" spans="1:12" x14ac:dyDescent="0.2">
      <c r="A3493" s="1" t="s">
        <v>22</v>
      </c>
      <c r="B3493" s="2" t="s">
        <v>5255</v>
      </c>
      <c r="C3493" s="2" t="s">
        <v>15</v>
      </c>
      <c r="D3493" s="2" t="s">
        <v>5256</v>
      </c>
      <c r="E3493" s="2" t="s">
        <v>4991</v>
      </c>
      <c r="F3493" s="2">
        <v>66.13</v>
      </c>
      <c r="G3493" s="2">
        <v>33.869999999999997</v>
      </c>
      <c r="H3493" s="2" t="s">
        <v>26</v>
      </c>
      <c r="I3493" s="2" t="str">
        <f t="shared" si="108"/>
        <v/>
      </c>
      <c r="J3493" s="2">
        <f t="shared" si="109"/>
        <v>1</v>
      </c>
      <c r="K3493" s="2">
        <v>2015</v>
      </c>
      <c r="L3493" s="2" t="s">
        <v>36</v>
      </c>
    </row>
    <row r="3494" spans="1:12" x14ac:dyDescent="0.2">
      <c r="A3494" s="1" t="s">
        <v>223</v>
      </c>
      <c r="B3494" s="2" t="s">
        <v>5095</v>
      </c>
      <c r="C3494" s="2" t="s">
        <v>15</v>
      </c>
      <c r="D3494" s="2" t="s">
        <v>5096</v>
      </c>
      <c r="E3494" s="2" t="s">
        <v>4991</v>
      </c>
      <c r="F3494" s="2">
        <v>66.14</v>
      </c>
      <c r="G3494" s="2">
        <v>33.86</v>
      </c>
      <c r="H3494" s="2" t="s">
        <v>26</v>
      </c>
      <c r="I3494" s="2" t="str">
        <f t="shared" si="108"/>
        <v/>
      </c>
      <c r="J3494" s="2">
        <f t="shared" si="109"/>
        <v>1</v>
      </c>
      <c r="K3494" s="2">
        <v>2020</v>
      </c>
      <c r="L3494" s="2" t="s">
        <v>49</v>
      </c>
    </row>
    <row r="3495" spans="1:12" x14ac:dyDescent="0.2">
      <c r="A3495" s="1" t="s">
        <v>308</v>
      </c>
      <c r="B3495" s="2" t="s">
        <v>3767</v>
      </c>
      <c r="C3495" s="2" t="s">
        <v>24</v>
      </c>
      <c r="D3495" s="2">
        <v>4000000</v>
      </c>
      <c r="E3495" s="2" t="s">
        <v>3438</v>
      </c>
      <c r="F3495" s="2">
        <v>66.14</v>
      </c>
      <c r="G3495" s="2">
        <v>33.86</v>
      </c>
      <c r="H3495" s="2" t="s">
        <v>19</v>
      </c>
      <c r="I3495" s="2">
        <f t="shared" si="108"/>
        <v>1</v>
      </c>
      <c r="J3495" s="2" t="str">
        <f t="shared" si="109"/>
        <v/>
      </c>
      <c r="K3495" s="2">
        <v>2018</v>
      </c>
      <c r="L3495" s="2" t="s">
        <v>21</v>
      </c>
    </row>
    <row r="3496" spans="1:12" x14ac:dyDescent="0.2">
      <c r="A3496" s="1" t="s">
        <v>108</v>
      </c>
      <c r="B3496" s="2" t="s">
        <v>3972</v>
      </c>
      <c r="C3496" s="2" t="s">
        <v>24</v>
      </c>
      <c r="D3496" s="4">
        <v>67000000</v>
      </c>
      <c r="E3496" s="2" t="s">
        <v>3438</v>
      </c>
      <c r="F3496" s="2">
        <v>66.150000000000006</v>
      </c>
      <c r="G3496" s="2">
        <v>33.85</v>
      </c>
      <c r="H3496" s="2" t="s">
        <v>19</v>
      </c>
      <c r="I3496" s="2">
        <f t="shared" si="108"/>
        <v>1</v>
      </c>
      <c r="J3496" s="2" t="str">
        <f t="shared" si="109"/>
        <v/>
      </c>
      <c r="K3496" s="2">
        <v>2016</v>
      </c>
      <c r="L3496" s="2" t="s">
        <v>21</v>
      </c>
    </row>
    <row r="3497" spans="1:12" x14ac:dyDescent="0.2">
      <c r="A3497" s="1" t="s">
        <v>22</v>
      </c>
      <c r="B3497" s="2" t="s">
        <v>3505</v>
      </c>
      <c r="C3497" s="2" t="s">
        <v>24</v>
      </c>
      <c r="D3497" s="2">
        <v>20000000</v>
      </c>
      <c r="E3497" s="2" t="s">
        <v>3438</v>
      </c>
      <c r="F3497" s="2">
        <v>66.16</v>
      </c>
      <c r="G3497" s="2">
        <v>33.840000000000003</v>
      </c>
      <c r="H3497" s="2" t="s">
        <v>19</v>
      </c>
      <c r="I3497" s="2">
        <f t="shared" si="108"/>
        <v>1</v>
      </c>
      <c r="J3497" s="2" t="str">
        <f t="shared" si="109"/>
        <v/>
      </c>
      <c r="K3497" s="2">
        <v>2018</v>
      </c>
      <c r="L3497" s="2" t="s">
        <v>21</v>
      </c>
    </row>
    <row r="3498" spans="1:12" x14ac:dyDescent="0.2">
      <c r="A3498" s="1" t="s">
        <v>329</v>
      </c>
      <c r="B3498" s="2" t="s">
        <v>3641</v>
      </c>
      <c r="C3498" s="2" t="s">
        <v>24</v>
      </c>
      <c r="D3498" s="4">
        <v>20000000</v>
      </c>
      <c r="E3498" s="2" t="s">
        <v>3438</v>
      </c>
      <c r="F3498" s="2">
        <v>66.16</v>
      </c>
      <c r="G3498" s="2">
        <v>33.840000000000003</v>
      </c>
      <c r="H3498" s="2" t="s">
        <v>26</v>
      </c>
      <c r="I3498" s="2" t="str">
        <f t="shared" si="108"/>
        <v/>
      </c>
      <c r="J3498" s="2">
        <f t="shared" si="109"/>
        <v>1</v>
      </c>
      <c r="K3498" s="2">
        <v>2016</v>
      </c>
      <c r="L3498" s="2" t="s">
        <v>21</v>
      </c>
    </row>
    <row r="3499" spans="1:12" x14ac:dyDescent="0.2">
      <c r="A3499" s="1" t="s">
        <v>280</v>
      </c>
      <c r="B3499" s="2" t="s">
        <v>1334</v>
      </c>
      <c r="C3499" s="2" t="s">
        <v>15</v>
      </c>
      <c r="D3499" s="2" t="s">
        <v>5018</v>
      </c>
      <c r="E3499" s="2" t="s">
        <v>4991</v>
      </c>
      <c r="F3499" s="2">
        <v>66.17</v>
      </c>
      <c r="G3499" s="2">
        <v>33.83</v>
      </c>
      <c r="H3499" s="2" t="s">
        <v>26</v>
      </c>
      <c r="I3499" s="2" t="str">
        <f t="shared" si="108"/>
        <v/>
      </c>
      <c r="J3499" s="2">
        <f t="shared" si="109"/>
        <v>1</v>
      </c>
      <c r="K3499" s="2">
        <v>2020</v>
      </c>
      <c r="L3499" s="2" t="s">
        <v>21</v>
      </c>
    </row>
    <row r="3500" spans="1:12" x14ac:dyDescent="0.2">
      <c r="A3500" s="1" t="s">
        <v>217</v>
      </c>
      <c r="B3500" s="2" t="s">
        <v>3551</v>
      </c>
      <c r="C3500" s="2" t="s">
        <v>15</v>
      </c>
      <c r="D3500" s="2" t="s">
        <v>3867</v>
      </c>
      <c r="E3500" s="2" t="s">
        <v>3438</v>
      </c>
      <c r="F3500" s="2">
        <v>66.17</v>
      </c>
      <c r="G3500" s="2">
        <v>33.83</v>
      </c>
      <c r="H3500" s="2" t="s">
        <v>26</v>
      </c>
      <c r="I3500" s="2" t="str">
        <f t="shared" si="108"/>
        <v/>
      </c>
      <c r="J3500" s="2">
        <f t="shared" si="109"/>
        <v>1</v>
      </c>
      <c r="K3500" s="2">
        <v>2016</v>
      </c>
      <c r="L3500" s="2" t="s">
        <v>21</v>
      </c>
    </row>
    <row r="3501" spans="1:12" x14ac:dyDescent="0.2">
      <c r="A3501" s="1" t="s">
        <v>52</v>
      </c>
      <c r="B3501" s="2" t="s">
        <v>5313</v>
      </c>
      <c r="C3501" s="2" t="s">
        <v>15</v>
      </c>
      <c r="D3501" s="2" t="s">
        <v>5348</v>
      </c>
      <c r="E3501" s="2" t="s">
        <v>4991</v>
      </c>
      <c r="F3501" s="2">
        <v>66.180000000000007</v>
      </c>
      <c r="G3501" s="2">
        <v>33.82</v>
      </c>
      <c r="H3501" s="2" t="s">
        <v>26</v>
      </c>
      <c r="I3501" s="2" t="str">
        <f t="shared" si="108"/>
        <v/>
      </c>
      <c r="J3501" s="2">
        <f t="shared" si="109"/>
        <v>1</v>
      </c>
      <c r="K3501" s="2">
        <v>2011</v>
      </c>
      <c r="L3501" s="2" t="s">
        <v>36</v>
      </c>
    </row>
    <row r="3502" spans="1:12" x14ac:dyDescent="0.2">
      <c r="A3502" s="1" t="s">
        <v>205</v>
      </c>
      <c r="B3502" s="2" t="s">
        <v>5739</v>
      </c>
      <c r="C3502" s="2" t="s">
        <v>15</v>
      </c>
      <c r="D3502" s="2" t="s">
        <v>5741</v>
      </c>
      <c r="E3502" s="2" t="s">
        <v>5690</v>
      </c>
      <c r="F3502" s="2">
        <v>66.2</v>
      </c>
      <c r="G3502" s="2">
        <v>33.799999999999997</v>
      </c>
      <c r="H3502" s="2" t="s">
        <v>26</v>
      </c>
      <c r="I3502" s="2" t="str">
        <f t="shared" si="108"/>
        <v/>
      </c>
      <c r="J3502" s="2">
        <f t="shared" si="109"/>
        <v>1</v>
      </c>
      <c r="K3502" s="2">
        <v>2012</v>
      </c>
      <c r="L3502" s="2" t="s">
        <v>21</v>
      </c>
    </row>
    <row r="3503" spans="1:12" x14ac:dyDescent="0.2">
      <c r="A3503" s="1" t="s">
        <v>122</v>
      </c>
      <c r="B3503" s="2" t="s">
        <v>356</v>
      </c>
      <c r="C3503" s="2" t="s">
        <v>15</v>
      </c>
      <c r="D3503" s="2" t="s">
        <v>357</v>
      </c>
      <c r="E3503" s="2" t="s">
        <v>144</v>
      </c>
      <c r="F3503" s="2">
        <v>66.2</v>
      </c>
      <c r="G3503" s="2">
        <v>33.799999999999997</v>
      </c>
      <c r="H3503" s="2" t="s">
        <v>26</v>
      </c>
      <c r="I3503" s="2" t="str">
        <f t="shared" si="108"/>
        <v/>
      </c>
      <c r="J3503" s="2">
        <f t="shared" si="109"/>
        <v>1</v>
      </c>
      <c r="K3503" s="2">
        <v>2001</v>
      </c>
      <c r="L3503" s="2" t="s">
        <v>36</v>
      </c>
    </row>
    <row r="3504" spans="1:12" x14ac:dyDescent="0.2">
      <c r="A3504" s="1" t="s">
        <v>60</v>
      </c>
      <c r="B3504" s="2" t="s">
        <v>3625</v>
      </c>
      <c r="C3504" s="2" t="s">
        <v>24</v>
      </c>
      <c r="D3504" s="4">
        <v>9200000</v>
      </c>
      <c r="E3504" s="2" t="s">
        <v>3438</v>
      </c>
      <c r="F3504" s="2">
        <v>66.2</v>
      </c>
      <c r="G3504" s="2">
        <v>33.799999999999997</v>
      </c>
      <c r="H3504" s="2" t="s">
        <v>26</v>
      </c>
      <c r="I3504" s="2" t="str">
        <f t="shared" si="108"/>
        <v/>
      </c>
      <c r="J3504" s="2">
        <f t="shared" si="109"/>
        <v>1</v>
      </c>
      <c r="K3504" s="2">
        <v>1998</v>
      </c>
      <c r="L3504" s="2" t="s">
        <v>49</v>
      </c>
    </row>
    <row r="3505" spans="1:12" x14ac:dyDescent="0.2">
      <c r="A3505" s="1" t="s">
        <v>66</v>
      </c>
      <c r="B3505" s="2" t="s">
        <v>4886</v>
      </c>
      <c r="C3505" s="2" t="s">
        <v>15</v>
      </c>
      <c r="D3505" s="2" t="s">
        <v>5360</v>
      </c>
      <c r="E3505" s="2" t="s">
        <v>4991</v>
      </c>
      <c r="F3505" s="2">
        <v>66.2</v>
      </c>
      <c r="G3505" s="2">
        <v>33.799999999999997</v>
      </c>
      <c r="H3505" s="2" t="s">
        <v>26</v>
      </c>
      <c r="I3505" s="2" t="str">
        <f t="shared" si="108"/>
        <v/>
      </c>
      <c r="J3505" s="2">
        <f t="shared" si="109"/>
        <v>1</v>
      </c>
      <c r="K3505" s="2">
        <v>2010</v>
      </c>
      <c r="L3505" s="2" t="s">
        <v>21</v>
      </c>
    </row>
    <row r="3506" spans="1:12" x14ac:dyDescent="0.2">
      <c r="A3506" s="1" t="s">
        <v>22</v>
      </c>
      <c r="B3506" s="2" t="s">
        <v>1606</v>
      </c>
      <c r="C3506" s="2" t="s">
        <v>15</v>
      </c>
      <c r="D3506" s="2" t="s">
        <v>1622</v>
      </c>
      <c r="E3506" s="2" t="s">
        <v>1601</v>
      </c>
      <c r="F3506" s="2">
        <v>66.2</v>
      </c>
      <c r="G3506" s="2">
        <v>33.799999999999997</v>
      </c>
      <c r="H3506" s="2" t="s">
        <v>26</v>
      </c>
      <c r="I3506" s="2" t="str">
        <f t="shared" si="108"/>
        <v/>
      </c>
      <c r="J3506" s="2">
        <f t="shared" si="109"/>
        <v>1</v>
      </c>
      <c r="K3506" s="2">
        <v>1996</v>
      </c>
      <c r="L3506" s="2" t="s">
        <v>21</v>
      </c>
    </row>
    <row r="3507" spans="1:12" x14ac:dyDescent="0.2">
      <c r="A3507" s="1" t="s">
        <v>22</v>
      </c>
      <c r="B3507" s="2" t="s">
        <v>5736</v>
      </c>
      <c r="C3507" s="2" t="s">
        <v>24</v>
      </c>
      <c r="D3507" s="4">
        <v>19000000</v>
      </c>
      <c r="E3507" s="2" t="s">
        <v>5690</v>
      </c>
      <c r="F3507" s="2">
        <v>66.2</v>
      </c>
      <c r="G3507" s="2">
        <v>33.799999999999997</v>
      </c>
      <c r="H3507" s="2" t="s">
        <v>26</v>
      </c>
      <c r="I3507" s="2" t="str">
        <f t="shared" si="108"/>
        <v/>
      </c>
      <c r="J3507" s="2">
        <f t="shared" si="109"/>
        <v>1</v>
      </c>
      <c r="K3507" s="2">
        <v>1998</v>
      </c>
      <c r="L3507" s="2" t="s">
        <v>49</v>
      </c>
    </row>
    <row r="3508" spans="1:12" x14ac:dyDescent="0.2">
      <c r="A3508" s="1" t="s">
        <v>296</v>
      </c>
      <c r="B3508" s="2" t="s">
        <v>778</v>
      </c>
      <c r="C3508" s="2" t="s">
        <v>15</v>
      </c>
      <c r="D3508" s="2" t="s">
        <v>1217</v>
      </c>
      <c r="E3508" s="2" t="s">
        <v>395</v>
      </c>
      <c r="F3508" s="2">
        <v>66.2</v>
      </c>
      <c r="G3508" s="2">
        <v>33.799999999999997</v>
      </c>
      <c r="H3508" s="2" t="s">
        <v>19</v>
      </c>
      <c r="I3508" s="2">
        <f t="shared" si="108"/>
        <v>1</v>
      </c>
      <c r="J3508" s="2" t="str">
        <f t="shared" si="109"/>
        <v/>
      </c>
      <c r="K3508" s="2">
        <v>2002</v>
      </c>
      <c r="L3508" s="2" t="s">
        <v>49</v>
      </c>
    </row>
    <row r="3509" spans="1:12" x14ac:dyDescent="0.2">
      <c r="A3509" s="1" t="s">
        <v>116</v>
      </c>
      <c r="B3509" s="2" t="s">
        <v>5311</v>
      </c>
      <c r="C3509" s="2" t="s">
        <v>15</v>
      </c>
      <c r="D3509" s="2" t="s">
        <v>5568</v>
      </c>
      <c r="E3509" s="2" t="s">
        <v>4991</v>
      </c>
      <c r="F3509" s="2">
        <v>66.2</v>
      </c>
      <c r="G3509" s="2">
        <v>33.799999999999997</v>
      </c>
      <c r="H3509" s="2" t="s">
        <v>26</v>
      </c>
      <c r="I3509" s="2" t="str">
        <f t="shared" si="108"/>
        <v/>
      </c>
      <c r="J3509" s="2">
        <f t="shared" si="109"/>
        <v>1</v>
      </c>
      <c r="K3509" s="2">
        <v>2002</v>
      </c>
      <c r="L3509" s="2" t="s">
        <v>21</v>
      </c>
    </row>
    <row r="3510" spans="1:12" x14ac:dyDescent="0.2">
      <c r="A3510" s="1" t="s">
        <v>363</v>
      </c>
      <c r="B3510" s="2" t="s">
        <v>972</v>
      </c>
      <c r="C3510" s="2" t="s">
        <v>15</v>
      </c>
      <c r="D3510" s="2" t="s">
        <v>5528</v>
      </c>
      <c r="E3510" s="2" t="s">
        <v>4991</v>
      </c>
      <c r="F3510" s="2">
        <v>66.2</v>
      </c>
      <c r="G3510" s="2">
        <v>33.799999999999997</v>
      </c>
      <c r="H3510" s="2" t="s">
        <v>26</v>
      </c>
      <c r="I3510" s="2" t="str">
        <f t="shared" si="108"/>
        <v/>
      </c>
      <c r="J3510" s="2">
        <f t="shared" si="109"/>
        <v>1</v>
      </c>
      <c r="K3510" s="2">
        <v>2002</v>
      </c>
      <c r="L3510" s="2" t="s">
        <v>21</v>
      </c>
    </row>
    <row r="3511" spans="1:12" x14ac:dyDescent="0.2">
      <c r="A3511" s="1" t="s">
        <v>79</v>
      </c>
      <c r="B3511" s="2" t="s">
        <v>5575</v>
      </c>
      <c r="C3511" s="2" t="s">
        <v>15</v>
      </c>
      <c r="D3511" s="2" t="s">
        <v>5576</v>
      </c>
      <c r="E3511" s="2" t="s">
        <v>4991</v>
      </c>
      <c r="F3511" s="2">
        <v>66.2</v>
      </c>
      <c r="G3511" s="2">
        <v>33.799999999999997</v>
      </c>
      <c r="H3511" s="2" t="s">
        <v>26</v>
      </c>
      <c r="I3511" s="2" t="str">
        <f t="shared" si="108"/>
        <v/>
      </c>
      <c r="J3511" s="2">
        <f t="shared" si="109"/>
        <v>1</v>
      </c>
      <c r="K3511" s="2">
        <v>2002</v>
      </c>
      <c r="L3511" s="2" t="s">
        <v>21</v>
      </c>
    </row>
    <row r="3512" spans="1:12" x14ac:dyDescent="0.2">
      <c r="A3512" s="1" t="s">
        <v>91</v>
      </c>
      <c r="B3512" s="2" t="s">
        <v>765</v>
      </c>
      <c r="C3512" s="2" t="s">
        <v>15</v>
      </c>
      <c r="D3512" s="2" t="s">
        <v>1196</v>
      </c>
      <c r="E3512" s="2" t="s">
        <v>395</v>
      </c>
      <c r="F3512" s="2">
        <v>66.2</v>
      </c>
      <c r="G3512" s="2">
        <v>33.799999999999997</v>
      </c>
      <c r="H3512" s="2" t="s">
        <v>19</v>
      </c>
      <c r="I3512" s="2">
        <f t="shared" si="108"/>
        <v>1</v>
      </c>
      <c r="J3512" s="2" t="str">
        <f t="shared" si="109"/>
        <v/>
      </c>
      <c r="K3512" s="2">
        <v>2002</v>
      </c>
      <c r="L3512" s="2" t="s">
        <v>21</v>
      </c>
    </row>
    <row r="3513" spans="1:12" x14ac:dyDescent="0.2">
      <c r="A3513" s="1" t="s">
        <v>91</v>
      </c>
      <c r="B3513" s="2" t="s">
        <v>4267</v>
      </c>
      <c r="C3513" s="2" t="s">
        <v>24</v>
      </c>
      <c r="D3513" s="4">
        <v>388000000</v>
      </c>
      <c r="E3513" s="2" t="s">
        <v>5690</v>
      </c>
      <c r="F3513" s="2">
        <v>66.2</v>
      </c>
      <c r="G3513" s="2">
        <v>33.799999999999997</v>
      </c>
      <c r="H3513" s="2" t="s">
        <v>19</v>
      </c>
      <c r="I3513" s="2">
        <f t="shared" si="108"/>
        <v>1</v>
      </c>
      <c r="J3513" s="2" t="str">
        <f t="shared" si="109"/>
        <v/>
      </c>
      <c r="K3513" s="2">
        <v>2014</v>
      </c>
      <c r="L3513" s="2" t="s">
        <v>21</v>
      </c>
    </row>
    <row r="3514" spans="1:12" x14ac:dyDescent="0.2">
      <c r="A3514" s="1" t="s">
        <v>269</v>
      </c>
      <c r="B3514" s="2" t="s">
        <v>1493</v>
      </c>
      <c r="C3514" s="2" t="s">
        <v>15</v>
      </c>
      <c r="D3514" s="2" t="s">
        <v>1494</v>
      </c>
      <c r="E3514" s="2" t="s">
        <v>1474</v>
      </c>
      <c r="F3514" s="2">
        <v>66.2</v>
      </c>
      <c r="G3514" s="2">
        <v>33.799999999999997</v>
      </c>
      <c r="H3514" s="2" t="s">
        <v>26</v>
      </c>
      <c r="I3514" s="2" t="str">
        <f t="shared" si="108"/>
        <v/>
      </c>
      <c r="J3514" s="2">
        <f t="shared" si="109"/>
        <v>1</v>
      </c>
      <c r="K3514" s="2">
        <v>2012</v>
      </c>
      <c r="L3514" s="2" t="s">
        <v>21</v>
      </c>
    </row>
    <row r="3515" spans="1:12" x14ac:dyDescent="0.2">
      <c r="A3515" s="1" t="s">
        <v>52</v>
      </c>
      <c r="B3515" s="2" t="s">
        <v>2143</v>
      </c>
      <c r="C3515" s="2" t="s">
        <v>15</v>
      </c>
      <c r="D3515" s="2" t="s">
        <v>4577</v>
      </c>
      <c r="E3515" s="2" t="s">
        <v>3438</v>
      </c>
      <c r="F3515" s="2">
        <v>66.2</v>
      </c>
      <c r="G3515" s="2">
        <v>33.799999999999997</v>
      </c>
      <c r="H3515" s="2" t="s">
        <v>26</v>
      </c>
      <c r="I3515" s="2" t="str">
        <f t="shared" si="108"/>
        <v/>
      </c>
      <c r="J3515" s="2">
        <f t="shared" si="109"/>
        <v>1</v>
      </c>
      <c r="K3515" s="2">
        <v>2004</v>
      </c>
      <c r="L3515" s="2" t="s">
        <v>21</v>
      </c>
    </row>
    <row r="3516" spans="1:12" x14ac:dyDescent="0.2">
      <c r="A3516" s="1" t="s">
        <v>52</v>
      </c>
      <c r="B3516" s="2" t="s">
        <v>2143</v>
      </c>
      <c r="C3516" s="2" t="s">
        <v>24</v>
      </c>
      <c r="D3516" s="4">
        <v>220000000</v>
      </c>
      <c r="E3516" s="2" t="s">
        <v>3438</v>
      </c>
      <c r="F3516" s="2">
        <v>66.3</v>
      </c>
      <c r="G3516" s="2">
        <v>33.799999999999997</v>
      </c>
      <c r="H3516" s="2" t="s">
        <v>19</v>
      </c>
      <c r="I3516" s="2">
        <f t="shared" si="108"/>
        <v>1</v>
      </c>
      <c r="J3516" s="2" t="str">
        <f t="shared" si="109"/>
        <v/>
      </c>
      <c r="K3516" s="2">
        <v>2012</v>
      </c>
      <c r="L3516" s="2" t="s">
        <v>49</v>
      </c>
    </row>
    <row r="3517" spans="1:12" x14ac:dyDescent="0.2">
      <c r="A3517" s="1" t="s">
        <v>108</v>
      </c>
      <c r="B3517" s="2" t="s">
        <v>4981</v>
      </c>
      <c r="C3517" s="2" t="s">
        <v>1230</v>
      </c>
      <c r="D3517" s="2" t="s">
        <v>4983</v>
      </c>
      <c r="E3517" s="2" t="s">
        <v>4963</v>
      </c>
      <c r="F3517" s="2">
        <v>66.2</v>
      </c>
      <c r="G3517" s="2">
        <v>33.799999999999997</v>
      </c>
      <c r="H3517" s="2" t="s">
        <v>19</v>
      </c>
      <c r="I3517" s="2">
        <f t="shared" si="108"/>
        <v>1</v>
      </c>
      <c r="J3517" s="2" t="str">
        <f t="shared" si="109"/>
        <v/>
      </c>
      <c r="K3517" s="2">
        <v>1996</v>
      </c>
      <c r="L3517" s="2" t="s">
        <v>21</v>
      </c>
    </row>
    <row r="3518" spans="1:12" x14ac:dyDescent="0.2">
      <c r="A3518" s="1" t="s">
        <v>242</v>
      </c>
      <c r="B3518" s="2" t="s">
        <v>684</v>
      </c>
      <c r="C3518" s="2" t="s">
        <v>15</v>
      </c>
      <c r="D3518" s="2" t="s">
        <v>2649</v>
      </c>
      <c r="E3518" s="2" t="s">
        <v>2175</v>
      </c>
      <c r="F3518" s="2">
        <v>66.209999999999994</v>
      </c>
      <c r="G3518" s="2">
        <v>33.79</v>
      </c>
      <c r="H3518" s="2" t="s">
        <v>26</v>
      </c>
      <c r="I3518" s="2" t="str">
        <f t="shared" si="108"/>
        <v/>
      </c>
      <c r="J3518" s="2">
        <f t="shared" si="109"/>
        <v>1</v>
      </c>
      <c r="K3518" s="2">
        <v>2018</v>
      </c>
      <c r="L3518" s="2" t="s">
        <v>49</v>
      </c>
    </row>
    <row r="3519" spans="1:12" x14ac:dyDescent="0.2">
      <c r="A3519" s="1" t="s">
        <v>177</v>
      </c>
      <c r="B3519" s="2" t="s">
        <v>3809</v>
      </c>
      <c r="C3519" s="2" t="s">
        <v>24</v>
      </c>
      <c r="D3519" s="2">
        <v>5600000</v>
      </c>
      <c r="E3519" s="2" t="s">
        <v>3438</v>
      </c>
      <c r="F3519" s="2">
        <v>66.209999999999994</v>
      </c>
      <c r="G3519" s="2">
        <v>33.79</v>
      </c>
      <c r="H3519" s="2" t="s">
        <v>19</v>
      </c>
      <c r="I3519" s="2">
        <f t="shared" si="108"/>
        <v>1</v>
      </c>
      <c r="J3519" s="2" t="str">
        <f t="shared" si="109"/>
        <v/>
      </c>
      <c r="K3519" s="2">
        <v>2018</v>
      </c>
      <c r="L3519" s="2" t="s">
        <v>49</v>
      </c>
    </row>
    <row r="3520" spans="1:12" x14ac:dyDescent="0.2">
      <c r="A3520" s="1" t="s">
        <v>339</v>
      </c>
      <c r="B3520" s="2" t="s">
        <v>708</v>
      </c>
      <c r="C3520" s="2" t="s">
        <v>15</v>
      </c>
      <c r="D3520" s="2" t="s">
        <v>4924</v>
      </c>
      <c r="E3520" s="2" t="s">
        <v>4917</v>
      </c>
      <c r="F3520" s="2">
        <v>66.22</v>
      </c>
      <c r="G3520" s="2">
        <v>33.78</v>
      </c>
      <c r="H3520" s="2" t="s">
        <v>26</v>
      </c>
      <c r="I3520" s="2" t="str">
        <f t="shared" si="108"/>
        <v/>
      </c>
      <c r="J3520" s="2">
        <f t="shared" si="109"/>
        <v>1</v>
      </c>
      <c r="K3520" s="2">
        <v>2016</v>
      </c>
      <c r="L3520" s="2" t="s">
        <v>21</v>
      </c>
    </row>
    <row r="3521" spans="1:12" x14ac:dyDescent="0.2">
      <c r="A3521" s="1" t="s">
        <v>363</v>
      </c>
      <c r="B3521" s="2" t="s">
        <v>3971</v>
      </c>
      <c r="C3521" s="2" t="s">
        <v>24</v>
      </c>
      <c r="D3521" s="4">
        <v>25500000</v>
      </c>
      <c r="E3521" s="2" t="s">
        <v>3438</v>
      </c>
      <c r="F3521" s="2">
        <v>66.22</v>
      </c>
      <c r="G3521" s="2">
        <v>33.78</v>
      </c>
      <c r="H3521" s="2" t="s">
        <v>19</v>
      </c>
      <c r="I3521" s="2">
        <f t="shared" si="108"/>
        <v>1</v>
      </c>
      <c r="J3521" s="2" t="str">
        <f t="shared" si="109"/>
        <v/>
      </c>
      <c r="K3521" s="2">
        <v>2016</v>
      </c>
      <c r="L3521" s="2" t="s">
        <v>21</v>
      </c>
    </row>
    <row r="3522" spans="1:12" x14ac:dyDescent="0.2">
      <c r="A3522" s="1" t="s">
        <v>91</v>
      </c>
      <c r="B3522" s="2" t="s">
        <v>3659</v>
      </c>
      <c r="C3522" s="2" t="s">
        <v>15</v>
      </c>
      <c r="D3522" s="2" t="s">
        <v>3660</v>
      </c>
      <c r="E3522" s="2" t="s">
        <v>3438</v>
      </c>
      <c r="F3522" s="2">
        <v>66.22</v>
      </c>
      <c r="G3522" s="2">
        <v>33.78</v>
      </c>
      <c r="H3522" s="2" t="s">
        <v>26</v>
      </c>
      <c r="I3522" s="2" t="str">
        <f t="shared" ref="I3522:I3585" si="110" xml:space="preserve"> IF(H3522="Pass", 1, "")</f>
        <v/>
      </c>
      <c r="J3522" s="2">
        <f t="shared" ref="J3522:J3585" si="111" xml:space="preserve"> IF(H3522="Fail", 1, "")</f>
        <v>1</v>
      </c>
      <c r="K3522" s="2">
        <v>2019</v>
      </c>
      <c r="L3522" s="2" t="s">
        <v>36</v>
      </c>
    </row>
    <row r="3523" spans="1:12" x14ac:dyDescent="0.2">
      <c r="A3523" s="1" t="s">
        <v>32</v>
      </c>
      <c r="B3523" s="2" t="s">
        <v>3584</v>
      </c>
      <c r="C3523" s="2" t="s">
        <v>15</v>
      </c>
      <c r="D3523" s="2" t="s">
        <v>3714</v>
      </c>
      <c r="E3523" s="2" t="s">
        <v>3438</v>
      </c>
      <c r="F3523" s="2">
        <v>66.260000000000005</v>
      </c>
      <c r="G3523" s="2">
        <v>33.74</v>
      </c>
      <c r="H3523" s="2" t="s">
        <v>26</v>
      </c>
      <c r="I3523" s="2" t="str">
        <f t="shared" si="110"/>
        <v/>
      </c>
      <c r="J3523" s="2">
        <f t="shared" si="111"/>
        <v>1</v>
      </c>
      <c r="K3523" s="2">
        <v>2018</v>
      </c>
      <c r="L3523" s="2" t="s">
        <v>21</v>
      </c>
    </row>
    <row r="3524" spans="1:12" x14ac:dyDescent="0.2">
      <c r="A3524" s="1" t="s">
        <v>363</v>
      </c>
      <c r="B3524" s="2" t="s">
        <v>1064</v>
      </c>
      <c r="C3524" s="2" t="s">
        <v>15</v>
      </c>
      <c r="D3524" s="2" t="s">
        <v>2961</v>
      </c>
      <c r="E3524" s="2" t="s">
        <v>2175</v>
      </c>
      <c r="F3524" s="2">
        <v>66.28</v>
      </c>
      <c r="G3524" s="2">
        <v>33.72</v>
      </c>
      <c r="H3524" s="2" t="s">
        <v>19</v>
      </c>
      <c r="I3524" s="2">
        <f t="shared" si="110"/>
        <v>1</v>
      </c>
      <c r="J3524" s="2" t="str">
        <f t="shared" si="111"/>
        <v/>
      </c>
      <c r="K3524" s="2">
        <v>2013</v>
      </c>
      <c r="L3524" s="2" t="s">
        <v>36</v>
      </c>
    </row>
    <row r="3525" spans="1:12" x14ac:dyDescent="0.2">
      <c r="A3525" s="1" t="s">
        <v>420</v>
      </c>
      <c r="B3525" s="2" t="s">
        <v>1717</v>
      </c>
      <c r="C3525" s="2" t="s">
        <v>15</v>
      </c>
      <c r="D3525" s="2" t="s">
        <v>5237</v>
      </c>
      <c r="E3525" s="2" t="s">
        <v>4991</v>
      </c>
      <c r="F3525" s="2">
        <v>66.290000000000006</v>
      </c>
      <c r="G3525" s="2">
        <v>33.71</v>
      </c>
      <c r="H3525" s="2" t="s">
        <v>26</v>
      </c>
      <c r="I3525" s="2" t="str">
        <f t="shared" si="110"/>
        <v/>
      </c>
      <c r="J3525" s="2">
        <f t="shared" si="111"/>
        <v>1</v>
      </c>
      <c r="K3525" s="2">
        <v>2016</v>
      </c>
      <c r="L3525" s="2" t="s">
        <v>49</v>
      </c>
    </row>
    <row r="3526" spans="1:12" x14ac:dyDescent="0.2">
      <c r="A3526" s="1" t="s">
        <v>66</v>
      </c>
      <c r="B3526" s="2" t="s">
        <v>174</v>
      </c>
      <c r="C3526" s="2" t="s">
        <v>15</v>
      </c>
      <c r="D3526" s="2" t="s">
        <v>4962</v>
      </c>
      <c r="E3526" s="2" t="s">
        <v>4963</v>
      </c>
      <c r="F3526" s="2">
        <v>66.290000000000006</v>
      </c>
      <c r="G3526" s="2">
        <v>33.71</v>
      </c>
      <c r="H3526" s="2" t="s">
        <v>26</v>
      </c>
      <c r="I3526" s="2" t="str">
        <f t="shared" si="110"/>
        <v/>
      </c>
      <c r="J3526" s="2">
        <f t="shared" si="111"/>
        <v>1</v>
      </c>
      <c r="K3526" s="2">
        <v>2021</v>
      </c>
      <c r="L3526" s="2" t="s">
        <v>36</v>
      </c>
    </row>
    <row r="3527" spans="1:12" x14ac:dyDescent="0.2">
      <c r="A3527" s="1" t="s">
        <v>13</v>
      </c>
      <c r="B3527" s="2" t="s">
        <v>13</v>
      </c>
      <c r="C3527" s="2" t="s">
        <v>15</v>
      </c>
      <c r="D3527" s="2" t="s">
        <v>1960</v>
      </c>
      <c r="E3527" s="2" t="s">
        <v>1956</v>
      </c>
      <c r="F3527" s="2">
        <v>66.3</v>
      </c>
      <c r="G3527" s="2">
        <v>33.700000000000003</v>
      </c>
      <c r="H3527" s="2" t="s">
        <v>26</v>
      </c>
      <c r="I3527" s="2" t="str">
        <f t="shared" si="110"/>
        <v/>
      </c>
      <c r="J3527" s="2">
        <f t="shared" si="111"/>
        <v>1</v>
      </c>
      <c r="K3527" s="2">
        <v>2008</v>
      </c>
      <c r="L3527" s="2" t="s">
        <v>21</v>
      </c>
    </row>
    <row r="3528" spans="1:12" x14ac:dyDescent="0.2">
      <c r="A3528" s="1" t="s">
        <v>22</v>
      </c>
      <c r="B3528" s="2" t="s">
        <v>3535</v>
      </c>
      <c r="C3528" s="2" t="s">
        <v>24</v>
      </c>
      <c r="D3528" s="4">
        <v>41000000</v>
      </c>
      <c r="E3528" s="2" t="s">
        <v>3438</v>
      </c>
      <c r="F3528" s="2">
        <v>66.3</v>
      </c>
      <c r="G3528" s="2">
        <v>33.700000000000003</v>
      </c>
      <c r="H3528" s="2" t="s">
        <v>19</v>
      </c>
      <c r="I3528" s="2">
        <f t="shared" si="110"/>
        <v>1</v>
      </c>
      <c r="J3528" s="2" t="str">
        <f t="shared" si="111"/>
        <v/>
      </c>
      <c r="K3528" s="2">
        <v>2012</v>
      </c>
      <c r="L3528" s="2" t="s">
        <v>21</v>
      </c>
    </row>
    <row r="3529" spans="1:12" x14ac:dyDescent="0.2">
      <c r="A3529" s="1" t="s">
        <v>621</v>
      </c>
      <c r="B3529" s="2" t="s">
        <v>5592</v>
      </c>
      <c r="C3529" s="2" t="s">
        <v>15</v>
      </c>
      <c r="D3529" s="2" t="s">
        <v>5593</v>
      </c>
      <c r="E3529" s="2" t="s">
        <v>4991</v>
      </c>
      <c r="F3529" s="2">
        <v>65.099999999999994</v>
      </c>
      <c r="G3529" s="2">
        <v>33.700000000000003</v>
      </c>
      <c r="H3529" s="2" t="s">
        <v>26</v>
      </c>
      <c r="I3529" s="2" t="str">
        <f t="shared" si="110"/>
        <v/>
      </c>
      <c r="J3529" s="2">
        <f t="shared" si="111"/>
        <v>1</v>
      </c>
      <c r="K3529" s="2">
        <v>2001</v>
      </c>
      <c r="L3529" s="2" t="s">
        <v>36</v>
      </c>
    </row>
    <row r="3530" spans="1:12" x14ac:dyDescent="0.2">
      <c r="A3530" s="1" t="s">
        <v>223</v>
      </c>
      <c r="B3530" s="2" t="s">
        <v>4947</v>
      </c>
      <c r="C3530" s="2" t="s">
        <v>15</v>
      </c>
      <c r="D3530" s="2" t="s">
        <v>5588</v>
      </c>
      <c r="E3530" s="2" t="s">
        <v>4991</v>
      </c>
      <c r="F3530" s="2">
        <v>66.3</v>
      </c>
      <c r="G3530" s="2">
        <v>33.700000000000003</v>
      </c>
      <c r="H3530" s="2" t="s">
        <v>26</v>
      </c>
      <c r="I3530" s="2" t="str">
        <f t="shared" si="110"/>
        <v/>
      </c>
      <c r="J3530" s="2">
        <f t="shared" si="111"/>
        <v>1</v>
      </c>
      <c r="K3530" s="2">
        <v>2001</v>
      </c>
      <c r="L3530" s="2" t="s">
        <v>36</v>
      </c>
    </row>
    <row r="3531" spans="1:12" x14ac:dyDescent="0.2">
      <c r="A3531" s="1" t="s">
        <v>91</v>
      </c>
      <c r="B3531" s="2" t="s">
        <v>3774</v>
      </c>
      <c r="C3531" s="2" t="s">
        <v>15</v>
      </c>
      <c r="D3531" s="2" t="s">
        <v>4420</v>
      </c>
      <c r="E3531" s="2" t="s">
        <v>3438</v>
      </c>
      <c r="F3531" s="2">
        <v>66.3</v>
      </c>
      <c r="G3531" s="2">
        <v>33.700000000000003</v>
      </c>
      <c r="H3531" s="2" t="s">
        <v>26</v>
      </c>
      <c r="I3531" s="2" t="str">
        <f t="shared" si="110"/>
        <v/>
      </c>
      <c r="J3531" s="2">
        <f t="shared" si="111"/>
        <v>1</v>
      </c>
      <c r="K3531" s="2">
        <v>2008</v>
      </c>
      <c r="L3531" s="2" t="s">
        <v>49</v>
      </c>
    </row>
    <row r="3532" spans="1:12" x14ac:dyDescent="0.2">
      <c r="A3532" s="1" t="s">
        <v>91</v>
      </c>
      <c r="B3532" s="2" t="s">
        <v>3575</v>
      </c>
      <c r="C3532" s="2" t="s">
        <v>24</v>
      </c>
      <c r="D3532" s="4">
        <v>190000000</v>
      </c>
      <c r="E3532" s="2" t="s">
        <v>3438</v>
      </c>
      <c r="F3532" s="2">
        <v>66.3</v>
      </c>
      <c r="G3532" s="2">
        <v>33.700000000000003</v>
      </c>
      <c r="H3532" s="2" t="s">
        <v>26</v>
      </c>
      <c r="I3532" s="2" t="str">
        <f t="shared" si="110"/>
        <v/>
      </c>
      <c r="J3532" s="2">
        <f t="shared" si="111"/>
        <v>1</v>
      </c>
      <c r="K3532" s="2">
        <v>1998</v>
      </c>
      <c r="L3532" s="2" t="s">
        <v>21</v>
      </c>
    </row>
    <row r="3533" spans="1:12" x14ac:dyDescent="0.2">
      <c r="A3533" s="1" t="s">
        <v>269</v>
      </c>
      <c r="B3533" s="2" t="s">
        <v>4101</v>
      </c>
      <c r="C3533" s="2" t="s">
        <v>24</v>
      </c>
      <c r="D3533" s="4">
        <v>90000000</v>
      </c>
      <c r="E3533" s="2" t="s">
        <v>3438</v>
      </c>
      <c r="F3533" s="2">
        <v>66.3</v>
      </c>
      <c r="G3533" s="2">
        <v>33.700000000000003</v>
      </c>
      <c r="H3533" s="2" t="s">
        <v>19</v>
      </c>
      <c r="I3533" s="2">
        <f t="shared" si="110"/>
        <v>1</v>
      </c>
      <c r="J3533" s="2" t="str">
        <f t="shared" si="111"/>
        <v/>
      </c>
      <c r="K3533" s="2">
        <v>2014</v>
      </c>
      <c r="L3533" s="2" t="s">
        <v>21</v>
      </c>
    </row>
    <row r="3534" spans="1:12" x14ac:dyDescent="0.2">
      <c r="A3534" s="1" t="s">
        <v>223</v>
      </c>
      <c r="B3534" s="2" t="s">
        <v>1640</v>
      </c>
      <c r="C3534" s="2" t="s">
        <v>15</v>
      </c>
      <c r="D3534" s="2" t="s">
        <v>1641</v>
      </c>
      <c r="E3534" s="2" t="s">
        <v>1625</v>
      </c>
      <c r="F3534" s="2">
        <v>66.31</v>
      </c>
      <c r="G3534" s="2">
        <v>33.69</v>
      </c>
      <c r="H3534" s="2" t="s">
        <v>26</v>
      </c>
      <c r="I3534" s="2" t="str">
        <f t="shared" si="110"/>
        <v/>
      </c>
      <c r="J3534" s="2">
        <f t="shared" si="111"/>
        <v>1</v>
      </c>
      <c r="K3534" s="2">
        <v>2016</v>
      </c>
      <c r="L3534" s="2" t="s">
        <v>21</v>
      </c>
    </row>
    <row r="3535" spans="1:12" x14ac:dyDescent="0.2">
      <c r="A3535" s="1" t="s">
        <v>220</v>
      </c>
      <c r="B3535" s="2" t="s">
        <v>1195</v>
      </c>
      <c r="C3535" s="2" t="s">
        <v>15</v>
      </c>
      <c r="D3535" s="2" t="s">
        <v>2478</v>
      </c>
      <c r="E3535" s="2" t="s">
        <v>2175</v>
      </c>
      <c r="F3535" s="2">
        <v>66.319999999999993</v>
      </c>
      <c r="G3535" s="2">
        <v>33.68</v>
      </c>
      <c r="H3535" s="2" t="s">
        <v>19</v>
      </c>
      <c r="I3535" s="2">
        <f t="shared" si="110"/>
        <v>1</v>
      </c>
      <c r="J3535" s="2" t="str">
        <f t="shared" si="111"/>
        <v/>
      </c>
      <c r="K3535" s="2">
        <v>2018</v>
      </c>
      <c r="L3535" s="2" t="s">
        <v>21</v>
      </c>
    </row>
    <row r="3536" spans="1:12" x14ac:dyDescent="0.2">
      <c r="A3536" s="1" t="s">
        <v>60</v>
      </c>
      <c r="B3536" s="2" t="s">
        <v>3861</v>
      </c>
      <c r="C3536" s="2" t="s">
        <v>24</v>
      </c>
      <c r="D3536" s="4">
        <v>280000000</v>
      </c>
      <c r="E3536" s="2" t="s">
        <v>3438</v>
      </c>
      <c r="F3536" s="2">
        <v>66.34</v>
      </c>
      <c r="G3536" s="2">
        <v>33.659999999999997</v>
      </c>
      <c r="H3536" s="2" t="s">
        <v>19</v>
      </c>
      <c r="I3536" s="2">
        <f t="shared" si="110"/>
        <v>1</v>
      </c>
      <c r="J3536" s="2" t="str">
        <f t="shared" si="111"/>
        <v/>
      </c>
      <c r="K3536" s="2">
        <v>2016</v>
      </c>
      <c r="L3536" s="2" t="s">
        <v>21</v>
      </c>
    </row>
    <row r="3537" spans="1:12" x14ac:dyDescent="0.2">
      <c r="A3537" s="1" t="s">
        <v>363</v>
      </c>
      <c r="B3537" s="2" t="s">
        <v>4131</v>
      </c>
      <c r="C3537" s="2" t="s">
        <v>24</v>
      </c>
      <c r="D3537" s="4">
        <v>40000000</v>
      </c>
      <c r="E3537" s="2" t="s">
        <v>3438</v>
      </c>
      <c r="F3537" s="2">
        <v>66.34</v>
      </c>
      <c r="G3537" s="2">
        <v>33.659999999999997</v>
      </c>
      <c r="H3537" s="2" t="s">
        <v>19</v>
      </c>
      <c r="I3537" s="2">
        <f t="shared" si="110"/>
        <v>1</v>
      </c>
      <c r="J3537" s="2" t="str">
        <f t="shared" si="111"/>
        <v/>
      </c>
      <c r="K3537" s="2">
        <v>2014</v>
      </c>
      <c r="L3537" s="2" t="s">
        <v>49</v>
      </c>
    </row>
    <row r="3538" spans="1:12" x14ac:dyDescent="0.2">
      <c r="A3538" s="1" t="s">
        <v>141</v>
      </c>
      <c r="B3538" s="2" t="s">
        <v>3730</v>
      </c>
      <c r="C3538" s="2" t="s">
        <v>24</v>
      </c>
      <c r="D3538" s="8">
        <v>11000000</v>
      </c>
      <c r="E3538" s="2" t="s">
        <v>3438</v>
      </c>
      <c r="F3538" s="2">
        <v>66.349999999999994</v>
      </c>
      <c r="G3538" s="2">
        <v>33.65</v>
      </c>
      <c r="H3538" s="2" t="s">
        <v>19</v>
      </c>
      <c r="I3538" s="2">
        <f t="shared" si="110"/>
        <v>1</v>
      </c>
      <c r="J3538" s="2" t="str">
        <f t="shared" si="111"/>
        <v/>
      </c>
      <c r="K3538" s="2">
        <v>2018</v>
      </c>
      <c r="L3538" s="2" t="s">
        <v>21</v>
      </c>
    </row>
    <row r="3539" spans="1:12" x14ac:dyDescent="0.2">
      <c r="A3539" s="1" t="s">
        <v>242</v>
      </c>
      <c r="B3539" s="2" t="s">
        <v>5047</v>
      </c>
      <c r="C3539" s="2" t="s">
        <v>24</v>
      </c>
      <c r="D3539" s="2">
        <v>90000000</v>
      </c>
      <c r="E3539" s="2" t="s">
        <v>4991</v>
      </c>
      <c r="F3539" s="2">
        <v>66.37</v>
      </c>
      <c r="G3539" s="2">
        <v>33.630000000000003</v>
      </c>
      <c r="H3539" s="2" t="s">
        <v>26</v>
      </c>
      <c r="I3539" s="2" t="str">
        <f t="shared" si="110"/>
        <v/>
      </c>
      <c r="J3539" s="2">
        <f t="shared" si="111"/>
        <v>1</v>
      </c>
      <c r="K3539" s="2">
        <v>2020</v>
      </c>
      <c r="L3539" s="2" t="s">
        <v>49</v>
      </c>
    </row>
    <row r="3540" spans="1:12" x14ac:dyDescent="0.2">
      <c r="A3540" s="1" t="s">
        <v>363</v>
      </c>
      <c r="B3540" s="2" t="s">
        <v>403</v>
      </c>
      <c r="C3540" s="2" t="s">
        <v>42</v>
      </c>
      <c r="D3540" s="2" t="s">
        <v>545</v>
      </c>
      <c r="E3540" s="2" t="s">
        <v>395</v>
      </c>
      <c r="F3540" s="2">
        <v>66.38</v>
      </c>
      <c r="G3540" s="2">
        <v>33.619999999999997</v>
      </c>
      <c r="H3540" s="2" t="s">
        <v>19</v>
      </c>
      <c r="I3540" s="2">
        <f t="shared" si="110"/>
        <v>1</v>
      </c>
      <c r="J3540" s="2" t="str">
        <f t="shared" si="111"/>
        <v/>
      </c>
      <c r="K3540" s="2">
        <v>2014</v>
      </c>
      <c r="L3540" s="2" t="s">
        <v>49</v>
      </c>
    </row>
    <row r="3541" spans="1:12" x14ac:dyDescent="0.2">
      <c r="A3541" s="1" t="s">
        <v>242</v>
      </c>
      <c r="B3541" s="2" t="s">
        <v>829</v>
      </c>
      <c r="C3541" s="2" t="s">
        <v>15</v>
      </c>
      <c r="D3541" s="2" t="s">
        <v>830</v>
      </c>
      <c r="E3541" s="2" t="s">
        <v>395</v>
      </c>
      <c r="F3541" s="2">
        <v>66.5</v>
      </c>
      <c r="G3541" s="2">
        <v>33.6</v>
      </c>
      <c r="H3541" s="2" t="s">
        <v>19</v>
      </c>
      <c r="I3541" s="2">
        <f t="shared" si="110"/>
        <v>1</v>
      </c>
      <c r="J3541" s="2" t="str">
        <f t="shared" si="111"/>
        <v/>
      </c>
      <c r="K3541" s="2">
        <v>2008</v>
      </c>
      <c r="L3541" s="2" t="s">
        <v>21</v>
      </c>
    </row>
    <row r="3542" spans="1:12" x14ac:dyDescent="0.2">
      <c r="A3542" s="1" t="s">
        <v>141</v>
      </c>
      <c r="B3542" s="2" t="s">
        <v>3730</v>
      </c>
      <c r="C3542" s="2" t="s">
        <v>24</v>
      </c>
      <c r="D3542" s="4">
        <v>4900000</v>
      </c>
      <c r="E3542" s="2" t="s">
        <v>3438</v>
      </c>
      <c r="F3542" s="2">
        <v>66.400000000000006</v>
      </c>
      <c r="G3542" s="2">
        <v>33.6</v>
      </c>
      <c r="H3542" s="2" t="s">
        <v>26</v>
      </c>
      <c r="I3542" s="2" t="str">
        <f t="shared" si="110"/>
        <v/>
      </c>
      <c r="J3542" s="2">
        <f t="shared" si="111"/>
        <v>1</v>
      </c>
      <c r="K3542" s="2">
        <v>1994</v>
      </c>
      <c r="L3542" s="2" t="s">
        <v>21</v>
      </c>
    </row>
    <row r="3543" spans="1:12" x14ac:dyDescent="0.2">
      <c r="A3543" s="1" t="s">
        <v>205</v>
      </c>
      <c r="B3543" s="2" t="s">
        <v>3734</v>
      </c>
      <c r="C3543" s="2" t="s">
        <v>24</v>
      </c>
      <c r="D3543" s="2">
        <v>55000000</v>
      </c>
      <c r="E3543" s="2" t="s">
        <v>3438</v>
      </c>
      <c r="F3543" s="2">
        <v>66.400000000000006</v>
      </c>
      <c r="G3543" s="2">
        <v>33.6</v>
      </c>
      <c r="H3543" s="2" t="s">
        <v>19</v>
      </c>
      <c r="I3543" s="2">
        <f t="shared" si="110"/>
        <v>1</v>
      </c>
      <c r="J3543" s="2" t="str">
        <f t="shared" si="111"/>
        <v/>
      </c>
      <c r="K3543" s="2">
        <v>2018</v>
      </c>
      <c r="L3543" s="2" t="s">
        <v>21</v>
      </c>
    </row>
    <row r="3544" spans="1:12" x14ac:dyDescent="0.2">
      <c r="A3544" s="1" t="s">
        <v>87</v>
      </c>
      <c r="B3544" s="2" t="s">
        <v>4380</v>
      </c>
      <c r="C3544" s="2" t="s">
        <v>24</v>
      </c>
      <c r="D3544" s="4">
        <v>9000000</v>
      </c>
      <c r="E3544" s="2" t="s">
        <v>3438</v>
      </c>
      <c r="F3544" s="2">
        <v>66.5</v>
      </c>
      <c r="G3544" s="2">
        <v>33.6</v>
      </c>
      <c r="H3544" s="2" t="s">
        <v>19</v>
      </c>
      <c r="I3544" s="2">
        <f t="shared" si="110"/>
        <v>1</v>
      </c>
      <c r="J3544" s="2" t="str">
        <f t="shared" si="111"/>
        <v/>
      </c>
      <c r="K3544" s="2">
        <v>2008</v>
      </c>
      <c r="L3544" s="2" t="s">
        <v>21</v>
      </c>
    </row>
    <row r="3545" spans="1:12" x14ac:dyDescent="0.2">
      <c r="A3545" s="1" t="s">
        <v>374</v>
      </c>
      <c r="B3545" s="2" t="s">
        <v>3605</v>
      </c>
      <c r="C3545" s="2" t="s">
        <v>15</v>
      </c>
      <c r="D3545" s="2" t="s">
        <v>4204</v>
      </c>
      <c r="E3545" s="2" t="s">
        <v>3438</v>
      </c>
      <c r="F3545" s="2">
        <v>66.400000000000006</v>
      </c>
      <c r="G3545" s="2">
        <v>33.6</v>
      </c>
      <c r="H3545" s="2" t="s">
        <v>26</v>
      </c>
      <c r="I3545" s="2" t="str">
        <f t="shared" si="110"/>
        <v/>
      </c>
      <c r="J3545" s="2">
        <f t="shared" si="111"/>
        <v>1</v>
      </c>
      <c r="K3545" s="2">
        <v>2012</v>
      </c>
      <c r="L3545" s="2" t="s">
        <v>21</v>
      </c>
    </row>
    <row r="3546" spans="1:12" x14ac:dyDescent="0.2">
      <c r="A3546" s="1" t="s">
        <v>22</v>
      </c>
      <c r="B3546" s="2" t="s">
        <v>3610</v>
      </c>
      <c r="C3546" s="2" t="s">
        <v>24</v>
      </c>
      <c r="D3546" s="4">
        <v>50000000</v>
      </c>
      <c r="E3546" s="2" t="s">
        <v>3438</v>
      </c>
      <c r="F3546" s="2">
        <v>66.400000000000006</v>
      </c>
      <c r="G3546" s="2">
        <v>33.6</v>
      </c>
      <c r="H3546" s="2" t="s">
        <v>19</v>
      </c>
      <c r="I3546" s="2">
        <f t="shared" si="110"/>
        <v>1</v>
      </c>
      <c r="J3546" s="2" t="str">
        <f t="shared" si="111"/>
        <v/>
      </c>
      <c r="K3546" s="2">
        <v>2008</v>
      </c>
      <c r="L3546" s="2" t="s">
        <v>21</v>
      </c>
    </row>
    <row r="3547" spans="1:12" x14ac:dyDescent="0.2">
      <c r="A3547" s="1" t="s">
        <v>150</v>
      </c>
      <c r="B3547" s="2" t="s">
        <v>283</v>
      </c>
      <c r="C3547" s="2" t="s">
        <v>42</v>
      </c>
      <c r="D3547" s="2" t="s">
        <v>571</v>
      </c>
      <c r="E3547" s="2" t="s">
        <v>395</v>
      </c>
      <c r="F3547" s="2">
        <v>66.5</v>
      </c>
      <c r="G3547" s="2">
        <v>33.6</v>
      </c>
      <c r="H3547" s="2" t="s">
        <v>19</v>
      </c>
      <c r="I3547" s="2">
        <f t="shared" si="110"/>
        <v>1</v>
      </c>
      <c r="J3547" s="2" t="str">
        <f t="shared" si="111"/>
        <v/>
      </c>
      <c r="K3547" s="2">
        <v>2012</v>
      </c>
      <c r="L3547" s="2" t="s">
        <v>21</v>
      </c>
    </row>
    <row r="3548" spans="1:12" x14ac:dyDescent="0.2">
      <c r="A3548" s="1" t="s">
        <v>116</v>
      </c>
      <c r="B3548" s="2" t="s">
        <v>5311</v>
      </c>
      <c r="C3548" s="2" t="s">
        <v>15</v>
      </c>
      <c r="D3548" s="2" t="s">
        <v>5487</v>
      </c>
      <c r="E3548" s="2" t="s">
        <v>4991</v>
      </c>
      <c r="F3548" s="2">
        <v>66.400000000000006</v>
      </c>
      <c r="G3548" s="2">
        <v>33.6</v>
      </c>
      <c r="H3548" s="2" t="s">
        <v>26</v>
      </c>
      <c r="I3548" s="2" t="str">
        <f t="shared" si="110"/>
        <v/>
      </c>
      <c r="J3548" s="2">
        <f t="shared" si="111"/>
        <v>1</v>
      </c>
      <c r="K3548" s="2">
        <v>2004</v>
      </c>
      <c r="L3548" s="2" t="s">
        <v>21</v>
      </c>
    </row>
    <row r="3549" spans="1:12" x14ac:dyDescent="0.2">
      <c r="A3549" s="1" t="s">
        <v>217</v>
      </c>
      <c r="B3549" s="2" t="s">
        <v>3551</v>
      </c>
      <c r="C3549" s="2" t="s">
        <v>24</v>
      </c>
      <c r="D3549" s="4">
        <v>225000000</v>
      </c>
      <c r="E3549" s="2" t="s">
        <v>3438</v>
      </c>
      <c r="F3549" s="2">
        <v>66.400000000000006</v>
      </c>
      <c r="G3549" s="2">
        <v>33.6</v>
      </c>
      <c r="H3549" s="2" t="s">
        <v>26</v>
      </c>
      <c r="I3549" s="2" t="str">
        <f t="shared" si="110"/>
        <v/>
      </c>
      <c r="J3549" s="2">
        <f t="shared" si="111"/>
        <v>1</v>
      </c>
      <c r="K3549" s="2">
        <v>1996</v>
      </c>
      <c r="L3549" s="2" t="s">
        <v>21</v>
      </c>
    </row>
    <row r="3550" spans="1:12" x14ac:dyDescent="0.2">
      <c r="A3550" s="1" t="s">
        <v>69</v>
      </c>
      <c r="B3550" s="2" t="s">
        <v>4444</v>
      </c>
      <c r="C3550" s="2" t="s">
        <v>24</v>
      </c>
      <c r="D3550" s="4">
        <v>65500000</v>
      </c>
      <c r="E3550" s="2" t="s">
        <v>3438</v>
      </c>
      <c r="F3550" s="2">
        <v>66.400000000000006</v>
      </c>
      <c r="G3550" s="2">
        <v>33.6</v>
      </c>
      <c r="H3550" s="2" t="s">
        <v>19</v>
      </c>
      <c r="I3550" s="2">
        <f t="shared" si="110"/>
        <v>1</v>
      </c>
      <c r="J3550" s="2" t="str">
        <f t="shared" si="111"/>
        <v/>
      </c>
      <c r="K3550" s="2">
        <v>2008</v>
      </c>
      <c r="L3550" s="2" t="s">
        <v>49</v>
      </c>
    </row>
    <row r="3551" spans="1:12" x14ac:dyDescent="0.2">
      <c r="A3551" s="1" t="s">
        <v>91</v>
      </c>
      <c r="B3551" s="2" t="s">
        <v>4600</v>
      </c>
      <c r="C3551" s="2" t="s">
        <v>42</v>
      </c>
      <c r="D3551" s="2" t="s">
        <v>4601</v>
      </c>
      <c r="E3551" s="2" t="s">
        <v>3438</v>
      </c>
      <c r="F3551" s="2">
        <v>66.400000000000006</v>
      </c>
      <c r="G3551" s="2">
        <v>33.6</v>
      </c>
      <c r="H3551" s="2" t="s">
        <v>26</v>
      </c>
      <c r="I3551" s="2" t="str">
        <f t="shared" si="110"/>
        <v/>
      </c>
      <c r="J3551" s="2">
        <f t="shared" si="111"/>
        <v>1</v>
      </c>
      <c r="K3551" s="2">
        <v>2004</v>
      </c>
      <c r="L3551" s="2" t="s">
        <v>21</v>
      </c>
    </row>
    <row r="3552" spans="1:12" x14ac:dyDescent="0.2">
      <c r="A3552" s="1" t="s">
        <v>108</v>
      </c>
      <c r="B3552" s="2" t="s">
        <v>3894</v>
      </c>
      <c r="C3552" s="2" t="s">
        <v>15</v>
      </c>
      <c r="D3552" s="2" t="s">
        <v>4557</v>
      </c>
      <c r="E3552" s="2" t="s">
        <v>3438</v>
      </c>
      <c r="F3552" s="2">
        <v>66.400000000000006</v>
      </c>
      <c r="G3552" s="2">
        <v>33.6</v>
      </c>
      <c r="H3552" s="2" t="s">
        <v>26</v>
      </c>
      <c r="I3552" s="2" t="str">
        <f t="shared" si="110"/>
        <v/>
      </c>
      <c r="J3552" s="2">
        <f t="shared" si="111"/>
        <v>1</v>
      </c>
      <c r="K3552" s="2">
        <v>2005</v>
      </c>
      <c r="L3552" s="2" t="s">
        <v>36</v>
      </c>
    </row>
    <row r="3553" spans="1:12" x14ac:dyDescent="0.2">
      <c r="A3553" s="1" t="s">
        <v>220</v>
      </c>
      <c r="B3553" s="2" t="s">
        <v>301</v>
      </c>
      <c r="C3553" s="2" t="s">
        <v>42</v>
      </c>
      <c r="D3553" s="2" t="s">
        <v>1612</v>
      </c>
      <c r="E3553" s="2" t="s">
        <v>1601</v>
      </c>
      <c r="F3553" s="2">
        <v>66.400000000000006</v>
      </c>
      <c r="G3553" s="2">
        <v>33.6</v>
      </c>
      <c r="H3553" s="2" t="s">
        <v>26</v>
      </c>
      <c r="I3553" s="2" t="str">
        <f t="shared" si="110"/>
        <v/>
      </c>
      <c r="J3553" s="2">
        <f t="shared" si="111"/>
        <v>1</v>
      </c>
      <c r="K3553" s="2">
        <v>2008</v>
      </c>
      <c r="L3553" s="2" t="s">
        <v>21</v>
      </c>
    </row>
    <row r="3554" spans="1:12" x14ac:dyDescent="0.2">
      <c r="A3554" s="1" t="s">
        <v>111</v>
      </c>
      <c r="B3554" s="2" t="s">
        <v>3871</v>
      </c>
      <c r="C3554" s="2" t="s">
        <v>24</v>
      </c>
      <c r="D3554" s="4">
        <v>90000000</v>
      </c>
      <c r="E3554" s="2" t="s">
        <v>3438</v>
      </c>
      <c r="F3554" s="2">
        <v>66.400000000000006</v>
      </c>
      <c r="G3554" s="2">
        <v>33.6</v>
      </c>
      <c r="H3554" s="2" t="s">
        <v>19</v>
      </c>
      <c r="I3554" s="2">
        <f t="shared" si="110"/>
        <v>1</v>
      </c>
      <c r="J3554" s="2" t="str">
        <f t="shared" si="111"/>
        <v/>
      </c>
      <c r="K3554" s="2">
        <v>2012</v>
      </c>
      <c r="L3554" s="2" t="s">
        <v>21</v>
      </c>
    </row>
    <row r="3555" spans="1:12" x14ac:dyDescent="0.2">
      <c r="A3555" s="1" t="s">
        <v>177</v>
      </c>
      <c r="B3555" s="2" t="s">
        <v>178</v>
      </c>
      <c r="C3555" s="2" t="s">
        <v>15</v>
      </c>
      <c r="D3555" s="2" t="s">
        <v>2223</v>
      </c>
      <c r="E3555" s="2" t="s">
        <v>2175</v>
      </c>
      <c r="F3555" s="2">
        <v>66.41</v>
      </c>
      <c r="G3555" s="2">
        <v>33.590000000000003</v>
      </c>
      <c r="H3555" s="2" t="s">
        <v>19</v>
      </c>
      <c r="I3555" s="2">
        <f t="shared" si="110"/>
        <v>1</v>
      </c>
      <c r="J3555" s="2" t="str">
        <f t="shared" si="111"/>
        <v/>
      </c>
      <c r="K3555" s="2">
        <v>2020</v>
      </c>
      <c r="L3555" s="2" t="s">
        <v>21</v>
      </c>
    </row>
    <row r="3556" spans="1:12" x14ac:dyDescent="0.2">
      <c r="A3556" s="1" t="s">
        <v>248</v>
      </c>
      <c r="B3556" s="2" t="s">
        <v>787</v>
      </c>
      <c r="C3556" s="2" t="s">
        <v>15</v>
      </c>
      <c r="D3556" s="2" t="s">
        <v>2498</v>
      </c>
      <c r="E3556" s="2" t="s">
        <v>3304</v>
      </c>
      <c r="F3556" s="2">
        <v>66.41</v>
      </c>
      <c r="G3556" s="2">
        <v>33.590000000000003</v>
      </c>
      <c r="H3556" s="2" t="s">
        <v>26</v>
      </c>
      <c r="I3556" s="2" t="str">
        <f t="shared" si="110"/>
        <v/>
      </c>
      <c r="J3556" s="2">
        <f t="shared" si="111"/>
        <v>1</v>
      </c>
      <c r="K3556" s="2">
        <v>2018</v>
      </c>
      <c r="L3556" s="2" t="s">
        <v>21</v>
      </c>
    </row>
    <row r="3557" spans="1:12" x14ac:dyDescent="0.2">
      <c r="A3557" s="1" t="s">
        <v>242</v>
      </c>
      <c r="B3557" s="2" t="s">
        <v>2145</v>
      </c>
      <c r="C3557" s="2" t="s">
        <v>15</v>
      </c>
      <c r="D3557" s="2" t="s">
        <v>2146</v>
      </c>
      <c r="E3557" s="2" t="s">
        <v>2120</v>
      </c>
      <c r="F3557" s="2">
        <v>66.44</v>
      </c>
      <c r="G3557" s="2">
        <v>33.56</v>
      </c>
      <c r="H3557" s="2" t="s">
        <v>26</v>
      </c>
      <c r="I3557" s="2" t="str">
        <f t="shared" si="110"/>
        <v/>
      </c>
      <c r="J3557" s="2">
        <f t="shared" si="111"/>
        <v>1</v>
      </c>
      <c r="K3557" s="2">
        <v>2011</v>
      </c>
      <c r="L3557" s="2" t="s">
        <v>36</v>
      </c>
    </row>
    <row r="3558" spans="1:12" x14ac:dyDescent="0.2">
      <c r="A3558" s="1" t="s">
        <v>13</v>
      </c>
      <c r="B3558" s="2" t="s">
        <v>1156</v>
      </c>
      <c r="C3558" s="2" t="s">
        <v>24</v>
      </c>
      <c r="D3558" s="4">
        <v>22000000</v>
      </c>
      <c r="E3558" s="2" t="s">
        <v>1811</v>
      </c>
      <c r="F3558" s="2">
        <v>66.45</v>
      </c>
      <c r="G3558" s="2">
        <v>33.549999999999997</v>
      </c>
      <c r="H3558" s="2" t="s">
        <v>26</v>
      </c>
      <c r="I3558" s="2" t="str">
        <f t="shared" si="110"/>
        <v/>
      </c>
      <c r="J3558" s="2">
        <f t="shared" si="111"/>
        <v>1</v>
      </c>
      <c r="K3558" s="2">
        <v>2017</v>
      </c>
      <c r="L3558" s="2" t="s">
        <v>36</v>
      </c>
    </row>
    <row r="3559" spans="1:12" x14ac:dyDescent="0.2">
      <c r="A3559" s="1" t="s">
        <v>111</v>
      </c>
      <c r="B3559" s="2" t="s">
        <v>2547</v>
      </c>
      <c r="C3559" s="2" t="s">
        <v>15</v>
      </c>
      <c r="D3559" s="2" t="s">
        <v>2492</v>
      </c>
      <c r="E3559" s="2" t="s">
        <v>2175</v>
      </c>
      <c r="F3559" s="2">
        <v>66.48</v>
      </c>
      <c r="G3559" s="2">
        <v>33.520000000000003</v>
      </c>
      <c r="H3559" s="2" t="s">
        <v>19</v>
      </c>
      <c r="I3559" s="2">
        <f t="shared" si="110"/>
        <v>1</v>
      </c>
      <c r="J3559" s="2" t="str">
        <f t="shared" si="111"/>
        <v/>
      </c>
      <c r="K3559" s="2">
        <v>2018</v>
      </c>
      <c r="L3559" s="2" t="s">
        <v>21</v>
      </c>
    </row>
    <row r="3560" spans="1:12" x14ac:dyDescent="0.2">
      <c r="A3560" s="1" t="s">
        <v>242</v>
      </c>
      <c r="B3560" s="2" t="s">
        <v>684</v>
      </c>
      <c r="C3560" s="2" t="s">
        <v>42</v>
      </c>
      <c r="D3560" s="2" t="s">
        <v>305</v>
      </c>
      <c r="E3560" s="2" t="s">
        <v>1625</v>
      </c>
      <c r="F3560" s="2">
        <v>66.5</v>
      </c>
      <c r="G3560" s="2">
        <v>33.5</v>
      </c>
      <c r="H3560" s="2" t="s">
        <v>26</v>
      </c>
      <c r="I3560" s="2" t="str">
        <f t="shared" si="110"/>
        <v/>
      </c>
      <c r="J3560" s="2">
        <f t="shared" si="111"/>
        <v>1</v>
      </c>
      <c r="K3560" s="2">
        <v>2012</v>
      </c>
      <c r="L3560" s="2" t="s">
        <v>21</v>
      </c>
    </row>
    <row r="3561" spans="1:12" x14ac:dyDescent="0.2">
      <c r="A3561" s="1" t="s">
        <v>205</v>
      </c>
      <c r="B3561" s="2" t="s">
        <v>2152</v>
      </c>
      <c r="C3561" s="2" t="s">
        <v>24</v>
      </c>
      <c r="D3561" s="4">
        <v>10000000</v>
      </c>
      <c r="E3561" s="2" t="s">
        <v>3438</v>
      </c>
      <c r="F3561" s="2">
        <v>66.5</v>
      </c>
      <c r="G3561" s="2">
        <v>33.5</v>
      </c>
      <c r="H3561" s="2" t="s">
        <v>19</v>
      </c>
      <c r="I3561" s="2">
        <f t="shared" si="110"/>
        <v>1</v>
      </c>
      <c r="J3561" s="2" t="str">
        <f t="shared" si="111"/>
        <v/>
      </c>
      <c r="K3561" s="2">
        <v>2002</v>
      </c>
      <c r="L3561" s="2" t="s">
        <v>49</v>
      </c>
    </row>
    <row r="3562" spans="1:12" x14ac:dyDescent="0.2">
      <c r="A3562" s="1" t="s">
        <v>13</v>
      </c>
      <c r="B3562" s="2" t="s">
        <v>579</v>
      </c>
      <c r="C3562" s="2" t="s">
        <v>15</v>
      </c>
      <c r="D3562" s="2" t="s">
        <v>2514</v>
      </c>
      <c r="E3562" s="2" t="s">
        <v>2175</v>
      </c>
      <c r="F3562" s="2">
        <v>66.5</v>
      </c>
      <c r="G3562" s="2">
        <v>33.5</v>
      </c>
      <c r="H3562" s="2" t="s">
        <v>19</v>
      </c>
      <c r="I3562" s="2">
        <f t="shared" si="110"/>
        <v>1</v>
      </c>
      <c r="J3562" s="2" t="str">
        <f t="shared" si="111"/>
        <v/>
      </c>
      <c r="K3562" s="2">
        <v>2018</v>
      </c>
      <c r="L3562" s="2" t="s">
        <v>21</v>
      </c>
    </row>
    <row r="3563" spans="1:12" x14ac:dyDescent="0.2">
      <c r="A3563" s="1" t="s">
        <v>66</v>
      </c>
      <c r="B3563" s="2" t="s">
        <v>1462</v>
      </c>
      <c r="C3563" s="2" t="s">
        <v>24</v>
      </c>
      <c r="D3563" s="4">
        <v>10800000</v>
      </c>
      <c r="E3563" s="2" t="s">
        <v>1453</v>
      </c>
      <c r="F3563" s="2">
        <v>66.5</v>
      </c>
      <c r="G3563" s="2">
        <v>33.5</v>
      </c>
      <c r="H3563" s="2" t="s">
        <v>26</v>
      </c>
      <c r="I3563" s="2" t="str">
        <f t="shared" si="110"/>
        <v/>
      </c>
      <c r="J3563" s="2">
        <f t="shared" si="111"/>
        <v>1</v>
      </c>
      <c r="K3563" s="2">
        <v>1994</v>
      </c>
      <c r="L3563" s="2" t="s">
        <v>21</v>
      </c>
    </row>
    <row r="3564" spans="1:12" x14ac:dyDescent="0.2">
      <c r="A3564" s="1" t="s">
        <v>374</v>
      </c>
      <c r="B3564" s="2" t="s">
        <v>4642</v>
      </c>
      <c r="C3564" s="2" t="s">
        <v>24</v>
      </c>
      <c r="D3564" s="4">
        <v>1900000</v>
      </c>
      <c r="E3564" s="2" t="s">
        <v>3438</v>
      </c>
      <c r="F3564" s="2">
        <v>66.5</v>
      </c>
      <c r="G3564" s="2">
        <v>33.5</v>
      </c>
      <c r="H3564" s="2" t="s">
        <v>19</v>
      </c>
      <c r="I3564" s="2">
        <f t="shared" si="110"/>
        <v>1</v>
      </c>
      <c r="J3564" s="2" t="str">
        <f t="shared" si="111"/>
        <v/>
      </c>
      <c r="K3564" s="2">
        <v>2001</v>
      </c>
      <c r="L3564" s="2" t="s">
        <v>36</v>
      </c>
    </row>
    <row r="3565" spans="1:12" x14ac:dyDescent="0.2">
      <c r="A3565" s="1" t="s">
        <v>22</v>
      </c>
      <c r="B3565" s="2" t="s">
        <v>4174</v>
      </c>
      <c r="C3565" s="2" t="s">
        <v>24</v>
      </c>
      <c r="D3565" s="4">
        <v>58250000</v>
      </c>
      <c r="E3565" s="2" t="s">
        <v>3438</v>
      </c>
      <c r="F3565" s="2">
        <v>66.5</v>
      </c>
      <c r="G3565" s="2">
        <v>33.5</v>
      </c>
      <c r="H3565" s="2" t="s">
        <v>19</v>
      </c>
      <c r="I3565" s="2">
        <f t="shared" si="110"/>
        <v>1</v>
      </c>
      <c r="J3565" s="2" t="str">
        <f t="shared" si="111"/>
        <v/>
      </c>
      <c r="K3565" s="2">
        <v>2002</v>
      </c>
      <c r="L3565" s="2" t="s">
        <v>21</v>
      </c>
    </row>
    <row r="3566" spans="1:12" x14ac:dyDescent="0.2">
      <c r="A3566" s="1" t="s">
        <v>296</v>
      </c>
      <c r="B3566" s="2" t="s">
        <v>619</v>
      </c>
      <c r="C3566" s="2" t="s">
        <v>15</v>
      </c>
      <c r="D3566" s="2" t="s">
        <v>620</v>
      </c>
      <c r="E3566" s="2" t="s">
        <v>395</v>
      </c>
      <c r="F3566" s="2">
        <v>66.5</v>
      </c>
      <c r="G3566" s="2">
        <v>33.5</v>
      </c>
      <c r="H3566" s="2" t="s">
        <v>19</v>
      </c>
      <c r="I3566" s="2">
        <f t="shared" si="110"/>
        <v>1</v>
      </c>
      <c r="J3566" s="2" t="str">
        <f t="shared" si="111"/>
        <v/>
      </c>
      <c r="K3566" s="2">
        <v>2012</v>
      </c>
      <c r="L3566" s="2" t="s">
        <v>21</v>
      </c>
    </row>
    <row r="3567" spans="1:12" x14ac:dyDescent="0.2">
      <c r="A3567" s="1" t="s">
        <v>363</v>
      </c>
      <c r="B3567" s="2" t="s">
        <v>972</v>
      </c>
      <c r="C3567" s="2" t="s">
        <v>15</v>
      </c>
      <c r="D3567" s="2" t="s">
        <v>4942</v>
      </c>
      <c r="E3567" s="2" t="s">
        <v>4917</v>
      </c>
      <c r="F3567" s="2">
        <v>66.5</v>
      </c>
      <c r="G3567" s="2">
        <v>33.5</v>
      </c>
      <c r="H3567" s="2" t="s">
        <v>26</v>
      </c>
      <c r="I3567" s="2" t="str">
        <f t="shared" si="110"/>
        <v/>
      </c>
      <c r="J3567" s="2">
        <f t="shared" si="111"/>
        <v>1</v>
      </c>
      <c r="K3567" s="2">
        <v>2002</v>
      </c>
      <c r="L3567" s="2" t="s">
        <v>49</v>
      </c>
    </row>
    <row r="3568" spans="1:12" x14ac:dyDescent="0.2">
      <c r="A3568" s="1" t="s">
        <v>91</v>
      </c>
      <c r="B3568" s="2" t="s">
        <v>3575</v>
      </c>
      <c r="C3568" s="2" t="s">
        <v>24</v>
      </c>
      <c r="D3568" s="4">
        <v>298000000</v>
      </c>
      <c r="E3568" s="2" t="s">
        <v>3438</v>
      </c>
      <c r="F3568" s="2">
        <v>66.5</v>
      </c>
      <c r="G3568" s="2">
        <v>33.5</v>
      </c>
      <c r="H3568" s="2" t="s">
        <v>19</v>
      </c>
      <c r="I3568" s="2">
        <f t="shared" si="110"/>
        <v>1</v>
      </c>
      <c r="J3568" s="2" t="str">
        <f t="shared" si="111"/>
        <v/>
      </c>
      <c r="K3568" s="2">
        <v>2006</v>
      </c>
      <c r="L3568" s="2" t="s">
        <v>21</v>
      </c>
    </row>
    <row r="3569" spans="1:12" x14ac:dyDescent="0.2">
      <c r="A3569" s="1" t="s">
        <v>91</v>
      </c>
      <c r="B3569" s="2" t="s">
        <v>4687</v>
      </c>
      <c r="C3569" s="2" t="s">
        <v>24</v>
      </c>
      <c r="D3569" s="4">
        <v>66800000</v>
      </c>
      <c r="E3569" s="2" t="s">
        <v>3438</v>
      </c>
      <c r="F3569" s="2">
        <v>66.5</v>
      </c>
      <c r="G3569" s="2">
        <v>33.5</v>
      </c>
      <c r="H3569" s="2" t="s">
        <v>19</v>
      </c>
      <c r="I3569" s="2">
        <f t="shared" si="110"/>
        <v>1</v>
      </c>
      <c r="J3569" s="2" t="str">
        <f t="shared" si="111"/>
        <v/>
      </c>
      <c r="K3569" s="2">
        <v>2002</v>
      </c>
      <c r="L3569" s="2" t="s">
        <v>21</v>
      </c>
    </row>
    <row r="3570" spans="1:12" x14ac:dyDescent="0.2">
      <c r="A3570" s="1" t="s">
        <v>180</v>
      </c>
      <c r="B3570" s="2" t="s">
        <v>4128</v>
      </c>
      <c r="C3570" s="2" t="s">
        <v>24</v>
      </c>
      <c r="D3570" s="4">
        <v>29500000</v>
      </c>
      <c r="E3570" s="2" t="s">
        <v>3438</v>
      </c>
      <c r="F3570" s="2">
        <v>66.5</v>
      </c>
      <c r="G3570" s="2">
        <v>33.5</v>
      </c>
      <c r="H3570" s="2" t="s">
        <v>26</v>
      </c>
      <c r="I3570" s="2" t="str">
        <f t="shared" si="110"/>
        <v/>
      </c>
      <c r="J3570" s="2">
        <f t="shared" si="111"/>
        <v>1</v>
      </c>
      <c r="K3570" s="2">
        <v>1990</v>
      </c>
      <c r="L3570" s="2" t="s">
        <v>21</v>
      </c>
    </row>
    <row r="3571" spans="1:12" x14ac:dyDescent="0.2">
      <c r="A3571" s="1" t="s">
        <v>108</v>
      </c>
      <c r="B3571" s="2" t="s">
        <v>5155</v>
      </c>
      <c r="C3571" s="2" t="s">
        <v>15</v>
      </c>
      <c r="D3571" s="2" t="s">
        <v>5156</v>
      </c>
      <c r="E3571" s="2" t="s">
        <v>4991</v>
      </c>
      <c r="F3571" s="2">
        <v>66.5</v>
      </c>
      <c r="G3571" s="2">
        <v>33.5</v>
      </c>
      <c r="H3571" s="2" t="s">
        <v>26</v>
      </c>
      <c r="I3571" s="2" t="str">
        <f t="shared" si="110"/>
        <v/>
      </c>
      <c r="J3571" s="2">
        <f t="shared" si="111"/>
        <v>1</v>
      </c>
      <c r="K3571" s="2">
        <v>2018</v>
      </c>
      <c r="L3571" s="2" t="s">
        <v>21</v>
      </c>
    </row>
    <row r="3572" spans="1:12" x14ac:dyDescent="0.2">
      <c r="A3572" s="1" t="s">
        <v>79</v>
      </c>
      <c r="B3572" s="2" t="s">
        <v>564</v>
      </c>
      <c r="C3572" s="2" t="s">
        <v>15</v>
      </c>
      <c r="D3572" s="2" t="s">
        <v>2763</v>
      </c>
      <c r="E3572" s="2" t="s">
        <v>2175</v>
      </c>
      <c r="F3572" s="2">
        <v>66.540000000000006</v>
      </c>
      <c r="G3572" s="2">
        <v>33.46</v>
      </c>
      <c r="H3572" s="2" t="s">
        <v>19</v>
      </c>
      <c r="I3572" s="2">
        <f t="shared" si="110"/>
        <v>1</v>
      </c>
      <c r="J3572" s="2" t="str">
        <f t="shared" si="111"/>
        <v/>
      </c>
      <c r="K3572" s="2">
        <v>2016</v>
      </c>
      <c r="L3572" s="2" t="s">
        <v>21</v>
      </c>
    </row>
    <row r="3573" spans="1:12" x14ac:dyDescent="0.2">
      <c r="A3573" s="1" t="s">
        <v>22</v>
      </c>
      <c r="B3573" s="2" t="s">
        <v>3821</v>
      </c>
      <c r="C3573" s="2" t="s">
        <v>24</v>
      </c>
      <c r="D3573" s="2">
        <v>10600000</v>
      </c>
      <c r="E3573" s="2" t="s">
        <v>3438</v>
      </c>
      <c r="F3573" s="2">
        <v>66.56</v>
      </c>
      <c r="G3573" s="2">
        <v>33.44</v>
      </c>
      <c r="H3573" s="2" t="s">
        <v>19</v>
      </c>
      <c r="I3573" s="2">
        <f t="shared" si="110"/>
        <v>1</v>
      </c>
      <c r="J3573" s="2" t="str">
        <f t="shared" si="111"/>
        <v/>
      </c>
      <c r="K3573" s="2">
        <v>2018</v>
      </c>
      <c r="L3573" s="2" t="s">
        <v>49</v>
      </c>
    </row>
    <row r="3574" spans="1:12" x14ac:dyDescent="0.2">
      <c r="A3574" s="1" t="s">
        <v>66</v>
      </c>
      <c r="B3574" s="2" t="s">
        <v>2711</v>
      </c>
      <c r="C3574" s="2" t="s">
        <v>15</v>
      </c>
      <c r="D3574" s="2" t="s">
        <v>2712</v>
      </c>
      <c r="E3574" s="2" t="s">
        <v>2175</v>
      </c>
      <c r="F3574" s="2">
        <v>66.59</v>
      </c>
      <c r="G3574" s="2">
        <v>33.409999999999997</v>
      </c>
      <c r="H3574" s="2" t="s">
        <v>19</v>
      </c>
      <c r="I3574" s="2">
        <f t="shared" si="110"/>
        <v>1</v>
      </c>
      <c r="J3574" s="2" t="str">
        <f t="shared" si="111"/>
        <v/>
      </c>
      <c r="K3574" s="2">
        <v>2017</v>
      </c>
      <c r="L3574" s="2" t="s">
        <v>36</v>
      </c>
    </row>
    <row r="3575" spans="1:12" x14ac:dyDescent="0.2">
      <c r="A3575" s="1" t="s">
        <v>177</v>
      </c>
      <c r="B3575" s="2" t="s">
        <v>178</v>
      </c>
      <c r="C3575" s="2" t="s">
        <v>42</v>
      </c>
      <c r="D3575" s="2" t="s">
        <v>430</v>
      </c>
      <c r="E3575" s="2" t="s">
        <v>395</v>
      </c>
      <c r="F3575" s="2">
        <v>66.599999999999994</v>
      </c>
      <c r="G3575" s="2">
        <v>33.4</v>
      </c>
      <c r="H3575" s="2" t="s">
        <v>19</v>
      </c>
      <c r="I3575" s="2">
        <f t="shared" si="110"/>
        <v>1</v>
      </c>
      <c r="J3575" s="2" t="str">
        <f t="shared" si="111"/>
        <v/>
      </c>
      <c r="K3575" s="2">
        <v>2014</v>
      </c>
      <c r="L3575" s="2" t="s">
        <v>21</v>
      </c>
    </row>
    <row r="3576" spans="1:12" x14ac:dyDescent="0.2">
      <c r="A3576" s="1" t="s">
        <v>177</v>
      </c>
      <c r="B3576" s="2" t="s">
        <v>653</v>
      </c>
      <c r="C3576" s="2" t="s">
        <v>15</v>
      </c>
      <c r="D3576" s="2" t="s">
        <v>1146</v>
      </c>
      <c r="E3576" s="2" t="s">
        <v>395</v>
      </c>
      <c r="F3576" s="2">
        <v>66.599999999999994</v>
      </c>
      <c r="G3576" s="2">
        <v>33.4</v>
      </c>
      <c r="H3576" s="2" t="s">
        <v>19</v>
      </c>
      <c r="I3576" s="2">
        <f t="shared" si="110"/>
        <v>1</v>
      </c>
      <c r="J3576" s="2" t="str">
        <f t="shared" si="111"/>
        <v/>
      </c>
      <c r="K3576" s="2">
        <v>2004</v>
      </c>
      <c r="L3576" s="2" t="s">
        <v>49</v>
      </c>
    </row>
    <row r="3577" spans="1:12" x14ac:dyDescent="0.2">
      <c r="A3577" s="1" t="s">
        <v>13</v>
      </c>
      <c r="B3577" s="2" t="s">
        <v>612</v>
      </c>
      <c r="C3577" s="2" t="s">
        <v>42</v>
      </c>
      <c r="D3577" s="2" t="s">
        <v>613</v>
      </c>
      <c r="E3577" s="2" t="s">
        <v>395</v>
      </c>
      <c r="F3577" s="2">
        <v>66.599999999999994</v>
      </c>
      <c r="G3577" s="2">
        <v>33.4</v>
      </c>
      <c r="H3577" s="2" t="s">
        <v>19</v>
      </c>
      <c r="I3577" s="2">
        <f t="shared" si="110"/>
        <v>1</v>
      </c>
      <c r="J3577" s="2" t="str">
        <f t="shared" si="111"/>
        <v/>
      </c>
      <c r="K3577" s="2">
        <v>2012</v>
      </c>
      <c r="L3577" s="2" t="s">
        <v>21</v>
      </c>
    </row>
    <row r="3578" spans="1:12" x14ac:dyDescent="0.2">
      <c r="A3578" s="1" t="s">
        <v>13</v>
      </c>
      <c r="B3578" s="2" t="s">
        <v>2474</v>
      </c>
      <c r="C3578" s="2" t="s">
        <v>15</v>
      </c>
      <c r="D3578" s="2" t="s">
        <v>3055</v>
      </c>
      <c r="E3578" s="2" t="s">
        <v>2175</v>
      </c>
      <c r="F3578" s="2">
        <v>66.599999999999994</v>
      </c>
      <c r="G3578" s="2">
        <v>33.4</v>
      </c>
      <c r="H3578" s="2" t="s">
        <v>19</v>
      </c>
      <c r="I3578" s="2">
        <f t="shared" si="110"/>
        <v>1</v>
      </c>
      <c r="J3578" s="2" t="str">
        <f t="shared" si="111"/>
        <v/>
      </c>
      <c r="K3578" s="2">
        <v>2009</v>
      </c>
      <c r="L3578" s="2" t="s">
        <v>36</v>
      </c>
    </row>
    <row r="3579" spans="1:12" x14ac:dyDescent="0.2">
      <c r="A3579" s="1" t="s">
        <v>293</v>
      </c>
      <c r="B3579" s="2" t="s">
        <v>749</v>
      </c>
      <c r="C3579" s="2" t="s">
        <v>15</v>
      </c>
      <c r="D3579" s="2" t="s">
        <v>750</v>
      </c>
      <c r="E3579" s="2" t="s">
        <v>395</v>
      </c>
      <c r="F3579" s="2">
        <v>66.599999999999994</v>
      </c>
      <c r="G3579" s="2">
        <v>33.4</v>
      </c>
      <c r="H3579" s="2" t="s">
        <v>19</v>
      </c>
      <c r="I3579" s="2">
        <f t="shared" si="110"/>
        <v>1</v>
      </c>
      <c r="J3579" s="2" t="str">
        <f t="shared" si="111"/>
        <v/>
      </c>
      <c r="K3579" s="2">
        <v>2010</v>
      </c>
      <c r="L3579" s="2" t="s">
        <v>21</v>
      </c>
    </row>
    <row r="3580" spans="1:12" x14ac:dyDescent="0.2">
      <c r="A3580" s="1" t="s">
        <v>108</v>
      </c>
      <c r="B3580" s="2" t="s">
        <v>5106</v>
      </c>
      <c r="C3580" s="2" t="s">
        <v>15</v>
      </c>
      <c r="D3580" s="2" t="s">
        <v>5438</v>
      </c>
      <c r="E3580" s="2" t="s">
        <v>4991</v>
      </c>
      <c r="F3580" s="2">
        <v>66.599999999999994</v>
      </c>
      <c r="G3580" s="2">
        <v>33.4</v>
      </c>
      <c r="H3580" s="2" t="s">
        <v>26</v>
      </c>
      <c r="I3580" s="2" t="str">
        <f t="shared" si="110"/>
        <v/>
      </c>
      <c r="J3580" s="2">
        <f t="shared" si="111"/>
        <v>1</v>
      </c>
      <c r="K3580" s="2">
        <v>2006</v>
      </c>
      <c r="L3580" s="2" t="s">
        <v>21</v>
      </c>
    </row>
    <row r="3581" spans="1:12" x14ac:dyDescent="0.2">
      <c r="A3581" s="1" t="s">
        <v>293</v>
      </c>
      <c r="B3581" s="2" t="s">
        <v>953</v>
      </c>
      <c r="C3581" s="2" t="s">
        <v>15</v>
      </c>
      <c r="D3581" s="2" t="s">
        <v>1720</v>
      </c>
      <c r="E3581" s="2" t="s">
        <v>1692</v>
      </c>
      <c r="F3581" s="2">
        <v>66.61</v>
      </c>
      <c r="G3581" s="2">
        <v>33.39</v>
      </c>
      <c r="H3581" s="2" t="s">
        <v>26</v>
      </c>
      <c r="I3581" s="2" t="str">
        <f t="shared" si="110"/>
        <v/>
      </c>
      <c r="J3581" s="2">
        <f t="shared" si="111"/>
        <v>1</v>
      </c>
      <c r="K3581" s="2">
        <v>2016</v>
      </c>
      <c r="L3581" s="2" t="s">
        <v>21</v>
      </c>
    </row>
    <row r="3582" spans="1:12" x14ac:dyDescent="0.2">
      <c r="A3582" s="1" t="s">
        <v>217</v>
      </c>
      <c r="B3582" s="2" t="s">
        <v>513</v>
      </c>
      <c r="C3582" s="2" t="s">
        <v>15</v>
      </c>
      <c r="D3582" s="2" t="s">
        <v>2314</v>
      </c>
      <c r="E3582" s="2" t="s">
        <v>2175</v>
      </c>
      <c r="F3582" s="2">
        <v>66.67</v>
      </c>
      <c r="G3582" s="2">
        <v>33.33</v>
      </c>
      <c r="H3582" s="2" t="s">
        <v>19</v>
      </c>
      <c r="I3582" s="2">
        <f t="shared" si="110"/>
        <v>1</v>
      </c>
      <c r="J3582" s="2" t="str">
        <f t="shared" si="111"/>
        <v/>
      </c>
      <c r="K3582" s="2">
        <v>2020</v>
      </c>
      <c r="L3582" s="2" t="s">
        <v>21</v>
      </c>
    </row>
    <row r="3583" spans="1:12" x14ac:dyDescent="0.2">
      <c r="A3583" s="1" t="s">
        <v>223</v>
      </c>
      <c r="B3583" s="2" t="s">
        <v>3322</v>
      </c>
      <c r="C3583" s="2" t="s">
        <v>15</v>
      </c>
      <c r="D3583" s="2" t="s">
        <v>3323</v>
      </c>
      <c r="E3583" s="2" t="s">
        <v>3315</v>
      </c>
      <c r="F3583" s="2">
        <v>66.67</v>
      </c>
      <c r="G3583" s="2">
        <v>33.33</v>
      </c>
      <c r="H3583" s="2" t="s">
        <v>19</v>
      </c>
      <c r="I3583" s="2">
        <f t="shared" si="110"/>
        <v>1</v>
      </c>
      <c r="J3583" s="2" t="str">
        <f t="shared" si="111"/>
        <v/>
      </c>
      <c r="K3583" s="2">
        <v>2015</v>
      </c>
      <c r="L3583" s="2" t="s">
        <v>36</v>
      </c>
    </row>
    <row r="3584" spans="1:12" x14ac:dyDescent="0.2">
      <c r="A3584" s="1" t="s">
        <v>13</v>
      </c>
      <c r="B3584" s="2" t="s">
        <v>555</v>
      </c>
      <c r="C3584" s="2" t="s">
        <v>15</v>
      </c>
      <c r="D3584" s="2" t="s">
        <v>2185</v>
      </c>
      <c r="E3584" s="2" t="s">
        <v>2175</v>
      </c>
      <c r="F3584" s="2">
        <v>66.69</v>
      </c>
      <c r="G3584" s="2">
        <v>33.31</v>
      </c>
      <c r="H3584" s="2" t="s">
        <v>19</v>
      </c>
      <c r="I3584" s="2">
        <f t="shared" si="110"/>
        <v>1</v>
      </c>
      <c r="J3584" s="2" t="str">
        <f t="shared" si="111"/>
        <v/>
      </c>
      <c r="K3584" s="2">
        <v>2020</v>
      </c>
      <c r="L3584" s="2" t="s">
        <v>21</v>
      </c>
    </row>
    <row r="3585" spans="1:12" x14ac:dyDescent="0.2">
      <c r="A3585" s="1" t="s">
        <v>242</v>
      </c>
      <c r="B3585" s="2" t="s">
        <v>3365</v>
      </c>
      <c r="C3585" s="2" t="s">
        <v>15</v>
      </c>
      <c r="D3585" s="2" t="s">
        <v>4166</v>
      </c>
      <c r="E3585" s="2" t="s">
        <v>3438</v>
      </c>
      <c r="F3585" s="2">
        <v>66.8</v>
      </c>
      <c r="G3585" s="2">
        <v>33.299999999999997</v>
      </c>
      <c r="H3585" s="2" t="s">
        <v>19</v>
      </c>
      <c r="I3585" s="2">
        <f t="shared" si="110"/>
        <v>1</v>
      </c>
      <c r="J3585" s="2" t="str">
        <f t="shared" si="111"/>
        <v/>
      </c>
      <c r="K3585" s="2">
        <v>2012</v>
      </c>
      <c r="L3585" s="2" t="s">
        <v>21</v>
      </c>
    </row>
    <row r="3586" spans="1:12" x14ac:dyDescent="0.2">
      <c r="A3586" s="1" t="s">
        <v>205</v>
      </c>
      <c r="B3586" s="2" t="s">
        <v>278</v>
      </c>
      <c r="C3586" s="2" t="s">
        <v>1230</v>
      </c>
      <c r="D3586" s="2" t="s">
        <v>3411</v>
      </c>
      <c r="E3586" s="2" t="s">
        <v>3376</v>
      </c>
      <c r="F3586" s="2">
        <v>66.7</v>
      </c>
      <c r="G3586" s="2">
        <v>33.299999999999997</v>
      </c>
      <c r="H3586" s="2" t="s">
        <v>19</v>
      </c>
      <c r="I3586" s="2">
        <f t="shared" ref="I3586:I3649" si="112" xml:space="preserve"> IF(H3586="Pass", 1, "")</f>
        <v>1</v>
      </c>
      <c r="J3586" s="2" t="str">
        <f t="shared" ref="J3586:J3649" si="113" xml:space="preserve"> IF(H3586="Fail", 1, "")</f>
        <v/>
      </c>
      <c r="K3586" s="2">
        <v>1996</v>
      </c>
      <c r="L3586" s="2" t="s">
        <v>21</v>
      </c>
    </row>
    <row r="3587" spans="1:12" x14ac:dyDescent="0.2">
      <c r="A3587" s="1" t="s">
        <v>122</v>
      </c>
      <c r="B3587" s="2" t="s">
        <v>3111</v>
      </c>
      <c r="C3587" s="2" t="s">
        <v>15</v>
      </c>
      <c r="D3587" s="2" t="s">
        <v>3112</v>
      </c>
      <c r="E3587" s="2" t="s">
        <v>2175</v>
      </c>
      <c r="F3587" s="2">
        <v>66.599999999999994</v>
      </c>
      <c r="G3587" s="2">
        <v>33.299999999999997</v>
      </c>
      <c r="H3587" s="2" t="s">
        <v>19</v>
      </c>
      <c r="I3587" s="2">
        <f t="shared" si="112"/>
        <v>1</v>
      </c>
      <c r="J3587" s="2" t="str">
        <f t="shared" si="113"/>
        <v/>
      </c>
      <c r="K3587" s="2">
        <v>2005</v>
      </c>
      <c r="L3587" s="2" t="s">
        <v>36</v>
      </c>
    </row>
    <row r="3588" spans="1:12" x14ac:dyDescent="0.2">
      <c r="A3588" s="1" t="s">
        <v>280</v>
      </c>
      <c r="B3588" s="2" t="s">
        <v>810</v>
      </c>
      <c r="C3588" s="2" t="s">
        <v>24</v>
      </c>
      <c r="D3588" s="4">
        <v>4000000</v>
      </c>
      <c r="E3588" s="2" t="s">
        <v>1692</v>
      </c>
      <c r="F3588" s="2">
        <v>66.7</v>
      </c>
      <c r="G3588" s="2">
        <v>33.299999999999997</v>
      </c>
      <c r="H3588" s="2" t="s">
        <v>19</v>
      </c>
      <c r="I3588" s="2">
        <f t="shared" si="112"/>
        <v>1</v>
      </c>
      <c r="J3588" s="2" t="str">
        <f t="shared" si="113"/>
        <v/>
      </c>
      <c r="K3588" s="2">
        <v>2016</v>
      </c>
      <c r="L3588" s="2" t="s">
        <v>21</v>
      </c>
    </row>
    <row r="3589" spans="1:12" x14ac:dyDescent="0.2">
      <c r="A3589" s="1" t="s">
        <v>60</v>
      </c>
      <c r="B3589" s="2" t="s">
        <v>3861</v>
      </c>
      <c r="C3589" s="2" t="s">
        <v>24</v>
      </c>
      <c r="D3589" s="4">
        <v>219000000</v>
      </c>
      <c r="E3589" s="2" t="s">
        <v>3438</v>
      </c>
      <c r="F3589" s="2">
        <v>66.7</v>
      </c>
      <c r="G3589" s="2">
        <v>33.299999999999997</v>
      </c>
      <c r="H3589" s="2" t="s">
        <v>19</v>
      </c>
      <c r="I3589" s="2">
        <f t="shared" si="112"/>
        <v>1</v>
      </c>
      <c r="J3589" s="2" t="str">
        <f t="shared" si="113"/>
        <v/>
      </c>
      <c r="K3589" s="2">
        <v>2004</v>
      </c>
      <c r="L3589" s="2" t="s">
        <v>21</v>
      </c>
    </row>
    <row r="3590" spans="1:12" x14ac:dyDescent="0.2">
      <c r="A3590" s="1" t="s">
        <v>13</v>
      </c>
      <c r="B3590" s="2" t="s">
        <v>4070</v>
      </c>
      <c r="C3590" s="2" t="s">
        <v>24</v>
      </c>
      <c r="D3590" s="4">
        <v>144300000</v>
      </c>
      <c r="E3590" s="2" t="s">
        <v>3438</v>
      </c>
      <c r="F3590" s="2">
        <v>66.7</v>
      </c>
      <c r="G3590" s="2">
        <v>33.299999999999997</v>
      </c>
      <c r="H3590" s="2" t="s">
        <v>19</v>
      </c>
      <c r="I3590" s="2">
        <f t="shared" si="112"/>
        <v>1</v>
      </c>
      <c r="J3590" s="2" t="str">
        <f t="shared" si="113"/>
        <v/>
      </c>
      <c r="K3590" s="2">
        <v>2014</v>
      </c>
      <c r="L3590" s="2" t="s">
        <v>21</v>
      </c>
    </row>
    <row r="3591" spans="1:12" x14ac:dyDescent="0.2">
      <c r="A3591" s="1" t="s">
        <v>13</v>
      </c>
      <c r="B3591" s="2" t="s">
        <v>4268</v>
      </c>
      <c r="C3591" s="2" t="s">
        <v>24</v>
      </c>
      <c r="D3591" s="4">
        <v>60000000</v>
      </c>
      <c r="E3591" s="2" t="s">
        <v>3438</v>
      </c>
      <c r="F3591" s="2">
        <v>66.7</v>
      </c>
      <c r="G3591" s="2">
        <v>33.299999999999997</v>
      </c>
      <c r="H3591" s="2" t="s">
        <v>19</v>
      </c>
      <c r="I3591" s="2">
        <f t="shared" si="112"/>
        <v>1</v>
      </c>
      <c r="J3591" s="2" t="str">
        <f t="shared" si="113"/>
        <v/>
      </c>
      <c r="K3591" s="2">
        <v>2011</v>
      </c>
      <c r="L3591" s="2" t="s">
        <v>36</v>
      </c>
    </row>
    <row r="3592" spans="1:12" x14ac:dyDescent="0.2">
      <c r="A3592" s="1" t="s">
        <v>22</v>
      </c>
      <c r="B3592" s="2" t="s">
        <v>4500</v>
      </c>
      <c r="C3592" s="2" t="s">
        <v>24</v>
      </c>
      <c r="D3592" s="4">
        <v>37000000</v>
      </c>
      <c r="E3592" s="2" t="s">
        <v>3438</v>
      </c>
      <c r="F3592" s="2">
        <v>66.7</v>
      </c>
      <c r="G3592" s="2">
        <v>33.299999999999997</v>
      </c>
      <c r="H3592" s="2" t="s">
        <v>19</v>
      </c>
      <c r="I3592" s="2">
        <f t="shared" si="112"/>
        <v>1</v>
      </c>
      <c r="J3592" s="2" t="str">
        <f t="shared" si="113"/>
        <v/>
      </c>
      <c r="K3592" s="2">
        <v>2006</v>
      </c>
      <c r="L3592" s="2" t="s">
        <v>21</v>
      </c>
    </row>
    <row r="3593" spans="1:12" x14ac:dyDescent="0.2">
      <c r="A3593" s="1" t="s">
        <v>22</v>
      </c>
      <c r="B3593" s="2" t="s">
        <v>4588</v>
      </c>
      <c r="C3593" s="2" t="s">
        <v>24</v>
      </c>
      <c r="D3593" s="4">
        <v>1920000</v>
      </c>
      <c r="E3593" s="2" t="s">
        <v>3438</v>
      </c>
      <c r="F3593" s="2">
        <v>66.7</v>
      </c>
      <c r="G3593" s="2">
        <v>33.299999999999997</v>
      </c>
      <c r="H3593" s="2" t="s">
        <v>19</v>
      </c>
      <c r="I3593" s="2">
        <f t="shared" si="112"/>
        <v>1</v>
      </c>
      <c r="J3593" s="2" t="str">
        <f t="shared" si="113"/>
        <v/>
      </c>
      <c r="K3593" s="2">
        <v>2004</v>
      </c>
      <c r="L3593" s="2" t="s">
        <v>21</v>
      </c>
    </row>
    <row r="3594" spans="1:12" x14ac:dyDescent="0.2">
      <c r="A3594" s="1" t="s">
        <v>22</v>
      </c>
      <c r="B3594" s="2" t="s">
        <v>5732</v>
      </c>
      <c r="C3594" s="2" t="s">
        <v>24</v>
      </c>
      <c r="D3594" s="4">
        <v>6000000</v>
      </c>
      <c r="E3594" s="2" t="s">
        <v>5690</v>
      </c>
      <c r="F3594" s="2">
        <v>66.7</v>
      </c>
      <c r="G3594" s="2">
        <v>33.299999999999997</v>
      </c>
      <c r="H3594" s="2" t="s">
        <v>19</v>
      </c>
      <c r="I3594" s="2">
        <f t="shared" si="112"/>
        <v>1</v>
      </c>
      <c r="J3594" s="2" t="str">
        <f t="shared" si="113"/>
        <v/>
      </c>
      <c r="K3594" s="2">
        <v>2005</v>
      </c>
      <c r="L3594" s="2" t="s">
        <v>36</v>
      </c>
    </row>
    <row r="3595" spans="1:12" x14ac:dyDescent="0.2">
      <c r="A3595" s="1" t="s">
        <v>296</v>
      </c>
      <c r="B3595" s="2" t="s">
        <v>675</v>
      </c>
      <c r="C3595" s="2" t="s">
        <v>15</v>
      </c>
      <c r="D3595" s="2" t="s">
        <v>2430</v>
      </c>
      <c r="E3595" s="2" t="s">
        <v>2175</v>
      </c>
      <c r="F3595" s="2">
        <v>66.7</v>
      </c>
      <c r="G3595" s="2">
        <v>33.299999999999997</v>
      </c>
      <c r="H3595" s="2" t="s">
        <v>19</v>
      </c>
      <c r="I3595" s="2">
        <f t="shared" si="112"/>
        <v>1</v>
      </c>
      <c r="J3595" s="2" t="str">
        <f t="shared" si="113"/>
        <v/>
      </c>
      <c r="K3595" s="2">
        <v>2019</v>
      </c>
      <c r="L3595" s="2" t="s">
        <v>36</v>
      </c>
    </row>
    <row r="3596" spans="1:12" x14ac:dyDescent="0.2">
      <c r="A3596" s="1" t="s">
        <v>79</v>
      </c>
      <c r="B3596" s="2" t="s">
        <v>153</v>
      </c>
      <c r="C3596" s="2" t="s">
        <v>15</v>
      </c>
      <c r="D3596" s="2" t="s">
        <v>319</v>
      </c>
      <c r="E3596" s="2" t="s">
        <v>144</v>
      </c>
      <c r="F3596" s="2">
        <v>66.7</v>
      </c>
      <c r="G3596" s="2">
        <v>33.299999999999997</v>
      </c>
      <c r="H3596" s="2" t="s">
        <v>19</v>
      </c>
      <c r="I3596" s="2">
        <f t="shared" si="112"/>
        <v>1</v>
      </c>
      <c r="J3596" s="2" t="str">
        <f t="shared" si="113"/>
        <v/>
      </c>
      <c r="K3596" s="2">
        <v>2006</v>
      </c>
      <c r="L3596" s="2" t="s">
        <v>21</v>
      </c>
    </row>
    <row r="3597" spans="1:12" x14ac:dyDescent="0.2">
      <c r="A3597" s="1" t="s">
        <v>83</v>
      </c>
      <c r="B3597" s="2" t="s">
        <v>84</v>
      </c>
      <c r="C3597" s="2" t="s">
        <v>15</v>
      </c>
      <c r="D3597" s="2" t="s">
        <v>4843</v>
      </c>
      <c r="E3597" s="2" t="s">
        <v>4810</v>
      </c>
      <c r="F3597" s="2">
        <v>66.7</v>
      </c>
      <c r="G3597" s="2">
        <v>33.299999999999997</v>
      </c>
      <c r="H3597" s="2" t="s">
        <v>19</v>
      </c>
      <c r="I3597" s="2">
        <f t="shared" si="112"/>
        <v>1</v>
      </c>
      <c r="J3597" s="2" t="str">
        <f t="shared" si="113"/>
        <v/>
      </c>
      <c r="K3597" s="2">
        <v>2008</v>
      </c>
      <c r="L3597" s="2" t="s">
        <v>21</v>
      </c>
    </row>
    <row r="3598" spans="1:12" x14ac:dyDescent="0.2">
      <c r="A3598" s="1" t="s">
        <v>91</v>
      </c>
      <c r="B3598" s="2" t="s">
        <v>4436</v>
      </c>
      <c r="C3598" s="2" t="s">
        <v>15</v>
      </c>
      <c r="D3598" s="2" t="s">
        <v>4437</v>
      </c>
      <c r="E3598" s="2" t="s">
        <v>3438</v>
      </c>
      <c r="F3598" s="2">
        <v>66.7</v>
      </c>
      <c r="G3598" s="2">
        <v>33.299999999999997</v>
      </c>
      <c r="H3598" s="2" t="s">
        <v>19</v>
      </c>
      <c r="I3598" s="2">
        <f t="shared" si="112"/>
        <v>1</v>
      </c>
      <c r="J3598" s="2" t="str">
        <f t="shared" si="113"/>
        <v/>
      </c>
      <c r="K3598" s="2">
        <v>2008</v>
      </c>
      <c r="L3598" s="2" t="s">
        <v>49</v>
      </c>
    </row>
    <row r="3599" spans="1:12" x14ac:dyDescent="0.2">
      <c r="A3599" s="1" t="s">
        <v>52</v>
      </c>
      <c r="B3599" s="2" t="s">
        <v>3595</v>
      </c>
      <c r="C3599" s="2" t="s">
        <v>24</v>
      </c>
      <c r="D3599" s="4">
        <v>74900000</v>
      </c>
      <c r="E3599" s="2" t="s">
        <v>3438</v>
      </c>
      <c r="F3599" s="2">
        <v>66.7</v>
      </c>
      <c r="G3599" s="2">
        <v>33.299999999999997</v>
      </c>
      <c r="H3599" s="2" t="s">
        <v>19</v>
      </c>
      <c r="I3599" s="2">
        <f t="shared" si="112"/>
        <v>1</v>
      </c>
      <c r="J3599" s="2" t="str">
        <f t="shared" si="113"/>
        <v/>
      </c>
      <c r="K3599" s="2">
        <v>2002</v>
      </c>
      <c r="L3599" s="2" t="s">
        <v>49</v>
      </c>
    </row>
    <row r="3600" spans="1:12" x14ac:dyDescent="0.2">
      <c r="A3600" s="1" t="s">
        <v>100</v>
      </c>
      <c r="B3600" s="2" t="s">
        <v>5458</v>
      </c>
      <c r="C3600" s="2" t="s">
        <v>15</v>
      </c>
      <c r="D3600" s="2" t="s">
        <v>5459</v>
      </c>
      <c r="E3600" s="2" t="s">
        <v>4991</v>
      </c>
      <c r="F3600" s="2">
        <v>66.7</v>
      </c>
      <c r="G3600" s="2">
        <v>33.299999999999997</v>
      </c>
      <c r="H3600" s="2" t="s">
        <v>19</v>
      </c>
      <c r="I3600" s="2">
        <f t="shared" si="112"/>
        <v>1</v>
      </c>
      <c r="J3600" s="2" t="str">
        <f t="shared" si="113"/>
        <v/>
      </c>
      <c r="K3600" s="2">
        <v>2005</v>
      </c>
      <c r="L3600" s="2" t="s">
        <v>77</v>
      </c>
    </row>
    <row r="3601" spans="1:12" x14ac:dyDescent="0.2">
      <c r="A3601" s="1" t="s">
        <v>108</v>
      </c>
      <c r="B3601" s="2" t="s">
        <v>129</v>
      </c>
      <c r="C3601" s="2" t="s">
        <v>42</v>
      </c>
      <c r="D3601" s="2" t="s">
        <v>1189</v>
      </c>
      <c r="E3601" s="2" t="s">
        <v>395</v>
      </c>
      <c r="F3601" s="2">
        <v>66.7</v>
      </c>
      <c r="G3601" s="2">
        <v>33.299999999999997</v>
      </c>
      <c r="H3601" s="2" t="s">
        <v>19</v>
      </c>
      <c r="I3601" s="2">
        <f t="shared" si="112"/>
        <v>1</v>
      </c>
      <c r="J3601" s="2" t="str">
        <f t="shared" si="113"/>
        <v/>
      </c>
      <c r="K3601" s="2">
        <v>2002</v>
      </c>
      <c r="L3601" s="2" t="s">
        <v>21</v>
      </c>
    </row>
    <row r="3602" spans="1:12" x14ac:dyDescent="0.2">
      <c r="A3602" s="1" t="s">
        <v>108</v>
      </c>
      <c r="B3602" s="2" t="s">
        <v>147</v>
      </c>
      <c r="C3602" s="2" t="s">
        <v>42</v>
      </c>
      <c r="D3602" s="2" t="s">
        <v>1669</v>
      </c>
      <c r="E3602" s="2" t="s">
        <v>1625</v>
      </c>
      <c r="F3602" s="2">
        <v>66.7</v>
      </c>
      <c r="G3602" s="2">
        <v>33.299999999999997</v>
      </c>
      <c r="H3602" s="2" t="s">
        <v>19</v>
      </c>
      <c r="I3602" s="2">
        <f t="shared" si="112"/>
        <v>1</v>
      </c>
      <c r="J3602" s="2" t="str">
        <f t="shared" si="113"/>
        <v/>
      </c>
      <c r="K3602" s="2">
        <v>2004</v>
      </c>
      <c r="L3602" s="2" t="s">
        <v>21</v>
      </c>
    </row>
    <row r="3603" spans="1:12" x14ac:dyDescent="0.2">
      <c r="A3603" s="1" t="s">
        <v>308</v>
      </c>
      <c r="B3603" s="2" t="s">
        <v>1295</v>
      </c>
      <c r="C3603" s="2" t="s">
        <v>15</v>
      </c>
      <c r="D3603" s="2" t="s">
        <v>1296</v>
      </c>
      <c r="E3603" s="2" t="s">
        <v>395</v>
      </c>
      <c r="F3603" s="2">
        <v>66.7</v>
      </c>
      <c r="G3603" s="2">
        <v>33.299999999999997</v>
      </c>
      <c r="H3603" s="2" t="s">
        <v>19</v>
      </c>
      <c r="I3603" s="2">
        <f t="shared" si="112"/>
        <v>1</v>
      </c>
      <c r="J3603" s="2" t="str">
        <f t="shared" si="113"/>
        <v/>
      </c>
      <c r="K3603" s="2">
        <v>2000</v>
      </c>
      <c r="L3603" s="2" t="s">
        <v>21</v>
      </c>
    </row>
    <row r="3604" spans="1:12" x14ac:dyDescent="0.2">
      <c r="A3604" s="1" t="s">
        <v>45</v>
      </c>
      <c r="B3604" s="2" t="s">
        <v>2158</v>
      </c>
      <c r="C3604" s="2" t="s">
        <v>15</v>
      </c>
      <c r="D3604" s="2" t="s">
        <v>4650</v>
      </c>
      <c r="E3604" s="2" t="s">
        <v>3438</v>
      </c>
      <c r="F3604" s="2">
        <v>66.7</v>
      </c>
      <c r="G3604" s="2">
        <v>33.299999999999997</v>
      </c>
      <c r="H3604" s="2" t="s">
        <v>19</v>
      </c>
      <c r="I3604" s="2">
        <f t="shared" si="112"/>
        <v>1</v>
      </c>
      <c r="J3604" s="2" t="str">
        <f t="shared" si="113"/>
        <v/>
      </c>
      <c r="K3604" s="2">
        <v>2003</v>
      </c>
      <c r="L3604" s="2" t="s">
        <v>36</v>
      </c>
    </row>
    <row r="3605" spans="1:12" x14ac:dyDescent="0.2">
      <c r="A3605" s="1" t="s">
        <v>22</v>
      </c>
      <c r="B3605" s="2" t="s">
        <v>3293</v>
      </c>
      <c r="C3605" s="2" t="s">
        <v>24</v>
      </c>
      <c r="D3605" s="2">
        <v>19500000</v>
      </c>
      <c r="E3605" s="2" t="s">
        <v>3438</v>
      </c>
      <c r="F3605" s="2">
        <v>66.709999999999994</v>
      </c>
      <c r="G3605" s="2">
        <v>33.29</v>
      </c>
      <c r="H3605" s="2" t="s">
        <v>19</v>
      </c>
      <c r="I3605" s="2">
        <f t="shared" si="112"/>
        <v>1</v>
      </c>
      <c r="J3605" s="2" t="str">
        <f t="shared" si="113"/>
        <v/>
      </c>
      <c r="K3605" s="2">
        <v>2018</v>
      </c>
      <c r="L3605" s="2" t="s">
        <v>21</v>
      </c>
    </row>
    <row r="3606" spans="1:12" x14ac:dyDescent="0.2">
      <c r="A3606" s="1" t="s">
        <v>363</v>
      </c>
      <c r="B3606" s="2" t="s">
        <v>3908</v>
      </c>
      <c r="C3606" s="2" t="s">
        <v>24</v>
      </c>
      <c r="D3606" s="4">
        <v>105000000</v>
      </c>
      <c r="E3606" s="2" t="s">
        <v>3438</v>
      </c>
      <c r="F3606" s="2">
        <v>66.739999999999995</v>
      </c>
      <c r="G3606" s="2">
        <v>33.26</v>
      </c>
      <c r="H3606" s="2" t="s">
        <v>19</v>
      </c>
      <c r="I3606" s="2">
        <f t="shared" si="112"/>
        <v>1</v>
      </c>
      <c r="J3606" s="2" t="str">
        <f t="shared" si="113"/>
        <v/>
      </c>
      <c r="K3606" s="2">
        <v>2016</v>
      </c>
      <c r="L3606" s="2" t="s">
        <v>21</v>
      </c>
    </row>
    <row r="3607" spans="1:12" x14ac:dyDescent="0.2">
      <c r="A3607" s="1" t="s">
        <v>100</v>
      </c>
      <c r="B3607" s="2" t="s">
        <v>101</v>
      </c>
      <c r="C3607" s="2" t="s">
        <v>15</v>
      </c>
      <c r="D3607" s="2" t="s">
        <v>1729</v>
      </c>
      <c r="E3607" s="2" t="s">
        <v>1692</v>
      </c>
      <c r="F3607" s="2">
        <v>66.75</v>
      </c>
      <c r="G3607" s="2">
        <v>33.25</v>
      </c>
      <c r="H3607" s="2" t="s">
        <v>19</v>
      </c>
      <c r="I3607" s="2">
        <f t="shared" si="112"/>
        <v>1</v>
      </c>
      <c r="J3607" s="2" t="str">
        <f t="shared" si="113"/>
        <v/>
      </c>
      <c r="K3607" s="2">
        <v>2016</v>
      </c>
      <c r="L3607" s="2" t="s">
        <v>21</v>
      </c>
    </row>
    <row r="3608" spans="1:12" x14ac:dyDescent="0.2">
      <c r="A3608" s="1" t="s">
        <v>242</v>
      </c>
      <c r="B3608" s="2" t="s">
        <v>5047</v>
      </c>
      <c r="C3608" s="2" t="s">
        <v>24</v>
      </c>
      <c r="D3608" s="2">
        <v>90000000</v>
      </c>
      <c r="E3608" s="2" t="s">
        <v>4991</v>
      </c>
      <c r="F3608" s="2">
        <v>66.78</v>
      </c>
      <c r="G3608" s="2">
        <v>33.22</v>
      </c>
      <c r="H3608" s="2" t="s">
        <v>19</v>
      </c>
      <c r="I3608" s="2">
        <f t="shared" si="112"/>
        <v>1</v>
      </c>
      <c r="J3608" s="2" t="str">
        <f t="shared" si="113"/>
        <v/>
      </c>
      <c r="K3608" s="2">
        <v>2020</v>
      </c>
      <c r="L3608" s="2" t="s">
        <v>21</v>
      </c>
    </row>
    <row r="3609" spans="1:12" x14ac:dyDescent="0.2">
      <c r="A3609" s="1" t="s">
        <v>66</v>
      </c>
      <c r="B3609" s="2" t="s">
        <v>3947</v>
      </c>
      <c r="C3609" s="2" t="s">
        <v>15</v>
      </c>
      <c r="D3609" s="2" t="s">
        <v>3948</v>
      </c>
      <c r="E3609" s="2" t="s">
        <v>3438</v>
      </c>
      <c r="F3609" s="2">
        <v>66.790000000000006</v>
      </c>
      <c r="G3609" s="2">
        <v>33.21</v>
      </c>
      <c r="H3609" s="2" t="s">
        <v>19</v>
      </c>
      <c r="I3609" s="2">
        <f t="shared" si="112"/>
        <v>1</v>
      </c>
      <c r="J3609" s="2" t="str">
        <f t="shared" si="113"/>
        <v/>
      </c>
      <c r="K3609" s="2">
        <v>2016</v>
      </c>
      <c r="L3609" s="2" t="s">
        <v>21</v>
      </c>
    </row>
    <row r="3610" spans="1:12" x14ac:dyDescent="0.2">
      <c r="A3610" s="1" t="s">
        <v>242</v>
      </c>
      <c r="B3610" s="2" t="s">
        <v>714</v>
      </c>
      <c r="C3610" s="2" t="s">
        <v>24</v>
      </c>
      <c r="D3610" s="4">
        <v>60000000</v>
      </c>
      <c r="E3610" s="2" t="s">
        <v>1474</v>
      </c>
      <c r="F3610" s="2">
        <v>66.8</v>
      </c>
      <c r="G3610" s="2">
        <v>33.200000000000003</v>
      </c>
      <c r="H3610" s="2" t="s">
        <v>19</v>
      </c>
      <c r="I3610" s="2">
        <f t="shared" si="112"/>
        <v>1</v>
      </c>
      <c r="J3610" s="2" t="str">
        <f t="shared" si="113"/>
        <v/>
      </c>
      <c r="K3610" s="2">
        <v>1990</v>
      </c>
      <c r="L3610" s="2" t="s">
        <v>21</v>
      </c>
    </row>
    <row r="3611" spans="1:12" x14ac:dyDescent="0.2">
      <c r="A3611" s="1" t="s">
        <v>205</v>
      </c>
      <c r="B3611" s="2" t="s">
        <v>3598</v>
      </c>
      <c r="C3611" s="2" t="s">
        <v>15</v>
      </c>
      <c r="D3611" s="2" t="s">
        <v>4631</v>
      </c>
      <c r="E3611" s="2" t="s">
        <v>3438</v>
      </c>
      <c r="F3611" s="2">
        <v>66.8</v>
      </c>
      <c r="G3611" s="2">
        <v>33.200000000000003</v>
      </c>
      <c r="H3611" s="2" t="s">
        <v>19</v>
      </c>
      <c r="I3611" s="2">
        <f t="shared" si="112"/>
        <v>1</v>
      </c>
      <c r="J3611" s="2" t="str">
        <f t="shared" si="113"/>
        <v/>
      </c>
      <c r="K3611" s="2">
        <v>2004</v>
      </c>
      <c r="L3611" s="2" t="s">
        <v>49</v>
      </c>
    </row>
    <row r="3612" spans="1:12" x14ac:dyDescent="0.2">
      <c r="A3612" s="1" t="s">
        <v>122</v>
      </c>
      <c r="B3612" s="2" t="s">
        <v>4047</v>
      </c>
      <c r="C3612" s="2" t="s">
        <v>24</v>
      </c>
      <c r="D3612" s="4">
        <v>5300000</v>
      </c>
      <c r="E3612" s="2" t="s">
        <v>3438</v>
      </c>
      <c r="F3612" s="2">
        <v>66.8</v>
      </c>
      <c r="G3612" s="2">
        <v>33.200000000000003</v>
      </c>
      <c r="H3612" s="2" t="s">
        <v>19</v>
      </c>
      <c r="I3612" s="2">
        <f t="shared" si="112"/>
        <v>1</v>
      </c>
      <c r="J3612" s="2" t="str">
        <f t="shared" si="113"/>
        <v/>
      </c>
      <c r="K3612" s="2">
        <v>2002</v>
      </c>
      <c r="L3612" s="2" t="s">
        <v>21</v>
      </c>
    </row>
    <row r="3613" spans="1:12" x14ac:dyDescent="0.2">
      <c r="A3613" s="1" t="s">
        <v>280</v>
      </c>
      <c r="B3613" s="2" t="s">
        <v>3539</v>
      </c>
      <c r="C3613" s="2" t="s">
        <v>24</v>
      </c>
      <c r="D3613" s="4">
        <v>225000000</v>
      </c>
      <c r="E3613" s="2" t="s">
        <v>3438</v>
      </c>
      <c r="F3613" s="2">
        <v>66.8</v>
      </c>
      <c r="G3613" s="2">
        <v>33.200000000000003</v>
      </c>
      <c r="H3613" s="2" t="s">
        <v>19</v>
      </c>
      <c r="I3613" s="2">
        <f t="shared" si="112"/>
        <v>1</v>
      </c>
      <c r="J3613" s="2" t="str">
        <f t="shared" si="113"/>
        <v/>
      </c>
      <c r="K3613" s="2">
        <v>2016</v>
      </c>
      <c r="L3613" s="2" t="s">
        <v>21</v>
      </c>
    </row>
    <row r="3614" spans="1:12" x14ac:dyDescent="0.2">
      <c r="A3614" s="1" t="s">
        <v>13</v>
      </c>
      <c r="B3614" s="2" t="s">
        <v>3269</v>
      </c>
      <c r="C3614" s="2" t="s">
        <v>15</v>
      </c>
      <c r="D3614" s="2" t="s">
        <v>4660</v>
      </c>
      <c r="E3614" s="2" t="s">
        <v>3438</v>
      </c>
      <c r="F3614" s="2">
        <v>66.8</v>
      </c>
      <c r="G3614" s="2">
        <v>33.200000000000003</v>
      </c>
      <c r="H3614" s="2" t="s">
        <v>19</v>
      </c>
      <c r="I3614" s="2">
        <f t="shared" si="112"/>
        <v>1</v>
      </c>
      <c r="J3614" s="2" t="str">
        <f t="shared" si="113"/>
        <v/>
      </c>
      <c r="K3614" s="2">
        <v>2003</v>
      </c>
      <c r="L3614" s="2" t="s">
        <v>36</v>
      </c>
    </row>
    <row r="3615" spans="1:12" x14ac:dyDescent="0.2">
      <c r="A3615" s="1" t="s">
        <v>13</v>
      </c>
      <c r="B3615" s="2" t="s">
        <v>13</v>
      </c>
      <c r="C3615" s="2" t="s">
        <v>24</v>
      </c>
      <c r="D3615" s="4">
        <v>600000000</v>
      </c>
      <c r="E3615" s="2" t="s">
        <v>4917</v>
      </c>
      <c r="F3615" s="2">
        <v>66.8</v>
      </c>
      <c r="G3615" s="2">
        <v>33.200000000000003</v>
      </c>
      <c r="H3615" s="2" t="s">
        <v>19</v>
      </c>
      <c r="I3615" s="2">
        <f t="shared" si="112"/>
        <v>1</v>
      </c>
      <c r="J3615" s="2" t="str">
        <f t="shared" si="113"/>
        <v/>
      </c>
      <c r="K3615" s="2">
        <v>2002</v>
      </c>
      <c r="L3615" s="2" t="s">
        <v>49</v>
      </c>
    </row>
    <row r="3616" spans="1:12" x14ac:dyDescent="0.2">
      <c r="A3616" s="1" t="s">
        <v>66</v>
      </c>
      <c r="B3616" s="2" t="s">
        <v>3181</v>
      </c>
      <c r="C3616" s="2" t="s">
        <v>15</v>
      </c>
      <c r="D3616" s="2" t="s">
        <v>4828</v>
      </c>
      <c r="E3616" s="2" t="s">
        <v>4991</v>
      </c>
      <c r="F3616" s="2">
        <v>66.8</v>
      </c>
      <c r="G3616" s="2">
        <v>33.200000000000003</v>
      </c>
      <c r="H3616" s="2" t="s">
        <v>19</v>
      </c>
      <c r="I3616" s="2">
        <f t="shared" si="112"/>
        <v>1</v>
      </c>
      <c r="J3616" s="2" t="str">
        <f t="shared" si="113"/>
        <v/>
      </c>
      <c r="K3616" s="2">
        <v>2014</v>
      </c>
      <c r="L3616" s="2" t="s">
        <v>21</v>
      </c>
    </row>
    <row r="3617" spans="1:12" x14ac:dyDescent="0.2">
      <c r="A3617" s="1" t="s">
        <v>22</v>
      </c>
      <c r="B3617" s="2" t="s">
        <v>3477</v>
      </c>
      <c r="C3617" s="2" t="s">
        <v>24</v>
      </c>
      <c r="D3617" s="4">
        <v>4965000</v>
      </c>
      <c r="E3617" s="2" t="s">
        <v>3438</v>
      </c>
      <c r="F3617" s="2">
        <v>66.8</v>
      </c>
      <c r="G3617" s="2">
        <v>33.200000000000003</v>
      </c>
      <c r="H3617" s="2" t="s">
        <v>19</v>
      </c>
      <c r="I3617" s="2">
        <f t="shared" si="112"/>
        <v>1</v>
      </c>
      <c r="J3617" s="2" t="str">
        <f t="shared" si="113"/>
        <v/>
      </c>
      <c r="K3617" s="2">
        <v>2002</v>
      </c>
      <c r="L3617" s="2" t="s">
        <v>49</v>
      </c>
    </row>
    <row r="3618" spans="1:12" x14ac:dyDescent="0.2">
      <c r="A3618" s="1" t="s">
        <v>22</v>
      </c>
      <c r="B3618" s="2" t="s">
        <v>5736</v>
      </c>
      <c r="C3618" s="2" t="s">
        <v>24</v>
      </c>
      <c r="D3618" s="4">
        <v>11800000</v>
      </c>
      <c r="E3618" s="2" t="s">
        <v>5690</v>
      </c>
      <c r="F3618" s="2">
        <v>66.8</v>
      </c>
      <c r="G3618" s="2">
        <v>33.200000000000003</v>
      </c>
      <c r="H3618" s="2" t="s">
        <v>19</v>
      </c>
      <c r="I3618" s="2">
        <f t="shared" si="112"/>
        <v>1</v>
      </c>
      <c r="J3618" s="2" t="str">
        <f t="shared" si="113"/>
        <v/>
      </c>
      <c r="K3618" s="2">
        <v>2008</v>
      </c>
      <c r="L3618" s="2" t="s">
        <v>49</v>
      </c>
    </row>
    <row r="3619" spans="1:12" x14ac:dyDescent="0.2">
      <c r="A3619" s="1" t="s">
        <v>69</v>
      </c>
      <c r="B3619" s="2" t="s">
        <v>1434</v>
      </c>
      <c r="C3619" s="2" t="s">
        <v>15</v>
      </c>
      <c r="D3619" s="2" t="s">
        <v>1435</v>
      </c>
      <c r="E3619" s="2" t="s">
        <v>395</v>
      </c>
      <c r="F3619" s="2">
        <v>66.8</v>
      </c>
      <c r="G3619" s="2">
        <v>33.200000000000003</v>
      </c>
      <c r="H3619" s="2" t="s">
        <v>19</v>
      </c>
      <c r="I3619" s="2">
        <f t="shared" si="112"/>
        <v>1</v>
      </c>
      <c r="J3619" s="2" t="str">
        <f t="shared" si="113"/>
        <v/>
      </c>
      <c r="K3619" s="2">
        <v>1994</v>
      </c>
      <c r="L3619" s="2" t="s">
        <v>21</v>
      </c>
    </row>
    <row r="3620" spans="1:12" x14ac:dyDescent="0.2">
      <c r="A3620" s="1" t="s">
        <v>52</v>
      </c>
      <c r="B3620" s="2" t="s">
        <v>793</v>
      </c>
      <c r="C3620" s="2" t="s">
        <v>42</v>
      </c>
      <c r="D3620" s="2" t="s">
        <v>1616</v>
      </c>
      <c r="E3620" s="2" t="s">
        <v>1601</v>
      </c>
      <c r="F3620" s="2">
        <v>66.8</v>
      </c>
      <c r="G3620" s="2">
        <v>33.200000000000003</v>
      </c>
      <c r="H3620" s="2" t="s">
        <v>19</v>
      </c>
      <c r="I3620" s="2">
        <f t="shared" si="112"/>
        <v>1</v>
      </c>
      <c r="J3620" s="2" t="str">
        <f t="shared" si="113"/>
        <v/>
      </c>
      <c r="K3620" s="2">
        <v>2008</v>
      </c>
      <c r="L3620" s="2" t="s">
        <v>21</v>
      </c>
    </row>
    <row r="3621" spans="1:12" x14ac:dyDescent="0.2">
      <c r="A3621" s="1" t="s">
        <v>108</v>
      </c>
      <c r="B3621" s="2" t="s">
        <v>3932</v>
      </c>
      <c r="C3621" s="2" t="s">
        <v>24</v>
      </c>
      <c r="D3621" s="4">
        <v>35000000</v>
      </c>
      <c r="E3621" s="2" t="s">
        <v>3438</v>
      </c>
      <c r="F3621" s="2">
        <v>66.8</v>
      </c>
      <c r="G3621" s="2">
        <v>33.200000000000003</v>
      </c>
      <c r="H3621" s="2" t="s">
        <v>19</v>
      </c>
      <c r="I3621" s="2">
        <f t="shared" si="112"/>
        <v>1</v>
      </c>
      <c r="J3621" s="2" t="str">
        <f t="shared" si="113"/>
        <v/>
      </c>
      <c r="K3621" s="2">
        <v>2014</v>
      </c>
      <c r="L3621" s="2" t="s">
        <v>49</v>
      </c>
    </row>
    <row r="3622" spans="1:12" x14ac:dyDescent="0.2">
      <c r="A3622" s="1" t="s">
        <v>308</v>
      </c>
      <c r="B3622" s="2" t="s">
        <v>1778</v>
      </c>
      <c r="C3622" s="2" t="s">
        <v>42</v>
      </c>
      <c r="D3622" s="2" t="s">
        <v>1779</v>
      </c>
      <c r="E3622" s="2" t="s">
        <v>1692</v>
      </c>
      <c r="F3622" s="2">
        <v>66.8</v>
      </c>
      <c r="G3622" s="2">
        <v>33.200000000000003</v>
      </c>
      <c r="H3622" s="2" t="s">
        <v>19</v>
      </c>
      <c r="I3622" s="2">
        <f t="shared" si="112"/>
        <v>1</v>
      </c>
      <c r="J3622" s="2" t="str">
        <f t="shared" si="113"/>
        <v/>
      </c>
      <c r="K3622" s="2">
        <v>2004</v>
      </c>
      <c r="L3622" s="2" t="s">
        <v>49</v>
      </c>
    </row>
    <row r="3623" spans="1:12" x14ac:dyDescent="0.2">
      <c r="A3623" s="1" t="s">
        <v>242</v>
      </c>
      <c r="B3623" s="2" t="s">
        <v>4013</v>
      </c>
      <c r="C3623" s="2" t="s">
        <v>24</v>
      </c>
      <c r="D3623" s="4">
        <v>245000000</v>
      </c>
      <c r="E3623" s="2" t="s">
        <v>3438</v>
      </c>
      <c r="F3623" s="2">
        <v>66.81</v>
      </c>
      <c r="G3623" s="2">
        <v>33.19</v>
      </c>
      <c r="H3623" s="2" t="s">
        <v>19</v>
      </c>
      <c r="I3623" s="2">
        <f t="shared" si="112"/>
        <v>1</v>
      </c>
      <c r="J3623" s="2" t="str">
        <f t="shared" si="113"/>
        <v/>
      </c>
      <c r="K3623" s="2">
        <v>2016</v>
      </c>
      <c r="L3623" s="2" t="s">
        <v>49</v>
      </c>
    </row>
    <row r="3624" spans="1:12" x14ac:dyDescent="0.2">
      <c r="A3624" s="1" t="s">
        <v>13</v>
      </c>
      <c r="B3624" s="2" t="s">
        <v>1886</v>
      </c>
      <c r="C3624" s="2" t="s">
        <v>15</v>
      </c>
      <c r="D3624" s="2" t="s">
        <v>520</v>
      </c>
      <c r="E3624" s="2" t="s">
        <v>2175</v>
      </c>
      <c r="F3624" s="2">
        <v>66.86</v>
      </c>
      <c r="G3624" s="2">
        <v>33.14</v>
      </c>
      <c r="H3624" s="2" t="s">
        <v>19</v>
      </c>
      <c r="I3624" s="2">
        <f t="shared" si="112"/>
        <v>1</v>
      </c>
      <c r="J3624" s="2" t="str">
        <f t="shared" si="113"/>
        <v/>
      </c>
      <c r="K3624" s="2">
        <v>2017</v>
      </c>
      <c r="L3624" s="2" t="s">
        <v>36</v>
      </c>
    </row>
    <row r="3625" spans="1:12" x14ac:dyDescent="0.2">
      <c r="A3625" s="1" t="s">
        <v>374</v>
      </c>
      <c r="B3625" s="2" t="s">
        <v>5176</v>
      </c>
      <c r="C3625" s="2" t="s">
        <v>15</v>
      </c>
      <c r="D3625" s="2" t="s">
        <v>5177</v>
      </c>
      <c r="E3625" s="2" t="s">
        <v>4991</v>
      </c>
      <c r="F3625" s="2">
        <v>66.87</v>
      </c>
      <c r="G3625" s="2">
        <v>33.130000000000003</v>
      </c>
      <c r="H3625" s="2" t="s">
        <v>19</v>
      </c>
      <c r="I3625" s="2">
        <f t="shared" si="112"/>
        <v>1</v>
      </c>
      <c r="J3625" s="2" t="str">
        <f t="shared" si="113"/>
        <v/>
      </c>
      <c r="K3625" s="2">
        <v>2018</v>
      </c>
      <c r="L3625" s="2" t="s">
        <v>49</v>
      </c>
    </row>
    <row r="3626" spans="1:12" x14ac:dyDescent="0.2">
      <c r="A3626" s="1" t="s">
        <v>242</v>
      </c>
      <c r="B3626" s="2" t="s">
        <v>243</v>
      </c>
      <c r="C3626" s="2" t="s">
        <v>24</v>
      </c>
      <c r="D3626" s="4">
        <v>49000000</v>
      </c>
      <c r="E3626" s="2" t="s">
        <v>3376</v>
      </c>
      <c r="F3626" s="2">
        <v>66.900000000000006</v>
      </c>
      <c r="G3626" s="2">
        <v>33.1</v>
      </c>
      <c r="H3626" s="2" t="s">
        <v>19</v>
      </c>
      <c r="I3626" s="2">
        <f t="shared" si="112"/>
        <v>1</v>
      </c>
      <c r="J3626" s="2" t="str">
        <f t="shared" si="113"/>
        <v/>
      </c>
      <c r="K3626" s="2">
        <v>1996</v>
      </c>
      <c r="L3626" s="2" t="s">
        <v>21</v>
      </c>
    </row>
    <row r="3627" spans="1:12" x14ac:dyDescent="0.2">
      <c r="A3627" s="1" t="s">
        <v>242</v>
      </c>
      <c r="B3627" s="2" t="s">
        <v>2168</v>
      </c>
      <c r="C3627" s="2" t="s">
        <v>15</v>
      </c>
      <c r="D3627" s="2" t="s">
        <v>4432</v>
      </c>
      <c r="E3627" s="2" t="s">
        <v>3438</v>
      </c>
      <c r="F3627" s="2">
        <v>66.900000000000006</v>
      </c>
      <c r="G3627" s="2">
        <v>33.1</v>
      </c>
      <c r="H3627" s="2" t="s">
        <v>19</v>
      </c>
      <c r="I3627" s="2">
        <f t="shared" si="112"/>
        <v>1</v>
      </c>
      <c r="J3627" s="2" t="str">
        <f t="shared" si="113"/>
        <v/>
      </c>
      <c r="K3627" s="2">
        <v>2008</v>
      </c>
      <c r="L3627" s="2" t="s">
        <v>49</v>
      </c>
    </row>
    <row r="3628" spans="1:12" x14ac:dyDescent="0.2">
      <c r="A3628" s="1" t="s">
        <v>205</v>
      </c>
      <c r="B3628" s="2" t="s">
        <v>4024</v>
      </c>
      <c r="C3628" s="2" t="s">
        <v>15</v>
      </c>
      <c r="D3628" s="2" t="s">
        <v>4742</v>
      </c>
      <c r="E3628" s="2" t="s">
        <v>3438</v>
      </c>
      <c r="F3628" s="2">
        <v>66.900000000000006</v>
      </c>
      <c r="G3628" s="2">
        <v>33.1</v>
      </c>
      <c r="H3628" s="2" t="s">
        <v>26</v>
      </c>
      <c r="I3628" s="2" t="str">
        <f t="shared" si="112"/>
        <v/>
      </c>
      <c r="J3628" s="2">
        <f t="shared" si="113"/>
        <v>1</v>
      </c>
      <c r="K3628" s="2">
        <v>2001</v>
      </c>
      <c r="L3628" s="2" t="s">
        <v>36</v>
      </c>
    </row>
    <row r="3629" spans="1:12" x14ac:dyDescent="0.2">
      <c r="A3629" s="1" t="s">
        <v>943</v>
      </c>
      <c r="B3629" s="2" t="s">
        <v>944</v>
      </c>
      <c r="C3629" s="2" t="s">
        <v>42</v>
      </c>
      <c r="D3629" s="2" t="s">
        <v>1487</v>
      </c>
      <c r="E3629" s="2" t="s">
        <v>1474</v>
      </c>
      <c r="F3629" s="2">
        <v>66.900000000000006</v>
      </c>
      <c r="G3629" s="2">
        <v>33.1</v>
      </c>
      <c r="H3629" s="2" t="s">
        <v>19</v>
      </c>
      <c r="I3629" s="2">
        <f t="shared" si="112"/>
        <v>1</v>
      </c>
      <c r="J3629" s="2" t="str">
        <f t="shared" si="113"/>
        <v/>
      </c>
      <c r="K3629" s="2">
        <v>2014</v>
      </c>
      <c r="L3629" s="2" t="s">
        <v>21</v>
      </c>
    </row>
    <row r="3630" spans="1:12" x14ac:dyDescent="0.2">
      <c r="A3630" s="1" t="s">
        <v>280</v>
      </c>
      <c r="B3630" s="2" t="s">
        <v>3994</v>
      </c>
      <c r="C3630" s="2" t="s">
        <v>24</v>
      </c>
      <c r="D3630" s="4">
        <v>12000000</v>
      </c>
      <c r="E3630" s="2" t="s">
        <v>3438</v>
      </c>
      <c r="F3630" s="2">
        <v>67</v>
      </c>
      <c r="G3630" s="2">
        <v>33.1</v>
      </c>
      <c r="H3630" s="2" t="s">
        <v>19</v>
      </c>
      <c r="I3630" s="2">
        <f t="shared" si="112"/>
        <v>1</v>
      </c>
      <c r="J3630" s="2" t="str">
        <f t="shared" si="113"/>
        <v/>
      </c>
      <c r="K3630" s="2">
        <v>2012</v>
      </c>
      <c r="L3630" s="2" t="s">
        <v>21</v>
      </c>
    </row>
    <row r="3631" spans="1:12" x14ac:dyDescent="0.2">
      <c r="A3631" s="1" t="s">
        <v>511</v>
      </c>
      <c r="B3631" s="2" t="s">
        <v>1030</v>
      </c>
      <c r="C3631" s="2" t="s">
        <v>24</v>
      </c>
      <c r="D3631" s="4">
        <v>7500000</v>
      </c>
      <c r="E3631" s="2" t="s">
        <v>3438</v>
      </c>
      <c r="F3631" s="2">
        <v>67</v>
      </c>
      <c r="G3631" s="2">
        <v>33.1</v>
      </c>
      <c r="H3631" s="2" t="s">
        <v>19</v>
      </c>
      <c r="I3631" s="2">
        <f t="shared" si="112"/>
        <v>1</v>
      </c>
      <c r="J3631" s="2" t="str">
        <f t="shared" si="113"/>
        <v/>
      </c>
      <c r="K3631" s="2">
        <v>2012</v>
      </c>
      <c r="L3631" s="2" t="s">
        <v>21</v>
      </c>
    </row>
    <row r="3632" spans="1:12" x14ac:dyDescent="0.2">
      <c r="A3632" s="1" t="s">
        <v>40</v>
      </c>
      <c r="B3632" s="2" t="s">
        <v>3760</v>
      </c>
      <c r="C3632" s="2" t="s">
        <v>24</v>
      </c>
      <c r="D3632" s="4">
        <v>15300000</v>
      </c>
      <c r="E3632" s="2" t="s">
        <v>3438</v>
      </c>
      <c r="F3632" s="2">
        <v>66.900000000000006</v>
      </c>
      <c r="G3632" s="2">
        <v>33.1</v>
      </c>
      <c r="H3632" s="2" t="s">
        <v>19</v>
      </c>
      <c r="I3632" s="2">
        <f t="shared" si="112"/>
        <v>1</v>
      </c>
      <c r="J3632" s="2" t="str">
        <f t="shared" si="113"/>
        <v/>
      </c>
      <c r="K3632" s="2">
        <v>2006</v>
      </c>
      <c r="L3632" s="2" t="s">
        <v>21</v>
      </c>
    </row>
    <row r="3633" spans="1:12" x14ac:dyDescent="0.2">
      <c r="A3633" s="1" t="s">
        <v>13</v>
      </c>
      <c r="B3633" s="2" t="s">
        <v>3845</v>
      </c>
      <c r="C3633" s="2" t="s">
        <v>24</v>
      </c>
      <c r="D3633" s="4">
        <v>218000000</v>
      </c>
      <c r="E3633" s="2" t="s">
        <v>3438</v>
      </c>
      <c r="F3633" s="2">
        <v>66.900000000000006</v>
      </c>
      <c r="G3633" s="2">
        <v>33.1</v>
      </c>
      <c r="H3633" s="2" t="s">
        <v>19</v>
      </c>
      <c r="I3633" s="2">
        <f t="shared" si="112"/>
        <v>1</v>
      </c>
      <c r="J3633" s="2" t="str">
        <f t="shared" si="113"/>
        <v/>
      </c>
      <c r="K3633" s="2">
        <v>2006</v>
      </c>
      <c r="L3633" s="2" t="s">
        <v>21</v>
      </c>
    </row>
    <row r="3634" spans="1:12" x14ac:dyDescent="0.2">
      <c r="A3634" s="1" t="s">
        <v>66</v>
      </c>
      <c r="B3634" s="2" t="s">
        <v>3947</v>
      </c>
      <c r="C3634" s="2" t="s">
        <v>24</v>
      </c>
      <c r="D3634" s="4">
        <v>59800000</v>
      </c>
      <c r="E3634" s="2" t="s">
        <v>3438</v>
      </c>
      <c r="F3634" s="2">
        <v>66.900000000000006</v>
      </c>
      <c r="G3634" s="2">
        <v>33.1</v>
      </c>
      <c r="H3634" s="2" t="s">
        <v>19</v>
      </c>
      <c r="I3634" s="2">
        <f t="shared" si="112"/>
        <v>1</v>
      </c>
      <c r="J3634" s="2" t="str">
        <f t="shared" si="113"/>
        <v/>
      </c>
      <c r="K3634" s="2">
        <v>2009</v>
      </c>
      <c r="L3634" s="2" t="s">
        <v>36</v>
      </c>
    </row>
    <row r="3635" spans="1:12" x14ac:dyDescent="0.2">
      <c r="A3635" s="1" t="s">
        <v>66</v>
      </c>
      <c r="B3635" s="2" t="s">
        <v>3495</v>
      </c>
      <c r="C3635" s="2" t="s">
        <v>24</v>
      </c>
      <c r="D3635" s="4">
        <v>79920000</v>
      </c>
      <c r="E3635" s="2" t="s">
        <v>3438</v>
      </c>
      <c r="F3635" s="2">
        <v>66.900000000000006</v>
      </c>
      <c r="G3635" s="2">
        <v>33.1</v>
      </c>
      <c r="H3635" s="2" t="s">
        <v>19</v>
      </c>
      <c r="I3635" s="2">
        <f t="shared" si="112"/>
        <v>1</v>
      </c>
      <c r="J3635" s="2" t="str">
        <f t="shared" si="113"/>
        <v/>
      </c>
      <c r="K3635" s="2">
        <v>2006</v>
      </c>
      <c r="L3635" s="2" t="s">
        <v>49</v>
      </c>
    </row>
    <row r="3636" spans="1:12" x14ac:dyDescent="0.2">
      <c r="A3636" s="1" t="s">
        <v>296</v>
      </c>
      <c r="B3636" s="2" t="s">
        <v>4141</v>
      </c>
      <c r="C3636" s="2" t="s">
        <v>24</v>
      </c>
      <c r="D3636" s="4">
        <v>71000000</v>
      </c>
      <c r="E3636" s="2" t="s">
        <v>3438</v>
      </c>
      <c r="F3636" s="2">
        <v>66.900000000000006</v>
      </c>
      <c r="G3636" s="2">
        <v>33.1</v>
      </c>
      <c r="H3636" s="2" t="s">
        <v>19</v>
      </c>
      <c r="I3636" s="2">
        <f t="shared" si="112"/>
        <v>1</v>
      </c>
      <c r="J3636" s="2" t="str">
        <f t="shared" si="113"/>
        <v/>
      </c>
      <c r="K3636" s="2">
        <v>2014</v>
      </c>
      <c r="L3636" s="2" t="s">
        <v>49</v>
      </c>
    </row>
    <row r="3637" spans="1:12" x14ac:dyDescent="0.2">
      <c r="A3637" s="1" t="s">
        <v>293</v>
      </c>
      <c r="B3637" s="2" t="s">
        <v>4439</v>
      </c>
      <c r="C3637" s="2" t="s">
        <v>24</v>
      </c>
      <c r="D3637" s="4">
        <v>3700000</v>
      </c>
      <c r="E3637" s="2" t="s">
        <v>3438</v>
      </c>
      <c r="F3637" s="2">
        <v>66.900000000000006</v>
      </c>
      <c r="G3637" s="2">
        <v>33.1</v>
      </c>
      <c r="H3637" s="2" t="s">
        <v>19</v>
      </c>
      <c r="I3637" s="2">
        <f t="shared" si="112"/>
        <v>1</v>
      </c>
      <c r="J3637" s="2" t="str">
        <f t="shared" si="113"/>
        <v/>
      </c>
      <c r="K3637" s="2">
        <v>2008</v>
      </c>
      <c r="L3637" s="2" t="s">
        <v>49</v>
      </c>
    </row>
    <row r="3638" spans="1:12" x14ac:dyDescent="0.2">
      <c r="A3638" s="1" t="s">
        <v>91</v>
      </c>
      <c r="B3638" s="2" t="s">
        <v>589</v>
      </c>
      <c r="C3638" s="2" t="s">
        <v>15</v>
      </c>
      <c r="D3638" s="2" t="s">
        <v>3378</v>
      </c>
      <c r="E3638" s="2" t="s">
        <v>3376</v>
      </c>
      <c r="F3638" s="2">
        <v>66.900000000000006</v>
      </c>
      <c r="G3638" s="2">
        <v>33.1</v>
      </c>
      <c r="H3638" s="2" t="s">
        <v>19</v>
      </c>
      <c r="I3638" s="2">
        <f t="shared" si="112"/>
        <v>1</v>
      </c>
      <c r="J3638" s="2" t="str">
        <f t="shared" si="113"/>
        <v/>
      </c>
      <c r="K3638" s="2">
        <v>2018</v>
      </c>
      <c r="L3638" s="2" t="s">
        <v>21</v>
      </c>
    </row>
    <row r="3639" spans="1:12" x14ac:dyDescent="0.2">
      <c r="A3639" s="1" t="s">
        <v>52</v>
      </c>
      <c r="B3639" s="2" t="s">
        <v>53</v>
      </c>
      <c r="C3639" s="2" t="s">
        <v>15</v>
      </c>
      <c r="D3639" s="2" t="s">
        <v>4972</v>
      </c>
      <c r="E3639" s="2" t="s">
        <v>4963</v>
      </c>
      <c r="F3639" s="2">
        <v>66.900000000000006</v>
      </c>
      <c r="G3639" s="2">
        <v>33.1</v>
      </c>
      <c r="H3639" s="2" t="s">
        <v>19</v>
      </c>
      <c r="I3639" s="2">
        <f t="shared" si="112"/>
        <v>1</v>
      </c>
      <c r="J3639" s="2" t="str">
        <f t="shared" si="113"/>
        <v/>
      </c>
      <c r="K3639" s="2">
        <v>2000</v>
      </c>
      <c r="L3639" s="2" t="s">
        <v>21</v>
      </c>
    </row>
    <row r="3640" spans="1:12" x14ac:dyDescent="0.2">
      <c r="A3640" s="1" t="s">
        <v>535</v>
      </c>
      <c r="B3640" s="2" t="s">
        <v>3992</v>
      </c>
      <c r="C3640" s="2" t="s">
        <v>24</v>
      </c>
      <c r="D3640" s="4">
        <v>12400000</v>
      </c>
      <c r="E3640" s="2" t="s">
        <v>3438</v>
      </c>
      <c r="F3640" s="2">
        <v>66.900000000000006</v>
      </c>
      <c r="G3640" s="2">
        <v>33.1</v>
      </c>
      <c r="H3640" s="2" t="s">
        <v>19</v>
      </c>
      <c r="I3640" s="2">
        <f t="shared" si="112"/>
        <v>1</v>
      </c>
      <c r="J3640" s="2" t="str">
        <f t="shared" si="113"/>
        <v/>
      </c>
      <c r="K3640" s="2">
        <v>2008</v>
      </c>
      <c r="L3640" s="2" t="s">
        <v>21</v>
      </c>
    </row>
    <row r="3641" spans="1:12" x14ac:dyDescent="0.2">
      <c r="A3641" s="1" t="s">
        <v>108</v>
      </c>
      <c r="B3641" s="2" t="s">
        <v>3894</v>
      </c>
      <c r="C3641" s="2" t="s">
        <v>15</v>
      </c>
      <c r="D3641" s="2" t="s">
        <v>4243</v>
      </c>
      <c r="E3641" s="2" t="s">
        <v>3438</v>
      </c>
      <c r="F3641" s="2">
        <v>66.900000000000006</v>
      </c>
      <c r="G3641" s="2">
        <v>33.1</v>
      </c>
      <c r="H3641" s="2" t="s">
        <v>19</v>
      </c>
      <c r="I3641" s="2">
        <f t="shared" si="112"/>
        <v>1</v>
      </c>
      <c r="J3641" s="2" t="str">
        <f t="shared" si="113"/>
        <v/>
      </c>
      <c r="K3641" s="2">
        <v>2012</v>
      </c>
      <c r="L3641" s="2" t="s">
        <v>49</v>
      </c>
    </row>
    <row r="3642" spans="1:12" x14ac:dyDescent="0.2">
      <c r="A3642" s="1" t="s">
        <v>329</v>
      </c>
      <c r="B3642" s="2" t="s">
        <v>330</v>
      </c>
      <c r="C3642" s="2" t="s">
        <v>15</v>
      </c>
      <c r="D3642" s="2" t="s">
        <v>331</v>
      </c>
      <c r="E3642" s="2" t="s">
        <v>144</v>
      </c>
      <c r="F3642" s="2">
        <v>66.900000000000006</v>
      </c>
      <c r="G3642" s="2">
        <v>33.1</v>
      </c>
      <c r="H3642" s="2" t="s">
        <v>19</v>
      </c>
      <c r="I3642" s="2">
        <f t="shared" si="112"/>
        <v>1</v>
      </c>
      <c r="J3642" s="2" t="str">
        <f t="shared" si="113"/>
        <v/>
      </c>
      <c r="K3642" s="2">
        <v>2004</v>
      </c>
      <c r="L3642" s="2" t="s">
        <v>21</v>
      </c>
    </row>
    <row r="3643" spans="1:12" x14ac:dyDescent="0.2">
      <c r="A3643" s="1" t="s">
        <v>177</v>
      </c>
      <c r="B3643" s="2" t="s">
        <v>3822</v>
      </c>
      <c r="C3643" s="2" t="s">
        <v>24</v>
      </c>
      <c r="D3643" s="2">
        <v>1600000</v>
      </c>
      <c r="E3643" s="2" t="s">
        <v>3438</v>
      </c>
      <c r="F3643" s="2">
        <v>66.95</v>
      </c>
      <c r="G3643" s="2">
        <v>33.049999999999997</v>
      </c>
      <c r="H3643" s="2" t="s">
        <v>19</v>
      </c>
      <c r="I3643" s="2">
        <f t="shared" si="112"/>
        <v>1</v>
      </c>
      <c r="J3643" s="2" t="str">
        <f t="shared" si="113"/>
        <v/>
      </c>
      <c r="K3643" s="2">
        <v>2018</v>
      </c>
      <c r="L3643" s="2" t="s">
        <v>49</v>
      </c>
    </row>
    <row r="3644" spans="1:12" x14ac:dyDescent="0.2">
      <c r="A3644" s="1" t="s">
        <v>122</v>
      </c>
      <c r="B3644" s="2" t="s">
        <v>682</v>
      </c>
      <c r="C3644" s="2" t="s">
        <v>15</v>
      </c>
      <c r="D3644" s="2" t="s">
        <v>3329</v>
      </c>
      <c r="E3644" s="2" t="s">
        <v>3315</v>
      </c>
      <c r="F3644" s="2">
        <v>66.989999999999995</v>
      </c>
      <c r="G3644" s="2">
        <v>33.01</v>
      </c>
      <c r="H3644" s="2" t="s">
        <v>19</v>
      </c>
      <c r="I3644" s="2">
        <f t="shared" si="112"/>
        <v>1</v>
      </c>
      <c r="J3644" s="2" t="str">
        <f t="shared" si="113"/>
        <v/>
      </c>
      <c r="K3644" s="2">
        <v>2014</v>
      </c>
      <c r="L3644" s="2" t="s">
        <v>49</v>
      </c>
    </row>
    <row r="3645" spans="1:12" x14ac:dyDescent="0.2">
      <c r="A3645" s="1" t="s">
        <v>280</v>
      </c>
      <c r="B3645" s="2" t="s">
        <v>1334</v>
      </c>
      <c r="C3645" s="2" t="s">
        <v>15</v>
      </c>
      <c r="D3645" s="2" t="s">
        <v>1725</v>
      </c>
      <c r="E3645" s="2" t="s">
        <v>1692</v>
      </c>
      <c r="F3645" s="2">
        <v>66.989999999999995</v>
      </c>
      <c r="G3645" s="2">
        <v>33.01</v>
      </c>
      <c r="H3645" s="2" t="s">
        <v>19</v>
      </c>
      <c r="I3645" s="2">
        <f t="shared" si="112"/>
        <v>1</v>
      </c>
      <c r="J3645" s="2" t="str">
        <f t="shared" si="113"/>
        <v/>
      </c>
      <c r="K3645" s="2">
        <v>2016</v>
      </c>
      <c r="L3645" s="2" t="s">
        <v>21</v>
      </c>
    </row>
    <row r="3646" spans="1:12" x14ac:dyDescent="0.2">
      <c r="A3646" s="1" t="s">
        <v>242</v>
      </c>
      <c r="B3646" s="2" t="s">
        <v>243</v>
      </c>
      <c r="C3646" s="2" t="s">
        <v>15</v>
      </c>
      <c r="D3646" s="2" t="s">
        <v>3245</v>
      </c>
      <c r="E3646" s="2" t="s">
        <v>2175</v>
      </c>
      <c r="F3646" s="2">
        <v>67</v>
      </c>
      <c r="G3646" s="2">
        <v>33</v>
      </c>
      <c r="H3646" s="2" t="s">
        <v>19</v>
      </c>
      <c r="I3646" s="2">
        <f t="shared" si="112"/>
        <v>1</v>
      </c>
      <c r="J3646" s="2" t="str">
        <f t="shared" si="113"/>
        <v/>
      </c>
      <c r="K3646" s="2">
        <v>1988</v>
      </c>
      <c r="L3646" s="2" t="s">
        <v>21</v>
      </c>
    </row>
    <row r="3647" spans="1:12" x14ac:dyDescent="0.2">
      <c r="A3647" s="1" t="s">
        <v>141</v>
      </c>
      <c r="B3647" s="2" t="s">
        <v>368</v>
      </c>
      <c r="C3647" s="2" t="s">
        <v>24</v>
      </c>
      <c r="D3647" s="4">
        <v>31000000</v>
      </c>
      <c r="E3647" s="2" t="s">
        <v>1692</v>
      </c>
      <c r="F3647" s="2">
        <v>67</v>
      </c>
      <c r="G3647" s="2">
        <v>33</v>
      </c>
      <c r="H3647" s="2" t="s">
        <v>19</v>
      </c>
      <c r="I3647" s="2">
        <f t="shared" si="112"/>
        <v>1</v>
      </c>
      <c r="J3647" s="2" t="str">
        <f t="shared" si="113"/>
        <v/>
      </c>
      <c r="K3647" s="2">
        <v>2007</v>
      </c>
      <c r="L3647" s="2" t="s">
        <v>36</v>
      </c>
    </row>
    <row r="3648" spans="1:12" x14ac:dyDescent="0.2">
      <c r="A3648" s="1" t="s">
        <v>205</v>
      </c>
      <c r="B3648" s="2" t="s">
        <v>278</v>
      </c>
      <c r="C3648" s="2" t="s">
        <v>15</v>
      </c>
      <c r="D3648" s="2" t="s">
        <v>1558</v>
      </c>
      <c r="E3648" s="2" t="s">
        <v>1474</v>
      </c>
      <c r="F3648" s="2">
        <v>67</v>
      </c>
      <c r="G3648" s="2">
        <v>33</v>
      </c>
      <c r="H3648" s="2" t="s">
        <v>19</v>
      </c>
      <c r="I3648" s="2">
        <f t="shared" si="112"/>
        <v>1</v>
      </c>
      <c r="J3648" s="2" t="str">
        <f t="shared" si="113"/>
        <v/>
      </c>
      <c r="K3648" s="2">
        <v>2000</v>
      </c>
      <c r="L3648" s="2" t="s">
        <v>49</v>
      </c>
    </row>
    <row r="3649" spans="1:12" x14ac:dyDescent="0.2">
      <c r="A3649" s="1" t="s">
        <v>280</v>
      </c>
      <c r="B3649" s="2" t="s">
        <v>3687</v>
      </c>
      <c r="C3649" s="2" t="s">
        <v>24</v>
      </c>
      <c r="D3649" s="4">
        <v>2000000</v>
      </c>
      <c r="E3649" s="2" t="s">
        <v>3438</v>
      </c>
      <c r="F3649" s="2">
        <v>67</v>
      </c>
      <c r="G3649" s="2">
        <v>33</v>
      </c>
      <c r="H3649" s="2" t="s">
        <v>19</v>
      </c>
      <c r="I3649" s="2">
        <f t="shared" si="112"/>
        <v>1</v>
      </c>
      <c r="J3649" s="2" t="str">
        <f t="shared" si="113"/>
        <v/>
      </c>
      <c r="K3649" s="2">
        <v>1988</v>
      </c>
      <c r="L3649" s="2" t="s">
        <v>21</v>
      </c>
    </row>
    <row r="3650" spans="1:12" x14ac:dyDescent="0.2">
      <c r="A3650" s="1" t="s">
        <v>13</v>
      </c>
      <c r="B3650" s="2" t="s">
        <v>246</v>
      </c>
      <c r="C3650" s="2" t="s">
        <v>24</v>
      </c>
      <c r="D3650" s="4">
        <v>96000000</v>
      </c>
      <c r="E3650" s="2" t="s">
        <v>1956</v>
      </c>
      <c r="F3650" s="2">
        <v>67</v>
      </c>
      <c r="G3650" s="2">
        <v>33</v>
      </c>
      <c r="H3650" s="2" t="s">
        <v>19</v>
      </c>
      <c r="I3650" s="2">
        <f t="shared" ref="I3650:I3713" si="114" xml:space="preserve"> IF(H3650="Pass", 1, "")</f>
        <v>1</v>
      </c>
      <c r="J3650" s="2" t="str">
        <f t="shared" ref="J3650:J3713" si="115" xml:space="preserve"> IF(H3650="Fail", 1, "")</f>
        <v/>
      </c>
      <c r="K3650" s="2">
        <v>1986</v>
      </c>
      <c r="L3650" s="2" t="s">
        <v>21</v>
      </c>
    </row>
    <row r="3651" spans="1:12" x14ac:dyDescent="0.2">
      <c r="A3651" s="1" t="s">
        <v>13</v>
      </c>
      <c r="B3651" s="2" t="s">
        <v>930</v>
      </c>
      <c r="C3651" s="2" t="s">
        <v>24</v>
      </c>
      <c r="D3651" s="4">
        <v>17000000</v>
      </c>
      <c r="E3651" s="2" t="s">
        <v>1956</v>
      </c>
      <c r="F3651" s="2">
        <v>67</v>
      </c>
      <c r="G3651" s="2">
        <v>33</v>
      </c>
      <c r="H3651" s="2" t="s">
        <v>19</v>
      </c>
      <c r="I3651" s="2">
        <f t="shared" si="114"/>
        <v>1</v>
      </c>
      <c r="J3651" s="2" t="str">
        <f t="shared" si="115"/>
        <v/>
      </c>
      <c r="K3651" s="2">
        <v>1986</v>
      </c>
      <c r="L3651" s="2" t="s">
        <v>21</v>
      </c>
    </row>
    <row r="3652" spans="1:12" x14ac:dyDescent="0.2">
      <c r="A3652" s="1" t="s">
        <v>13</v>
      </c>
      <c r="B3652" s="2" t="s">
        <v>746</v>
      </c>
      <c r="C3652" s="2" t="s">
        <v>15</v>
      </c>
      <c r="D3652" s="2" t="s">
        <v>3348</v>
      </c>
      <c r="E3652" s="2" t="s">
        <v>3315</v>
      </c>
      <c r="F3652" s="2">
        <v>67</v>
      </c>
      <c r="G3652" s="2">
        <v>33</v>
      </c>
      <c r="H3652" s="2" t="s">
        <v>19</v>
      </c>
      <c r="I3652" s="2">
        <f t="shared" si="114"/>
        <v>1</v>
      </c>
      <c r="J3652" s="2" t="str">
        <f t="shared" si="115"/>
        <v/>
      </c>
      <c r="K3652" s="2">
        <v>2006</v>
      </c>
      <c r="L3652" s="2" t="s">
        <v>21</v>
      </c>
    </row>
    <row r="3653" spans="1:12" x14ac:dyDescent="0.2">
      <c r="A3653" s="1" t="s">
        <v>13</v>
      </c>
      <c r="B3653" s="2" t="s">
        <v>3565</v>
      </c>
      <c r="C3653" s="2" t="s">
        <v>24</v>
      </c>
      <c r="D3653" s="4">
        <v>10000000</v>
      </c>
      <c r="E3653" s="2" t="s">
        <v>3438</v>
      </c>
      <c r="F3653" s="2">
        <v>67</v>
      </c>
      <c r="G3653" s="2">
        <v>33</v>
      </c>
      <c r="H3653" s="2" t="s">
        <v>19</v>
      </c>
      <c r="I3653" s="2">
        <f t="shared" si="114"/>
        <v>1</v>
      </c>
      <c r="J3653" s="2" t="str">
        <f t="shared" si="115"/>
        <v/>
      </c>
      <c r="K3653" s="2">
        <v>2005</v>
      </c>
      <c r="L3653" s="2" t="s">
        <v>77</v>
      </c>
    </row>
    <row r="3654" spans="1:12" x14ac:dyDescent="0.2">
      <c r="A3654" s="1" t="s">
        <v>13</v>
      </c>
      <c r="B3654" s="2" t="s">
        <v>4785</v>
      </c>
      <c r="C3654" s="2" t="s">
        <v>15</v>
      </c>
      <c r="D3654" s="2" t="s">
        <v>4786</v>
      </c>
      <c r="E3654" s="2" t="s">
        <v>3438</v>
      </c>
      <c r="F3654" s="2">
        <v>67</v>
      </c>
      <c r="G3654" s="2">
        <v>33</v>
      </c>
      <c r="H3654" s="2" t="s">
        <v>19</v>
      </c>
      <c r="I3654" s="2">
        <f t="shared" si="114"/>
        <v>1</v>
      </c>
      <c r="J3654" s="2" t="str">
        <f t="shared" si="115"/>
        <v/>
      </c>
      <c r="K3654" s="2">
        <v>1996</v>
      </c>
      <c r="L3654" s="2" t="s">
        <v>21</v>
      </c>
    </row>
    <row r="3655" spans="1:12" x14ac:dyDescent="0.2">
      <c r="A3655" s="1" t="s">
        <v>66</v>
      </c>
      <c r="B3655" s="2" t="s">
        <v>2711</v>
      </c>
      <c r="C3655" s="2" t="s">
        <v>24</v>
      </c>
      <c r="D3655" s="2">
        <v>5000000</v>
      </c>
      <c r="E3655" s="2" t="s">
        <v>2175</v>
      </c>
      <c r="F3655" s="2">
        <v>67</v>
      </c>
      <c r="G3655" s="2">
        <v>33</v>
      </c>
      <c r="H3655" s="2" t="s">
        <v>19</v>
      </c>
      <c r="I3655" s="2">
        <f t="shared" si="114"/>
        <v>1</v>
      </c>
      <c r="J3655" s="2" t="str">
        <f t="shared" si="115"/>
        <v/>
      </c>
      <c r="K3655" s="2">
        <v>2000</v>
      </c>
      <c r="L3655" s="2" t="s">
        <v>3160</v>
      </c>
    </row>
    <row r="3656" spans="1:12" x14ac:dyDescent="0.2">
      <c r="A3656" s="1" t="s">
        <v>66</v>
      </c>
      <c r="B3656" s="2" t="s">
        <v>4711</v>
      </c>
      <c r="C3656" s="2" t="s">
        <v>15</v>
      </c>
      <c r="D3656" s="2" t="s">
        <v>4712</v>
      </c>
      <c r="E3656" s="2" t="s">
        <v>3438</v>
      </c>
      <c r="F3656" s="2">
        <v>67</v>
      </c>
      <c r="G3656" s="2">
        <v>33</v>
      </c>
      <c r="H3656" s="2" t="s">
        <v>19</v>
      </c>
      <c r="I3656" s="2">
        <f t="shared" si="114"/>
        <v>1</v>
      </c>
      <c r="J3656" s="2" t="str">
        <f t="shared" si="115"/>
        <v/>
      </c>
      <c r="K3656" s="2">
        <v>2002</v>
      </c>
      <c r="L3656" s="2" t="s">
        <v>49</v>
      </c>
    </row>
    <row r="3657" spans="1:12" x14ac:dyDescent="0.2">
      <c r="A3657" s="1" t="s">
        <v>22</v>
      </c>
      <c r="B3657" s="2" t="s">
        <v>5721</v>
      </c>
      <c r="C3657" s="2" t="s">
        <v>24</v>
      </c>
      <c r="D3657" s="4">
        <v>190000000</v>
      </c>
      <c r="E3657" s="2" t="s">
        <v>5690</v>
      </c>
      <c r="F3657" s="2">
        <v>67</v>
      </c>
      <c r="G3657" s="2">
        <v>33</v>
      </c>
      <c r="H3657" s="2" t="s">
        <v>19</v>
      </c>
      <c r="I3657" s="2">
        <f t="shared" si="114"/>
        <v>1</v>
      </c>
      <c r="J3657" s="2" t="str">
        <f t="shared" si="115"/>
        <v/>
      </c>
      <c r="K3657" s="2">
        <v>2016</v>
      </c>
      <c r="L3657" s="2" t="s">
        <v>21</v>
      </c>
    </row>
    <row r="3658" spans="1:12" x14ac:dyDescent="0.2">
      <c r="A3658" s="1" t="s">
        <v>116</v>
      </c>
      <c r="B3658" s="2" t="s">
        <v>705</v>
      </c>
      <c r="C3658" s="2" t="s">
        <v>15</v>
      </c>
      <c r="D3658" s="2" t="s">
        <v>1427</v>
      </c>
      <c r="E3658" s="2" t="s">
        <v>395</v>
      </c>
      <c r="F3658" s="2">
        <v>67</v>
      </c>
      <c r="G3658" s="2">
        <v>33</v>
      </c>
      <c r="H3658" s="2" t="s">
        <v>19</v>
      </c>
      <c r="I3658" s="2">
        <f t="shared" si="114"/>
        <v>1</v>
      </c>
      <c r="J3658" s="2" t="str">
        <f t="shared" si="115"/>
        <v/>
      </c>
      <c r="K3658" s="2">
        <v>1994</v>
      </c>
      <c r="L3658" s="2" t="s">
        <v>21</v>
      </c>
    </row>
    <row r="3659" spans="1:12" x14ac:dyDescent="0.2">
      <c r="A3659" s="1" t="s">
        <v>363</v>
      </c>
      <c r="B3659" s="2" t="s">
        <v>3243</v>
      </c>
      <c r="C3659" s="2" t="s">
        <v>15</v>
      </c>
      <c r="D3659" s="2" t="s">
        <v>3244</v>
      </c>
      <c r="E3659" s="2" t="s">
        <v>2175</v>
      </c>
      <c r="F3659" s="2">
        <v>67</v>
      </c>
      <c r="G3659" s="2">
        <v>33</v>
      </c>
      <c r="H3659" s="2" t="s">
        <v>19</v>
      </c>
      <c r="I3659" s="2">
        <f t="shared" si="114"/>
        <v>1</v>
      </c>
      <c r="J3659" s="2" t="str">
        <f t="shared" si="115"/>
        <v/>
      </c>
      <c r="K3659" s="2">
        <v>1988</v>
      </c>
      <c r="L3659" s="2" t="s">
        <v>21</v>
      </c>
    </row>
    <row r="3660" spans="1:12" x14ac:dyDescent="0.2">
      <c r="A3660" s="1" t="s">
        <v>363</v>
      </c>
      <c r="B3660" s="2" t="s">
        <v>3918</v>
      </c>
      <c r="C3660" s="2" t="s">
        <v>24</v>
      </c>
      <c r="D3660" s="4">
        <v>150000000</v>
      </c>
      <c r="E3660" s="2" t="s">
        <v>3438</v>
      </c>
      <c r="F3660" s="2">
        <v>67</v>
      </c>
      <c r="G3660" s="2">
        <v>33</v>
      </c>
      <c r="H3660" s="2" t="s">
        <v>19</v>
      </c>
      <c r="I3660" s="2">
        <f t="shared" si="114"/>
        <v>1</v>
      </c>
      <c r="J3660" s="2" t="str">
        <f t="shared" si="115"/>
        <v/>
      </c>
      <c r="K3660" s="2">
        <v>2006</v>
      </c>
      <c r="L3660" s="2" t="s">
        <v>21</v>
      </c>
    </row>
    <row r="3661" spans="1:12" x14ac:dyDescent="0.2">
      <c r="A3661" s="1" t="s">
        <v>79</v>
      </c>
      <c r="B3661" s="2" t="s">
        <v>1665</v>
      </c>
      <c r="C3661" s="2" t="s">
        <v>42</v>
      </c>
      <c r="D3661" s="2" t="s">
        <v>1666</v>
      </c>
      <c r="E3661" s="2" t="s">
        <v>1625</v>
      </c>
      <c r="F3661" s="2">
        <v>67</v>
      </c>
      <c r="G3661" s="2">
        <v>33</v>
      </c>
      <c r="H3661" s="2" t="s">
        <v>19</v>
      </c>
      <c r="I3661" s="2">
        <f t="shared" si="114"/>
        <v>1</v>
      </c>
      <c r="J3661" s="2" t="str">
        <f t="shared" si="115"/>
        <v/>
      </c>
      <c r="K3661" s="2">
        <v>2004</v>
      </c>
      <c r="L3661" s="2" t="s">
        <v>21</v>
      </c>
    </row>
    <row r="3662" spans="1:12" x14ac:dyDescent="0.2">
      <c r="A3662" s="1" t="s">
        <v>223</v>
      </c>
      <c r="B3662" s="2" t="s">
        <v>224</v>
      </c>
      <c r="C3662" s="2" t="s">
        <v>15</v>
      </c>
      <c r="D3662" s="2" t="s">
        <v>1138</v>
      </c>
      <c r="E3662" s="2" t="s">
        <v>395</v>
      </c>
      <c r="F3662" s="2">
        <v>67</v>
      </c>
      <c r="G3662" s="2">
        <v>33</v>
      </c>
      <c r="H3662" s="2" t="s">
        <v>19</v>
      </c>
      <c r="I3662" s="2">
        <f t="shared" si="114"/>
        <v>1</v>
      </c>
      <c r="J3662" s="2" t="str">
        <f t="shared" si="115"/>
        <v/>
      </c>
      <c r="K3662" s="2">
        <v>2002</v>
      </c>
      <c r="L3662" s="2" t="s">
        <v>21</v>
      </c>
    </row>
    <row r="3663" spans="1:12" x14ac:dyDescent="0.2">
      <c r="A3663" s="1" t="s">
        <v>52</v>
      </c>
      <c r="B3663" s="2" t="s">
        <v>3468</v>
      </c>
      <c r="C3663" s="2" t="s">
        <v>24</v>
      </c>
      <c r="D3663" s="4">
        <v>14950000</v>
      </c>
      <c r="E3663" s="2" t="s">
        <v>3438</v>
      </c>
      <c r="F3663" s="2">
        <v>67</v>
      </c>
      <c r="G3663" s="2">
        <v>33</v>
      </c>
      <c r="H3663" s="2" t="s">
        <v>19</v>
      </c>
      <c r="I3663" s="2">
        <f t="shared" si="114"/>
        <v>1</v>
      </c>
      <c r="J3663" s="2" t="str">
        <f t="shared" si="115"/>
        <v/>
      </c>
      <c r="K3663" s="2">
        <v>1988</v>
      </c>
      <c r="L3663" s="2" t="s">
        <v>21</v>
      </c>
    </row>
    <row r="3664" spans="1:12" x14ac:dyDescent="0.2">
      <c r="A3664" s="1" t="s">
        <v>23</v>
      </c>
      <c r="B3664" s="2" t="s">
        <v>1560</v>
      </c>
      <c r="C3664" s="2" t="s">
        <v>24</v>
      </c>
      <c r="D3664" s="4">
        <v>87445000</v>
      </c>
      <c r="E3664" s="2" t="s">
        <v>1474</v>
      </c>
      <c r="F3664" s="2">
        <v>67</v>
      </c>
      <c r="G3664" s="2">
        <v>33</v>
      </c>
      <c r="H3664" s="2" t="s">
        <v>19</v>
      </c>
      <c r="I3664" s="2">
        <f t="shared" si="114"/>
        <v>1</v>
      </c>
      <c r="J3664" s="2" t="str">
        <f t="shared" si="115"/>
        <v/>
      </c>
      <c r="K3664" s="2">
        <v>2000</v>
      </c>
      <c r="L3664" s="2" t="s">
        <v>49</v>
      </c>
    </row>
    <row r="3665" spans="1:12" x14ac:dyDescent="0.2">
      <c r="A3665" s="1" t="s">
        <v>66</v>
      </c>
      <c r="B3665" s="2" t="s">
        <v>1470</v>
      </c>
      <c r="C3665" s="2" t="s">
        <v>15</v>
      </c>
      <c r="D3665" s="2" t="s">
        <v>5339</v>
      </c>
      <c r="E3665" s="2" t="s">
        <v>4991</v>
      </c>
      <c r="F3665" s="2">
        <v>67.040000000000006</v>
      </c>
      <c r="G3665" s="2">
        <v>32.96</v>
      </c>
      <c r="H3665" s="2" t="s">
        <v>19</v>
      </c>
      <c r="I3665" s="2">
        <f t="shared" si="114"/>
        <v>1</v>
      </c>
      <c r="J3665" s="2" t="str">
        <f t="shared" si="115"/>
        <v/>
      </c>
      <c r="K3665" s="2">
        <v>2011</v>
      </c>
      <c r="L3665" s="2" t="s">
        <v>36</v>
      </c>
    </row>
    <row r="3666" spans="1:12" x14ac:dyDescent="0.2">
      <c r="A3666" s="1" t="s">
        <v>52</v>
      </c>
      <c r="B3666" s="2" t="s">
        <v>2139</v>
      </c>
      <c r="C3666" s="2" t="s">
        <v>15</v>
      </c>
      <c r="D3666" s="2" t="s">
        <v>2140</v>
      </c>
      <c r="E3666" s="2" t="s">
        <v>2120</v>
      </c>
      <c r="F3666" s="2">
        <v>67.06</v>
      </c>
      <c r="G3666" s="2">
        <v>32.94</v>
      </c>
      <c r="H3666" s="2" t="s">
        <v>19</v>
      </c>
      <c r="I3666" s="2">
        <f t="shared" si="114"/>
        <v>1</v>
      </c>
      <c r="J3666" s="2" t="str">
        <f t="shared" si="115"/>
        <v/>
      </c>
      <c r="K3666" s="2">
        <v>2011</v>
      </c>
      <c r="L3666" s="2" t="s">
        <v>36</v>
      </c>
    </row>
    <row r="3667" spans="1:12" x14ac:dyDescent="0.2">
      <c r="A3667" s="1" t="s">
        <v>52</v>
      </c>
      <c r="B3667" s="2" t="s">
        <v>2127</v>
      </c>
      <c r="C3667" s="2" t="s">
        <v>24</v>
      </c>
      <c r="D3667" s="4">
        <v>275000000</v>
      </c>
      <c r="E3667" s="2" t="s">
        <v>3438</v>
      </c>
      <c r="F3667" s="2">
        <v>67.08</v>
      </c>
      <c r="G3667" s="2">
        <v>32.92</v>
      </c>
      <c r="H3667" s="2" t="s">
        <v>19</v>
      </c>
      <c r="I3667" s="2">
        <f t="shared" si="114"/>
        <v>1</v>
      </c>
      <c r="J3667" s="2" t="str">
        <f t="shared" si="115"/>
        <v/>
      </c>
      <c r="K3667" s="2">
        <v>2016</v>
      </c>
      <c r="L3667" s="2" t="s">
        <v>21</v>
      </c>
    </row>
    <row r="3668" spans="1:12" x14ac:dyDescent="0.2">
      <c r="A3668" s="1" t="s">
        <v>205</v>
      </c>
      <c r="B3668" s="2" t="s">
        <v>724</v>
      </c>
      <c r="C3668" s="2" t="s">
        <v>15</v>
      </c>
      <c r="D3668" s="2" t="s">
        <v>2787</v>
      </c>
      <c r="E3668" s="2" t="s">
        <v>2175</v>
      </c>
      <c r="F3668" s="2">
        <v>67.09</v>
      </c>
      <c r="G3668" s="2">
        <v>32.909999999999997</v>
      </c>
      <c r="H3668" s="2" t="s">
        <v>19</v>
      </c>
      <c r="I3668" s="2">
        <f t="shared" si="114"/>
        <v>1</v>
      </c>
      <c r="J3668" s="2" t="str">
        <f t="shared" si="115"/>
        <v/>
      </c>
      <c r="K3668" s="2">
        <v>2016</v>
      </c>
      <c r="L3668" s="2" t="s">
        <v>21</v>
      </c>
    </row>
    <row r="3669" spans="1:12" x14ac:dyDescent="0.2">
      <c r="A3669" s="1" t="s">
        <v>242</v>
      </c>
      <c r="B3669" s="2" t="s">
        <v>2168</v>
      </c>
      <c r="C3669" s="2" t="s">
        <v>15</v>
      </c>
      <c r="D3669" s="2" t="s">
        <v>3636</v>
      </c>
      <c r="E3669" s="2" t="s">
        <v>3438</v>
      </c>
      <c r="F3669" s="2">
        <v>67.099999999999994</v>
      </c>
      <c r="G3669" s="2">
        <v>32.9</v>
      </c>
      <c r="H3669" s="2" t="s">
        <v>19</v>
      </c>
      <c r="I3669" s="2">
        <f t="shared" si="114"/>
        <v>1</v>
      </c>
      <c r="J3669" s="2" t="str">
        <f t="shared" si="115"/>
        <v/>
      </c>
      <c r="K3669" s="2">
        <v>2020</v>
      </c>
      <c r="L3669" s="2" t="s">
        <v>49</v>
      </c>
    </row>
    <row r="3670" spans="1:12" x14ac:dyDescent="0.2">
      <c r="A3670" s="1" t="s">
        <v>242</v>
      </c>
      <c r="B3670" s="2" t="s">
        <v>324</v>
      </c>
      <c r="C3670" s="2" t="s">
        <v>15</v>
      </c>
      <c r="D3670" s="2" t="s">
        <v>4876</v>
      </c>
      <c r="E3670" s="2" t="s">
        <v>4810</v>
      </c>
      <c r="F3670" s="2">
        <v>67.099999999999994</v>
      </c>
      <c r="G3670" s="2">
        <v>32.9</v>
      </c>
      <c r="H3670" s="2" t="s">
        <v>19</v>
      </c>
      <c r="I3670" s="2">
        <f t="shared" si="114"/>
        <v>1</v>
      </c>
      <c r="J3670" s="2" t="str">
        <f t="shared" si="115"/>
        <v/>
      </c>
      <c r="K3670" s="2">
        <v>2002</v>
      </c>
      <c r="L3670" s="2" t="s">
        <v>21</v>
      </c>
    </row>
    <row r="3671" spans="1:12" x14ac:dyDescent="0.2">
      <c r="A3671" s="1" t="s">
        <v>205</v>
      </c>
      <c r="B3671" s="2" t="s">
        <v>1212</v>
      </c>
      <c r="C3671" s="2" t="s">
        <v>15</v>
      </c>
      <c r="D3671" s="2" t="s">
        <v>1213</v>
      </c>
      <c r="E3671" s="2" t="s">
        <v>395</v>
      </c>
      <c r="F3671" s="2">
        <v>67.099999999999994</v>
      </c>
      <c r="G3671" s="2">
        <v>32.9</v>
      </c>
      <c r="H3671" s="2" t="s">
        <v>19</v>
      </c>
      <c r="I3671" s="2">
        <f t="shared" si="114"/>
        <v>1</v>
      </c>
      <c r="J3671" s="2" t="str">
        <f t="shared" si="115"/>
        <v/>
      </c>
      <c r="K3671" s="2">
        <v>2002</v>
      </c>
      <c r="L3671" s="2" t="s">
        <v>49</v>
      </c>
    </row>
    <row r="3672" spans="1:12" x14ac:dyDescent="0.2">
      <c r="A3672" s="1" t="s">
        <v>60</v>
      </c>
      <c r="B3672" s="2" t="s">
        <v>4091</v>
      </c>
      <c r="C3672" s="2" t="s">
        <v>15</v>
      </c>
      <c r="D3672" s="2" t="s">
        <v>4150</v>
      </c>
      <c r="E3672" s="2" t="s">
        <v>3438</v>
      </c>
      <c r="F3672" s="2">
        <v>67.099999999999994</v>
      </c>
      <c r="G3672" s="2">
        <v>32.9</v>
      </c>
      <c r="H3672" s="2" t="s">
        <v>19</v>
      </c>
      <c r="I3672" s="2">
        <f t="shared" si="114"/>
        <v>1</v>
      </c>
      <c r="J3672" s="2" t="str">
        <f t="shared" si="115"/>
        <v/>
      </c>
      <c r="K3672" s="2">
        <v>2013</v>
      </c>
      <c r="L3672" s="2" t="s">
        <v>36</v>
      </c>
    </row>
    <row r="3673" spans="1:12" x14ac:dyDescent="0.2">
      <c r="A3673" s="1" t="s">
        <v>13</v>
      </c>
      <c r="B3673" s="2" t="s">
        <v>4076</v>
      </c>
      <c r="C3673" s="2" t="s">
        <v>24</v>
      </c>
      <c r="D3673" s="4">
        <v>78000000</v>
      </c>
      <c r="E3673" s="2" t="s">
        <v>3438</v>
      </c>
      <c r="F3673" s="2">
        <v>67.099999999999994</v>
      </c>
      <c r="G3673" s="2">
        <v>32.9</v>
      </c>
      <c r="H3673" s="2" t="s">
        <v>19</v>
      </c>
      <c r="I3673" s="2">
        <f t="shared" si="114"/>
        <v>1</v>
      </c>
      <c r="J3673" s="2" t="str">
        <f t="shared" si="115"/>
        <v/>
      </c>
      <c r="K3673" s="2">
        <v>2014</v>
      </c>
      <c r="L3673" s="2" t="s">
        <v>21</v>
      </c>
    </row>
    <row r="3674" spans="1:12" x14ac:dyDescent="0.2">
      <c r="A3674" s="1" t="s">
        <v>13</v>
      </c>
      <c r="B3674" s="2" t="s">
        <v>4519</v>
      </c>
      <c r="C3674" s="2" t="s">
        <v>24</v>
      </c>
      <c r="D3674" s="4">
        <v>45000000</v>
      </c>
      <c r="E3674" s="2" t="s">
        <v>3438</v>
      </c>
      <c r="F3674" s="2">
        <v>67.099999999999994</v>
      </c>
      <c r="G3674" s="2">
        <v>32.9</v>
      </c>
      <c r="H3674" s="2" t="s">
        <v>19</v>
      </c>
      <c r="I3674" s="2">
        <f t="shared" si="114"/>
        <v>1</v>
      </c>
      <c r="J3674" s="2" t="str">
        <f t="shared" si="115"/>
        <v/>
      </c>
      <c r="K3674" s="2">
        <v>2006</v>
      </c>
      <c r="L3674" s="2" t="s">
        <v>49</v>
      </c>
    </row>
    <row r="3675" spans="1:12" x14ac:dyDescent="0.2">
      <c r="A3675" s="1" t="s">
        <v>13</v>
      </c>
      <c r="B3675" s="2" t="s">
        <v>4098</v>
      </c>
      <c r="C3675" s="2" t="s">
        <v>24</v>
      </c>
      <c r="D3675" s="4">
        <v>65000000</v>
      </c>
      <c r="E3675" s="2" t="s">
        <v>3438</v>
      </c>
      <c r="F3675" s="2">
        <v>67.099999999999994</v>
      </c>
      <c r="G3675" s="2">
        <v>32.9</v>
      </c>
      <c r="H3675" s="2" t="s">
        <v>19</v>
      </c>
      <c r="I3675" s="2">
        <f t="shared" si="114"/>
        <v>1</v>
      </c>
      <c r="J3675" s="2" t="str">
        <f t="shared" si="115"/>
        <v/>
      </c>
      <c r="K3675" s="2">
        <v>2002</v>
      </c>
      <c r="L3675" s="2" t="s">
        <v>21</v>
      </c>
    </row>
    <row r="3676" spans="1:12" x14ac:dyDescent="0.2">
      <c r="A3676" s="1" t="s">
        <v>66</v>
      </c>
      <c r="B3676" s="2" t="s">
        <v>174</v>
      </c>
      <c r="C3676" s="2" t="s">
        <v>15</v>
      </c>
      <c r="D3676" s="2" t="s">
        <v>2112</v>
      </c>
      <c r="E3676" s="2" t="s">
        <v>2105</v>
      </c>
      <c r="F3676" s="2">
        <v>67.099999999999994</v>
      </c>
      <c r="G3676" s="2">
        <v>32.9</v>
      </c>
      <c r="H3676" s="2" t="s">
        <v>19</v>
      </c>
      <c r="I3676" s="2">
        <f t="shared" si="114"/>
        <v>1</v>
      </c>
      <c r="J3676" s="2" t="str">
        <f t="shared" si="115"/>
        <v/>
      </c>
      <c r="K3676" s="2">
        <v>2014</v>
      </c>
      <c r="L3676" s="2" t="s">
        <v>21</v>
      </c>
    </row>
    <row r="3677" spans="1:12" x14ac:dyDescent="0.2">
      <c r="A3677" s="1" t="s">
        <v>296</v>
      </c>
      <c r="B3677" s="2" t="s">
        <v>3917</v>
      </c>
      <c r="C3677" s="2" t="s">
        <v>24</v>
      </c>
      <c r="D3677" s="4">
        <v>17500000</v>
      </c>
      <c r="E3677" s="2" t="s">
        <v>3438</v>
      </c>
      <c r="F3677" s="2">
        <v>67.099999999999994</v>
      </c>
      <c r="G3677" s="2">
        <v>32.9</v>
      </c>
      <c r="H3677" s="2" t="s">
        <v>19</v>
      </c>
      <c r="I3677" s="2">
        <f t="shared" si="114"/>
        <v>1</v>
      </c>
      <c r="J3677" s="2" t="str">
        <f t="shared" si="115"/>
        <v/>
      </c>
      <c r="K3677" s="2">
        <v>2002</v>
      </c>
      <c r="L3677" s="2" t="s">
        <v>21</v>
      </c>
    </row>
    <row r="3678" spans="1:12" x14ac:dyDescent="0.2">
      <c r="A3678" s="1" t="s">
        <v>116</v>
      </c>
      <c r="B3678" s="2" t="s">
        <v>208</v>
      </c>
      <c r="C3678" s="2" t="s">
        <v>15</v>
      </c>
      <c r="D3678" s="2" t="s">
        <v>3161</v>
      </c>
      <c r="E3678" s="2" t="s">
        <v>2175</v>
      </c>
      <c r="F3678" s="2">
        <v>67.099999999999994</v>
      </c>
      <c r="G3678" s="2">
        <v>32.9</v>
      </c>
      <c r="H3678" s="2" t="s">
        <v>19</v>
      </c>
      <c r="I3678" s="2">
        <f t="shared" si="114"/>
        <v>1</v>
      </c>
      <c r="J3678" s="2" t="str">
        <f t="shared" si="115"/>
        <v/>
      </c>
      <c r="K3678" s="2">
        <v>1998</v>
      </c>
      <c r="L3678" s="2" t="s">
        <v>21</v>
      </c>
    </row>
    <row r="3679" spans="1:12" x14ac:dyDescent="0.2">
      <c r="A3679" s="1" t="s">
        <v>69</v>
      </c>
      <c r="B3679" s="2" t="s">
        <v>69</v>
      </c>
      <c r="C3679" s="2" t="s">
        <v>42</v>
      </c>
      <c r="D3679" s="2" t="s">
        <v>961</v>
      </c>
      <c r="E3679" s="2" t="s">
        <v>395</v>
      </c>
      <c r="F3679" s="2">
        <v>67.099999999999994</v>
      </c>
      <c r="G3679" s="2">
        <v>32.9</v>
      </c>
      <c r="H3679" s="2" t="s">
        <v>19</v>
      </c>
      <c r="I3679" s="2">
        <f t="shared" si="114"/>
        <v>1</v>
      </c>
      <c r="J3679" s="2" t="str">
        <f t="shared" si="115"/>
        <v/>
      </c>
      <c r="K3679" s="2">
        <v>2006</v>
      </c>
      <c r="L3679" s="2" t="s">
        <v>21</v>
      </c>
    </row>
    <row r="3680" spans="1:12" x14ac:dyDescent="0.2">
      <c r="A3680" s="1" t="s">
        <v>69</v>
      </c>
      <c r="B3680" s="2" t="s">
        <v>4062</v>
      </c>
      <c r="C3680" s="2" t="s">
        <v>24</v>
      </c>
      <c r="D3680" s="4">
        <v>35000000</v>
      </c>
      <c r="E3680" s="2" t="s">
        <v>3438</v>
      </c>
      <c r="F3680" s="2">
        <v>67.099999999999994</v>
      </c>
      <c r="G3680" s="2">
        <v>32.9</v>
      </c>
      <c r="H3680" s="2" t="s">
        <v>19</v>
      </c>
      <c r="I3680" s="2">
        <f t="shared" si="114"/>
        <v>1</v>
      </c>
      <c r="J3680" s="2" t="str">
        <f t="shared" si="115"/>
        <v/>
      </c>
      <c r="K3680" s="2">
        <v>2014</v>
      </c>
      <c r="L3680" s="2" t="s">
        <v>21</v>
      </c>
    </row>
    <row r="3681" spans="1:12" x14ac:dyDescent="0.2">
      <c r="A3681" s="1" t="s">
        <v>91</v>
      </c>
      <c r="B3681" s="2" t="s">
        <v>5419</v>
      </c>
      <c r="C3681" s="2" t="s">
        <v>15</v>
      </c>
      <c r="D3681" s="2" t="s">
        <v>5420</v>
      </c>
      <c r="E3681" s="2" t="s">
        <v>4991</v>
      </c>
      <c r="F3681" s="2">
        <v>67.099999999999994</v>
      </c>
      <c r="G3681" s="2">
        <v>32.9</v>
      </c>
      <c r="H3681" s="2" t="s">
        <v>19</v>
      </c>
      <c r="I3681" s="2">
        <f t="shared" si="114"/>
        <v>1</v>
      </c>
      <c r="J3681" s="2" t="str">
        <f t="shared" si="115"/>
        <v/>
      </c>
      <c r="K3681" s="2">
        <v>2007</v>
      </c>
      <c r="L3681" s="2" t="s">
        <v>36</v>
      </c>
    </row>
    <row r="3682" spans="1:12" x14ac:dyDescent="0.2">
      <c r="A3682" s="1" t="s">
        <v>91</v>
      </c>
      <c r="B3682" s="2" t="s">
        <v>4267</v>
      </c>
      <c r="C3682" s="2" t="s">
        <v>15</v>
      </c>
      <c r="D3682" s="2" t="s">
        <v>5751</v>
      </c>
      <c r="E3682" s="2" t="s">
        <v>5690</v>
      </c>
      <c r="F3682" s="2">
        <v>67.099999999999994</v>
      </c>
      <c r="G3682" s="2">
        <v>32.9</v>
      </c>
      <c r="H3682" s="2" t="s">
        <v>19</v>
      </c>
      <c r="I3682" s="2">
        <f t="shared" si="114"/>
        <v>1</v>
      </c>
      <c r="J3682" s="2" t="str">
        <f t="shared" si="115"/>
        <v/>
      </c>
      <c r="K3682" s="2">
        <v>2010</v>
      </c>
      <c r="L3682" s="2" t="s">
        <v>49</v>
      </c>
    </row>
    <row r="3683" spans="1:12" x14ac:dyDescent="0.2">
      <c r="A3683" s="1" t="s">
        <v>52</v>
      </c>
      <c r="B3683" s="2" t="s">
        <v>3462</v>
      </c>
      <c r="C3683" s="2" t="s">
        <v>24</v>
      </c>
      <c r="D3683" s="4">
        <v>198000000</v>
      </c>
      <c r="E3683" s="2" t="s">
        <v>3438</v>
      </c>
      <c r="F3683" s="2">
        <v>67.099999999999994</v>
      </c>
      <c r="G3683" s="2">
        <v>32.9</v>
      </c>
      <c r="H3683" s="2" t="s">
        <v>19</v>
      </c>
      <c r="I3683" s="2">
        <f t="shared" si="114"/>
        <v>1</v>
      </c>
      <c r="J3683" s="2" t="str">
        <f t="shared" si="115"/>
        <v/>
      </c>
      <c r="K3683" s="2">
        <v>2008</v>
      </c>
      <c r="L3683" s="2" t="s">
        <v>49</v>
      </c>
    </row>
    <row r="3684" spans="1:12" x14ac:dyDescent="0.2">
      <c r="A3684" s="1" t="s">
        <v>52</v>
      </c>
      <c r="B3684" s="2" t="s">
        <v>3462</v>
      </c>
      <c r="C3684" s="2" t="s">
        <v>15</v>
      </c>
      <c r="D3684" s="2" t="s">
        <v>4573</v>
      </c>
      <c r="E3684" s="2" t="s">
        <v>3438</v>
      </c>
      <c r="F3684" s="2">
        <v>67.099999999999994</v>
      </c>
      <c r="G3684" s="2">
        <v>32.9</v>
      </c>
      <c r="H3684" s="2" t="s">
        <v>19</v>
      </c>
      <c r="I3684" s="2">
        <f t="shared" si="114"/>
        <v>1</v>
      </c>
      <c r="J3684" s="2" t="str">
        <f t="shared" si="115"/>
        <v/>
      </c>
      <c r="K3684" s="2">
        <v>2004</v>
      </c>
      <c r="L3684" s="2" t="s">
        <v>21</v>
      </c>
    </row>
    <row r="3685" spans="1:12" x14ac:dyDescent="0.2">
      <c r="A3685" s="1" t="s">
        <v>180</v>
      </c>
      <c r="B3685" s="2" t="s">
        <v>5549</v>
      </c>
      <c r="C3685" s="2" t="s">
        <v>15</v>
      </c>
      <c r="D3685" s="2" t="s">
        <v>5550</v>
      </c>
      <c r="E3685" s="2" t="s">
        <v>4991</v>
      </c>
      <c r="F3685" s="2">
        <v>67.099999999999994</v>
      </c>
      <c r="G3685" s="2">
        <v>32.9</v>
      </c>
      <c r="H3685" s="2" t="s">
        <v>19</v>
      </c>
      <c r="I3685" s="2">
        <f t="shared" si="114"/>
        <v>1</v>
      </c>
      <c r="J3685" s="2" t="str">
        <f t="shared" si="115"/>
        <v/>
      </c>
      <c r="K3685" s="2">
        <v>2002</v>
      </c>
      <c r="L3685" s="2" t="s">
        <v>21</v>
      </c>
    </row>
    <row r="3686" spans="1:12" x14ac:dyDescent="0.2">
      <c r="A3686" s="1" t="s">
        <v>108</v>
      </c>
      <c r="B3686" s="2" t="s">
        <v>108</v>
      </c>
      <c r="C3686" s="2" t="s">
        <v>42</v>
      </c>
      <c r="D3686" s="2" t="s">
        <v>681</v>
      </c>
      <c r="E3686" s="2" t="s">
        <v>395</v>
      </c>
      <c r="F3686" s="2">
        <v>67.099999999999994</v>
      </c>
      <c r="G3686" s="2">
        <v>32.9</v>
      </c>
      <c r="H3686" s="2" t="s">
        <v>19</v>
      </c>
      <c r="I3686" s="2">
        <f t="shared" si="114"/>
        <v>1</v>
      </c>
      <c r="J3686" s="2" t="str">
        <f t="shared" si="115"/>
        <v/>
      </c>
      <c r="K3686" s="2">
        <v>2012</v>
      </c>
      <c r="L3686" s="2" t="s">
        <v>49</v>
      </c>
    </row>
    <row r="3687" spans="1:12" x14ac:dyDescent="0.2">
      <c r="A3687" s="1" t="s">
        <v>220</v>
      </c>
      <c r="B3687" s="2" t="s">
        <v>3989</v>
      </c>
      <c r="C3687" s="2" t="s">
        <v>24</v>
      </c>
      <c r="D3687" s="4">
        <v>80000000</v>
      </c>
      <c r="E3687" s="2" t="s">
        <v>3438</v>
      </c>
      <c r="F3687" s="2">
        <v>67.099999999999994</v>
      </c>
      <c r="G3687" s="2">
        <v>32.9</v>
      </c>
      <c r="H3687" s="2" t="s">
        <v>19</v>
      </c>
      <c r="I3687" s="2">
        <f t="shared" si="114"/>
        <v>1</v>
      </c>
      <c r="J3687" s="2" t="str">
        <f t="shared" si="115"/>
        <v/>
      </c>
      <c r="K3687" s="2">
        <v>2002</v>
      </c>
      <c r="L3687" s="2" t="s">
        <v>21</v>
      </c>
    </row>
    <row r="3688" spans="1:12" x14ac:dyDescent="0.2">
      <c r="A3688" s="1" t="s">
        <v>23</v>
      </c>
      <c r="B3688" s="2" t="s">
        <v>23</v>
      </c>
      <c r="C3688" s="2" t="s">
        <v>24</v>
      </c>
      <c r="D3688" s="4">
        <v>7545000000</v>
      </c>
      <c r="E3688" s="2" t="s">
        <v>17</v>
      </c>
      <c r="F3688" s="2">
        <v>67.099999999999994</v>
      </c>
      <c r="G3688" s="2">
        <v>32.9</v>
      </c>
      <c r="H3688" s="2" t="s">
        <v>19</v>
      </c>
      <c r="I3688" s="2">
        <f t="shared" si="114"/>
        <v>1</v>
      </c>
      <c r="J3688" s="2" t="str">
        <f t="shared" si="115"/>
        <v/>
      </c>
      <c r="K3688" s="2">
        <v>2014</v>
      </c>
      <c r="L3688" s="2" t="s">
        <v>21</v>
      </c>
    </row>
    <row r="3689" spans="1:12" x14ac:dyDescent="0.2">
      <c r="A3689" s="1" t="s">
        <v>308</v>
      </c>
      <c r="B3689" s="2" t="s">
        <v>627</v>
      </c>
      <c r="C3689" s="2" t="s">
        <v>15</v>
      </c>
      <c r="D3689" s="2" t="s">
        <v>628</v>
      </c>
      <c r="E3689" s="2" t="s">
        <v>395</v>
      </c>
      <c r="F3689" s="2">
        <v>67.099999999999994</v>
      </c>
      <c r="G3689" s="2">
        <v>32.9</v>
      </c>
      <c r="H3689" s="2" t="s">
        <v>19</v>
      </c>
      <c r="I3689" s="2">
        <f t="shared" si="114"/>
        <v>1</v>
      </c>
      <c r="J3689" s="2" t="str">
        <f t="shared" si="115"/>
        <v/>
      </c>
      <c r="K3689" s="2">
        <v>2012</v>
      </c>
      <c r="L3689" s="2" t="s">
        <v>21</v>
      </c>
    </row>
    <row r="3690" spans="1:12" x14ac:dyDescent="0.2">
      <c r="A3690" s="1" t="s">
        <v>52</v>
      </c>
      <c r="B3690" s="2" t="s">
        <v>3941</v>
      </c>
      <c r="C3690" s="2" t="s">
        <v>15</v>
      </c>
      <c r="D3690" s="2" t="s">
        <v>3942</v>
      </c>
      <c r="E3690" s="2" t="s">
        <v>3438</v>
      </c>
      <c r="F3690" s="2">
        <v>67.12</v>
      </c>
      <c r="G3690" s="2">
        <v>32.880000000000003</v>
      </c>
      <c r="H3690" s="2" t="s">
        <v>19</v>
      </c>
      <c r="I3690" s="2">
        <f t="shared" si="114"/>
        <v>1</v>
      </c>
      <c r="J3690" s="2" t="str">
        <f t="shared" si="115"/>
        <v/>
      </c>
      <c r="K3690" s="2">
        <v>2016</v>
      </c>
      <c r="L3690" s="2" t="s">
        <v>21</v>
      </c>
    </row>
    <row r="3691" spans="1:12" x14ac:dyDescent="0.2">
      <c r="A3691" s="1" t="s">
        <v>374</v>
      </c>
      <c r="B3691" s="2" t="s">
        <v>443</v>
      </c>
      <c r="C3691" s="2" t="s">
        <v>15</v>
      </c>
      <c r="D3691" s="2" t="s">
        <v>2517</v>
      </c>
      <c r="E3691" s="2" t="s">
        <v>2175</v>
      </c>
      <c r="F3691" s="2">
        <v>67.13</v>
      </c>
      <c r="G3691" s="2">
        <v>32.869999999999997</v>
      </c>
      <c r="H3691" s="2" t="s">
        <v>19</v>
      </c>
      <c r="I3691" s="2">
        <f t="shared" si="114"/>
        <v>1</v>
      </c>
      <c r="J3691" s="2" t="str">
        <f t="shared" si="115"/>
        <v/>
      </c>
      <c r="K3691" s="2">
        <v>2018</v>
      </c>
      <c r="L3691" s="2" t="s">
        <v>21</v>
      </c>
    </row>
    <row r="3692" spans="1:12" x14ac:dyDescent="0.2">
      <c r="A3692" s="1" t="s">
        <v>141</v>
      </c>
      <c r="B3692" s="2" t="s">
        <v>368</v>
      </c>
      <c r="C3692" s="2" t="s">
        <v>15</v>
      </c>
      <c r="D3692" s="2" t="s">
        <v>2862</v>
      </c>
      <c r="E3692" s="2" t="s">
        <v>2175</v>
      </c>
      <c r="F3692" s="2">
        <v>67.14</v>
      </c>
      <c r="G3692" s="2">
        <v>32.86</v>
      </c>
      <c r="H3692" s="2" t="s">
        <v>19</v>
      </c>
      <c r="I3692" s="2">
        <f t="shared" si="114"/>
        <v>1</v>
      </c>
      <c r="J3692" s="2" t="str">
        <f t="shared" si="115"/>
        <v/>
      </c>
      <c r="K3692" s="2">
        <v>2016</v>
      </c>
      <c r="L3692" s="2" t="s">
        <v>21</v>
      </c>
    </row>
    <row r="3693" spans="1:12" x14ac:dyDescent="0.2">
      <c r="A3693" s="1" t="s">
        <v>287</v>
      </c>
      <c r="B3693" s="2" t="s">
        <v>287</v>
      </c>
      <c r="C3693" s="2" t="s">
        <v>15</v>
      </c>
      <c r="D3693" s="2" t="s">
        <v>2295</v>
      </c>
      <c r="E3693" s="2" t="s">
        <v>2175</v>
      </c>
      <c r="F3693" s="2">
        <v>67.16</v>
      </c>
      <c r="G3693" s="2">
        <v>32.840000000000003</v>
      </c>
      <c r="H3693" s="2" t="s">
        <v>19</v>
      </c>
      <c r="I3693" s="2">
        <f t="shared" si="114"/>
        <v>1</v>
      </c>
      <c r="J3693" s="2" t="str">
        <f t="shared" si="115"/>
        <v/>
      </c>
      <c r="K3693" s="2">
        <v>2020</v>
      </c>
      <c r="L3693" s="2" t="s">
        <v>21</v>
      </c>
    </row>
    <row r="3694" spans="1:12" x14ac:dyDescent="0.2">
      <c r="A3694" s="1" t="s">
        <v>242</v>
      </c>
      <c r="B3694" s="2" t="s">
        <v>2168</v>
      </c>
      <c r="C3694" s="2" t="s">
        <v>15</v>
      </c>
      <c r="D3694" s="2" t="s">
        <v>4552</v>
      </c>
      <c r="E3694" s="2" t="s">
        <v>3438</v>
      </c>
      <c r="F3694" s="2">
        <v>67.2</v>
      </c>
      <c r="G3694" s="2">
        <v>32.799999999999997</v>
      </c>
      <c r="H3694" s="2" t="s">
        <v>19</v>
      </c>
      <c r="I3694" s="2">
        <f t="shared" si="114"/>
        <v>1</v>
      </c>
      <c r="J3694" s="2" t="str">
        <f t="shared" si="115"/>
        <v/>
      </c>
      <c r="K3694" s="2">
        <v>2005</v>
      </c>
      <c r="L3694" s="2" t="s">
        <v>36</v>
      </c>
    </row>
    <row r="3695" spans="1:12" x14ac:dyDescent="0.2">
      <c r="A3695" s="1" t="s">
        <v>177</v>
      </c>
      <c r="B3695" s="2" t="s">
        <v>480</v>
      </c>
      <c r="C3695" s="2" t="s">
        <v>15</v>
      </c>
      <c r="D3695" s="2" t="s">
        <v>1138</v>
      </c>
      <c r="E3695" s="2" t="s">
        <v>395</v>
      </c>
      <c r="F3695" s="2">
        <v>67.2</v>
      </c>
      <c r="G3695" s="2">
        <v>32.799999999999997</v>
      </c>
      <c r="H3695" s="2" t="s">
        <v>19</v>
      </c>
      <c r="I3695" s="2">
        <f t="shared" si="114"/>
        <v>1</v>
      </c>
      <c r="J3695" s="2" t="str">
        <f t="shared" si="115"/>
        <v/>
      </c>
      <c r="K3695" s="2">
        <v>2002</v>
      </c>
      <c r="L3695" s="2" t="s">
        <v>21</v>
      </c>
    </row>
    <row r="3696" spans="1:12" x14ac:dyDescent="0.2">
      <c r="A3696" s="1" t="s">
        <v>217</v>
      </c>
      <c r="B3696" s="2" t="s">
        <v>3551</v>
      </c>
      <c r="C3696" s="2" t="s">
        <v>24</v>
      </c>
      <c r="D3696" s="4">
        <v>225000000</v>
      </c>
      <c r="E3696" s="2" t="s">
        <v>3438</v>
      </c>
      <c r="F3696" s="2">
        <v>67.2</v>
      </c>
      <c r="G3696" s="2">
        <v>32.799999999999997</v>
      </c>
      <c r="H3696" s="2" t="s">
        <v>19</v>
      </c>
      <c r="I3696" s="2">
        <f t="shared" si="114"/>
        <v>1</v>
      </c>
      <c r="J3696" s="2" t="str">
        <f t="shared" si="115"/>
        <v/>
      </c>
      <c r="K3696" s="2">
        <v>2002</v>
      </c>
      <c r="L3696" s="2" t="s">
        <v>21</v>
      </c>
    </row>
    <row r="3697" spans="1:12" x14ac:dyDescent="0.2">
      <c r="A3697" s="1" t="s">
        <v>79</v>
      </c>
      <c r="B3697" s="2" t="s">
        <v>3715</v>
      </c>
      <c r="C3697" s="2" t="s">
        <v>24</v>
      </c>
      <c r="D3697" s="4">
        <v>139800000</v>
      </c>
      <c r="E3697" s="2" t="s">
        <v>3438</v>
      </c>
      <c r="F3697" s="2">
        <v>67.2</v>
      </c>
      <c r="G3697" s="2">
        <v>32.799999999999997</v>
      </c>
      <c r="H3697" s="2" t="s">
        <v>19</v>
      </c>
      <c r="I3697" s="2">
        <f t="shared" si="114"/>
        <v>1</v>
      </c>
      <c r="J3697" s="2" t="str">
        <f t="shared" si="115"/>
        <v/>
      </c>
      <c r="K3697" s="2">
        <v>2002</v>
      </c>
      <c r="L3697" s="2" t="s">
        <v>49</v>
      </c>
    </row>
    <row r="3698" spans="1:12" x14ac:dyDescent="0.2">
      <c r="A3698" s="1" t="s">
        <v>91</v>
      </c>
      <c r="B3698" s="2" t="s">
        <v>2137</v>
      </c>
      <c r="C3698" s="2" t="s">
        <v>15</v>
      </c>
      <c r="D3698" s="2" t="s">
        <v>3673</v>
      </c>
      <c r="E3698" s="2" t="s">
        <v>3438</v>
      </c>
      <c r="F3698" s="2">
        <v>67.2</v>
      </c>
      <c r="G3698" s="2">
        <v>32.799999999999997</v>
      </c>
      <c r="H3698" s="2" t="s">
        <v>19</v>
      </c>
      <c r="I3698" s="2">
        <f t="shared" si="114"/>
        <v>1</v>
      </c>
      <c r="J3698" s="2" t="str">
        <f t="shared" si="115"/>
        <v/>
      </c>
      <c r="K3698" s="2">
        <v>2018</v>
      </c>
      <c r="L3698" s="2" t="s">
        <v>21</v>
      </c>
    </row>
    <row r="3699" spans="1:12" x14ac:dyDescent="0.2">
      <c r="A3699" s="1" t="s">
        <v>52</v>
      </c>
      <c r="B3699" s="2" t="s">
        <v>742</v>
      </c>
      <c r="C3699" s="2" t="s">
        <v>15</v>
      </c>
      <c r="D3699" s="2" t="s">
        <v>1873</v>
      </c>
      <c r="E3699" s="2" t="s">
        <v>1811</v>
      </c>
      <c r="F3699" s="2">
        <v>67.2</v>
      </c>
      <c r="G3699" s="2">
        <v>32.799999999999997</v>
      </c>
      <c r="H3699" s="2" t="s">
        <v>19</v>
      </c>
      <c r="I3699" s="2">
        <f t="shared" si="114"/>
        <v>1</v>
      </c>
      <c r="J3699" s="2" t="str">
        <f t="shared" si="115"/>
        <v/>
      </c>
      <c r="K3699" s="2">
        <v>2004</v>
      </c>
      <c r="L3699" s="2" t="s">
        <v>21</v>
      </c>
    </row>
    <row r="3700" spans="1:12" x14ac:dyDescent="0.2">
      <c r="A3700" s="1" t="s">
        <v>108</v>
      </c>
      <c r="B3700" s="2" t="s">
        <v>3452</v>
      </c>
      <c r="C3700" s="2" t="s">
        <v>15</v>
      </c>
      <c r="D3700" s="2" t="s">
        <v>4551</v>
      </c>
      <c r="E3700" s="2" t="s">
        <v>3438</v>
      </c>
      <c r="F3700" s="2">
        <v>67.2</v>
      </c>
      <c r="G3700" s="2">
        <v>32.799999999999997</v>
      </c>
      <c r="H3700" s="2" t="s">
        <v>19</v>
      </c>
      <c r="I3700" s="2">
        <f t="shared" si="114"/>
        <v>1</v>
      </c>
      <c r="J3700" s="2" t="str">
        <f t="shared" si="115"/>
        <v/>
      </c>
      <c r="K3700" s="2">
        <v>2005</v>
      </c>
      <c r="L3700" s="2" t="s">
        <v>36</v>
      </c>
    </row>
    <row r="3701" spans="1:12" x14ac:dyDescent="0.2">
      <c r="A3701" s="1" t="s">
        <v>108</v>
      </c>
      <c r="B3701" s="2" t="s">
        <v>5738</v>
      </c>
      <c r="C3701" s="2" t="s">
        <v>24</v>
      </c>
      <c r="D3701" s="4">
        <v>251700000</v>
      </c>
      <c r="E3701" s="2" t="s">
        <v>5690</v>
      </c>
      <c r="F3701" s="2">
        <v>67.2</v>
      </c>
      <c r="G3701" s="2">
        <v>32.799999999999997</v>
      </c>
      <c r="H3701" s="2" t="s">
        <v>19</v>
      </c>
      <c r="I3701" s="2">
        <f t="shared" si="114"/>
        <v>1</v>
      </c>
      <c r="J3701" s="2" t="str">
        <f t="shared" si="115"/>
        <v/>
      </c>
      <c r="K3701" s="2">
        <v>2002</v>
      </c>
      <c r="L3701" s="2" t="s">
        <v>49</v>
      </c>
    </row>
    <row r="3702" spans="1:12" x14ac:dyDescent="0.2">
      <c r="A3702" s="1" t="s">
        <v>220</v>
      </c>
      <c r="B3702" s="2" t="s">
        <v>3987</v>
      </c>
      <c r="C3702" s="2" t="s">
        <v>24</v>
      </c>
      <c r="D3702" s="4">
        <v>14300000</v>
      </c>
      <c r="E3702" s="2" t="s">
        <v>3438</v>
      </c>
      <c r="F3702" s="2">
        <v>67.3</v>
      </c>
      <c r="G3702" s="2">
        <v>32.799999999999997</v>
      </c>
      <c r="H3702" s="2" t="s">
        <v>19</v>
      </c>
      <c r="I3702" s="2">
        <f t="shared" si="114"/>
        <v>1</v>
      </c>
      <c r="J3702" s="2" t="str">
        <f t="shared" si="115"/>
        <v/>
      </c>
      <c r="K3702" s="2">
        <v>2004</v>
      </c>
      <c r="L3702" s="2" t="s">
        <v>21</v>
      </c>
    </row>
    <row r="3703" spans="1:12" x14ac:dyDescent="0.2">
      <c r="A3703" s="1" t="s">
        <v>23</v>
      </c>
      <c r="B3703" s="2" t="s">
        <v>23</v>
      </c>
      <c r="C3703" s="2" t="s">
        <v>24</v>
      </c>
      <c r="D3703" s="4">
        <v>500000000</v>
      </c>
      <c r="E3703" s="2" t="s">
        <v>395</v>
      </c>
      <c r="F3703" s="2">
        <v>67.2</v>
      </c>
      <c r="G3703" s="2">
        <v>32.799999999999997</v>
      </c>
      <c r="H3703" s="2" t="s">
        <v>19</v>
      </c>
      <c r="I3703" s="2">
        <f t="shared" si="114"/>
        <v>1</v>
      </c>
      <c r="J3703" s="2" t="str">
        <f t="shared" si="115"/>
        <v/>
      </c>
      <c r="K3703" s="2">
        <v>2000</v>
      </c>
      <c r="L3703" s="2" t="s">
        <v>21</v>
      </c>
    </row>
    <row r="3704" spans="1:12" x14ac:dyDescent="0.2">
      <c r="A3704" s="1" t="s">
        <v>308</v>
      </c>
      <c r="B3704" s="2" t="s">
        <v>309</v>
      </c>
      <c r="C3704" s="2" t="s">
        <v>42</v>
      </c>
      <c r="D3704" s="2" t="s">
        <v>310</v>
      </c>
      <c r="E3704" s="2" t="s">
        <v>144</v>
      </c>
      <c r="F3704" s="2">
        <v>67.2</v>
      </c>
      <c r="G3704" s="2">
        <v>32.799999999999997</v>
      </c>
      <c r="H3704" s="2" t="s">
        <v>19</v>
      </c>
      <c r="I3704" s="2">
        <f t="shared" si="114"/>
        <v>1</v>
      </c>
      <c r="J3704" s="2" t="str">
        <f t="shared" si="115"/>
        <v/>
      </c>
      <c r="K3704" s="2">
        <v>2006</v>
      </c>
      <c r="L3704" s="2" t="s">
        <v>21</v>
      </c>
    </row>
    <row r="3705" spans="1:12" x14ac:dyDescent="0.2">
      <c r="A3705" s="1" t="s">
        <v>45</v>
      </c>
      <c r="B3705" s="2" t="s">
        <v>2158</v>
      </c>
      <c r="C3705" s="2" t="s">
        <v>15</v>
      </c>
      <c r="D3705" s="2" t="s">
        <v>2159</v>
      </c>
      <c r="E3705" s="2" t="s">
        <v>2120</v>
      </c>
      <c r="F3705" s="2">
        <v>67.2</v>
      </c>
      <c r="G3705" s="2">
        <v>32.799999999999997</v>
      </c>
      <c r="H3705" s="2" t="s">
        <v>19</v>
      </c>
      <c r="I3705" s="2">
        <f t="shared" si="114"/>
        <v>1</v>
      </c>
      <c r="J3705" s="2" t="str">
        <f t="shared" si="115"/>
        <v/>
      </c>
      <c r="K3705" s="2">
        <v>2011</v>
      </c>
      <c r="L3705" s="2" t="s">
        <v>36</v>
      </c>
    </row>
    <row r="3706" spans="1:12" x14ac:dyDescent="0.2">
      <c r="A3706" s="1" t="s">
        <v>242</v>
      </c>
      <c r="B3706" s="2" t="s">
        <v>4813</v>
      </c>
      <c r="C3706" s="2" t="s">
        <v>24</v>
      </c>
      <c r="D3706" s="2">
        <v>425000000</v>
      </c>
      <c r="E3706" s="2" t="s">
        <v>4810</v>
      </c>
      <c r="F3706" s="2">
        <v>67.22</v>
      </c>
      <c r="G3706" s="2">
        <v>32.78</v>
      </c>
      <c r="H3706" s="2" t="s">
        <v>19</v>
      </c>
      <c r="I3706" s="2">
        <f t="shared" si="114"/>
        <v>1</v>
      </c>
      <c r="J3706" s="2" t="str">
        <f t="shared" si="115"/>
        <v/>
      </c>
      <c r="K3706" s="2">
        <v>2020</v>
      </c>
      <c r="L3706" s="2" t="s">
        <v>21</v>
      </c>
    </row>
    <row r="3707" spans="1:12" x14ac:dyDescent="0.2">
      <c r="A3707" s="1" t="s">
        <v>223</v>
      </c>
      <c r="B3707" s="2" t="s">
        <v>2352</v>
      </c>
      <c r="C3707" s="2" t="s">
        <v>15</v>
      </c>
      <c r="D3707" s="2" t="s">
        <v>2640</v>
      </c>
      <c r="E3707" s="2" t="s">
        <v>2175</v>
      </c>
      <c r="F3707" s="2">
        <v>67.22</v>
      </c>
      <c r="G3707" s="2">
        <v>32.78</v>
      </c>
      <c r="H3707" s="2" t="s">
        <v>19</v>
      </c>
      <c r="I3707" s="2">
        <f t="shared" si="114"/>
        <v>1</v>
      </c>
      <c r="J3707" s="2" t="str">
        <f t="shared" si="115"/>
        <v/>
      </c>
      <c r="K3707" s="2">
        <v>2018</v>
      </c>
      <c r="L3707" s="2" t="s">
        <v>21</v>
      </c>
    </row>
    <row r="3708" spans="1:12" x14ac:dyDescent="0.2">
      <c r="A3708" s="1" t="s">
        <v>32</v>
      </c>
      <c r="B3708" s="2" t="s">
        <v>869</v>
      </c>
      <c r="C3708" s="2" t="s">
        <v>42</v>
      </c>
      <c r="D3708" s="2" t="s">
        <v>5279</v>
      </c>
      <c r="E3708" s="2" t="s">
        <v>4991</v>
      </c>
      <c r="F3708" s="2">
        <v>67.22</v>
      </c>
      <c r="G3708" s="2">
        <v>32.78</v>
      </c>
      <c r="H3708" s="2" t="s">
        <v>19</v>
      </c>
      <c r="I3708" s="2">
        <f t="shared" si="114"/>
        <v>1</v>
      </c>
      <c r="J3708" s="2" t="str">
        <f t="shared" si="115"/>
        <v/>
      </c>
      <c r="K3708" s="2">
        <v>2014</v>
      </c>
      <c r="L3708" s="2" t="s">
        <v>49</v>
      </c>
    </row>
    <row r="3709" spans="1:12" x14ac:dyDescent="0.2">
      <c r="A3709" s="1" t="s">
        <v>66</v>
      </c>
      <c r="B3709" s="2" t="s">
        <v>3445</v>
      </c>
      <c r="C3709" s="2" t="s">
        <v>24</v>
      </c>
      <c r="D3709" s="4">
        <v>108225000</v>
      </c>
      <c r="E3709" s="2" t="s">
        <v>3438</v>
      </c>
      <c r="F3709" s="2">
        <v>67.23</v>
      </c>
      <c r="G3709" s="2">
        <v>32.770000000000003</v>
      </c>
      <c r="H3709" s="2" t="s">
        <v>19</v>
      </c>
      <c r="I3709" s="2">
        <f t="shared" si="114"/>
        <v>1</v>
      </c>
      <c r="J3709" s="2" t="str">
        <f t="shared" si="115"/>
        <v/>
      </c>
      <c r="K3709" s="2">
        <v>2015</v>
      </c>
      <c r="L3709" s="2" t="s">
        <v>36</v>
      </c>
    </row>
    <row r="3710" spans="1:12" x14ac:dyDescent="0.2">
      <c r="A3710" s="1" t="s">
        <v>280</v>
      </c>
      <c r="B3710" s="2" t="s">
        <v>3539</v>
      </c>
      <c r="C3710" s="2" t="s">
        <v>24</v>
      </c>
      <c r="D3710" s="4">
        <v>199000000</v>
      </c>
      <c r="E3710" s="2" t="s">
        <v>3438</v>
      </c>
      <c r="F3710" s="2">
        <v>67.239999999999995</v>
      </c>
      <c r="G3710" s="2">
        <v>32.76</v>
      </c>
      <c r="H3710" s="2" t="s">
        <v>19</v>
      </c>
      <c r="I3710" s="2">
        <f t="shared" si="114"/>
        <v>1</v>
      </c>
      <c r="J3710" s="2" t="str">
        <f t="shared" si="115"/>
        <v/>
      </c>
      <c r="K3710" s="2">
        <v>2001</v>
      </c>
      <c r="L3710" s="2" t="s">
        <v>36</v>
      </c>
    </row>
    <row r="3711" spans="1:12" x14ac:dyDescent="0.2">
      <c r="A3711" s="1" t="s">
        <v>60</v>
      </c>
      <c r="B3711" s="2" t="s">
        <v>3995</v>
      </c>
      <c r="C3711" s="2" t="s">
        <v>24</v>
      </c>
      <c r="D3711" s="4">
        <v>33000000</v>
      </c>
      <c r="E3711" s="2" t="s">
        <v>3438</v>
      </c>
      <c r="F3711" s="2">
        <v>67.260000000000005</v>
      </c>
      <c r="G3711" s="2">
        <v>32.74</v>
      </c>
      <c r="H3711" s="2" t="s">
        <v>19</v>
      </c>
      <c r="I3711" s="2">
        <f t="shared" si="114"/>
        <v>1</v>
      </c>
      <c r="J3711" s="2" t="str">
        <f t="shared" si="115"/>
        <v/>
      </c>
      <c r="K3711" s="2">
        <v>2016</v>
      </c>
      <c r="L3711" s="2" t="s">
        <v>21</v>
      </c>
    </row>
    <row r="3712" spans="1:12" x14ac:dyDescent="0.2">
      <c r="A3712" s="1" t="s">
        <v>66</v>
      </c>
      <c r="B3712" s="2" t="s">
        <v>174</v>
      </c>
      <c r="C3712" s="2" t="s">
        <v>15</v>
      </c>
      <c r="D3712" s="2" t="s">
        <v>1719</v>
      </c>
      <c r="E3712" s="2" t="s">
        <v>1692</v>
      </c>
      <c r="F3712" s="2">
        <v>67.260000000000005</v>
      </c>
      <c r="G3712" s="2">
        <v>32.74</v>
      </c>
      <c r="H3712" s="2" t="s">
        <v>19</v>
      </c>
      <c r="I3712" s="2">
        <f t="shared" si="114"/>
        <v>1</v>
      </c>
      <c r="J3712" s="2" t="str">
        <f t="shared" si="115"/>
        <v/>
      </c>
      <c r="K3712" s="2">
        <v>2016</v>
      </c>
      <c r="L3712" s="2" t="s">
        <v>21</v>
      </c>
    </row>
    <row r="3713" spans="1:12" x14ac:dyDescent="0.2">
      <c r="A3713" s="1" t="s">
        <v>205</v>
      </c>
      <c r="B3713" s="2" t="s">
        <v>4336</v>
      </c>
      <c r="C3713" s="2" t="s">
        <v>24</v>
      </c>
      <c r="D3713" s="4">
        <v>44000000</v>
      </c>
      <c r="E3713" s="2" t="s">
        <v>3438</v>
      </c>
      <c r="F3713" s="2">
        <v>67.3</v>
      </c>
      <c r="G3713" s="2">
        <v>32.700000000000003</v>
      </c>
      <c r="H3713" s="2" t="s">
        <v>19</v>
      </c>
      <c r="I3713" s="2">
        <f t="shared" si="114"/>
        <v>1</v>
      </c>
      <c r="J3713" s="2" t="str">
        <f t="shared" si="115"/>
        <v/>
      </c>
      <c r="K3713" s="2">
        <v>2002</v>
      </c>
      <c r="L3713" s="2" t="s">
        <v>21</v>
      </c>
    </row>
    <row r="3714" spans="1:12" x14ac:dyDescent="0.2">
      <c r="A3714" s="1" t="s">
        <v>60</v>
      </c>
      <c r="B3714" s="2" t="s">
        <v>3484</v>
      </c>
      <c r="C3714" s="2" t="s">
        <v>24</v>
      </c>
      <c r="D3714" s="4">
        <v>9400000</v>
      </c>
      <c r="E3714" s="2" t="s">
        <v>3438</v>
      </c>
      <c r="F3714" s="2">
        <v>67.3</v>
      </c>
      <c r="G3714" s="2">
        <v>32.700000000000003</v>
      </c>
      <c r="H3714" s="2" t="s">
        <v>19</v>
      </c>
      <c r="I3714" s="2">
        <f t="shared" ref="I3714:I3777" si="116" xml:space="preserve"> IF(H3714="Pass", 1, "")</f>
        <v>1</v>
      </c>
      <c r="J3714" s="2" t="str">
        <f t="shared" ref="J3714:J3777" si="117" xml:space="preserve"> IF(H3714="Fail", 1, "")</f>
        <v/>
      </c>
      <c r="K3714" s="2">
        <v>2016</v>
      </c>
      <c r="L3714" s="2" t="s">
        <v>49</v>
      </c>
    </row>
    <row r="3715" spans="1:12" x14ac:dyDescent="0.2">
      <c r="A3715" s="1" t="s">
        <v>13</v>
      </c>
      <c r="B3715" s="2" t="s">
        <v>1373</v>
      </c>
      <c r="C3715" s="2" t="s">
        <v>15</v>
      </c>
      <c r="D3715" s="2" t="s">
        <v>1374</v>
      </c>
      <c r="E3715" s="2" t="s">
        <v>395</v>
      </c>
      <c r="F3715" s="2">
        <v>67.3</v>
      </c>
      <c r="G3715" s="2">
        <v>32.700000000000003</v>
      </c>
      <c r="H3715" s="2" t="s">
        <v>19</v>
      </c>
      <c r="I3715" s="2">
        <f t="shared" si="116"/>
        <v>1</v>
      </c>
      <c r="J3715" s="2" t="str">
        <f t="shared" si="117"/>
        <v/>
      </c>
      <c r="K3715" s="2">
        <v>1996</v>
      </c>
      <c r="L3715" s="2" t="s">
        <v>21</v>
      </c>
    </row>
    <row r="3716" spans="1:12" x14ac:dyDescent="0.2">
      <c r="A3716" s="1" t="s">
        <v>13</v>
      </c>
      <c r="B3716" s="2" t="s">
        <v>3746</v>
      </c>
      <c r="C3716" s="2" t="s">
        <v>24</v>
      </c>
      <c r="D3716" s="4">
        <v>14000000</v>
      </c>
      <c r="E3716" s="2" t="s">
        <v>3438</v>
      </c>
      <c r="F3716" s="2">
        <v>67.3</v>
      </c>
      <c r="G3716" s="2">
        <v>32.700000000000003</v>
      </c>
      <c r="H3716" s="2" t="s">
        <v>19</v>
      </c>
      <c r="I3716" s="2">
        <f t="shared" si="116"/>
        <v>1</v>
      </c>
      <c r="J3716" s="2" t="str">
        <f t="shared" si="117"/>
        <v/>
      </c>
      <c r="K3716" s="2">
        <v>2008</v>
      </c>
      <c r="L3716" s="2" t="s">
        <v>21</v>
      </c>
    </row>
    <row r="3717" spans="1:12" x14ac:dyDescent="0.2">
      <c r="A3717" s="1" t="s">
        <v>66</v>
      </c>
      <c r="B3717" s="2" t="s">
        <v>4057</v>
      </c>
      <c r="C3717" s="2" t="s">
        <v>15</v>
      </c>
      <c r="D3717" s="2" t="s">
        <v>4554</v>
      </c>
      <c r="E3717" s="2" t="s">
        <v>3438</v>
      </c>
      <c r="F3717" s="2">
        <v>67.3</v>
      </c>
      <c r="G3717" s="2">
        <v>32.700000000000003</v>
      </c>
      <c r="H3717" s="2" t="s">
        <v>19</v>
      </c>
      <c r="I3717" s="2">
        <f t="shared" si="116"/>
        <v>1</v>
      </c>
      <c r="J3717" s="2" t="str">
        <f t="shared" si="117"/>
        <v/>
      </c>
      <c r="K3717" s="2">
        <v>2005</v>
      </c>
      <c r="L3717" s="2" t="s">
        <v>36</v>
      </c>
    </row>
    <row r="3718" spans="1:12" x14ac:dyDescent="0.2">
      <c r="A3718" s="1" t="s">
        <v>374</v>
      </c>
      <c r="B3718" s="2" t="s">
        <v>679</v>
      </c>
      <c r="C3718" s="2" t="s">
        <v>15</v>
      </c>
      <c r="D3718" s="2" t="s">
        <v>1169</v>
      </c>
      <c r="E3718" s="2" t="s">
        <v>395</v>
      </c>
      <c r="F3718" s="2">
        <v>67.3</v>
      </c>
      <c r="G3718" s="2">
        <v>32.700000000000003</v>
      </c>
      <c r="H3718" s="2" t="s">
        <v>19</v>
      </c>
      <c r="I3718" s="2">
        <f t="shared" si="116"/>
        <v>1</v>
      </c>
      <c r="J3718" s="2" t="str">
        <f t="shared" si="117"/>
        <v/>
      </c>
      <c r="K3718" s="2">
        <v>2002</v>
      </c>
      <c r="L3718" s="2" t="s">
        <v>21</v>
      </c>
    </row>
    <row r="3719" spans="1:12" x14ac:dyDescent="0.2">
      <c r="A3719" s="1" t="s">
        <v>296</v>
      </c>
      <c r="B3719" s="2" t="s">
        <v>297</v>
      </c>
      <c r="C3719" s="2" t="s">
        <v>15</v>
      </c>
      <c r="D3719" s="2" t="s">
        <v>3402</v>
      </c>
      <c r="E3719" s="2" t="s">
        <v>3376</v>
      </c>
      <c r="F3719" s="2">
        <v>67.3</v>
      </c>
      <c r="G3719" s="2">
        <v>32.700000000000003</v>
      </c>
      <c r="H3719" s="2" t="s">
        <v>19</v>
      </c>
      <c r="I3719" s="2">
        <f t="shared" si="116"/>
        <v>1</v>
      </c>
      <c r="J3719" s="2" t="str">
        <f t="shared" si="117"/>
        <v/>
      </c>
      <c r="K3719" s="2">
        <v>2000</v>
      </c>
      <c r="L3719" s="2" t="s">
        <v>49</v>
      </c>
    </row>
    <row r="3720" spans="1:12" x14ac:dyDescent="0.2">
      <c r="A3720" s="1" t="s">
        <v>621</v>
      </c>
      <c r="B3720" s="2" t="s">
        <v>3850</v>
      </c>
      <c r="C3720" s="2" t="s">
        <v>24</v>
      </c>
      <c r="D3720" s="4">
        <v>15000000</v>
      </c>
      <c r="E3720" s="2" t="s">
        <v>3438</v>
      </c>
      <c r="F3720" s="2">
        <v>67.3</v>
      </c>
      <c r="G3720" s="2">
        <v>32.700000000000003</v>
      </c>
      <c r="H3720" s="2" t="s">
        <v>19</v>
      </c>
      <c r="I3720" s="2">
        <f t="shared" si="116"/>
        <v>1</v>
      </c>
      <c r="J3720" s="2" t="str">
        <f t="shared" si="117"/>
        <v/>
      </c>
      <c r="K3720" s="2">
        <v>2002</v>
      </c>
      <c r="L3720" s="2" t="s">
        <v>21</v>
      </c>
    </row>
    <row r="3721" spans="1:12" x14ac:dyDescent="0.2">
      <c r="A3721" s="1" t="s">
        <v>363</v>
      </c>
      <c r="B3721" s="2" t="s">
        <v>4074</v>
      </c>
      <c r="C3721" s="2" t="s">
        <v>24</v>
      </c>
      <c r="D3721" s="4">
        <v>50000000</v>
      </c>
      <c r="E3721" s="2" t="s">
        <v>3438</v>
      </c>
      <c r="F3721" s="2">
        <v>67.3</v>
      </c>
      <c r="G3721" s="2">
        <v>32.700000000000003</v>
      </c>
      <c r="H3721" s="2" t="s">
        <v>19</v>
      </c>
      <c r="I3721" s="2">
        <f t="shared" si="116"/>
        <v>1</v>
      </c>
      <c r="J3721" s="2" t="str">
        <f t="shared" si="117"/>
        <v/>
      </c>
      <c r="K3721" s="2">
        <v>2004</v>
      </c>
      <c r="L3721" s="2" t="s">
        <v>49</v>
      </c>
    </row>
    <row r="3722" spans="1:12" x14ac:dyDescent="0.2">
      <c r="A3722" s="1" t="s">
        <v>69</v>
      </c>
      <c r="B3722" s="2" t="s">
        <v>3564</v>
      </c>
      <c r="C3722" s="2" t="s">
        <v>24</v>
      </c>
      <c r="D3722" s="4">
        <v>150000000</v>
      </c>
      <c r="E3722" s="2" t="s">
        <v>3438</v>
      </c>
      <c r="F3722" s="2">
        <v>67.3</v>
      </c>
      <c r="G3722" s="2">
        <v>32.700000000000003</v>
      </c>
      <c r="H3722" s="2" t="s">
        <v>19</v>
      </c>
      <c r="I3722" s="2">
        <f t="shared" si="116"/>
        <v>1</v>
      </c>
      <c r="J3722" s="2" t="str">
        <f t="shared" si="117"/>
        <v/>
      </c>
      <c r="K3722" s="2">
        <v>2008</v>
      </c>
      <c r="L3722" s="2" t="s">
        <v>21</v>
      </c>
    </row>
    <row r="3723" spans="1:12" x14ac:dyDescent="0.2">
      <c r="A3723" s="1" t="s">
        <v>69</v>
      </c>
      <c r="B3723" s="2" t="s">
        <v>3919</v>
      </c>
      <c r="C3723" s="2" t="s">
        <v>24</v>
      </c>
      <c r="D3723" s="4">
        <v>59655000</v>
      </c>
      <c r="E3723" s="2" t="s">
        <v>3438</v>
      </c>
      <c r="F3723" s="2">
        <v>67.3</v>
      </c>
      <c r="G3723" s="2">
        <v>32.700000000000003</v>
      </c>
      <c r="H3723" s="2" t="s">
        <v>19</v>
      </c>
      <c r="I3723" s="2">
        <f t="shared" si="116"/>
        <v>1</v>
      </c>
      <c r="J3723" s="2" t="str">
        <f t="shared" si="117"/>
        <v/>
      </c>
      <c r="K3723" s="2">
        <v>2002</v>
      </c>
      <c r="L3723" s="2" t="s">
        <v>21</v>
      </c>
    </row>
    <row r="3724" spans="1:12" x14ac:dyDescent="0.2">
      <c r="A3724" s="1" t="s">
        <v>293</v>
      </c>
      <c r="B3724" s="2" t="s">
        <v>4300</v>
      </c>
      <c r="C3724" s="2" t="s">
        <v>24</v>
      </c>
      <c r="D3724" s="4">
        <v>35400000</v>
      </c>
      <c r="E3724" s="2" t="s">
        <v>3438</v>
      </c>
      <c r="F3724" s="2">
        <v>67.3</v>
      </c>
      <c r="G3724" s="2">
        <v>32.700000000000003</v>
      </c>
      <c r="H3724" s="2" t="s">
        <v>19</v>
      </c>
      <c r="I3724" s="2">
        <f t="shared" si="116"/>
        <v>1</v>
      </c>
      <c r="J3724" s="2" t="str">
        <f t="shared" si="117"/>
        <v/>
      </c>
      <c r="K3724" s="2">
        <v>2010</v>
      </c>
      <c r="L3724" s="2" t="s">
        <v>21</v>
      </c>
    </row>
    <row r="3725" spans="1:12" x14ac:dyDescent="0.2">
      <c r="A3725" s="1" t="s">
        <v>91</v>
      </c>
      <c r="B3725" s="2" t="s">
        <v>418</v>
      </c>
      <c r="C3725" s="2" t="s">
        <v>15</v>
      </c>
      <c r="D3725" s="2" t="s">
        <v>910</v>
      </c>
      <c r="E3725" s="2" t="s">
        <v>395</v>
      </c>
      <c r="F3725" s="2">
        <v>67.3</v>
      </c>
      <c r="G3725" s="2">
        <v>32.700000000000003</v>
      </c>
      <c r="H3725" s="2" t="s">
        <v>19</v>
      </c>
      <c r="I3725" s="2">
        <f t="shared" si="116"/>
        <v>1</v>
      </c>
      <c r="J3725" s="2" t="str">
        <f t="shared" si="117"/>
        <v/>
      </c>
      <c r="K3725" s="2">
        <v>2008</v>
      </c>
      <c r="L3725" s="2" t="s">
        <v>49</v>
      </c>
    </row>
    <row r="3726" spans="1:12" x14ac:dyDescent="0.2">
      <c r="A3726" s="1" t="s">
        <v>91</v>
      </c>
      <c r="B3726" s="2" t="s">
        <v>2713</v>
      </c>
      <c r="C3726" s="2" t="s">
        <v>15</v>
      </c>
      <c r="D3726" s="2" t="s">
        <v>3152</v>
      </c>
      <c r="E3726" s="2" t="s">
        <v>2175</v>
      </c>
      <c r="F3726" s="2">
        <v>67.3</v>
      </c>
      <c r="G3726" s="2">
        <v>32.700000000000003</v>
      </c>
      <c r="H3726" s="2" t="s">
        <v>19</v>
      </c>
      <c r="I3726" s="2">
        <f t="shared" si="116"/>
        <v>1</v>
      </c>
      <c r="J3726" s="2" t="str">
        <f t="shared" si="117"/>
        <v/>
      </c>
      <c r="K3726" s="2">
        <v>2001</v>
      </c>
      <c r="L3726" s="2" t="s">
        <v>36</v>
      </c>
    </row>
    <row r="3727" spans="1:12" x14ac:dyDescent="0.2">
      <c r="A3727" s="1" t="s">
        <v>91</v>
      </c>
      <c r="B3727" s="2" t="s">
        <v>2137</v>
      </c>
      <c r="C3727" s="2" t="s">
        <v>15</v>
      </c>
      <c r="D3727" s="2" t="s">
        <v>4236</v>
      </c>
      <c r="E3727" s="2" t="s">
        <v>3438</v>
      </c>
      <c r="F3727" s="2">
        <v>67.3</v>
      </c>
      <c r="G3727" s="2">
        <v>32.700000000000003</v>
      </c>
      <c r="H3727" s="2" t="s">
        <v>19</v>
      </c>
      <c r="I3727" s="2">
        <f t="shared" si="116"/>
        <v>1</v>
      </c>
      <c r="J3727" s="2" t="str">
        <f t="shared" si="117"/>
        <v/>
      </c>
      <c r="K3727" s="2">
        <v>2012</v>
      </c>
      <c r="L3727" s="2" t="s">
        <v>49</v>
      </c>
    </row>
    <row r="3728" spans="1:12" x14ac:dyDescent="0.2">
      <c r="A3728" s="1" t="s">
        <v>108</v>
      </c>
      <c r="B3728" s="2" t="s">
        <v>802</v>
      </c>
      <c r="C3728" s="2" t="s">
        <v>15</v>
      </c>
      <c r="D3728" s="2" t="s">
        <v>2935</v>
      </c>
      <c r="E3728" s="2" t="s">
        <v>2175</v>
      </c>
      <c r="F3728" s="2">
        <v>67.3</v>
      </c>
      <c r="G3728" s="2">
        <v>32.700000000000003</v>
      </c>
      <c r="H3728" s="2" t="s">
        <v>19</v>
      </c>
      <c r="I3728" s="2">
        <f t="shared" si="116"/>
        <v>1</v>
      </c>
      <c r="J3728" s="2" t="str">
        <f t="shared" si="117"/>
        <v/>
      </c>
      <c r="K3728" s="2">
        <v>2013</v>
      </c>
      <c r="L3728" s="2" t="s">
        <v>36</v>
      </c>
    </row>
    <row r="3729" spans="1:12" x14ac:dyDescent="0.2">
      <c r="A3729" s="1" t="s">
        <v>308</v>
      </c>
      <c r="B3729" s="2" t="s">
        <v>3586</v>
      </c>
      <c r="C3729" s="2" t="s">
        <v>24</v>
      </c>
      <c r="D3729" s="4">
        <v>3300000</v>
      </c>
      <c r="E3729" s="2" t="s">
        <v>3438</v>
      </c>
      <c r="F3729" s="2">
        <v>67.3</v>
      </c>
      <c r="G3729" s="2">
        <v>32.700000000000003</v>
      </c>
      <c r="H3729" s="2" t="s">
        <v>19</v>
      </c>
      <c r="I3729" s="2">
        <f t="shared" si="116"/>
        <v>1</v>
      </c>
      <c r="J3729" s="2" t="str">
        <f t="shared" si="117"/>
        <v/>
      </c>
      <c r="K3729" s="2">
        <v>2008</v>
      </c>
      <c r="L3729" s="2" t="s">
        <v>21</v>
      </c>
    </row>
    <row r="3730" spans="1:12" x14ac:dyDescent="0.2">
      <c r="A3730" s="1" t="s">
        <v>672</v>
      </c>
      <c r="B3730" s="2" t="s">
        <v>812</v>
      </c>
      <c r="C3730" s="2" t="s">
        <v>15</v>
      </c>
      <c r="D3730" s="2" t="s">
        <v>2618</v>
      </c>
      <c r="E3730" s="2" t="s">
        <v>2175</v>
      </c>
      <c r="F3730" s="2">
        <v>67.3</v>
      </c>
      <c r="G3730" s="2">
        <v>32.700000000000003</v>
      </c>
      <c r="H3730" s="2" t="s">
        <v>19</v>
      </c>
      <c r="I3730" s="2">
        <f t="shared" si="116"/>
        <v>1</v>
      </c>
      <c r="J3730" s="2" t="str">
        <f t="shared" si="117"/>
        <v/>
      </c>
      <c r="K3730" s="2">
        <v>2018</v>
      </c>
      <c r="L3730" s="2" t="s">
        <v>21</v>
      </c>
    </row>
    <row r="3731" spans="1:12" x14ac:dyDescent="0.2">
      <c r="A3731" s="1" t="s">
        <v>13</v>
      </c>
      <c r="B3731" s="2" t="s">
        <v>354</v>
      </c>
      <c r="C3731" s="2" t="s">
        <v>15</v>
      </c>
      <c r="D3731" s="2" t="s">
        <v>2435</v>
      </c>
      <c r="E3731" s="2" t="s">
        <v>2175</v>
      </c>
      <c r="F3731" s="2">
        <v>67.319999999999993</v>
      </c>
      <c r="G3731" s="2">
        <v>32.68</v>
      </c>
      <c r="H3731" s="2" t="s">
        <v>19</v>
      </c>
      <c r="I3731" s="2">
        <f t="shared" si="116"/>
        <v>1</v>
      </c>
      <c r="J3731" s="2" t="str">
        <f t="shared" si="117"/>
        <v/>
      </c>
      <c r="K3731" s="2">
        <v>2019</v>
      </c>
      <c r="L3731" s="2" t="s">
        <v>36</v>
      </c>
    </row>
    <row r="3732" spans="1:12" x14ac:dyDescent="0.2">
      <c r="A3732" s="1" t="s">
        <v>108</v>
      </c>
      <c r="B3732" s="2" t="s">
        <v>3523</v>
      </c>
      <c r="C3732" s="2" t="s">
        <v>15</v>
      </c>
      <c r="D3732" s="2" t="s">
        <v>3524</v>
      </c>
      <c r="E3732" s="2" t="s">
        <v>3438</v>
      </c>
      <c r="F3732" s="2">
        <v>67.319999999999993</v>
      </c>
      <c r="G3732" s="2">
        <v>32.68</v>
      </c>
      <c r="H3732" s="2" t="s">
        <v>19</v>
      </c>
      <c r="I3732" s="2">
        <f t="shared" si="116"/>
        <v>1</v>
      </c>
      <c r="J3732" s="2" t="str">
        <f t="shared" si="117"/>
        <v/>
      </c>
      <c r="K3732" s="2">
        <v>2020</v>
      </c>
      <c r="L3732" s="2" t="s">
        <v>21</v>
      </c>
    </row>
    <row r="3733" spans="1:12" x14ac:dyDescent="0.2">
      <c r="A3733" s="1" t="s">
        <v>2306</v>
      </c>
      <c r="B3733" s="2" t="s">
        <v>3770</v>
      </c>
      <c r="C3733" s="2" t="s">
        <v>24</v>
      </c>
      <c r="D3733" s="2">
        <v>4900000</v>
      </c>
      <c r="E3733" s="2" t="s">
        <v>3438</v>
      </c>
      <c r="F3733" s="2">
        <v>67.34</v>
      </c>
      <c r="G3733" s="2">
        <v>32.659999999999997</v>
      </c>
      <c r="H3733" s="2" t="s">
        <v>19</v>
      </c>
      <c r="I3733" s="2">
        <f t="shared" si="116"/>
        <v>1</v>
      </c>
      <c r="J3733" s="2" t="str">
        <f t="shared" si="117"/>
        <v/>
      </c>
      <c r="K3733" s="2">
        <v>2018</v>
      </c>
      <c r="L3733" s="2" t="s">
        <v>21</v>
      </c>
    </row>
    <row r="3734" spans="1:12" x14ac:dyDescent="0.2">
      <c r="A3734" s="1" t="s">
        <v>52</v>
      </c>
      <c r="B3734" s="2" t="s">
        <v>2164</v>
      </c>
      <c r="C3734" s="2" t="s">
        <v>24</v>
      </c>
      <c r="D3734" s="2">
        <v>720000000</v>
      </c>
      <c r="E3734" s="2" t="s">
        <v>3438</v>
      </c>
      <c r="F3734" s="2">
        <v>67.349999999999994</v>
      </c>
      <c r="G3734" s="2">
        <v>32.65</v>
      </c>
      <c r="H3734" s="2" t="s">
        <v>19</v>
      </c>
      <c r="I3734" s="2">
        <f t="shared" si="116"/>
        <v>1</v>
      </c>
      <c r="J3734" s="2" t="str">
        <f t="shared" si="117"/>
        <v/>
      </c>
      <c r="K3734" s="2">
        <v>2018</v>
      </c>
      <c r="L3734" s="2" t="s">
        <v>21</v>
      </c>
    </row>
    <row r="3735" spans="1:12" x14ac:dyDescent="0.2">
      <c r="A3735" s="1" t="s">
        <v>242</v>
      </c>
      <c r="B3735" s="2" t="s">
        <v>547</v>
      </c>
      <c r="C3735" s="2" t="s">
        <v>42</v>
      </c>
      <c r="D3735" s="2" t="s">
        <v>548</v>
      </c>
      <c r="E3735" s="2" t="s">
        <v>395</v>
      </c>
      <c r="F3735" s="2">
        <v>67.36</v>
      </c>
      <c r="G3735" s="2">
        <v>32.64</v>
      </c>
      <c r="H3735" s="2" t="s">
        <v>19</v>
      </c>
      <c r="I3735" s="2">
        <f t="shared" si="116"/>
        <v>1</v>
      </c>
      <c r="J3735" s="2" t="str">
        <f t="shared" si="117"/>
        <v/>
      </c>
      <c r="K3735" s="2">
        <v>2014</v>
      </c>
      <c r="L3735" s="2" t="s">
        <v>49</v>
      </c>
    </row>
    <row r="3736" spans="1:12" x14ac:dyDescent="0.2">
      <c r="A3736" s="1" t="s">
        <v>13</v>
      </c>
      <c r="B3736" s="2" t="s">
        <v>524</v>
      </c>
      <c r="C3736" s="2" t="s">
        <v>15</v>
      </c>
      <c r="D3736" s="2" t="s">
        <v>2324</v>
      </c>
      <c r="E3736" s="2" t="s">
        <v>2175</v>
      </c>
      <c r="F3736" s="2">
        <v>67.36</v>
      </c>
      <c r="G3736" s="2">
        <v>32.64</v>
      </c>
      <c r="H3736" s="2" t="s">
        <v>19</v>
      </c>
      <c r="I3736" s="2">
        <f t="shared" si="116"/>
        <v>1</v>
      </c>
      <c r="J3736" s="2" t="str">
        <f t="shared" si="117"/>
        <v/>
      </c>
      <c r="K3736" s="2">
        <v>2020</v>
      </c>
      <c r="L3736" s="2" t="s">
        <v>21</v>
      </c>
    </row>
    <row r="3737" spans="1:12" x14ac:dyDescent="0.2">
      <c r="A3737" s="1" t="s">
        <v>13</v>
      </c>
      <c r="B3737" s="2" t="s">
        <v>3855</v>
      </c>
      <c r="C3737" s="2" t="s">
        <v>24</v>
      </c>
      <c r="D3737" s="4">
        <v>58000000</v>
      </c>
      <c r="E3737" s="2" t="s">
        <v>3438</v>
      </c>
      <c r="F3737" s="2">
        <v>67.36</v>
      </c>
      <c r="G3737" s="2">
        <v>32.64</v>
      </c>
      <c r="H3737" s="2" t="s">
        <v>19</v>
      </c>
      <c r="I3737" s="2">
        <f t="shared" si="116"/>
        <v>1</v>
      </c>
      <c r="J3737" s="2" t="str">
        <f t="shared" si="117"/>
        <v/>
      </c>
      <c r="K3737" s="2">
        <v>2016</v>
      </c>
      <c r="L3737" s="2" t="s">
        <v>21</v>
      </c>
    </row>
    <row r="3738" spans="1:12" x14ac:dyDescent="0.2">
      <c r="A3738" s="1" t="s">
        <v>13</v>
      </c>
      <c r="B3738" s="2" t="s">
        <v>3785</v>
      </c>
      <c r="C3738" s="2" t="s">
        <v>15</v>
      </c>
      <c r="D3738" s="2" t="s">
        <v>3786</v>
      </c>
      <c r="E3738" s="2" t="s">
        <v>3438</v>
      </c>
      <c r="F3738" s="2">
        <v>67.38</v>
      </c>
      <c r="G3738" s="2">
        <v>32.619999999999997</v>
      </c>
      <c r="H3738" s="2" t="s">
        <v>19</v>
      </c>
      <c r="I3738" s="2">
        <f t="shared" si="116"/>
        <v>1</v>
      </c>
      <c r="J3738" s="2" t="str">
        <f t="shared" si="117"/>
        <v/>
      </c>
      <c r="K3738" s="2">
        <v>2018</v>
      </c>
      <c r="L3738" s="2" t="s">
        <v>49</v>
      </c>
    </row>
    <row r="3739" spans="1:12" x14ac:dyDescent="0.2">
      <c r="A3739" s="1" t="s">
        <v>13</v>
      </c>
      <c r="B3739" s="2" t="s">
        <v>3799</v>
      </c>
      <c r="C3739" s="2" t="s">
        <v>24</v>
      </c>
      <c r="D3739" s="4">
        <v>39000000</v>
      </c>
      <c r="E3739" s="2" t="s">
        <v>3438</v>
      </c>
      <c r="F3739" s="2">
        <v>67.38</v>
      </c>
      <c r="G3739" s="2">
        <v>32.619999999999997</v>
      </c>
      <c r="H3739" s="2" t="s">
        <v>19</v>
      </c>
      <c r="I3739" s="2">
        <f t="shared" si="116"/>
        <v>1</v>
      </c>
      <c r="J3739" s="2" t="str">
        <f t="shared" si="117"/>
        <v/>
      </c>
      <c r="K3739" s="2">
        <v>2016</v>
      </c>
      <c r="L3739" s="2" t="s">
        <v>21</v>
      </c>
    </row>
    <row r="3740" spans="1:12" x14ac:dyDescent="0.2">
      <c r="A3740" s="1" t="s">
        <v>40</v>
      </c>
      <c r="B3740" s="2" t="s">
        <v>5213</v>
      </c>
      <c r="C3740" s="2" t="s">
        <v>15</v>
      </c>
      <c r="D3740" s="2" t="s">
        <v>5214</v>
      </c>
      <c r="E3740" s="2" t="s">
        <v>4991</v>
      </c>
      <c r="F3740" s="2">
        <v>67.400000000000006</v>
      </c>
      <c r="G3740" s="2">
        <v>32.6</v>
      </c>
      <c r="H3740" s="2" t="s">
        <v>19</v>
      </c>
      <c r="I3740" s="2">
        <f t="shared" si="116"/>
        <v>1</v>
      </c>
      <c r="J3740" s="2" t="str">
        <f t="shared" si="117"/>
        <v/>
      </c>
      <c r="K3740" s="2">
        <v>2017</v>
      </c>
      <c r="L3740" s="2" t="s">
        <v>36</v>
      </c>
    </row>
    <row r="3741" spans="1:12" x14ac:dyDescent="0.2">
      <c r="A3741" s="1" t="s">
        <v>290</v>
      </c>
      <c r="B3741" s="2" t="s">
        <v>4543</v>
      </c>
      <c r="C3741" s="2" t="s">
        <v>24</v>
      </c>
      <c r="D3741" s="4">
        <v>10000000</v>
      </c>
      <c r="E3741" s="2" t="s">
        <v>3438</v>
      </c>
      <c r="F3741" s="2">
        <v>67.400000000000006</v>
      </c>
      <c r="G3741" s="2">
        <v>32.6</v>
      </c>
      <c r="H3741" s="2" t="s">
        <v>19</v>
      </c>
      <c r="I3741" s="2">
        <f t="shared" si="116"/>
        <v>1</v>
      </c>
      <c r="J3741" s="2" t="str">
        <f t="shared" si="117"/>
        <v/>
      </c>
      <c r="K3741" s="2">
        <v>2005</v>
      </c>
      <c r="L3741" s="2" t="s">
        <v>77</v>
      </c>
    </row>
    <row r="3742" spans="1:12" x14ac:dyDescent="0.2">
      <c r="A3742" s="1" t="s">
        <v>22</v>
      </c>
      <c r="B3742" s="2" t="s">
        <v>4693</v>
      </c>
      <c r="C3742" s="2" t="s">
        <v>24</v>
      </c>
      <c r="D3742" s="4">
        <v>4400000</v>
      </c>
      <c r="E3742" s="2" t="s">
        <v>3438</v>
      </c>
      <c r="F3742" s="2">
        <v>67.400000000000006</v>
      </c>
      <c r="G3742" s="2">
        <v>32.6</v>
      </c>
      <c r="H3742" s="2" t="s">
        <v>19</v>
      </c>
      <c r="I3742" s="2">
        <f t="shared" si="116"/>
        <v>1</v>
      </c>
      <c r="J3742" s="2" t="str">
        <f t="shared" si="117"/>
        <v/>
      </c>
      <c r="K3742" s="2">
        <v>2002</v>
      </c>
      <c r="L3742" s="2" t="s">
        <v>21</v>
      </c>
    </row>
    <row r="3743" spans="1:12" x14ac:dyDescent="0.2">
      <c r="A3743" s="1" t="s">
        <v>79</v>
      </c>
      <c r="B3743" s="2" t="s">
        <v>5033</v>
      </c>
      <c r="C3743" s="2" t="s">
        <v>15</v>
      </c>
      <c r="D3743" s="2" t="s">
        <v>5623</v>
      </c>
      <c r="E3743" s="2" t="s">
        <v>4991</v>
      </c>
      <c r="F3743" s="2">
        <v>67.400000000000006</v>
      </c>
      <c r="G3743" s="2">
        <v>32.6</v>
      </c>
      <c r="H3743" s="2" t="s">
        <v>19</v>
      </c>
      <c r="I3743" s="2">
        <f t="shared" si="116"/>
        <v>1</v>
      </c>
      <c r="J3743" s="2" t="str">
        <f t="shared" si="117"/>
        <v/>
      </c>
      <c r="K3743" s="2">
        <v>2000</v>
      </c>
      <c r="L3743" s="2" t="s">
        <v>21</v>
      </c>
    </row>
    <row r="3744" spans="1:12" x14ac:dyDescent="0.2">
      <c r="A3744" s="1" t="s">
        <v>293</v>
      </c>
      <c r="B3744" s="2" t="s">
        <v>4086</v>
      </c>
      <c r="C3744" s="2" t="s">
        <v>24</v>
      </c>
      <c r="D3744" s="4">
        <v>114000000</v>
      </c>
      <c r="E3744" s="2" t="s">
        <v>3438</v>
      </c>
      <c r="F3744" s="2">
        <v>67.5</v>
      </c>
      <c r="G3744" s="2">
        <v>32.6</v>
      </c>
      <c r="H3744" s="2" t="s">
        <v>19</v>
      </c>
      <c r="I3744" s="2">
        <f t="shared" si="116"/>
        <v>1</v>
      </c>
      <c r="J3744" s="2" t="str">
        <f t="shared" si="117"/>
        <v/>
      </c>
      <c r="K3744" s="2">
        <v>2014</v>
      </c>
      <c r="L3744" s="2" t="s">
        <v>21</v>
      </c>
    </row>
    <row r="3745" spans="1:12" x14ac:dyDescent="0.2">
      <c r="A3745" s="1" t="s">
        <v>108</v>
      </c>
      <c r="B3745" s="2" t="s">
        <v>129</v>
      </c>
      <c r="C3745" s="2" t="s">
        <v>42</v>
      </c>
      <c r="D3745" s="2" t="s">
        <v>1079</v>
      </c>
      <c r="E3745" s="2" t="s">
        <v>395</v>
      </c>
      <c r="F3745" s="2">
        <v>67.400000000000006</v>
      </c>
      <c r="G3745" s="2">
        <v>32.6</v>
      </c>
      <c r="H3745" s="2" t="s">
        <v>19</v>
      </c>
      <c r="I3745" s="2">
        <f t="shared" si="116"/>
        <v>1</v>
      </c>
      <c r="J3745" s="2" t="str">
        <f t="shared" si="117"/>
        <v/>
      </c>
      <c r="K3745" s="2">
        <v>2004</v>
      </c>
      <c r="L3745" s="2" t="s">
        <v>21</v>
      </c>
    </row>
    <row r="3746" spans="1:12" x14ac:dyDescent="0.2">
      <c r="A3746" s="1" t="s">
        <v>108</v>
      </c>
      <c r="B3746" s="2" t="s">
        <v>3452</v>
      </c>
      <c r="C3746" s="2" t="s">
        <v>24</v>
      </c>
      <c r="D3746" s="4">
        <v>23800000</v>
      </c>
      <c r="E3746" s="2" t="s">
        <v>3438</v>
      </c>
      <c r="F3746" s="2">
        <v>67.400000000000006</v>
      </c>
      <c r="G3746" s="2">
        <v>32.6</v>
      </c>
      <c r="H3746" s="2" t="s">
        <v>19</v>
      </c>
      <c r="I3746" s="2">
        <f t="shared" si="116"/>
        <v>1</v>
      </c>
      <c r="J3746" s="2" t="str">
        <f t="shared" si="117"/>
        <v/>
      </c>
      <c r="K3746" s="2">
        <v>2010</v>
      </c>
      <c r="L3746" s="2" t="s">
        <v>21</v>
      </c>
    </row>
    <row r="3747" spans="1:12" x14ac:dyDescent="0.2">
      <c r="A3747" s="1" t="s">
        <v>111</v>
      </c>
      <c r="B3747" s="2" t="s">
        <v>1332</v>
      </c>
      <c r="C3747" s="2" t="s">
        <v>15</v>
      </c>
      <c r="D3747" s="2" t="s">
        <v>1524</v>
      </c>
      <c r="E3747" s="2" t="s">
        <v>1474</v>
      </c>
      <c r="F3747" s="2">
        <v>67.400000000000006</v>
      </c>
      <c r="G3747" s="2">
        <v>32.6</v>
      </c>
      <c r="H3747" s="2" t="s">
        <v>19</v>
      </c>
      <c r="I3747" s="2">
        <f t="shared" si="116"/>
        <v>1</v>
      </c>
      <c r="J3747" s="2" t="str">
        <f t="shared" si="117"/>
        <v/>
      </c>
      <c r="K3747" s="2">
        <v>2005</v>
      </c>
      <c r="L3747" s="2" t="s">
        <v>77</v>
      </c>
    </row>
    <row r="3748" spans="1:12" x14ac:dyDescent="0.2">
      <c r="A3748" s="1" t="s">
        <v>111</v>
      </c>
      <c r="B3748" s="2" t="s">
        <v>4223</v>
      </c>
      <c r="C3748" s="2" t="s">
        <v>24</v>
      </c>
      <c r="D3748" s="4">
        <v>8000000</v>
      </c>
      <c r="E3748" s="2" t="s">
        <v>3438</v>
      </c>
      <c r="F3748" s="2">
        <v>67.400000000000006</v>
      </c>
      <c r="G3748" s="2">
        <v>32.6</v>
      </c>
      <c r="H3748" s="2" t="s">
        <v>19</v>
      </c>
      <c r="I3748" s="2">
        <f t="shared" si="116"/>
        <v>1</v>
      </c>
      <c r="J3748" s="2" t="str">
        <f t="shared" si="117"/>
        <v/>
      </c>
      <c r="K3748" s="2">
        <v>2012</v>
      </c>
      <c r="L3748" s="2" t="s">
        <v>21</v>
      </c>
    </row>
    <row r="3749" spans="1:12" x14ac:dyDescent="0.2">
      <c r="A3749" s="1" t="s">
        <v>45</v>
      </c>
      <c r="B3749" s="2" t="s">
        <v>4090</v>
      </c>
      <c r="C3749" s="2" t="s">
        <v>24</v>
      </c>
      <c r="D3749" s="4">
        <v>49800000</v>
      </c>
      <c r="E3749" s="2" t="s">
        <v>3438</v>
      </c>
      <c r="F3749" s="2">
        <v>67.400000000000006</v>
      </c>
      <c r="G3749" s="2">
        <v>32.6</v>
      </c>
      <c r="H3749" s="2" t="s">
        <v>19</v>
      </c>
      <c r="I3749" s="2">
        <f t="shared" si="116"/>
        <v>1</v>
      </c>
      <c r="J3749" s="2" t="str">
        <f t="shared" si="117"/>
        <v/>
      </c>
      <c r="K3749" s="2">
        <v>2014</v>
      </c>
      <c r="L3749" s="2" t="s">
        <v>21</v>
      </c>
    </row>
    <row r="3750" spans="1:12" x14ac:dyDescent="0.2">
      <c r="A3750" s="1" t="s">
        <v>177</v>
      </c>
      <c r="B3750" s="2" t="s">
        <v>5194</v>
      </c>
      <c r="C3750" s="2" t="s">
        <v>15</v>
      </c>
      <c r="D3750" s="2" t="s">
        <v>5195</v>
      </c>
      <c r="E3750" s="2" t="s">
        <v>4991</v>
      </c>
      <c r="F3750" s="2">
        <v>67.430000000000007</v>
      </c>
      <c r="G3750" s="2">
        <v>32.57</v>
      </c>
      <c r="H3750" s="2" t="s">
        <v>19</v>
      </c>
      <c r="I3750" s="2">
        <f t="shared" si="116"/>
        <v>1</v>
      </c>
      <c r="J3750" s="2" t="str">
        <f t="shared" si="117"/>
        <v/>
      </c>
      <c r="K3750" s="2">
        <v>2017</v>
      </c>
      <c r="L3750" s="2" t="s">
        <v>36</v>
      </c>
    </row>
    <row r="3751" spans="1:12" x14ac:dyDescent="0.2">
      <c r="A3751" s="1" t="s">
        <v>52</v>
      </c>
      <c r="B3751" s="2" t="s">
        <v>3810</v>
      </c>
      <c r="C3751" s="2" t="s">
        <v>15</v>
      </c>
      <c r="D3751" s="2" t="s">
        <v>3811</v>
      </c>
      <c r="E3751" s="2" t="s">
        <v>3438</v>
      </c>
      <c r="F3751" s="2">
        <v>67.430000000000007</v>
      </c>
      <c r="G3751" s="2">
        <v>32.57</v>
      </c>
      <c r="H3751" s="2" t="s">
        <v>19</v>
      </c>
      <c r="I3751" s="2">
        <f t="shared" si="116"/>
        <v>1</v>
      </c>
      <c r="J3751" s="2" t="str">
        <f t="shared" si="117"/>
        <v/>
      </c>
      <c r="K3751" s="2">
        <v>2018</v>
      </c>
      <c r="L3751" s="2" t="s">
        <v>49</v>
      </c>
    </row>
    <row r="3752" spans="1:12" x14ac:dyDescent="0.2">
      <c r="A3752" s="1" t="s">
        <v>66</v>
      </c>
      <c r="B3752" s="2" t="s">
        <v>3047</v>
      </c>
      <c r="C3752" s="2" t="s">
        <v>15</v>
      </c>
      <c r="D3752" s="2" t="s">
        <v>3048</v>
      </c>
      <c r="E3752" s="2" t="s">
        <v>2175</v>
      </c>
      <c r="F3752" s="2">
        <v>67.44</v>
      </c>
      <c r="G3752" s="2">
        <v>32.56</v>
      </c>
      <c r="H3752" s="2" t="s">
        <v>19</v>
      </c>
      <c r="I3752" s="2">
        <f t="shared" si="116"/>
        <v>1</v>
      </c>
      <c r="J3752" s="2" t="str">
        <f t="shared" si="117"/>
        <v/>
      </c>
      <c r="K3752" s="2">
        <v>2009</v>
      </c>
      <c r="L3752" s="2" t="s">
        <v>36</v>
      </c>
    </row>
    <row r="3753" spans="1:12" x14ac:dyDescent="0.2">
      <c r="A3753" s="1" t="s">
        <v>122</v>
      </c>
      <c r="B3753" s="2" t="s">
        <v>123</v>
      </c>
      <c r="C3753" s="2" t="s">
        <v>15</v>
      </c>
      <c r="D3753" s="2" t="s">
        <v>2511</v>
      </c>
      <c r="E3753" s="2" t="s">
        <v>2175</v>
      </c>
      <c r="F3753" s="2">
        <v>67.459999999999994</v>
      </c>
      <c r="G3753" s="2">
        <v>32.54</v>
      </c>
      <c r="H3753" s="2" t="s">
        <v>19</v>
      </c>
      <c r="I3753" s="2">
        <f t="shared" si="116"/>
        <v>1</v>
      </c>
      <c r="J3753" s="2" t="str">
        <f t="shared" si="117"/>
        <v/>
      </c>
      <c r="K3753" s="2">
        <v>2018</v>
      </c>
      <c r="L3753" s="2" t="s">
        <v>21</v>
      </c>
    </row>
    <row r="3754" spans="1:12" x14ac:dyDescent="0.2">
      <c r="A3754" s="1" t="s">
        <v>66</v>
      </c>
      <c r="B3754" s="2" t="s">
        <v>1502</v>
      </c>
      <c r="C3754" s="2" t="s">
        <v>15</v>
      </c>
      <c r="D3754" s="2" t="s">
        <v>1503</v>
      </c>
      <c r="E3754" s="2" t="s">
        <v>1474</v>
      </c>
      <c r="F3754" s="2">
        <v>67.459999999999994</v>
      </c>
      <c r="G3754" s="2">
        <v>32.54</v>
      </c>
      <c r="H3754" s="2" t="s">
        <v>19</v>
      </c>
      <c r="I3754" s="2">
        <f t="shared" si="116"/>
        <v>1</v>
      </c>
      <c r="J3754" s="2" t="str">
        <f t="shared" si="117"/>
        <v/>
      </c>
      <c r="K3754" s="2">
        <v>2009</v>
      </c>
      <c r="L3754" s="2" t="s">
        <v>36</v>
      </c>
    </row>
    <row r="3755" spans="1:12" x14ac:dyDescent="0.2">
      <c r="A3755" s="1" t="s">
        <v>296</v>
      </c>
      <c r="B3755" s="2" t="s">
        <v>841</v>
      </c>
      <c r="C3755" s="2" t="s">
        <v>15</v>
      </c>
      <c r="D3755" s="2" t="s">
        <v>2211</v>
      </c>
      <c r="E3755" s="2" t="s">
        <v>2175</v>
      </c>
      <c r="F3755" s="2">
        <v>67.459999999999994</v>
      </c>
      <c r="G3755" s="2">
        <v>32.54</v>
      </c>
      <c r="H3755" s="2" t="s">
        <v>19</v>
      </c>
      <c r="I3755" s="2">
        <f t="shared" si="116"/>
        <v>1</v>
      </c>
      <c r="J3755" s="2" t="str">
        <f t="shared" si="117"/>
        <v/>
      </c>
      <c r="K3755" s="2">
        <v>2020</v>
      </c>
      <c r="L3755" s="2" t="s">
        <v>21</v>
      </c>
    </row>
    <row r="3756" spans="1:12" x14ac:dyDescent="0.2">
      <c r="A3756" s="1" t="s">
        <v>205</v>
      </c>
      <c r="B3756" s="2" t="s">
        <v>4021</v>
      </c>
      <c r="C3756" s="2" t="s">
        <v>24</v>
      </c>
      <c r="D3756" s="4">
        <v>9800000</v>
      </c>
      <c r="E3756" s="2" t="s">
        <v>3438</v>
      </c>
      <c r="F3756" s="2">
        <v>67.5</v>
      </c>
      <c r="G3756" s="2">
        <v>32.5</v>
      </c>
      <c r="H3756" s="2" t="s">
        <v>19</v>
      </c>
      <c r="I3756" s="2">
        <f t="shared" si="116"/>
        <v>1</v>
      </c>
      <c r="J3756" s="2" t="str">
        <f t="shared" si="117"/>
        <v/>
      </c>
      <c r="K3756" s="2">
        <v>1990</v>
      </c>
      <c r="L3756" s="2" t="s">
        <v>21</v>
      </c>
    </row>
    <row r="3757" spans="1:12" x14ac:dyDescent="0.2">
      <c r="A3757" s="1" t="s">
        <v>13</v>
      </c>
      <c r="B3757" s="2" t="s">
        <v>3269</v>
      </c>
      <c r="C3757" s="2" t="s">
        <v>24</v>
      </c>
      <c r="D3757" s="4">
        <v>268000000</v>
      </c>
      <c r="E3757" s="2" t="s">
        <v>3438</v>
      </c>
      <c r="F3757" s="2">
        <v>67.5</v>
      </c>
      <c r="G3757" s="2">
        <v>32.5</v>
      </c>
      <c r="H3757" s="2" t="s">
        <v>19</v>
      </c>
      <c r="I3757" s="2">
        <f t="shared" si="116"/>
        <v>1</v>
      </c>
      <c r="J3757" s="2" t="str">
        <f t="shared" si="117"/>
        <v/>
      </c>
      <c r="K3757" s="2">
        <v>2006</v>
      </c>
      <c r="L3757" s="2" t="s">
        <v>21</v>
      </c>
    </row>
    <row r="3758" spans="1:12" x14ac:dyDescent="0.2">
      <c r="A3758" s="1" t="s">
        <v>137</v>
      </c>
      <c r="B3758" s="2" t="s">
        <v>138</v>
      </c>
      <c r="C3758" s="2" t="s">
        <v>15</v>
      </c>
      <c r="D3758" s="2" t="s">
        <v>139</v>
      </c>
      <c r="E3758" s="2" t="s">
        <v>133</v>
      </c>
      <c r="F3758" s="2">
        <v>67.5</v>
      </c>
      <c r="G3758" s="2">
        <v>32.5</v>
      </c>
      <c r="H3758" s="2" t="s">
        <v>19</v>
      </c>
      <c r="I3758" s="2">
        <f t="shared" si="116"/>
        <v>1</v>
      </c>
      <c r="J3758" s="2" t="str">
        <f t="shared" si="117"/>
        <v/>
      </c>
      <c r="K3758" s="2">
        <v>2010</v>
      </c>
      <c r="L3758" s="2" t="s">
        <v>49</v>
      </c>
    </row>
    <row r="3759" spans="1:12" x14ac:dyDescent="0.2">
      <c r="A3759" s="1" t="s">
        <v>22</v>
      </c>
      <c r="B3759" s="2" t="s">
        <v>4183</v>
      </c>
      <c r="C3759" s="2" t="s">
        <v>24</v>
      </c>
      <c r="D3759" s="4">
        <v>158800000</v>
      </c>
      <c r="E3759" s="2" t="s">
        <v>3438</v>
      </c>
      <c r="F3759" s="2">
        <v>67.5</v>
      </c>
      <c r="G3759" s="2">
        <v>32.5</v>
      </c>
      <c r="H3759" s="2" t="s">
        <v>19</v>
      </c>
      <c r="I3759" s="2">
        <f t="shared" si="116"/>
        <v>1</v>
      </c>
      <c r="J3759" s="2" t="str">
        <f t="shared" si="117"/>
        <v/>
      </c>
      <c r="K3759" s="2">
        <v>2012</v>
      </c>
      <c r="L3759" s="2" t="s">
        <v>21</v>
      </c>
    </row>
    <row r="3760" spans="1:12" x14ac:dyDescent="0.2">
      <c r="A3760" s="1" t="s">
        <v>79</v>
      </c>
      <c r="B3760" s="2" t="s">
        <v>3686</v>
      </c>
      <c r="C3760" s="2" t="s">
        <v>24</v>
      </c>
      <c r="D3760" s="4">
        <v>644000000</v>
      </c>
      <c r="E3760" s="2" t="s">
        <v>3438</v>
      </c>
      <c r="F3760" s="2">
        <v>67.5</v>
      </c>
      <c r="G3760" s="2">
        <v>32.5</v>
      </c>
      <c r="H3760" s="2" t="s">
        <v>19</v>
      </c>
      <c r="I3760" s="2">
        <f t="shared" si="116"/>
        <v>1</v>
      </c>
      <c r="J3760" s="2" t="str">
        <f t="shared" si="117"/>
        <v/>
      </c>
      <c r="K3760" s="2">
        <v>2006</v>
      </c>
      <c r="L3760" s="2" t="s">
        <v>21</v>
      </c>
    </row>
    <row r="3761" spans="1:12" x14ac:dyDescent="0.2">
      <c r="A3761" s="1" t="s">
        <v>91</v>
      </c>
      <c r="B3761" s="2" t="s">
        <v>3568</v>
      </c>
      <c r="C3761" s="2" t="s">
        <v>24</v>
      </c>
      <c r="D3761" s="4">
        <v>56000000</v>
      </c>
      <c r="E3761" s="2" t="s">
        <v>3438</v>
      </c>
      <c r="F3761" s="2">
        <v>67.5</v>
      </c>
      <c r="G3761" s="2">
        <v>32.5</v>
      </c>
      <c r="H3761" s="2" t="s">
        <v>19</v>
      </c>
      <c r="I3761" s="2">
        <f t="shared" si="116"/>
        <v>1</v>
      </c>
      <c r="J3761" s="2" t="str">
        <f t="shared" si="117"/>
        <v/>
      </c>
      <c r="K3761" s="2">
        <v>2012</v>
      </c>
      <c r="L3761" s="2" t="s">
        <v>21</v>
      </c>
    </row>
    <row r="3762" spans="1:12" x14ac:dyDescent="0.2">
      <c r="A3762" s="1" t="s">
        <v>52</v>
      </c>
      <c r="B3762" s="2" t="s">
        <v>3592</v>
      </c>
      <c r="C3762" s="2" t="s">
        <v>24</v>
      </c>
      <c r="D3762" s="4">
        <v>100000000</v>
      </c>
      <c r="E3762" s="2" t="s">
        <v>3438</v>
      </c>
      <c r="F3762" s="2">
        <v>67.5</v>
      </c>
      <c r="G3762" s="2">
        <v>32.5</v>
      </c>
      <c r="H3762" s="2" t="s">
        <v>19</v>
      </c>
      <c r="I3762" s="2">
        <f t="shared" si="116"/>
        <v>1</v>
      </c>
      <c r="J3762" s="2" t="str">
        <f t="shared" si="117"/>
        <v/>
      </c>
      <c r="K3762" s="2">
        <v>2014</v>
      </c>
      <c r="L3762" s="2" t="s">
        <v>21</v>
      </c>
    </row>
    <row r="3763" spans="1:12" x14ac:dyDescent="0.2">
      <c r="A3763" s="1" t="s">
        <v>52</v>
      </c>
      <c r="B3763" s="2" t="s">
        <v>2127</v>
      </c>
      <c r="C3763" s="2" t="s">
        <v>15</v>
      </c>
      <c r="D3763" s="2" t="s">
        <v>4587</v>
      </c>
      <c r="E3763" s="2" t="s">
        <v>3438</v>
      </c>
      <c r="F3763" s="2">
        <v>67.5</v>
      </c>
      <c r="G3763" s="2">
        <v>32.5</v>
      </c>
      <c r="H3763" s="2" t="s">
        <v>19</v>
      </c>
      <c r="I3763" s="2">
        <f t="shared" si="116"/>
        <v>1</v>
      </c>
      <c r="J3763" s="2" t="str">
        <f t="shared" si="117"/>
        <v/>
      </c>
      <c r="K3763" s="2">
        <v>2004</v>
      </c>
      <c r="L3763" s="2" t="s">
        <v>21</v>
      </c>
    </row>
    <row r="3764" spans="1:12" x14ac:dyDescent="0.2">
      <c r="A3764" s="1" t="s">
        <v>180</v>
      </c>
      <c r="B3764" s="2" t="s">
        <v>4081</v>
      </c>
      <c r="C3764" s="2" t="s">
        <v>24</v>
      </c>
      <c r="D3764" s="4">
        <v>101300000</v>
      </c>
      <c r="E3764" s="2" t="s">
        <v>3438</v>
      </c>
      <c r="F3764" s="2">
        <v>67.5</v>
      </c>
      <c r="G3764" s="2">
        <v>32.5</v>
      </c>
      <c r="H3764" s="2" t="s">
        <v>19</v>
      </c>
      <c r="I3764" s="2">
        <f t="shared" si="116"/>
        <v>1</v>
      </c>
      <c r="J3764" s="2" t="str">
        <f t="shared" si="117"/>
        <v/>
      </c>
      <c r="K3764" s="2">
        <v>2001</v>
      </c>
      <c r="L3764" s="2" t="s">
        <v>36</v>
      </c>
    </row>
    <row r="3765" spans="1:12" x14ac:dyDescent="0.2">
      <c r="A3765" s="1" t="s">
        <v>108</v>
      </c>
      <c r="B3765" s="2" t="s">
        <v>3972</v>
      </c>
      <c r="C3765" s="2" t="s">
        <v>24</v>
      </c>
      <c r="D3765" s="4">
        <v>18820000</v>
      </c>
      <c r="E3765" s="2" t="s">
        <v>3438</v>
      </c>
      <c r="F3765" s="2">
        <v>67.5</v>
      </c>
      <c r="G3765" s="2">
        <v>32.5</v>
      </c>
      <c r="H3765" s="2" t="s">
        <v>19</v>
      </c>
      <c r="I3765" s="2">
        <f t="shared" si="116"/>
        <v>1</v>
      </c>
      <c r="J3765" s="2" t="str">
        <f t="shared" si="117"/>
        <v/>
      </c>
      <c r="K3765" s="2">
        <v>2002</v>
      </c>
      <c r="L3765" s="2" t="s">
        <v>21</v>
      </c>
    </row>
    <row r="3766" spans="1:12" x14ac:dyDescent="0.2">
      <c r="A3766" s="1" t="s">
        <v>108</v>
      </c>
      <c r="B3766" s="2" t="s">
        <v>4865</v>
      </c>
      <c r="C3766" s="2" t="s">
        <v>15</v>
      </c>
      <c r="D3766" s="2" t="s">
        <v>4866</v>
      </c>
      <c r="E3766" s="2" t="s">
        <v>4810</v>
      </c>
      <c r="F3766" s="2">
        <v>67.5</v>
      </c>
      <c r="G3766" s="2">
        <v>32.5</v>
      </c>
      <c r="H3766" s="2" t="s">
        <v>19</v>
      </c>
      <c r="I3766" s="2">
        <f t="shared" si="116"/>
        <v>1</v>
      </c>
      <c r="J3766" s="2" t="str">
        <f t="shared" si="117"/>
        <v/>
      </c>
      <c r="K3766" s="2">
        <v>2006</v>
      </c>
      <c r="L3766" s="2" t="s">
        <v>49</v>
      </c>
    </row>
    <row r="3767" spans="1:12" x14ac:dyDescent="0.2">
      <c r="A3767" s="1" t="s">
        <v>248</v>
      </c>
      <c r="B3767" s="2" t="s">
        <v>249</v>
      </c>
      <c r="C3767" s="2" t="s">
        <v>15</v>
      </c>
      <c r="D3767" s="2" t="s">
        <v>2498</v>
      </c>
      <c r="E3767" s="2" t="s">
        <v>2175</v>
      </c>
      <c r="F3767" s="2">
        <v>67.53</v>
      </c>
      <c r="G3767" s="2">
        <v>32.47</v>
      </c>
      <c r="H3767" s="2" t="s">
        <v>19</v>
      </c>
      <c r="I3767" s="2">
        <f t="shared" si="116"/>
        <v>1</v>
      </c>
      <c r="J3767" s="2" t="str">
        <f t="shared" si="117"/>
        <v/>
      </c>
      <c r="K3767" s="2">
        <v>2018</v>
      </c>
      <c r="L3767" s="2" t="s">
        <v>21</v>
      </c>
    </row>
    <row r="3768" spans="1:12" x14ac:dyDescent="0.2">
      <c r="A3768" s="1" t="s">
        <v>91</v>
      </c>
      <c r="B3768" s="2" t="s">
        <v>1742</v>
      </c>
      <c r="C3768" s="2" t="s">
        <v>15</v>
      </c>
      <c r="D3768" s="2" t="s">
        <v>3128</v>
      </c>
      <c r="E3768" s="2" t="s">
        <v>2175</v>
      </c>
      <c r="F3768" s="2">
        <v>67.53</v>
      </c>
      <c r="G3768" s="2">
        <v>32.47</v>
      </c>
      <c r="H3768" s="2" t="s">
        <v>19</v>
      </c>
      <c r="I3768" s="2">
        <f t="shared" si="116"/>
        <v>1</v>
      </c>
      <c r="J3768" s="2" t="str">
        <f t="shared" si="117"/>
        <v/>
      </c>
      <c r="K3768" s="2">
        <v>2001</v>
      </c>
      <c r="L3768" s="2" t="s">
        <v>36</v>
      </c>
    </row>
    <row r="3769" spans="1:12" x14ac:dyDescent="0.2">
      <c r="A3769" s="1" t="s">
        <v>69</v>
      </c>
      <c r="B3769" s="2" t="s">
        <v>3923</v>
      </c>
      <c r="C3769" s="2" t="s">
        <v>24</v>
      </c>
      <c r="D3769" s="4">
        <v>39000000</v>
      </c>
      <c r="E3769" s="2" t="s">
        <v>3438</v>
      </c>
      <c r="F3769" s="2">
        <v>67.540000000000006</v>
      </c>
      <c r="G3769" s="2">
        <v>32.46</v>
      </c>
      <c r="H3769" s="2" t="s">
        <v>19</v>
      </c>
      <c r="I3769" s="2">
        <f t="shared" si="116"/>
        <v>1</v>
      </c>
      <c r="J3769" s="2" t="str">
        <f t="shared" si="117"/>
        <v/>
      </c>
      <c r="K3769" s="2">
        <v>2016</v>
      </c>
      <c r="L3769" s="2" t="s">
        <v>21</v>
      </c>
    </row>
    <row r="3770" spans="1:12" x14ac:dyDescent="0.2">
      <c r="A3770" s="1" t="s">
        <v>52</v>
      </c>
      <c r="B3770" s="2" t="s">
        <v>3595</v>
      </c>
      <c r="C3770" s="2" t="s">
        <v>15</v>
      </c>
      <c r="D3770" s="2" t="s">
        <v>4056</v>
      </c>
      <c r="E3770" s="2" t="s">
        <v>3438</v>
      </c>
      <c r="F3770" s="2">
        <v>67.56</v>
      </c>
      <c r="G3770" s="2">
        <v>32.44</v>
      </c>
      <c r="H3770" s="2" t="s">
        <v>19</v>
      </c>
      <c r="I3770" s="2">
        <f t="shared" si="116"/>
        <v>1</v>
      </c>
      <c r="J3770" s="2" t="str">
        <f t="shared" si="117"/>
        <v/>
      </c>
      <c r="K3770" s="2">
        <v>2015</v>
      </c>
      <c r="L3770" s="2" t="s">
        <v>36</v>
      </c>
    </row>
    <row r="3771" spans="1:12" x14ac:dyDescent="0.2">
      <c r="A3771" s="1" t="s">
        <v>280</v>
      </c>
      <c r="B3771" s="2" t="s">
        <v>1396</v>
      </c>
      <c r="C3771" s="2" t="s">
        <v>15</v>
      </c>
      <c r="D3771" s="2" t="s">
        <v>5264</v>
      </c>
      <c r="E3771" s="2" t="s">
        <v>4991</v>
      </c>
      <c r="F3771" s="2">
        <v>67.599999999999994</v>
      </c>
      <c r="G3771" s="2">
        <v>32.4</v>
      </c>
      <c r="H3771" s="2" t="s">
        <v>19</v>
      </c>
      <c r="I3771" s="2">
        <f t="shared" si="116"/>
        <v>1</v>
      </c>
      <c r="J3771" s="2" t="str">
        <f t="shared" si="117"/>
        <v/>
      </c>
      <c r="K3771" s="2">
        <v>2014</v>
      </c>
      <c r="L3771" s="2" t="s">
        <v>21</v>
      </c>
    </row>
    <row r="3772" spans="1:12" x14ac:dyDescent="0.2">
      <c r="A3772" s="1" t="s">
        <v>177</v>
      </c>
      <c r="B3772" s="2" t="s">
        <v>4597</v>
      </c>
      <c r="C3772" s="2" t="s">
        <v>24</v>
      </c>
      <c r="D3772" s="4">
        <v>456000</v>
      </c>
      <c r="E3772" s="2" t="s">
        <v>3438</v>
      </c>
      <c r="F3772" s="2">
        <v>67.7</v>
      </c>
      <c r="G3772" s="2">
        <v>32.4</v>
      </c>
      <c r="H3772" s="2" t="s">
        <v>19</v>
      </c>
      <c r="I3772" s="2">
        <f t="shared" si="116"/>
        <v>1</v>
      </c>
      <c r="J3772" s="2" t="str">
        <f t="shared" si="117"/>
        <v/>
      </c>
      <c r="K3772" s="2">
        <v>2004</v>
      </c>
      <c r="L3772" s="2" t="s">
        <v>21</v>
      </c>
    </row>
    <row r="3773" spans="1:12" x14ac:dyDescent="0.2">
      <c r="A3773" s="1" t="s">
        <v>13</v>
      </c>
      <c r="B3773" s="2" t="s">
        <v>605</v>
      </c>
      <c r="C3773" s="2" t="s">
        <v>42</v>
      </c>
      <c r="D3773" s="2" t="s">
        <v>305</v>
      </c>
      <c r="E3773" s="2" t="s">
        <v>395</v>
      </c>
      <c r="F3773" s="2">
        <v>67.599999999999994</v>
      </c>
      <c r="G3773" s="2">
        <v>32.4</v>
      </c>
      <c r="H3773" s="2" t="s">
        <v>19</v>
      </c>
      <c r="I3773" s="2">
        <f t="shared" si="116"/>
        <v>1</v>
      </c>
      <c r="J3773" s="2" t="str">
        <f t="shared" si="117"/>
        <v/>
      </c>
      <c r="K3773" s="2">
        <v>2012</v>
      </c>
      <c r="L3773" s="2" t="s">
        <v>21</v>
      </c>
    </row>
    <row r="3774" spans="1:12" x14ac:dyDescent="0.2">
      <c r="A3774" s="1" t="s">
        <v>13</v>
      </c>
      <c r="B3774" s="2" t="s">
        <v>3827</v>
      </c>
      <c r="C3774" s="2" t="s">
        <v>15</v>
      </c>
      <c r="D3774" s="2" t="s">
        <v>4350</v>
      </c>
      <c r="E3774" s="2" t="s">
        <v>3438</v>
      </c>
      <c r="F3774" s="2">
        <v>67.599999999999994</v>
      </c>
      <c r="G3774" s="2">
        <v>32.4</v>
      </c>
      <c r="H3774" s="2" t="s">
        <v>19</v>
      </c>
      <c r="I3774" s="2">
        <f t="shared" si="116"/>
        <v>1</v>
      </c>
      <c r="J3774" s="2" t="str">
        <f t="shared" si="117"/>
        <v/>
      </c>
      <c r="K3774" s="2">
        <v>2009</v>
      </c>
      <c r="L3774" s="2" t="s">
        <v>36</v>
      </c>
    </row>
    <row r="3775" spans="1:12" x14ac:dyDescent="0.2">
      <c r="A3775" s="1" t="s">
        <v>66</v>
      </c>
      <c r="B3775" s="2" t="s">
        <v>3447</v>
      </c>
      <c r="C3775" s="2" t="s">
        <v>24</v>
      </c>
      <c r="D3775" s="4">
        <v>49500000</v>
      </c>
      <c r="E3775" s="2" t="s">
        <v>3438</v>
      </c>
      <c r="F3775" s="2">
        <v>67.599999999999994</v>
      </c>
      <c r="G3775" s="2">
        <v>32.4</v>
      </c>
      <c r="H3775" s="2" t="s">
        <v>19</v>
      </c>
      <c r="I3775" s="2">
        <f t="shared" si="116"/>
        <v>1</v>
      </c>
      <c r="J3775" s="2" t="str">
        <f t="shared" si="117"/>
        <v/>
      </c>
      <c r="K3775" s="2">
        <v>2002</v>
      </c>
      <c r="L3775" s="2" t="s">
        <v>21</v>
      </c>
    </row>
    <row r="3776" spans="1:12" x14ac:dyDescent="0.2">
      <c r="A3776" s="1" t="s">
        <v>22</v>
      </c>
      <c r="B3776" s="2" t="s">
        <v>1547</v>
      </c>
      <c r="C3776" s="2" t="s">
        <v>15</v>
      </c>
      <c r="D3776" s="2" t="s">
        <v>2059</v>
      </c>
      <c r="E3776" s="2" t="s">
        <v>1978</v>
      </c>
      <c r="F3776" s="2">
        <v>67.599999999999994</v>
      </c>
      <c r="G3776" s="2">
        <v>32.4</v>
      </c>
      <c r="H3776" s="2" t="s">
        <v>19</v>
      </c>
      <c r="I3776" s="2">
        <f t="shared" si="116"/>
        <v>1</v>
      </c>
      <c r="J3776" s="2" t="str">
        <f t="shared" si="117"/>
        <v/>
      </c>
      <c r="K3776" s="2">
        <v>2004</v>
      </c>
      <c r="L3776" s="2" t="s">
        <v>21</v>
      </c>
    </row>
    <row r="3777" spans="1:12" x14ac:dyDescent="0.2">
      <c r="A3777" s="1" t="s">
        <v>22</v>
      </c>
      <c r="B3777" s="2" t="s">
        <v>4113</v>
      </c>
      <c r="C3777" s="2" t="s">
        <v>24</v>
      </c>
      <c r="D3777" s="4">
        <v>4000000</v>
      </c>
      <c r="E3777" s="2" t="s">
        <v>3438</v>
      </c>
      <c r="F3777" s="2">
        <v>67.599999999999994</v>
      </c>
      <c r="G3777" s="2">
        <v>32.4</v>
      </c>
      <c r="H3777" s="2" t="s">
        <v>19</v>
      </c>
      <c r="I3777" s="2">
        <f t="shared" si="116"/>
        <v>1</v>
      </c>
      <c r="J3777" s="2" t="str">
        <f t="shared" si="117"/>
        <v/>
      </c>
      <c r="K3777" s="2">
        <v>2014</v>
      </c>
      <c r="L3777" s="2" t="s">
        <v>21</v>
      </c>
    </row>
    <row r="3778" spans="1:12" x14ac:dyDescent="0.2">
      <c r="A3778" s="1" t="s">
        <v>296</v>
      </c>
      <c r="B3778" s="2" t="s">
        <v>641</v>
      </c>
      <c r="C3778" s="2" t="s">
        <v>15</v>
      </c>
      <c r="D3778" s="2" t="s">
        <v>1206</v>
      </c>
      <c r="E3778" s="2" t="s">
        <v>395</v>
      </c>
      <c r="F3778" s="2">
        <v>67.599999999999994</v>
      </c>
      <c r="G3778" s="2">
        <v>32.4</v>
      </c>
      <c r="H3778" s="2" t="s">
        <v>19</v>
      </c>
      <c r="I3778" s="2">
        <f t="shared" ref="I3778:I3841" si="118" xml:space="preserve"> IF(H3778="Pass", 1, "")</f>
        <v>1</v>
      </c>
      <c r="J3778" s="2" t="str">
        <f t="shared" ref="J3778:J3841" si="119" xml:space="preserve"> IF(H3778="Fail", 1, "")</f>
        <v/>
      </c>
      <c r="K3778" s="2">
        <v>2002</v>
      </c>
      <c r="L3778" s="2" t="s">
        <v>21</v>
      </c>
    </row>
    <row r="3779" spans="1:12" x14ac:dyDescent="0.2">
      <c r="A3779" s="1" t="s">
        <v>116</v>
      </c>
      <c r="B3779" s="2" t="s">
        <v>4705</v>
      </c>
      <c r="C3779" s="2" t="s">
        <v>24</v>
      </c>
      <c r="D3779" s="4">
        <v>52000000</v>
      </c>
      <c r="E3779" s="2" t="s">
        <v>3438</v>
      </c>
      <c r="F3779" s="2">
        <v>67.599999999999994</v>
      </c>
      <c r="G3779" s="2">
        <v>32.4</v>
      </c>
      <c r="H3779" s="2" t="s">
        <v>19</v>
      </c>
      <c r="I3779" s="2">
        <f t="shared" si="118"/>
        <v>1</v>
      </c>
      <c r="J3779" s="2" t="str">
        <f t="shared" si="119"/>
        <v/>
      </c>
      <c r="K3779" s="2">
        <v>2002</v>
      </c>
      <c r="L3779" s="2" t="s">
        <v>49</v>
      </c>
    </row>
    <row r="3780" spans="1:12" x14ac:dyDescent="0.2">
      <c r="A3780" s="1" t="s">
        <v>363</v>
      </c>
      <c r="B3780" s="2" t="s">
        <v>407</v>
      </c>
      <c r="C3780" s="2" t="s">
        <v>15</v>
      </c>
      <c r="D3780" s="2" t="s">
        <v>3119</v>
      </c>
      <c r="E3780" s="2" t="s">
        <v>2175</v>
      </c>
      <c r="F3780" s="2">
        <v>67.599999999999994</v>
      </c>
      <c r="G3780" s="2">
        <v>32.4</v>
      </c>
      <c r="H3780" s="2" t="s">
        <v>19</v>
      </c>
      <c r="I3780" s="2">
        <f t="shared" si="118"/>
        <v>1</v>
      </c>
      <c r="J3780" s="2" t="str">
        <f t="shared" si="119"/>
        <v/>
      </c>
      <c r="K3780" s="2">
        <v>2003</v>
      </c>
      <c r="L3780" s="2" t="s">
        <v>36</v>
      </c>
    </row>
    <row r="3781" spans="1:12" x14ac:dyDescent="0.2">
      <c r="A3781" s="1" t="s">
        <v>79</v>
      </c>
      <c r="B3781" s="2" t="s">
        <v>1384</v>
      </c>
      <c r="C3781" s="2" t="s">
        <v>24</v>
      </c>
      <c r="D3781" s="4">
        <v>84350000</v>
      </c>
      <c r="E3781" s="2" t="s">
        <v>4991</v>
      </c>
      <c r="F3781" s="2">
        <v>67.599999999999994</v>
      </c>
      <c r="G3781" s="2">
        <v>32.4</v>
      </c>
      <c r="H3781" s="2" t="s">
        <v>19</v>
      </c>
      <c r="I3781" s="2">
        <f t="shared" si="118"/>
        <v>1</v>
      </c>
      <c r="J3781" s="2" t="str">
        <f t="shared" si="119"/>
        <v/>
      </c>
      <c r="K3781" s="2">
        <v>2004</v>
      </c>
      <c r="L3781" s="2" t="s">
        <v>21</v>
      </c>
    </row>
    <row r="3782" spans="1:12" x14ac:dyDescent="0.2">
      <c r="A3782" s="1" t="s">
        <v>91</v>
      </c>
      <c r="B3782" s="2" t="s">
        <v>2521</v>
      </c>
      <c r="C3782" s="2" t="s">
        <v>15</v>
      </c>
      <c r="D3782" s="2" t="s">
        <v>2522</v>
      </c>
      <c r="E3782" s="2" t="s">
        <v>2175</v>
      </c>
      <c r="F3782" s="2">
        <v>67.599999999999994</v>
      </c>
      <c r="G3782" s="2">
        <v>32.4</v>
      </c>
      <c r="H3782" s="2" t="s">
        <v>19</v>
      </c>
      <c r="I3782" s="2">
        <f t="shared" si="118"/>
        <v>1</v>
      </c>
      <c r="J3782" s="2" t="str">
        <f t="shared" si="119"/>
        <v/>
      </c>
      <c r="K3782" s="2">
        <v>2018</v>
      </c>
      <c r="L3782" s="2" t="s">
        <v>21</v>
      </c>
    </row>
    <row r="3783" spans="1:12" x14ac:dyDescent="0.2">
      <c r="A3783" s="1" t="s">
        <v>52</v>
      </c>
      <c r="B3783" s="2" t="s">
        <v>3637</v>
      </c>
      <c r="C3783" s="2" t="s">
        <v>24</v>
      </c>
      <c r="D3783" s="4">
        <v>198000000</v>
      </c>
      <c r="E3783" s="2" t="s">
        <v>3438</v>
      </c>
      <c r="F3783" s="2">
        <v>67.599999999999994</v>
      </c>
      <c r="G3783" s="2">
        <v>32.4</v>
      </c>
      <c r="H3783" s="2" t="s">
        <v>19</v>
      </c>
      <c r="I3783" s="2">
        <f t="shared" si="118"/>
        <v>1</v>
      </c>
      <c r="J3783" s="2" t="str">
        <f t="shared" si="119"/>
        <v/>
      </c>
      <c r="K3783" s="2">
        <v>2012</v>
      </c>
      <c r="L3783" s="2" t="s">
        <v>49</v>
      </c>
    </row>
    <row r="3784" spans="1:12" x14ac:dyDescent="0.2">
      <c r="A3784" s="1" t="s">
        <v>52</v>
      </c>
      <c r="B3784" s="2" t="s">
        <v>4022</v>
      </c>
      <c r="C3784" s="2" t="s">
        <v>24</v>
      </c>
      <c r="D3784" s="4">
        <v>150000000</v>
      </c>
      <c r="E3784" s="2" t="s">
        <v>3438</v>
      </c>
      <c r="F3784" s="2">
        <v>67.599999999999994</v>
      </c>
      <c r="G3784" s="2">
        <v>32.4</v>
      </c>
      <c r="H3784" s="2" t="s">
        <v>19</v>
      </c>
      <c r="I3784" s="2">
        <f t="shared" si="118"/>
        <v>1</v>
      </c>
      <c r="J3784" s="2" t="str">
        <f t="shared" si="119"/>
        <v/>
      </c>
      <c r="K3784" s="2">
        <v>2008</v>
      </c>
      <c r="L3784" s="2" t="s">
        <v>21</v>
      </c>
    </row>
    <row r="3785" spans="1:12" x14ac:dyDescent="0.2">
      <c r="A3785" s="1" t="s">
        <v>32</v>
      </c>
      <c r="B3785" s="2" t="s">
        <v>3628</v>
      </c>
      <c r="C3785" s="2" t="s">
        <v>15</v>
      </c>
      <c r="D3785" s="2" t="s">
        <v>4709</v>
      </c>
      <c r="E3785" s="2" t="s">
        <v>3438</v>
      </c>
      <c r="F3785" s="2">
        <v>67.599999999999994</v>
      </c>
      <c r="G3785" s="2">
        <v>32.4</v>
      </c>
      <c r="H3785" s="2" t="s">
        <v>19</v>
      </c>
      <c r="I3785" s="2">
        <f t="shared" si="118"/>
        <v>1</v>
      </c>
      <c r="J3785" s="2" t="str">
        <f t="shared" si="119"/>
        <v/>
      </c>
      <c r="K3785" s="2">
        <v>2002</v>
      </c>
      <c r="L3785" s="2" t="s">
        <v>49</v>
      </c>
    </row>
    <row r="3786" spans="1:12" x14ac:dyDescent="0.2">
      <c r="A3786" s="1" t="s">
        <v>100</v>
      </c>
      <c r="B3786" s="2" t="s">
        <v>134</v>
      </c>
      <c r="C3786" s="2" t="s">
        <v>15</v>
      </c>
      <c r="D3786" s="2" t="s">
        <v>1746</v>
      </c>
      <c r="E3786" s="2" t="s">
        <v>1692</v>
      </c>
      <c r="F3786" s="2">
        <v>67.599999999999994</v>
      </c>
      <c r="G3786" s="2">
        <v>32.4</v>
      </c>
      <c r="H3786" s="2" t="s">
        <v>19</v>
      </c>
      <c r="I3786" s="2">
        <f t="shared" si="118"/>
        <v>1</v>
      </c>
      <c r="J3786" s="2" t="str">
        <f t="shared" si="119"/>
        <v/>
      </c>
      <c r="K3786" s="2">
        <v>2006</v>
      </c>
      <c r="L3786" s="2" t="s">
        <v>21</v>
      </c>
    </row>
    <row r="3787" spans="1:12" x14ac:dyDescent="0.2">
      <c r="A3787" s="1" t="s">
        <v>100</v>
      </c>
      <c r="B3787" s="2" t="s">
        <v>5030</v>
      </c>
      <c r="C3787" s="2" t="s">
        <v>15</v>
      </c>
      <c r="D3787" s="2" t="s">
        <v>5270</v>
      </c>
      <c r="E3787" s="2" t="s">
        <v>4991</v>
      </c>
      <c r="F3787" s="2">
        <v>67.599999999999994</v>
      </c>
      <c r="G3787" s="2">
        <v>32.4</v>
      </c>
      <c r="H3787" s="2" t="s">
        <v>19</v>
      </c>
      <c r="I3787" s="2">
        <f t="shared" si="118"/>
        <v>1</v>
      </c>
      <c r="J3787" s="2" t="str">
        <f t="shared" si="119"/>
        <v/>
      </c>
      <c r="K3787" s="2">
        <v>2014</v>
      </c>
      <c r="L3787" s="2" t="s">
        <v>21</v>
      </c>
    </row>
    <row r="3788" spans="1:12" x14ac:dyDescent="0.2">
      <c r="A3788" s="1" t="s">
        <v>180</v>
      </c>
      <c r="B3788" s="2" t="s">
        <v>3927</v>
      </c>
      <c r="C3788" s="2" t="s">
        <v>24</v>
      </c>
      <c r="D3788" s="4">
        <v>29200000</v>
      </c>
      <c r="E3788" s="2" t="s">
        <v>3438</v>
      </c>
      <c r="F3788" s="2">
        <v>67.599999999999994</v>
      </c>
      <c r="G3788" s="2">
        <v>32.4</v>
      </c>
      <c r="H3788" s="2" t="s">
        <v>19</v>
      </c>
      <c r="I3788" s="2">
        <f t="shared" si="118"/>
        <v>1</v>
      </c>
      <c r="J3788" s="2" t="str">
        <f t="shared" si="119"/>
        <v/>
      </c>
      <c r="K3788" s="2">
        <v>2002</v>
      </c>
      <c r="L3788" s="2" t="s">
        <v>21</v>
      </c>
    </row>
    <row r="3789" spans="1:12" x14ac:dyDescent="0.2">
      <c r="A3789" s="1" t="s">
        <v>108</v>
      </c>
      <c r="B3789" s="2" t="s">
        <v>129</v>
      </c>
      <c r="C3789" s="2" t="s">
        <v>15</v>
      </c>
      <c r="D3789" s="2" t="s">
        <v>1237</v>
      </c>
      <c r="E3789" s="2" t="s">
        <v>395</v>
      </c>
      <c r="F3789" s="2">
        <v>67.599999999999994</v>
      </c>
      <c r="G3789" s="2">
        <v>32.4</v>
      </c>
      <c r="H3789" s="2" t="s">
        <v>19</v>
      </c>
      <c r="I3789" s="2">
        <f t="shared" si="118"/>
        <v>1</v>
      </c>
      <c r="J3789" s="2" t="str">
        <f t="shared" si="119"/>
        <v/>
      </c>
      <c r="K3789" s="2">
        <v>2000</v>
      </c>
      <c r="L3789" s="2" t="s">
        <v>21</v>
      </c>
    </row>
    <row r="3790" spans="1:12" x14ac:dyDescent="0.2">
      <c r="A3790" s="1" t="s">
        <v>108</v>
      </c>
      <c r="B3790" s="2" t="s">
        <v>3896</v>
      </c>
      <c r="C3790" s="2" t="s">
        <v>24</v>
      </c>
      <c r="D3790" s="4">
        <v>40000000</v>
      </c>
      <c r="E3790" s="2" t="s">
        <v>3438</v>
      </c>
      <c r="F3790" s="2">
        <v>67.599999999999994</v>
      </c>
      <c r="G3790" s="2">
        <v>32.4</v>
      </c>
      <c r="H3790" s="2" t="s">
        <v>19</v>
      </c>
      <c r="I3790" s="2">
        <f t="shared" si="118"/>
        <v>1</v>
      </c>
      <c r="J3790" s="2" t="str">
        <f t="shared" si="119"/>
        <v/>
      </c>
      <c r="K3790" s="2">
        <v>2010</v>
      </c>
      <c r="L3790" s="2" t="s">
        <v>21</v>
      </c>
    </row>
    <row r="3791" spans="1:12" x14ac:dyDescent="0.2">
      <c r="A3791" s="1" t="s">
        <v>108</v>
      </c>
      <c r="B3791" s="2" t="s">
        <v>4365</v>
      </c>
      <c r="C3791" s="2" t="s">
        <v>15</v>
      </c>
      <c r="D3791" s="2" t="s">
        <v>4744</v>
      </c>
      <c r="E3791" s="2" t="s">
        <v>3438</v>
      </c>
      <c r="F3791" s="2">
        <v>67.599999999999994</v>
      </c>
      <c r="G3791" s="2">
        <v>32.4</v>
      </c>
      <c r="H3791" s="2" t="s">
        <v>19</v>
      </c>
      <c r="I3791" s="2">
        <f t="shared" si="118"/>
        <v>1</v>
      </c>
      <c r="J3791" s="2" t="str">
        <f t="shared" si="119"/>
        <v/>
      </c>
      <c r="K3791" s="2">
        <v>2001</v>
      </c>
      <c r="L3791" s="2" t="s">
        <v>36</v>
      </c>
    </row>
    <row r="3792" spans="1:12" x14ac:dyDescent="0.2">
      <c r="A3792" s="1" t="s">
        <v>308</v>
      </c>
      <c r="B3792" s="2" t="s">
        <v>3691</v>
      </c>
      <c r="C3792" s="2" t="s">
        <v>24</v>
      </c>
      <c r="D3792" s="4">
        <v>60100000</v>
      </c>
      <c r="E3792" s="2" t="s">
        <v>3438</v>
      </c>
      <c r="F3792" s="2">
        <v>67.599999999999994</v>
      </c>
      <c r="G3792" s="2">
        <v>32.4</v>
      </c>
      <c r="H3792" s="2" t="s">
        <v>19</v>
      </c>
      <c r="I3792" s="2">
        <f t="shared" si="118"/>
        <v>1</v>
      </c>
      <c r="J3792" s="2" t="str">
        <f t="shared" si="119"/>
        <v/>
      </c>
      <c r="K3792" s="2">
        <v>2012</v>
      </c>
      <c r="L3792" s="2" t="s">
        <v>21</v>
      </c>
    </row>
    <row r="3793" spans="1:12" x14ac:dyDescent="0.2">
      <c r="A3793" s="1" t="s">
        <v>13</v>
      </c>
      <c r="B3793" s="2" t="s">
        <v>891</v>
      </c>
      <c r="C3793" s="2" t="s">
        <v>15</v>
      </c>
      <c r="D3793" s="2" t="s">
        <v>3042</v>
      </c>
      <c r="E3793" s="2" t="s">
        <v>2175</v>
      </c>
      <c r="F3793" s="2">
        <v>67.61</v>
      </c>
      <c r="G3793" s="2">
        <v>32.39</v>
      </c>
      <c r="H3793" s="2" t="s">
        <v>19</v>
      </c>
      <c r="I3793" s="2">
        <f t="shared" si="118"/>
        <v>1</v>
      </c>
      <c r="J3793" s="2" t="str">
        <f t="shared" si="119"/>
        <v/>
      </c>
      <c r="K3793" s="2">
        <v>2009</v>
      </c>
      <c r="L3793" s="2" t="s">
        <v>36</v>
      </c>
    </row>
    <row r="3794" spans="1:12" x14ac:dyDescent="0.2">
      <c r="A3794" s="1" t="s">
        <v>13</v>
      </c>
      <c r="B3794" s="2" t="s">
        <v>3845</v>
      </c>
      <c r="C3794" s="2" t="s">
        <v>15</v>
      </c>
      <c r="D3794" s="2" t="s">
        <v>3846</v>
      </c>
      <c r="E3794" s="2" t="s">
        <v>3438</v>
      </c>
      <c r="F3794" s="2">
        <v>67.63</v>
      </c>
      <c r="G3794" s="2">
        <v>32.369999999999997</v>
      </c>
      <c r="H3794" s="2" t="s">
        <v>19</v>
      </c>
      <c r="I3794" s="2">
        <f t="shared" si="118"/>
        <v>1</v>
      </c>
      <c r="J3794" s="2" t="str">
        <f t="shared" si="119"/>
        <v/>
      </c>
      <c r="K3794" s="2">
        <v>2017</v>
      </c>
      <c r="L3794" s="2" t="s">
        <v>36</v>
      </c>
    </row>
    <row r="3795" spans="1:12" x14ac:dyDescent="0.2">
      <c r="A3795" s="1" t="s">
        <v>83</v>
      </c>
      <c r="B3795" s="2" t="s">
        <v>84</v>
      </c>
      <c r="C3795" s="2" t="s">
        <v>15</v>
      </c>
      <c r="D3795" s="2" t="s">
        <v>2427</v>
      </c>
      <c r="E3795" s="2" t="s">
        <v>2175</v>
      </c>
      <c r="F3795" s="2">
        <v>67.650000000000006</v>
      </c>
      <c r="G3795" s="2">
        <v>32.35</v>
      </c>
      <c r="H3795" s="2" t="s">
        <v>19</v>
      </c>
      <c r="I3795" s="2">
        <f t="shared" si="118"/>
        <v>1</v>
      </c>
      <c r="J3795" s="2" t="str">
        <f t="shared" si="119"/>
        <v/>
      </c>
      <c r="K3795" s="2">
        <v>2019</v>
      </c>
      <c r="L3795" s="2" t="s">
        <v>36</v>
      </c>
    </row>
    <row r="3796" spans="1:12" x14ac:dyDescent="0.2">
      <c r="A3796" s="1" t="s">
        <v>363</v>
      </c>
      <c r="B3796" s="2" t="s">
        <v>488</v>
      </c>
      <c r="C3796" s="2" t="s">
        <v>15</v>
      </c>
      <c r="D3796" s="2" t="s">
        <v>2848</v>
      </c>
      <c r="E3796" s="2" t="s">
        <v>2175</v>
      </c>
      <c r="F3796" s="2">
        <v>67.69</v>
      </c>
      <c r="G3796" s="2">
        <v>32.31</v>
      </c>
      <c r="H3796" s="2" t="s">
        <v>19</v>
      </c>
      <c r="I3796" s="2">
        <f t="shared" si="118"/>
        <v>1</v>
      </c>
      <c r="J3796" s="2" t="str">
        <f t="shared" si="119"/>
        <v/>
      </c>
      <c r="K3796" s="2">
        <v>2016</v>
      </c>
      <c r="L3796" s="2" t="s">
        <v>21</v>
      </c>
    </row>
    <row r="3797" spans="1:12" x14ac:dyDescent="0.2">
      <c r="A3797" s="1" t="s">
        <v>242</v>
      </c>
      <c r="B3797" s="2" t="s">
        <v>684</v>
      </c>
      <c r="C3797" s="2" t="s">
        <v>15</v>
      </c>
      <c r="D3797" s="2" t="s">
        <v>1375</v>
      </c>
      <c r="E3797" s="2" t="s">
        <v>395</v>
      </c>
      <c r="F3797" s="2">
        <v>67.7</v>
      </c>
      <c r="G3797" s="2">
        <v>32.299999999999997</v>
      </c>
      <c r="H3797" s="2" t="s">
        <v>19</v>
      </c>
      <c r="I3797" s="2">
        <f t="shared" si="118"/>
        <v>1</v>
      </c>
      <c r="J3797" s="2" t="str">
        <f t="shared" si="119"/>
        <v/>
      </c>
      <c r="K3797" s="2">
        <v>1996</v>
      </c>
      <c r="L3797" s="2" t="s">
        <v>21</v>
      </c>
    </row>
    <row r="3798" spans="1:12" x14ac:dyDescent="0.2">
      <c r="A3798" s="1" t="s">
        <v>205</v>
      </c>
      <c r="B3798" s="2" t="s">
        <v>1303</v>
      </c>
      <c r="C3798" s="2" t="s">
        <v>15</v>
      </c>
      <c r="D3798" s="2" t="s">
        <v>2692</v>
      </c>
      <c r="E3798" s="2" t="s">
        <v>2175</v>
      </c>
      <c r="F3798" s="2">
        <v>67.7</v>
      </c>
      <c r="G3798" s="2">
        <v>32.299999999999997</v>
      </c>
      <c r="H3798" s="2" t="s">
        <v>19</v>
      </c>
      <c r="I3798" s="2">
        <f t="shared" si="118"/>
        <v>1</v>
      </c>
      <c r="J3798" s="2" t="str">
        <f t="shared" si="119"/>
        <v/>
      </c>
      <c r="K3798" s="2">
        <v>2018</v>
      </c>
      <c r="L3798" s="2" t="s">
        <v>36</v>
      </c>
    </row>
    <row r="3799" spans="1:12" x14ac:dyDescent="0.2">
      <c r="A3799" s="1" t="s">
        <v>205</v>
      </c>
      <c r="B3799" s="2" t="s">
        <v>4021</v>
      </c>
      <c r="C3799" s="2" t="s">
        <v>24</v>
      </c>
      <c r="D3799" s="4">
        <v>35000000</v>
      </c>
      <c r="E3799" s="2" t="s">
        <v>3438</v>
      </c>
      <c r="F3799" s="2">
        <v>67.7</v>
      </c>
      <c r="G3799" s="2">
        <v>32.299999999999997</v>
      </c>
      <c r="H3799" s="2" t="s">
        <v>19</v>
      </c>
      <c r="I3799" s="2">
        <f t="shared" si="118"/>
        <v>1</v>
      </c>
      <c r="J3799" s="2" t="str">
        <f t="shared" si="119"/>
        <v/>
      </c>
      <c r="K3799" s="2">
        <v>2003</v>
      </c>
      <c r="L3799" s="2" t="s">
        <v>36</v>
      </c>
    </row>
    <row r="3800" spans="1:12" x14ac:dyDescent="0.2">
      <c r="A3800" s="1" t="s">
        <v>22</v>
      </c>
      <c r="B3800" s="2" t="s">
        <v>5699</v>
      </c>
      <c r="C3800" s="2" t="s">
        <v>24</v>
      </c>
      <c r="D3800" s="4">
        <v>11930000</v>
      </c>
      <c r="E3800" s="2" t="s">
        <v>5690</v>
      </c>
      <c r="F3800" s="2">
        <v>67.7</v>
      </c>
      <c r="G3800" s="2">
        <v>32.299999999999997</v>
      </c>
      <c r="H3800" s="2" t="s">
        <v>19</v>
      </c>
      <c r="I3800" s="2">
        <f t="shared" si="118"/>
        <v>1</v>
      </c>
      <c r="J3800" s="2" t="str">
        <f t="shared" si="119"/>
        <v/>
      </c>
      <c r="K3800" s="2">
        <v>2002</v>
      </c>
      <c r="L3800" s="2" t="s">
        <v>21</v>
      </c>
    </row>
    <row r="3801" spans="1:12" x14ac:dyDescent="0.2">
      <c r="A3801" s="1" t="s">
        <v>22</v>
      </c>
      <c r="B3801" s="2" t="s">
        <v>4133</v>
      </c>
      <c r="C3801" s="2" t="s">
        <v>15</v>
      </c>
      <c r="D3801" s="2" t="s">
        <v>4583</v>
      </c>
      <c r="E3801" s="2" t="s">
        <v>3438</v>
      </c>
      <c r="F3801" s="2">
        <v>67.8</v>
      </c>
      <c r="G3801" s="2">
        <v>32.299999999999997</v>
      </c>
      <c r="H3801" s="2" t="s">
        <v>19</v>
      </c>
      <c r="I3801" s="2">
        <f t="shared" si="118"/>
        <v>1</v>
      </c>
      <c r="J3801" s="2" t="str">
        <f t="shared" si="119"/>
        <v/>
      </c>
      <c r="K3801" s="2">
        <v>2004</v>
      </c>
      <c r="L3801" s="2" t="s">
        <v>21</v>
      </c>
    </row>
    <row r="3802" spans="1:12" x14ac:dyDescent="0.2">
      <c r="A3802" s="1" t="s">
        <v>91</v>
      </c>
      <c r="B3802" s="2" t="s">
        <v>1114</v>
      </c>
      <c r="C3802" s="2" t="s">
        <v>15</v>
      </c>
      <c r="D3802" s="2" t="s">
        <v>1748</v>
      </c>
      <c r="E3802" s="2" t="s">
        <v>1692</v>
      </c>
      <c r="F3802" s="2">
        <v>67.7</v>
      </c>
      <c r="G3802" s="2">
        <v>32.299999999999997</v>
      </c>
      <c r="H3802" s="2" t="s">
        <v>19</v>
      </c>
      <c r="I3802" s="2">
        <f t="shared" si="118"/>
        <v>1</v>
      </c>
      <c r="J3802" s="2" t="str">
        <f t="shared" si="119"/>
        <v/>
      </c>
      <c r="K3802" s="2">
        <v>2006</v>
      </c>
      <c r="L3802" s="2" t="s">
        <v>21</v>
      </c>
    </row>
    <row r="3803" spans="1:12" x14ac:dyDescent="0.2">
      <c r="A3803" s="1" t="s">
        <v>91</v>
      </c>
      <c r="B3803" s="2" t="s">
        <v>2171</v>
      </c>
      <c r="C3803" s="2" t="s">
        <v>15</v>
      </c>
      <c r="D3803" s="2" t="s">
        <v>4158</v>
      </c>
      <c r="E3803" s="2" t="s">
        <v>3438</v>
      </c>
      <c r="F3803" s="2">
        <v>67.7</v>
      </c>
      <c r="G3803" s="2">
        <v>32.299999999999997</v>
      </c>
      <c r="H3803" s="2" t="s">
        <v>19</v>
      </c>
      <c r="I3803" s="2">
        <f t="shared" si="118"/>
        <v>1</v>
      </c>
      <c r="J3803" s="2" t="str">
        <f t="shared" si="119"/>
        <v/>
      </c>
      <c r="K3803" s="2">
        <v>2013</v>
      </c>
      <c r="L3803" s="2" t="s">
        <v>36</v>
      </c>
    </row>
    <row r="3804" spans="1:12" x14ac:dyDescent="0.2">
      <c r="A3804" s="1" t="s">
        <v>180</v>
      </c>
      <c r="B3804" s="2" t="s">
        <v>566</v>
      </c>
      <c r="C3804" s="2" t="s">
        <v>42</v>
      </c>
      <c r="D3804" s="2" t="s">
        <v>567</v>
      </c>
      <c r="E3804" s="2" t="s">
        <v>395</v>
      </c>
      <c r="F3804" s="2">
        <v>67.7</v>
      </c>
      <c r="G3804" s="2">
        <v>32.299999999999997</v>
      </c>
      <c r="H3804" s="2" t="s">
        <v>19</v>
      </c>
      <c r="I3804" s="2">
        <f t="shared" si="118"/>
        <v>1</v>
      </c>
      <c r="J3804" s="2" t="str">
        <f t="shared" si="119"/>
        <v/>
      </c>
      <c r="K3804" s="2">
        <v>2012</v>
      </c>
      <c r="L3804" s="2" t="s">
        <v>21</v>
      </c>
    </row>
    <row r="3805" spans="1:12" x14ac:dyDescent="0.2">
      <c r="A3805" s="1" t="s">
        <v>220</v>
      </c>
      <c r="B3805" s="2" t="s">
        <v>4716</v>
      </c>
      <c r="C3805" s="2" t="s">
        <v>24</v>
      </c>
      <c r="D3805" s="4">
        <v>65000000</v>
      </c>
      <c r="E3805" s="2" t="s">
        <v>3438</v>
      </c>
      <c r="F3805" s="2">
        <v>67.7</v>
      </c>
      <c r="G3805" s="2">
        <v>32.299999999999997</v>
      </c>
      <c r="H3805" s="2" t="s">
        <v>19</v>
      </c>
      <c r="I3805" s="2">
        <f t="shared" si="118"/>
        <v>1</v>
      </c>
      <c r="J3805" s="2" t="str">
        <f t="shared" si="119"/>
        <v/>
      </c>
      <c r="K3805" s="2">
        <v>2001</v>
      </c>
      <c r="L3805" s="2" t="s">
        <v>36</v>
      </c>
    </row>
    <row r="3806" spans="1:12" x14ac:dyDescent="0.2">
      <c r="A3806" s="1" t="s">
        <v>672</v>
      </c>
      <c r="B3806" s="2" t="s">
        <v>4544</v>
      </c>
      <c r="C3806" s="2" t="s">
        <v>24</v>
      </c>
      <c r="D3806" s="4">
        <v>9300000</v>
      </c>
      <c r="E3806" s="2" t="s">
        <v>3438</v>
      </c>
      <c r="F3806" s="2">
        <v>67.7</v>
      </c>
      <c r="G3806" s="2">
        <v>32.299999999999997</v>
      </c>
      <c r="H3806" s="2" t="s">
        <v>19</v>
      </c>
      <c r="I3806" s="2">
        <f t="shared" si="118"/>
        <v>1</v>
      </c>
      <c r="J3806" s="2" t="str">
        <f t="shared" si="119"/>
        <v/>
      </c>
      <c r="K3806" s="2">
        <v>2005</v>
      </c>
      <c r="L3806" s="2" t="s">
        <v>36</v>
      </c>
    </row>
    <row r="3807" spans="1:12" x14ac:dyDescent="0.2">
      <c r="A3807" s="1" t="s">
        <v>374</v>
      </c>
      <c r="B3807" s="2" t="s">
        <v>1645</v>
      </c>
      <c r="C3807" s="2" t="s">
        <v>15</v>
      </c>
      <c r="D3807" s="2" t="s">
        <v>1646</v>
      </c>
      <c r="E3807" s="2" t="s">
        <v>1625</v>
      </c>
      <c r="F3807" s="2">
        <v>67.709999999999994</v>
      </c>
      <c r="G3807" s="2">
        <v>32.29</v>
      </c>
      <c r="H3807" s="2" t="s">
        <v>19</v>
      </c>
      <c r="I3807" s="2">
        <f t="shared" si="118"/>
        <v>1</v>
      </c>
      <c r="J3807" s="2" t="str">
        <f t="shared" si="119"/>
        <v/>
      </c>
      <c r="K3807" s="2">
        <v>2016</v>
      </c>
      <c r="L3807" s="2" t="s">
        <v>21</v>
      </c>
    </row>
    <row r="3808" spans="1:12" x14ac:dyDescent="0.2">
      <c r="A3808" s="1" t="s">
        <v>91</v>
      </c>
      <c r="B3808" s="2" t="s">
        <v>3802</v>
      </c>
      <c r="C3808" s="2" t="s">
        <v>15</v>
      </c>
      <c r="D3808" s="2" t="s">
        <v>3803</v>
      </c>
      <c r="E3808" s="2" t="s">
        <v>3438</v>
      </c>
      <c r="F3808" s="2">
        <v>67.709999999999994</v>
      </c>
      <c r="G3808" s="2">
        <v>32.29</v>
      </c>
      <c r="H3808" s="2" t="s">
        <v>19</v>
      </c>
      <c r="I3808" s="2">
        <f t="shared" si="118"/>
        <v>1</v>
      </c>
      <c r="J3808" s="2" t="str">
        <f t="shared" si="119"/>
        <v/>
      </c>
      <c r="K3808" s="2">
        <v>2018</v>
      </c>
      <c r="L3808" s="2" t="s">
        <v>49</v>
      </c>
    </row>
    <row r="3809" spans="1:12" x14ac:dyDescent="0.2">
      <c r="A3809" s="1" t="s">
        <v>100</v>
      </c>
      <c r="B3809" s="2" t="s">
        <v>5030</v>
      </c>
      <c r="C3809" s="2" t="s">
        <v>15</v>
      </c>
      <c r="D3809" s="2" t="s">
        <v>5031</v>
      </c>
      <c r="E3809" s="2" t="s">
        <v>4991</v>
      </c>
      <c r="F3809" s="2">
        <v>67.709999999999994</v>
      </c>
      <c r="G3809" s="2">
        <v>32.29</v>
      </c>
      <c r="H3809" s="2" t="s">
        <v>19</v>
      </c>
      <c r="I3809" s="2">
        <f t="shared" si="118"/>
        <v>1</v>
      </c>
      <c r="J3809" s="2" t="str">
        <f t="shared" si="119"/>
        <v/>
      </c>
      <c r="K3809" s="2">
        <v>2020</v>
      </c>
      <c r="L3809" s="2" t="s">
        <v>21</v>
      </c>
    </row>
    <row r="3810" spans="1:12" x14ac:dyDescent="0.2">
      <c r="A3810" s="1" t="s">
        <v>205</v>
      </c>
      <c r="B3810" s="2" t="s">
        <v>3707</v>
      </c>
      <c r="C3810" s="2" t="s">
        <v>24</v>
      </c>
      <c r="D3810" s="4">
        <v>120000000</v>
      </c>
      <c r="E3810" s="2" t="s">
        <v>3438</v>
      </c>
      <c r="F3810" s="2">
        <v>67.72</v>
      </c>
      <c r="G3810" s="2">
        <v>32.28</v>
      </c>
      <c r="H3810" s="2" t="s">
        <v>19</v>
      </c>
      <c r="I3810" s="2">
        <f t="shared" si="118"/>
        <v>1</v>
      </c>
      <c r="J3810" s="2" t="str">
        <f t="shared" si="119"/>
        <v/>
      </c>
      <c r="K3810" s="2">
        <v>2016</v>
      </c>
      <c r="L3810" s="2" t="s">
        <v>21</v>
      </c>
    </row>
    <row r="3811" spans="1:12" x14ac:dyDescent="0.2">
      <c r="A3811" s="1" t="s">
        <v>69</v>
      </c>
      <c r="B3811" s="2" t="s">
        <v>498</v>
      </c>
      <c r="C3811" s="2" t="s">
        <v>15</v>
      </c>
      <c r="D3811" s="2" t="s">
        <v>2852</v>
      </c>
      <c r="E3811" s="2" t="s">
        <v>2175</v>
      </c>
      <c r="F3811" s="2">
        <v>67.739999999999995</v>
      </c>
      <c r="G3811" s="2">
        <v>32.26</v>
      </c>
      <c r="H3811" s="2" t="s">
        <v>19</v>
      </c>
      <c r="I3811" s="2">
        <f t="shared" si="118"/>
        <v>1</v>
      </c>
      <c r="J3811" s="2" t="str">
        <f t="shared" si="119"/>
        <v/>
      </c>
      <c r="K3811" s="2">
        <v>2016</v>
      </c>
      <c r="L3811" s="2" t="s">
        <v>21</v>
      </c>
    </row>
    <row r="3812" spans="1:12" x14ac:dyDescent="0.2">
      <c r="A3812" s="1" t="s">
        <v>79</v>
      </c>
      <c r="B3812" s="2" t="s">
        <v>3580</v>
      </c>
      <c r="C3812" s="2" t="s">
        <v>24</v>
      </c>
      <c r="D3812" s="2">
        <v>150000000</v>
      </c>
      <c r="E3812" s="2" t="s">
        <v>3438</v>
      </c>
      <c r="F3812" s="2">
        <v>67.75</v>
      </c>
      <c r="G3812" s="2">
        <v>32.25</v>
      </c>
      <c r="H3812" s="2" t="s">
        <v>19</v>
      </c>
      <c r="I3812" s="2">
        <f t="shared" si="118"/>
        <v>1</v>
      </c>
      <c r="J3812" s="2" t="str">
        <f t="shared" si="119"/>
        <v/>
      </c>
      <c r="K3812" s="2">
        <v>2018</v>
      </c>
      <c r="L3812" s="2" t="s">
        <v>21</v>
      </c>
    </row>
    <row r="3813" spans="1:12" x14ac:dyDescent="0.2">
      <c r="A3813" s="1" t="s">
        <v>1272</v>
      </c>
      <c r="B3813" s="2" t="s">
        <v>3986</v>
      </c>
      <c r="C3813" s="2" t="s">
        <v>24</v>
      </c>
      <c r="D3813" s="4">
        <v>14000000</v>
      </c>
      <c r="E3813" s="2" t="s">
        <v>3438</v>
      </c>
      <c r="F3813" s="2">
        <v>67.75</v>
      </c>
      <c r="G3813" s="2">
        <v>32.25</v>
      </c>
      <c r="H3813" s="2" t="s">
        <v>19</v>
      </c>
      <c r="I3813" s="2">
        <f t="shared" si="118"/>
        <v>1</v>
      </c>
      <c r="J3813" s="2" t="str">
        <f t="shared" si="119"/>
        <v/>
      </c>
      <c r="K3813" s="2">
        <v>2016</v>
      </c>
      <c r="L3813" s="2" t="s">
        <v>21</v>
      </c>
    </row>
    <row r="3814" spans="1:12" x14ac:dyDescent="0.2">
      <c r="A3814" s="1" t="s">
        <v>52</v>
      </c>
      <c r="B3814" s="2" t="s">
        <v>1249</v>
      </c>
      <c r="C3814" s="2" t="s">
        <v>15</v>
      </c>
      <c r="D3814" s="2" t="s">
        <v>2493</v>
      </c>
      <c r="E3814" s="2" t="s">
        <v>2175</v>
      </c>
      <c r="F3814" s="2">
        <v>67.760000000000005</v>
      </c>
      <c r="G3814" s="2">
        <v>32.24</v>
      </c>
      <c r="H3814" s="2" t="s">
        <v>19</v>
      </c>
      <c r="I3814" s="2">
        <f t="shared" si="118"/>
        <v>1</v>
      </c>
      <c r="J3814" s="2" t="str">
        <f t="shared" si="119"/>
        <v/>
      </c>
      <c r="K3814" s="2">
        <v>2018</v>
      </c>
      <c r="L3814" s="2" t="s">
        <v>21</v>
      </c>
    </row>
    <row r="3815" spans="1:12" x14ac:dyDescent="0.2">
      <c r="A3815" s="1" t="s">
        <v>32</v>
      </c>
      <c r="B3815" s="2" t="s">
        <v>462</v>
      </c>
      <c r="C3815" s="2" t="s">
        <v>15</v>
      </c>
      <c r="D3815" s="2" t="s">
        <v>1642</v>
      </c>
      <c r="E3815" s="2" t="s">
        <v>1625</v>
      </c>
      <c r="F3815" s="2">
        <v>67.78</v>
      </c>
      <c r="G3815" s="2">
        <v>32.22</v>
      </c>
      <c r="H3815" s="2" t="s">
        <v>19</v>
      </c>
      <c r="I3815" s="2">
        <f t="shared" si="118"/>
        <v>1</v>
      </c>
      <c r="J3815" s="2" t="str">
        <f t="shared" si="119"/>
        <v/>
      </c>
      <c r="K3815" s="2">
        <v>2016</v>
      </c>
      <c r="L3815" s="2" t="s">
        <v>21</v>
      </c>
    </row>
    <row r="3816" spans="1:12" x14ac:dyDescent="0.2">
      <c r="A3816" s="1" t="s">
        <v>220</v>
      </c>
      <c r="B3816" s="2" t="s">
        <v>3989</v>
      </c>
      <c r="C3816" s="2" t="s">
        <v>24</v>
      </c>
      <c r="D3816" s="4">
        <v>48000000</v>
      </c>
      <c r="E3816" s="2" t="s">
        <v>3438</v>
      </c>
      <c r="F3816" s="2">
        <v>67.78</v>
      </c>
      <c r="G3816" s="2">
        <v>32.22</v>
      </c>
      <c r="H3816" s="2" t="s">
        <v>19</v>
      </c>
      <c r="I3816" s="2">
        <f t="shared" si="118"/>
        <v>1</v>
      </c>
      <c r="J3816" s="2" t="str">
        <f t="shared" si="119"/>
        <v/>
      </c>
      <c r="K3816" s="2">
        <v>2016</v>
      </c>
      <c r="L3816" s="2" t="s">
        <v>21</v>
      </c>
    </row>
    <row r="3817" spans="1:12" x14ac:dyDescent="0.2">
      <c r="A3817" s="1" t="s">
        <v>205</v>
      </c>
      <c r="B3817" s="2" t="s">
        <v>1496</v>
      </c>
      <c r="C3817" s="2" t="s">
        <v>15</v>
      </c>
      <c r="D3817" s="2" t="s">
        <v>1497</v>
      </c>
      <c r="E3817" s="2" t="s">
        <v>1474</v>
      </c>
      <c r="F3817" s="2">
        <v>67.8</v>
      </c>
      <c r="G3817" s="2">
        <v>32.200000000000003</v>
      </c>
      <c r="H3817" s="2" t="s">
        <v>19</v>
      </c>
      <c r="I3817" s="2">
        <f t="shared" si="118"/>
        <v>1</v>
      </c>
      <c r="J3817" s="2" t="str">
        <f t="shared" si="119"/>
        <v/>
      </c>
      <c r="K3817" s="2">
        <v>2012</v>
      </c>
      <c r="L3817" s="2" t="s">
        <v>49</v>
      </c>
    </row>
    <row r="3818" spans="1:12" x14ac:dyDescent="0.2">
      <c r="A3818" s="1" t="s">
        <v>205</v>
      </c>
      <c r="B3818" s="2" t="s">
        <v>1581</v>
      </c>
      <c r="C3818" s="2" t="s">
        <v>1230</v>
      </c>
      <c r="D3818" s="2" t="s">
        <v>1582</v>
      </c>
      <c r="E3818" s="2" t="s">
        <v>1474</v>
      </c>
      <c r="F3818" s="2">
        <v>67.8</v>
      </c>
      <c r="G3818" s="2">
        <v>32.200000000000003</v>
      </c>
      <c r="H3818" s="2" t="s">
        <v>19</v>
      </c>
      <c r="I3818" s="2">
        <f t="shared" si="118"/>
        <v>1</v>
      </c>
      <c r="J3818" s="2" t="str">
        <f t="shared" si="119"/>
        <v/>
      </c>
      <c r="K3818" s="2">
        <v>1996</v>
      </c>
      <c r="L3818" s="2" t="s">
        <v>21</v>
      </c>
    </row>
    <row r="3819" spans="1:12" x14ac:dyDescent="0.2">
      <c r="A3819" s="1" t="s">
        <v>122</v>
      </c>
      <c r="B3819" s="2" t="s">
        <v>356</v>
      </c>
      <c r="C3819" s="2" t="s">
        <v>15</v>
      </c>
      <c r="D3819" s="2" t="s">
        <v>357</v>
      </c>
      <c r="E3819" s="2" t="s">
        <v>144</v>
      </c>
      <c r="F3819" s="2">
        <v>67.8</v>
      </c>
      <c r="G3819" s="2">
        <v>32.200000000000003</v>
      </c>
      <c r="H3819" s="2" t="s">
        <v>19</v>
      </c>
      <c r="I3819" s="2">
        <f t="shared" si="118"/>
        <v>1</v>
      </c>
      <c r="J3819" s="2" t="str">
        <f t="shared" si="119"/>
        <v/>
      </c>
      <c r="K3819" s="2">
        <v>2001</v>
      </c>
      <c r="L3819" s="2" t="s">
        <v>36</v>
      </c>
    </row>
    <row r="3820" spans="1:12" x14ac:dyDescent="0.2">
      <c r="A3820" s="1" t="s">
        <v>13</v>
      </c>
      <c r="B3820" s="2" t="s">
        <v>997</v>
      </c>
      <c r="C3820" s="2" t="s">
        <v>15</v>
      </c>
      <c r="D3820" s="2" t="s">
        <v>1422</v>
      </c>
      <c r="E3820" s="2" t="s">
        <v>395</v>
      </c>
      <c r="F3820" s="2">
        <v>67.8</v>
      </c>
      <c r="G3820" s="2">
        <v>32.200000000000003</v>
      </c>
      <c r="H3820" s="2" t="s">
        <v>19</v>
      </c>
      <c r="I3820" s="2">
        <f t="shared" si="118"/>
        <v>1</v>
      </c>
      <c r="J3820" s="2" t="str">
        <f t="shared" si="119"/>
        <v/>
      </c>
      <c r="K3820" s="2">
        <v>1996</v>
      </c>
      <c r="L3820" s="2" t="s">
        <v>21</v>
      </c>
    </row>
    <row r="3821" spans="1:12" x14ac:dyDescent="0.2">
      <c r="A3821" s="1" t="s">
        <v>66</v>
      </c>
      <c r="B3821" s="2" t="s">
        <v>5272</v>
      </c>
      <c r="C3821" s="2" t="s">
        <v>15</v>
      </c>
      <c r="D3821" s="2" t="s">
        <v>4828</v>
      </c>
      <c r="E3821" s="2" t="s">
        <v>4991</v>
      </c>
      <c r="F3821" s="2">
        <v>67.8</v>
      </c>
      <c r="G3821" s="2">
        <v>32.200000000000003</v>
      </c>
      <c r="H3821" s="2" t="s">
        <v>19</v>
      </c>
      <c r="I3821" s="2">
        <f t="shared" si="118"/>
        <v>1</v>
      </c>
      <c r="J3821" s="2" t="str">
        <f t="shared" si="119"/>
        <v/>
      </c>
      <c r="K3821" s="2">
        <v>2014</v>
      </c>
      <c r="L3821" s="2" t="s">
        <v>21</v>
      </c>
    </row>
    <row r="3822" spans="1:12" x14ac:dyDescent="0.2">
      <c r="A3822" s="1" t="s">
        <v>374</v>
      </c>
      <c r="B3822" s="2" t="s">
        <v>4702</v>
      </c>
      <c r="C3822" s="2" t="s">
        <v>24</v>
      </c>
      <c r="D3822" s="4">
        <v>37000000</v>
      </c>
      <c r="E3822" s="2" t="s">
        <v>3438</v>
      </c>
      <c r="F3822" s="2">
        <v>67.8</v>
      </c>
      <c r="G3822" s="2">
        <v>32.200000000000003</v>
      </c>
      <c r="H3822" s="2" t="s">
        <v>19</v>
      </c>
      <c r="I3822" s="2">
        <f t="shared" si="118"/>
        <v>1</v>
      </c>
      <c r="J3822" s="2" t="str">
        <f t="shared" si="119"/>
        <v/>
      </c>
      <c r="K3822" s="2">
        <v>2002</v>
      </c>
      <c r="L3822" s="2" t="s">
        <v>21</v>
      </c>
    </row>
    <row r="3823" spans="1:12" x14ac:dyDescent="0.2">
      <c r="A3823" s="1" t="s">
        <v>22</v>
      </c>
      <c r="B3823" s="2" t="s">
        <v>1547</v>
      </c>
      <c r="C3823" s="2" t="s">
        <v>1230</v>
      </c>
      <c r="D3823" s="2" t="s">
        <v>2073</v>
      </c>
      <c r="E3823" s="2" t="s">
        <v>1978</v>
      </c>
      <c r="F3823" s="2">
        <v>67.8</v>
      </c>
      <c r="G3823" s="2">
        <v>32.200000000000003</v>
      </c>
      <c r="H3823" s="2" t="s">
        <v>19</v>
      </c>
      <c r="I3823" s="2">
        <f t="shared" si="118"/>
        <v>1</v>
      </c>
      <c r="J3823" s="2" t="str">
        <f t="shared" si="119"/>
        <v/>
      </c>
      <c r="K3823" s="2">
        <v>1996</v>
      </c>
      <c r="L3823" s="2" t="s">
        <v>21</v>
      </c>
    </row>
    <row r="3824" spans="1:12" x14ac:dyDescent="0.2">
      <c r="A3824" s="1" t="s">
        <v>22</v>
      </c>
      <c r="B3824" s="2" t="s">
        <v>5736</v>
      </c>
      <c r="C3824" s="2" t="s">
        <v>24</v>
      </c>
      <c r="D3824" s="4">
        <v>19000000</v>
      </c>
      <c r="E3824" s="2" t="s">
        <v>5690</v>
      </c>
      <c r="F3824" s="2">
        <v>67.8</v>
      </c>
      <c r="G3824" s="2">
        <v>32.200000000000003</v>
      </c>
      <c r="H3824" s="2" t="s">
        <v>19</v>
      </c>
      <c r="I3824" s="2">
        <f t="shared" si="118"/>
        <v>1</v>
      </c>
      <c r="J3824" s="2" t="str">
        <f t="shared" si="119"/>
        <v/>
      </c>
      <c r="K3824" s="2">
        <v>1998</v>
      </c>
      <c r="L3824" s="2" t="s">
        <v>21</v>
      </c>
    </row>
    <row r="3825" spans="1:12" x14ac:dyDescent="0.2">
      <c r="A3825" s="1" t="s">
        <v>363</v>
      </c>
      <c r="B3825" s="2" t="s">
        <v>407</v>
      </c>
      <c r="C3825" s="2" t="s">
        <v>15</v>
      </c>
      <c r="D3825" s="2" t="s">
        <v>411</v>
      </c>
      <c r="E3825" s="2" t="s">
        <v>395</v>
      </c>
      <c r="F3825" s="2">
        <v>67.8</v>
      </c>
      <c r="G3825" s="2">
        <v>32.200000000000003</v>
      </c>
      <c r="H3825" s="2" t="s">
        <v>19</v>
      </c>
      <c r="I3825" s="2">
        <f t="shared" si="118"/>
        <v>1</v>
      </c>
      <c r="J3825" s="2" t="str">
        <f t="shared" si="119"/>
        <v/>
      </c>
      <c r="K3825" s="2">
        <v>2014</v>
      </c>
      <c r="L3825" s="2" t="s">
        <v>21</v>
      </c>
    </row>
    <row r="3826" spans="1:12" x14ac:dyDescent="0.2">
      <c r="A3826" s="1" t="s">
        <v>363</v>
      </c>
      <c r="B3826" s="2" t="s">
        <v>3971</v>
      </c>
      <c r="C3826" s="2" t="s">
        <v>24</v>
      </c>
      <c r="D3826" s="4">
        <v>12000000</v>
      </c>
      <c r="E3826" s="2" t="s">
        <v>3438</v>
      </c>
      <c r="F3826" s="2">
        <v>67.8</v>
      </c>
      <c r="G3826" s="2">
        <v>32.200000000000003</v>
      </c>
      <c r="H3826" s="2" t="s">
        <v>19</v>
      </c>
      <c r="I3826" s="2">
        <f t="shared" si="118"/>
        <v>1</v>
      </c>
      <c r="J3826" s="2" t="str">
        <f t="shared" si="119"/>
        <v/>
      </c>
      <c r="K3826" s="2">
        <v>2002</v>
      </c>
      <c r="L3826" s="2" t="s">
        <v>21</v>
      </c>
    </row>
    <row r="3827" spans="1:12" x14ac:dyDescent="0.2">
      <c r="A3827" s="1" t="s">
        <v>32</v>
      </c>
      <c r="B3827" s="2" t="s">
        <v>3626</v>
      </c>
      <c r="C3827" s="2" t="s">
        <v>15</v>
      </c>
      <c r="D3827" s="2" t="s">
        <v>4671</v>
      </c>
      <c r="E3827" s="2" t="s">
        <v>3438</v>
      </c>
      <c r="F3827" s="2">
        <v>67.8</v>
      </c>
      <c r="G3827" s="2">
        <v>32.200000000000003</v>
      </c>
      <c r="H3827" s="2" t="s">
        <v>19</v>
      </c>
      <c r="I3827" s="2">
        <f t="shared" si="118"/>
        <v>1</v>
      </c>
      <c r="J3827" s="2" t="str">
        <f t="shared" si="119"/>
        <v/>
      </c>
      <c r="K3827" s="2">
        <v>2003</v>
      </c>
      <c r="L3827" s="2" t="s">
        <v>36</v>
      </c>
    </row>
    <row r="3828" spans="1:12" x14ac:dyDescent="0.2">
      <c r="A3828" s="1" t="s">
        <v>108</v>
      </c>
      <c r="B3828" s="2" t="s">
        <v>2129</v>
      </c>
      <c r="C3828" s="2" t="s">
        <v>15</v>
      </c>
      <c r="D3828" s="2" t="s">
        <v>4741</v>
      </c>
      <c r="E3828" s="2" t="s">
        <v>3438</v>
      </c>
      <c r="F3828" s="2">
        <v>67.8</v>
      </c>
      <c r="G3828" s="2">
        <v>32.200000000000003</v>
      </c>
      <c r="H3828" s="2" t="s">
        <v>19</v>
      </c>
      <c r="I3828" s="2">
        <f t="shared" si="118"/>
        <v>1</v>
      </c>
      <c r="J3828" s="2" t="str">
        <f t="shared" si="119"/>
        <v/>
      </c>
      <c r="K3828" s="2">
        <v>2001</v>
      </c>
      <c r="L3828" s="2" t="s">
        <v>36</v>
      </c>
    </row>
    <row r="3829" spans="1:12" x14ac:dyDescent="0.2">
      <c r="A3829" s="1" t="s">
        <v>111</v>
      </c>
      <c r="B3829" s="2" t="s">
        <v>4111</v>
      </c>
      <c r="C3829" s="2" t="s">
        <v>24</v>
      </c>
      <c r="D3829" s="4">
        <v>4500000</v>
      </c>
      <c r="E3829" s="2" t="s">
        <v>3438</v>
      </c>
      <c r="F3829" s="2">
        <v>67.8</v>
      </c>
      <c r="G3829" s="2">
        <v>32.200000000000003</v>
      </c>
      <c r="H3829" s="2" t="s">
        <v>19</v>
      </c>
      <c r="I3829" s="2">
        <f t="shared" si="118"/>
        <v>1</v>
      </c>
      <c r="J3829" s="2" t="str">
        <f t="shared" si="119"/>
        <v/>
      </c>
      <c r="K3829" s="2">
        <v>2014</v>
      </c>
      <c r="L3829" s="2" t="s">
        <v>21</v>
      </c>
    </row>
    <row r="3830" spans="1:12" x14ac:dyDescent="0.2">
      <c r="A3830" s="1" t="s">
        <v>242</v>
      </c>
      <c r="B3830" s="2" t="s">
        <v>3682</v>
      </c>
      <c r="C3830" s="2" t="s">
        <v>24</v>
      </c>
      <c r="D3830" s="2">
        <v>130000000</v>
      </c>
      <c r="E3830" s="2" t="s">
        <v>3438</v>
      </c>
      <c r="F3830" s="2">
        <v>67.819999999999993</v>
      </c>
      <c r="G3830" s="2">
        <v>32.18</v>
      </c>
      <c r="H3830" s="2" t="s">
        <v>19</v>
      </c>
      <c r="I3830" s="2">
        <f t="shared" si="118"/>
        <v>1</v>
      </c>
      <c r="J3830" s="2" t="str">
        <f t="shared" si="119"/>
        <v/>
      </c>
      <c r="K3830" s="2">
        <v>2018</v>
      </c>
      <c r="L3830" s="2" t="s">
        <v>49</v>
      </c>
    </row>
    <row r="3831" spans="1:12" x14ac:dyDescent="0.2">
      <c r="A3831" s="1" t="s">
        <v>308</v>
      </c>
      <c r="B3831" s="2" t="s">
        <v>1107</v>
      </c>
      <c r="C3831" s="2" t="s">
        <v>15</v>
      </c>
      <c r="D3831" s="2" t="s">
        <v>2716</v>
      </c>
      <c r="E3831" s="2" t="s">
        <v>2175</v>
      </c>
      <c r="F3831" s="2">
        <v>67.84</v>
      </c>
      <c r="G3831" s="2">
        <v>32.159999999999997</v>
      </c>
      <c r="H3831" s="2" t="s">
        <v>19</v>
      </c>
      <c r="I3831" s="2">
        <f t="shared" si="118"/>
        <v>1</v>
      </c>
      <c r="J3831" s="2" t="str">
        <f t="shared" si="119"/>
        <v/>
      </c>
      <c r="K3831" s="2">
        <v>2017</v>
      </c>
      <c r="L3831" s="2" t="s">
        <v>36</v>
      </c>
    </row>
    <row r="3832" spans="1:12" x14ac:dyDescent="0.2">
      <c r="A3832" s="1" t="s">
        <v>91</v>
      </c>
      <c r="B3832" s="2" t="s">
        <v>2148</v>
      </c>
      <c r="C3832" s="2" t="s">
        <v>15</v>
      </c>
      <c r="D3832" s="2" t="s">
        <v>2149</v>
      </c>
      <c r="E3832" s="2" t="s">
        <v>2120</v>
      </c>
      <c r="F3832" s="2">
        <v>67.88</v>
      </c>
      <c r="G3832" s="2">
        <v>32.119999999999997</v>
      </c>
      <c r="H3832" s="2" t="s">
        <v>19</v>
      </c>
      <c r="I3832" s="2">
        <f t="shared" si="118"/>
        <v>1</v>
      </c>
      <c r="J3832" s="2" t="str">
        <f t="shared" si="119"/>
        <v/>
      </c>
      <c r="K3832" s="2">
        <v>2011</v>
      </c>
      <c r="L3832" s="2" t="s">
        <v>36</v>
      </c>
    </row>
    <row r="3833" spans="1:12" x14ac:dyDescent="0.2">
      <c r="A3833" s="1" t="s">
        <v>52</v>
      </c>
      <c r="B3833" s="2" t="s">
        <v>591</v>
      </c>
      <c r="C3833" s="2" t="s">
        <v>24</v>
      </c>
      <c r="D3833" s="4">
        <v>950000000</v>
      </c>
      <c r="E3833" s="2" t="s">
        <v>3304</v>
      </c>
      <c r="F3833" s="2">
        <v>67.88</v>
      </c>
      <c r="G3833" s="2">
        <v>32.119999999999997</v>
      </c>
      <c r="H3833" s="2" t="s">
        <v>19</v>
      </c>
      <c r="I3833" s="2">
        <f t="shared" si="118"/>
        <v>1</v>
      </c>
      <c r="J3833" s="2" t="str">
        <f t="shared" si="119"/>
        <v/>
      </c>
      <c r="K3833" s="2">
        <v>2016</v>
      </c>
      <c r="L3833" s="2" t="s">
        <v>21</v>
      </c>
    </row>
    <row r="3834" spans="1:12" x14ac:dyDescent="0.2">
      <c r="A3834" s="1" t="s">
        <v>242</v>
      </c>
      <c r="B3834" s="2" t="s">
        <v>243</v>
      </c>
      <c r="C3834" s="2" t="s">
        <v>24</v>
      </c>
      <c r="D3834" s="4">
        <v>9750000</v>
      </c>
      <c r="E3834" s="2" t="s">
        <v>4991</v>
      </c>
      <c r="F3834" s="2">
        <v>67.900000000000006</v>
      </c>
      <c r="G3834" s="2">
        <v>32.1</v>
      </c>
      <c r="H3834" s="2" t="s">
        <v>19</v>
      </c>
      <c r="I3834" s="2">
        <f t="shared" si="118"/>
        <v>1</v>
      </c>
      <c r="J3834" s="2" t="str">
        <f t="shared" si="119"/>
        <v/>
      </c>
      <c r="K3834" s="2">
        <v>2000</v>
      </c>
      <c r="L3834" s="2" t="s">
        <v>21</v>
      </c>
    </row>
    <row r="3835" spans="1:12" x14ac:dyDescent="0.2">
      <c r="A3835" s="1" t="s">
        <v>280</v>
      </c>
      <c r="B3835" s="2" t="s">
        <v>4596</v>
      </c>
      <c r="C3835" s="2" t="s">
        <v>24</v>
      </c>
      <c r="D3835" s="4">
        <v>1400000</v>
      </c>
      <c r="E3835" s="2" t="s">
        <v>3438</v>
      </c>
      <c r="F3835" s="2">
        <v>67.900000000000006</v>
      </c>
      <c r="G3835" s="2">
        <v>32.1</v>
      </c>
      <c r="H3835" s="2" t="s">
        <v>19</v>
      </c>
      <c r="I3835" s="2">
        <f t="shared" si="118"/>
        <v>1</v>
      </c>
      <c r="J3835" s="2" t="str">
        <f t="shared" si="119"/>
        <v/>
      </c>
      <c r="K3835" s="2">
        <v>2004</v>
      </c>
      <c r="L3835" s="2" t="s">
        <v>21</v>
      </c>
    </row>
    <row r="3836" spans="1:12" x14ac:dyDescent="0.2">
      <c r="A3836" s="1" t="s">
        <v>60</v>
      </c>
      <c r="B3836" s="2" t="s">
        <v>61</v>
      </c>
      <c r="C3836" s="2" t="s">
        <v>15</v>
      </c>
      <c r="D3836" s="2" t="s">
        <v>3096</v>
      </c>
      <c r="E3836" s="2" t="s">
        <v>2175</v>
      </c>
      <c r="F3836" s="2">
        <v>67.900000000000006</v>
      </c>
      <c r="G3836" s="2">
        <v>32.1</v>
      </c>
      <c r="H3836" s="2" t="s">
        <v>19</v>
      </c>
      <c r="I3836" s="2">
        <f t="shared" si="118"/>
        <v>1</v>
      </c>
      <c r="J3836" s="2" t="str">
        <f t="shared" si="119"/>
        <v/>
      </c>
      <c r="K3836" s="2">
        <v>2007</v>
      </c>
      <c r="L3836" s="2" t="s">
        <v>36</v>
      </c>
    </row>
    <row r="3837" spans="1:12" x14ac:dyDescent="0.2">
      <c r="A3837" s="1" t="s">
        <v>60</v>
      </c>
      <c r="B3837" s="2" t="s">
        <v>4624</v>
      </c>
      <c r="C3837" s="2" t="s">
        <v>24</v>
      </c>
      <c r="D3837" s="4">
        <v>7800000</v>
      </c>
      <c r="E3837" s="2" t="s">
        <v>3438</v>
      </c>
      <c r="F3837" s="2">
        <v>67.900000000000006</v>
      </c>
      <c r="G3837" s="2">
        <v>32.1</v>
      </c>
      <c r="H3837" s="2" t="s">
        <v>19</v>
      </c>
      <c r="I3837" s="2">
        <f t="shared" si="118"/>
        <v>1</v>
      </c>
      <c r="J3837" s="2" t="str">
        <f t="shared" si="119"/>
        <v/>
      </c>
      <c r="K3837" s="2">
        <v>2004</v>
      </c>
      <c r="L3837" s="2" t="s">
        <v>49</v>
      </c>
    </row>
    <row r="3838" spans="1:12" x14ac:dyDescent="0.2">
      <c r="A3838" s="1" t="s">
        <v>60</v>
      </c>
      <c r="B3838" s="2" t="s">
        <v>4435</v>
      </c>
      <c r="C3838" s="2" t="s">
        <v>24</v>
      </c>
      <c r="D3838" s="4">
        <v>5600000</v>
      </c>
      <c r="E3838" s="2" t="s">
        <v>3438</v>
      </c>
      <c r="F3838" s="2">
        <v>67.900000000000006</v>
      </c>
      <c r="G3838" s="2">
        <v>32.1</v>
      </c>
      <c r="H3838" s="2" t="s">
        <v>19</v>
      </c>
      <c r="I3838" s="2">
        <f t="shared" si="118"/>
        <v>1</v>
      </c>
      <c r="J3838" s="2" t="str">
        <f t="shared" si="119"/>
        <v/>
      </c>
      <c r="K3838" s="2">
        <v>2004</v>
      </c>
      <c r="L3838" s="2" t="s">
        <v>49</v>
      </c>
    </row>
    <row r="3839" spans="1:12" x14ac:dyDescent="0.2">
      <c r="A3839" s="1" t="s">
        <v>13</v>
      </c>
      <c r="B3839" s="2" t="s">
        <v>1614</v>
      </c>
      <c r="C3839" s="2" t="s">
        <v>42</v>
      </c>
      <c r="D3839" s="2" t="s">
        <v>1615</v>
      </c>
      <c r="E3839" s="2" t="s">
        <v>1601</v>
      </c>
      <c r="F3839" s="2">
        <v>67.900000000000006</v>
      </c>
      <c r="G3839" s="2">
        <v>32.1</v>
      </c>
      <c r="H3839" s="2" t="s">
        <v>19</v>
      </c>
      <c r="I3839" s="2">
        <f t="shared" si="118"/>
        <v>1</v>
      </c>
      <c r="J3839" s="2" t="str">
        <f t="shared" si="119"/>
        <v/>
      </c>
      <c r="K3839" s="2">
        <v>2008</v>
      </c>
      <c r="L3839" s="2" t="s">
        <v>21</v>
      </c>
    </row>
    <row r="3840" spans="1:12" x14ac:dyDescent="0.2">
      <c r="A3840" s="1" t="s">
        <v>13</v>
      </c>
      <c r="B3840" s="2" t="s">
        <v>1898</v>
      </c>
      <c r="C3840" s="2" t="s">
        <v>24</v>
      </c>
      <c r="D3840" s="2" t="s">
        <v>1899</v>
      </c>
      <c r="E3840" s="2" t="s">
        <v>1811</v>
      </c>
      <c r="F3840" s="2">
        <v>67.900000000000006</v>
      </c>
      <c r="G3840" s="2">
        <v>32.1</v>
      </c>
      <c r="H3840" s="2" t="s">
        <v>19</v>
      </c>
      <c r="I3840" s="2">
        <f t="shared" si="118"/>
        <v>1</v>
      </c>
      <c r="J3840" s="2" t="str">
        <f t="shared" si="119"/>
        <v/>
      </c>
      <c r="K3840" s="2">
        <v>2003</v>
      </c>
      <c r="L3840" s="2" t="s">
        <v>36</v>
      </c>
    </row>
    <row r="3841" spans="1:12" x14ac:dyDescent="0.2">
      <c r="A3841" s="1" t="s">
        <v>339</v>
      </c>
      <c r="B3841" s="2" t="s">
        <v>5443</v>
      </c>
      <c r="C3841" s="2" t="s">
        <v>15</v>
      </c>
      <c r="D3841" s="2" t="s">
        <v>5444</v>
      </c>
      <c r="E3841" s="2" t="s">
        <v>4991</v>
      </c>
      <c r="F3841" s="2">
        <v>67.900000000000006</v>
      </c>
      <c r="G3841" s="2">
        <v>32.1</v>
      </c>
      <c r="H3841" s="2" t="s">
        <v>19</v>
      </c>
      <c r="I3841" s="2">
        <f t="shared" si="118"/>
        <v>1</v>
      </c>
      <c r="J3841" s="2" t="str">
        <f t="shared" si="119"/>
        <v/>
      </c>
      <c r="K3841" s="2">
        <v>2006</v>
      </c>
      <c r="L3841" s="2" t="s">
        <v>21</v>
      </c>
    </row>
    <row r="3842" spans="1:12" x14ac:dyDescent="0.2">
      <c r="A3842" s="1" t="s">
        <v>22</v>
      </c>
      <c r="B3842" s="2" t="s">
        <v>3878</v>
      </c>
      <c r="C3842" s="2" t="s">
        <v>24</v>
      </c>
      <c r="D3842" s="4">
        <v>30000000</v>
      </c>
      <c r="E3842" s="2" t="s">
        <v>3438</v>
      </c>
      <c r="F3842" s="2">
        <v>67.900000000000006</v>
      </c>
      <c r="G3842" s="2">
        <v>32.1</v>
      </c>
      <c r="H3842" s="2" t="s">
        <v>19</v>
      </c>
      <c r="I3842" s="2">
        <f t="shared" ref="I3842:I3905" si="120" xml:space="preserve"> IF(H3842="Pass", 1, "")</f>
        <v>1</v>
      </c>
      <c r="J3842" s="2" t="str">
        <f t="shared" ref="J3842:J3905" si="121" xml:space="preserve"> IF(H3842="Fail", 1, "")</f>
        <v/>
      </c>
      <c r="K3842" s="2">
        <v>2000</v>
      </c>
      <c r="L3842" s="2" t="s">
        <v>21</v>
      </c>
    </row>
    <row r="3843" spans="1:12" x14ac:dyDescent="0.2">
      <c r="A3843" s="1" t="s">
        <v>363</v>
      </c>
      <c r="B3843" s="2" t="s">
        <v>3918</v>
      </c>
      <c r="C3843" s="2" t="s">
        <v>24</v>
      </c>
      <c r="D3843" s="4">
        <v>6500000</v>
      </c>
      <c r="E3843" s="2" t="s">
        <v>3438</v>
      </c>
      <c r="F3843" s="2">
        <v>67.900000000000006</v>
      </c>
      <c r="G3843" s="2">
        <v>32.1</v>
      </c>
      <c r="H3843" s="2" t="s">
        <v>19</v>
      </c>
      <c r="I3843" s="2">
        <f t="shared" si="120"/>
        <v>1</v>
      </c>
      <c r="J3843" s="2" t="str">
        <f t="shared" si="121"/>
        <v/>
      </c>
      <c r="K3843" s="2">
        <v>1996</v>
      </c>
      <c r="L3843" s="2" t="s">
        <v>21</v>
      </c>
    </row>
    <row r="3844" spans="1:12" x14ac:dyDescent="0.2">
      <c r="A3844" s="1" t="s">
        <v>217</v>
      </c>
      <c r="B3844" s="2" t="s">
        <v>3551</v>
      </c>
      <c r="C3844" s="2" t="s">
        <v>24</v>
      </c>
      <c r="D3844" s="4">
        <v>68000000</v>
      </c>
      <c r="E3844" s="2" t="s">
        <v>3438</v>
      </c>
      <c r="F3844" s="2">
        <v>67.900000000000006</v>
      </c>
      <c r="G3844" s="2">
        <v>32.1</v>
      </c>
      <c r="H3844" s="2" t="s">
        <v>19</v>
      </c>
      <c r="I3844" s="2">
        <f t="shared" si="120"/>
        <v>1</v>
      </c>
      <c r="J3844" s="2" t="str">
        <f t="shared" si="121"/>
        <v/>
      </c>
      <c r="K3844" s="2">
        <v>2012</v>
      </c>
      <c r="L3844" s="2" t="s">
        <v>21</v>
      </c>
    </row>
    <row r="3845" spans="1:12" x14ac:dyDescent="0.2">
      <c r="A3845" s="1" t="s">
        <v>69</v>
      </c>
      <c r="B3845" s="2" t="s">
        <v>4391</v>
      </c>
      <c r="C3845" s="2" t="s">
        <v>24</v>
      </c>
      <c r="D3845" s="4">
        <v>500000000</v>
      </c>
      <c r="E3845" s="2" t="s">
        <v>3438</v>
      </c>
      <c r="F3845" s="2">
        <v>67.900000000000006</v>
      </c>
      <c r="G3845" s="2">
        <v>32.1</v>
      </c>
      <c r="H3845" s="2" t="s">
        <v>19</v>
      </c>
      <c r="I3845" s="2">
        <f t="shared" si="120"/>
        <v>1</v>
      </c>
      <c r="J3845" s="2" t="str">
        <f t="shared" si="121"/>
        <v/>
      </c>
      <c r="K3845" s="2">
        <v>2008</v>
      </c>
      <c r="L3845" s="2" t="s">
        <v>21</v>
      </c>
    </row>
    <row r="3846" spans="1:12" x14ac:dyDescent="0.2">
      <c r="A3846" s="1" t="s">
        <v>293</v>
      </c>
      <c r="B3846" s="2" t="s">
        <v>4531</v>
      </c>
      <c r="C3846" s="2" t="s">
        <v>24</v>
      </c>
      <c r="D3846" s="4">
        <v>51000000</v>
      </c>
      <c r="E3846" s="2" t="s">
        <v>3438</v>
      </c>
      <c r="F3846" s="2">
        <v>67.900000000000006</v>
      </c>
      <c r="G3846" s="2">
        <v>32.1</v>
      </c>
      <c r="H3846" s="2" t="s">
        <v>19</v>
      </c>
      <c r="I3846" s="2">
        <f t="shared" si="120"/>
        <v>1</v>
      </c>
      <c r="J3846" s="2" t="str">
        <f t="shared" si="121"/>
        <v/>
      </c>
      <c r="K3846" s="2">
        <v>2006</v>
      </c>
      <c r="L3846" s="2" t="s">
        <v>49</v>
      </c>
    </row>
    <row r="3847" spans="1:12" x14ac:dyDescent="0.2">
      <c r="A3847" s="1" t="s">
        <v>293</v>
      </c>
      <c r="B3847" s="2" t="s">
        <v>4698</v>
      </c>
      <c r="C3847" s="2" t="s">
        <v>24</v>
      </c>
      <c r="D3847" s="4">
        <v>800000</v>
      </c>
      <c r="E3847" s="2" t="s">
        <v>3438</v>
      </c>
      <c r="F3847" s="2">
        <v>67.900000000000006</v>
      </c>
      <c r="G3847" s="2">
        <v>32.1</v>
      </c>
      <c r="H3847" s="2" t="s">
        <v>19</v>
      </c>
      <c r="I3847" s="2">
        <f t="shared" si="120"/>
        <v>1</v>
      </c>
      <c r="J3847" s="2" t="str">
        <f t="shared" si="121"/>
        <v/>
      </c>
      <c r="K3847" s="2">
        <v>2002</v>
      </c>
      <c r="L3847" s="2" t="s">
        <v>21</v>
      </c>
    </row>
    <row r="3848" spans="1:12" x14ac:dyDescent="0.2">
      <c r="A3848" s="1" t="s">
        <v>91</v>
      </c>
      <c r="B3848" s="2" t="s">
        <v>3492</v>
      </c>
      <c r="C3848" s="2" t="s">
        <v>15</v>
      </c>
      <c r="D3848" s="2" t="s">
        <v>3727</v>
      </c>
      <c r="E3848" s="2" t="s">
        <v>3438</v>
      </c>
      <c r="F3848" s="2">
        <v>67.900000000000006</v>
      </c>
      <c r="G3848" s="2">
        <v>32.1</v>
      </c>
      <c r="H3848" s="2" t="s">
        <v>19</v>
      </c>
      <c r="I3848" s="2">
        <f t="shared" si="120"/>
        <v>1</v>
      </c>
      <c r="J3848" s="2" t="str">
        <f t="shared" si="121"/>
        <v/>
      </c>
      <c r="K3848" s="2">
        <v>2018</v>
      </c>
      <c r="L3848" s="2" t="s">
        <v>21</v>
      </c>
    </row>
    <row r="3849" spans="1:12" x14ac:dyDescent="0.2">
      <c r="A3849" s="1" t="s">
        <v>91</v>
      </c>
      <c r="B3849" s="2" t="s">
        <v>3753</v>
      </c>
      <c r="C3849" s="2" t="s">
        <v>24</v>
      </c>
      <c r="D3849" s="2">
        <v>30000000</v>
      </c>
      <c r="E3849" s="2" t="s">
        <v>3438</v>
      </c>
      <c r="F3849" s="2">
        <v>67.900000000000006</v>
      </c>
      <c r="G3849" s="2">
        <v>32.1</v>
      </c>
      <c r="H3849" s="2" t="s">
        <v>19</v>
      </c>
      <c r="I3849" s="2">
        <f t="shared" si="120"/>
        <v>1</v>
      </c>
      <c r="J3849" s="2" t="str">
        <f t="shared" si="121"/>
        <v/>
      </c>
      <c r="K3849" s="2">
        <v>2018</v>
      </c>
      <c r="L3849" s="2" t="s">
        <v>21</v>
      </c>
    </row>
    <row r="3850" spans="1:12" x14ac:dyDescent="0.2">
      <c r="A3850" s="1" t="s">
        <v>52</v>
      </c>
      <c r="B3850" s="2" t="s">
        <v>3536</v>
      </c>
      <c r="C3850" s="2" t="s">
        <v>24</v>
      </c>
      <c r="D3850" s="4">
        <v>113200000</v>
      </c>
      <c r="E3850" s="2" t="s">
        <v>3438</v>
      </c>
      <c r="F3850" s="2">
        <v>67.900000000000006</v>
      </c>
      <c r="G3850" s="2">
        <v>32.1</v>
      </c>
      <c r="H3850" s="2" t="s">
        <v>19</v>
      </c>
      <c r="I3850" s="2">
        <f t="shared" si="120"/>
        <v>1</v>
      </c>
      <c r="J3850" s="2" t="str">
        <f t="shared" si="121"/>
        <v/>
      </c>
      <c r="K3850" s="2">
        <v>2014</v>
      </c>
      <c r="L3850" s="2" t="s">
        <v>21</v>
      </c>
    </row>
    <row r="3851" spans="1:12" x14ac:dyDescent="0.2">
      <c r="A3851" s="1" t="s">
        <v>52</v>
      </c>
      <c r="B3851" s="2" t="s">
        <v>2030</v>
      </c>
      <c r="C3851" s="2" t="s">
        <v>15</v>
      </c>
      <c r="D3851" s="2" t="s">
        <v>2031</v>
      </c>
      <c r="E3851" s="2" t="s">
        <v>1978</v>
      </c>
      <c r="F3851" s="2">
        <v>68</v>
      </c>
      <c r="G3851" s="2">
        <v>32.1</v>
      </c>
      <c r="H3851" s="2" t="s">
        <v>19</v>
      </c>
      <c r="I3851" s="2">
        <f t="shared" si="120"/>
        <v>1</v>
      </c>
      <c r="J3851" s="2" t="str">
        <f t="shared" si="121"/>
        <v/>
      </c>
      <c r="K3851" s="2">
        <v>2014</v>
      </c>
      <c r="L3851" s="2" t="s">
        <v>21</v>
      </c>
    </row>
    <row r="3852" spans="1:12" x14ac:dyDescent="0.2">
      <c r="A3852" s="1" t="s">
        <v>180</v>
      </c>
      <c r="B3852" s="2" t="s">
        <v>2737</v>
      </c>
      <c r="C3852" s="2" t="s">
        <v>15</v>
      </c>
      <c r="D3852" s="2" t="s">
        <v>2738</v>
      </c>
      <c r="E3852" s="2" t="s">
        <v>2175</v>
      </c>
      <c r="F3852" s="2">
        <v>67.900000000000006</v>
      </c>
      <c r="G3852" s="2">
        <v>32.1</v>
      </c>
      <c r="H3852" s="2" t="s">
        <v>19</v>
      </c>
      <c r="I3852" s="2">
        <f t="shared" si="120"/>
        <v>1</v>
      </c>
      <c r="J3852" s="2" t="str">
        <f t="shared" si="121"/>
        <v/>
      </c>
      <c r="K3852" s="2">
        <v>2017</v>
      </c>
      <c r="L3852" s="2" t="s">
        <v>36</v>
      </c>
    </row>
    <row r="3853" spans="1:12" x14ac:dyDescent="0.2">
      <c r="A3853" s="1" t="s">
        <v>111</v>
      </c>
      <c r="B3853" s="2" t="s">
        <v>3858</v>
      </c>
      <c r="C3853" s="2" t="s">
        <v>24</v>
      </c>
      <c r="D3853" s="4">
        <v>10000000</v>
      </c>
      <c r="E3853" s="2" t="s">
        <v>3438</v>
      </c>
      <c r="F3853" s="2">
        <v>67.900000000000006</v>
      </c>
      <c r="G3853" s="2">
        <v>32.1</v>
      </c>
      <c r="H3853" s="2" t="s">
        <v>19</v>
      </c>
      <c r="I3853" s="2">
        <f t="shared" si="120"/>
        <v>1</v>
      </c>
      <c r="J3853" s="2" t="str">
        <f t="shared" si="121"/>
        <v/>
      </c>
      <c r="K3853" s="2">
        <v>2004</v>
      </c>
      <c r="L3853" s="2" t="s">
        <v>21</v>
      </c>
    </row>
    <row r="3854" spans="1:12" x14ac:dyDescent="0.2">
      <c r="A3854" s="1" t="s">
        <v>13</v>
      </c>
      <c r="B3854" s="2" t="s">
        <v>3479</v>
      </c>
      <c r="C3854" s="2" t="s">
        <v>24</v>
      </c>
      <c r="D3854" s="2">
        <v>183500000</v>
      </c>
      <c r="E3854" s="2" t="s">
        <v>3438</v>
      </c>
      <c r="F3854" s="2">
        <v>67.91</v>
      </c>
      <c r="G3854" s="2">
        <v>32.090000000000003</v>
      </c>
      <c r="H3854" s="2" t="s">
        <v>19</v>
      </c>
      <c r="I3854" s="2">
        <f t="shared" si="120"/>
        <v>1</v>
      </c>
      <c r="J3854" s="2" t="str">
        <f t="shared" si="121"/>
        <v/>
      </c>
      <c r="K3854" s="2">
        <v>2020</v>
      </c>
      <c r="L3854" s="2" t="s">
        <v>21</v>
      </c>
    </row>
    <row r="3855" spans="1:12" x14ac:dyDescent="0.2">
      <c r="A3855" s="1" t="s">
        <v>374</v>
      </c>
      <c r="B3855" s="2" t="s">
        <v>3605</v>
      </c>
      <c r="C3855" s="2" t="s">
        <v>24</v>
      </c>
      <c r="D3855" s="2">
        <v>30000000</v>
      </c>
      <c r="E3855" s="2" t="s">
        <v>3438</v>
      </c>
      <c r="F3855" s="2">
        <v>67.91</v>
      </c>
      <c r="G3855" s="2">
        <v>32.090000000000003</v>
      </c>
      <c r="H3855" s="2" t="s">
        <v>19</v>
      </c>
      <c r="I3855" s="2">
        <f t="shared" si="120"/>
        <v>1</v>
      </c>
      <c r="J3855" s="2" t="str">
        <f t="shared" si="121"/>
        <v/>
      </c>
      <c r="K3855" s="2">
        <v>2020</v>
      </c>
      <c r="L3855" s="2" t="s">
        <v>49</v>
      </c>
    </row>
    <row r="3856" spans="1:12" x14ac:dyDescent="0.2">
      <c r="A3856" s="1" t="s">
        <v>40</v>
      </c>
      <c r="B3856" s="2" t="s">
        <v>5166</v>
      </c>
      <c r="C3856" s="2" t="s">
        <v>15</v>
      </c>
      <c r="D3856" s="2" t="s">
        <v>5167</v>
      </c>
      <c r="E3856" s="2" t="s">
        <v>4991</v>
      </c>
      <c r="F3856" s="2">
        <v>67.92</v>
      </c>
      <c r="G3856" s="2">
        <v>32.08</v>
      </c>
      <c r="H3856" s="2" t="s">
        <v>19</v>
      </c>
      <c r="I3856" s="2">
        <f t="shared" si="120"/>
        <v>1</v>
      </c>
      <c r="J3856" s="2" t="str">
        <f t="shared" si="121"/>
        <v/>
      </c>
      <c r="K3856" s="2">
        <v>2018</v>
      </c>
      <c r="L3856" s="2" t="s">
        <v>21</v>
      </c>
    </row>
    <row r="3857" spans="1:12" x14ac:dyDescent="0.2">
      <c r="A3857" s="1" t="s">
        <v>91</v>
      </c>
      <c r="B3857" s="2" t="s">
        <v>3798</v>
      </c>
      <c r="C3857" s="2" t="s">
        <v>24</v>
      </c>
      <c r="D3857" s="2">
        <v>70000000</v>
      </c>
      <c r="E3857" s="2" t="s">
        <v>3438</v>
      </c>
      <c r="F3857" s="2">
        <v>67.92</v>
      </c>
      <c r="G3857" s="2">
        <v>32.08</v>
      </c>
      <c r="H3857" s="2" t="s">
        <v>19</v>
      </c>
      <c r="I3857" s="2">
        <f t="shared" si="120"/>
        <v>1</v>
      </c>
      <c r="J3857" s="2" t="str">
        <f t="shared" si="121"/>
        <v/>
      </c>
      <c r="K3857" s="2">
        <v>2018</v>
      </c>
      <c r="L3857" s="2" t="s">
        <v>49</v>
      </c>
    </row>
    <row r="3858" spans="1:12" x14ac:dyDescent="0.2">
      <c r="A3858" s="1" t="s">
        <v>280</v>
      </c>
      <c r="B3858" s="2" t="s">
        <v>1340</v>
      </c>
      <c r="C3858" s="2" t="s">
        <v>15</v>
      </c>
      <c r="D3858" s="2" t="s">
        <v>1715</v>
      </c>
      <c r="E3858" s="2" t="s">
        <v>1692</v>
      </c>
      <c r="F3858" s="2">
        <v>67.95</v>
      </c>
      <c r="G3858" s="2">
        <v>32.049999999999997</v>
      </c>
      <c r="H3858" s="2" t="s">
        <v>26</v>
      </c>
      <c r="I3858" s="2" t="str">
        <f t="shared" si="120"/>
        <v/>
      </c>
      <c r="J3858" s="2">
        <f t="shared" si="121"/>
        <v>1</v>
      </c>
      <c r="K3858" s="2">
        <v>2017</v>
      </c>
      <c r="L3858" s="2" t="s">
        <v>36</v>
      </c>
    </row>
    <row r="3859" spans="1:12" x14ac:dyDescent="0.2">
      <c r="A3859" s="1" t="s">
        <v>22</v>
      </c>
      <c r="B3859" s="2" t="s">
        <v>2032</v>
      </c>
      <c r="C3859" s="2" t="s">
        <v>24</v>
      </c>
      <c r="D3859" s="4">
        <v>300000000</v>
      </c>
      <c r="E3859" s="2" t="s">
        <v>1978</v>
      </c>
      <c r="F3859" s="2">
        <v>67.959999999999994</v>
      </c>
      <c r="G3859" s="2">
        <v>32.04</v>
      </c>
      <c r="H3859" s="2" t="s">
        <v>19</v>
      </c>
      <c r="I3859" s="2">
        <f t="shared" si="120"/>
        <v>1</v>
      </c>
      <c r="J3859" s="2" t="str">
        <f t="shared" si="121"/>
        <v/>
      </c>
      <c r="K3859" s="2">
        <v>2014</v>
      </c>
      <c r="L3859" s="2" t="s">
        <v>49</v>
      </c>
    </row>
    <row r="3860" spans="1:12" x14ac:dyDescent="0.2">
      <c r="A3860" s="1" t="s">
        <v>205</v>
      </c>
      <c r="B3860" s="2" t="s">
        <v>3677</v>
      </c>
      <c r="C3860" s="2" t="s">
        <v>15</v>
      </c>
      <c r="D3860" s="2" t="s">
        <v>3873</v>
      </c>
      <c r="E3860" s="2" t="s">
        <v>3438</v>
      </c>
      <c r="F3860" s="2">
        <v>67.97</v>
      </c>
      <c r="G3860" s="2">
        <v>32.03</v>
      </c>
      <c r="H3860" s="2" t="s">
        <v>19</v>
      </c>
      <c r="I3860" s="2">
        <f t="shared" si="120"/>
        <v>1</v>
      </c>
      <c r="J3860" s="2" t="str">
        <f t="shared" si="121"/>
        <v/>
      </c>
      <c r="K3860" s="2">
        <v>2016</v>
      </c>
      <c r="L3860" s="2" t="s">
        <v>21</v>
      </c>
    </row>
    <row r="3861" spans="1:12" x14ac:dyDescent="0.2">
      <c r="A3861" s="1" t="s">
        <v>242</v>
      </c>
      <c r="B3861" s="2" t="s">
        <v>243</v>
      </c>
      <c r="C3861" s="2" t="s">
        <v>24</v>
      </c>
      <c r="D3861" s="4">
        <v>26000000</v>
      </c>
      <c r="E3861" s="2" t="s">
        <v>1811</v>
      </c>
      <c r="F3861" s="2">
        <v>68</v>
      </c>
      <c r="G3861" s="2">
        <v>32</v>
      </c>
      <c r="H3861" s="2" t="s">
        <v>19</v>
      </c>
      <c r="I3861" s="2">
        <f t="shared" si="120"/>
        <v>1</v>
      </c>
      <c r="J3861" s="2" t="str">
        <f t="shared" si="121"/>
        <v/>
      </c>
      <c r="K3861" s="2">
        <v>2008</v>
      </c>
      <c r="L3861" s="2" t="s">
        <v>21</v>
      </c>
    </row>
    <row r="3862" spans="1:12" x14ac:dyDescent="0.2">
      <c r="A3862" s="1" t="s">
        <v>177</v>
      </c>
      <c r="B3862" s="2" t="s">
        <v>653</v>
      </c>
      <c r="C3862" s="2" t="s">
        <v>15</v>
      </c>
      <c r="D3862" s="2" t="s">
        <v>654</v>
      </c>
      <c r="E3862" s="2" t="s">
        <v>395</v>
      </c>
      <c r="F3862" s="2">
        <v>68</v>
      </c>
      <c r="G3862" s="2">
        <v>32</v>
      </c>
      <c r="H3862" s="2" t="s">
        <v>19</v>
      </c>
      <c r="I3862" s="2">
        <f t="shared" si="120"/>
        <v>1</v>
      </c>
      <c r="J3862" s="2" t="str">
        <f t="shared" si="121"/>
        <v/>
      </c>
      <c r="K3862" s="2">
        <v>2012</v>
      </c>
      <c r="L3862" s="2" t="s">
        <v>21</v>
      </c>
    </row>
    <row r="3863" spans="1:12" x14ac:dyDescent="0.2">
      <c r="A3863" s="1" t="s">
        <v>13</v>
      </c>
      <c r="B3863" s="2" t="s">
        <v>780</v>
      </c>
      <c r="C3863" s="2" t="s">
        <v>15</v>
      </c>
      <c r="D3863" s="2" t="s">
        <v>782</v>
      </c>
      <c r="E3863" s="2" t="s">
        <v>395</v>
      </c>
      <c r="F3863" s="2">
        <v>68</v>
      </c>
      <c r="G3863" s="2">
        <v>32</v>
      </c>
      <c r="H3863" s="2" t="s">
        <v>19</v>
      </c>
      <c r="I3863" s="2">
        <f t="shared" si="120"/>
        <v>1</v>
      </c>
      <c r="J3863" s="2" t="str">
        <f t="shared" si="121"/>
        <v/>
      </c>
      <c r="K3863" s="2">
        <v>2010</v>
      </c>
      <c r="L3863" s="2" t="s">
        <v>21</v>
      </c>
    </row>
    <row r="3864" spans="1:12" x14ac:dyDescent="0.2">
      <c r="A3864" s="1" t="s">
        <v>66</v>
      </c>
      <c r="B3864" s="2" t="s">
        <v>2711</v>
      </c>
      <c r="C3864" s="2" t="s">
        <v>15</v>
      </c>
      <c r="D3864" s="2" t="s">
        <v>3281</v>
      </c>
      <c r="E3864" s="2" t="s">
        <v>2175</v>
      </c>
      <c r="F3864" s="2">
        <v>68</v>
      </c>
      <c r="G3864" s="2">
        <v>32</v>
      </c>
      <c r="H3864" s="2" t="s">
        <v>19</v>
      </c>
      <c r="I3864" s="2">
        <f t="shared" si="120"/>
        <v>1</v>
      </c>
      <c r="J3864" s="2" t="str">
        <f t="shared" si="121"/>
        <v/>
      </c>
      <c r="K3864" s="2">
        <v>1988</v>
      </c>
      <c r="L3864" s="2" t="s">
        <v>21</v>
      </c>
    </row>
    <row r="3865" spans="1:12" x14ac:dyDescent="0.2">
      <c r="A3865" s="1" t="s">
        <v>339</v>
      </c>
      <c r="B3865" s="2" t="s">
        <v>2568</v>
      </c>
      <c r="C3865" s="2" t="s">
        <v>15</v>
      </c>
      <c r="D3865" s="2" t="s">
        <v>1943</v>
      </c>
      <c r="E3865" s="2" t="s">
        <v>2175</v>
      </c>
      <c r="F3865" s="2">
        <v>68</v>
      </c>
      <c r="G3865" s="2">
        <v>32</v>
      </c>
      <c r="H3865" s="2" t="s">
        <v>19</v>
      </c>
      <c r="I3865" s="2">
        <f t="shared" si="120"/>
        <v>1</v>
      </c>
      <c r="J3865" s="2" t="str">
        <f t="shared" si="121"/>
        <v/>
      </c>
      <c r="K3865" s="2">
        <v>1994</v>
      </c>
      <c r="L3865" s="2" t="s">
        <v>21</v>
      </c>
    </row>
    <row r="3866" spans="1:12" x14ac:dyDescent="0.2">
      <c r="A3866" s="1" t="s">
        <v>339</v>
      </c>
      <c r="B3866" s="2" t="s">
        <v>3556</v>
      </c>
      <c r="C3866" s="2" t="s">
        <v>24</v>
      </c>
      <c r="D3866" s="4">
        <v>43000000</v>
      </c>
      <c r="E3866" s="2" t="s">
        <v>3438</v>
      </c>
      <c r="F3866" s="2">
        <v>68</v>
      </c>
      <c r="G3866" s="2">
        <v>32</v>
      </c>
      <c r="H3866" s="2" t="s">
        <v>19</v>
      </c>
      <c r="I3866" s="2">
        <f t="shared" si="120"/>
        <v>1</v>
      </c>
      <c r="J3866" s="2" t="str">
        <f t="shared" si="121"/>
        <v/>
      </c>
      <c r="K3866" s="2">
        <v>2005</v>
      </c>
      <c r="L3866" s="2" t="s">
        <v>77</v>
      </c>
    </row>
    <row r="3867" spans="1:12" x14ac:dyDescent="0.2">
      <c r="A3867" s="1" t="s">
        <v>22</v>
      </c>
      <c r="B3867" s="2" t="s">
        <v>1547</v>
      </c>
      <c r="C3867" s="2" t="s">
        <v>24</v>
      </c>
      <c r="D3867" s="4">
        <v>225000000</v>
      </c>
      <c r="E3867" s="2" t="s">
        <v>1978</v>
      </c>
      <c r="F3867" s="2">
        <v>68</v>
      </c>
      <c r="G3867" s="2">
        <v>32</v>
      </c>
      <c r="H3867" s="2" t="s">
        <v>19</v>
      </c>
      <c r="I3867" s="2">
        <f t="shared" si="120"/>
        <v>1</v>
      </c>
      <c r="J3867" s="2" t="str">
        <f t="shared" si="121"/>
        <v/>
      </c>
      <c r="K3867" s="2">
        <v>1988</v>
      </c>
      <c r="L3867" s="2" t="s">
        <v>21</v>
      </c>
    </row>
    <row r="3868" spans="1:12" x14ac:dyDescent="0.2">
      <c r="A3868" s="1" t="s">
        <v>22</v>
      </c>
      <c r="B3868" s="2" t="s">
        <v>5770</v>
      </c>
      <c r="C3868" s="2" t="s">
        <v>24</v>
      </c>
      <c r="D3868" s="4">
        <v>35000000</v>
      </c>
      <c r="E3868" s="2" t="s">
        <v>5690</v>
      </c>
      <c r="F3868" s="2">
        <v>68</v>
      </c>
      <c r="G3868" s="2">
        <v>32</v>
      </c>
      <c r="H3868" s="2" t="s">
        <v>19</v>
      </c>
      <c r="I3868" s="2">
        <f t="shared" si="120"/>
        <v>1</v>
      </c>
      <c r="J3868" s="2" t="str">
        <f t="shared" si="121"/>
        <v/>
      </c>
      <c r="K3868" s="2">
        <v>2004</v>
      </c>
      <c r="L3868" s="2" t="s">
        <v>21</v>
      </c>
    </row>
    <row r="3869" spans="1:12" x14ac:dyDescent="0.2">
      <c r="A3869" s="1" t="s">
        <v>296</v>
      </c>
      <c r="B3869" s="2" t="s">
        <v>3360</v>
      </c>
      <c r="C3869" s="2" t="s">
        <v>15</v>
      </c>
      <c r="D3869" s="2" t="s">
        <v>3361</v>
      </c>
      <c r="E3869" s="2" t="s">
        <v>3315</v>
      </c>
      <c r="F3869" s="2">
        <v>68</v>
      </c>
      <c r="G3869" s="2">
        <v>32</v>
      </c>
      <c r="H3869" s="2" t="s">
        <v>19</v>
      </c>
      <c r="I3869" s="2">
        <f t="shared" si="120"/>
        <v>1</v>
      </c>
      <c r="J3869" s="2" t="str">
        <f t="shared" si="121"/>
        <v/>
      </c>
      <c r="K3869" s="2">
        <v>1996</v>
      </c>
      <c r="L3869" s="2" t="s">
        <v>21</v>
      </c>
    </row>
    <row r="3870" spans="1:12" x14ac:dyDescent="0.2">
      <c r="A3870" s="1" t="s">
        <v>217</v>
      </c>
      <c r="B3870" s="2" t="s">
        <v>1918</v>
      </c>
      <c r="C3870" s="2" t="s">
        <v>42</v>
      </c>
      <c r="D3870" s="2" t="s">
        <v>1959</v>
      </c>
      <c r="E3870" s="2" t="s">
        <v>1956</v>
      </c>
      <c r="F3870" s="2">
        <v>68</v>
      </c>
      <c r="G3870" s="2">
        <v>32</v>
      </c>
      <c r="H3870" s="2" t="s">
        <v>19</v>
      </c>
      <c r="I3870" s="2">
        <f t="shared" si="120"/>
        <v>1</v>
      </c>
      <c r="J3870" s="2" t="str">
        <f t="shared" si="121"/>
        <v/>
      </c>
      <c r="K3870" s="2">
        <v>2008</v>
      </c>
      <c r="L3870" s="2" t="s">
        <v>21</v>
      </c>
    </row>
    <row r="3871" spans="1:12" x14ac:dyDescent="0.2">
      <c r="A3871" s="1" t="s">
        <v>293</v>
      </c>
      <c r="B3871" s="2" t="s">
        <v>3737</v>
      </c>
      <c r="C3871" s="2" t="s">
        <v>24</v>
      </c>
      <c r="D3871" s="4">
        <v>7500000</v>
      </c>
      <c r="E3871" s="2" t="s">
        <v>3438</v>
      </c>
      <c r="F3871" s="2">
        <v>68</v>
      </c>
      <c r="G3871" s="2">
        <v>32</v>
      </c>
      <c r="H3871" s="2" t="s">
        <v>19</v>
      </c>
      <c r="I3871" s="2">
        <f t="shared" si="120"/>
        <v>1</v>
      </c>
      <c r="J3871" s="2" t="str">
        <f t="shared" si="121"/>
        <v/>
      </c>
      <c r="K3871" s="2">
        <v>2002</v>
      </c>
      <c r="L3871" s="2" t="s">
        <v>21</v>
      </c>
    </row>
    <row r="3872" spans="1:12" x14ac:dyDescent="0.2">
      <c r="A3872" s="1" t="s">
        <v>223</v>
      </c>
      <c r="B3872" s="2" t="s">
        <v>229</v>
      </c>
      <c r="C3872" s="2" t="s">
        <v>24</v>
      </c>
      <c r="D3872" s="4">
        <v>48000000</v>
      </c>
      <c r="E3872" s="2" t="s">
        <v>144</v>
      </c>
      <c r="F3872" s="2">
        <v>68</v>
      </c>
      <c r="G3872" s="2">
        <v>32</v>
      </c>
      <c r="H3872" s="2" t="s">
        <v>19</v>
      </c>
      <c r="I3872" s="2">
        <f t="shared" si="120"/>
        <v>1</v>
      </c>
      <c r="J3872" s="2" t="str">
        <f t="shared" si="121"/>
        <v/>
      </c>
      <c r="K3872" s="2">
        <v>2014</v>
      </c>
      <c r="L3872" s="2" t="s">
        <v>21</v>
      </c>
    </row>
    <row r="3873" spans="1:12" x14ac:dyDescent="0.2">
      <c r="A3873" s="1" t="s">
        <v>91</v>
      </c>
      <c r="B3873" s="2" t="s">
        <v>2150</v>
      </c>
      <c r="C3873" s="2" t="s">
        <v>24</v>
      </c>
      <c r="D3873" s="4">
        <v>72000000</v>
      </c>
      <c r="E3873" s="2" t="s">
        <v>3438</v>
      </c>
      <c r="F3873" s="2">
        <v>68</v>
      </c>
      <c r="G3873" s="2">
        <v>32</v>
      </c>
      <c r="H3873" s="2" t="s">
        <v>19</v>
      </c>
      <c r="I3873" s="2">
        <f t="shared" si="120"/>
        <v>1</v>
      </c>
      <c r="J3873" s="2" t="str">
        <f t="shared" si="121"/>
        <v/>
      </c>
      <c r="K3873" s="2">
        <v>2012</v>
      </c>
      <c r="L3873" s="2" t="s">
        <v>21</v>
      </c>
    </row>
    <row r="3874" spans="1:12" x14ac:dyDescent="0.2">
      <c r="A3874" s="1" t="s">
        <v>91</v>
      </c>
      <c r="B3874" s="2" t="s">
        <v>4548</v>
      </c>
      <c r="C3874" s="2" t="s">
        <v>24</v>
      </c>
      <c r="D3874" s="4">
        <v>25000000</v>
      </c>
      <c r="E3874" s="2" t="s">
        <v>3438</v>
      </c>
      <c r="F3874" s="2">
        <v>68</v>
      </c>
      <c r="G3874" s="2">
        <v>32</v>
      </c>
      <c r="H3874" s="2" t="s">
        <v>19</v>
      </c>
      <c r="I3874" s="2">
        <f t="shared" si="120"/>
        <v>1</v>
      </c>
      <c r="J3874" s="2" t="str">
        <f t="shared" si="121"/>
        <v/>
      </c>
      <c r="K3874" s="2">
        <v>2005</v>
      </c>
      <c r="L3874" s="2" t="s">
        <v>77</v>
      </c>
    </row>
    <row r="3875" spans="1:12" x14ac:dyDescent="0.2">
      <c r="A3875" s="1" t="s">
        <v>52</v>
      </c>
      <c r="B3875" s="2" t="s">
        <v>3780</v>
      </c>
      <c r="C3875" s="2" t="s">
        <v>24</v>
      </c>
      <c r="D3875" s="2">
        <v>295000000</v>
      </c>
      <c r="E3875" s="2" t="s">
        <v>3438</v>
      </c>
      <c r="F3875" s="2">
        <v>68</v>
      </c>
      <c r="G3875" s="2">
        <v>32</v>
      </c>
      <c r="H3875" s="2" t="s">
        <v>19</v>
      </c>
      <c r="I3875" s="2">
        <f t="shared" si="120"/>
        <v>1</v>
      </c>
      <c r="J3875" s="2" t="str">
        <f t="shared" si="121"/>
        <v/>
      </c>
      <c r="K3875" s="2">
        <v>2018</v>
      </c>
      <c r="L3875" s="2" t="s">
        <v>49</v>
      </c>
    </row>
    <row r="3876" spans="1:12" x14ac:dyDescent="0.2">
      <c r="A3876" s="1" t="s">
        <v>108</v>
      </c>
      <c r="B3876" s="2" t="s">
        <v>4132</v>
      </c>
      <c r="C3876" s="2" t="s">
        <v>15</v>
      </c>
      <c r="D3876" s="2" t="s">
        <v>4625</v>
      </c>
      <c r="E3876" s="2" t="s">
        <v>3438</v>
      </c>
      <c r="F3876" s="2">
        <v>68</v>
      </c>
      <c r="G3876" s="2">
        <v>32</v>
      </c>
      <c r="H3876" s="2" t="s">
        <v>19</v>
      </c>
      <c r="I3876" s="2">
        <f t="shared" si="120"/>
        <v>1</v>
      </c>
      <c r="J3876" s="2" t="str">
        <f t="shared" si="121"/>
        <v/>
      </c>
      <c r="K3876" s="2">
        <v>2004</v>
      </c>
      <c r="L3876" s="2" t="s">
        <v>49</v>
      </c>
    </row>
    <row r="3877" spans="1:12" x14ac:dyDescent="0.2">
      <c r="A3877" s="1" t="s">
        <v>108</v>
      </c>
      <c r="B3877" s="2" t="s">
        <v>4323</v>
      </c>
      <c r="C3877" s="2" t="s">
        <v>24</v>
      </c>
      <c r="D3877" s="4">
        <v>11000000</v>
      </c>
      <c r="E3877" s="2" t="s">
        <v>3438</v>
      </c>
      <c r="F3877" s="2">
        <v>68</v>
      </c>
      <c r="G3877" s="2">
        <v>32</v>
      </c>
      <c r="H3877" s="2" t="s">
        <v>19</v>
      </c>
      <c r="I3877" s="2">
        <f t="shared" si="120"/>
        <v>1</v>
      </c>
      <c r="J3877" s="2" t="str">
        <f t="shared" si="121"/>
        <v/>
      </c>
      <c r="K3877" s="2">
        <v>2002</v>
      </c>
      <c r="L3877" s="2" t="s">
        <v>21</v>
      </c>
    </row>
    <row r="3878" spans="1:12" x14ac:dyDescent="0.2">
      <c r="A3878" s="1" t="s">
        <v>220</v>
      </c>
      <c r="B3878" s="2" t="s">
        <v>3459</v>
      </c>
      <c r="C3878" s="2" t="s">
        <v>24</v>
      </c>
      <c r="D3878" s="2">
        <v>2500000</v>
      </c>
      <c r="E3878" s="2" t="s">
        <v>3438</v>
      </c>
      <c r="F3878" s="2">
        <v>68</v>
      </c>
      <c r="G3878" s="2">
        <v>32</v>
      </c>
      <c r="H3878" s="2" t="s">
        <v>19</v>
      </c>
      <c r="I3878" s="2">
        <f t="shared" si="120"/>
        <v>1</v>
      </c>
      <c r="J3878" s="2" t="str">
        <f t="shared" si="121"/>
        <v/>
      </c>
      <c r="K3878" s="2">
        <v>2018</v>
      </c>
      <c r="L3878" s="2" t="s">
        <v>21</v>
      </c>
    </row>
    <row r="3879" spans="1:12" x14ac:dyDescent="0.2">
      <c r="A3879" s="1" t="s">
        <v>111</v>
      </c>
      <c r="B3879" s="2" t="s">
        <v>3776</v>
      </c>
      <c r="C3879" s="2" t="s">
        <v>24</v>
      </c>
      <c r="D3879" s="4">
        <v>57000000</v>
      </c>
      <c r="E3879" s="2" t="s">
        <v>3438</v>
      </c>
      <c r="F3879" s="2">
        <v>68</v>
      </c>
      <c r="G3879" s="2">
        <v>32</v>
      </c>
      <c r="H3879" s="2" t="s">
        <v>19</v>
      </c>
      <c r="I3879" s="2">
        <f t="shared" si="120"/>
        <v>1</v>
      </c>
      <c r="J3879" s="2" t="str">
        <f t="shared" si="121"/>
        <v/>
      </c>
      <c r="K3879" s="2">
        <v>1996</v>
      </c>
      <c r="L3879" s="2" t="s">
        <v>21</v>
      </c>
    </row>
    <row r="3880" spans="1:12" x14ac:dyDescent="0.2">
      <c r="A3880" s="1" t="s">
        <v>242</v>
      </c>
      <c r="B3880" s="2" t="s">
        <v>2168</v>
      </c>
      <c r="C3880" s="2" t="s">
        <v>15</v>
      </c>
      <c r="D3880" s="2" t="s">
        <v>2169</v>
      </c>
      <c r="E3880" s="2" t="s">
        <v>2120</v>
      </c>
      <c r="F3880" s="2">
        <v>68.010000000000005</v>
      </c>
      <c r="G3880" s="2">
        <v>31.99</v>
      </c>
      <c r="H3880" s="2" t="s">
        <v>19</v>
      </c>
      <c r="I3880" s="2">
        <f t="shared" si="120"/>
        <v>1</v>
      </c>
      <c r="J3880" s="2" t="str">
        <f t="shared" si="121"/>
        <v/>
      </c>
      <c r="K3880" s="2">
        <v>2011</v>
      </c>
      <c r="L3880" s="2" t="s">
        <v>36</v>
      </c>
    </row>
    <row r="3881" spans="1:12" x14ac:dyDescent="0.2">
      <c r="A3881" s="1" t="s">
        <v>339</v>
      </c>
      <c r="B3881" s="2" t="s">
        <v>4051</v>
      </c>
      <c r="C3881" s="2" t="s">
        <v>24</v>
      </c>
      <c r="D3881" s="4">
        <v>3100000</v>
      </c>
      <c r="E3881" s="2" t="s">
        <v>3438</v>
      </c>
      <c r="F3881" s="2">
        <v>68.010000000000005</v>
      </c>
      <c r="G3881" s="2">
        <v>31.99</v>
      </c>
      <c r="H3881" s="2" t="s">
        <v>19</v>
      </c>
      <c r="I3881" s="2">
        <f t="shared" si="120"/>
        <v>1</v>
      </c>
      <c r="J3881" s="2" t="str">
        <f t="shared" si="121"/>
        <v/>
      </c>
      <c r="K3881" s="2">
        <v>2015</v>
      </c>
      <c r="L3881" s="2" t="s">
        <v>36</v>
      </c>
    </row>
    <row r="3882" spans="1:12" x14ac:dyDescent="0.2">
      <c r="A3882" s="1" t="s">
        <v>83</v>
      </c>
      <c r="B3882" s="2" t="s">
        <v>84</v>
      </c>
      <c r="C3882" s="2" t="s">
        <v>24</v>
      </c>
      <c r="D3882" s="4">
        <v>248000000</v>
      </c>
      <c r="E3882" s="2" t="s">
        <v>144</v>
      </c>
      <c r="F3882" s="2">
        <v>68.02</v>
      </c>
      <c r="G3882" s="2">
        <v>31.98</v>
      </c>
      <c r="H3882" s="2" t="s">
        <v>19</v>
      </c>
      <c r="I3882" s="2">
        <f t="shared" si="120"/>
        <v>1</v>
      </c>
      <c r="J3882" s="2" t="str">
        <f t="shared" si="121"/>
        <v/>
      </c>
      <c r="K3882" s="2">
        <v>2011</v>
      </c>
      <c r="L3882" s="2" t="s">
        <v>36</v>
      </c>
    </row>
    <row r="3883" spans="1:12" x14ac:dyDescent="0.2">
      <c r="A3883" s="1" t="s">
        <v>45</v>
      </c>
      <c r="B3883" s="2" t="s">
        <v>2158</v>
      </c>
      <c r="C3883" s="2" t="s">
        <v>15</v>
      </c>
      <c r="D3883" s="2" t="s">
        <v>3613</v>
      </c>
      <c r="E3883" s="2" t="s">
        <v>3438</v>
      </c>
      <c r="F3883" s="2">
        <v>68.05</v>
      </c>
      <c r="G3883" s="2">
        <v>31.95</v>
      </c>
      <c r="H3883" s="2" t="s">
        <v>19</v>
      </c>
      <c r="I3883" s="2">
        <f t="shared" si="120"/>
        <v>1</v>
      </c>
      <c r="J3883" s="2" t="str">
        <f t="shared" si="121"/>
        <v/>
      </c>
      <c r="K3883" s="2">
        <v>2020</v>
      </c>
      <c r="L3883" s="2" t="s">
        <v>49</v>
      </c>
    </row>
    <row r="3884" spans="1:12" x14ac:dyDescent="0.2">
      <c r="A3884" s="1" t="s">
        <v>13</v>
      </c>
      <c r="B3884" s="2" t="s">
        <v>5727</v>
      </c>
      <c r="C3884" s="2" t="s">
        <v>24</v>
      </c>
      <c r="D3884" s="4">
        <v>82110000</v>
      </c>
      <c r="E3884" s="2" t="s">
        <v>5690</v>
      </c>
      <c r="F3884" s="2">
        <v>68.069999999999993</v>
      </c>
      <c r="G3884" s="2">
        <v>31.93</v>
      </c>
      <c r="H3884" s="2" t="s">
        <v>19</v>
      </c>
      <c r="I3884" s="2">
        <f t="shared" si="120"/>
        <v>1</v>
      </c>
      <c r="J3884" s="2" t="str">
        <f t="shared" si="121"/>
        <v/>
      </c>
      <c r="K3884" s="2">
        <v>2001</v>
      </c>
      <c r="L3884" s="2" t="s">
        <v>36</v>
      </c>
    </row>
    <row r="3885" spans="1:12" x14ac:dyDescent="0.2">
      <c r="A3885" s="1" t="s">
        <v>32</v>
      </c>
      <c r="B3885" s="2" t="s">
        <v>1024</v>
      </c>
      <c r="C3885" s="2" t="s">
        <v>15</v>
      </c>
      <c r="D3885" s="2" t="s">
        <v>2542</v>
      </c>
      <c r="E3885" s="2" t="s">
        <v>2175</v>
      </c>
      <c r="F3885" s="2">
        <v>68.069999999999993</v>
      </c>
      <c r="G3885" s="2">
        <v>31.93</v>
      </c>
      <c r="H3885" s="2" t="s">
        <v>19</v>
      </c>
      <c r="I3885" s="2">
        <f t="shared" si="120"/>
        <v>1</v>
      </c>
      <c r="J3885" s="2" t="str">
        <f t="shared" si="121"/>
        <v/>
      </c>
      <c r="K3885" s="2">
        <v>2018</v>
      </c>
      <c r="L3885" s="2" t="s">
        <v>21</v>
      </c>
    </row>
    <row r="3886" spans="1:12" x14ac:dyDescent="0.2">
      <c r="A3886" s="1" t="s">
        <v>108</v>
      </c>
      <c r="B3886" s="2" t="s">
        <v>147</v>
      </c>
      <c r="C3886" s="2" t="s">
        <v>15</v>
      </c>
      <c r="D3886" s="2" t="s">
        <v>2104</v>
      </c>
      <c r="E3886" s="2" t="s">
        <v>2105</v>
      </c>
      <c r="F3886" s="2">
        <v>68.069999999999993</v>
      </c>
      <c r="G3886" s="2">
        <v>31.93</v>
      </c>
      <c r="H3886" s="2" t="s">
        <v>19</v>
      </c>
      <c r="I3886" s="2">
        <f t="shared" si="120"/>
        <v>1</v>
      </c>
      <c r="J3886" s="2" t="str">
        <f t="shared" si="121"/>
        <v/>
      </c>
      <c r="K3886" s="2">
        <v>2020</v>
      </c>
      <c r="L3886" s="2" t="s">
        <v>21</v>
      </c>
    </row>
    <row r="3887" spans="1:12" x14ac:dyDescent="0.2">
      <c r="A3887" s="1" t="s">
        <v>242</v>
      </c>
      <c r="B3887" s="2" t="s">
        <v>714</v>
      </c>
      <c r="C3887" s="2" t="s">
        <v>15</v>
      </c>
      <c r="D3887" s="2" t="s">
        <v>1983</v>
      </c>
      <c r="E3887" s="2" t="s">
        <v>1978</v>
      </c>
      <c r="F3887" s="2">
        <v>68.08</v>
      </c>
      <c r="G3887" s="2">
        <v>31.92</v>
      </c>
      <c r="H3887" s="2" t="s">
        <v>19</v>
      </c>
      <c r="I3887" s="2">
        <f t="shared" si="120"/>
        <v>1</v>
      </c>
      <c r="J3887" s="2" t="str">
        <f t="shared" si="121"/>
        <v/>
      </c>
      <c r="K3887" s="2">
        <v>2020</v>
      </c>
      <c r="L3887" s="2" t="s">
        <v>49</v>
      </c>
    </row>
    <row r="3888" spans="1:12" x14ac:dyDescent="0.2">
      <c r="A3888" s="1" t="s">
        <v>66</v>
      </c>
      <c r="B3888" s="2" t="s">
        <v>1088</v>
      </c>
      <c r="C3888" s="2" t="s">
        <v>15</v>
      </c>
      <c r="D3888" s="2" t="s">
        <v>2967</v>
      </c>
      <c r="E3888" s="2" t="s">
        <v>2175</v>
      </c>
      <c r="F3888" s="2">
        <v>68.08</v>
      </c>
      <c r="G3888" s="2">
        <v>31.92</v>
      </c>
      <c r="H3888" s="2" t="s">
        <v>19</v>
      </c>
      <c r="I3888" s="2">
        <f t="shared" si="120"/>
        <v>1</v>
      </c>
      <c r="J3888" s="2" t="str">
        <f t="shared" si="121"/>
        <v/>
      </c>
      <c r="K3888" s="2">
        <v>2013</v>
      </c>
      <c r="L3888" s="2" t="s">
        <v>36</v>
      </c>
    </row>
    <row r="3889" spans="1:12" x14ac:dyDescent="0.2">
      <c r="A3889" s="1" t="s">
        <v>205</v>
      </c>
      <c r="B3889" s="2" t="s">
        <v>502</v>
      </c>
      <c r="C3889" s="2" t="s">
        <v>15</v>
      </c>
      <c r="D3889" s="2" t="s">
        <v>2968</v>
      </c>
      <c r="E3889" s="2" t="s">
        <v>2175</v>
      </c>
      <c r="F3889" s="2">
        <v>68.09</v>
      </c>
      <c r="G3889" s="2">
        <v>31.91</v>
      </c>
      <c r="H3889" s="2" t="s">
        <v>19</v>
      </c>
      <c r="I3889" s="2">
        <f t="shared" si="120"/>
        <v>1</v>
      </c>
      <c r="J3889" s="2" t="str">
        <f t="shared" si="121"/>
        <v/>
      </c>
      <c r="K3889" s="2">
        <v>2013</v>
      </c>
      <c r="L3889" s="2" t="s">
        <v>36</v>
      </c>
    </row>
    <row r="3890" spans="1:12" x14ac:dyDescent="0.2">
      <c r="A3890" s="1" t="s">
        <v>60</v>
      </c>
      <c r="B3890" s="2" t="s">
        <v>1587</v>
      </c>
      <c r="C3890" s="2" t="s">
        <v>24</v>
      </c>
      <c r="D3890" s="4">
        <v>24000000</v>
      </c>
      <c r="E3890" s="2" t="s">
        <v>3438</v>
      </c>
      <c r="F3890" s="2">
        <v>68.099999999999994</v>
      </c>
      <c r="G3890" s="2">
        <v>31.9</v>
      </c>
      <c r="H3890" s="2" t="s">
        <v>19</v>
      </c>
      <c r="I3890" s="2">
        <f t="shared" si="120"/>
        <v>1</v>
      </c>
      <c r="J3890" s="2" t="str">
        <f t="shared" si="121"/>
        <v/>
      </c>
      <c r="K3890" s="2">
        <v>2008</v>
      </c>
      <c r="L3890" s="2" t="s">
        <v>21</v>
      </c>
    </row>
    <row r="3891" spans="1:12" x14ac:dyDescent="0.2">
      <c r="A3891" s="1" t="s">
        <v>13</v>
      </c>
      <c r="B3891" s="2" t="s">
        <v>3269</v>
      </c>
      <c r="C3891" s="2" t="s">
        <v>24</v>
      </c>
      <c r="D3891" s="4">
        <v>385000000</v>
      </c>
      <c r="E3891" s="2" t="s">
        <v>3438</v>
      </c>
      <c r="F3891" s="2">
        <v>68.099999999999994</v>
      </c>
      <c r="G3891" s="2">
        <v>31.9</v>
      </c>
      <c r="H3891" s="2" t="s">
        <v>19</v>
      </c>
      <c r="I3891" s="2">
        <f t="shared" si="120"/>
        <v>1</v>
      </c>
      <c r="J3891" s="2" t="str">
        <f t="shared" si="121"/>
        <v/>
      </c>
      <c r="K3891" s="2">
        <v>2012</v>
      </c>
      <c r="L3891" s="2" t="s">
        <v>21</v>
      </c>
    </row>
    <row r="3892" spans="1:12" x14ac:dyDescent="0.2">
      <c r="A3892" s="1" t="s">
        <v>13</v>
      </c>
      <c r="B3892" s="2" t="s">
        <v>3460</v>
      </c>
      <c r="C3892" s="2" t="s">
        <v>24</v>
      </c>
      <c r="D3892" s="4">
        <v>3350000000</v>
      </c>
      <c r="E3892" s="2" t="s">
        <v>3438</v>
      </c>
      <c r="F3892" s="2">
        <v>68.099999999999994</v>
      </c>
      <c r="G3892" s="2">
        <v>31.9</v>
      </c>
      <c r="H3892" s="2" t="s">
        <v>19</v>
      </c>
      <c r="I3892" s="2">
        <f t="shared" si="120"/>
        <v>1</v>
      </c>
      <c r="J3892" s="2" t="str">
        <f t="shared" si="121"/>
        <v/>
      </c>
      <c r="K3892" s="2">
        <v>2002</v>
      </c>
      <c r="L3892" s="2" t="s">
        <v>21</v>
      </c>
    </row>
    <row r="3893" spans="1:12" x14ac:dyDescent="0.2">
      <c r="A3893" s="1" t="s">
        <v>248</v>
      </c>
      <c r="B3893" s="2" t="s">
        <v>2350</v>
      </c>
      <c r="C3893" s="2" t="s">
        <v>15</v>
      </c>
      <c r="D3893" s="2" t="s">
        <v>2945</v>
      </c>
      <c r="E3893" s="2" t="s">
        <v>2175</v>
      </c>
      <c r="F3893" s="2">
        <v>68.099999999999994</v>
      </c>
      <c r="G3893" s="2">
        <v>31.9</v>
      </c>
      <c r="H3893" s="2" t="s">
        <v>19</v>
      </c>
      <c r="I3893" s="2">
        <f t="shared" si="120"/>
        <v>1</v>
      </c>
      <c r="J3893" s="2" t="str">
        <f t="shared" si="121"/>
        <v/>
      </c>
      <c r="K3893" s="2">
        <v>2003</v>
      </c>
      <c r="L3893" s="2" t="s">
        <v>36</v>
      </c>
    </row>
    <row r="3894" spans="1:12" x14ac:dyDescent="0.2">
      <c r="A3894" s="1" t="s">
        <v>69</v>
      </c>
      <c r="B3894" s="2" t="s">
        <v>4415</v>
      </c>
      <c r="C3894" s="2" t="s">
        <v>24</v>
      </c>
      <c r="D3894" s="4">
        <v>20000000</v>
      </c>
      <c r="E3894" s="2" t="s">
        <v>3438</v>
      </c>
      <c r="F3894" s="2">
        <v>68.099999999999994</v>
      </c>
      <c r="G3894" s="2">
        <v>31.9</v>
      </c>
      <c r="H3894" s="2" t="s">
        <v>19</v>
      </c>
      <c r="I3894" s="2">
        <f t="shared" si="120"/>
        <v>1</v>
      </c>
      <c r="J3894" s="2" t="str">
        <f t="shared" si="121"/>
        <v/>
      </c>
      <c r="K3894" s="2">
        <v>2008</v>
      </c>
      <c r="L3894" s="2" t="s">
        <v>21</v>
      </c>
    </row>
    <row r="3895" spans="1:12" x14ac:dyDescent="0.2">
      <c r="A3895" s="1" t="s">
        <v>180</v>
      </c>
      <c r="B3895" s="2" t="s">
        <v>1676</v>
      </c>
      <c r="C3895" s="2" t="s">
        <v>42</v>
      </c>
      <c r="D3895" s="2" t="s">
        <v>1924</v>
      </c>
      <c r="E3895" s="2" t="s">
        <v>1811</v>
      </c>
      <c r="F3895" s="2">
        <v>68.099999999999994</v>
      </c>
      <c r="G3895" s="2">
        <v>31.9</v>
      </c>
      <c r="H3895" s="2" t="s">
        <v>19</v>
      </c>
      <c r="I3895" s="2">
        <f t="shared" si="120"/>
        <v>1</v>
      </c>
      <c r="J3895" s="2" t="str">
        <f t="shared" si="121"/>
        <v/>
      </c>
      <c r="K3895" s="2">
        <v>1998</v>
      </c>
      <c r="L3895" s="2" t="s">
        <v>49</v>
      </c>
    </row>
    <row r="3896" spans="1:12" x14ac:dyDescent="0.2">
      <c r="A3896" s="1" t="s">
        <v>672</v>
      </c>
      <c r="B3896" s="2" t="s">
        <v>4209</v>
      </c>
      <c r="C3896" s="2" t="s">
        <v>24</v>
      </c>
      <c r="D3896" s="4">
        <v>9991000</v>
      </c>
      <c r="E3896" s="2" t="s">
        <v>3438</v>
      </c>
      <c r="F3896" s="2">
        <v>68.099999999999994</v>
      </c>
      <c r="G3896" s="2">
        <v>31.9</v>
      </c>
      <c r="H3896" s="2" t="s">
        <v>19</v>
      </c>
      <c r="I3896" s="2">
        <f t="shared" si="120"/>
        <v>1</v>
      </c>
      <c r="J3896" s="2" t="str">
        <f t="shared" si="121"/>
        <v/>
      </c>
      <c r="K3896" s="2">
        <v>1998</v>
      </c>
      <c r="L3896" s="2" t="s">
        <v>49</v>
      </c>
    </row>
    <row r="3897" spans="1:12" x14ac:dyDescent="0.2">
      <c r="A3897" s="1" t="s">
        <v>111</v>
      </c>
      <c r="B3897" s="2" t="s">
        <v>1891</v>
      </c>
      <c r="C3897" s="2" t="s">
        <v>15</v>
      </c>
      <c r="D3897" s="2" t="s">
        <v>1892</v>
      </c>
      <c r="E3897" s="2" t="s">
        <v>1811</v>
      </c>
      <c r="F3897" s="2">
        <v>68.099999999999994</v>
      </c>
      <c r="G3897" s="2">
        <v>31.9</v>
      </c>
      <c r="H3897" s="2" t="s">
        <v>19</v>
      </c>
      <c r="I3897" s="2">
        <f t="shared" si="120"/>
        <v>1</v>
      </c>
      <c r="J3897" s="2" t="str">
        <f t="shared" si="121"/>
        <v/>
      </c>
      <c r="K3897" s="2">
        <v>2004</v>
      </c>
      <c r="L3897" s="2" t="s">
        <v>49</v>
      </c>
    </row>
    <row r="3898" spans="1:12" x14ac:dyDescent="0.2">
      <c r="A3898" s="1" t="s">
        <v>66</v>
      </c>
      <c r="B3898" s="2" t="s">
        <v>3495</v>
      </c>
      <c r="C3898" s="2" t="s">
        <v>24</v>
      </c>
      <c r="D3898" s="4">
        <v>121000000</v>
      </c>
      <c r="E3898" s="2" t="s">
        <v>3438</v>
      </c>
      <c r="F3898" s="2">
        <v>68.14</v>
      </c>
      <c r="G3898" s="2">
        <v>31.86</v>
      </c>
      <c r="H3898" s="2" t="s">
        <v>19</v>
      </c>
      <c r="I3898" s="2">
        <f t="shared" si="120"/>
        <v>1</v>
      </c>
      <c r="J3898" s="2" t="str">
        <f t="shared" si="121"/>
        <v/>
      </c>
      <c r="K3898" s="2">
        <v>2001</v>
      </c>
      <c r="L3898" s="2" t="s">
        <v>36</v>
      </c>
    </row>
    <row r="3899" spans="1:12" x14ac:dyDescent="0.2">
      <c r="A3899" s="1" t="s">
        <v>217</v>
      </c>
      <c r="B3899" s="2" t="s">
        <v>3732</v>
      </c>
      <c r="C3899" s="2" t="s">
        <v>24</v>
      </c>
      <c r="D3899" s="2">
        <v>172000000</v>
      </c>
      <c r="E3899" s="2" t="s">
        <v>3438</v>
      </c>
      <c r="F3899" s="2">
        <v>68.150000000000006</v>
      </c>
      <c r="G3899" s="2">
        <v>31.85</v>
      </c>
      <c r="H3899" s="2" t="s">
        <v>19</v>
      </c>
      <c r="I3899" s="2">
        <f t="shared" si="120"/>
        <v>1</v>
      </c>
      <c r="J3899" s="2" t="str">
        <f t="shared" si="121"/>
        <v/>
      </c>
      <c r="K3899" s="2">
        <v>2018</v>
      </c>
      <c r="L3899" s="2" t="s">
        <v>21</v>
      </c>
    </row>
    <row r="3900" spans="1:12" x14ac:dyDescent="0.2">
      <c r="A3900" s="1" t="s">
        <v>66</v>
      </c>
      <c r="B3900" s="2" t="s">
        <v>3447</v>
      </c>
      <c r="C3900" s="2" t="s">
        <v>24</v>
      </c>
      <c r="D3900" s="4">
        <v>160500000</v>
      </c>
      <c r="E3900" s="2" t="s">
        <v>3438</v>
      </c>
      <c r="F3900" s="2">
        <v>68.16</v>
      </c>
      <c r="G3900" s="2">
        <v>31.84</v>
      </c>
      <c r="H3900" s="2" t="s">
        <v>19</v>
      </c>
      <c r="I3900" s="2">
        <f t="shared" si="120"/>
        <v>1</v>
      </c>
      <c r="J3900" s="2" t="str">
        <f t="shared" si="121"/>
        <v/>
      </c>
      <c r="K3900" s="2">
        <v>2015</v>
      </c>
      <c r="L3900" s="2" t="s">
        <v>36</v>
      </c>
    </row>
    <row r="3901" spans="1:12" x14ac:dyDescent="0.2">
      <c r="A3901" s="1" t="s">
        <v>535</v>
      </c>
      <c r="B3901" s="2" t="s">
        <v>1530</v>
      </c>
      <c r="C3901" s="2" t="s">
        <v>15</v>
      </c>
      <c r="D3901" s="2" t="s">
        <v>1531</v>
      </c>
      <c r="E3901" s="2" t="s">
        <v>1474</v>
      </c>
      <c r="F3901" s="2">
        <v>68.180000000000007</v>
      </c>
      <c r="G3901" s="2">
        <v>31.82</v>
      </c>
      <c r="H3901" s="2" t="s">
        <v>19</v>
      </c>
      <c r="I3901" s="2">
        <f t="shared" si="120"/>
        <v>1</v>
      </c>
      <c r="J3901" s="2" t="str">
        <f t="shared" si="121"/>
        <v/>
      </c>
      <c r="K3901" s="2">
        <v>2005</v>
      </c>
      <c r="L3901" s="2" t="s">
        <v>36</v>
      </c>
    </row>
    <row r="3902" spans="1:12" x14ac:dyDescent="0.2">
      <c r="A3902" s="1" t="s">
        <v>205</v>
      </c>
      <c r="B3902" s="2" t="s">
        <v>662</v>
      </c>
      <c r="C3902" s="2" t="s">
        <v>1230</v>
      </c>
      <c r="D3902" s="2" t="s">
        <v>3414</v>
      </c>
      <c r="E3902" s="2" t="s">
        <v>3376</v>
      </c>
      <c r="F3902" s="2">
        <v>68.2</v>
      </c>
      <c r="G3902" s="2">
        <v>31.8</v>
      </c>
      <c r="H3902" s="2" t="s">
        <v>19</v>
      </c>
      <c r="I3902" s="2">
        <f t="shared" si="120"/>
        <v>1</v>
      </c>
      <c r="J3902" s="2" t="str">
        <f t="shared" si="121"/>
        <v/>
      </c>
      <c r="K3902" s="2">
        <v>1996</v>
      </c>
      <c r="L3902" s="2" t="s">
        <v>21</v>
      </c>
    </row>
    <row r="3903" spans="1:12" x14ac:dyDescent="0.2">
      <c r="A3903" s="1" t="s">
        <v>22</v>
      </c>
      <c r="B3903" s="2" t="s">
        <v>1606</v>
      </c>
      <c r="C3903" s="2" t="s">
        <v>15</v>
      </c>
      <c r="D3903" s="2" t="s">
        <v>1672</v>
      </c>
      <c r="E3903" s="2" t="s">
        <v>1625</v>
      </c>
      <c r="F3903" s="2">
        <v>68.2</v>
      </c>
      <c r="G3903" s="2">
        <v>31.8</v>
      </c>
      <c r="H3903" s="2" t="s">
        <v>19</v>
      </c>
      <c r="I3903" s="2">
        <f t="shared" si="120"/>
        <v>1</v>
      </c>
      <c r="J3903" s="2" t="str">
        <f t="shared" si="121"/>
        <v/>
      </c>
      <c r="K3903" s="2">
        <v>2002</v>
      </c>
      <c r="L3903" s="2" t="s">
        <v>21</v>
      </c>
    </row>
    <row r="3904" spans="1:12" x14ac:dyDescent="0.2">
      <c r="A3904" s="1" t="s">
        <v>22</v>
      </c>
      <c r="B3904" s="2" t="s">
        <v>3630</v>
      </c>
      <c r="C3904" s="2" t="s">
        <v>24</v>
      </c>
      <c r="D3904" s="4">
        <v>10000000</v>
      </c>
      <c r="E3904" s="2" t="s">
        <v>3438</v>
      </c>
      <c r="F3904" s="2">
        <v>68.2</v>
      </c>
      <c r="G3904" s="2">
        <v>31.8</v>
      </c>
      <c r="H3904" s="2" t="s">
        <v>19</v>
      </c>
      <c r="I3904" s="2">
        <f t="shared" si="120"/>
        <v>1</v>
      </c>
      <c r="J3904" s="2" t="str">
        <f t="shared" si="121"/>
        <v/>
      </c>
      <c r="K3904" s="2">
        <v>1998</v>
      </c>
      <c r="L3904" s="2" t="s">
        <v>49</v>
      </c>
    </row>
    <row r="3905" spans="1:12" x14ac:dyDescent="0.2">
      <c r="A3905" s="1" t="s">
        <v>217</v>
      </c>
      <c r="B3905" s="2" t="s">
        <v>538</v>
      </c>
      <c r="C3905" s="2" t="s">
        <v>15</v>
      </c>
      <c r="D3905" s="2" t="s">
        <v>795</v>
      </c>
      <c r="E3905" s="2" t="s">
        <v>395</v>
      </c>
      <c r="F3905" s="2">
        <v>68.2</v>
      </c>
      <c r="G3905" s="2">
        <v>31.8</v>
      </c>
      <c r="H3905" s="2" t="s">
        <v>19</v>
      </c>
      <c r="I3905" s="2">
        <f t="shared" si="120"/>
        <v>1</v>
      </c>
      <c r="J3905" s="2" t="str">
        <f t="shared" si="121"/>
        <v/>
      </c>
      <c r="K3905" s="2">
        <v>2010</v>
      </c>
      <c r="L3905" s="2" t="s">
        <v>21</v>
      </c>
    </row>
    <row r="3906" spans="1:12" x14ac:dyDescent="0.2">
      <c r="A3906" s="1" t="s">
        <v>91</v>
      </c>
      <c r="B3906" s="2" t="s">
        <v>4127</v>
      </c>
      <c r="C3906" s="2" t="s">
        <v>24</v>
      </c>
      <c r="D3906" s="4">
        <v>88000000</v>
      </c>
      <c r="E3906" s="2" t="s">
        <v>3438</v>
      </c>
      <c r="F3906" s="2">
        <v>68.2</v>
      </c>
      <c r="G3906" s="2">
        <v>31.8</v>
      </c>
      <c r="H3906" s="2" t="s">
        <v>19</v>
      </c>
      <c r="I3906" s="2">
        <f t="shared" ref="I3906:I3969" si="122" xml:space="preserve"> IF(H3906="Pass", 1, "")</f>
        <v>1</v>
      </c>
      <c r="J3906" s="2" t="str">
        <f t="shared" ref="J3906:J3969" si="123" xml:space="preserve"> IF(H3906="Fail", 1, "")</f>
        <v/>
      </c>
      <c r="K3906" s="2">
        <v>2001</v>
      </c>
      <c r="L3906" s="2" t="s">
        <v>36</v>
      </c>
    </row>
    <row r="3907" spans="1:12" x14ac:dyDescent="0.2">
      <c r="A3907" s="1" t="s">
        <v>108</v>
      </c>
      <c r="B3907" s="2" t="s">
        <v>129</v>
      </c>
      <c r="C3907" s="2" t="s">
        <v>15</v>
      </c>
      <c r="D3907" s="2" t="s">
        <v>2544</v>
      </c>
      <c r="E3907" s="2" t="s">
        <v>2175</v>
      </c>
      <c r="F3907" s="2">
        <v>68.2</v>
      </c>
      <c r="G3907" s="2">
        <v>31.8</v>
      </c>
      <c r="H3907" s="2" t="s">
        <v>19</v>
      </c>
      <c r="I3907" s="2">
        <f t="shared" si="122"/>
        <v>1</v>
      </c>
      <c r="J3907" s="2" t="str">
        <f t="shared" si="123"/>
        <v/>
      </c>
      <c r="K3907" s="2">
        <v>2018</v>
      </c>
      <c r="L3907" s="2" t="s">
        <v>21</v>
      </c>
    </row>
    <row r="3908" spans="1:12" x14ac:dyDescent="0.2">
      <c r="A3908" s="1" t="s">
        <v>108</v>
      </c>
      <c r="B3908" s="2" t="s">
        <v>3894</v>
      </c>
      <c r="C3908" s="2" t="s">
        <v>15</v>
      </c>
      <c r="D3908" s="2" t="s">
        <v>4045</v>
      </c>
      <c r="E3908" s="2" t="s">
        <v>3438</v>
      </c>
      <c r="F3908" s="2">
        <v>68.2</v>
      </c>
      <c r="G3908" s="2">
        <v>31.8</v>
      </c>
      <c r="H3908" s="2" t="s">
        <v>19</v>
      </c>
      <c r="I3908" s="2">
        <f t="shared" si="122"/>
        <v>1</v>
      </c>
      <c r="J3908" s="2" t="str">
        <f t="shared" si="123"/>
        <v/>
      </c>
      <c r="K3908" s="2">
        <v>2015</v>
      </c>
      <c r="L3908" s="2" t="s">
        <v>36</v>
      </c>
    </row>
    <row r="3909" spans="1:12" x14ac:dyDescent="0.2">
      <c r="A3909" s="1" t="s">
        <v>532</v>
      </c>
      <c r="B3909" s="2" t="s">
        <v>4448</v>
      </c>
      <c r="C3909" s="2" t="s">
        <v>24</v>
      </c>
      <c r="D3909" s="4">
        <v>6400000</v>
      </c>
      <c r="E3909" s="2" t="s">
        <v>3438</v>
      </c>
      <c r="F3909" s="2">
        <v>68.2</v>
      </c>
      <c r="G3909" s="2">
        <v>31.8</v>
      </c>
      <c r="H3909" s="2" t="s">
        <v>19</v>
      </c>
      <c r="I3909" s="2">
        <f t="shared" si="122"/>
        <v>1</v>
      </c>
      <c r="J3909" s="2" t="str">
        <f t="shared" si="123"/>
        <v/>
      </c>
      <c r="K3909" s="2">
        <v>2008</v>
      </c>
      <c r="L3909" s="2" t="s">
        <v>49</v>
      </c>
    </row>
    <row r="3910" spans="1:12" x14ac:dyDescent="0.2">
      <c r="A3910" s="1" t="s">
        <v>111</v>
      </c>
      <c r="B3910" s="2" t="s">
        <v>3464</v>
      </c>
      <c r="C3910" s="2" t="s">
        <v>24</v>
      </c>
      <c r="D3910" s="4">
        <v>35000000</v>
      </c>
      <c r="E3910" s="2" t="s">
        <v>3438</v>
      </c>
      <c r="F3910" s="2">
        <v>68.2</v>
      </c>
      <c r="G3910" s="2">
        <v>31.8</v>
      </c>
      <c r="H3910" s="2" t="s">
        <v>19</v>
      </c>
      <c r="I3910" s="2">
        <f t="shared" si="122"/>
        <v>1</v>
      </c>
      <c r="J3910" s="2" t="str">
        <f t="shared" si="123"/>
        <v/>
      </c>
      <c r="K3910" s="2">
        <v>2014</v>
      </c>
      <c r="L3910" s="2" t="s">
        <v>21</v>
      </c>
    </row>
    <row r="3911" spans="1:12" x14ac:dyDescent="0.2">
      <c r="A3911" s="1" t="s">
        <v>177</v>
      </c>
      <c r="B3911" s="2" t="s">
        <v>3513</v>
      </c>
      <c r="C3911" s="2" t="s">
        <v>24</v>
      </c>
      <c r="D3911" s="2">
        <v>18000000</v>
      </c>
      <c r="E3911" s="2" t="s">
        <v>3438</v>
      </c>
      <c r="F3911" s="2">
        <v>68.209999999999994</v>
      </c>
      <c r="G3911" s="2">
        <v>31.79</v>
      </c>
      <c r="H3911" s="2" t="s">
        <v>19</v>
      </c>
      <c r="I3911" s="2">
        <f t="shared" si="122"/>
        <v>1</v>
      </c>
      <c r="J3911" s="2" t="str">
        <f t="shared" si="123"/>
        <v/>
      </c>
      <c r="K3911" s="2">
        <v>2018</v>
      </c>
      <c r="L3911" s="2" t="s">
        <v>21</v>
      </c>
    </row>
    <row r="3912" spans="1:12" x14ac:dyDescent="0.2">
      <c r="A3912" s="1" t="s">
        <v>108</v>
      </c>
      <c r="B3912" s="2" t="s">
        <v>147</v>
      </c>
      <c r="C3912" s="2" t="s">
        <v>15</v>
      </c>
      <c r="D3912" s="2" t="s">
        <v>2814</v>
      </c>
      <c r="E3912" s="2" t="s">
        <v>2175</v>
      </c>
      <c r="F3912" s="2">
        <v>68.209999999999994</v>
      </c>
      <c r="G3912" s="2">
        <v>31.79</v>
      </c>
      <c r="H3912" s="2" t="s">
        <v>19</v>
      </c>
      <c r="I3912" s="2">
        <f t="shared" si="122"/>
        <v>1</v>
      </c>
      <c r="J3912" s="2" t="str">
        <f t="shared" si="123"/>
        <v/>
      </c>
      <c r="K3912" s="2">
        <v>2016</v>
      </c>
      <c r="L3912" s="2" t="s">
        <v>21</v>
      </c>
    </row>
    <row r="3913" spans="1:12" x14ac:dyDescent="0.2">
      <c r="A3913" s="1" t="s">
        <v>141</v>
      </c>
      <c r="B3913" s="2" t="s">
        <v>5008</v>
      </c>
      <c r="C3913" s="2" t="s">
        <v>15</v>
      </c>
      <c r="D3913" s="2" t="s">
        <v>5009</v>
      </c>
      <c r="E3913" s="2" t="s">
        <v>4991</v>
      </c>
      <c r="F3913" s="2">
        <v>68.25</v>
      </c>
      <c r="G3913" s="2">
        <v>31.75</v>
      </c>
      <c r="H3913" s="2" t="s">
        <v>19</v>
      </c>
      <c r="I3913" s="2">
        <f t="shared" si="122"/>
        <v>1</v>
      </c>
      <c r="J3913" s="2" t="str">
        <f t="shared" si="123"/>
        <v/>
      </c>
      <c r="K3913" s="2">
        <v>2021</v>
      </c>
      <c r="L3913" s="2" t="s">
        <v>36</v>
      </c>
    </row>
    <row r="3914" spans="1:12" x14ac:dyDescent="0.2">
      <c r="A3914" s="1" t="s">
        <v>13</v>
      </c>
      <c r="B3914" s="2" t="s">
        <v>131</v>
      </c>
      <c r="C3914" s="2" t="s">
        <v>15</v>
      </c>
      <c r="D3914" s="2" t="s">
        <v>2771</v>
      </c>
      <c r="E3914" s="2" t="s">
        <v>2175</v>
      </c>
      <c r="F3914" s="2">
        <v>68.25</v>
      </c>
      <c r="G3914" s="2">
        <v>31.75</v>
      </c>
      <c r="H3914" s="2" t="s">
        <v>19</v>
      </c>
      <c r="I3914" s="2">
        <f t="shared" si="122"/>
        <v>1</v>
      </c>
      <c r="J3914" s="2" t="str">
        <f t="shared" si="123"/>
        <v/>
      </c>
      <c r="K3914" s="2">
        <v>2016</v>
      </c>
      <c r="L3914" s="2" t="s">
        <v>21</v>
      </c>
    </row>
    <row r="3915" spans="1:12" x14ac:dyDescent="0.2">
      <c r="A3915" s="1" t="s">
        <v>363</v>
      </c>
      <c r="B3915" s="2" t="s">
        <v>2355</v>
      </c>
      <c r="C3915" s="2" t="s">
        <v>15</v>
      </c>
      <c r="D3915" s="2" t="s">
        <v>2882</v>
      </c>
      <c r="E3915" s="2" t="s">
        <v>2175</v>
      </c>
      <c r="F3915" s="2">
        <v>68.260000000000005</v>
      </c>
      <c r="G3915" s="2">
        <v>31.74</v>
      </c>
      <c r="H3915" s="2" t="s">
        <v>19</v>
      </c>
      <c r="I3915" s="2">
        <f t="shared" si="122"/>
        <v>1</v>
      </c>
      <c r="J3915" s="2" t="str">
        <f t="shared" si="123"/>
        <v/>
      </c>
      <c r="K3915" s="2">
        <v>2016</v>
      </c>
      <c r="L3915" s="2" t="s">
        <v>21</v>
      </c>
    </row>
    <row r="3916" spans="1:12" x14ac:dyDescent="0.2">
      <c r="A3916" s="1" t="s">
        <v>205</v>
      </c>
      <c r="B3916" s="2" t="s">
        <v>662</v>
      </c>
      <c r="C3916" s="2" t="s">
        <v>15</v>
      </c>
      <c r="D3916" s="2" t="s">
        <v>2786</v>
      </c>
      <c r="E3916" s="2" t="s">
        <v>2175</v>
      </c>
      <c r="F3916" s="2">
        <v>68.27</v>
      </c>
      <c r="G3916" s="2">
        <v>31.73</v>
      </c>
      <c r="H3916" s="2" t="s">
        <v>19</v>
      </c>
      <c r="I3916" s="2">
        <f t="shared" si="122"/>
        <v>1</v>
      </c>
      <c r="J3916" s="2" t="str">
        <f t="shared" si="123"/>
        <v/>
      </c>
      <c r="K3916" s="2">
        <v>2016</v>
      </c>
      <c r="L3916" s="2" t="s">
        <v>21</v>
      </c>
    </row>
    <row r="3917" spans="1:12" x14ac:dyDescent="0.2">
      <c r="A3917" s="1" t="s">
        <v>374</v>
      </c>
      <c r="B3917" s="2" t="s">
        <v>679</v>
      </c>
      <c r="C3917" s="2" t="s">
        <v>15</v>
      </c>
      <c r="D3917" s="2" t="s">
        <v>5209</v>
      </c>
      <c r="E3917" s="2" t="s">
        <v>4991</v>
      </c>
      <c r="F3917" s="2">
        <v>68.28</v>
      </c>
      <c r="G3917" s="2">
        <v>31.72</v>
      </c>
      <c r="H3917" s="2" t="s">
        <v>19</v>
      </c>
      <c r="I3917" s="2">
        <f t="shared" si="122"/>
        <v>1</v>
      </c>
      <c r="J3917" s="2" t="str">
        <f t="shared" si="123"/>
        <v/>
      </c>
      <c r="K3917" s="2">
        <v>2017</v>
      </c>
      <c r="L3917" s="2" t="s">
        <v>36</v>
      </c>
    </row>
    <row r="3918" spans="1:12" x14ac:dyDescent="0.2">
      <c r="A3918" s="1" t="s">
        <v>242</v>
      </c>
      <c r="B3918" s="2" t="s">
        <v>646</v>
      </c>
      <c r="C3918" s="2" t="s">
        <v>15</v>
      </c>
      <c r="D3918" s="2" t="s">
        <v>647</v>
      </c>
      <c r="E3918" s="2" t="s">
        <v>395</v>
      </c>
      <c r="F3918" s="2">
        <v>68.3</v>
      </c>
      <c r="G3918" s="2">
        <v>31.7</v>
      </c>
      <c r="H3918" s="2" t="s">
        <v>19</v>
      </c>
      <c r="I3918" s="2">
        <f t="shared" si="122"/>
        <v>1</v>
      </c>
      <c r="J3918" s="2" t="str">
        <f t="shared" si="123"/>
        <v/>
      </c>
      <c r="K3918" s="2">
        <v>2012</v>
      </c>
      <c r="L3918" s="2" t="s">
        <v>21</v>
      </c>
    </row>
    <row r="3919" spans="1:12" x14ac:dyDescent="0.2">
      <c r="A3919" s="1" t="s">
        <v>242</v>
      </c>
      <c r="B3919" s="2" t="s">
        <v>243</v>
      </c>
      <c r="C3919" s="2" t="s">
        <v>24</v>
      </c>
      <c r="D3919" s="4">
        <v>7200000</v>
      </c>
      <c r="E3919" s="2" t="s">
        <v>1811</v>
      </c>
      <c r="F3919" s="2">
        <v>68.3</v>
      </c>
      <c r="G3919" s="2">
        <v>31.7</v>
      </c>
      <c r="H3919" s="2" t="s">
        <v>19</v>
      </c>
      <c r="I3919" s="2">
        <f t="shared" si="122"/>
        <v>1</v>
      </c>
      <c r="J3919" s="2" t="str">
        <f t="shared" si="123"/>
        <v/>
      </c>
      <c r="K3919" s="2">
        <v>2002</v>
      </c>
      <c r="L3919" s="2" t="s">
        <v>21</v>
      </c>
    </row>
    <row r="3920" spans="1:12" x14ac:dyDescent="0.2">
      <c r="A3920" s="1" t="s">
        <v>13</v>
      </c>
      <c r="B3920" s="2" t="s">
        <v>780</v>
      </c>
      <c r="C3920" s="2" t="s">
        <v>15</v>
      </c>
      <c r="D3920" s="2" t="s">
        <v>781</v>
      </c>
      <c r="E3920" s="2" t="s">
        <v>395</v>
      </c>
      <c r="F3920" s="2">
        <v>68.3</v>
      </c>
      <c r="G3920" s="2">
        <v>31.7</v>
      </c>
      <c r="H3920" s="2" t="s">
        <v>19</v>
      </c>
      <c r="I3920" s="2">
        <f t="shared" si="122"/>
        <v>1</v>
      </c>
      <c r="J3920" s="2" t="str">
        <f t="shared" si="123"/>
        <v/>
      </c>
      <c r="K3920" s="2">
        <v>2010</v>
      </c>
      <c r="L3920" s="2" t="s">
        <v>21</v>
      </c>
    </row>
    <row r="3921" spans="1:12" x14ac:dyDescent="0.2">
      <c r="A3921" s="1" t="s">
        <v>13</v>
      </c>
      <c r="B3921" s="2" t="s">
        <v>891</v>
      </c>
      <c r="C3921" s="2" t="s">
        <v>42</v>
      </c>
      <c r="D3921" s="2" t="s">
        <v>892</v>
      </c>
      <c r="E3921" s="2" t="s">
        <v>395</v>
      </c>
      <c r="F3921" s="2">
        <v>68.3</v>
      </c>
      <c r="G3921" s="2">
        <v>31.7</v>
      </c>
      <c r="H3921" s="2" t="s">
        <v>19</v>
      </c>
      <c r="I3921" s="2">
        <f t="shared" si="122"/>
        <v>1</v>
      </c>
      <c r="J3921" s="2" t="str">
        <f t="shared" si="123"/>
        <v/>
      </c>
      <c r="K3921" s="2">
        <v>2008</v>
      </c>
      <c r="L3921" s="2" t="s">
        <v>21</v>
      </c>
    </row>
    <row r="3922" spans="1:12" x14ac:dyDescent="0.2">
      <c r="A3922" s="1" t="s">
        <v>13</v>
      </c>
      <c r="B3922" s="2" t="s">
        <v>5746</v>
      </c>
      <c r="C3922" s="2" t="s">
        <v>24</v>
      </c>
      <c r="D3922" s="4">
        <v>350000000</v>
      </c>
      <c r="E3922" s="2" t="s">
        <v>5690</v>
      </c>
      <c r="F3922" s="2">
        <v>68.3</v>
      </c>
      <c r="G3922" s="2">
        <v>31.7</v>
      </c>
      <c r="H3922" s="2" t="s">
        <v>19</v>
      </c>
      <c r="I3922" s="2">
        <f t="shared" si="122"/>
        <v>1</v>
      </c>
      <c r="J3922" s="2" t="str">
        <f t="shared" si="123"/>
        <v/>
      </c>
      <c r="K3922" s="2">
        <v>2012</v>
      </c>
      <c r="L3922" s="2" t="s">
        <v>21</v>
      </c>
    </row>
    <row r="3923" spans="1:12" x14ac:dyDescent="0.2">
      <c r="A3923" s="1" t="s">
        <v>66</v>
      </c>
      <c r="B3923" s="2" t="s">
        <v>5362</v>
      </c>
      <c r="C3923" s="2" t="s">
        <v>15</v>
      </c>
      <c r="D3923" s="2" t="s">
        <v>5355</v>
      </c>
      <c r="E3923" s="2" t="s">
        <v>4991</v>
      </c>
      <c r="F3923" s="2">
        <v>68.3</v>
      </c>
      <c r="G3923" s="2">
        <v>31.7</v>
      </c>
      <c r="H3923" s="2" t="s">
        <v>19</v>
      </c>
      <c r="I3923" s="2">
        <f t="shared" si="122"/>
        <v>1</v>
      </c>
      <c r="J3923" s="2" t="str">
        <f t="shared" si="123"/>
        <v/>
      </c>
      <c r="K3923" s="2">
        <v>2010</v>
      </c>
      <c r="L3923" s="2" t="s">
        <v>21</v>
      </c>
    </row>
    <row r="3924" spans="1:12" x14ac:dyDescent="0.2">
      <c r="A3924" s="1" t="s">
        <v>374</v>
      </c>
      <c r="B3924" s="2" t="s">
        <v>3830</v>
      </c>
      <c r="C3924" s="2" t="s">
        <v>24</v>
      </c>
      <c r="D3924" s="4">
        <v>20750000</v>
      </c>
      <c r="E3924" s="2" t="s">
        <v>3438</v>
      </c>
      <c r="F3924" s="2">
        <v>68.3</v>
      </c>
      <c r="G3924" s="2">
        <v>31.7</v>
      </c>
      <c r="H3924" s="2" t="s">
        <v>19</v>
      </c>
      <c r="I3924" s="2">
        <f t="shared" si="122"/>
        <v>1</v>
      </c>
      <c r="J3924" s="2" t="str">
        <f t="shared" si="123"/>
        <v/>
      </c>
      <c r="K3924" s="2">
        <v>2002</v>
      </c>
      <c r="L3924" s="2" t="s">
        <v>21</v>
      </c>
    </row>
    <row r="3925" spans="1:12" x14ac:dyDescent="0.2">
      <c r="A3925" s="1" t="s">
        <v>363</v>
      </c>
      <c r="B3925" s="2" t="s">
        <v>403</v>
      </c>
      <c r="C3925" s="2" t="s">
        <v>15</v>
      </c>
      <c r="D3925" s="2" t="s">
        <v>824</v>
      </c>
      <c r="E3925" s="2" t="s">
        <v>395</v>
      </c>
      <c r="F3925" s="2">
        <v>68.3</v>
      </c>
      <c r="G3925" s="2">
        <v>31.7</v>
      </c>
      <c r="H3925" s="2" t="s">
        <v>19</v>
      </c>
      <c r="I3925" s="2">
        <f t="shared" si="122"/>
        <v>1</v>
      </c>
      <c r="J3925" s="2" t="str">
        <f t="shared" si="123"/>
        <v/>
      </c>
      <c r="K3925" s="2">
        <v>2008</v>
      </c>
      <c r="L3925" s="2" t="s">
        <v>21</v>
      </c>
    </row>
    <row r="3926" spans="1:12" x14ac:dyDescent="0.2">
      <c r="A3926" s="1" t="s">
        <v>363</v>
      </c>
      <c r="B3926" s="2" t="s">
        <v>3856</v>
      </c>
      <c r="C3926" s="2" t="s">
        <v>24</v>
      </c>
      <c r="D3926" s="4">
        <v>175000000</v>
      </c>
      <c r="E3926" s="2" t="s">
        <v>3438</v>
      </c>
      <c r="F3926" s="2">
        <v>68.3</v>
      </c>
      <c r="G3926" s="2">
        <v>31.7</v>
      </c>
      <c r="H3926" s="2" t="s">
        <v>19</v>
      </c>
      <c r="I3926" s="2">
        <f t="shared" si="122"/>
        <v>1</v>
      </c>
      <c r="J3926" s="2" t="str">
        <f t="shared" si="123"/>
        <v/>
      </c>
      <c r="K3926" s="2">
        <v>2001</v>
      </c>
      <c r="L3926" s="2" t="s">
        <v>36</v>
      </c>
    </row>
    <row r="3927" spans="1:12" x14ac:dyDescent="0.2">
      <c r="A3927" s="1" t="s">
        <v>293</v>
      </c>
      <c r="B3927" s="2" t="s">
        <v>753</v>
      </c>
      <c r="C3927" s="2" t="s">
        <v>15</v>
      </c>
      <c r="D3927" s="2" t="s">
        <v>1218</v>
      </c>
      <c r="E3927" s="2" t="s">
        <v>395</v>
      </c>
      <c r="F3927" s="2">
        <v>68.3</v>
      </c>
      <c r="G3927" s="2">
        <v>31.7</v>
      </c>
      <c r="H3927" s="2" t="s">
        <v>19</v>
      </c>
      <c r="I3927" s="2">
        <f t="shared" si="122"/>
        <v>1</v>
      </c>
      <c r="J3927" s="2" t="str">
        <f t="shared" si="123"/>
        <v/>
      </c>
      <c r="K3927" s="2">
        <v>2002</v>
      </c>
      <c r="L3927" s="2" t="s">
        <v>49</v>
      </c>
    </row>
    <row r="3928" spans="1:12" x14ac:dyDescent="0.2">
      <c r="A3928" s="1" t="s">
        <v>223</v>
      </c>
      <c r="B3928" s="2" t="s">
        <v>606</v>
      </c>
      <c r="C3928" s="2" t="s">
        <v>24</v>
      </c>
      <c r="D3928" s="4">
        <v>38000000</v>
      </c>
      <c r="E3928" s="2" t="s">
        <v>3438</v>
      </c>
      <c r="F3928" s="2">
        <v>68.3</v>
      </c>
      <c r="G3928" s="2">
        <v>31.7</v>
      </c>
      <c r="H3928" s="2" t="s">
        <v>19</v>
      </c>
      <c r="I3928" s="2">
        <f t="shared" si="122"/>
        <v>1</v>
      </c>
      <c r="J3928" s="2" t="str">
        <f t="shared" si="123"/>
        <v/>
      </c>
      <c r="K3928" s="2">
        <v>1998</v>
      </c>
      <c r="L3928" s="2" t="s">
        <v>49</v>
      </c>
    </row>
    <row r="3929" spans="1:12" x14ac:dyDescent="0.2">
      <c r="A3929" s="1" t="s">
        <v>91</v>
      </c>
      <c r="B3929" s="2" t="s">
        <v>2150</v>
      </c>
      <c r="C3929" s="2" t="s">
        <v>15</v>
      </c>
      <c r="D3929" s="2" t="s">
        <v>4055</v>
      </c>
      <c r="E3929" s="2" t="s">
        <v>3438</v>
      </c>
      <c r="F3929" s="2">
        <v>68.3</v>
      </c>
      <c r="G3929" s="2">
        <v>31.7</v>
      </c>
      <c r="H3929" s="2" t="s">
        <v>19</v>
      </c>
      <c r="I3929" s="2">
        <f t="shared" si="122"/>
        <v>1</v>
      </c>
      <c r="J3929" s="2" t="str">
        <f t="shared" si="123"/>
        <v/>
      </c>
      <c r="K3929" s="2">
        <v>2015</v>
      </c>
      <c r="L3929" s="2" t="s">
        <v>36</v>
      </c>
    </row>
    <row r="3930" spans="1:12" x14ac:dyDescent="0.2">
      <c r="A3930" s="1" t="s">
        <v>52</v>
      </c>
      <c r="B3930" s="2" t="s">
        <v>1223</v>
      </c>
      <c r="C3930" s="2" t="s">
        <v>15</v>
      </c>
      <c r="D3930" s="2" t="s">
        <v>3205</v>
      </c>
      <c r="E3930" s="2" t="s">
        <v>2175</v>
      </c>
      <c r="F3930" s="2">
        <v>68.3</v>
      </c>
      <c r="G3930" s="2">
        <v>31.7</v>
      </c>
      <c r="H3930" s="2" t="s">
        <v>19</v>
      </c>
      <c r="I3930" s="2">
        <f t="shared" si="122"/>
        <v>1</v>
      </c>
      <c r="J3930" s="2" t="str">
        <f t="shared" si="123"/>
        <v/>
      </c>
      <c r="K3930" s="2">
        <v>1990</v>
      </c>
      <c r="L3930" s="2" t="s">
        <v>21</v>
      </c>
    </row>
    <row r="3931" spans="1:12" x14ac:dyDescent="0.2">
      <c r="A3931" s="1" t="s">
        <v>108</v>
      </c>
      <c r="B3931" s="2" t="s">
        <v>4132</v>
      </c>
      <c r="C3931" s="2" t="s">
        <v>24</v>
      </c>
      <c r="D3931" s="4">
        <v>21000000</v>
      </c>
      <c r="E3931" s="2" t="s">
        <v>3438</v>
      </c>
      <c r="F3931" s="2">
        <v>68.3</v>
      </c>
      <c r="G3931" s="2">
        <v>31.7</v>
      </c>
      <c r="H3931" s="2" t="s">
        <v>19</v>
      </c>
      <c r="I3931" s="2">
        <f t="shared" si="122"/>
        <v>1</v>
      </c>
      <c r="J3931" s="2" t="str">
        <f t="shared" si="123"/>
        <v/>
      </c>
      <c r="K3931" s="2">
        <v>2014</v>
      </c>
      <c r="L3931" s="2" t="s">
        <v>49</v>
      </c>
    </row>
    <row r="3932" spans="1:12" x14ac:dyDescent="0.2">
      <c r="A3932" s="1" t="s">
        <v>535</v>
      </c>
      <c r="B3932" s="2" t="s">
        <v>5226</v>
      </c>
      <c r="C3932" s="2" t="s">
        <v>24</v>
      </c>
      <c r="D3932" s="4">
        <v>4000000</v>
      </c>
      <c r="E3932" s="2" t="s">
        <v>4991</v>
      </c>
      <c r="F3932" s="2">
        <v>68.31</v>
      </c>
      <c r="G3932" s="2">
        <v>31.69</v>
      </c>
      <c r="H3932" s="2" t="s">
        <v>19</v>
      </c>
      <c r="I3932" s="2">
        <f t="shared" si="122"/>
        <v>1</v>
      </c>
      <c r="J3932" s="2" t="str">
        <f t="shared" si="123"/>
        <v/>
      </c>
      <c r="K3932" s="2">
        <v>2016</v>
      </c>
      <c r="L3932" s="2" t="s">
        <v>21</v>
      </c>
    </row>
    <row r="3933" spans="1:12" x14ac:dyDescent="0.2">
      <c r="A3933" s="1" t="s">
        <v>116</v>
      </c>
      <c r="B3933" s="2" t="s">
        <v>5114</v>
      </c>
      <c r="C3933" s="2" t="s">
        <v>15</v>
      </c>
      <c r="D3933" s="2" t="s">
        <v>5115</v>
      </c>
      <c r="E3933" s="2" t="s">
        <v>4991</v>
      </c>
      <c r="F3933" s="2">
        <v>68.319999999999993</v>
      </c>
      <c r="G3933" s="2">
        <v>31.68</v>
      </c>
      <c r="H3933" s="2" t="s">
        <v>19</v>
      </c>
      <c r="I3933" s="2">
        <f t="shared" si="122"/>
        <v>1</v>
      </c>
      <c r="J3933" s="2" t="str">
        <f t="shared" si="123"/>
        <v/>
      </c>
      <c r="K3933" s="2">
        <v>2019</v>
      </c>
      <c r="L3933" s="2" t="s">
        <v>36</v>
      </c>
    </row>
    <row r="3934" spans="1:12" x14ac:dyDescent="0.2">
      <c r="A3934" s="1" t="s">
        <v>308</v>
      </c>
      <c r="B3934" s="2" t="s">
        <v>918</v>
      </c>
      <c r="C3934" s="2" t="s">
        <v>15</v>
      </c>
      <c r="D3934" s="2" t="s">
        <v>2728</v>
      </c>
      <c r="E3934" s="2" t="s">
        <v>2175</v>
      </c>
      <c r="F3934" s="2">
        <v>68.33</v>
      </c>
      <c r="G3934" s="2">
        <v>31.67</v>
      </c>
      <c r="H3934" s="2" t="s">
        <v>19</v>
      </c>
      <c r="I3934" s="2">
        <f t="shared" si="122"/>
        <v>1</v>
      </c>
      <c r="J3934" s="2" t="str">
        <f t="shared" si="123"/>
        <v/>
      </c>
      <c r="K3934" s="2">
        <v>2017</v>
      </c>
      <c r="L3934" s="2" t="s">
        <v>36</v>
      </c>
    </row>
    <row r="3935" spans="1:12" x14ac:dyDescent="0.2">
      <c r="A3935" s="1" t="s">
        <v>217</v>
      </c>
      <c r="B3935" s="2" t="s">
        <v>3723</v>
      </c>
      <c r="C3935" s="2" t="s">
        <v>24</v>
      </c>
      <c r="D3935" s="8">
        <v>46200000</v>
      </c>
      <c r="E3935" s="2" t="s">
        <v>3438</v>
      </c>
      <c r="F3935" s="2">
        <v>68.349999999999994</v>
      </c>
      <c r="G3935" s="2">
        <v>31.65</v>
      </c>
      <c r="H3935" s="2" t="s">
        <v>19</v>
      </c>
      <c r="I3935" s="2">
        <f t="shared" si="122"/>
        <v>1</v>
      </c>
      <c r="J3935" s="2" t="str">
        <f t="shared" si="123"/>
        <v/>
      </c>
      <c r="K3935" s="2">
        <v>2018</v>
      </c>
      <c r="L3935" s="2" t="s">
        <v>21</v>
      </c>
    </row>
    <row r="3936" spans="1:12" x14ac:dyDescent="0.2">
      <c r="A3936" s="1" t="s">
        <v>205</v>
      </c>
      <c r="B3936" s="2" t="s">
        <v>643</v>
      </c>
      <c r="C3936" s="2" t="s">
        <v>15</v>
      </c>
      <c r="D3936" s="2" t="s">
        <v>4149</v>
      </c>
      <c r="E3936" s="2" t="s">
        <v>3438</v>
      </c>
      <c r="F3936" s="2">
        <v>68.36</v>
      </c>
      <c r="G3936" s="2">
        <v>31.64</v>
      </c>
      <c r="H3936" s="2" t="s">
        <v>19</v>
      </c>
      <c r="I3936" s="2">
        <f t="shared" si="122"/>
        <v>1</v>
      </c>
      <c r="J3936" s="2" t="str">
        <f t="shared" si="123"/>
        <v/>
      </c>
      <c r="K3936" s="2">
        <v>2013</v>
      </c>
      <c r="L3936" s="2" t="s">
        <v>36</v>
      </c>
    </row>
    <row r="3937" spans="1:12" x14ac:dyDescent="0.2">
      <c r="A3937" s="1" t="s">
        <v>66</v>
      </c>
      <c r="B3937" s="2" t="s">
        <v>3445</v>
      </c>
      <c r="C3937" s="2" t="s">
        <v>15</v>
      </c>
      <c r="D3937" s="2" t="s">
        <v>3446</v>
      </c>
      <c r="E3937" s="2" t="s">
        <v>3438</v>
      </c>
      <c r="F3937" s="2">
        <v>68.37</v>
      </c>
      <c r="G3937" s="2">
        <v>31.63</v>
      </c>
      <c r="H3937" s="2" t="s">
        <v>19</v>
      </c>
      <c r="I3937" s="2">
        <f t="shared" si="122"/>
        <v>1</v>
      </c>
      <c r="J3937" s="2" t="str">
        <f t="shared" si="123"/>
        <v/>
      </c>
      <c r="K3937" s="2">
        <v>2021</v>
      </c>
      <c r="L3937" s="2" t="s">
        <v>36</v>
      </c>
    </row>
    <row r="3938" spans="1:12" x14ac:dyDescent="0.2">
      <c r="A3938" s="1" t="s">
        <v>242</v>
      </c>
      <c r="B3938" s="2" t="s">
        <v>2145</v>
      </c>
      <c r="C3938" s="2" t="s">
        <v>24</v>
      </c>
      <c r="D3938" s="4">
        <v>120000000</v>
      </c>
      <c r="E3938" s="2" t="s">
        <v>3438</v>
      </c>
      <c r="F3938" s="2">
        <v>68.400000000000006</v>
      </c>
      <c r="G3938" s="2">
        <v>31.6</v>
      </c>
      <c r="H3938" s="2" t="s">
        <v>19</v>
      </c>
      <c r="I3938" s="2">
        <f t="shared" si="122"/>
        <v>1</v>
      </c>
      <c r="J3938" s="2" t="str">
        <f t="shared" si="123"/>
        <v/>
      </c>
      <c r="K3938" s="2">
        <v>2003</v>
      </c>
      <c r="L3938" s="2" t="s">
        <v>36</v>
      </c>
    </row>
    <row r="3939" spans="1:12" x14ac:dyDescent="0.2">
      <c r="A3939" s="1" t="s">
        <v>66</v>
      </c>
      <c r="B3939" s="2" t="s">
        <v>1022</v>
      </c>
      <c r="C3939" s="2" t="s">
        <v>15</v>
      </c>
      <c r="D3939" s="2" t="s">
        <v>5353</v>
      </c>
      <c r="E3939" s="2" t="s">
        <v>4991</v>
      </c>
      <c r="F3939" s="2">
        <v>68.400000000000006</v>
      </c>
      <c r="G3939" s="2">
        <v>31.6</v>
      </c>
      <c r="H3939" s="2" t="s">
        <v>19</v>
      </c>
      <c r="I3939" s="2">
        <f t="shared" si="122"/>
        <v>1</v>
      </c>
      <c r="J3939" s="2" t="str">
        <f t="shared" si="123"/>
        <v/>
      </c>
      <c r="K3939" s="2">
        <v>2010</v>
      </c>
      <c r="L3939" s="2" t="s">
        <v>21</v>
      </c>
    </row>
    <row r="3940" spans="1:12" x14ac:dyDescent="0.2">
      <c r="A3940" s="1" t="s">
        <v>339</v>
      </c>
      <c r="B3940" s="2" t="s">
        <v>5610</v>
      </c>
      <c r="C3940" s="2" t="s">
        <v>15</v>
      </c>
      <c r="D3940" s="2" t="s">
        <v>5611</v>
      </c>
      <c r="E3940" s="2" t="s">
        <v>4991</v>
      </c>
      <c r="F3940" s="2">
        <v>68.400000000000006</v>
      </c>
      <c r="G3940" s="2">
        <v>31.6</v>
      </c>
      <c r="H3940" s="2" t="s">
        <v>19</v>
      </c>
      <c r="I3940" s="2">
        <f t="shared" si="122"/>
        <v>1</v>
      </c>
      <c r="J3940" s="2" t="str">
        <f t="shared" si="123"/>
        <v/>
      </c>
      <c r="K3940" s="2">
        <v>2000</v>
      </c>
      <c r="L3940" s="2" t="s">
        <v>21</v>
      </c>
    </row>
    <row r="3941" spans="1:12" x14ac:dyDescent="0.2">
      <c r="A3941" s="1" t="s">
        <v>137</v>
      </c>
      <c r="B3941" s="2" t="s">
        <v>3481</v>
      </c>
      <c r="C3941" s="2" t="s">
        <v>15</v>
      </c>
      <c r="D3941" s="2" t="s">
        <v>4464</v>
      </c>
      <c r="E3941" s="2" t="s">
        <v>3438</v>
      </c>
      <c r="F3941" s="2">
        <v>68.400000000000006</v>
      </c>
      <c r="G3941" s="2">
        <v>31.6</v>
      </c>
      <c r="H3941" s="2" t="s">
        <v>19</v>
      </c>
      <c r="I3941" s="2">
        <f t="shared" si="122"/>
        <v>1</v>
      </c>
      <c r="J3941" s="2" t="str">
        <f t="shared" si="123"/>
        <v/>
      </c>
      <c r="K3941" s="2">
        <v>2007</v>
      </c>
      <c r="L3941" s="2" t="s">
        <v>36</v>
      </c>
    </row>
    <row r="3942" spans="1:12" x14ac:dyDescent="0.2">
      <c r="A3942" s="1" t="s">
        <v>79</v>
      </c>
      <c r="B3942" s="2" t="s">
        <v>808</v>
      </c>
      <c r="C3942" s="2" t="s">
        <v>15</v>
      </c>
      <c r="D3942" s="2" t="s">
        <v>3349</v>
      </c>
      <c r="E3942" s="2" t="s">
        <v>3315</v>
      </c>
      <c r="F3942" s="2">
        <v>68.400000000000006</v>
      </c>
      <c r="G3942" s="2">
        <v>31.6</v>
      </c>
      <c r="H3942" s="2" t="s">
        <v>19</v>
      </c>
      <c r="I3942" s="2">
        <f t="shared" si="122"/>
        <v>1</v>
      </c>
      <c r="J3942" s="2" t="str">
        <f t="shared" si="123"/>
        <v/>
      </c>
      <c r="K3942" s="2">
        <v>2006</v>
      </c>
      <c r="L3942" s="2" t="s">
        <v>49</v>
      </c>
    </row>
    <row r="3943" spans="1:12" x14ac:dyDescent="0.2">
      <c r="A3943" s="1" t="s">
        <v>79</v>
      </c>
      <c r="B3943" s="2" t="s">
        <v>5628</v>
      </c>
      <c r="C3943" s="2" t="s">
        <v>15</v>
      </c>
      <c r="D3943" s="2" t="s">
        <v>5629</v>
      </c>
      <c r="E3943" s="2" t="s">
        <v>4991</v>
      </c>
      <c r="F3943" s="2">
        <v>68.400000000000006</v>
      </c>
      <c r="G3943" s="2">
        <v>31.6</v>
      </c>
      <c r="H3943" s="2" t="s">
        <v>19</v>
      </c>
      <c r="I3943" s="2">
        <f t="shared" si="122"/>
        <v>1</v>
      </c>
      <c r="J3943" s="2" t="str">
        <f t="shared" si="123"/>
        <v/>
      </c>
      <c r="K3943" s="2">
        <v>2000</v>
      </c>
      <c r="L3943" s="2" t="s">
        <v>21</v>
      </c>
    </row>
    <row r="3944" spans="1:12" x14ac:dyDescent="0.2">
      <c r="A3944" s="1" t="s">
        <v>672</v>
      </c>
      <c r="B3944" s="2" t="s">
        <v>4544</v>
      </c>
      <c r="C3944" s="2" t="s">
        <v>24</v>
      </c>
      <c r="D3944" s="4">
        <v>9300000</v>
      </c>
      <c r="E3944" s="2" t="s">
        <v>3438</v>
      </c>
      <c r="F3944" s="2">
        <v>68.400000000000006</v>
      </c>
      <c r="G3944" s="2">
        <v>31.6</v>
      </c>
      <c r="H3944" s="2" t="s">
        <v>19</v>
      </c>
      <c r="I3944" s="2">
        <f t="shared" si="122"/>
        <v>1</v>
      </c>
      <c r="J3944" s="2" t="str">
        <f t="shared" si="123"/>
        <v/>
      </c>
      <c r="K3944" s="2">
        <v>2005</v>
      </c>
      <c r="L3944" s="2" t="s">
        <v>77</v>
      </c>
    </row>
    <row r="3945" spans="1:12" x14ac:dyDescent="0.2">
      <c r="A3945" s="1" t="s">
        <v>978</v>
      </c>
      <c r="B3945" s="2" t="s">
        <v>2309</v>
      </c>
      <c r="C3945" s="2" t="s">
        <v>15</v>
      </c>
      <c r="D3945" s="2" t="s">
        <v>2310</v>
      </c>
      <c r="E3945" s="2" t="s">
        <v>2175</v>
      </c>
      <c r="F3945" s="2">
        <v>68.41</v>
      </c>
      <c r="G3945" s="2">
        <v>31.59</v>
      </c>
      <c r="H3945" s="2" t="s">
        <v>19</v>
      </c>
      <c r="I3945" s="2">
        <f t="shared" si="122"/>
        <v>1</v>
      </c>
      <c r="J3945" s="2" t="str">
        <f t="shared" si="123"/>
        <v/>
      </c>
      <c r="K3945" s="2">
        <v>2020</v>
      </c>
      <c r="L3945" s="2" t="s">
        <v>21</v>
      </c>
    </row>
    <row r="3946" spans="1:12" x14ac:dyDescent="0.2">
      <c r="A3946" s="1" t="s">
        <v>91</v>
      </c>
      <c r="B3946" s="2" t="s">
        <v>3753</v>
      </c>
      <c r="C3946" s="2" t="s">
        <v>24</v>
      </c>
      <c r="D3946" s="4">
        <v>52000000</v>
      </c>
      <c r="E3946" s="2" t="s">
        <v>3438</v>
      </c>
      <c r="F3946" s="2">
        <v>68.41</v>
      </c>
      <c r="G3946" s="2">
        <v>31.59</v>
      </c>
      <c r="H3946" s="2" t="s">
        <v>19</v>
      </c>
      <c r="I3946" s="2">
        <f t="shared" si="122"/>
        <v>1</v>
      </c>
      <c r="J3946" s="2" t="str">
        <f t="shared" si="123"/>
        <v/>
      </c>
      <c r="K3946" s="2">
        <v>2001</v>
      </c>
      <c r="L3946" s="2" t="s">
        <v>36</v>
      </c>
    </row>
    <row r="3947" spans="1:12" x14ac:dyDescent="0.2">
      <c r="A3947" s="1" t="s">
        <v>108</v>
      </c>
      <c r="B3947" s="2" t="s">
        <v>573</v>
      </c>
      <c r="C3947" s="2" t="s">
        <v>15</v>
      </c>
      <c r="D3947" s="2" t="s">
        <v>3312</v>
      </c>
      <c r="E3947" s="2" t="s">
        <v>3304</v>
      </c>
      <c r="F3947" s="2">
        <v>68.42</v>
      </c>
      <c r="G3947" s="2">
        <v>31.58</v>
      </c>
      <c r="H3947" s="2" t="s">
        <v>19</v>
      </c>
      <c r="I3947" s="2">
        <f t="shared" si="122"/>
        <v>1</v>
      </c>
      <c r="J3947" s="2" t="str">
        <f t="shared" si="123"/>
        <v/>
      </c>
      <c r="K3947" s="2">
        <v>2016</v>
      </c>
      <c r="L3947" s="2" t="s">
        <v>21</v>
      </c>
    </row>
    <row r="3948" spans="1:12" x14ac:dyDescent="0.2">
      <c r="A3948" s="1" t="s">
        <v>672</v>
      </c>
      <c r="B3948" s="2" t="s">
        <v>5350</v>
      </c>
      <c r="C3948" s="2" t="s">
        <v>15</v>
      </c>
      <c r="D3948" s="2" t="s">
        <v>5351</v>
      </c>
      <c r="E3948" s="2" t="s">
        <v>4991</v>
      </c>
      <c r="F3948" s="2">
        <v>67.94</v>
      </c>
      <c r="G3948" s="2">
        <v>31.58</v>
      </c>
      <c r="H3948" s="2" t="s">
        <v>19</v>
      </c>
      <c r="I3948" s="2">
        <f t="shared" si="122"/>
        <v>1</v>
      </c>
      <c r="J3948" s="2" t="str">
        <f t="shared" si="123"/>
        <v/>
      </c>
      <c r="K3948" s="2">
        <v>2011</v>
      </c>
      <c r="L3948" s="2" t="s">
        <v>36</v>
      </c>
    </row>
    <row r="3949" spans="1:12" x14ac:dyDescent="0.2">
      <c r="A3949" s="1" t="s">
        <v>79</v>
      </c>
      <c r="B3949" s="2" t="s">
        <v>692</v>
      </c>
      <c r="C3949" s="2" t="s">
        <v>15</v>
      </c>
      <c r="D3949" s="2" t="s">
        <v>2759</v>
      </c>
      <c r="E3949" s="2" t="s">
        <v>2175</v>
      </c>
      <c r="F3949" s="2">
        <v>68.430000000000007</v>
      </c>
      <c r="G3949" s="2">
        <v>31.57</v>
      </c>
      <c r="H3949" s="2" t="s">
        <v>19</v>
      </c>
      <c r="I3949" s="2">
        <f t="shared" si="122"/>
        <v>1</v>
      </c>
      <c r="J3949" s="2" t="str">
        <f t="shared" si="123"/>
        <v/>
      </c>
      <c r="K3949" s="2">
        <v>2016</v>
      </c>
      <c r="L3949" s="2" t="s">
        <v>21</v>
      </c>
    </row>
    <row r="3950" spans="1:12" x14ac:dyDescent="0.2">
      <c r="A3950" s="1" t="s">
        <v>52</v>
      </c>
      <c r="B3950" s="2" t="s">
        <v>2125</v>
      </c>
      <c r="C3950" s="2" t="s">
        <v>24</v>
      </c>
      <c r="D3950" s="4">
        <v>96000000</v>
      </c>
      <c r="E3950" s="2" t="s">
        <v>2120</v>
      </c>
      <c r="F3950" s="2">
        <v>68.44</v>
      </c>
      <c r="G3950" s="2">
        <v>31.56</v>
      </c>
      <c r="H3950" s="2" t="s">
        <v>19</v>
      </c>
      <c r="I3950" s="2">
        <f t="shared" si="122"/>
        <v>1</v>
      </c>
      <c r="J3950" s="2" t="str">
        <f t="shared" si="123"/>
        <v/>
      </c>
      <c r="K3950" s="2">
        <v>2013</v>
      </c>
      <c r="L3950" s="2" t="s">
        <v>36</v>
      </c>
    </row>
    <row r="3951" spans="1:12" x14ac:dyDescent="0.2">
      <c r="A3951" s="1" t="s">
        <v>205</v>
      </c>
      <c r="B3951" s="2" t="s">
        <v>235</v>
      </c>
      <c r="C3951" s="2" t="s">
        <v>24</v>
      </c>
      <c r="D3951" s="4">
        <v>25000000</v>
      </c>
      <c r="E3951" s="2" t="s">
        <v>4963</v>
      </c>
      <c r="F3951" s="2">
        <v>68.48</v>
      </c>
      <c r="G3951" s="2">
        <v>31.52</v>
      </c>
      <c r="H3951" s="2" t="s">
        <v>19</v>
      </c>
      <c r="I3951" s="2">
        <f t="shared" si="122"/>
        <v>1</v>
      </c>
      <c r="J3951" s="2" t="str">
        <f t="shared" si="123"/>
        <v/>
      </c>
      <c r="K3951" s="2">
        <v>2016</v>
      </c>
      <c r="L3951" s="2" t="s">
        <v>49</v>
      </c>
    </row>
    <row r="3952" spans="1:12" x14ac:dyDescent="0.2">
      <c r="A3952" s="1" t="s">
        <v>66</v>
      </c>
      <c r="B3952" s="2" t="s">
        <v>3047</v>
      </c>
      <c r="C3952" s="2" t="s">
        <v>24</v>
      </c>
      <c r="D3952" s="4">
        <v>394000000</v>
      </c>
      <c r="E3952" s="2" t="s">
        <v>4917</v>
      </c>
      <c r="F3952" s="2">
        <v>68.489999999999995</v>
      </c>
      <c r="G3952" s="2">
        <v>31.51</v>
      </c>
      <c r="H3952" s="2" t="s">
        <v>19</v>
      </c>
      <c r="I3952" s="2">
        <f t="shared" si="122"/>
        <v>1</v>
      </c>
      <c r="J3952" s="2" t="str">
        <f t="shared" si="123"/>
        <v/>
      </c>
      <c r="K3952" s="2">
        <v>2013</v>
      </c>
      <c r="L3952" s="2" t="s">
        <v>36</v>
      </c>
    </row>
    <row r="3953" spans="1:12" x14ac:dyDescent="0.2">
      <c r="A3953" s="1" t="s">
        <v>66</v>
      </c>
      <c r="B3953" s="2" t="s">
        <v>5299</v>
      </c>
      <c r="C3953" s="2" t="s">
        <v>24</v>
      </c>
      <c r="D3953" s="4">
        <v>394000000</v>
      </c>
      <c r="E3953" s="2" t="s">
        <v>4991</v>
      </c>
      <c r="F3953" s="2">
        <v>68.489999999999995</v>
      </c>
      <c r="G3953" s="2">
        <v>31.51</v>
      </c>
      <c r="H3953" s="2" t="s">
        <v>19</v>
      </c>
      <c r="I3953" s="2">
        <f t="shared" si="122"/>
        <v>1</v>
      </c>
      <c r="J3953" s="2" t="str">
        <f t="shared" si="123"/>
        <v/>
      </c>
      <c r="K3953" s="2">
        <v>2013</v>
      </c>
      <c r="L3953" s="2" t="s">
        <v>36</v>
      </c>
    </row>
    <row r="3954" spans="1:12" x14ac:dyDescent="0.2">
      <c r="A3954" s="1" t="s">
        <v>242</v>
      </c>
      <c r="B3954" s="2" t="s">
        <v>3366</v>
      </c>
      <c r="C3954" s="2" t="s">
        <v>15</v>
      </c>
      <c r="D3954" s="2" t="s">
        <v>4539</v>
      </c>
      <c r="E3954" s="2" t="s">
        <v>3438</v>
      </c>
      <c r="F3954" s="2">
        <v>68.5</v>
      </c>
      <c r="G3954" s="2">
        <v>31.5</v>
      </c>
      <c r="H3954" s="2" t="s">
        <v>19</v>
      </c>
      <c r="I3954" s="2">
        <f t="shared" si="122"/>
        <v>1</v>
      </c>
      <c r="J3954" s="2" t="str">
        <f t="shared" si="123"/>
        <v/>
      </c>
      <c r="K3954" s="2">
        <v>2005</v>
      </c>
      <c r="L3954" s="2" t="s">
        <v>77</v>
      </c>
    </row>
    <row r="3955" spans="1:12" x14ac:dyDescent="0.2">
      <c r="A3955" s="1" t="s">
        <v>141</v>
      </c>
      <c r="B3955" s="2" t="s">
        <v>5509</v>
      </c>
      <c r="C3955" s="2" t="s">
        <v>15</v>
      </c>
      <c r="D3955" s="2" t="s">
        <v>5510</v>
      </c>
      <c r="E3955" s="2" t="s">
        <v>4991</v>
      </c>
      <c r="F3955" s="2">
        <v>68.5</v>
      </c>
      <c r="G3955" s="2">
        <v>31.5</v>
      </c>
      <c r="H3955" s="2" t="s">
        <v>19</v>
      </c>
      <c r="I3955" s="2">
        <f t="shared" si="122"/>
        <v>1</v>
      </c>
      <c r="J3955" s="2" t="str">
        <f t="shared" si="123"/>
        <v/>
      </c>
      <c r="K3955" s="2">
        <v>2004</v>
      </c>
      <c r="L3955" s="2" t="s">
        <v>49</v>
      </c>
    </row>
    <row r="3956" spans="1:12" x14ac:dyDescent="0.2">
      <c r="A3956" s="1" t="s">
        <v>205</v>
      </c>
      <c r="B3956" s="2" t="s">
        <v>3677</v>
      </c>
      <c r="C3956" s="2" t="s">
        <v>24</v>
      </c>
      <c r="D3956" s="4">
        <v>85000000</v>
      </c>
      <c r="E3956" s="2" t="s">
        <v>3438</v>
      </c>
      <c r="F3956" s="2">
        <v>68.5</v>
      </c>
      <c r="G3956" s="2">
        <v>31.5</v>
      </c>
      <c r="H3956" s="2" t="s">
        <v>19</v>
      </c>
      <c r="I3956" s="2">
        <f t="shared" si="122"/>
        <v>1</v>
      </c>
      <c r="J3956" s="2" t="str">
        <f t="shared" si="123"/>
        <v/>
      </c>
      <c r="K3956" s="2">
        <v>2014</v>
      </c>
      <c r="L3956" s="2" t="s">
        <v>21</v>
      </c>
    </row>
    <row r="3957" spans="1:12" x14ac:dyDescent="0.2">
      <c r="A3957" s="1" t="s">
        <v>205</v>
      </c>
      <c r="B3957" s="2" t="s">
        <v>3677</v>
      </c>
      <c r="C3957" s="2" t="s">
        <v>24</v>
      </c>
      <c r="D3957" s="4">
        <v>100000000</v>
      </c>
      <c r="E3957" s="2" t="s">
        <v>3438</v>
      </c>
      <c r="F3957" s="2">
        <v>68.5</v>
      </c>
      <c r="G3957" s="2">
        <v>31.5</v>
      </c>
      <c r="H3957" s="2" t="s">
        <v>19</v>
      </c>
      <c r="I3957" s="2">
        <f t="shared" si="122"/>
        <v>1</v>
      </c>
      <c r="J3957" s="2" t="str">
        <f t="shared" si="123"/>
        <v/>
      </c>
      <c r="K3957" s="2">
        <v>2010</v>
      </c>
      <c r="L3957" s="2" t="s">
        <v>21</v>
      </c>
    </row>
    <row r="3958" spans="1:12" x14ac:dyDescent="0.2">
      <c r="A3958" s="1" t="s">
        <v>122</v>
      </c>
      <c r="B3958" s="2" t="s">
        <v>227</v>
      </c>
      <c r="C3958" s="2" t="s">
        <v>24</v>
      </c>
      <c r="D3958" s="4">
        <v>8500000</v>
      </c>
      <c r="E3958" s="2" t="s">
        <v>1978</v>
      </c>
      <c r="F3958" s="2">
        <v>68.400000000000006</v>
      </c>
      <c r="G3958" s="2">
        <v>31.5</v>
      </c>
      <c r="H3958" s="2" t="s">
        <v>19</v>
      </c>
      <c r="I3958" s="2">
        <f t="shared" si="122"/>
        <v>1</v>
      </c>
      <c r="J3958" s="2" t="str">
        <f t="shared" si="123"/>
        <v/>
      </c>
      <c r="K3958" s="2">
        <v>2005</v>
      </c>
      <c r="L3958" s="2" t="s">
        <v>36</v>
      </c>
    </row>
    <row r="3959" spans="1:12" x14ac:dyDescent="0.2">
      <c r="A3959" s="1" t="s">
        <v>60</v>
      </c>
      <c r="B3959" s="2" t="s">
        <v>4091</v>
      </c>
      <c r="C3959" s="2" t="s">
        <v>24</v>
      </c>
      <c r="D3959" s="4">
        <v>16000000</v>
      </c>
      <c r="E3959" s="2" t="s">
        <v>3438</v>
      </c>
      <c r="F3959" s="2">
        <v>68.5</v>
      </c>
      <c r="G3959" s="2">
        <v>31.5</v>
      </c>
      <c r="H3959" s="2" t="s">
        <v>19</v>
      </c>
      <c r="I3959" s="2">
        <f t="shared" si="122"/>
        <v>1</v>
      </c>
      <c r="J3959" s="2" t="str">
        <f t="shared" si="123"/>
        <v/>
      </c>
      <c r="K3959" s="2">
        <v>2002</v>
      </c>
      <c r="L3959" s="2" t="s">
        <v>49</v>
      </c>
    </row>
    <row r="3960" spans="1:12" x14ac:dyDescent="0.2">
      <c r="A3960" s="1" t="s">
        <v>66</v>
      </c>
      <c r="B3960" s="2" t="s">
        <v>3825</v>
      </c>
      <c r="C3960" s="2" t="s">
        <v>15</v>
      </c>
      <c r="D3960" s="2" t="s">
        <v>3826</v>
      </c>
      <c r="E3960" s="2" t="s">
        <v>3438</v>
      </c>
      <c r="F3960" s="2">
        <v>68.5</v>
      </c>
      <c r="G3960" s="2">
        <v>31.5</v>
      </c>
      <c r="H3960" s="2" t="s">
        <v>19</v>
      </c>
      <c r="I3960" s="2">
        <f t="shared" si="122"/>
        <v>1</v>
      </c>
      <c r="J3960" s="2" t="str">
        <f t="shared" si="123"/>
        <v/>
      </c>
      <c r="K3960" s="2">
        <v>2018</v>
      </c>
      <c r="L3960" s="2" t="s">
        <v>36</v>
      </c>
    </row>
    <row r="3961" spans="1:12" x14ac:dyDescent="0.2">
      <c r="A3961" s="1" t="s">
        <v>66</v>
      </c>
      <c r="B3961" s="2" t="s">
        <v>3445</v>
      </c>
      <c r="C3961" s="2" t="s">
        <v>24</v>
      </c>
      <c r="D3961" s="4">
        <v>49300000</v>
      </c>
      <c r="E3961" s="2" t="s">
        <v>3438</v>
      </c>
      <c r="F3961" s="2">
        <v>68.5</v>
      </c>
      <c r="G3961" s="2">
        <v>31.5</v>
      </c>
      <c r="H3961" s="2" t="s">
        <v>19</v>
      </c>
      <c r="I3961" s="2">
        <f t="shared" si="122"/>
        <v>1</v>
      </c>
      <c r="J3961" s="2" t="str">
        <f t="shared" si="123"/>
        <v/>
      </c>
      <c r="K3961" s="2">
        <v>2002</v>
      </c>
      <c r="L3961" s="2" t="s">
        <v>21</v>
      </c>
    </row>
    <row r="3962" spans="1:12" x14ac:dyDescent="0.2">
      <c r="A3962" s="1" t="s">
        <v>217</v>
      </c>
      <c r="B3962" s="2" t="s">
        <v>513</v>
      </c>
      <c r="C3962" s="2" t="s">
        <v>15</v>
      </c>
      <c r="D3962" s="2" t="s">
        <v>1412</v>
      </c>
      <c r="E3962" s="2" t="s">
        <v>395</v>
      </c>
      <c r="F3962" s="2">
        <v>68.5</v>
      </c>
      <c r="G3962" s="2">
        <v>31.5</v>
      </c>
      <c r="H3962" s="2" t="s">
        <v>19</v>
      </c>
      <c r="I3962" s="2">
        <f t="shared" si="122"/>
        <v>1</v>
      </c>
      <c r="J3962" s="2" t="str">
        <f t="shared" si="123"/>
        <v/>
      </c>
      <c r="K3962" s="2">
        <v>1996</v>
      </c>
      <c r="L3962" s="2" t="s">
        <v>21</v>
      </c>
    </row>
    <row r="3963" spans="1:12" x14ac:dyDescent="0.2">
      <c r="A3963" s="1" t="s">
        <v>91</v>
      </c>
      <c r="B3963" s="2" t="s">
        <v>2166</v>
      </c>
      <c r="C3963" s="2" t="s">
        <v>15</v>
      </c>
      <c r="D3963" s="2" t="s">
        <v>2167</v>
      </c>
      <c r="E3963" s="2" t="s">
        <v>2120</v>
      </c>
      <c r="F3963" s="2">
        <v>68.5</v>
      </c>
      <c r="G3963" s="2">
        <v>31.5</v>
      </c>
      <c r="H3963" s="2" t="s">
        <v>19</v>
      </c>
      <c r="I3963" s="2">
        <f t="shared" si="122"/>
        <v>1</v>
      </c>
      <c r="J3963" s="2" t="str">
        <f t="shared" si="123"/>
        <v/>
      </c>
      <c r="K3963" s="2">
        <v>2011</v>
      </c>
      <c r="L3963" s="2" t="s">
        <v>36</v>
      </c>
    </row>
    <row r="3964" spans="1:12" x14ac:dyDescent="0.2">
      <c r="A3964" s="1" t="s">
        <v>91</v>
      </c>
      <c r="B3964" s="2" t="s">
        <v>1014</v>
      </c>
      <c r="C3964" s="2" t="s">
        <v>15</v>
      </c>
      <c r="D3964" s="2" t="s">
        <v>2945</v>
      </c>
      <c r="E3964" s="2" t="s">
        <v>2175</v>
      </c>
      <c r="F3964" s="2">
        <v>68.5</v>
      </c>
      <c r="G3964" s="2">
        <v>31.5</v>
      </c>
      <c r="H3964" s="2" t="s">
        <v>19</v>
      </c>
      <c r="I3964" s="2">
        <f t="shared" si="122"/>
        <v>1</v>
      </c>
      <c r="J3964" s="2" t="str">
        <f t="shared" si="123"/>
        <v/>
      </c>
      <c r="K3964" s="2">
        <v>2009</v>
      </c>
      <c r="L3964" s="2" t="s">
        <v>36</v>
      </c>
    </row>
    <row r="3965" spans="1:12" x14ac:dyDescent="0.2">
      <c r="A3965" s="1" t="s">
        <v>91</v>
      </c>
      <c r="B3965" s="2" t="s">
        <v>3842</v>
      </c>
      <c r="C3965" s="2" t="s">
        <v>24</v>
      </c>
      <c r="D3965" s="4">
        <v>12000000</v>
      </c>
      <c r="E3965" s="2" t="s">
        <v>3438</v>
      </c>
      <c r="F3965" s="2">
        <v>68.5</v>
      </c>
      <c r="G3965" s="2">
        <v>31.5</v>
      </c>
      <c r="H3965" s="2" t="s">
        <v>19</v>
      </c>
      <c r="I3965" s="2">
        <f t="shared" si="122"/>
        <v>1</v>
      </c>
      <c r="J3965" s="2" t="str">
        <f t="shared" si="123"/>
        <v/>
      </c>
      <c r="K3965" s="2">
        <v>2005</v>
      </c>
      <c r="L3965" s="2" t="s">
        <v>77</v>
      </c>
    </row>
    <row r="3966" spans="1:12" x14ac:dyDescent="0.2">
      <c r="A3966" s="1" t="s">
        <v>111</v>
      </c>
      <c r="B3966" s="2" t="s">
        <v>2263</v>
      </c>
      <c r="C3966" s="2" t="s">
        <v>15</v>
      </c>
      <c r="D3966" s="2" t="s">
        <v>4170</v>
      </c>
      <c r="E3966" s="2" t="s">
        <v>3438</v>
      </c>
      <c r="F3966" s="2">
        <v>68.599999999999994</v>
      </c>
      <c r="G3966" s="2">
        <v>31.5</v>
      </c>
      <c r="H3966" s="2" t="s">
        <v>19</v>
      </c>
      <c r="I3966" s="2">
        <f t="shared" si="122"/>
        <v>1</v>
      </c>
      <c r="J3966" s="2" t="str">
        <f t="shared" si="123"/>
        <v/>
      </c>
      <c r="K3966" s="2">
        <v>2012</v>
      </c>
      <c r="L3966" s="2" t="s">
        <v>21</v>
      </c>
    </row>
    <row r="3967" spans="1:12" x14ac:dyDescent="0.2">
      <c r="A3967" s="1" t="s">
        <v>45</v>
      </c>
      <c r="B3967" s="2" t="s">
        <v>879</v>
      </c>
      <c r="C3967" s="2" t="s">
        <v>15</v>
      </c>
      <c r="D3967" s="2" t="s">
        <v>1094</v>
      </c>
      <c r="E3967" s="2" t="s">
        <v>395</v>
      </c>
      <c r="F3967" s="2">
        <v>68.5</v>
      </c>
      <c r="G3967" s="2">
        <v>31.5</v>
      </c>
      <c r="H3967" s="2" t="s">
        <v>19</v>
      </c>
      <c r="I3967" s="2">
        <f t="shared" si="122"/>
        <v>1</v>
      </c>
      <c r="J3967" s="2" t="str">
        <f t="shared" si="123"/>
        <v/>
      </c>
      <c r="K3967" s="2">
        <v>2004</v>
      </c>
      <c r="L3967" s="2" t="s">
        <v>21</v>
      </c>
    </row>
    <row r="3968" spans="1:12" x14ac:dyDescent="0.2">
      <c r="A3968" s="1" t="s">
        <v>45</v>
      </c>
      <c r="B3968" s="2" t="s">
        <v>46</v>
      </c>
      <c r="C3968" s="2" t="s">
        <v>42</v>
      </c>
      <c r="D3968" s="2" t="s">
        <v>1136</v>
      </c>
      <c r="E3968" s="2" t="s">
        <v>395</v>
      </c>
      <c r="F3968" s="2">
        <v>68.5</v>
      </c>
      <c r="G3968" s="2">
        <v>31.5</v>
      </c>
      <c r="H3968" s="2" t="s">
        <v>19</v>
      </c>
      <c r="I3968" s="2">
        <f t="shared" si="122"/>
        <v>1</v>
      </c>
      <c r="J3968" s="2" t="str">
        <f t="shared" si="123"/>
        <v/>
      </c>
      <c r="K3968" s="2">
        <v>2004</v>
      </c>
      <c r="L3968" s="2" t="s">
        <v>49</v>
      </c>
    </row>
    <row r="3969" spans="1:12" x14ac:dyDescent="0.2">
      <c r="A3969" s="1" t="s">
        <v>45</v>
      </c>
      <c r="B3969" s="2" t="s">
        <v>553</v>
      </c>
      <c r="C3969" s="2" t="s">
        <v>15</v>
      </c>
      <c r="D3969" s="2" t="s">
        <v>1370</v>
      </c>
      <c r="E3969" s="2" t="s">
        <v>395</v>
      </c>
      <c r="F3969" s="2">
        <v>68.5</v>
      </c>
      <c r="G3969" s="2">
        <v>31.5</v>
      </c>
      <c r="H3969" s="2" t="s">
        <v>19</v>
      </c>
      <c r="I3969" s="2">
        <f t="shared" si="122"/>
        <v>1</v>
      </c>
      <c r="J3969" s="2" t="str">
        <f t="shared" si="123"/>
        <v/>
      </c>
      <c r="K3969" s="2">
        <v>1998</v>
      </c>
      <c r="L3969" s="2" t="s">
        <v>49</v>
      </c>
    </row>
    <row r="3970" spans="1:12" x14ac:dyDescent="0.2">
      <c r="A3970" s="1" t="s">
        <v>374</v>
      </c>
      <c r="B3970" s="2" t="s">
        <v>374</v>
      </c>
      <c r="C3970" s="2" t="s">
        <v>15</v>
      </c>
      <c r="D3970" s="2" t="s">
        <v>2548</v>
      </c>
      <c r="E3970" s="2" t="s">
        <v>2175</v>
      </c>
      <c r="F3970" s="2">
        <v>68.510000000000005</v>
      </c>
      <c r="G3970" s="2">
        <v>31.49</v>
      </c>
      <c r="H3970" s="2" t="s">
        <v>19</v>
      </c>
      <c r="I3970" s="2">
        <f t="shared" ref="I3970:I4033" si="124" xml:space="preserve"> IF(H3970="Pass", 1, "")</f>
        <v>1</v>
      </c>
      <c r="J3970" s="2" t="str">
        <f t="shared" ref="J3970:J4033" si="125" xml:space="preserve"> IF(H3970="Fail", 1, "")</f>
        <v/>
      </c>
      <c r="K3970" s="2">
        <v>2018</v>
      </c>
      <c r="L3970" s="2" t="s">
        <v>21</v>
      </c>
    </row>
    <row r="3971" spans="1:12" x14ac:dyDescent="0.2">
      <c r="A3971" s="1" t="s">
        <v>242</v>
      </c>
      <c r="B3971" s="2" t="s">
        <v>646</v>
      </c>
      <c r="C3971" s="2" t="s">
        <v>24</v>
      </c>
      <c r="D3971" s="2">
        <v>19500000</v>
      </c>
      <c r="E3971" s="2" t="s">
        <v>1474</v>
      </c>
      <c r="F3971" s="2">
        <v>68.52</v>
      </c>
      <c r="G3971" s="2">
        <v>31.48</v>
      </c>
      <c r="H3971" s="2" t="s">
        <v>19</v>
      </c>
      <c r="I3971" s="2">
        <f t="shared" si="124"/>
        <v>1</v>
      </c>
      <c r="J3971" s="2" t="str">
        <f t="shared" si="125"/>
        <v/>
      </c>
      <c r="K3971" s="2">
        <v>2020</v>
      </c>
      <c r="L3971" s="2" t="s">
        <v>21</v>
      </c>
    </row>
    <row r="3972" spans="1:12" x14ac:dyDescent="0.2">
      <c r="A3972" s="1" t="s">
        <v>374</v>
      </c>
      <c r="B3972" s="2" t="s">
        <v>1183</v>
      </c>
      <c r="C3972" s="2" t="s">
        <v>15</v>
      </c>
      <c r="D3972" s="2" t="s">
        <v>2242</v>
      </c>
      <c r="E3972" s="2" t="s">
        <v>2175</v>
      </c>
      <c r="F3972" s="2">
        <v>68.53</v>
      </c>
      <c r="G3972" s="2">
        <v>31.47</v>
      </c>
      <c r="H3972" s="2" t="s">
        <v>19</v>
      </c>
      <c r="I3972" s="2">
        <f t="shared" si="124"/>
        <v>1</v>
      </c>
      <c r="J3972" s="2" t="str">
        <f t="shared" si="125"/>
        <v/>
      </c>
      <c r="K3972" s="2">
        <v>2020</v>
      </c>
      <c r="L3972" s="2" t="s">
        <v>21</v>
      </c>
    </row>
    <row r="3973" spans="1:12" x14ac:dyDescent="0.2">
      <c r="A3973" s="1" t="s">
        <v>40</v>
      </c>
      <c r="B3973" s="2" t="s">
        <v>41</v>
      </c>
      <c r="C3973" s="2" t="s">
        <v>15</v>
      </c>
      <c r="D3973" s="2" t="s">
        <v>2595</v>
      </c>
      <c r="E3973" s="2" t="s">
        <v>2175</v>
      </c>
      <c r="F3973" s="2">
        <v>68.55</v>
      </c>
      <c r="G3973" s="2">
        <v>31.45</v>
      </c>
      <c r="H3973" s="2" t="s">
        <v>19</v>
      </c>
      <c r="I3973" s="2">
        <f t="shared" si="124"/>
        <v>1</v>
      </c>
      <c r="J3973" s="2" t="str">
        <f t="shared" si="125"/>
        <v/>
      </c>
      <c r="K3973" s="2">
        <v>2018</v>
      </c>
      <c r="L3973" s="2" t="s">
        <v>21</v>
      </c>
    </row>
    <row r="3974" spans="1:12" x14ac:dyDescent="0.2">
      <c r="A3974" s="1" t="s">
        <v>363</v>
      </c>
      <c r="B3974" s="2" t="s">
        <v>393</v>
      </c>
      <c r="C3974" s="2" t="s">
        <v>15</v>
      </c>
      <c r="D3974" s="2" t="s">
        <v>2184</v>
      </c>
      <c r="E3974" s="2" t="s">
        <v>2175</v>
      </c>
      <c r="F3974" s="2">
        <v>68.569999999999993</v>
      </c>
      <c r="G3974" s="2">
        <v>31.43</v>
      </c>
      <c r="H3974" s="2" t="s">
        <v>19</v>
      </c>
      <c r="I3974" s="2">
        <f t="shared" si="124"/>
        <v>1</v>
      </c>
      <c r="J3974" s="2" t="str">
        <f t="shared" si="125"/>
        <v/>
      </c>
      <c r="K3974" s="2">
        <v>2020</v>
      </c>
      <c r="L3974" s="2" t="s">
        <v>21</v>
      </c>
    </row>
    <row r="3975" spans="1:12" x14ac:dyDescent="0.2">
      <c r="A3975" s="1" t="s">
        <v>52</v>
      </c>
      <c r="B3975" s="2" t="s">
        <v>238</v>
      </c>
      <c r="C3975" s="2" t="s">
        <v>15</v>
      </c>
      <c r="D3975" s="2" t="s">
        <v>239</v>
      </c>
      <c r="E3975" s="2" t="s">
        <v>144</v>
      </c>
      <c r="F3975" s="2">
        <v>68.58</v>
      </c>
      <c r="G3975" s="2">
        <v>31.42</v>
      </c>
      <c r="H3975" s="2" t="s">
        <v>19</v>
      </c>
      <c r="I3975" s="2">
        <f t="shared" si="124"/>
        <v>1</v>
      </c>
      <c r="J3975" s="2" t="str">
        <f t="shared" si="125"/>
        <v/>
      </c>
      <c r="K3975" s="2">
        <v>2013</v>
      </c>
      <c r="L3975" s="2" t="s">
        <v>36</v>
      </c>
    </row>
    <row r="3976" spans="1:12" x14ac:dyDescent="0.2">
      <c r="A3976" s="1" t="s">
        <v>60</v>
      </c>
      <c r="B3976" s="2" t="s">
        <v>3484</v>
      </c>
      <c r="C3976" s="2" t="s">
        <v>24</v>
      </c>
      <c r="D3976" s="4">
        <v>9700000</v>
      </c>
      <c r="E3976" s="2" t="s">
        <v>3438</v>
      </c>
      <c r="F3976" s="2">
        <v>68.599999999999994</v>
      </c>
      <c r="G3976" s="2">
        <v>31.4</v>
      </c>
      <c r="H3976" s="2" t="s">
        <v>19</v>
      </c>
      <c r="I3976" s="2">
        <f t="shared" si="124"/>
        <v>1</v>
      </c>
      <c r="J3976" s="2" t="str">
        <f t="shared" si="125"/>
        <v/>
      </c>
      <c r="K3976" s="2">
        <v>2016</v>
      </c>
      <c r="L3976" s="2" t="s">
        <v>49</v>
      </c>
    </row>
    <row r="3977" spans="1:12" x14ac:dyDescent="0.2">
      <c r="A3977" s="1" t="s">
        <v>374</v>
      </c>
      <c r="B3977" s="2" t="s">
        <v>4200</v>
      </c>
      <c r="C3977" s="2" t="s">
        <v>24</v>
      </c>
      <c r="D3977" s="4">
        <v>5335000</v>
      </c>
      <c r="E3977" s="2" t="s">
        <v>3438</v>
      </c>
      <c r="F3977" s="2">
        <v>68.599999999999994</v>
      </c>
      <c r="G3977" s="2">
        <v>31.4</v>
      </c>
      <c r="H3977" s="2" t="s">
        <v>19</v>
      </c>
      <c r="I3977" s="2">
        <f t="shared" si="124"/>
        <v>1</v>
      </c>
      <c r="J3977" s="2" t="str">
        <f t="shared" si="125"/>
        <v/>
      </c>
      <c r="K3977" s="2">
        <v>2002</v>
      </c>
      <c r="L3977" s="2" t="s">
        <v>21</v>
      </c>
    </row>
    <row r="3978" spans="1:12" x14ac:dyDescent="0.2">
      <c r="A3978" s="1" t="s">
        <v>296</v>
      </c>
      <c r="B3978" s="2" t="s">
        <v>700</v>
      </c>
      <c r="C3978" s="2" t="s">
        <v>15</v>
      </c>
      <c r="D3978" s="2" t="s">
        <v>701</v>
      </c>
      <c r="E3978" s="2" t="s">
        <v>395</v>
      </c>
      <c r="F3978" s="2">
        <v>68.599999999999994</v>
      </c>
      <c r="G3978" s="2">
        <v>31.4</v>
      </c>
      <c r="H3978" s="2" t="s">
        <v>19</v>
      </c>
      <c r="I3978" s="2">
        <f t="shared" si="124"/>
        <v>1</v>
      </c>
      <c r="J3978" s="2" t="str">
        <f t="shared" si="125"/>
        <v/>
      </c>
      <c r="K3978" s="2">
        <v>2010</v>
      </c>
      <c r="L3978" s="2" t="s">
        <v>21</v>
      </c>
    </row>
    <row r="3979" spans="1:12" x14ac:dyDescent="0.2">
      <c r="A3979" s="1" t="s">
        <v>363</v>
      </c>
      <c r="B3979" s="2" t="s">
        <v>1301</v>
      </c>
      <c r="C3979" s="2" t="s">
        <v>15</v>
      </c>
      <c r="D3979" s="2" t="s">
        <v>2047</v>
      </c>
      <c r="E3979" s="2" t="s">
        <v>1978</v>
      </c>
      <c r="F3979" s="2">
        <v>68.599999999999994</v>
      </c>
      <c r="G3979" s="2">
        <v>31.4</v>
      </c>
      <c r="H3979" s="2" t="s">
        <v>19</v>
      </c>
      <c r="I3979" s="2">
        <f t="shared" si="124"/>
        <v>1</v>
      </c>
      <c r="J3979" s="2" t="str">
        <f t="shared" si="125"/>
        <v/>
      </c>
      <c r="K3979" s="2">
        <v>2012</v>
      </c>
      <c r="L3979" s="2" t="s">
        <v>21</v>
      </c>
    </row>
    <row r="3980" spans="1:12" x14ac:dyDescent="0.2">
      <c r="A3980" s="1" t="s">
        <v>217</v>
      </c>
      <c r="B3980" s="2" t="s">
        <v>4066</v>
      </c>
      <c r="C3980" s="2" t="s">
        <v>24</v>
      </c>
      <c r="D3980" s="4">
        <v>49000000</v>
      </c>
      <c r="E3980" s="2" t="s">
        <v>3438</v>
      </c>
      <c r="F3980" s="2">
        <v>68.599999999999994</v>
      </c>
      <c r="G3980" s="2">
        <v>31.4</v>
      </c>
      <c r="H3980" s="2" t="s">
        <v>19</v>
      </c>
      <c r="I3980" s="2">
        <f t="shared" si="124"/>
        <v>1</v>
      </c>
      <c r="J3980" s="2" t="str">
        <f t="shared" si="125"/>
        <v/>
      </c>
      <c r="K3980" s="2">
        <v>2002</v>
      </c>
      <c r="L3980" s="2" t="s">
        <v>49</v>
      </c>
    </row>
    <row r="3981" spans="1:12" x14ac:dyDescent="0.2">
      <c r="A3981" s="1" t="s">
        <v>79</v>
      </c>
      <c r="B3981" s="2" t="s">
        <v>486</v>
      </c>
      <c r="C3981" s="2" t="s">
        <v>42</v>
      </c>
      <c r="D3981" s="2" t="s">
        <v>487</v>
      </c>
      <c r="E3981" s="2" t="s">
        <v>395</v>
      </c>
      <c r="F3981" s="2">
        <v>68.599999999999994</v>
      </c>
      <c r="G3981" s="2">
        <v>31.4</v>
      </c>
      <c r="H3981" s="2" t="s">
        <v>19</v>
      </c>
      <c r="I3981" s="2">
        <f t="shared" si="124"/>
        <v>1</v>
      </c>
      <c r="J3981" s="2" t="str">
        <f t="shared" si="125"/>
        <v/>
      </c>
      <c r="K3981" s="2">
        <v>2014</v>
      </c>
      <c r="L3981" s="2" t="s">
        <v>21</v>
      </c>
    </row>
    <row r="3982" spans="1:12" x14ac:dyDescent="0.2">
      <c r="A3982" s="1" t="s">
        <v>79</v>
      </c>
      <c r="B3982" s="2" t="s">
        <v>1568</v>
      </c>
      <c r="C3982" s="2" t="s">
        <v>15</v>
      </c>
      <c r="D3982" s="2" t="s">
        <v>1570</v>
      </c>
      <c r="E3982" s="2" t="s">
        <v>1474</v>
      </c>
      <c r="F3982" s="2">
        <v>68.599999999999994</v>
      </c>
      <c r="G3982" s="2">
        <v>31.4</v>
      </c>
      <c r="H3982" s="2" t="s">
        <v>19</v>
      </c>
      <c r="I3982" s="2">
        <f t="shared" si="124"/>
        <v>1</v>
      </c>
      <c r="J3982" s="2" t="str">
        <f t="shared" si="125"/>
        <v/>
      </c>
      <c r="K3982" s="2">
        <v>1998</v>
      </c>
      <c r="L3982" s="2" t="s">
        <v>49</v>
      </c>
    </row>
    <row r="3983" spans="1:12" x14ac:dyDescent="0.2">
      <c r="A3983" s="1" t="s">
        <v>79</v>
      </c>
      <c r="B3983" s="2" t="s">
        <v>5756</v>
      </c>
      <c r="C3983" s="2" t="s">
        <v>24</v>
      </c>
      <c r="D3983" s="4">
        <v>685000000</v>
      </c>
      <c r="E3983" s="2" t="s">
        <v>5690</v>
      </c>
      <c r="F3983" s="2">
        <v>68.599999999999994</v>
      </c>
      <c r="G3983" s="2">
        <v>31.4</v>
      </c>
      <c r="H3983" s="2" t="s">
        <v>19</v>
      </c>
      <c r="I3983" s="2">
        <f t="shared" si="124"/>
        <v>1</v>
      </c>
      <c r="J3983" s="2" t="str">
        <f t="shared" si="125"/>
        <v/>
      </c>
      <c r="K3983" s="2">
        <v>2002</v>
      </c>
      <c r="L3983" s="2" t="s">
        <v>21</v>
      </c>
    </row>
    <row r="3984" spans="1:12" x14ac:dyDescent="0.2">
      <c r="A3984" s="1" t="s">
        <v>83</v>
      </c>
      <c r="B3984" s="2" t="s">
        <v>84</v>
      </c>
      <c r="C3984" s="2" t="s">
        <v>15</v>
      </c>
      <c r="D3984" s="2" t="s">
        <v>854</v>
      </c>
      <c r="E3984" s="2" t="s">
        <v>395</v>
      </c>
      <c r="F3984" s="2">
        <v>68.599999999999994</v>
      </c>
      <c r="G3984" s="2">
        <v>31.4</v>
      </c>
      <c r="H3984" s="2" t="s">
        <v>19</v>
      </c>
      <c r="I3984" s="2">
        <f t="shared" si="124"/>
        <v>1</v>
      </c>
      <c r="J3984" s="2" t="str">
        <f t="shared" si="125"/>
        <v/>
      </c>
      <c r="K3984" s="2">
        <v>2008</v>
      </c>
      <c r="L3984" s="2" t="s">
        <v>21</v>
      </c>
    </row>
    <row r="3985" spans="1:12" x14ac:dyDescent="0.2">
      <c r="A3985" s="1" t="s">
        <v>91</v>
      </c>
      <c r="B3985" s="2" t="s">
        <v>3568</v>
      </c>
      <c r="C3985" s="2" t="s">
        <v>15</v>
      </c>
      <c r="D3985" s="2" t="s">
        <v>4271</v>
      </c>
      <c r="E3985" s="2" t="s">
        <v>3438</v>
      </c>
      <c r="F3985" s="2">
        <v>68.599999999999994</v>
      </c>
      <c r="G3985" s="2">
        <v>31.4</v>
      </c>
      <c r="H3985" s="2" t="s">
        <v>19</v>
      </c>
      <c r="I3985" s="2">
        <f t="shared" si="124"/>
        <v>1</v>
      </c>
      <c r="J3985" s="2" t="str">
        <f t="shared" si="125"/>
        <v/>
      </c>
      <c r="K3985" s="2">
        <v>2011</v>
      </c>
      <c r="L3985" s="2" t="s">
        <v>36</v>
      </c>
    </row>
    <row r="3986" spans="1:12" x14ac:dyDescent="0.2">
      <c r="A3986" s="1" t="s">
        <v>308</v>
      </c>
      <c r="B3986" s="2" t="s">
        <v>4116</v>
      </c>
      <c r="C3986" s="2" t="s">
        <v>24</v>
      </c>
      <c r="D3986" s="4">
        <v>23000000</v>
      </c>
      <c r="E3986" s="2" t="s">
        <v>3438</v>
      </c>
      <c r="F3986" s="2">
        <v>68.599999999999994</v>
      </c>
      <c r="G3986" s="2">
        <v>31.4</v>
      </c>
      <c r="H3986" s="2" t="s">
        <v>19</v>
      </c>
      <c r="I3986" s="2">
        <f t="shared" si="124"/>
        <v>1</v>
      </c>
      <c r="J3986" s="2" t="str">
        <f t="shared" si="125"/>
        <v/>
      </c>
      <c r="K3986" s="2">
        <v>2002</v>
      </c>
      <c r="L3986" s="2" t="s">
        <v>21</v>
      </c>
    </row>
    <row r="3987" spans="1:12" x14ac:dyDescent="0.2">
      <c r="A3987" s="1" t="s">
        <v>672</v>
      </c>
      <c r="B3987" s="2" t="s">
        <v>4697</v>
      </c>
      <c r="C3987" s="2" t="s">
        <v>24</v>
      </c>
      <c r="D3987" s="4">
        <v>1500000</v>
      </c>
      <c r="E3987" s="2" t="s">
        <v>3438</v>
      </c>
      <c r="F3987" s="2">
        <v>68.599999999999994</v>
      </c>
      <c r="G3987" s="2">
        <v>31.4</v>
      </c>
      <c r="H3987" s="2" t="s">
        <v>19</v>
      </c>
      <c r="I3987" s="2">
        <f t="shared" si="124"/>
        <v>1</v>
      </c>
      <c r="J3987" s="2" t="str">
        <f t="shared" si="125"/>
        <v/>
      </c>
      <c r="K3987" s="2">
        <v>2002</v>
      </c>
      <c r="L3987" s="2" t="s">
        <v>21</v>
      </c>
    </row>
    <row r="3988" spans="1:12" x14ac:dyDescent="0.2">
      <c r="A3988" s="1" t="s">
        <v>45</v>
      </c>
      <c r="B3988" s="2" t="s">
        <v>549</v>
      </c>
      <c r="C3988" s="2" t="s">
        <v>42</v>
      </c>
      <c r="D3988" s="2" t="s">
        <v>550</v>
      </c>
      <c r="E3988" s="2" t="s">
        <v>395</v>
      </c>
      <c r="F3988" s="2">
        <v>68.599999999999994</v>
      </c>
      <c r="G3988" s="2">
        <v>31.4</v>
      </c>
      <c r="H3988" s="2" t="s">
        <v>19</v>
      </c>
      <c r="I3988" s="2">
        <f t="shared" si="124"/>
        <v>1</v>
      </c>
      <c r="J3988" s="2" t="str">
        <f t="shared" si="125"/>
        <v/>
      </c>
      <c r="K3988" s="2">
        <v>2014</v>
      </c>
      <c r="L3988" s="2" t="s">
        <v>49</v>
      </c>
    </row>
    <row r="3989" spans="1:12" x14ac:dyDescent="0.2">
      <c r="A3989" s="1" t="s">
        <v>269</v>
      </c>
      <c r="B3989" s="2" t="s">
        <v>269</v>
      </c>
      <c r="C3989" s="2" t="s">
        <v>15</v>
      </c>
      <c r="D3989" s="2" t="s">
        <v>2806</v>
      </c>
      <c r="E3989" s="2" t="s">
        <v>2175</v>
      </c>
      <c r="F3989" s="2">
        <v>68.61</v>
      </c>
      <c r="G3989" s="2">
        <v>31.39</v>
      </c>
      <c r="H3989" s="2" t="s">
        <v>19</v>
      </c>
      <c r="I3989" s="2">
        <f t="shared" si="124"/>
        <v>1</v>
      </c>
      <c r="J3989" s="2" t="str">
        <f t="shared" si="125"/>
        <v/>
      </c>
      <c r="K3989" s="2">
        <v>2016</v>
      </c>
      <c r="L3989" s="2" t="s">
        <v>21</v>
      </c>
    </row>
    <row r="3990" spans="1:12" x14ac:dyDescent="0.2">
      <c r="A3990" s="1" t="s">
        <v>177</v>
      </c>
      <c r="B3990" s="2" t="s">
        <v>3771</v>
      </c>
      <c r="C3990" s="2" t="s">
        <v>24</v>
      </c>
      <c r="D3990" s="8">
        <v>4000000</v>
      </c>
      <c r="E3990" s="2" t="s">
        <v>3438</v>
      </c>
      <c r="F3990" s="2">
        <v>68.62</v>
      </c>
      <c r="G3990" s="2">
        <v>31.38</v>
      </c>
      <c r="H3990" s="2" t="s">
        <v>19</v>
      </c>
      <c r="I3990" s="2">
        <f t="shared" si="124"/>
        <v>1</v>
      </c>
      <c r="J3990" s="2" t="str">
        <f t="shared" si="125"/>
        <v/>
      </c>
      <c r="K3990" s="2">
        <v>2018</v>
      </c>
      <c r="L3990" s="2" t="s">
        <v>21</v>
      </c>
    </row>
    <row r="3991" spans="1:12" x14ac:dyDescent="0.2">
      <c r="A3991" s="1" t="s">
        <v>52</v>
      </c>
      <c r="B3991" s="2" t="s">
        <v>3595</v>
      </c>
      <c r="C3991" s="2" t="s">
        <v>24</v>
      </c>
      <c r="D3991" s="4">
        <v>72000000</v>
      </c>
      <c r="E3991" s="2" t="s">
        <v>3438</v>
      </c>
      <c r="F3991" s="2">
        <v>68.63</v>
      </c>
      <c r="G3991" s="2">
        <v>31.37</v>
      </c>
      <c r="H3991" s="2" t="s">
        <v>19</v>
      </c>
      <c r="I3991" s="2">
        <f t="shared" si="124"/>
        <v>1</v>
      </c>
      <c r="J3991" s="2" t="str">
        <f t="shared" si="125"/>
        <v/>
      </c>
      <c r="K3991" s="2">
        <v>2016</v>
      </c>
      <c r="L3991" s="2" t="s">
        <v>21</v>
      </c>
    </row>
    <row r="3992" spans="1:12" x14ac:dyDescent="0.2">
      <c r="A3992" s="1" t="s">
        <v>290</v>
      </c>
      <c r="B3992" s="2" t="s">
        <v>1962</v>
      </c>
      <c r="C3992" s="2" t="s">
        <v>15</v>
      </c>
      <c r="D3992" s="2" t="s">
        <v>2584</v>
      </c>
      <c r="E3992" s="2" t="s">
        <v>2175</v>
      </c>
      <c r="F3992" s="2">
        <v>68.64</v>
      </c>
      <c r="G3992" s="2">
        <v>31.36</v>
      </c>
      <c r="H3992" s="2" t="s">
        <v>19</v>
      </c>
      <c r="I3992" s="2">
        <f t="shared" si="124"/>
        <v>1</v>
      </c>
      <c r="J3992" s="2" t="str">
        <f t="shared" si="125"/>
        <v/>
      </c>
      <c r="K3992" s="2">
        <v>2018</v>
      </c>
      <c r="L3992" s="2" t="s">
        <v>21</v>
      </c>
    </row>
    <row r="3993" spans="1:12" x14ac:dyDescent="0.2">
      <c r="A3993" s="1" t="s">
        <v>66</v>
      </c>
      <c r="B3993" s="2" t="s">
        <v>3664</v>
      </c>
      <c r="C3993" s="2" t="s">
        <v>15</v>
      </c>
      <c r="D3993" s="2" t="s">
        <v>4466</v>
      </c>
      <c r="E3993" s="2" t="s">
        <v>3438</v>
      </c>
      <c r="F3993" s="2">
        <v>68.650000000000006</v>
      </c>
      <c r="G3993" s="2">
        <v>31.35</v>
      </c>
      <c r="H3993" s="2" t="s">
        <v>19</v>
      </c>
      <c r="I3993" s="2">
        <f t="shared" si="124"/>
        <v>1</v>
      </c>
      <c r="J3993" s="2" t="str">
        <f t="shared" si="125"/>
        <v/>
      </c>
      <c r="K3993" s="2">
        <v>2007</v>
      </c>
      <c r="L3993" s="2" t="s">
        <v>36</v>
      </c>
    </row>
    <row r="3994" spans="1:12" x14ac:dyDescent="0.2">
      <c r="A3994" s="1" t="s">
        <v>79</v>
      </c>
      <c r="B3994" s="2" t="s">
        <v>79</v>
      </c>
      <c r="C3994" s="2" t="s">
        <v>15</v>
      </c>
      <c r="D3994" s="2" t="s">
        <v>2795</v>
      </c>
      <c r="E3994" s="2" t="s">
        <v>2175</v>
      </c>
      <c r="F3994" s="2">
        <v>68.680000000000007</v>
      </c>
      <c r="G3994" s="2">
        <v>31.32</v>
      </c>
      <c r="H3994" s="2" t="s">
        <v>19</v>
      </c>
      <c r="I3994" s="2">
        <f t="shared" si="124"/>
        <v>1</v>
      </c>
      <c r="J3994" s="2" t="str">
        <f t="shared" si="125"/>
        <v/>
      </c>
      <c r="K3994" s="2">
        <v>2016</v>
      </c>
      <c r="L3994" s="2" t="s">
        <v>21</v>
      </c>
    </row>
    <row r="3995" spans="1:12" x14ac:dyDescent="0.2">
      <c r="A3995" s="1" t="s">
        <v>242</v>
      </c>
      <c r="B3995" s="2" t="s">
        <v>2145</v>
      </c>
      <c r="C3995" s="2" t="s">
        <v>24</v>
      </c>
      <c r="D3995" s="4">
        <v>125000000</v>
      </c>
      <c r="E3995" s="2" t="s">
        <v>3438</v>
      </c>
      <c r="F3995" s="2">
        <v>68.7</v>
      </c>
      <c r="G3995" s="2">
        <v>31.3</v>
      </c>
      <c r="H3995" s="2" t="s">
        <v>19</v>
      </c>
      <c r="I3995" s="2">
        <f t="shared" si="124"/>
        <v>1</v>
      </c>
      <c r="J3995" s="2" t="str">
        <f t="shared" si="125"/>
        <v/>
      </c>
      <c r="K3995" s="2">
        <v>2014</v>
      </c>
      <c r="L3995" s="2" t="s">
        <v>21</v>
      </c>
    </row>
    <row r="3996" spans="1:12" x14ac:dyDescent="0.2">
      <c r="A3996" s="1" t="s">
        <v>242</v>
      </c>
      <c r="B3996" s="2" t="s">
        <v>3365</v>
      </c>
      <c r="C3996" s="2" t="s">
        <v>24</v>
      </c>
      <c r="D3996" s="4">
        <v>109000000</v>
      </c>
      <c r="E3996" s="2" t="s">
        <v>3438</v>
      </c>
      <c r="F3996" s="2">
        <v>68.7</v>
      </c>
      <c r="G3996" s="2">
        <v>31.3</v>
      </c>
      <c r="H3996" s="2" t="s">
        <v>19</v>
      </c>
      <c r="I3996" s="2">
        <f t="shared" si="124"/>
        <v>1</v>
      </c>
      <c r="J3996" s="2" t="str">
        <f t="shared" si="125"/>
        <v/>
      </c>
      <c r="K3996" s="2">
        <v>2006</v>
      </c>
      <c r="L3996" s="2" t="s">
        <v>21</v>
      </c>
    </row>
    <row r="3997" spans="1:12" x14ac:dyDescent="0.2">
      <c r="A3997" s="1" t="s">
        <v>568</v>
      </c>
      <c r="B3997" s="2" t="s">
        <v>614</v>
      </c>
      <c r="C3997" s="2" t="s">
        <v>15</v>
      </c>
      <c r="D3997" s="2" t="s">
        <v>3337</v>
      </c>
      <c r="E3997" s="2" t="s">
        <v>3315</v>
      </c>
      <c r="F3997" s="2">
        <v>68.7</v>
      </c>
      <c r="G3997" s="2">
        <v>31.3</v>
      </c>
      <c r="H3997" s="2" t="s">
        <v>19</v>
      </c>
      <c r="I3997" s="2">
        <f t="shared" si="124"/>
        <v>1</v>
      </c>
      <c r="J3997" s="2" t="str">
        <f t="shared" si="125"/>
        <v/>
      </c>
      <c r="K3997" s="2">
        <v>2012</v>
      </c>
      <c r="L3997" s="2" t="s">
        <v>21</v>
      </c>
    </row>
    <row r="3998" spans="1:12" x14ac:dyDescent="0.2">
      <c r="A3998" s="1" t="s">
        <v>122</v>
      </c>
      <c r="B3998" s="2" t="s">
        <v>682</v>
      </c>
      <c r="C3998" s="2" t="s">
        <v>15</v>
      </c>
      <c r="D3998" s="2" t="s">
        <v>1479</v>
      </c>
      <c r="E3998" s="2" t="s">
        <v>1474</v>
      </c>
      <c r="F3998" s="2">
        <v>68.7</v>
      </c>
      <c r="G3998" s="2">
        <v>31.3</v>
      </c>
      <c r="H3998" s="2" t="s">
        <v>19</v>
      </c>
      <c r="I3998" s="2">
        <f t="shared" si="124"/>
        <v>1</v>
      </c>
      <c r="J3998" s="2" t="str">
        <f t="shared" si="125"/>
        <v/>
      </c>
      <c r="K3998" s="2">
        <v>2016</v>
      </c>
      <c r="L3998" s="2" t="s">
        <v>21</v>
      </c>
    </row>
    <row r="3999" spans="1:12" x14ac:dyDescent="0.2">
      <c r="A3999" s="1" t="s">
        <v>13</v>
      </c>
      <c r="B3999" s="2" t="s">
        <v>2044</v>
      </c>
      <c r="C3999" s="2" t="s">
        <v>15</v>
      </c>
      <c r="D3999" s="2" t="s">
        <v>2045</v>
      </c>
      <c r="E3999" s="2" t="s">
        <v>1978</v>
      </c>
      <c r="F3999" s="2">
        <v>68.7</v>
      </c>
      <c r="G3999" s="2">
        <v>31.3</v>
      </c>
      <c r="H3999" s="2" t="s">
        <v>19</v>
      </c>
      <c r="I3999" s="2">
        <f t="shared" si="124"/>
        <v>1</v>
      </c>
      <c r="J3999" s="2" t="str">
        <f t="shared" si="125"/>
        <v/>
      </c>
      <c r="K3999" s="2">
        <v>2012</v>
      </c>
      <c r="L3999" s="2" t="s">
        <v>21</v>
      </c>
    </row>
    <row r="4000" spans="1:12" x14ac:dyDescent="0.2">
      <c r="A4000" s="1" t="s">
        <v>13</v>
      </c>
      <c r="B4000" s="2" t="s">
        <v>3936</v>
      </c>
      <c r="C4000" s="2" t="s">
        <v>24</v>
      </c>
      <c r="D4000" s="4">
        <v>49500000</v>
      </c>
      <c r="E4000" s="2" t="s">
        <v>3438</v>
      </c>
      <c r="F4000" s="2">
        <v>68.7</v>
      </c>
      <c r="G4000" s="2">
        <v>31.3</v>
      </c>
      <c r="H4000" s="2" t="s">
        <v>19</v>
      </c>
      <c r="I4000" s="2">
        <f t="shared" si="124"/>
        <v>1</v>
      </c>
      <c r="J4000" s="2" t="str">
        <f t="shared" si="125"/>
        <v/>
      </c>
      <c r="K4000" s="2">
        <v>2003</v>
      </c>
      <c r="L4000" s="2" t="s">
        <v>36</v>
      </c>
    </row>
    <row r="4001" spans="1:12" x14ac:dyDescent="0.2">
      <c r="A4001" s="1" t="s">
        <v>339</v>
      </c>
      <c r="B4001" s="2" t="s">
        <v>4114</v>
      </c>
      <c r="C4001" s="2" t="s">
        <v>24</v>
      </c>
      <c r="D4001" s="4">
        <v>5500000</v>
      </c>
      <c r="E4001" s="2" t="s">
        <v>3438</v>
      </c>
      <c r="F4001" s="2">
        <v>68.7</v>
      </c>
      <c r="G4001" s="2">
        <v>31.3</v>
      </c>
      <c r="H4001" s="2" t="s">
        <v>19</v>
      </c>
      <c r="I4001" s="2">
        <f t="shared" si="124"/>
        <v>1</v>
      </c>
      <c r="J4001" s="2" t="str">
        <f t="shared" si="125"/>
        <v/>
      </c>
      <c r="K4001" s="2">
        <v>2014</v>
      </c>
      <c r="L4001" s="2" t="s">
        <v>21</v>
      </c>
    </row>
    <row r="4002" spans="1:12" x14ac:dyDescent="0.2">
      <c r="A4002" s="1" t="s">
        <v>22</v>
      </c>
      <c r="B4002" s="2" t="s">
        <v>1457</v>
      </c>
      <c r="C4002" s="2" t="s">
        <v>24</v>
      </c>
      <c r="D4002" s="4">
        <v>980000000</v>
      </c>
      <c r="E4002" s="2" t="s">
        <v>1453</v>
      </c>
      <c r="F4002" s="2">
        <v>68.7</v>
      </c>
      <c r="G4002" s="2">
        <v>31.3</v>
      </c>
      <c r="H4002" s="2" t="s">
        <v>19</v>
      </c>
      <c r="I4002" s="2">
        <f t="shared" si="124"/>
        <v>1</v>
      </c>
      <c r="J4002" s="2" t="str">
        <f t="shared" si="125"/>
        <v/>
      </c>
      <c r="K4002" s="2">
        <v>2004</v>
      </c>
      <c r="L4002" s="2" t="s">
        <v>21</v>
      </c>
    </row>
    <row r="4003" spans="1:12" x14ac:dyDescent="0.2">
      <c r="A4003" s="1" t="s">
        <v>22</v>
      </c>
      <c r="B4003" s="2" t="s">
        <v>2162</v>
      </c>
      <c r="C4003" s="2" t="s">
        <v>15</v>
      </c>
      <c r="D4003" s="2" t="s">
        <v>2163</v>
      </c>
      <c r="E4003" s="2" t="s">
        <v>2120</v>
      </c>
      <c r="F4003" s="2">
        <v>68.7</v>
      </c>
      <c r="G4003" s="2">
        <v>31.3</v>
      </c>
      <c r="H4003" s="2" t="s">
        <v>19</v>
      </c>
      <c r="I4003" s="2">
        <f t="shared" si="124"/>
        <v>1</v>
      </c>
      <c r="J4003" s="2" t="str">
        <f t="shared" si="125"/>
        <v/>
      </c>
      <c r="K4003" s="2">
        <v>2011</v>
      </c>
      <c r="L4003" s="2" t="s">
        <v>36</v>
      </c>
    </row>
    <row r="4004" spans="1:12" x14ac:dyDescent="0.2">
      <c r="A4004" s="1" t="s">
        <v>363</v>
      </c>
      <c r="B4004" s="2" t="s">
        <v>4131</v>
      </c>
      <c r="C4004" s="2" t="s">
        <v>24</v>
      </c>
      <c r="D4004" s="4">
        <v>25000000</v>
      </c>
      <c r="E4004" s="2" t="s">
        <v>3438</v>
      </c>
      <c r="F4004" s="2">
        <v>68.7</v>
      </c>
      <c r="G4004" s="2">
        <v>31.3</v>
      </c>
      <c r="H4004" s="2" t="s">
        <v>19</v>
      </c>
      <c r="I4004" s="2">
        <f t="shared" si="124"/>
        <v>1</v>
      </c>
      <c r="J4004" s="2" t="str">
        <f t="shared" si="125"/>
        <v/>
      </c>
      <c r="K4004" s="2">
        <v>2006</v>
      </c>
      <c r="L4004" s="2" t="s">
        <v>21</v>
      </c>
    </row>
    <row r="4005" spans="1:12" x14ac:dyDescent="0.2">
      <c r="A4005" s="1" t="s">
        <v>217</v>
      </c>
      <c r="B4005" s="2" t="s">
        <v>513</v>
      </c>
      <c r="C4005" s="2" t="s">
        <v>15</v>
      </c>
      <c r="D4005" s="2" t="s">
        <v>1919</v>
      </c>
      <c r="E4005" s="2" t="s">
        <v>1811</v>
      </c>
      <c r="F4005" s="2">
        <v>68.7</v>
      </c>
      <c r="G4005" s="2">
        <v>31.3</v>
      </c>
      <c r="H4005" s="2" t="s">
        <v>19</v>
      </c>
      <c r="I4005" s="2">
        <f t="shared" si="124"/>
        <v>1</v>
      </c>
      <c r="J4005" s="2" t="str">
        <f t="shared" si="125"/>
        <v/>
      </c>
      <c r="K4005" s="2">
        <v>2000</v>
      </c>
      <c r="L4005" s="2" t="s">
        <v>21</v>
      </c>
    </row>
    <row r="4006" spans="1:12" x14ac:dyDescent="0.2">
      <c r="A4006" s="1" t="s">
        <v>79</v>
      </c>
      <c r="B4006" s="2" t="s">
        <v>925</v>
      </c>
      <c r="C4006" s="2" t="s">
        <v>15</v>
      </c>
      <c r="D4006" s="2" t="s">
        <v>2069</v>
      </c>
      <c r="E4006" s="2" t="s">
        <v>1978</v>
      </c>
      <c r="F4006" s="2">
        <v>68.7</v>
      </c>
      <c r="G4006" s="2">
        <v>31.3</v>
      </c>
      <c r="H4006" s="2" t="s">
        <v>19</v>
      </c>
      <c r="I4006" s="2">
        <f t="shared" si="124"/>
        <v>1</v>
      </c>
      <c r="J4006" s="2" t="str">
        <f t="shared" si="125"/>
        <v/>
      </c>
      <c r="K4006" s="2">
        <v>1998</v>
      </c>
      <c r="L4006" s="2" t="s">
        <v>21</v>
      </c>
    </row>
    <row r="4007" spans="1:12" x14ac:dyDescent="0.2">
      <c r="A4007" s="1" t="s">
        <v>79</v>
      </c>
      <c r="B4007" s="2" t="s">
        <v>3679</v>
      </c>
      <c r="C4007" s="2" t="s">
        <v>24</v>
      </c>
      <c r="D4007" s="4">
        <v>2100000000</v>
      </c>
      <c r="E4007" s="2" t="s">
        <v>3438</v>
      </c>
      <c r="F4007" s="2">
        <v>68.7</v>
      </c>
      <c r="G4007" s="2">
        <v>31.3</v>
      </c>
      <c r="H4007" s="2" t="s">
        <v>19</v>
      </c>
      <c r="I4007" s="2">
        <f t="shared" si="124"/>
        <v>1</v>
      </c>
      <c r="J4007" s="2" t="str">
        <f t="shared" si="125"/>
        <v/>
      </c>
      <c r="K4007" s="2">
        <v>2008</v>
      </c>
      <c r="L4007" s="2" t="s">
        <v>21</v>
      </c>
    </row>
    <row r="4008" spans="1:12" x14ac:dyDescent="0.2">
      <c r="A4008" s="1" t="s">
        <v>79</v>
      </c>
      <c r="B4008" s="2" t="s">
        <v>3461</v>
      </c>
      <c r="C4008" s="2" t="s">
        <v>24</v>
      </c>
      <c r="D4008" s="4">
        <v>75000000</v>
      </c>
      <c r="E4008" s="2" t="s">
        <v>3438</v>
      </c>
      <c r="F4008" s="2">
        <v>68.7</v>
      </c>
      <c r="G4008" s="2">
        <v>31.3</v>
      </c>
      <c r="H4008" s="2" t="s">
        <v>19</v>
      </c>
      <c r="I4008" s="2">
        <f t="shared" si="124"/>
        <v>1</v>
      </c>
      <c r="J4008" s="2" t="str">
        <f t="shared" si="125"/>
        <v/>
      </c>
      <c r="K4008" s="2">
        <v>2000</v>
      </c>
      <c r="L4008" s="2" t="s">
        <v>21</v>
      </c>
    </row>
    <row r="4009" spans="1:12" x14ac:dyDescent="0.2">
      <c r="A4009" s="1" t="s">
        <v>91</v>
      </c>
      <c r="B4009" s="2" t="s">
        <v>4127</v>
      </c>
      <c r="C4009" s="2" t="s">
        <v>24</v>
      </c>
      <c r="D4009" s="4">
        <v>70000000</v>
      </c>
      <c r="E4009" s="2" t="s">
        <v>3438</v>
      </c>
      <c r="F4009" s="2">
        <v>68.7</v>
      </c>
      <c r="G4009" s="2">
        <v>31.3</v>
      </c>
      <c r="H4009" s="2" t="s">
        <v>19</v>
      </c>
      <c r="I4009" s="2">
        <f t="shared" si="124"/>
        <v>1</v>
      </c>
      <c r="J4009" s="2" t="str">
        <f t="shared" si="125"/>
        <v/>
      </c>
      <c r="K4009" s="2">
        <v>2004</v>
      </c>
      <c r="L4009" s="2" t="s">
        <v>21</v>
      </c>
    </row>
    <row r="4010" spans="1:12" x14ac:dyDescent="0.2">
      <c r="A4010" s="1" t="s">
        <v>52</v>
      </c>
      <c r="B4010" s="2" t="s">
        <v>1894</v>
      </c>
      <c r="C4010" s="2" t="s">
        <v>15</v>
      </c>
      <c r="D4010" s="2" t="s">
        <v>1950</v>
      </c>
      <c r="E4010" s="2" t="s">
        <v>1811</v>
      </c>
      <c r="F4010" s="2">
        <v>68.7</v>
      </c>
      <c r="G4010" s="2">
        <v>31.3</v>
      </c>
      <c r="H4010" s="2" t="s">
        <v>19</v>
      </c>
      <c r="I4010" s="2">
        <f t="shared" si="124"/>
        <v>1</v>
      </c>
      <c r="J4010" s="2" t="str">
        <f t="shared" si="125"/>
        <v/>
      </c>
      <c r="K4010" s="2">
        <v>1994</v>
      </c>
      <c r="L4010" s="2" t="s">
        <v>21</v>
      </c>
    </row>
    <row r="4011" spans="1:12" x14ac:dyDescent="0.2">
      <c r="A4011" s="1" t="s">
        <v>52</v>
      </c>
      <c r="B4011" s="2" t="s">
        <v>3522</v>
      </c>
      <c r="C4011" s="2" t="s">
        <v>15</v>
      </c>
      <c r="D4011" s="2" t="s">
        <v>4743</v>
      </c>
      <c r="E4011" s="2" t="s">
        <v>3438</v>
      </c>
      <c r="F4011" s="2">
        <v>68.7</v>
      </c>
      <c r="G4011" s="2">
        <v>31.3</v>
      </c>
      <c r="H4011" s="2" t="s">
        <v>19</v>
      </c>
      <c r="I4011" s="2">
        <f t="shared" si="124"/>
        <v>1</v>
      </c>
      <c r="J4011" s="2" t="str">
        <f t="shared" si="125"/>
        <v/>
      </c>
      <c r="K4011" s="2">
        <v>2001</v>
      </c>
      <c r="L4011" s="2" t="s">
        <v>36</v>
      </c>
    </row>
    <row r="4012" spans="1:12" x14ac:dyDescent="0.2">
      <c r="A4012" s="1" t="s">
        <v>108</v>
      </c>
      <c r="B4012" s="2" t="s">
        <v>3645</v>
      </c>
      <c r="C4012" s="2" t="s">
        <v>24</v>
      </c>
      <c r="D4012" s="4">
        <v>19000000</v>
      </c>
      <c r="E4012" s="2" t="s">
        <v>3438</v>
      </c>
      <c r="F4012" s="2">
        <v>68.7</v>
      </c>
      <c r="G4012" s="2">
        <v>31.3</v>
      </c>
      <c r="H4012" s="2" t="s">
        <v>19</v>
      </c>
      <c r="I4012" s="2">
        <f t="shared" si="124"/>
        <v>1</v>
      </c>
      <c r="J4012" s="2" t="str">
        <f t="shared" si="125"/>
        <v/>
      </c>
      <c r="K4012" s="2">
        <v>2008</v>
      </c>
      <c r="L4012" s="2" t="s">
        <v>21</v>
      </c>
    </row>
    <row r="4013" spans="1:12" x14ac:dyDescent="0.2">
      <c r="A4013" s="1" t="s">
        <v>108</v>
      </c>
      <c r="B4013" s="2" t="s">
        <v>3816</v>
      </c>
      <c r="C4013" s="2" t="s">
        <v>15</v>
      </c>
      <c r="D4013" s="2" t="s">
        <v>4553</v>
      </c>
      <c r="E4013" s="2" t="s">
        <v>3438</v>
      </c>
      <c r="F4013" s="2">
        <v>68.7</v>
      </c>
      <c r="G4013" s="2">
        <v>31.3</v>
      </c>
      <c r="H4013" s="2" t="s">
        <v>19</v>
      </c>
      <c r="I4013" s="2">
        <f t="shared" si="124"/>
        <v>1</v>
      </c>
      <c r="J4013" s="2" t="str">
        <f t="shared" si="125"/>
        <v/>
      </c>
      <c r="K4013" s="2">
        <v>2005</v>
      </c>
      <c r="L4013" s="2" t="s">
        <v>36</v>
      </c>
    </row>
    <row r="4014" spans="1:12" x14ac:dyDescent="0.2">
      <c r="A4014" s="1" t="s">
        <v>672</v>
      </c>
      <c r="B4014" s="2" t="s">
        <v>3213</v>
      </c>
      <c r="C4014" s="2" t="s">
        <v>15</v>
      </c>
      <c r="D4014" s="2" t="s">
        <v>4833</v>
      </c>
      <c r="E4014" s="2" t="s">
        <v>4810</v>
      </c>
      <c r="F4014" s="2">
        <v>68.7</v>
      </c>
      <c r="G4014" s="2">
        <v>31.3</v>
      </c>
      <c r="H4014" s="2" t="s">
        <v>19</v>
      </c>
      <c r="I4014" s="2">
        <f t="shared" si="124"/>
        <v>1</v>
      </c>
      <c r="J4014" s="2" t="str">
        <f t="shared" si="125"/>
        <v/>
      </c>
      <c r="K4014" s="2">
        <v>2012</v>
      </c>
      <c r="L4014" s="2" t="s">
        <v>21</v>
      </c>
    </row>
    <row r="4015" spans="1:12" x14ac:dyDescent="0.2">
      <c r="A4015" s="1" t="s">
        <v>45</v>
      </c>
      <c r="B4015" s="2" t="s">
        <v>4090</v>
      </c>
      <c r="C4015" s="2" t="s">
        <v>24</v>
      </c>
      <c r="D4015" s="4">
        <v>52000000</v>
      </c>
      <c r="E4015" s="2" t="s">
        <v>3438</v>
      </c>
      <c r="F4015" s="2">
        <v>68.7</v>
      </c>
      <c r="G4015" s="2">
        <v>31.3</v>
      </c>
      <c r="H4015" s="2" t="s">
        <v>19</v>
      </c>
      <c r="I4015" s="2">
        <f t="shared" si="124"/>
        <v>1</v>
      </c>
      <c r="J4015" s="2" t="str">
        <f t="shared" si="125"/>
        <v/>
      </c>
      <c r="K4015" s="2">
        <v>2004</v>
      </c>
      <c r="L4015" s="2" t="s">
        <v>49</v>
      </c>
    </row>
    <row r="4016" spans="1:12" x14ac:dyDescent="0.2">
      <c r="A4016" s="1" t="s">
        <v>108</v>
      </c>
      <c r="B4016" s="2" t="s">
        <v>2747</v>
      </c>
      <c r="C4016" s="2" t="s">
        <v>15</v>
      </c>
      <c r="D4016" s="2" t="s">
        <v>4922</v>
      </c>
      <c r="E4016" s="2" t="s">
        <v>4917</v>
      </c>
      <c r="F4016" s="2">
        <v>68.709999999999994</v>
      </c>
      <c r="G4016" s="2">
        <v>31.29</v>
      </c>
      <c r="H4016" s="2" t="s">
        <v>19</v>
      </c>
      <c r="I4016" s="2">
        <f t="shared" si="124"/>
        <v>1</v>
      </c>
      <c r="J4016" s="2" t="str">
        <f t="shared" si="125"/>
        <v/>
      </c>
      <c r="K4016" s="2">
        <v>2017</v>
      </c>
      <c r="L4016" s="2" t="s">
        <v>36</v>
      </c>
    </row>
    <row r="4017" spans="1:12" x14ac:dyDescent="0.2">
      <c r="A4017" s="1" t="s">
        <v>66</v>
      </c>
      <c r="B4017" s="2" t="s">
        <v>3582</v>
      </c>
      <c r="C4017" s="2" t="s">
        <v>15</v>
      </c>
      <c r="D4017" s="2" t="s">
        <v>4354</v>
      </c>
      <c r="E4017" s="2" t="s">
        <v>3438</v>
      </c>
      <c r="F4017" s="2">
        <v>68.72</v>
      </c>
      <c r="G4017" s="2">
        <v>31.28</v>
      </c>
      <c r="H4017" s="2" t="s">
        <v>19</v>
      </c>
      <c r="I4017" s="2">
        <f t="shared" si="124"/>
        <v>1</v>
      </c>
      <c r="J4017" s="2" t="str">
        <f t="shared" si="125"/>
        <v/>
      </c>
      <c r="K4017" s="2">
        <v>2009</v>
      </c>
      <c r="L4017" s="2" t="s">
        <v>36</v>
      </c>
    </row>
    <row r="4018" spans="1:12" x14ac:dyDescent="0.2">
      <c r="A4018" s="1" t="s">
        <v>66</v>
      </c>
      <c r="B4018" s="2" t="s">
        <v>3666</v>
      </c>
      <c r="C4018" s="2" t="s">
        <v>15</v>
      </c>
      <c r="D4018" s="2" t="s">
        <v>4154</v>
      </c>
      <c r="E4018" s="2" t="s">
        <v>3438</v>
      </c>
      <c r="F4018" s="2">
        <v>68.73</v>
      </c>
      <c r="G4018" s="2">
        <v>31.27</v>
      </c>
      <c r="H4018" s="2" t="s">
        <v>19</v>
      </c>
      <c r="I4018" s="2">
        <f t="shared" si="124"/>
        <v>1</v>
      </c>
      <c r="J4018" s="2" t="str">
        <f t="shared" si="125"/>
        <v/>
      </c>
      <c r="K4018" s="2">
        <v>2013</v>
      </c>
      <c r="L4018" s="2" t="s">
        <v>36</v>
      </c>
    </row>
    <row r="4019" spans="1:12" x14ac:dyDescent="0.2">
      <c r="A4019" s="1" t="s">
        <v>13</v>
      </c>
      <c r="B4019" s="2" t="s">
        <v>930</v>
      </c>
      <c r="C4019" s="2" t="s">
        <v>15</v>
      </c>
      <c r="D4019" s="2" t="s">
        <v>2457</v>
      </c>
      <c r="E4019" s="2" t="s">
        <v>2175</v>
      </c>
      <c r="F4019" s="2">
        <v>68.739999999999995</v>
      </c>
      <c r="G4019" s="2">
        <v>31.26</v>
      </c>
      <c r="H4019" s="2" t="s">
        <v>19</v>
      </c>
      <c r="I4019" s="2">
        <f t="shared" si="124"/>
        <v>1</v>
      </c>
      <c r="J4019" s="2" t="str">
        <f t="shared" si="125"/>
        <v/>
      </c>
      <c r="K4019" s="2">
        <v>2018</v>
      </c>
      <c r="L4019" s="2" t="s">
        <v>21</v>
      </c>
    </row>
    <row r="4020" spans="1:12" x14ac:dyDescent="0.2">
      <c r="A4020" s="1" t="s">
        <v>22</v>
      </c>
      <c r="B4020" s="2" t="s">
        <v>5711</v>
      </c>
      <c r="C4020" s="2" t="s">
        <v>24</v>
      </c>
      <c r="D4020" s="4">
        <v>167000000</v>
      </c>
      <c r="E4020" s="2" t="s">
        <v>5690</v>
      </c>
      <c r="F4020" s="2">
        <v>68.739999999999995</v>
      </c>
      <c r="G4020" s="2">
        <v>31.26</v>
      </c>
      <c r="H4020" s="2" t="s">
        <v>19</v>
      </c>
      <c r="I4020" s="2">
        <f t="shared" si="124"/>
        <v>1</v>
      </c>
      <c r="J4020" s="2" t="str">
        <f t="shared" si="125"/>
        <v/>
      </c>
      <c r="K4020" s="2">
        <v>2016</v>
      </c>
      <c r="L4020" s="2" t="s">
        <v>21</v>
      </c>
    </row>
    <row r="4021" spans="1:12" x14ac:dyDescent="0.2">
      <c r="A4021" s="1" t="s">
        <v>280</v>
      </c>
      <c r="B4021" s="2" t="s">
        <v>1334</v>
      </c>
      <c r="C4021" s="2" t="s">
        <v>15</v>
      </c>
      <c r="D4021" s="2" t="s">
        <v>4999</v>
      </c>
      <c r="E4021" s="2" t="s">
        <v>4991</v>
      </c>
      <c r="F4021" s="2">
        <v>68.75</v>
      </c>
      <c r="G4021" s="2">
        <v>31.25</v>
      </c>
      <c r="H4021" s="2" t="s">
        <v>19</v>
      </c>
      <c r="I4021" s="2">
        <f t="shared" si="124"/>
        <v>1</v>
      </c>
      <c r="J4021" s="2" t="str">
        <f t="shared" si="125"/>
        <v/>
      </c>
      <c r="K4021" s="2">
        <v>2021</v>
      </c>
      <c r="L4021" s="2" t="s">
        <v>36</v>
      </c>
    </row>
    <row r="4022" spans="1:12" x14ac:dyDescent="0.2">
      <c r="A4022" s="1" t="s">
        <v>40</v>
      </c>
      <c r="B4022" s="2" t="s">
        <v>203</v>
      </c>
      <c r="C4022" s="2" t="s">
        <v>15</v>
      </c>
      <c r="D4022" s="2" t="s">
        <v>204</v>
      </c>
      <c r="E4022" s="2" t="s">
        <v>144</v>
      </c>
      <c r="F4022" s="2">
        <v>68.77</v>
      </c>
      <c r="G4022" s="2">
        <v>31.23</v>
      </c>
      <c r="H4022" s="2" t="s">
        <v>19</v>
      </c>
      <c r="I4022" s="2">
        <f t="shared" si="124"/>
        <v>1</v>
      </c>
      <c r="J4022" s="2" t="str">
        <f t="shared" si="125"/>
        <v/>
      </c>
      <c r="K4022" s="2">
        <v>2016</v>
      </c>
      <c r="L4022" s="2" t="s">
        <v>21</v>
      </c>
    </row>
    <row r="4023" spans="1:12" x14ac:dyDescent="0.2">
      <c r="A4023" s="1" t="s">
        <v>66</v>
      </c>
      <c r="B4023" s="2" t="s">
        <v>2711</v>
      </c>
      <c r="C4023" s="2" t="s">
        <v>15</v>
      </c>
      <c r="D4023" s="2" t="s">
        <v>5135</v>
      </c>
      <c r="E4023" s="2" t="s">
        <v>4991</v>
      </c>
      <c r="F4023" s="2">
        <v>68.78</v>
      </c>
      <c r="G4023" s="2">
        <v>31.22</v>
      </c>
      <c r="H4023" s="2" t="s">
        <v>19</v>
      </c>
      <c r="I4023" s="2">
        <f t="shared" si="124"/>
        <v>1</v>
      </c>
      <c r="J4023" s="2" t="str">
        <f t="shared" si="125"/>
        <v/>
      </c>
      <c r="K4023" s="2">
        <v>2018</v>
      </c>
      <c r="L4023" s="2" t="s">
        <v>21</v>
      </c>
    </row>
    <row r="4024" spans="1:12" x14ac:dyDescent="0.2">
      <c r="A4024" s="1" t="s">
        <v>205</v>
      </c>
      <c r="B4024" s="2" t="s">
        <v>1822</v>
      </c>
      <c r="C4024" s="2" t="s">
        <v>15</v>
      </c>
      <c r="D4024" s="2" t="s">
        <v>5372</v>
      </c>
      <c r="E4024" s="2" t="s">
        <v>4991</v>
      </c>
      <c r="F4024" s="2">
        <v>68.8</v>
      </c>
      <c r="G4024" s="2">
        <v>31.2</v>
      </c>
      <c r="H4024" s="2" t="s">
        <v>19</v>
      </c>
      <c r="I4024" s="2">
        <f t="shared" si="124"/>
        <v>1</v>
      </c>
      <c r="J4024" s="2" t="str">
        <f t="shared" si="125"/>
        <v/>
      </c>
      <c r="K4024" s="2">
        <v>2010</v>
      </c>
      <c r="L4024" s="2" t="s">
        <v>49</v>
      </c>
    </row>
    <row r="4025" spans="1:12" x14ac:dyDescent="0.2">
      <c r="A4025" s="1" t="s">
        <v>66</v>
      </c>
      <c r="B4025" s="2" t="s">
        <v>4894</v>
      </c>
      <c r="C4025" s="2" t="s">
        <v>15</v>
      </c>
      <c r="D4025" s="2" t="s">
        <v>4892</v>
      </c>
      <c r="E4025" s="2" t="s">
        <v>4810</v>
      </c>
      <c r="F4025" s="2">
        <v>68.8</v>
      </c>
      <c r="G4025" s="2">
        <v>31.2</v>
      </c>
      <c r="H4025" s="2" t="s">
        <v>19</v>
      </c>
      <c r="I4025" s="2">
        <f t="shared" si="124"/>
        <v>1</v>
      </c>
      <c r="J4025" s="2" t="str">
        <f t="shared" si="125"/>
        <v/>
      </c>
      <c r="K4025" s="2">
        <v>1998</v>
      </c>
      <c r="L4025" s="2" t="s">
        <v>21</v>
      </c>
    </row>
    <row r="4026" spans="1:12" x14ac:dyDescent="0.2">
      <c r="A4026" s="1" t="s">
        <v>66</v>
      </c>
      <c r="B4026" s="2" t="s">
        <v>2711</v>
      </c>
      <c r="C4026" s="2" t="s">
        <v>15</v>
      </c>
      <c r="D4026" s="2" t="s">
        <v>4828</v>
      </c>
      <c r="E4026" s="2" t="s">
        <v>4991</v>
      </c>
      <c r="F4026" s="2">
        <v>68.8</v>
      </c>
      <c r="G4026" s="2">
        <v>31.2</v>
      </c>
      <c r="H4026" s="2" t="s">
        <v>19</v>
      </c>
      <c r="I4026" s="2">
        <f t="shared" si="124"/>
        <v>1</v>
      </c>
      <c r="J4026" s="2" t="str">
        <f t="shared" si="125"/>
        <v/>
      </c>
      <c r="K4026" s="2">
        <v>2014</v>
      </c>
      <c r="L4026" s="2" t="s">
        <v>21</v>
      </c>
    </row>
    <row r="4027" spans="1:12" x14ac:dyDescent="0.2">
      <c r="A4027" s="1" t="s">
        <v>296</v>
      </c>
      <c r="B4027" s="2" t="s">
        <v>3699</v>
      </c>
      <c r="C4027" s="2" t="s">
        <v>24</v>
      </c>
      <c r="D4027" s="4">
        <v>200000000</v>
      </c>
      <c r="E4027" s="2" t="s">
        <v>3438</v>
      </c>
      <c r="F4027" s="2">
        <v>68.8</v>
      </c>
      <c r="G4027" s="2">
        <v>31.2</v>
      </c>
      <c r="H4027" s="2" t="s">
        <v>19</v>
      </c>
      <c r="I4027" s="2">
        <f t="shared" si="124"/>
        <v>1</v>
      </c>
      <c r="J4027" s="2" t="str">
        <f t="shared" si="125"/>
        <v/>
      </c>
      <c r="K4027" s="2">
        <v>2008</v>
      </c>
      <c r="L4027" s="2" t="s">
        <v>49</v>
      </c>
    </row>
    <row r="4028" spans="1:12" x14ac:dyDescent="0.2">
      <c r="A4028" s="1" t="s">
        <v>69</v>
      </c>
      <c r="B4028" s="2" t="s">
        <v>4391</v>
      </c>
      <c r="C4028" s="2" t="s">
        <v>24</v>
      </c>
      <c r="D4028" s="4">
        <v>23750000</v>
      </c>
      <c r="E4028" s="2" t="s">
        <v>3438</v>
      </c>
      <c r="F4028" s="2">
        <v>68.8</v>
      </c>
      <c r="G4028" s="2">
        <v>31.2</v>
      </c>
      <c r="H4028" s="2" t="s">
        <v>19</v>
      </c>
      <c r="I4028" s="2">
        <f t="shared" si="124"/>
        <v>1</v>
      </c>
      <c r="J4028" s="2" t="str">
        <f t="shared" si="125"/>
        <v/>
      </c>
      <c r="K4028" s="2">
        <v>1994</v>
      </c>
      <c r="L4028" s="2" t="s">
        <v>21</v>
      </c>
    </row>
    <row r="4029" spans="1:12" x14ac:dyDescent="0.2">
      <c r="A4029" s="1" t="s">
        <v>79</v>
      </c>
      <c r="B4029" s="2" t="s">
        <v>3580</v>
      </c>
      <c r="C4029" s="2" t="s">
        <v>24</v>
      </c>
      <c r="D4029" s="4">
        <v>90000000</v>
      </c>
      <c r="E4029" s="2" t="s">
        <v>3438</v>
      </c>
      <c r="F4029" s="2">
        <v>68.8</v>
      </c>
      <c r="G4029" s="2">
        <v>31.2</v>
      </c>
      <c r="H4029" s="2" t="s">
        <v>19</v>
      </c>
      <c r="I4029" s="2">
        <f t="shared" si="124"/>
        <v>1</v>
      </c>
      <c r="J4029" s="2" t="str">
        <f t="shared" si="125"/>
        <v/>
      </c>
      <c r="K4029" s="2">
        <v>2012</v>
      </c>
      <c r="L4029" s="2" t="s">
        <v>21</v>
      </c>
    </row>
    <row r="4030" spans="1:12" x14ac:dyDescent="0.2">
      <c r="A4030" s="1" t="s">
        <v>52</v>
      </c>
      <c r="B4030" s="2" t="s">
        <v>4096</v>
      </c>
      <c r="C4030" s="2" t="s">
        <v>15</v>
      </c>
      <c r="D4030" s="2" t="s">
        <v>4585</v>
      </c>
      <c r="E4030" s="2" t="s">
        <v>3438</v>
      </c>
      <c r="F4030" s="2">
        <v>68.8</v>
      </c>
      <c r="G4030" s="2">
        <v>31.2</v>
      </c>
      <c r="H4030" s="2" t="s">
        <v>19</v>
      </c>
      <c r="I4030" s="2">
        <f t="shared" si="124"/>
        <v>1</v>
      </c>
      <c r="J4030" s="2" t="str">
        <f t="shared" si="125"/>
        <v/>
      </c>
      <c r="K4030" s="2">
        <v>2004</v>
      </c>
      <c r="L4030" s="2" t="s">
        <v>21</v>
      </c>
    </row>
    <row r="4031" spans="1:12" x14ac:dyDescent="0.2">
      <c r="A4031" s="1" t="s">
        <v>52</v>
      </c>
      <c r="B4031" s="2" t="s">
        <v>4049</v>
      </c>
      <c r="C4031" s="2" t="s">
        <v>24</v>
      </c>
      <c r="D4031" s="4">
        <v>125000000</v>
      </c>
      <c r="E4031" s="2" t="s">
        <v>3438</v>
      </c>
      <c r="F4031" s="2">
        <v>68.83</v>
      </c>
      <c r="G4031" s="2">
        <v>31.17</v>
      </c>
      <c r="H4031" s="2" t="s">
        <v>19</v>
      </c>
      <c r="I4031" s="2">
        <f t="shared" si="124"/>
        <v>1</v>
      </c>
      <c r="J4031" s="2" t="str">
        <f t="shared" si="125"/>
        <v/>
      </c>
      <c r="K4031" s="2">
        <v>2014</v>
      </c>
      <c r="L4031" s="2" t="s">
        <v>49</v>
      </c>
    </row>
    <row r="4032" spans="1:12" x14ac:dyDescent="0.2">
      <c r="A4032" s="1" t="s">
        <v>69</v>
      </c>
      <c r="B4032" s="2" t="s">
        <v>1117</v>
      </c>
      <c r="C4032" s="2" t="s">
        <v>15</v>
      </c>
      <c r="D4032" s="2" t="s">
        <v>2331</v>
      </c>
      <c r="E4032" s="2" t="s">
        <v>2175</v>
      </c>
      <c r="F4032" s="2">
        <v>68.84</v>
      </c>
      <c r="G4032" s="2">
        <v>31.16</v>
      </c>
      <c r="H4032" s="2" t="s">
        <v>19</v>
      </c>
      <c r="I4032" s="2">
        <f t="shared" si="124"/>
        <v>1</v>
      </c>
      <c r="J4032" s="2" t="str">
        <f t="shared" si="125"/>
        <v/>
      </c>
      <c r="K4032" s="2">
        <v>2020</v>
      </c>
      <c r="L4032" s="2" t="s">
        <v>21</v>
      </c>
    </row>
    <row r="4033" spans="1:12" x14ac:dyDescent="0.2">
      <c r="A4033" s="1" t="s">
        <v>13</v>
      </c>
      <c r="B4033" s="2" t="s">
        <v>3565</v>
      </c>
      <c r="C4033" s="2" t="s">
        <v>15</v>
      </c>
      <c r="D4033" s="2" t="s">
        <v>4270</v>
      </c>
      <c r="E4033" s="2" t="s">
        <v>3438</v>
      </c>
      <c r="F4033" s="2">
        <v>68.849999999999994</v>
      </c>
      <c r="G4033" s="2">
        <v>31.15</v>
      </c>
      <c r="H4033" s="2" t="s">
        <v>19</v>
      </c>
      <c r="I4033" s="2">
        <f t="shared" si="124"/>
        <v>1</v>
      </c>
      <c r="J4033" s="2" t="str">
        <f t="shared" si="125"/>
        <v/>
      </c>
      <c r="K4033" s="2">
        <v>2011</v>
      </c>
      <c r="L4033" s="2" t="s">
        <v>36</v>
      </c>
    </row>
    <row r="4034" spans="1:12" x14ac:dyDescent="0.2">
      <c r="A4034" s="1" t="s">
        <v>13</v>
      </c>
      <c r="B4034" s="2" t="s">
        <v>3565</v>
      </c>
      <c r="C4034" s="2" t="s">
        <v>15</v>
      </c>
      <c r="D4034" s="2" t="s">
        <v>4349</v>
      </c>
      <c r="E4034" s="2" t="s">
        <v>3438</v>
      </c>
      <c r="F4034" s="2">
        <v>68.89</v>
      </c>
      <c r="G4034" s="2">
        <v>31.11</v>
      </c>
      <c r="H4034" s="2" t="s">
        <v>19</v>
      </c>
      <c r="I4034" s="2">
        <f t="shared" ref="I4034:I4097" si="126" xml:space="preserve"> IF(H4034="Pass", 1, "")</f>
        <v>1</v>
      </c>
      <c r="J4034" s="2" t="str">
        <f t="shared" ref="J4034:J4097" si="127" xml:space="preserve"> IF(H4034="Fail", 1, "")</f>
        <v/>
      </c>
      <c r="K4034" s="2">
        <v>2009</v>
      </c>
      <c r="L4034" s="2" t="s">
        <v>36</v>
      </c>
    </row>
    <row r="4035" spans="1:12" x14ac:dyDescent="0.2">
      <c r="A4035" s="1" t="s">
        <v>205</v>
      </c>
      <c r="B4035" s="2" t="s">
        <v>206</v>
      </c>
      <c r="C4035" s="2" t="s">
        <v>24</v>
      </c>
      <c r="D4035" s="4">
        <v>30000000</v>
      </c>
      <c r="E4035" s="2" t="s">
        <v>1474</v>
      </c>
      <c r="F4035" s="2">
        <v>69</v>
      </c>
      <c r="G4035" s="2">
        <v>31.1</v>
      </c>
      <c r="H4035" s="2" t="s">
        <v>19</v>
      </c>
      <c r="I4035" s="2">
        <f t="shared" si="126"/>
        <v>1</v>
      </c>
      <c r="J4035" s="2" t="str">
        <f t="shared" si="127"/>
        <v/>
      </c>
      <c r="K4035" s="2">
        <v>2008</v>
      </c>
      <c r="L4035" s="2" t="s">
        <v>21</v>
      </c>
    </row>
    <row r="4036" spans="1:12" x14ac:dyDescent="0.2">
      <c r="A4036" s="1" t="s">
        <v>205</v>
      </c>
      <c r="B4036" s="2" t="s">
        <v>3707</v>
      </c>
      <c r="C4036" s="2" t="s">
        <v>15</v>
      </c>
      <c r="D4036" s="2" t="s">
        <v>4179</v>
      </c>
      <c r="E4036" s="2" t="s">
        <v>3438</v>
      </c>
      <c r="F4036" s="2">
        <v>69</v>
      </c>
      <c r="G4036" s="2">
        <v>31.1</v>
      </c>
      <c r="H4036" s="2" t="s">
        <v>19</v>
      </c>
      <c r="I4036" s="2">
        <f t="shared" si="126"/>
        <v>1</v>
      </c>
      <c r="J4036" s="2" t="str">
        <f t="shared" si="127"/>
        <v/>
      </c>
      <c r="K4036" s="2">
        <v>2012</v>
      </c>
      <c r="L4036" s="2" t="s">
        <v>21</v>
      </c>
    </row>
    <row r="4037" spans="1:12" x14ac:dyDescent="0.2">
      <c r="A4037" s="1" t="s">
        <v>13</v>
      </c>
      <c r="B4037" s="2" t="s">
        <v>832</v>
      </c>
      <c r="C4037" s="2" t="s">
        <v>15</v>
      </c>
      <c r="D4037" s="2" t="s">
        <v>2699</v>
      </c>
      <c r="E4037" s="2" t="s">
        <v>2175</v>
      </c>
      <c r="F4037" s="2">
        <v>68.900000000000006</v>
      </c>
      <c r="G4037" s="2">
        <v>31.1</v>
      </c>
      <c r="H4037" s="2" t="s">
        <v>19</v>
      </c>
      <c r="I4037" s="2">
        <f t="shared" si="126"/>
        <v>1</v>
      </c>
      <c r="J4037" s="2" t="str">
        <f t="shared" si="127"/>
        <v/>
      </c>
      <c r="K4037" s="2">
        <v>2017</v>
      </c>
      <c r="L4037" s="2" t="s">
        <v>36</v>
      </c>
    </row>
    <row r="4038" spans="1:12" x14ac:dyDescent="0.2">
      <c r="A4038" s="1" t="s">
        <v>13</v>
      </c>
      <c r="B4038" s="2" t="s">
        <v>4175</v>
      </c>
      <c r="C4038" s="2" t="s">
        <v>24</v>
      </c>
      <c r="D4038" s="4">
        <v>14700000</v>
      </c>
      <c r="E4038" s="2" t="s">
        <v>3438</v>
      </c>
      <c r="F4038" s="2">
        <v>68.900000000000006</v>
      </c>
      <c r="G4038" s="2">
        <v>31.1</v>
      </c>
      <c r="H4038" s="2" t="s">
        <v>19</v>
      </c>
      <c r="I4038" s="2">
        <f t="shared" si="126"/>
        <v>1</v>
      </c>
      <c r="J4038" s="2" t="str">
        <f t="shared" si="127"/>
        <v/>
      </c>
      <c r="K4038" s="2">
        <v>1998</v>
      </c>
      <c r="L4038" s="2" t="s">
        <v>21</v>
      </c>
    </row>
    <row r="4039" spans="1:12" x14ac:dyDescent="0.2">
      <c r="A4039" s="1" t="s">
        <v>137</v>
      </c>
      <c r="B4039" s="2" t="s">
        <v>5276</v>
      </c>
      <c r="C4039" s="2" t="s">
        <v>15</v>
      </c>
      <c r="D4039" s="2" t="s">
        <v>5647</v>
      </c>
      <c r="E4039" s="2" t="s">
        <v>4991</v>
      </c>
      <c r="F4039" s="2">
        <v>68.900000000000006</v>
      </c>
      <c r="G4039" s="2">
        <v>31.1</v>
      </c>
      <c r="H4039" s="2" t="s">
        <v>19</v>
      </c>
      <c r="I4039" s="2">
        <f t="shared" si="126"/>
        <v>1</v>
      </c>
      <c r="J4039" s="2" t="str">
        <f t="shared" si="127"/>
        <v/>
      </c>
      <c r="K4039" s="2">
        <v>1998</v>
      </c>
      <c r="L4039" s="2" t="s">
        <v>21</v>
      </c>
    </row>
    <row r="4040" spans="1:12" x14ac:dyDescent="0.2">
      <c r="A4040" s="1" t="s">
        <v>374</v>
      </c>
      <c r="B4040" s="2" t="s">
        <v>911</v>
      </c>
      <c r="C4040" s="2" t="s">
        <v>24</v>
      </c>
      <c r="D4040" s="4">
        <v>1230000</v>
      </c>
      <c r="E4040" s="2" t="s">
        <v>1978</v>
      </c>
      <c r="F4040" s="2">
        <v>68.900000000000006</v>
      </c>
      <c r="G4040" s="2">
        <v>31.1</v>
      </c>
      <c r="H4040" s="2" t="s">
        <v>19</v>
      </c>
      <c r="I4040" s="2">
        <f t="shared" si="126"/>
        <v>1</v>
      </c>
      <c r="J4040" s="2" t="str">
        <f t="shared" si="127"/>
        <v/>
      </c>
      <c r="K4040" s="2">
        <v>1990</v>
      </c>
      <c r="L4040" s="2" t="s">
        <v>21</v>
      </c>
    </row>
    <row r="4041" spans="1:12" x14ac:dyDescent="0.2">
      <c r="A4041" s="1" t="s">
        <v>22</v>
      </c>
      <c r="B4041" s="2" t="s">
        <v>4174</v>
      </c>
      <c r="C4041" s="2" t="s">
        <v>24</v>
      </c>
      <c r="D4041" s="4">
        <v>150000000</v>
      </c>
      <c r="E4041" s="2" t="s">
        <v>3438</v>
      </c>
      <c r="F4041" s="2">
        <v>68.900000000000006</v>
      </c>
      <c r="G4041" s="2">
        <v>31.1</v>
      </c>
      <c r="H4041" s="2" t="s">
        <v>19</v>
      </c>
      <c r="I4041" s="2">
        <f t="shared" si="126"/>
        <v>1</v>
      </c>
      <c r="J4041" s="2" t="str">
        <f t="shared" si="127"/>
        <v/>
      </c>
      <c r="K4041" s="2">
        <v>2012</v>
      </c>
      <c r="L4041" s="2" t="s">
        <v>21</v>
      </c>
    </row>
    <row r="4042" spans="1:12" x14ac:dyDescent="0.2">
      <c r="A4042" s="1" t="s">
        <v>22</v>
      </c>
      <c r="B4042" s="2" t="s">
        <v>5714</v>
      </c>
      <c r="C4042" s="2" t="s">
        <v>24</v>
      </c>
      <c r="D4042" s="4">
        <v>346500000</v>
      </c>
      <c r="E4042" s="2" t="s">
        <v>5690</v>
      </c>
      <c r="F4042" s="2">
        <v>68.900000000000006</v>
      </c>
      <c r="G4042" s="2">
        <v>31.1</v>
      </c>
      <c r="H4042" s="2" t="s">
        <v>19</v>
      </c>
      <c r="I4042" s="2">
        <f t="shared" si="126"/>
        <v>1</v>
      </c>
      <c r="J4042" s="2" t="str">
        <f t="shared" si="127"/>
        <v/>
      </c>
      <c r="K4042" s="2">
        <v>2004</v>
      </c>
      <c r="L4042" s="2" t="s">
        <v>49</v>
      </c>
    </row>
    <row r="4043" spans="1:12" x14ac:dyDescent="0.2">
      <c r="A4043" s="1" t="s">
        <v>217</v>
      </c>
      <c r="B4043" s="2" t="s">
        <v>4066</v>
      </c>
      <c r="C4043" s="2" t="s">
        <v>24</v>
      </c>
      <c r="D4043" s="4">
        <v>195000000</v>
      </c>
      <c r="E4043" s="2" t="s">
        <v>3438</v>
      </c>
      <c r="F4043" s="2">
        <v>68.900000000000006</v>
      </c>
      <c r="G4043" s="2">
        <v>31.1</v>
      </c>
      <c r="H4043" s="2" t="s">
        <v>19</v>
      </c>
      <c r="I4043" s="2">
        <f t="shared" si="126"/>
        <v>1</v>
      </c>
      <c r="J4043" s="2" t="str">
        <f t="shared" si="127"/>
        <v/>
      </c>
      <c r="K4043" s="2">
        <v>2014</v>
      </c>
      <c r="L4043" s="2" t="s">
        <v>21</v>
      </c>
    </row>
    <row r="4044" spans="1:12" x14ac:dyDescent="0.2">
      <c r="A4044" s="1" t="s">
        <v>79</v>
      </c>
      <c r="B4044" s="2" t="s">
        <v>3621</v>
      </c>
      <c r="C4044" s="2" t="s">
        <v>24</v>
      </c>
      <c r="D4044" s="2">
        <v>55500000</v>
      </c>
      <c r="E4044" s="2" t="s">
        <v>3438</v>
      </c>
      <c r="F4044" s="2">
        <v>68.900000000000006</v>
      </c>
      <c r="G4044" s="2">
        <v>31.1</v>
      </c>
      <c r="H4044" s="2" t="s">
        <v>19</v>
      </c>
      <c r="I4044" s="2">
        <f t="shared" si="126"/>
        <v>1</v>
      </c>
      <c r="J4044" s="2" t="str">
        <f t="shared" si="127"/>
        <v/>
      </c>
      <c r="K4044" s="2">
        <v>2020</v>
      </c>
      <c r="L4044" s="2" t="s">
        <v>49</v>
      </c>
    </row>
    <row r="4045" spans="1:12" x14ac:dyDescent="0.2">
      <c r="A4045" s="1" t="s">
        <v>79</v>
      </c>
      <c r="B4045" s="2" t="s">
        <v>826</v>
      </c>
      <c r="C4045" s="2" t="s">
        <v>42</v>
      </c>
      <c r="D4045" s="2" t="s">
        <v>5465</v>
      </c>
      <c r="E4045" s="2" t="s">
        <v>4991</v>
      </c>
      <c r="F4045" s="2">
        <v>68.900000000000006</v>
      </c>
      <c r="G4045" s="2">
        <v>31.1</v>
      </c>
      <c r="H4045" s="2" t="s">
        <v>19</v>
      </c>
      <c r="I4045" s="2">
        <f t="shared" si="126"/>
        <v>1</v>
      </c>
      <c r="J4045" s="2" t="str">
        <f t="shared" si="127"/>
        <v/>
      </c>
      <c r="K4045" s="2">
        <v>2004</v>
      </c>
      <c r="L4045" s="2" t="s">
        <v>21</v>
      </c>
    </row>
    <row r="4046" spans="1:12" x14ac:dyDescent="0.2">
      <c r="A4046" s="1" t="s">
        <v>293</v>
      </c>
      <c r="B4046" s="2" t="s">
        <v>4086</v>
      </c>
      <c r="C4046" s="2" t="s">
        <v>24</v>
      </c>
      <c r="D4046" s="4">
        <v>464500000</v>
      </c>
      <c r="E4046" s="2" t="s">
        <v>3438</v>
      </c>
      <c r="F4046" s="2">
        <v>68.900000000000006</v>
      </c>
      <c r="G4046" s="2">
        <v>31.1</v>
      </c>
      <c r="H4046" s="2" t="s">
        <v>19</v>
      </c>
      <c r="I4046" s="2">
        <f t="shared" si="126"/>
        <v>1</v>
      </c>
      <c r="J4046" s="2" t="str">
        <f t="shared" si="127"/>
        <v/>
      </c>
      <c r="K4046" s="2">
        <v>2008</v>
      </c>
      <c r="L4046" s="2" t="s">
        <v>49</v>
      </c>
    </row>
    <row r="4047" spans="1:12" x14ac:dyDescent="0.2">
      <c r="A4047" s="1" t="s">
        <v>220</v>
      </c>
      <c r="B4047" s="2" t="s">
        <v>3989</v>
      </c>
      <c r="C4047" s="2" t="s">
        <v>24</v>
      </c>
      <c r="D4047" s="4">
        <v>10950000</v>
      </c>
      <c r="E4047" s="2" t="s">
        <v>3438</v>
      </c>
      <c r="F4047" s="2">
        <v>68.900000000000006</v>
      </c>
      <c r="G4047" s="2">
        <v>31.1</v>
      </c>
      <c r="H4047" s="2" t="s">
        <v>19</v>
      </c>
      <c r="I4047" s="2">
        <f t="shared" si="126"/>
        <v>1</v>
      </c>
      <c r="J4047" s="2" t="str">
        <f t="shared" si="127"/>
        <v/>
      </c>
      <c r="K4047" s="2">
        <v>2002</v>
      </c>
      <c r="L4047" s="2" t="s">
        <v>21</v>
      </c>
    </row>
    <row r="4048" spans="1:12" x14ac:dyDescent="0.2">
      <c r="A4048" s="1" t="s">
        <v>45</v>
      </c>
      <c r="B4048" s="2" t="s">
        <v>553</v>
      </c>
      <c r="C4048" s="2" t="s">
        <v>15</v>
      </c>
      <c r="D4048" s="2" t="s">
        <v>924</v>
      </c>
      <c r="E4048" s="2" t="s">
        <v>395</v>
      </c>
      <c r="F4048" s="2">
        <v>68.900000000000006</v>
      </c>
      <c r="G4048" s="2">
        <v>31.1</v>
      </c>
      <c r="H4048" s="2" t="s">
        <v>19</v>
      </c>
      <c r="I4048" s="2">
        <f t="shared" si="126"/>
        <v>1</v>
      </c>
      <c r="J4048" s="2" t="str">
        <f t="shared" si="127"/>
        <v/>
      </c>
      <c r="K4048" s="2">
        <v>2008</v>
      </c>
      <c r="L4048" s="2" t="s">
        <v>49</v>
      </c>
    </row>
    <row r="4049" spans="1:12" x14ac:dyDescent="0.2">
      <c r="A4049" s="1" t="s">
        <v>108</v>
      </c>
      <c r="B4049" s="2" t="s">
        <v>3452</v>
      </c>
      <c r="C4049" s="2" t="s">
        <v>15</v>
      </c>
      <c r="D4049" s="2" t="s">
        <v>3624</v>
      </c>
      <c r="E4049" s="2" t="s">
        <v>3438</v>
      </c>
      <c r="F4049" s="2">
        <v>68.91</v>
      </c>
      <c r="G4049" s="2">
        <v>31.09</v>
      </c>
      <c r="H4049" s="2" t="s">
        <v>19</v>
      </c>
      <c r="I4049" s="2">
        <f t="shared" si="126"/>
        <v>1</v>
      </c>
      <c r="J4049" s="2" t="str">
        <f t="shared" si="127"/>
        <v/>
      </c>
      <c r="K4049" s="2">
        <v>2020</v>
      </c>
      <c r="L4049" s="2" t="s">
        <v>49</v>
      </c>
    </row>
    <row r="4050" spans="1:12" x14ac:dyDescent="0.2">
      <c r="A4050" s="1" t="s">
        <v>242</v>
      </c>
      <c r="B4050" s="2" t="s">
        <v>751</v>
      </c>
      <c r="C4050" s="2" t="s">
        <v>15</v>
      </c>
      <c r="D4050" s="2" t="s">
        <v>2822</v>
      </c>
      <c r="E4050" s="2" t="s">
        <v>2175</v>
      </c>
      <c r="F4050" s="2">
        <v>68.92</v>
      </c>
      <c r="G4050" s="2">
        <v>31.08</v>
      </c>
      <c r="H4050" s="2" t="s">
        <v>19</v>
      </c>
      <c r="I4050" s="2">
        <f t="shared" si="126"/>
        <v>1</v>
      </c>
      <c r="J4050" s="2" t="str">
        <f t="shared" si="127"/>
        <v/>
      </c>
      <c r="K4050" s="2">
        <v>2016</v>
      </c>
      <c r="L4050" s="2" t="s">
        <v>21</v>
      </c>
    </row>
    <row r="4051" spans="1:12" x14ac:dyDescent="0.2">
      <c r="A4051" s="1" t="s">
        <v>108</v>
      </c>
      <c r="B4051" s="2" t="s">
        <v>108</v>
      </c>
      <c r="C4051" s="2" t="s">
        <v>15</v>
      </c>
      <c r="D4051" s="2" t="s">
        <v>2315</v>
      </c>
      <c r="E4051" s="2" t="s">
        <v>2175</v>
      </c>
      <c r="F4051" s="2">
        <v>68.930000000000007</v>
      </c>
      <c r="G4051" s="2">
        <v>31.07</v>
      </c>
      <c r="H4051" s="2" t="s">
        <v>19</v>
      </c>
      <c r="I4051" s="2">
        <f t="shared" si="126"/>
        <v>1</v>
      </c>
      <c r="J4051" s="2" t="str">
        <f t="shared" si="127"/>
        <v/>
      </c>
      <c r="K4051" s="2">
        <v>2020</v>
      </c>
      <c r="L4051" s="2" t="s">
        <v>21</v>
      </c>
    </row>
    <row r="4052" spans="1:12" x14ac:dyDescent="0.2">
      <c r="A4052" s="1" t="s">
        <v>22</v>
      </c>
      <c r="B4052" s="2" t="s">
        <v>1476</v>
      </c>
      <c r="C4052" s="2" t="s">
        <v>24</v>
      </c>
      <c r="D4052" s="4">
        <v>16000000</v>
      </c>
      <c r="E4052" s="2" t="s">
        <v>3438</v>
      </c>
      <c r="F4052" s="2">
        <v>68.94</v>
      </c>
      <c r="G4052" s="2">
        <v>31.06</v>
      </c>
      <c r="H4052" s="2" t="s">
        <v>19</v>
      </c>
      <c r="I4052" s="2">
        <f t="shared" si="126"/>
        <v>1</v>
      </c>
      <c r="J4052" s="2" t="str">
        <f t="shared" si="127"/>
        <v/>
      </c>
      <c r="K4052" s="2">
        <v>2016</v>
      </c>
      <c r="L4052" s="2" t="s">
        <v>49</v>
      </c>
    </row>
    <row r="4053" spans="1:12" x14ac:dyDescent="0.2">
      <c r="A4053" s="1" t="s">
        <v>217</v>
      </c>
      <c r="B4053" s="2" t="s">
        <v>1996</v>
      </c>
      <c r="C4053" s="2" t="s">
        <v>24</v>
      </c>
      <c r="D4053" s="2">
        <v>26900000</v>
      </c>
      <c r="E4053" s="2" t="s">
        <v>1978</v>
      </c>
      <c r="F4053" s="2">
        <v>68.94</v>
      </c>
      <c r="G4053" s="2">
        <v>31.06</v>
      </c>
      <c r="H4053" s="2" t="s">
        <v>19</v>
      </c>
      <c r="I4053" s="2">
        <f t="shared" si="126"/>
        <v>1</v>
      </c>
      <c r="J4053" s="2" t="str">
        <f t="shared" si="127"/>
        <v/>
      </c>
      <c r="K4053" s="2">
        <v>2018</v>
      </c>
      <c r="L4053" s="2" t="s">
        <v>21</v>
      </c>
    </row>
    <row r="4054" spans="1:12" x14ac:dyDescent="0.2">
      <c r="A4054" s="1" t="s">
        <v>242</v>
      </c>
      <c r="B4054" s="2" t="s">
        <v>3366</v>
      </c>
      <c r="C4054" s="2" t="s">
        <v>24</v>
      </c>
      <c r="D4054" s="4">
        <v>70000000</v>
      </c>
      <c r="E4054" s="2" t="s">
        <v>3438</v>
      </c>
      <c r="F4054" s="2">
        <v>68.959999999999994</v>
      </c>
      <c r="G4054" s="2">
        <v>31.04</v>
      </c>
      <c r="H4054" s="2" t="s">
        <v>19</v>
      </c>
      <c r="I4054" s="2">
        <f t="shared" si="126"/>
        <v>1</v>
      </c>
      <c r="J4054" s="2" t="str">
        <f t="shared" si="127"/>
        <v/>
      </c>
      <c r="K4054" s="2">
        <v>2016</v>
      </c>
      <c r="L4054" s="2" t="s">
        <v>49</v>
      </c>
    </row>
    <row r="4055" spans="1:12" x14ac:dyDescent="0.2">
      <c r="A4055" s="1" t="s">
        <v>22</v>
      </c>
      <c r="B4055" s="2" t="s">
        <v>435</v>
      </c>
      <c r="C4055" s="2" t="s">
        <v>15</v>
      </c>
      <c r="D4055" s="2" t="s">
        <v>2634</v>
      </c>
      <c r="E4055" s="2" t="s">
        <v>2175</v>
      </c>
      <c r="F4055" s="2">
        <v>68.959999999999994</v>
      </c>
      <c r="G4055" s="2">
        <v>31.04</v>
      </c>
      <c r="H4055" s="2" t="s">
        <v>19</v>
      </c>
      <c r="I4055" s="2">
        <f t="shared" si="126"/>
        <v>1</v>
      </c>
      <c r="J4055" s="2" t="str">
        <f t="shared" si="127"/>
        <v/>
      </c>
      <c r="K4055" s="2">
        <v>2018</v>
      </c>
      <c r="L4055" s="2" t="s">
        <v>21</v>
      </c>
    </row>
    <row r="4056" spans="1:12" x14ac:dyDescent="0.2">
      <c r="A4056" s="1" t="s">
        <v>308</v>
      </c>
      <c r="B4056" s="2" t="s">
        <v>3101</v>
      </c>
      <c r="C4056" s="2" t="s">
        <v>15</v>
      </c>
      <c r="D4056" s="2" t="s">
        <v>3102</v>
      </c>
      <c r="E4056" s="2" t="s">
        <v>2175</v>
      </c>
      <c r="F4056" s="2">
        <v>68.97</v>
      </c>
      <c r="G4056" s="2">
        <v>31.03</v>
      </c>
      <c r="H4056" s="2" t="s">
        <v>19</v>
      </c>
      <c r="I4056" s="2">
        <f t="shared" si="126"/>
        <v>1</v>
      </c>
      <c r="J4056" s="2" t="str">
        <f t="shared" si="127"/>
        <v/>
      </c>
      <c r="K4056" s="2">
        <v>2005</v>
      </c>
      <c r="L4056" s="2" t="s">
        <v>36</v>
      </c>
    </row>
    <row r="4057" spans="1:12" x14ac:dyDescent="0.2">
      <c r="A4057" s="1" t="s">
        <v>180</v>
      </c>
      <c r="B4057" s="2" t="s">
        <v>566</v>
      </c>
      <c r="C4057" s="2" t="s">
        <v>15</v>
      </c>
      <c r="D4057" s="2" t="s">
        <v>2764</v>
      </c>
      <c r="E4057" s="2" t="s">
        <v>2175</v>
      </c>
      <c r="F4057" s="2">
        <v>68.989999999999995</v>
      </c>
      <c r="G4057" s="2">
        <v>31.01</v>
      </c>
      <c r="H4057" s="2" t="s">
        <v>19</v>
      </c>
      <c r="I4057" s="2">
        <f t="shared" si="126"/>
        <v>1</v>
      </c>
      <c r="J4057" s="2" t="str">
        <f t="shared" si="127"/>
        <v/>
      </c>
      <c r="K4057" s="2">
        <v>2016</v>
      </c>
      <c r="L4057" s="2" t="s">
        <v>21</v>
      </c>
    </row>
    <row r="4058" spans="1:12" x14ac:dyDescent="0.2">
      <c r="A4058" s="1" t="s">
        <v>280</v>
      </c>
      <c r="B4058" s="2" t="s">
        <v>3553</v>
      </c>
      <c r="C4058" s="2" t="s">
        <v>24</v>
      </c>
      <c r="D4058" s="4">
        <v>3000000</v>
      </c>
      <c r="E4058" s="2" t="s">
        <v>3438</v>
      </c>
      <c r="F4058" s="2">
        <v>69</v>
      </c>
      <c r="G4058" s="2">
        <v>31</v>
      </c>
      <c r="H4058" s="2" t="s">
        <v>19</v>
      </c>
      <c r="I4058" s="2">
        <f t="shared" si="126"/>
        <v>1</v>
      </c>
      <c r="J4058" s="2" t="str">
        <f t="shared" si="127"/>
        <v/>
      </c>
      <c r="K4058" s="2">
        <v>1988</v>
      </c>
      <c r="L4058" s="2" t="s">
        <v>21</v>
      </c>
    </row>
    <row r="4059" spans="1:12" x14ac:dyDescent="0.2">
      <c r="A4059" s="1" t="s">
        <v>40</v>
      </c>
      <c r="B4059" s="2" t="s">
        <v>312</v>
      </c>
      <c r="C4059" s="2" t="s">
        <v>15</v>
      </c>
      <c r="D4059" s="2" t="s">
        <v>384</v>
      </c>
      <c r="E4059" s="2" t="s">
        <v>144</v>
      </c>
      <c r="F4059" s="2">
        <v>69</v>
      </c>
      <c r="G4059" s="2">
        <v>31</v>
      </c>
      <c r="H4059" s="2" t="s">
        <v>19</v>
      </c>
      <c r="I4059" s="2">
        <f t="shared" si="126"/>
        <v>1</v>
      </c>
      <c r="J4059" s="2" t="str">
        <f t="shared" si="127"/>
        <v/>
      </c>
      <c r="K4059" s="2">
        <v>1996</v>
      </c>
      <c r="L4059" s="2" t="s">
        <v>21</v>
      </c>
    </row>
    <row r="4060" spans="1:12" x14ac:dyDescent="0.2">
      <c r="A4060" s="1" t="s">
        <v>13</v>
      </c>
      <c r="B4060" s="2" t="s">
        <v>1709</v>
      </c>
      <c r="C4060" s="2" t="s">
        <v>15</v>
      </c>
      <c r="D4060" s="2" t="s">
        <v>1710</v>
      </c>
      <c r="E4060" s="2" t="s">
        <v>1692</v>
      </c>
      <c r="F4060" s="2">
        <v>69</v>
      </c>
      <c r="G4060" s="2">
        <v>31</v>
      </c>
      <c r="H4060" s="2" t="s">
        <v>19</v>
      </c>
      <c r="I4060" s="2">
        <f t="shared" si="126"/>
        <v>1</v>
      </c>
      <c r="J4060" s="2" t="str">
        <f t="shared" si="127"/>
        <v/>
      </c>
      <c r="K4060" s="2">
        <v>2018</v>
      </c>
      <c r="L4060" s="2" t="s">
        <v>36</v>
      </c>
    </row>
    <row r="4061" spans="1:12" x14ac:dyDescent="0.2">
      <c r="A4061" s="1" t="s">
        <v>13</v>
      </c>
      <c r="B4061" s="2" t="s">
        <v>4163</v>
      </c>
      <c r="C4061" s="2" t="s">
        <v>24</v>
      </c>
      <c r="D4061" s="4">
        <v>66000000</v>
      </c>
      <c r="E4061" s="2" t="s">
        <v>3438</v>
      </c>
      <c r="F4061" s="2">
        <v>69</v>
      </c>
      <c r="G4061" s="2">
        <v>31</v>
      </c>
      <c r="H4061" s="2" t="s">
        <v>19</v>
      </c>
      <c r="I4061" s="2">
        <f t="shared" si="126"/>
        <v>1</v>
      </c>
      <c r="J4061" s="2" t="str">
        <f t="shared" si="127"/>
        <v/>
      </c>
      <c r="K4061" s="2">
        <v>2006</v>
      </c>
      <c r="L4061" s="2" t="s">
        <v>49</v>
      </c>
    </row>
    <row r="4062" spans="1:12" x14ac:dyDescent="0.2">
      <c r="A4062" s="1" t="s">
        <v>83</v>
      </c>
      <c r="B4062" s="2" t="s">
        <v>84</v>
      </c>
      <c r="C4062" s="2" t="s">
        <v>15</v>
      </c>
      <c r="D4062" s="2" t="s">
        <v>4422</v>
      </c>
      <c r="E4062" s="2" t="s">
        <v>3438</v>
      </c>
      <c r="F4062" s="2">
        <v>69</v>
      </c>
      <c r="G4062" s="2">
        <v>31</v>
      </c>
      <c r="H4062" s="2" t="s">
        <v>19</v>
      </c>
      <c r="I4062" s="2">
        <f t="shared" si="126"/>
        <v>1</v>
      </c>
      <c r="J4062" s="2" t="str">
        <f t="shared" si="127"/>
        <v/>
      </c>
      <c r="K4062" s="2">
        <v>2008</v>
      </c>
      <c r="L4062" s="2" t="s">
        <v>49</v>
      </c>
    </row>
    <row r="4063" spans="1:12" x14ac:dyDescent="0.2">
      <c r="A4063" s="1" t="s">
        <v>91</v>
      </c>
      <c r="B4063" s="2" t="s">
        <v>3449</v>
      </c>
      <c r="C4063" s="2" t="s">
        <v>15</v>
      </c>
      <c r="D4063" s="2" t="s">
        <v>4157</v>
      </c>
      <c r="E4063" s="2" t="s">
        <v>3438</v>
      </c>
      <c r="F4063" s="2">
        <v>69</v>
      </c>
      <c r="G4063" s="2">
        <v>31</v>
      </c>
      <c r="H4063" s="2" t="s">
        <v>19</v>
      </c>
      <c r="I4063" s="2">
        <f t="shared" si="126"/>
        <v>1</v>
      </c>
      <c r="J4063" s="2" t="str">
        <f t="shared" si="127"/>
        <v/>
      </c>
      <c r="K4063" s="2">
        <v>2013</v>
      </c>
      <c r="L4063" s="2" t="s">
        <v>36</v>
      </c>
    </row>
    <row r="4064" spans="1:12" x14ac:dyDescent="0.2">
      <c r="A4064" s="1" t="s">
        <v>32</v>
      </c>
      <c r="B4064" s="2" t="s">
        <v>32</v>
      </c>
      <c r="C4064" s="2" t="s">
        <v>42</v>
      </c>
      <c r="D4064" s="2" t="s">
        <v>1142</v>
      </c>
      <c r="E4064" s="2" t="s">
        <v>395</v>
      </c>
      <c r="F4064" s="2">
        <v>69</v>
      </c>
      <c r="G4064" s="2">
        <v>31</v>
      </c>
      <c r="H4064" s="2" t="s">
        <v>19</v>
      </c>
      <c r="I4064" s="2">
        <f t="shared" si="126"/>
        <v>1</v>
      </c>
      <c r="J4064" s="2" t="str">
        <f t="shared" si="127"/>
        <v/>
      </c>
      <c r="K4064" s="2">
        <v>2004</v>
      </c>
      <c r="L4064" s="2" t="s">
        <v>49</v>
      </c>
    </row>
    <row r="4065" spans="1:12" x14ac:dyDescent="0.2">
      <c r="A4065" s="1" t="s">
        <v>32</v>
      </c>
      <c r="B4065" s="2" t="s">
        <v>4907</v>
      </c>
      <c r="C4065" s="2" t="s">
        <v>15</v>
      </c>
      <c r="D4065" s="2" t="s">
        <v>5682</v>
      </c>
      <c r="E4065" s="2" t="s">
        <v>4991</v>
      </c>
      <c r="F4065" s="2">
        <v>69</v>
      </c>
      <c r="G4065" s="2">
        <v>31</v>
      </c>
      <c r="H4065" s="2" t="s">
        <v>19</v>
      </c>
      <c r="I4065" s="2">
        <f t="shared" si="126"/>
        <v>1</v>
      </c>
      <c r="J4065" s="2" t="str">
        <f t="shared" si="127"/>
        <v/>
      </c>
      <c r="K4065" s="2">
        <v>1988</v>
      </c>
      <c r="L4065" s="2" t="s">
        <v>21</v>
      </c>
    </row>
    <row r="4066" spans="1:12" x14ac:dyDescent="0.2">
      <c r="A4066" s="1" t="s">
        <v>180</v>
      </c>
      <c r="B4066" s="2" t="s">
        <v>1220</v>
      </c>
      <c r="C4066" s="2" t="s">
        <v>24</v>
      </c>
      <c r="D4066" s="4">
        <v>4250000</v>
      </c>
      <c r="E4066" s="2" t="s">
        <v>5777</v>
      </c>
      <c r="F4066" s="2">
        <v>69</v>
      </c>
      <c r="G4066" s="2">
        <v>31</v>
      </c>
      <c r="H4066" s="2" t="s">
        <v>19</v>
      </c>
      <c r="I4066" s="2">
        <f t="shared" si="126"/>
        <v>1</v>
      </c>
      <c r="J4066" s="2" t="str">
        <f t="shared" si="127"/>
        <v/>
      </c>
      <c r="K4066" s="2">
        <v>1986</v>
      </c>
      <c r="L4066" s="2" t="s">
        <v>21</v>
      </c>
    </row>
    <row r="4067" spans="1:12" x14ac:dyDescent="0.2">
      <c r="A4067" s="1" t="s">
        <v>180</v>
      </c>
      <c r="B4067" s="2" t="s">
        <v>615</v>
      </c>
      <c r="C4067" s="2" t="s">
        <v>42</v>
      </c>
      <c r="D4067" s="2" t="s">
        <v>616</v>
      </c>
      <c r="E4067" s="2" t="s">
        <v>395</v>
      </c>
      <c r="F4067" s="2">
        <v>69.099999999999994</v>
      </c>
      <c r="G4067" s="2">
        <v>31</v>
      </c>
      <c r="H4067" s="2" t="s">
        <v>19</v>
      </c>
      <c r="I4067" s="2">
        <f t="shared" si="126"/>
        <v>1</v>
      </c>
      <c r="J4067" s="2" t="str">
        <f t="shared" si="127"/>
        <v/>
      </c>
      <c r="K4067" s="2">
        <v>2012</v>
      </c>
      <c r="L4067" s="2" t="s">
        <v>21</v>
      </c>
    </row>
    <row r="4068" spans="1:12" x14ac:dyDescent="0.2">
      <c r="A4068" s="1" t="s">
        <v>108</v>
      </c>
      <c r="B4068" s="2" t="s">
        <v>3589</v>
      </c>
      <c r="C4068" s="2" t="s">
        <v>24</v>
      </c>
      <c r="D4068" s="4">
        <v>7000000</v>
      </c>
      <c r="E4068" s="2" t="s">
        <v>3438</v>
      </c>
      <c r="F4068" s="2">
        <v>69</v>
      </c>
      <c r="G4068" s="2">
        <v>31</v>
      </c>
      <c r="H4068" s="2" t="s">
        <v>19</v>
      </c>
      <c r="I4068" s="2">
        <f t="shared" si="126"/>
        <v>1</v>
      </c>
      <c r="J4068" s="2" t="str">
        <f t="shared" si="127"/>
        <v/>
      </c>
      <c r="K4068" s="2">
        <v>2012</v>
      </c>
      <c r="L4068" s="2" t="s">
        <v>21</v>
      </c>
    </row>
    <row r="4069" spans="1:12" x14ac:dyDescent="0.2">
      <c r="A4069" s="1" t="s">
        <v>108</v>
      </c>
      <c r="B4069" s="2" t="s">
        <v>3611</v>
      </c>
      <c r="C4069" s="2" t="s">
        <v>24</v>
      </c>
      <c r="D4069" s="4">
        <v>3250000</v>
      </c>
      <c r="E4069" s="2" t="s">
        <v>3438</v>
      </c>
      <c r="F4069" s="2">
        <v>69</v>
      </c>
      <c r="G4069" s="2">
        <v>31</v>
      </c>
      <c r="H4069" s="2" t="s">
        <v>19</v>
      </c>
      <c r="I4069" s="2">
        <f t="shared" si="126"/>
        <v>1</v>
      </c>
      <c r="J4069" s="2" t="str">
        <f t="shared" si="127"/>
        <v/>
      </c>
      <c r="K4069" s="2">
        <v>2008</v>
      </c>
      <c r="L4069" s="2" t="s">
        <v>49</v>
      </c>
    </row>
    <row r="4070" spans="1:12" x14ac:dyDescent="0.2">
      <c r="A4070" s="1" t="s">
        <v>45</v>
      </c>
      <c r="B4070" s="2" t="s">
        <v>2158</v>
      </c>
      <c r="C4070" s="2" t="s">
        <v>15</v>
      </c>
      <c r="D4070" s="2" t="s">
        <v>4210</v>
      </c>
      <c r="E4070" s="2" t="s">
        <v>3438</v>
      </c>
      <c r="F4070" s="2">
        <v>69</v>
      </c>
      <c r="G4070" s="2">
        <v>31</v>
      </c>
      <c r="H4070" s="2" t="s">
        <v>19</v>
      </c>
      <c r="I4070" s="2">
        <f t="shared" si="126"/>
        <v>1</v>
      </c>
      <c r="J4070" s="2" t="str">
        <f t="shared" si="127"/>
        <v/>
      </c>
      <c r="K4070" s="2">
        <v>2012</v>
      </c>
      <c r="L4070" s="2" t="s">
        <v>21</v>
      </c>
    </row>
    <row r="4071" spans="1:12" x14ac:dyDescent="0.2">
      <c r="A4071" s="1" t="s">
        <v>242</v>
      </c>
      <c r="B4071" s="2" t="s">
        <v>3682</v>
      </c>
      <c r="C4071" s="2" t="s">
        <v>15</v>
      </c>
      <c r="D4071" s="2" t="s">
        <v>3683</v>
      </c>
      <c r="E4071" s="2" t="s">
        <v>3438</v>
      </c>
      <c r="F4071" s="2">
        <v>69.02</v>
      </c>
      <c r="G4071" s="2">
        <v>30.98</v>
      </c>
      <c r="H4071" s="2" t="s">
        <v>19</v>
      </c>
      <c r="I4071" s="2">
        <f t="shared" si="126"/>
        <v>1</v>
      </c>
      <c r="J4071" s="2" t="str">
        <f t="shared" si="127"/>
        <v/>
      </c>
      <c r="K4071" s="2">
        <v>2018</v>
      </c>
      <c r="L4071" s="2" t="s">
        <v>21</v>
      </c>
    </row>
    <row r="4072" spans="1:12" x14ac:dyDescent="0.2">
      <c r="A4072" s="1" t="s">
        <v>180</v>
      </c>
      <c r="B4072" s="2" t="s">
        <v>1220</v>
      </c>
      <c r="C4072" s="2" t="s">
        <v>15</v>
      </c>
      <c r="D4072" s="2" t="s">
        <v>2819</v>
      </c>
      <c r="E4072" s="2" t="s">
        <v>2175</v>
      </c>
      <c r="F4072" s="2">
        <v>69.03</v>
      </c>
      <c r="G4072" s="2">
        <v>30.97</v>
      </c>
      <c r="H4072" s="2" t="s">
        <v>19</v>
      </c>
      <c r="I4072" s="2">
        <f t="shared" si="126"/>
        <v>1</v>
      </c>
      <c r="J4072" s="2" t="str">
        <f t="shared" si="127"/>
        <v/>
      </c>
      <c r="K4072" s="2">
        <v>2016</v>
      </c>
      <c r="L4072" s="2" t="s">
        <v>21</v>
      </c>
    </row>
    <row r="4073" spans="1:12" x14ac:dyDescent="0.2">
      <c r="A4073" s="1" t="s">
        <v>1224</v>
      </c>
      <c r="B4073" s="2" t="s">
        <v>4826</v>
      </c>
      <c r="C4073" s="2" t="s">
        <v>15</v>
      </c>
      <c r="D4073" s="2" t="s">
        <v>4827</v>
      </c>
      <c r="E4073" s="2" t="s">
        <v>4810</v>
      </c>
      <c r="F4073" s="2">
        <v>69.03</v>
      </c>
      <c r="G4073" s="2">
        <v>30.97</v>
      </c>
      <c r="H4073" s="2" t="s">
        <v>19</v>
      </c>
      <c r="I4073" s="2">
        <f t="shared" si="126"/>
        <v>1</v>
      </c>
      <c r="J4073" s="2" t="str">
        <f t="shared" si="127"/>
        <v/>
      </c>
      <c r="K4073" s="2">
        <v>2016</v>
      </c>
      <c r="L4073" s="2" t="s">
        <v>21</v>
      </c>
    </row>
    <row r="4074" spans="1:12" x14ac:dyDescent="0.2">
      <c r="A4074" s="1" t="s">
        <v>60</v>
      </c>
      <c r="B4074" s="2" t="s">
        <v>1483</v>
      </c>
      <c r="C4074" s="2" t="s">
        <v>15</v>
      </c>
      <c r="D4074" s="2" t="s">
        <v>1484</v>
      </c>
      <c r="E4074" s="2" t="s">
        <v>1474</v>
      </c>
      <c r="F4074" s="2">
        <v>69.06</v>
      </c>
      <c r="G4074" s="2">
        <v>30.94</v>
      </c>
      <c r="H4074" s="2" t="s">
        <v>19</v>
      </c>
      <c r="I4074" s="2">
        <f t="shared" si="126"/>
        <v>1</v>
      </c>
      <c r="J4074" s="2" t="str">
        <f t="shared" si="127"/>
        <v/>
      </c>
      <c r="K4074" s="2">
        <v>2015</v>
      </c>
      <c r="L4074" s="2" t="s">
        <v>36</v>
      </c>
    </row>
    <row r="4075" spans="1:12" x14ac:dyDescent="0.2">
      <c r="A4075" s="1" t="s">
        <v>308</v>
      </c>
      <c r="B4075" s="2" t="s">
        <v>4484</v>
      </c>
      <c r="C4075" s="2" t="s">
        <v>24</v>
      </c>
      <c r="D4075" s="4">
        <v>4250000</v>
      </c>
      <c r="E4075" s="2" t="s">
        <v>3438</v>
      </c>
      <c r="F4075" s="2">
        <v>69.06</v>
      </c>
      <c r="G4075" s="2">
        <v>30.94</v>
      </c>
      <c r="H4075" s="2" t="s">
        <v>19</v>
      </c>
      <c r="I4075" s="2">
        <f t="shared" si="126"/>
        <v>1</v>
      </c>
      <c r="J4075" s="2" t="str">
        <f t="shared" si="127"/>
        <v/>
      </c>
      <c r="K4075" s="2">
        <v>2001</v>
      </c>
      <c r="L4075" s="2" t="s">
        <v>36</v>
      </c>
    </row>
    <row r="4076" spans="1:12" x14ac:dyDescent="0.2">
      <c r="A4076" s="1" t="s">
        <v>242</v>
      </c>
      <c r="B4076" s="2" t="s">
        <v>684</v>
      </c>
      <c r="C4076" s="2" t="s">
        <v>15</v>
      </c>
      <c r="D4076" s="2" t="s">
        <v>2182</v>
      </c>
      <c r="E4076" s="2" t="s">
        <v>2175</v>
      </c>
      <c r="F4076" s="2">
        <v>69.08</v>
      </c>
      <c r="G4076" s="2">
        <v>30.92</v>
      </c>
      <c r="H4076" s="2" t="s">
        <v>19</v>
      </c>
      <c r="I4076" s="2">
        <f t="shared" si="126"/>
        <v>1</v>
      </c>
      <c r="J4076" s="2" t="str">
        <f t="shared" si="127"/>
        <v/>
      </c>
      <c r="K4076" s="2">
        <v>2020</v>
      </c>
      <c r="L4076" s="2" t="s">
        <v>21</v>
      </c>
    </row>
    <row r="4077" spans="1:12" x14ac:dyDescent="0.2">
      <c r="A4077" s="1" t="s">
        <v>177</v>
      </c>
      <c r="B4077" s="2" t="s">
        <v>480</v>
      </c>
      <c r="C4077" s="2" t="s">
        <v>15</v>
      </c>
      <c r="D4077" s="2" t="s">
        <v>2265</v>
      </c>
      <c r="E4077" s="2" t="s">
        <v>2175</v>
      </c>
      <c r="F4077" s="2">
        <v>69.08</v>
      </c>
      <c r="G4077" s="2">
        <v>30.92</v>
      </c>
      <c r="H4077" s="2" t="s">
        <v>19</v>
      </c>
      <c r="I4077" s="2">
        <f t="shared" si="126"/>
        <v>1</v>
      </c>
      <c r="J4077" s="2" t="str">
        <f t="shared" si="127"/>
        <v/>
      </c>
      <c r="K4077" s="2">
        <v>2020</v>
      </c>
      <c r="L4077" s="2" t="s">
        <v>21</v>
      </c>
    </row>
    <row r="4078" spans="1:12" x14ac:dyDescent="0.2">
      <c r="A4078" s="1" t="s">
        <v>13</v>
      </c>
      <c r="B4078" s="2" t="s">
        <v>3936</v>
      </c>
      <c r="C4078" s="2" t="s">
        <v>24</v>
      </c>
      <c r="D4078" s="4">
        <v>200000000</v>
      </c>
      <c r="E4078" s="2" t="s">
        <v>3438</v>
      </c>
      <c r="F4078" s="2">
        <v>69.09</v>
      </c>
      <c r="G4078" s="2">
        <v>30.91</v>
      </c>
      <c r="H4078" s="2" t="s">
        <v>19</v>
      </c>
      <c r="I4078" s="2">
        <f t="shared" si="126"/>
        <v>1</v>
      </c>
      <c r="J4078" s="2" t="str">
        <f t="shared" si="127"/>
        <v/>
      </c>
      <c r="K4078" s="2">
        <v>2016</v>
      </c>
      <c r="L4078" s="2" t="s">
        <v>21</v>
      </c>
    </row>
    <row r="4079" spans="1:12" x14ac:dyDescent="0.2">
      <c r="A4079" s="1" t="s">
        <v>22</v>
      </c>
      <c r="B4079" s="2" t="s">
        <v>1623</v>
      </c>
      <c r="C4079" s="2" t="s">
        <v>15</v>
      </c>
      <c r="D4079" s="2" t="s">
        <v>1624</v>
      </c>
      <c r="E4079" s="2" t="s">
        <v>1625</v>
      </c>
      <c r="F4079" s="2">
        <v>69.09</v>
      </c>
      <c r="G4079" s="2">
        <v>30.91</v>
      </c>
      <c r="H4079" s="2" t="s">
        <v>19</v>
      </c>
      <c r="I4079" s="2">
        <f t="shared" si="126"/>
        <v>1</v>
      </c>
      <c r="J4079" s="2" t="str">
        <f t="shared" si="127"/>
        <v/>
      </c>
      <c r="K4079" s="2">
        <v>2020</v>
      </c>
      <c r="L4079" s="2" t="s">
        <v>21</v>
      </c>
    </row>
    <row r="4080" spans="1:12" x14ac:dyDescent="0.2">
      <c r="A4080" s="1" t="s">
        <v>242</v>
      </c>
      <c r="B4080" s="2" t="s">
        <v>2141</v>
      </c>
      <c r="C4080" s="2" t="s">
        <v>24</v>
      </c>
      <c r="D4080" s="4">
        <v>270000000</v>
      </c>
      <c r="E4080" s="2" t="s">
        <v>3438</v>
      </c>
      <c r="F4080" s="2">
        <v>69.099999999999994</v>
      </c>
      <c r="G4080" s="2">
        <v>30.9</v>
      </c>
      <c r="H4080" s="2" t="s">
        <v>19</v>
      </c>
      <c r="I4080" s="2">
        <f t="shared" si="126"/>
        <v>1</v>
      </c>
      <c r="J4080" s="2" t="str">
        <f t="shared" si="127"/>
        <v/>
      </c>
      <c r="K4080" s="2">
        <v>2016</v>
      </c>
      <c r="L4080" s="2" t="s">
        <v>21</v>
      </c>
    </row>
    <row r="4081" spans="1:12" x14ac:dyDescent="0.2">
      <c r="A4081" s="1" t="s">
        <v>205</v>
      </c>
      <c r="B4081" s="2" t="s">
        <v>3924</v>
      </c>
      <c r="C4081" s="2" t="s">
        <v>24</v>
      </c>
      <c r="D4081" s="4">
        <v>16500000</v>
      </c>
      <c r="E4081" s="2" t="s">
        <v>3438</v>
      </c>
      <c r="F4081" s="2">
        <v>69.099999999999994</v>
      </c>
      <c r="G4081" s="2">
        <v>30.9</v>
      </c>
      <c r="H4081" s="2" t="s">
        <v>19</v>
      </c>
      <c r="I4081" s="2">
        <f t="shared" si="126"/>
        <v>1</v>
      </c>
      <c r="J4081" s="2" t="str">
        <f t="shared" si="127"/>
        <v/>
      </c>
      <c r="K4081" s="2">
        <v>2004</v>
      </c>
      <c r="L4081" s="2" t="s">
        <v>21</v>
      </c>
    </row>
    <row r="4082" spans="1:12" x14ac:dyDescent="0.2">
      <c r="A4082" s="1" t="s">
        <v>13</v>
      </c>
      <c r="B4082" s="2" t="s">
        <v>3460</v>
      </c>
      <c r="C4082" s="2" t="s">
        <v>24</v>
      </c>
      <c r="D4082" s="4">
        <v>7000000000</v>
      </c>
      <c r="E4082" s="2" t="s">
        <v>3438</v>
      </c>
      <c r="F4082" s="2">
        <v>69.099999999999994</v>
      </c>
      <c r="G4082" s="2">
        <v>30.9</v>
      </c>
      <c r="H4082" s="2" t="s">
        <v>19</v>
      </c>
      <c r="I4082" s="2">
        <f t="shared" si="126"/>
        <v>1</v>
      </c>
      <c r="J4082" s="2" t="str">
        <f t="shared" si="127"/>
        <v/>
      </c>
      <c r="K4082" s="2">
        <v>2008</v>
      </c>
      <c r="L4082" s="2" t="s">
        <v>21</v>
      </c>
    </row>
    <row r="4083" spans="1:12" x14ac:dyDescent="0.2">
      <c r="A4083" s="1" t="s">
        <v>66</v>
      </c>
      <c r="B4083" s="2" t="s">
        <v>1022</v>
      </c>
      <c r="C4083" s="2" t="s">
        <v>15</v>
      </c>
      <c r="D4083" s="2" t="s">
        <v>1812</v>
      </c>
      <c r="E4083" s="2" t="s">
        <v>1811</v>
      </c>
      <c r="F4083" s="2">
        <v>69.099999999999994</v>
      </c>
      <c r="G4083" s="2">
        <v>30.9</v>
      </c>
      <c r="H4083" s="2" t="s">
        <v>19</v>
      </c>
      <c r="I4083" s="2">
        <f t="shared" si="126"/>
        <v>1</v>
      </c>
      <c r="J4083" s="2" t="str">
        <f t="shared" si="127"/>
        <v/>
      </c>
      <c r="K4083" s="2">
        <v>2016</v>
      </c>
      <c r="L4083" s="2" t="s">
        <v>49</v>
      </c>
    </row>
    <row r="4084" spans="1:12" x14ac:dyDescent="0.2">
      <c r="A4084" s="1" t="s">
        <v>339</v>
      </c>
      <c r="B4084" s="2" t="s">
        <v>342</v>
      </c>
      <c r="C4084" s="2" t="s">
        <v>15</v>
      </c>
      <c r="D4084" s="2" t="s">
        <v>341</v>
      </c>
      <c r="E4084" s="2" t="s">
        <v>144</v>
      </c>
      <c r="F4084" s="2">
        <v>69.099999999999994</v>
      </c>
      <c r="G4084" s="2">
        <v>30.9</v>
      </c>
      <c r="H4084" s="2" t="s">
        <v>19</v>
      </c>
      <c r="I4084" s="2">
        <f t="shared" si="126"/>
        <v>1</v>
      </c>
      <c r="J4084" s="2" t="str">
        <f t="shared" si="127"/>
        <v/>
      </c>
      <c r="K4084" s="2">
        <v>2003</v>
      </c>
      <c r="L4084" s="2" t="s">
        <v>36</v>
      </c>
    </row>
    <row r="4085" spans="1:12" x14ac:dyDescent="0.2">
      <c r="A4085" s="1" t="s">
        <v>290</v>
      </c>
      <c r="B4085" s="2" t="s">
        <v>4134</v>
      </c>
      <c r="C4085" s="2" t="s">
        <v>24</v>
      </c>
      <c r="D4085" s="4">
        <v>2900000</v>
      </c>
      <c r="E4085" s="2" t="s">
        <v>3438</v>
      </c>
      <c r="F4085" s="2">
        <v>69.099999999999994</v>
      </c>
      <c r="G4085" s="2">
        <v>30.9</v>
      </c>
      <c r="H4085" s="2" t="s">
        <v>19</v>
      </c>
      <c r="I4085" s="2">
        <f t="shared" si="126"/>
        <v>1</v>
      </c>
      <c r="J4085" s="2" t="str">
        <f t="shared" si="127"/>
        <v/>
      </c>
      <c r="K4085" s="2">
        <v>2008</v>
      </c>
      <c r="L4085" s="2" t="s">
        <v>21</v>
      </c>
    </row>
    <row r="4086" spans="1:12" x14ac:dyDescent="0.2">
      <c r="A4086" s="1" t="s">
        <v>22</v>
      </c>
      <c r="B4086" s="2" t="s">
        <v>2162</v>
      </c>
      <c r="C4086" s="2" t="s">
        <v>15</v>
      </c>
      <c r="D4086" s="2" t="s">
        <v>4556</v>
      </c>
      <c r="E4086" s="2" t="s">
        <v>3438</v>
      </c>
      <c r="F4086" s="2">
        <v>69.2</v>
      </c>
      <c r="G4086" s="2">
        <v>30.9</v>
      </c>
      <c r="H4086" s="2" t="s">
        <v>19</v>
      </c>
      <c r="I4086" s="2">
        <f t="shared" si="126"/>
        <v>1</v>
      </c>
      <c r="J4086" s="2" t="str">
        <f t="shared" si="127"/>
        <v/>
      </c>
      <c r="K4086" s="2">
        <v>2005</v>
      </c>
      <c r="L4086" s="2" t="s">
        <v>36</v>
      </c>
    </row>
    <row r="4087" spans="1:12" x14ac:dyDescent="0.2">
      <c r="A4087" s="1" t="s">
        <v>363</v>
      </c>
      <c r="B4087" s="2" t="s">
        <v>3587</v>
      </c>
      <c r="C4087" s="2" t="s">
        <v>24</v>
      </c>
      <c r="D4087" s="4">
        <v>43440000</v>
      </c>
      <c r="E4087" s="2" t="s">
        <v>3438</v>
      </c>
      <c r="F4087" s="2">
        <v>69.099999999999994</v>
      </c>
      <c r="G4087" s="2">
        <v>30.9</v>
      </c>
      <c r="H4087" s="2" t="s">
        <v>19</v>
      </c>
      <c r="I4087" s="2">
        <f t="shared" si="126"/>
        <v>1</v>
      </c>
      <c r="J4087" s="2" t="str">
        <f t="shared" si="127"/>
        <v/>
      </c>
      <c r="K4087" s="2">
        <v>2008</v>
      </c>
      <c r="L4087" s="2" t="s">
        <v>49</v>
      </c>
    </row>
    <row r="4088" spans="1:12" x14ac:dyDescent="0.2">
      <c r="A4088" s="1" t="s">
        <v>217</v>
      </c>
      <c r="B4088" s="2" t="s">
        <v>513</v>
      </c>
      <c r="C4088" s="2" t="s">
        <v>15</v>
      </c>
      <c r="D4088" s="2" t="s">
        <v>1411</v>
      </c>
      <c r="E4088" s="2" t="s">
        <v>395</v>
      </c>
      <c r="F4088" s="2">
        <v>69.099999999999994</v>
      </c>
      <c r="G4088" s="2">
        <v>30.9</v>
      </c>
      <c r="H4088" s="2" t="s">
        <v>19</v>
      </c>
      <c r="I4088" s="2">
        <f t="shared" si="126"/>
        <v>1</v>
      </c>
      <c r="J4088" s="2" t="str">
        <f t="shared" si="127"/>
        <v/>
      </c>
      <c r="K4088" s="2">
        <v>1996</v>
      </c>
      <c r="L4088" s="2" t="s">
        <v>21</v>
      </c>
    </row>
    <row r="4089" spans="1:12" x14ac:dyDescent="0.2">
      <c r="A4089" s="1" t="s">
        <v>79</v>
      </c>
      <c r="B4089" s="2" t="s">
        <v>3688</v>
      </c>
      <c r="C4089" s="2" t="s">
        <v>24</v>
      </c>
      <c r="D4089" s="4">
        <v>198000000</v>
      </c>
      <c r="E4089" s="2" t="s">
        <v>3438</v>
      </c>
      <c r="F4089" s="2">
        <v>69.099999999999994</v>
      </c>
      <c r="G4089" s="2">
        <v>30.9</v>
      </c>
      <c r="H4089" s="2" t="s">
        <v>19</v>
      </c>
      <c r="I4089" s="2">
        <f t="shared" si="126"/>
        <v>1</v>
      </c>
      <c r="J4089" s="2" t="str">
        <f t="shared" si="127"/>
        <v/>
      </c>
      <c r="K4089" s="2">
        <v>2006</v>
      </c>
      <c r="L4089" s="2" t="s">
        <v>21</v>
      </c>
    </row>
    <row r="4090" spans="1:12" x14ac:dyDescent="0.2">
      <c r="A4090" s="1" t="s">
        <v>223</v>
      </c>
      <c r="B4090" s="2" t="s">
        <v>5243</v>
      </c>
      <c r="C4090" s="2" t="s">
        <v>15</v>
      </c>
      <c r="D4090" s="2" t="s">
        <v>5308</v>
      </c>
      <c r="E4090" s="2" t="s">
        <v>4991</v>
      </c>
      <c r="F4090" s="2">
        <v>69.099999999999994</v>
      </c>
      <c r="G4090" s="2">
        <v>30.9</v>
      </c>
      <c r="H4090" s="2" t="s">
        <v>19</v>
      </c>
      <c r="I4090" s="2">
        <f t="shared" si="126"/>
        <v>1</v>
      </c>
      <c r="J4090" s="2" t="str">
        <f t="shared" si="127"/>
        <v/>
      </c>
      <c r="K4090" s="2">
        <v>2012</v>
      </c>
      <c r="L4090" s="2" t="s">
        <v>21</v>
      </c>
    </row>
    <row r="4091" spans="1:12" x14ac:dyDescent="0.2">
      <c r="A4091" s="1" t="s">
        <v>91</v>
      </c>
      <c r="B4091" s="2" t="s">
        <v>1014</v>
      </c>
      <c r="C4091" s="2" t="s">
        <v>24</v>
      </c>
      <c r="D4091" s="4">
        <v>10600000</v>
      </c>
      <c r="E4091" s="2" t="s">
        <v>1811</v>
      </c>
      <c r="F4091" s="2">
        <v>69.099999999999994</v>
      </c>
      <c r="G4091" s="2">
        <v>30.9</v>
      </c>
      <c r="H4091" s="2" t="s">
        <v>19</v>
      </c>
      <c r="I4091" s="2">
        <f t="shared" si="126"/>
        <v>1</v>
      </c>
      <c r="J4091" s="2" t="str">
        <f t="shared" si="127"/>
        <v/>
      </c>
      <c r="K4091" s="2">
        <v>2001</v>
      </c>
      <c r="L4091" s="2" t="s">
        <v>36</v>
      </c>
    </row>
    <row r="4092" spans="1:12" x14ac:dyDescent="0.2">
      <c r="A4092" s="1" t="s">
        <v>269</v>
      </c>
      <c r="B4092" s="2" t="s">
        <v>3614</v>
      </c>
      <c r="C4092" s="2" t="s">
        <v>24</v>
      </c>
      <c r="D4092" s="4">
        <v>8000000</v>
      </c>
      <c r="E4092" s="2" t="s">
        <v>3438</v>
      </c>
      <c r="F4092" s="2">
        <v>69.099999999999994</v>
      </c>
      <c r="G4092" s="2">
        <v>30.9</v>
      </c>
      <c r="H4092" s="2" t="s">
        <v>19</v>
      </c>
      <c r="I4092" s="2">
        <f t="shared" si="126"/>
        <v>1</v>
      </c>
      <c r="J4092" s="2" t="str">
        <f t="shared" si="127"/>
        <v/>
      </c>
      <c r="K4092" s="2">
        <v>2010</v>
      </c>
      <c r="L4092" s="2" t="s">
        <v>49</v>
      </c>
    </row>
    <row r="4093" spans="1:12" x14ac:dyDescent="0.2">
      <c r="A4093" s="1" t="s">
        <v>52</v>
      </c>
      <c r="B4093" s="2" t="s">
        <v>416</v>
      </c>
      <c r="C4093" s="2" t="s">
        <v>24</v>
      </c>
      <c r="D4093" s="4">
        <v>37000000</v>
      </c>
      <c r="E4093" s="2" t="s">
        <v>1811</v>
      </c>
      <c r="F4093" s="2">
        <v>69.099999999999994</v>
      </c>
      <c r="G4093" s="2">
        <v>30.9</v>
      </c>
      <c r="H4093" s="2" t="s">
        <v>19</v>
      </c>
      <c r="I4093" s="2">
        <f t="shared" si="126"/>
        <v>1</v>
      </c>
      <c r="J4093" s="2" t="str">
        <f t="shared" si="127"/>
        <v/>
      </c>
      <c r="K4093" s="2">
        <v>2008</v>
      </c>
      <c r="L4093" s="2" t="s">
        <v>21</v>
      </c>
    </row>
    <row r="4094" spans="1:12" x14ac:dyDescent="0.2">
      <c r="A4094" s="1" t="s">
        <v>52</v>
      </c>
      <c r="B4094" s="2" t="s">
        <v>2916</v>
      </c>
      <c r="C4094" s="2" t="s">
        <v>24</v>
      </c>
      <c r="D4094" s="4">
        <v>55000000</v>
      </c>
      <c r="E4094" s="2" t="s">
        <v>3438</v>
      </c>
      <c r="F4094" s="2">
        <v>69.099999999999994</v>
      </c>
      <c r="G4094" s="2">
        <v>30.9</v>
      </c>
      <c r="H4094" s="2" t="s">
        <v>19</v>
      </c>
      <c r="I4094" s="2">
        <f t="shared" si="126"/>
        <v>1</v>
      </c>
      <c r="J4094" s="2" t="str">
        <f t="shared" si="127"/>
        <v/>
      </c>
      <c r="K4094" s="2">
        <v>2010</v>
      </c>
      <c r="L4094" s="2" t="s">
        <v>21</v>
      </c>
    </row>
    <row r="4095" spans="1:12" x14ac:dyDescent="0.2">
      <c r="A4095" s="1" t="s">
        <v>108</v>
      </c>
      <c r="B4095" s="2" t="s">
        <v>4109</v>
      </c>
      <c r="C4095" s="2" t="s">
        <v>24</v>
      </c>
      <c r="D4095" s="4">
        <v>54000000</v>
      </c>
      <c r="E4095" s="2" t="s">
        <v>3438</v>
      </c>
      <c r="F4095" s="2">
        <v>69.099999999999994</v>
      </c>
      <c r="G4095" s="2">
        <v>30.9</v>
      </c>
      <c r="H4095" s="2" t="s">
        <v>19</v>
      </c>
      <c r="I4095" s="2">
        <f t="shared" si="126"/>
        <v>1</v>
      </c>
      <c r="J4095" s="2" t="str">
        <f t="shared" si="127"/>
        <v/>
      </c>
      <c r="K4095" s="2">
        <v>2014</v>
      </c>
      <c r="L4095" s="2" t="s">
        <v>21</v>
      </c>
    </row>
    <row r="4096" spans="1:12" x14ac:dyDescent="0.2">
      <c r="A4096" s="1" t="s">
        <v>108</v>
      </c>
      <c r="B4096" s="2" t="s">
        <v>3503</v>
      </c>
      <c r="C4096" s="2" t="s">
        <v>15</v>
      </c>
      <c r="D4096" s="2" t="s">
        <v>4564</v>
      </c>
      <c r="E4096" s="2" t="s">
        <v>3438</v>
      </c>
      <c r="F4096" s="2">
        <v>69.099999999999994</v>
      </c>
      <c r="G4096" s="2">
        <v>30.9</v>
      </c>
      <c r="H4096" s="2" t="s">
        <v>19</v>
      </c>
      <c r="I4096" s="2">
        <f t="shared" si="126"/>
        <v>1</v>
      </c>
      <c r="J4096" s="2" t="str">
        <f t="shared" si="127"/>
        <v/>
      </c>
      <c r="K4096" s="2">
        <v>2005</v>
      </c>
      <c r="L4096" s="2" t="s">
        <v>36</v>
      </c>
    </row>
    <row r="4097" spans="1:12" x14ac:dyDescent="0.2">
      <c r="A4097" s="1" t="s">
        <v>242</v>
      </c>
      <c r="B4097" s="2" t="s">
        <v>3559</v>
      </c>
      <c r="C4097" s="2" t="s">
        <v>24</v>
      </c>
      <c r="D4097" s="4">
        <v>123000000</v>
      </c>
      <c r="E4097" s="2" t="s">
        <v>3438</v>
      </c>
      <c r="F4097" s="2">
        <v>69.150000000000006</v>
      </c>
      <c r="G4097" s="2">
        <v>30.85</v>
      </c>
      <c r="H4097" s="2" t="s">
        <v>19</v>
      </c>
      <c r="I4097" s="2">
        <f t="shared" si="126"/>
        <v>1</v>
      </c>
      <c r="J4097" s="2" t="str">
        <f t="shared" si="127"/>
        <v/>
      </c>
      <c r="K4097" s="2">
        <v>2016</v>
      </c>
      <c r="L4097" s="2" t="s">
        <v>49</v>
      </c>
    </row>
    <row r="4098" spans="1:12" x14ac:dyDescent="0.2">
      <c r="A4098" s="1" t="s">
        <v>420</v>
      </c>
      <c r="B4098" s="2" t="s">
        <v>3591</v>
      </c>
      <c r="C4098" s="2" t="s">
        <v>24</v>
      </c>
      <c r="D4098" s="4">
        <v>24000000</v>
      </c>
      <c r="E4098" s="2" t="s">
        <v>3438</v>
      </c>
      <c r="F4098" s="2">
        <v>69.150000000000006</v>
      </c>
      <c r="G4098" s="2">
        <v>30.85</v>
      </c>
      <c r="H4098" s="2" t="s">
        <v>19</v>
      </c>
      <c r="I4098" s="2">
        <f t="shared" ref="I4098:I4161" si="128" xml:space="preserve"> IF(H4098="Pass", 1, "")</f>
        <v>1</v>
      </c>
      <c r="J4098" s="2" t="str">
        <f t="shared" ref="J4098:J4161" si="129" xml:space="preserve"> IF(H4098="Fail", 1, "")</f>
        <v/>
      </c>
      <c r="K4098" s="2">
        <v>2016</v>
      </c>
      <c r="L4098" s="2" t="s">
        <v>21</v>
      </c>
    </row>
    <row r="4099" spans="1:12" x14ac:dyDescent="0.2">
      <c r="A4099" s="1" t="s">
        <v>40</v>
      </c>
      <c r="B4099" s="2" t="s">
        <v>3956</v>
      </c>
      <c r="C4099" s="2" t="s">
        <v>24</v>
      </c>
      <c r="D4099" s="4">
        <v>29600000</v>
      </c>
      <c r="E4099" s="2" t="s">
        <v>3438</v>
      </c>
      <c r="F4099" s="2">
        <v>69.150000000000006</v>
      </c>
      <c r="G4099" s="2">
        <v>30.85</v>
      </c>
      <c r="H4099" s="2" t="s">
        <v>19</v>
      </c>
      <c r="I4099" s="2">
        <f t="shared" si="128"/>
        <v>1</v>
      </c>
      <c r="J4099" s="2" t="str">
        <f t="shared" si="129"/>
        <v/>
      </c>
      <c r="K4099" s="2">
        <v>2016</v>
      </c>
      <c r="L4099" s="2" t="s">
        <v>21</v>
      </c>
    </row>
    <row r="4100" spans="1:12" x14ac:dyDescent="0.2">
      <c r="A4100" s="1" t="s">
        <v>79</v>
      </c>
      <c r="B4100" s="2" t="s">
        <v>3686</v>
      </c>
      <c r="C4100" s="2" t="s">
        <v>24</v>
      </c>
      <c r="D4100" s="2">
        <v>403000000</v>
      </c>
      <c r="E4100" s="2" t="s">
        <v>3438</v>
      </c>
      <c r="F4100" s="2">
        <v>69.150000000000006</v>
      </c>
      <c r="G4100" s="2">
        <v>30.85</v>
      </c>
      <c r="H4100" s="2" t="s">
        <v>19</v>
      </c>
      <c r="I4100" s="2">
        <f t="shared" si="128"/>
        <v>1</v>
      </c>
      <c r="J4100" s="2" t="str">
        <f t="shared" si="129"/>
        <v/>
      </c>
      <c r="K4100" s="2">
        <v>2018</v>
      </c>
      <c r="L4100" s="2" t="s">
        <v>21</v>
      </c>
    </row>
    <row r="4101" spans="1:12" x14ac:dyDescent="0.2">
      <c r="A4101" s="1" t="s">
        <v>269</v>
      </c>
      <c r="B4101" s="2" t="s">
        <v>3990</v>
      </c>
      <c r="C4101" s="2" t="s">
        <v>24</v>
      </c>
      <c r="D4101" s="4">
        <v>135000000</v>
      </c>
      <c r="E4101" s="2" t="s">
        <v>3438</v>
      </c>
      <c r="F4101" s="2">
        <v>69.16</v>
      </c>
      <c r="G4101" s="2">
        <v>30.84</v>
      </c>
      <c r="H4101" s="2" t="s">
        <v>19</v>
      </c>
      <c r="I4101" s="2">
        <f t="shared" si="128"/>
        <v>1</v>
      </c>
      <c r="J4101" s="2" t="str">
        <f t="shared" si="129"/>
        <v/>
      </c>
      <c r="K4101" s="2">
        <v>2016</v>
      </c>
      <c r="L4101" s="2" t="s">
        <v>21</v>
      </c>
    </row>
    <row r="4102" spans="1:12" x14ac:dyDescent="0.2">
      <c r="A4102" s="1" t="s">
        <v>13</v>
      </c>
      <c r="B4102" s="2" t="s">
        <v>3648</v>
      </c>
      <c r="C4102" s="2" t="s">
        <v>24</v>
      </c>
      <c r="D4102" s="2">
        <v>125000000</v>
      </c>
      <c r="E4102" s="2" t="s">
        <v>3438</v>
      </c>
      <c r="F4102" s="2">
        <v>69.180000000000007</v>
      </c>
      <c r="G4102" s="2">
        <v>30.82</v>
      </c>
      <c r="H4102" s="2" t="s">
        <v>19</v>
      </c>
      <c r="I4102" s="2">
        <f t="shared" si="128"/>
        <v>1</v>
      </c>
      <c r="J4102" s="2" t="str">
        <f t="shared" si="129"/>
        <v/>
      </c>
      <c r="K4102" s="2">
        <v>2020</v>
      </c>
      <c r="L4102" s="2" t="s">
        <v>49</v>
      </c>
    </row>
    <row r="4103" spans="1:12" x14ac:dyDescent="0.2">
      <c r="A4103" s="1" t="s">
        <v>141</v>
      </c>
      <c r="B4103" s="2" t="s">
        <v>2735</v>
      </c>
      <c r="C4103" s="2" t="s">
        <v>15</v>
      </c>
      <c r="D4103" s="2" t="s">
        <v>2736</v>
      </c>
      <c r="E4103" s="2" t="s">
        <v>2175</v>
      </c>
      <c r="F4103" s="2">
        <v>69.2</v>
      </c>
      <c r="G4103" s="2">
        <v>30.8</v>
      </c>
      <c r="H4103" s="2" t="s">
        <v>19</v>
      </c>
      <c r="I4103" s="2">
        <f t="shared" si="128"/>
        <v>1</v>
      </c>
      <c r="J4103" s="2" t="str">
        <f t="shared" si="129"/>
        <v/>
      </c>
      <c r="K4103" s="2">
        <v>2017</v>
      </c>
      <c r="L4103" s="2" t="s">
        <v>36</v>
      </c>
    </row>
    <row r="4104" spans="1:12" x14ac:dyDescent="0.2">
      <c r="A4104" s="1" t="s">
        <v>141</v>
      </c>
      <c r="B4104" s="2" t="s">
        <v>5547</v>
      </c>
      <c r="C4104" s="2" t="s">
        <v>15</v>
      </c>
      <c r="D4104" s="2" t="s">
        <v>5548</v>
      </c>
      <c r="E4104" s="2" t="s">
        <v>4991</v>
      </c>
      <c r="F4104" s="2">
        <v>69.2</v>
      </c>
      <c r="G4104" s="2">
        <v>30.8</v>
      </c>
      <c r="H4104" s="2" t="s">
        <v>19</v>
      </c>
      <c r="I4104" s="2">
        <f t="shared" si="128"/>
        <v>1</v>
      </c>
      <c r="J4104" s="2" t="str">
        <f t="shared" si="129"/>
        <v/>
      </c>
      <c r="K4104" s="2">
        <v>2002</v>
      </c>
      <c r="L4104" s="2" t="s">
        <v>21</v>
      </c>
    </row>
    <row r="4105" spans="1:12" x14ac:dyDescent="0.2">
      <c r="A4105" s="1" t="s">
        <v>280</v>
      </c>
      <c r="B4105" s="2" t="s">
        <v>4857</v>
      </c>
      <c r="C4105" s="2" t="s">
        <v>24</v>
      </c>
      <c r="D4105" s="4">
        <v>20000000</v>
      </c>
      <c r="E4105" s="2" t="s">
        <v>4810</v>
      </c>
      <c r="F4105" s="2">
        <v>69.2</v>
      </c>
      <c r="G4105" s="2">
        <v>30.8</v>
      </c>
      <c r="H4105" s="2" t="s">
        <v>19</v>
      </c>
      <c r="I4105" s="2">
        <f t="shared" si="128"/>
        <v>1</v>
      </c>
      <c r="J4105" s="2" t="str">
        <f t="shared" si="129"/>
        <v/>
      </c>
      <c r="K4105" s="2">
        <v>2006</v>
      </c>
      <c r="L4105" s="2" t="s">
        <v>21</v>
      </c>
    </row>
    <row r="4106" spans="1:12" x14ac:dyDescent="0.2">
      <c r="A4106" s="1" t="s">
        <v>13</v>
      </c>
      <c r="B4106" s="2" t="s">
        <v>934</v>
      </c>
      <c r="C4106" s="2" t="s">
        <v>15</v>
      </c>
      <c r="D4106" s="2" t="s">
        <v>1773</v>
      </c>
      <c r="E4106" s="2" t="s">
        <v>1692</v>
      </c>
      <c r="F4106" s="2">
        <v>69.2</v>
      </c>
      <c r="G4106" s="2">
        <v>30.8</v>
      </c>
      <c r="H4106" s="2" t="s">
        <v>19</v>
      </c>
      <c r="I4106" s="2">
        <f t="shared" si="128"/>
        <v>1</v>
      </c>
      <c r="J4106" s="2" t="str">
        <f t="shared" si="129"/>
        <v/>
      </c>
      <c r="K4106" s="2">
        <v>2004</v>
      </c>
      <c r="L4106" s="2" t="s">
        <v>21</v>
      </c>
    </row>
    <row r="4107" spans="1:12" x14ac:dyDescent="0.2">
      <c r="A4107" s="1" t="s">
        <v>339</v>
      </c>
      <c r="B4107" s="2" t="s">
        <v>3635</v>
      </c>
      <c r="C4107" s="2" t="s">
        <v>24</v>
      </c>
      <c r="D4107" s="4">
        <v>16000000</v>
      </c>
      <c r="E4107" s="2" t="s">
        <v>3438</v>
      </c>
      <c r="F4107" s="2">
        <v>69.2</v>
      </c>
      <c r="G4107" s="2">
        <v>30.8</v>
      </c>
      <c r="H4107" s="2" t="s">
        <v>19</v>
      </c>
      <c r="I4107" s="2">
        <f t="shared" si="128"/>
        <v>1</v>
      </c>
      <c r="J4107" s="2" t="str">
        <f t="shared" si="129"/>
        <v/>
      </c>
      <c r="K4107" s="2">
        <v>2008</v>
      </c>
      <c r="L4107" s="2" t="s">
        <v>49</v>
      </c>
    </row>
    <row r="4108" spans="1:12" x14ac:dyDescent="0.2">
      <c r="A4108" s="1" t="s">
        <v>339</v>
      </c>
      <c r="B4108" s="2" t="s">
        <v>3631</v>
      </c>
      <c r="C4108" s="2" t="s">
        <v>24</v>
      </c>
      <c r="D4108" s="4">
        <v>2500000</v>
      </c>
      <c r="E4108" s="2" t="s">
        <v>3438</v>
      </c>
      <c r="F4108" s="2">
        <v>69.2</v>
      </c>
      <c r="G4108" s="2">
        <v>30.8</v>
      </c>
      <c r="H4108" s="2" t="s">
        <v>19</v>
      </c>
      <c r="I4108" s="2">
        <f t="shared" si="128"/>
        <v>1</v>
      </c>
      <c r="J4108" s="2" t="str">
        <f t="shared" si="129"/>
        <v/>
      </c>
      <c r="K4108" s="2">
        <v>1998</v>
      </c>
      <c r="L4108" s="2" t="s">
        <v>49</v>
      </c>
    </row>
    <row r="4109" spans="1:12" x14ac:dyDescent="0.2">
      <c r="A4109" s="1" t="s">
        <v>339</v>
      </c>
      <c r="B4109" s="2" t="s">
        <v>2568</v>
      </c>
      <c r="C4109" s="2" t="s">
        <v>15</v>
      </c>
      <c r="D4109" s="2" t="s">
        <v>5472</v>
      </c>
      <c r="E4109" s="2" t="s">
        <v>4991</v>
      </c>
      <c r="F4109" s="2">
        <v>69.2</v>
      </c>
      <c r="G4109" s="2">
        <v>30.8</v>
      </c>
      <c r="H4109" s="2" t="s">
        <v>19</v>
      </c>
      <c r="I4109" s="2">
        <f t="shared" si="128"/>
        <v>1</v>
      </c>
      <c r="J4109" s="2" t="str">
        <f t="shared" si="129"/>
        <v/>
      </c>
      <c r="K4109" s="2">
        <v>2004</v>
      </c>
      <c r="L4109" s="2" t="s">
        <v>21</v>
      </c>
    </row>
    <row r="4110" spans="1:12" x14ac:dyDescent="0.2">
      <c r="A4110" s="1" t="s">
        <v>22</v>
      </c>
      <c r="B4110" s="2" t="s">
        <v>4591</v>
      </c>
      <c r="C4110" s="2" t="s">
        <v>24</v>
      </c>
      <c r="D4110" s="4">
        <v>700000</v>
      </c>
      <c r="E4110" s="2" t="s">
        <v>3438</v>
      </c>
      <c r="F4110" s="2">
        <v>69.2</v>
      </c>
      <c r="G4110" s="2">
        <v>30.8</v>
      </c>
      <c r="H4110" s="2" t="s">
        <v>19</v>
      </c>
      <c r="I4110" s="2">
        <f t="shared" si="128"/>
        <v>1</v>
      </c>
      <c r="J4110" s="2" t="str">
        <f t="shared" si="129"/>
        <v/>
      </c>
      <c r="K4110" s="2">
        <v>2004</v>
      </c>
      <c r="L4110" s="2" t="s">
        <v>49</v>
      </c>
    </row>
    <row r="4111" spans="1:12" x14ac:dyDescent="0.2">
      <c r="A4111" s="1" t="s">
        <v>296</v>
      </c>
      <c r="B4111" s="2" t="s">
        <v>4393</v>
      </c>
      <c r="C4111" s="2" t="s">
        <v>24</v>
      </c>
      <c r="D4111" s="4">
        <v>53600000</v>
      </c>
      <c r="E4111" s="2" t="s">
        <v>3438</v>
      </c>
      <c r="F4111" s="2">
        <v>69.2</v>
      </c>
      <c r="G4111" s="2">
        <v>30.8</v>
      </c>
      <c r="H4111" s="2" t="s">
        <v>19</v>
      </c>
      <c r="I4111" s="2">
        <f t="shared" si="128"/>
        <v>1</v>
      </c>
      <c r="J4111" s="2" t="str">
        <f t="shared" si="129"/>
        <v/>
      </c>
      <c r="K4111" s="2">
        <v>2008</v>
      </c>
      <c r="L4111" s="2" t="s">
        <v>21</v>
      </c>
    </row>
    <row r="4112" spans="1:12" x14ac:dyDescent="0.2">
      <c r="A4112" s="1" t="s">
        <v>363</v>
      </c>
      <c r="B4112" s="2" t="s">
        <v>1674</v>
      </c>
      <c r="C4112" s="2" t="s">
        <v>42</v>
      </c>
      <c r="D4112" s="2" t="s">
        <v>1675</v>
      </c>
      <c r="E4112" s="2" t="s">
        <v>1625</v>
      </c>
      <c r="F4112" s="2">
        <v>69.2</v>
      </c>
      <c r="G4112" s="2">
        <v>30.8</v>
      </c>
      <c r="H4112" s="2" t="s">
        <v>19</v>
      </c>
      <c r="I4112" s="2">
        <f t="shared" si="128"/>
        <v>1</v>
      </c>
      <c r="J4112" s="2" t="str">
        <f t="shared" si="129"/>
        <v/>
      </c>
      <c r="K4112" s="2">
        <v>2002</v>
      </c>
      <c r="L4112" s="2" t="s">
        <v>21</v>
      </c>
    </row>
    <row r="4113" spans="1:12" x14ac:dyDescent="0.2">
      <c r="A4113" s="1" t="s">
        <v>217</v>
      </c>
      <c r="B4113" s="2" t="s">
        <v>4066</v>
      </c>
      <c r="C4113" s="2" t="s">
        <v>24</v>
      </c>
      <c r="D4113" s="4">
        <v>125000000</v>
      </c>
      <c r="E4113" s="2" t="s">
        <v>3438</v>
      </c>
      <c r="F4113" s="2">
        <v>69.2</v>
      </c>
      <c r="G4113" s="2">
        <v>30.8</v>
      </c>
      <c r="H4113" s="2" t="s">
        <v>19</v>
      </c>
      <c r="I4113" s="2">
        <f t="shared" si="128"/>
        <v>1</v>
      </c>
      <c r="J4113" s="2" t="str">
        <f t="shared" si="129"/>
        <v/>
      </c>
      <c r="K4113" s="2">
        <v>2006</v>
      </c>
      <c r="L4113" s="2" t="s">
        <v>21</v>
      </c>
    </row>
    <row r="4114" spans="1:12" x14ac:dyDescent="0.2">
      <c r="A4114" s="1" t="s">
        <v>79</v>
      </c>
      <c r="B4114" s="2" t="s">
        <v>1568</v>
      </c>
      <c r="C4114" s="2" t="s">
        <v>15</v>
      </c>
      <c r="D4114" s="2" t="s">
        <v>1573</v>
      </c>
      <c r="E4114" s="2" t="s">
        <v>1474</v>
      </c>
      <c r="F4114" s="2">
        <v>69.2</v>
      </c>
      <c r="G4114" s="2">
        <v>30.8</v>
      </c>
      <c r="H4114" s="2" t="s">
        <v>19</v>
      </c>
      <c r="I4114" s="2">
        <f t="shared" si="128"/>
        <v>1</v>
      </c>
      <c r="J4114" s="2" t="str">
        <f t="shared" si="129"/>
        <v/>
      </c>
      <c r="K4114" s="2">
        <v>1998</v>
      </c>
      <c r="L4114" s="2" t="s">
        <v>49</v>
      </c>
    </row>
    <row r="4115" spans="1:12" x14ac:dyDescent="0.2">
      <c r="A4115" s="1" t="s">
        <v>91</v>
      </c>
      <c r="B4115" s="2" t="s">
        <v>3659</v>
      </c>
      <c r="C4115" s="2" t="s">
        <v>15</v>
      </c>
      <c r="D4115" s="2" t="s">
        <v>4237</v>
      </c>
      <c r="E4115" s="2" t="s">
        <v>3438</v>
      </c>
      <c r="F4115" s="2">
        <v>69.2</v>
      </c>
      <c r="G4115" s="2">
        <v>30.8</v>
      </c>
      <c r="H4115" s="2" t="s">
        <v>19</v>
      </c>
      <c r="I4115" s="2">
        <f t="shared" si="128"/>
        <v>1</v>
      </c>
      <c r="J4115" s="2" t="str">
        <f t="shared" si="129"/>
        <v/>
      </c>
      <c r="K4115" s="2">
        <v>2012</v>
      </c>
      <c r="L4115" s="2" t="s">
        <v>49</v>
      </c>
    </row>
    <row r="4116" spans="1:12" x14ac:dyDescent="0.2">
      <c r="A4116" s="1" t="s">
        <v>108</v>
      </c>
      <c r="B4116" s="2" t="s">
        <v>3523</v>
      </c>
      <c r="C4116" s="2" t="s">
        <v>15</v>
      </c>
      <c r="D4116" s="2" t="s">
        <v>4211</v>
      </c>
      <c r="E4116" s="2" t="s">
        <v>3438</v>
      </c>
      <c r="F4116" s="2">
        <v>69.2</v>
      </c>
      <c r="G4116" s="2">
        <v>30.8</v>
      </c>
      <c r="H4116" s="2" t="s">
        <v>19</v>
      </c>
      <c r="I4116" s="2">
        <f t="shared" si="128"/>
        <v>1</v>
      </c>
      <c r="J4116" s="2" t="str">
        <f t="shared" si="129"/>
        <v/>
      </c>
      <c r="K4116" s="2">
        <v>2012</v>
      </c>
      <c r="L4116" s="2" t="s">
        <v>21</v>
      </c>
    </row>
    <row r="4117" spans="1:12" x14ac:dyDescent="0.2">
      <c r="A4117" s="1" t="s">
        <v>22</v>
      </c>
      <c r="B4117" s="2" t="s">
        <v>3983</v>
      </c>
      <c r="C4117" s="2" t="s">
        <v>24</v>
      </c>
      <c r="D4117" s="4">
        <v>15000000</v>
      </c>
      <c r="E4117" s="2" t="s">
        <v>3438</v>
      </c>
      <c r="F4117" s="2">
        <v>69.209999999999994</v>
      </c>
      <c r="G4117" s="2">
        <v>30.79</v>
      </c>
      <c r="H4117" s="2" t="s">
        <v>19</v>
      </c>
      <c r="I4117" s="2">
        <f t="shared" si="128"/>
        <v>1</v>
      </c>
      <c r="J4117" s="2" t="str">
        <f t="shared" si="129"/>
        <v/>
      </c>
      <c r="K4117" s="2">
        <v>2016</v>
      </c>
      <c r="L4117" s="2" t="s">
        <v>21</v>
      </c>
    </row>
    <row r="4118" spans="1:12" x14ac:dyDescent="0.2">
      <c r="A4118" s="1" t="s">
        <v>111</v>
      </c>
      <c r="B4118" s="2" t="s">
        <v>162</v>
      </c>
      <c r="C4118" s="2" t="s">
        <v>15</v>
      </c>
      <c r="D4118" s="2" t="s">
        <v>2294</v>
      </c>
      <c r="E4118" s="2" t="s">
        <v>2175</v>
      </c>
      <c r="F4118" s="2">
        <v>69.209999999999994</v>
      </c>
      <c r="G4118" s="2">
        <v>30.79</v>
      </c>
      <c r="H4118" s="2" t="s">
        <v>19</v>
      </c>
      <c r="I4118" s="2">
        <f t="shared" si="128"/>
        <v>1</v>
      </c>
      <c r="J4118" s="2" t="str">
        <f t="shared" si="129"/>
        <v/>
      </c>
      <c r="K4118" s="2">
        <v>2020</v>
      </c>
      <c r="L4118" s="2" t="s">
        <v>21</v>
      </c>
    </row>
    <row r="4119" spans="1:12" x14ac:dyDescent="0.2">
      <c r="A4119" s="1" t="s">
        <v>13</v>
      </c>
      <c r="B4119" s="2" t="s">
        <v>2121</v>
      </c>
      <c r="C4119" s="2" t="s">
        <v>15</v>
      </c>
      <c r="D4119" s="2" t="s">
        <v>2122</v>
      </c>
      <c r="E4119" s="2" t="s">
        <v>2120</v>
      </c>
      <c r="F4119" s="2">
        <v>69.22</v>
      </c>
      <c r="G4119" s="2">
        <v>30.78</v>
      </c>
      <c r="H4119" s="2" t="s">
        <v>19</v>
      </c>
      <c r="I4119" s="2">
        <f t="shared" si="128"/>
        <v>1</v>
      </c>
      <c r="J4119" s="2" t="str">
        <f t="shared" si="129"/>
        <v/>
      </c>
      <c r="K4119" s="2">
        <v>2019</v>
      </c>
      <c r="L4119" s="2" t="s">
        <v>36</v>
      </c>
    </row>
    <row r="4120" spans="1:12" x14ac:dyDescent="0.2">
      <c r="A4120" s="1" t="s">
        <v>52</v>
      </c>
      <c r="B4120" s="2" t="s">
        <v>3739</v>
      </c>
      <c r="C4120" s="2" t="s">
        <v>24</v>
      </c>
      <c r="D4120" s="2">
        <v>10000000</v>
      </c>
      <c r="E4120" s="2" t="s">
        <v>3438</v>
      </c>
      <c r="F4120" s="2">
        <v>69.22</v>
      </c>
      <c r="G4120" s="2">
        <v>30.78</v>
      </c>
      <c r="H4120" s="2" t="s">
        <v>19</v>
      </c>
      <c r="I4120" s="2">
        <f t="shared" si="128"/>
        <v>1</v>
      </c>
      <c r="J4120" s="2" t="str">
        <f t="shared" si="129"/>
        <v/>
      </c>
      <c r="K4120" s="2">
        <v>2018</v>
      </c>
      <c r="L4120" s="2" t="s">
        <v>21</v>
      </c>
    </row>
    <row r="4121" spans="1:12" x14ac:dyDescent="0.2">
      <c r="A4121" s="1" t="s">
        <v>220</v>
      </c>
      <c r="B4121" s="2" t="s">
        <v>3989</v>
      </c>
      <c r="C4121" s="2" t="s">
        <v>24</v>
      </c>
      <c r="D4121" s="4">
        <v>40800000</v>
      </c>
      <c r="E4121" s="2" t="s">
        <v>3438</v>
      </c>
      <c r="F4121" s="2">
        <v>69.22</v>
      </c>
      <c r="G4121" s="2">
        <v>30.78</v>
      </c>
      <c r="H4121" s="2" t="s">
        <v>19</v>
      </c>
      <c r="I4121" s="2">
        <f t="shared" si="128"/>
        <v>1</v>
      </c>
      <c r="J4121" s="2" t="str">
        <f t="shared" si="129"/>
        <v/>
      </c>
      <c r="K4121" s="2">
        <v>2016</v>
      </c>
      <c r="L4121" s="2" t="s">
        <v>21</v>
      </c>
    </row>
    <row r="4122" spans="1:12" x14ac:dyDescent="0.2">
      <c r="A4122" s="1" t="s">
        <v>180</v>
      </c>
      <c r="B4122" s="2" t="s">
        <v>2260</v>
      </c>
      <c r="C4122" s="2" t="s">
        <v>15</v>
      </c>
      <c r="D4122" s="2" t="s">
        <v>3029</v>
      </c>
      <c r="E4122" s="2" t="s">
        <v>2175</v>
      </c>
      <c r="F4122" s="2">
        <v>69.239999999999995</v>
      </c>
      <c r="G4122" s="2">
        <v>30.76</v>
      </c>
      <c r="H4122" s="2" t="s">
        <v>19</v>
      </c>
      <c r="I4122" s="2">
        <f t="shared" si="128"/>
        <v>1</v>
      </c>
      <c r="J4122" s="2" t="str">
        <f t="shared" si="129"/>
        <v/>
      </c>
      <c r="K4122" s="2">
        <v>2009</v>
      </c>
      <c r="L4122" s="2" t="s">
        <v>36</v>
      </c>
    </row>
    <row r="4123" spans="1:12" x14ac:dyDescent="0.2">
      <c r="A4123" s="1" t="s">
        <v>13</v>
      </c>
      <c r="B4123" s="2" t="s">
        <v>3799</v>
      </c>
      <c r="C4123" s="2" t="s">
        <v>15</v>
      </c>
      <c r="D4123" s="2" t="s">
        <v>3800</v>
      </c>
      <c r="E4123" s="2" t="s">
        <v>3438</v>
      </c>
      <c r="F4123" s="2">
        <v>69.25</v>
      </c>
      <c r="G4123" s="2">
        <v>30.75</v>
      </c>
      <c r="H4123" s="2" t="s">
        <v>19</v>
      </c>
      <c r="I4123" s="2">
        <f t="shared" si="128"/>
        <v>1</v>
      </c>
      <c r="J4123" s="2" t="str">
        <f t="shared" si="129"/>
        <v/>
      </c>
      <c r="K4123" s="2">
        <v>2018</v>
      </c>
      <c r="L4123" s="2" t="s">
        <v>49</v>
      </c>
    </row>
    <row r="4124" spans="1:12" x14ac:dyDescent="0.2">
      <c r="A4124" s="1" t="s">
        <v>13</v>
      </c>
      <c r="B4124" s="2" t="s">
        <v>1884</v>
      </c>
      <c r="C4124" s="2" t="s">
        <v>15</v>
      </c>
      <c r="D4124" s="2" t="s">
        <v>2494</v>
      </c>
      <c r="E4124" s="2" t="s">
        <v>2175</v>
      </c>
      <c r="F4124" s="2">
        <v>69.260000000000005</v>
      </c>
      <c r="G4124" s="2">
        <v>30.74</v>
      </c>
      <c r="H4124" s="2" t="s">
        <v>19</v>
      </c>
      <c r="I4124" s="2">
        <f t="shared" si="128"/>
        <v>1</v>
      </c>
      <c r="J4124" s="2" t="str">
        <f t="shared" si="129"/>
        <v/>
      </c>
      <c r="K4124" s="2">
        <v>2018</v>
      </c>
      <c r="L4124" s="2" t="s">
        <v>21</v>
      </c>
    </row>
    <row r="4125" spans="1:12" x14ac:dyDescent="0.2">
      <c r="A4125" s="1" t="s">
        <v>568</v>
      </c>
      <c r="B4125" s="2" t="s">
        <v>614</v>
      </c>
      <c r="C4125" s="2" t="s">
        <v>42</v>
      </c>
      <c r="D4125" s="2" t="s">
        <v>305</v>
      </c>
      <c r="E4125" s="2" t="s">
        <v>4991</v>
      </c>
      <c r="F4125" s="2">
        <v>69.3</v>
      </c>
      <c r="G4125" s="2">
        <v>30.7</v>
      </c>
      <c r="H4125" s="2" t="s">
        <v>19</v>
      </c>
      <c r="I4125" s="2">
        <f t="shared" si="128"/>
        <v>1</v>
      </c>
      <c r="J4125" s="2" t="str">
        <f t="shared" si="129"/>
        <v/>
      </c>
      <c r="K4125" s="2">
        <v>2008</v>
      </c>
      <c r="L4125" s="2" t="s">
        <v>21</v>
      </c>
    </row>
    <row r="4126" spans="1:12" x14ac:dyDescent="0.2">
      <c r="A4126" s="1" t="s">
        <v>66</v>
      </c>
      <c r="B4126" s="2" t="s">
        <v>5396</v>
      </c>
      <c r="C4126" s="2" t="s">
        <v>24</v>
      </c>
      <c r="D4126" s="4">
        <v>20000000</v>
      </c>
      <c r="E4126" s="2" t="s">
        <v>4991</v>
      </c>
      <c r="F4126" s="2">
        <v>69.3</v>
      </c>
      <c r="G4126" s="2">
        <v>30.7</v>
      </c>
      <c r="H4126" s="2" t="s">
        <v>19</v>
      </c>
      <c r="I4126" s="2">
        <f t="shared" si="128"/>
        <v>1</v>
      </c>
      <c r="J4126" s="2" t="str">
        <f t="shared" si="129"/>
        <v/>
      </c>
      <c r="K4126" s="2">
        <v>2008</v>
      </c>
      <c r="L4126" s="2" t="s">
        <v>21</v>
      </c>
    </row>
    <row r="4127" spans="1:12" x14ac:dyDescent="0.2">
      <c r="A4127" s="1" t="s">
        <v>363</v>
      </c>
      <c r="B4127" s="2" t="s">
        <v>3672</v>
      </c>
      <c r="C4127" s="2" t="s">
        <v>24</v>
      </c>
      <c r="D4127" s="4">
        <v>49000000</v>
      </c>
      <c r="E4127" s="2" t="s">
        <v>3438</v>
      </c>
      <c r="F4127" s="2">
        <v>69.3</v>
      </c>
      <c r="G4127" s="2">
        <v>30.7</v>
      </c>
      <c r="H4127" s="2" t="s">
        <v>19</v>
      </c>
      <c r="I4127" s="2">
        <f t="shared" si="128"/>
        <v>1</v>
      </c>
      <c r="J4127" s="2" t="str">
        <f t="shared" si="129"/>
        <v/>
      </c>
      <c r="K4127" s="2">
        <v>2012</v>
      </c>
      <c r="L4127" s="2" t="s">
        <v>21</v>
      </c>
    </row>
    <row r="4128" spans="1:12" x14ac:dyDescent="0.2">
      <c r="A4128" s="1" t="s">
        <v>217</v>
      </c>
      <c r="B4128" s="2" t="s">
        <v>4520</v>
      </c>
      <c r="C4128" s="2" t="s">
        <v>24</v>
      </c>
      <c r="D4128" s="4">
        <v>17500000</v>
      </c>
      <c r="E4128" s="2" t="s">
        <v>3438</v>
      </c>
      <c r="F4128" s="2">
        <v>69.3</v>
      </c>
      <c r="G4128" s="2">
        <v>30.7</v>
      </c>
      <c r="H4128" s="2" t="s">
        <v>19</v>
      </c>
      <c r="I4128" s="2">
        <f t="shared" si="128"/>
        <v>1</v>
      </c>
      <c r="J4128" s="2" t="str">
        <f t="shared" si="129"/>
        <v/>
      </c>
      <c r="K4128" s="2">
        <v>2006</v>
      </c>
      <c r="L4128" s="2" t="s">
        <v>49</v>
      </c>
    </row>
    <row r="4129" spans="1:12" x14ac:dyDescent="0.2">
      <c r="A4129" s="1" t="s">
        <v>83</v>
      </c>
      <c r="B4129" s="2" t="s">
        <v>84</v>
      </c>
      <c r="C4129" s="2" t="s">
        <v>24</v>
      </c>
      <c r="D4129" s="4">
        <v>16500000</v>
      </c>
      <c r="E4129" s="2" t="s">
        <v>1956</v>
      </c>
      <c r="F4129" s="2">
        <v>69.3</v>
      </c>
      <c r="G4129" s="2">
        <v>30.7</v>
      </c>
      <c r="H4129" s="2" t="s">
        <v>19</v>
      </c>
      <c r="I4129" s="2">
        <f t="shared" si="128"/>
        <v>1</v>
      </c>
      <c r="J4129" s="2" t="str">
        <f t="shared" si="129"/>
        <v/>
      </c>
      <c r="K4129" s="2">
        <v>1990</v>
      </c>
      <c r="L4129" s="2" t="s">
        <v>21</v>
      </c>
    </row>
    <row r="4130" spans="1:12" x14ac:dyDescent="0.2">
      <c r="A4130" s="1" t="s">
        <v>91</v>
      </c>
      <c r="B4130" s="2" t="s">
        <v>2926</v>
      </c>
      <c r="C4130" s="2" t="s">
        <v>15</v>
      </c>
      <c r="D4130" s="2" t="s">
        <v>4276</v>
      </c>
      <c r="E4130" s="2" t="s">
        <v>3438</v>
      </c>
      <c r="F4130" s="2">
        <v>69.3</v>
      </c>
      <c r="G4130" s="2">
        <v>30.7</v>
      </c>
      <c r="H4130" s="2" t="s">
        <v>19</v>
      </c>
      <c r="I4130" s="2">
        <f t="shared" si="128"/>
        <v>1</v>
      </c>
      <c r="J4130" s="2" t="str">
        <f t="shared" si="129"/>
        <v/>
      </c>
      <c r="K4130" s="2">
        <v>2011</v>
      </c>
      <c r="L4130" s="2" t="s">
        <v>36</v>
      </c>
    </row>
    <row r="4131" spans="1:12" x14ac:dyDescent="0.2">
      <c r="A4131" s="1" t="s">
        <v>91</v>
      </c>
      <c r="B4131" s="2" t="s">
        <v>3492</v>
      </c>
      <c r="C4131" s="2" t="s">
        <v>15</v>
      </c>
      <c r="D4131" s="2" t="s">
        <v>4667</v>
      </c>
      <c r="E4131" s="2" t="s">
        <v>3438</v>
      </c>
      <c r="F4131" s="2">
        <v>69.3</v>
      </c>
      <c r="G4131" s="2">
        <v>30.7</v>
      </c>
      <c r="H4131" s="2" t="s">
        <v>19</v>
      </c>
      <c r="I4131" s="2">
        <f t="shared" si="128"/>
        <v>1</v>
      </c>
      <c r="J4131" s="2" t="str">
        <f t="shared" si="129"/>
        <v/>
      </c>
      <c r="K4131" s="2">
        <v>2003</v>
      </c>
      <c r="L4131" s="2" t="s">
        <v>36</v>
      </c>
    </row>
    <row r="4132" spans="1:12" x14ac:dyDescent="0.2">
      <c r="A4132" s="1" t="s">
        <v>52</v>
      </c>
      <c r="B4132" s="2" t="s">
        <v>238</v>
      </c>
      <c r="C4132" s="2" t="s">
        <v>15</v>
      </c>
      <c r="D4132" s="2" t="s">
        <v>1028</v>
      </c>
      <c r="E4132" s="2" t="s">
        <v>395</v>
      </c>
      <c r="F4132" s="2">
        <v>69.3</v>
      </c>
      <c r="G4132" s="2">
        <v>30.7</v>
      </c>
      <c r="H4132" s="2" t="s">
        <v>19</v>
      </c>
      <c r="I4132" s="2">
        <f t="shared" si="128"/>
        <v>1</v>
      </c>
      <c r="J4132" s="2" t="str">
        <f t="shared" si="129"/>
        <v/>
      </c>
      <c r="K4132" s="2">
        <v>2005</v>
      </c>
      <c r="L4132" s="2" t="s">
        <v>77</v>
      </c>
    </row>
    <row r="4133" spans="1:12" x14ac:dyDescent="0.2">
      <c r="A4133" s="1" t="s">
        <v>52</v>
      </c>
      <c r="B4133" s="2" t="s">
        <v>3436</v>
      </c>
      <c r="C4133" s="2" t="s">
        <v>24</v>
      </c>
      <c r="D4133" s="4">
        <v>77000000</v>
      </c>
      <c r="E4133" s="2" t="s">
        <v>3438</v>
      </c>
      <c r="F4133" s="2">
        <v>69.3</v>
      </c>
      <c r="G4133" s="2">
        <v>30.7</v>
      </c>
      <c r="H4133" s="2" t="s">
        <v>19</v>
      </c>
      <c r="I4133" s="2">
        <f t="shared" si="128"/>
        <v>1</v>
      </c>
      <c r="J4133" s="2" t="str">
        <f t="shared" si="129"/>
        <v/>
      </c>
      <c r="K4133" s="2">
        <v>2014</v>
      </c>
      <c r="L4133" s="2" t="s">
        <v>21</v>
      </c>
    </row>
    <row r="4134" spans="1:12" x14ac:dyDescent="0.2">
      <c r="A4134" s="1" t="s">
        <v>52</v>
      </c>
      <c r="B4134" s="2" t="s">
        <v>3941</v>
      </c>
      <c r="C4134" s="2" t="s">
        <v>24</v>
      </c>
      <c r="D4134" s="4">
        <v>429000000</v>
      </c>
      <c r="E4134" s="2" t="s">
        <v>3438</v>
      </c>
      <c r="F4134" s="2">
        <v>69.3</v>
      </c>
      <c r="G4134" s="2">
        <v>30.7</v>
      </c>
      <c r="H4134" s="2" t="s">
        <v>19</v>
      </c>
      <c r="I4134" s="2">
        <f t="shared" si="128"/>
        <v>1</v>
      </c>
      <c r="J4134" s="2" t="str">
        <f t="shared" si="129"/>
        <v/>
      </c>
      <c r="K4134" s="2">
        <v>2002</v>
      </c>
      <c r="L4134" s="2" t="s">
        <v>49</v>
      </c>
    </row>
    <row r="4135" spans="1:12" x14ac:dyDescent="0.2">
      <c r="A4135" s="1" t="s">
        <v>108</v>
      </c>
      <c r="B4135" s="2" t="s">
        <v>5447</v>
      </c>
      <c r="C4135" s="2" t="s">
        <v>15</v>
      </c>
      <c r="D4135" s="2" t="s">
        <v>5448</v>
      </c>
      <c r="E4135" s="2" t="s">
        <v>4991</v>
      </c>
      <c r="F4135" s="2">
        <v>69.3</v>
      </c>
      <c r="G4135" s="2">
        <v>30.7</v>
      </c>
      <c r="H4135" s="2" t="s">
        <v>19</v>
      </c>
      <c r="I4135" s="2">
        <f t="shared" si="128"/>
        <v>1</v>
      </c>
      <c r="J4135" s="2" t="str">
        <f t="shared" si="129"/>
        <v/>
      </c>
      <c r="K4135" s="2">
        <v>2006</v>
      </c>
      <c r="L4135" s="2" t="s">
        <v>21</v>
      </c>
    </row>
    <row r="4136" spans="1:12" x14ac:dyDescent="0.2">
      <c r="A4136" s="1" t="s">
        <v>111</v>
      </c>
      <c r="B4136" s="2" t="s">
        <v>3548</v>
      </c>
      <c r="C4136" s="2" t="s">
        <v>24</v>
      </c>
      <c r="D4136" s="4">
        <v>33000000</v>
      </c>
      <c r="E4136" s="2" t="s">
        <v>3438</v>
      </c>
      <c r="F4136" s="2">
        <v>69.3</v>
      </c>
      <c r="G4136" s="2">
        <v>30.7</v>
      </c>
      <c r="H4136" s="2" t="s">
        <v>19</v>
      </c>
      <c r="I4136" s="2">
        <f t="shared" si="128"/>
        <v>1</v>
      </c>
      <c r="J4136" s="2" t="str">
        <f t="shared" si="129"/>
        <v/>
      </c>
      <c r="K4136" s="2">
        <v>2002</v>
      </c>
      <c r="L4136" s="2" t="s">
        <v>49</v>
      </c>
    </row>
    <row r="4137" spans="1:12" x14ac:dyDescent="0.2">
      <c r="A4137" s="1" t="s">
        <v>220</v>
      </c>
      <c r="B4137" s="2" t="s">
        <v>756</v>
      </c>
      <c r="C4137" s="2" t="s">
        <v>15</v>
      </c>
      <c r="D4137" s="2" t="s">
        <v>2561</v>
      </c>
      <c r="E4137" s="2" t="s">
        <v>2175</v>
      </c>
      <c r="F4137" s="2">
        <v>69.31</v>
      </c>
      <c r="G4137" s="2">
        <v>30.69</v>
      </c>
      <c r="H4137" s="2" t="s">
        <v>19</v>
      </c>
      <c r="I4137" s="2">
        <f t="shared" si="128"/>
        <v>1</v>
      </c>
      <c r="J4137" s="2" t="str">
        <f t="shared" si="129"/>
        <v/>
      </c>
      <c r="K4137" s="2">
        <v>2018</v>
      </c>
      <c r="L4137" s="2" t="s">
        <v>21</v>
      </c>
    </row>
    <row r="4138" spans="1:12" x14ac:dyDescent="0.2">
      <c r="A4138" s="1" t="s">
        <v>217</v>
      </c>
      <c r="B4138" s="2" t="s">
        <v>513</v>
      </c>
      <c r="C4138" s="2" t="s">
        <v>15</v>
      </c>
      <c r="D4138" s="2" t="s">
        <v>2875</v>
      </c>
      <c r="E4138" s="2" t="s">
        <v>2175</v>
      </c>
      <c r="F4138" s="2">
        <v>69.319999999999993</v>
      </c>
      <c r="G4138" s="2">
        <v>30.68</v>
      </c>
      <c r="H4138" s="2" t="s">
        <v>19</v>
      </c>
      <c r="I4138" s="2">
        <f t="shared" si="128"/>
        <v>1</v>
      </c>
      <c r="J4138" s="2" t="str">
        <f t="shared" si="129"/>
        <v/>
      </c>
      <c r="K4138" s="2">
        <v>2016</v>
      </c>
      <c r="L4138" s="2" t="s">
        <v>21</v>
      </c>
    </row>
    <row r="4139" spans="1:12" x14ac:dyDescent="0.2">
      <c r="A4139" s="1" t="s">
        <v>111</v>
      </c>
      <c r="B4139" s="2" t="s">
        <v>414</v>
      </c>
      <c r="C4139" s="2" t="s">
        <v>15</v>
      </c>
      <c r="D4139" s="2" t="s">
        <v>438</v>
      </c>
      <c r="E4139" s="2" t="s">
        <v>2175</v>
      </c>
      <c r="F4139" s="2">
        <v>69.33</v>
      </c>
      <c r="G4139" s="2">
        <v>30.67</v>
      </c>
      <c r="H4139" s="2" t="s">
        <v>19</v>
      </c>
      <c r="I4139" s="2">
        <f t="shared" si="128"/>
        <v>1</v>
      </c>
      <c r="J4139" s="2" t="str">
        <f t="shared" si="129"/>
        <v/>
      </c>
      <c r="K4139" s="2">
        <v>2018</v>
      </c>
      <c r="L4139" s="2" t="s">
        <v>21</v>
      </c>
    </row>
    <row r="4140" spans="1:12" x14ac:dyDescent="0.2">
      <c r="A4140" s="1" t="s">
        <v>13</v>
      </c>
      <c r="B4140" s="2" t="s">
        <v>246</v>
      </c>
      <c r="C4140" s="2" t="s">
        <v>15</v>
      </c>
      <c r="D4140" s="2" t="s">
        <v>2744</v>
      </c>
      <c r="E4140" s="2" t="s">
        <v>2175</v>
      </c>
      <c r="F4140" s="2">
        <v>69.34</v>
      </c>
      <c r="G4140" s="2">
        <v>30.66</v>
      </c>
      <c r="H4140" s="2" t="s">
        <v>19</v>
      </c>
      <c r="I4140" s="2">
        <f t="shared" si="128"/>
        <v>1</v>
      </c>
      <c r="J4140" s="2" t="str">
        <f t="shared" si="129"/>
        <v/>
      </c>
      <c r="K4140" s="2">
        <v>2017</v>
      </c>
      <c r="L4140" s="2" t="s">
        <v>36</v>
      </c>
    </row>
    <row r="4141" spans="1:12" x14ac:dyDescent="0.2">
      <c r="A4141" s="1" t="s">
        <v>69</v>
      </c>
      <c r="B4141" s="2" t="s">
        <v>1134</v>
      </c>
      <c r="C4141" s="2" t="s">
        <v>15</v>
      </c>
      <c r="D4141" s="2" t="s">
        <v>2464</v>
      </c>
      <c r="E4141" s="2" t="s">
        <v>2175</v>
      </c>
      <c r="F4141" s="2">
        <v>69.349999999999994</v>
      </c>
      <c r="G4141" s="2">
        <v>30.65</v>
      </c>
      <c r="H4141" s="2" t="s">
        <v>19</v>
      </c>
      <c r="I4141" s="2">
        <f t="shared" si="128"/>
        <v>1</v>
      </c>
      <c r="J4141" s="2" t="str">
        <f t="shared" si="129"/>
        <v/>
      </c>
      <c r="K4141" s="2">
        <v>2018</v>
      </c>
      <c r="L4141" s="2" t="s">
        <v>21</v>
      </c>
    </row>
    <row r="4142" spans="1:12" x14ac:dyDescent="0.2">
      <c r="A4142" s="1" t="s">
        <v>52</v>
      </c>
      <c r="B4142" s="2" t="s">
        <v>3471</v>
      </c>
      <c r="C4142" s="2" t="s">
        <v>24</v>
      </c>
      <c r="D4142" s="2">
        <v>460000000</v>
      </c>
      <c r="E4142" s="2" t="s">
        <v>3438</v>
      </c>
      <c r="F4142" s="2">
        <v>69.36</v>
      </c>
      <c r="G4142" s="2">
        <v>30.64</v>
      </c>
      <c r="H4142" s="2" t="s">
        <v>19</v>
      </c>
      <c r="I4142" s="2">
        <f t="shared" si="128"/>
        <v>1</v>
      </c>
      <c r="J4142" s="2" t="str">
        <f t="shared" si="129"/>
        <v/>
      </c>
      <c r="K4142" s="2">
        <v>2018</v>
      </c>
      <c r="L4142" s="2" t="s">
        <v>21</v>
      </c>
    </row>
    <row r="4143" spans="1:12" x14ac:dyDescent="0.2">
      <c r="A4143" s="1" t="s">
        <v>248</v>
      </c>
      <c r="B4143" s="2" t="s">
        <v>772</v>
      </c>
      <c r="C4143" s="2" t="s">
        <v>15</v>
      </c>
      <c r="D4143" s="2" t="s">
        <v>2865</v>
      </c>
      <c r="E4143" s="2" t="s">
        <v>2175</v>
      </c>
      <c r="F4143" s="2">
        <v>69.37</v>
      </c>
      <c r="G4143" s="2">
        <v>30.63</v>
      </c>
      <c r="H4143" s="2" t="s">
        <v>19</v>
      </c>
      <c r="I4143" s="2">
        <f t="shared" si="128"/>
        <v>1</v>
      </c>
      <c r="J4143" s="2" t="str">
        <f t="shared" si="129"/>
        <v/>
      </c>
      <c r="K4143" s="2">
        <v>2016</v>
      </c>
      <c r="L4143" s="2" t="s">
        <v>21</v>
      </c>
    </row>
    <row r="4144" spans="1:12" x14ac:dyDescent="0.2">
      <c r="A4144" s="1" t="s">
        <v>269</v>
      </c>
      <c r="B4144" s="2" t="s">
        <v>1312</v>
      </c>
      <c r="C4144" s="2" t="s">
        <v>15</v>
      </c>
      <c r="D4144" s="2" t="s">
        <v>2382</v>
      </c>
      <c r="E4144" s="2" t="s">
        <v>2175</v>
      </c>
      <c r="F4144" s="2">
        <v>69.37</v>
      </c>
      <c r="G4144" s="2">
        <v>30.63</v>
      </c>
      <c r="H4144" s="2" t="s">
        <v>19</v>
      </c>
      <c r="I4144" s="2">
        <f t="shared" si="128"/>
        <v>1</v>
      </c>
      <c r="J4144" s="2" t="str">
        <f t="shared" si="129"/>
        <v/>
      </c>
      <c r="K4144" s="2">
        <v>2020</v>
      </c>
      <c r="L4144" s="2" t="s">
        <v>49</v>
      </c>
    </row>
    <row r="4145" spans="1:12" x14ac:dyDescent="0.2">
      <c r="A4145" s="1" t="s">
        <v>242</v>
      </c>
      <c r="B4145" s="2" t="s">
        <v>324</v>
      </c>
      <c r="C4145" s="2" t="s">
        <v>24</v>
      </c>
      <c r="D4145" s="4">
        <v>14500000</v>
      </c>
      <c r="E4145" s="2" t="s">
        <v>3376</v>
      </c>
      <c r="F4145" s="2">
        <v>69.400000000000006</v>
      </c>
      <c r="G4145" s="2">
        <v>30.6</v>
      </c>
      <c r="H4145" s="2" t="s">
        <v>19</v>
      </c>
      <c r="I4145" s="2">
        <f t="shared" si="128"/>
        <v>1</v>
      </c>
      <c r="J4145" s="2" t="str">
        <f t="shared" si="129"/>
        <v/>
      </c>
      <c r="K4145" s="2">
        <v>2002</v>
      </c>
      <c r="L4145" s="2" t="s">
        <v>21</v>
      </c>
    </row>
    <row r="4146" spans="1:12" x14ac:dyDescent="0.2">
      <c r="A4146" s="1" t="s">
        <v>141</v>
      </c>
      <c r="B4146" s="2" t="s">
        <v>5112</v>
      </c>
      <c r="C4146" s="2" t="s">
        <v>15</v>
      </c>
      <c r="D4146" s="2" t="s">
        <v>5642</v>
      </c>
      <c r="E4146" s="2" t="s">
        <v>4991</v>
      </c>
      <c r="F4146" s="2">
        <v>69.400000000000006</v>
      </c>
      <c r="G4146" s="2">
        <v>30.6</v>
      </c>
      <c r="H4146" s="2" t="s">
        <v>19</v>
      </c>
      <c r="I4146" s="2">
        <f t="shared" si="128"/>
        <v>1</v>
      </c>
      <c r="J4146" s="2" t="str">
        <f t="shared" si="129"/>
        <v/>
      </c>
      <c r="K4146" s="2">
        <v>1998</v>
      </c>
      <c r="L4146" s="2" t="s">
        <v>21</v>
      </c>
    </row>
    <row r="4147" spans="1:12" x14ac:dyDescent="0.2">
      <c r="A4147" s="1" t="s">
        <v>511</v>
      </c>
      <c r="B4147" s="2" t="s">
        <v>3554</v>
      </c>
      <c r="C4147" s="2" t="s">
        <v>24</v>
      </c>
      <c r="D4147" s="4">
        <v>12000000</v>
      </c>
      <c r="E4147" s="2" t="s">
        <v>3438</v>
      </c>
      <c r="F4147" s="2">
        <v>69.400000000000006</v>
      </c>
      <c r="G4147" s="2">
        <v>30.6</v>
      </c>
      <c r="H4147" s="2" t="s">
        <v>19</v>
      </c>
      <c r="I4147" s="2">
        <f t="shared" si="128"/>
        <v>1</v>
      </c>
      <c r="J4147" s="2" t="str">
        <f t="shared" si="129"/>
        <v/>
      </c>
      <c r="K4147" s="2">
        <v>2004</v>
      </c>
      <c r="L4147" s="2" t="s">
        <v>49</v>
      </c>
    </row>
    <row r="4148" spans="1:12" x14ac:dyDescent="0.2">
      <c r="A4148" s="1" t="s">
        <v>13</v>
      </c>
      <c r="B4148" s="2" t="s">
        <v>758</v>
      </c>
      <c r="C4148" s="2" t="s">
        <v>15</v>
      </c>
      <c r="D4148" s="2" t="s">
        <v>3060</v>
      </c>
      <c r="E4148" s="2" t="s">
        <v>2175</v>
      </c>
      <c r="F4148" s="2">
        <v>69.400000000000006</v>
      </c>
      <c r="G4148" s="2">
        <v>30.6</v>
      </c>
      <c r="H4148" s="2" t="s">
        <v>19</v>
      </c>
      <c r="I4148" s="2">
        <f t="shared" si="128"/>
        <v>1</v>
      </c>
      <c r="J4148" s="2" t="str">
        <f t="shared" si="129"/>
        <v/>
      </c>
      <c r="K4148" s="2">
        <v>2009</v>
      </c>
      <c r="L4148" s="2" t="s">
        <v>36</v>
      </c>
    </row>
    <row r="4149" spans="1:12" x14ac:dyDescent="0.2">
      <c r="A4149" s="1" t="s">
        <v>374</v>
      </c>
      <c r="B4149" s="2" t="s">
        <v>3207</v>
      </c>
      <c r="C4149" s="2" t="s">
        <v>15</v>
      </c>
      <c r="D4149" s="2" t="s">
        <v>3208</v>
      </c>
      <c r="E4149" s="2" t="s">
        <v>2175</v>
      </c>
      <c r="F4149" s="2">
        <v>69.400000000000006</v>
      </c>
      <c r="G4149" s="2">
        <v>30.6</v>
      </c>
      <c r="H4149" s="2" t="s">
        <v>19</v>
      </c>
      <c r="I4149" s="2">
        <f t="shared" si="128"/>
        <v>1</v>
      </c>
      <c r="J4149" s="2" t="str">
        <f t="shared" si="129"/>
        <v/>
      </c>
      <c r="K4149" s="2">
        <v>1990</v>
      </c>
      <c r="L4149" s="2" t="s">
        <v>21</v>
      </c>
    </row>
    <row r="4150" spans="1:12" x14ac:dyDescent="0.2">
      <c r="A4150" s="1" t="s">
        <v>150</v>
      </c>
      <c r="B4150" s="2" t="s">
        <v>1901</v>
      </c>
      <c r="C4150" s="2" t="s">
        <v>42</v>
      </c>
      <c r="D4150" s="2" t="s">
        <v>1925</v>
      </c>
      <c r="E4150" s="2" t="s">
        <v>1811</v>
      </c>
      <c r="F4150" s="2">
        <v>69.400000000000006</v>
      </c>
      <c r="G4150" s="2">
        <v>30.6</v>
      </c>
      <c r="H4150" s="2" t="s">
        <v>19</v>
      </c>
      <c r="I4150" s="2">
        <f t="shared" si="128"/>
        <v>1</v>
      </c>
      <c r="J4150" s="2" t="str">
        <f t="shared" si="129"/>
        <v/>
      </c>
      <c r="K4150" s="2">
        <v>1998</v>
      </c>
      <c r="L4150" s="2" t="s">
        <v>49</v>
      </c>
    </row>
    <row r="4151" spans="1:12" x14ac:dyDescent="0.2">
      <c r="A4151" s="1" t="s">
        <v>293</v>
      </c>
      <c r="B4151" s="2" t="s">
        <v>4086</v>
      </c>
      <c r="C4151" s="2" t="s">
        <v>24</v>
      </c>
      <c r="D4151" s="4">
        <v>120000000</v>
      </c>
      <c r="E4151" s="2" t="s">
        <v>3438</v>
      </c>
      <c r="F4151" s="2">
        <v>69.400000000000006</v>
      </c>
      <c r="G4151" s="2">
        <v>30.6</v>
      </c>
      <c r="H4151" s="2" t="s">
        <v>19</v>
      </c>
      <c r="I4151" s="2">
        <f t="shared" si="128"/>
        <v>1</v>
      </c>
      <c r="J4151" s="2" t="str">
        <f t="shared" si="129"/>
        <v/>
      </c>
      <c r="K4151" s="2">
        <v>2005</v>
      </c>
      <c r="L4151" s="2" t="s">
        <v>77</v>
      </c>
    </row>
    <row r="4152" spans="1:12" x14ac:dyDescent="0.2">
      <c r="A4152" s="1" t="s">
        <v>91</v>
      </c>
      <c r="B4152" s="2" t="s">
        <v>1876</v>
      </c>
      <c r="C4152" s="2" t="s">
        <v>15</v>
      </c>
      <c r="D4152" s="2" t="s">
        <v>1877</v>
      </c>
      <c r="E4152" s="2" t="s">
        <v>1811</v>
      </c>
      <c r="F4152" s="2">
        <v>69.400000000000006</v>
      </c>
      <c r="G4152" s="2">
        <v>30.6</v>
      </c>
      <c r="H4152" s="2" t="s">
        <v>19</v>
      </c>
      <c r="I4152" s="2">
        <f t="shared" si="128"/>
        <v>1</v>
      </c>
      <c r="J4152" s="2" t="str">
        <f t="shared" si="129"/>
        <v/>
      </c>
      <c r="K4152" s="2">
        <v>2004</v>
      </c>
      <c r="L4152" s="2" t="s">
        <v>21</v>
      </c>
    </row>
    <row r="4153" spans="1:12" x14ac:dyDescent="0.2">
      <c r="A4153" s="1" t="s">
        <v>52</v>
      </c>
      <c r="B4153" s="2" t="s">
        <v>435</v>
      </c>
      <c r="C4153" s="2" t="s">
        <v>24</v>
      </c>
      <c r="D4153" s="4">
        <v>76000000</v>
      </c>
      <c r="E4153" s="2" t="s">
        <v>1811</v>
      </c>
      <c r="F4153" s="2">
        <v>69.400000000000006</v>
      </c>
      <c r="G4153" s="2">
        <v>30.6</v>
      </c>
      <c r="H4153" s="2" t="s">
        <v>19</v>
      </c>
      <c r="I4153" s="2">
        <f t="shared" si="128"/>
        <v>1</v>
      </c>
      <c r="J4153" s="2" t="str">
        <f t="shared" si="129"/>
        <v/>
      </c>
      <c r="K4153" s="2">
        <v>2008</v>
      </c>
      <c r="L4153" s="2" t="s">
        <v>21</v>
      </c>
    </row>
    <row r="4154" spans="1:12" x14ac:dyDescent="0.2">
      <c r="A4154" s="1" t="s">
        <v>52</v>
      </c>
      <c r="B4154" s="2" t="s">
        <v>2164</v>
      </c>
      <c r="C4154" s="2" t="s">
        <v>24</v>
      </c>
      <c r="D4154" s="4">
        <v>419000000</v>
      </c>
      <c r="E4154" s="2" t="s">
        <v>3438</v>
      </c>
      <c r="F4154" s="2">
        <v>69.400000000000006</v>
      </c>
      <c r="G4154" s="2">
        <v>30.6</v>
      </c>
      <c r="H4154" s="2" t="s">
        <v>19</v>
      </c>
      <c r="I4154" s="2">
        <f t="shared" si="128"/>
        <v>1</v>
      </c>
      <c r="J4154" s="2" t="str">
        <f t="shared" si="129"/>
        <v/>
      </c>
      <c r="K4154" s="2">
        <v>2014</v>
      </c>
      <c r="L4154" s="2" t="s">
        <v>21</v>
      </c>
    </row>
    <row r="4155" spans="1:12" x14ac:dyDescent="0.2">
      <c r="A4155" s="1" t="s">
        <v>108</v>
      </c>
      <c r="B4155" s="2" t="s">
        <v>4870</v>
      </c>
      <c r="C4155" s="2" t="s">
        <v>15</v>
      </c>
      <c r="D4155" s="2" t="s">
        <v>4871</v>
      </c>
      <c r="E4155" s="2" t="s">
        <v>4810</v>
      </c>
      <c r="F4155" s="2">
        <v>69.400000000000006</v>
      </c>
      <c r="G4155" s="2">
        <v>30.6</v>
      </c>
      <c r="H4155" s="2" t="s">
        <v>19</v>
      </c>
      <c r="I4155" s="2">
        <f t="shared" si="128"/>
        <v>1</v>
      </c>
      <c r="J4155" s="2" t="str">
        <f t="shared" si="129"/>
        <v/>
      </c>
      <c r="K4155" s="2">
        <v>2004</v>
      </c>
      <c r="L4155" s="2" t="s">
        <v>21</v>
      </c>
    </row>
    <row r="4156" spans="1:12" x14ac:dyDescent="0.2">
      <c r="A4156" s="1" t="s">
        <v>111</v>
      </c>
      <c r="B4156" s="2" t="s">
        <v>3815</v>
      </c>
      <c r="C4156" s="2" t="s">
        <v>24</v>
      </c>
      <c r="D4156" s="2">
        <v>34200000</v>
      </c>
      <c r="E4156" s="2" t="s">
        <v>3438</v>
      </c>
      <c r="F4156" s="2">
        <v>69.430000000000007</v>
      </c>
      <c r="G4156" s="2">
        <v>30.57</v>
      </c>
      <c r="H4156" s="2" t="s">
        <v>19</v>
      </c>
      <c r="I4156" s="2">
        <f t="shared" si="128"/>
        <v>1</v>
      </c>
      <c r="J4156" s="2" t="str">
        <f t="shared" si="129"/>
        <v/>
      </c>
      <c r="K4156" s="2">
        <v>2018</v>
      </c>
      <c r="L4156" s="2" t="s">
        <v>49</v>
      </c>
    </row>
    <row r="4157" spans="1:12" x14ac:dyDescent="0.2">
      <c r="A4157" s="1" t="s">
        <v>13</v>
      </c>
      <c r="B4157" s="2" t="s">
        <v>14</v>
      </c>
      <c r="C4157" s="2" t="s">
        <v>15</v>
      </c>
      <c r="D4157" s="2" t="s">
        <v>16</v>
      </c>
      <c r="E4157" s="2" t="s">
        <v>17</v>
      </c>
      <c r="F4157" s="2">
        <v>69.45</v>
      </c>
      <c r="G4157" s="2">
        <v>30.55</v>
      </c>
      <c r="H4157" s="2" t="s">
        <v>19</v>
      </c>
      <c r="I4157" s="2">
        <f t="shared" si="128"/>
        <v>1</v>
      </c>
      <c r="J4157" s="2" t="str">
        <f t="shared" si="129"/>
        <v/>
      </c>
      <c r="K4157" s="2">
        <v>2018</v>
      </c>
      <c r="L4157" s="2" t="s">
        <v>21</v>
      </c>
    </row>
    <row r="4158" spans="1:12" x14ac:dyDescent="0.2">
      <c r="A4158" s="1" t="s">
        <v>217</v>
      </c>
      <c r="B4158" s="2" t="s">
        <v>3876</v>
      </c>
      <c r="C4158" s="2" t="s">
        <v>24</v>
      </c>
      <c r="D4158" s="4">
        <v>750000000</v>
      </c>
      <c r="E4158" s="2" t="s">
        <v>3438</v>
      </c>
      <c r="F4158" s="2">
        <v>69.45</v>
      </c>
      <c r="G4158" s="2">
        <v>30.55</v>
      </c>
      <c r="H4158" s="2" t="s">
        <v>19</v>
      </c>
      <c r="I4158" s="2">
        <f t="shared" si="128"/>
        <v>1</v>
      </c>
      <c r="J4158" s="2" t="str">
        <f t="shared" si="129"/>
        <v/>
      </c>
      <c r="K4158" s="2">
        <v>2016</v>
      </c>
      <c r="L4158" s="2" t="s">
        <v>21</v>
      </c>
    </row>
    <row r="4159" spans="1:12" x14ac:dyDescent="0.2">
      <c r="A4159" s="1" t="s">
        <v>242</v>
      </c>
      <c r="B4159" s="2" t="s">
        <v>714</v>
      </c>
      <c r="C4159" s="2" t="s">
        <v>15</v>
      </c>
      <c r="D4159" s="2" t="s">
        <v>1452</v>
      </c>
      <c r="E4159" s="2" t="s">
        <v>1453</v>
      </c>
      <c r="F4159" s="2">
        <v>69.459999999999994</v>
      </c>
      <c r="G4159" s="2">
        <v>30.54</v>
      </c>
      <c r="H4159" s="2" t="s">
        <v>19</v>
      </c>
      <c r="I4159" s="2">
        <f t="shared" si="128"/>
        <v>1</v>
      </c>
      <c r="J4159" s="2" t="str">
        <f t="shared" si="129"/>
        <v/>
      </c>
      <c r="K4159" s="2">
        <v>2018</v>
      </c>
      <c r="L4159" s="2" t="s">
        <v>21</v>
      </c>
    </row>
    <row r="4160" spans="1:12" x14ac:dyDescent="0.2">
      <c r="A4160" s="1" t="s">
        <v>13</v>
      </c>
      <c r="B4160" s="2" t="s">
        <v>758</v>
      </c>
      <c r="C4160" s="2" t="s">
        <v>15</v>
      </c>
      <c r="D4160" s="2" t="s">
        <v>2915</v>
      </c>
      <c r="E4160" s="2" t="s">
        <v>2175</v>
      </c>
      <c r="F4160" s="2">
        <v>69.459999999999994</v>
      </c>
      <c r="G4160" s="2">
        <v>30.54</v>
      </c>
      <c r="H4160" s="2" t="s">
        <v>19</v>
      </c>
      <c r="I4160" s="2">
        <f t="shared" si="128"/>
        <v>1</v>
      </c>
      <c r="J4160" s="2" t="str">
        <f t="shared" si="129"/>
        <v/>
      </c>
      <c r="K4160" s="2">
        <v>2016</v>
      </c>
      <c r="L4160" s="2" t="s">
        <v>49</v>
      </c>
    </row>
    <row r="4161" spans="1:12" x14ac:dyDescent="0.2">
      <c r="A4161" s="1" t="s">
        <v>363</v>
      </c>
      <c r="B4161" s="2" t="s">
        <v>488</v>
      </c>
      <c r="C4161" s="2" t="s">
        <v>15</v>
      </c>
      <c r="D4161" s="2" t="s">
        <v>2275</v>
      </c>
      <c r="E4161" s="2" t="s">
        <v>2175</v>
      </c>
      <c r="F4161" s="2">
        <v>69.459999999999994</v>
      </c>
      <c r="G4161" s="2">
        <v>30.54</v>
      </c>
      <c r="H4161" s="2" t="s">
        <v>19</v>
      </c>
      <c r="I4161" s="2">
        <f t="shared" si="128"/>
        <v>1</v>
      </c>
      <c r="J4161" s="2" t="str">
        <f t="shared" si="129"/>
        <v/>
      </c>
      <c r="K4161" s="2">
        <v>2020</v>
      </c>
      <c r="L4161" s="2" t="s">
        <v>21</v>
      </c>
    </row>
    <row r="4162" spans="1:12" x14ac:dyDescent="0.2">
      <c r="A4162" s="1" t="s">
        <v>69</v>
      </c>
      <c r="B4162" s="2" t="s">
        <v>3647</v>
      </c>
      <c r="C4162" s="2" t="s">
        <v>24</v>
      </c>
      <c r="D4162" s="2">
        <v>56000000</v>
      </c>
      <c r="E4162" s="2" t="s">
        <v>3438</v>
      </c>
      <c r="F4162" s="2">
        <v>69.47</v>
      </c>
      <c r="G4162" s="2">
        <v>30.53</v>
      </c>
      <c r="H4162" s="2" t="s">
        <v>19</v>
      </c>
      <c r="I4162" s="2">
        <f t="shared" ref="I4162:I4225" si="130" xml:space="preserve"> IF(H4162="Pass", 1, "")</f>
        <v>1</v>
      </c>
      <c r="J4162" s="2" t="str">
        <f t="shared" ref="J4162:J4225" si="131" xml:space="preserve"> IF(H4162="Fail", 1, "")</f>
        <v/>
      </c>
      <c r="K4162" s="2">
        <v>2020</v>
      </c>
      <c r="L4162" s="2" t="s">
        <v>49</v>
      </c>
    </row>
    <row r="4163" spans="1:12" x14ac:dyDescent="0.2">
      <c r="A4163" s="1" t="s">
        <v>13</v>
      </c>
      <c r="B4163" s="2" t="s">
        <v>601</v>
      </c>
      <c r="C4163" s="2" t="s">
        <v>15</v>
      </c>
      <c r="D4163" s="2" t="s">
        <v>2706</v>
      </c>
      <c r="E4163" s="2" t="s">
        <v>2175</v>
      </c>
      <c r="F4163" s="2">
        <v>69.489999999999995</v>
      </c>
      <c r="G4163" s="2">
        <v>30.51</v>
      </c>
      <c r="H4163" s="2" t="s">
        <v>19</v>
      </c>
      <c r="I4163" s="2">
        <f t="shared" si="130"/>
        <v>1</v>
      </c>
      <c r="J4163" s="2" t="str">
        <f t="shared" si="131"/>
        <v/>
      </c>
      <c r="K4163" s="2">
        <v>2017</v>
      </c>
      <c r="L4163" s="2" t="s">
        <v>36</v>
      </c>
    </row>
    <row r="4164" spans="1:12" x14ac:dyDescent="0.2">
      <c r="A4164" s="1" t="s">
        <v>672</v>
      </c>
      <c r="B4164" s="2" t="s">
        <v>5187</v>
      </c>
      <c r="C4164" s="2" t="s">
        <v>15</v>
      </c>
      <c r="D4164" s="2" t="s">
        <v>5188</v>
      </c>
      <c r="E4164" s="2" t="s">
        <v>4991</v>
      </c>
      <c r="F4164" s="2">
        <v>69.489999999999995</v>
      </c>
      <c r="G4164" s="2">
        <v>30.51</v>
      </c>
      <c r="H4164" s="2" t="s">
        <v>19</v>
      </c>
      <c r="I4164" s="2">
        <f t="shared" si="130"/>
        <v>1</v>
      </c>
      <c r="J4164" s="2" t="str">
        <f t="shared" si="131"/>
        <v/>
      </c>
      <c r="K4164" s="2">
        <v>2018</v>
      </c>
      <c r="L4164" s="2" t="s">
        <v>49</v>
      </c>
    </row>
    <row r="4165" spans="1:12" x14ac:dyDescent="0.2">
      <c r="A4165" s="1" t="s">
        <v>280</v>
      </c>
      <c r="B4165" s="2" t="s">
        <v>3920</v>
      </c>
      <c r="C4165" s="2" t="s">
        <v>24</v>
      </c>
      <c r="D4165" s="4">
        <v>8140000</v>
      </c>
      <c r="E4165" s="2" t="s">
        <v>3438</v>
      </c>
      <c r="F4165" s="2">
        <v>69.5</v>
      </c>
      <c r="G4165" s="2">
        <v>30.5</v>
      </c>
      <c r="H4165" s="2" t="s">
        <v>19</v>
      </c>
      <c r="I4165" s="2">
        <f t="shared" si="130"/>
        <v>1</v>
      </c>
      <c r="J4165" s="2" t="str">
        <f t="shared" si="131"/>
        <v/>
      </c>
      <c r="K4165" s="2">
        <v>1990</v>
      </c>
      <c r="L4165" s="2" t="s">
        <v>21</v>
      </c>
    </row>
    <row r="4166" spans="1:12" x14ac:dyDescent="0.2">
      <c r="A4166" s="1" t="s">
        <v>40</v>
      </c>
      <c r="B4166" s="2" t="s">
        <v>4107</v>
      </c>
      <c r="C4166" s="2" t="s">
        <v>24</v>
      </c>
      <c r="D4166" s="4">
        <v>7300000</v>
      </c>
      <c r="E4166" s="2" t="s">
        <v>3438</v>
      </c>
      <c r="F4166" s="2">
        <v>69.5</v>
      </c>
      <c r="G4166" s="2">
        <v>30.5</v>
      </c>
      <c r="H4166" s="2" t="s">
        <v>19</v>
      </c>
      <c r="I4166" s="2">
        <f t="shared" si="130"/>
        <v>1</v>
      </c>
      <c r="J4166" s="2" t="str">
        <f t="shared" si="131"/>
        <v/>
      </c>
      <c r="K4166" s="2">
        <v>2001</v>
      </c>
      <c r="L4166" s="2" t="s">
        <v>36</v>
      </c>
    </row>
    <row r="4167" spans="1:12" x14ac:dyDescent="0.2">
      <c r="A4167" s="1" t="s">
        <v>13</v>
      </c>
      <c r="B4167" s="2" t="s">
        <v>1854</v>
      </c>
      <c r="C4167" s="2" t="s">
        <v>15</v>
      </c>
      <c r="D4167" s="2" t="s">
        <v>1855</v>
      </c>
      <c r="E4167" s="2" t="s">
        <v>1811</v>
      </c>
      <c r="F4167" s="2">
        <v>69.5</v>
      </c>
      <c r="G4167" s="2">
        <v>30.5</v>
      </c>
      <c r="H4167" s="2" t="s">
        <v>19</v>
      </c>
      <c r="I4167" s="2">
        <f t="shared" si="130"/>
        <v>1</v>
      </c>
      <c r="J4167" s="2" t="str">
        <f t="shared" si="131"/>
        <v/>
      </c>
      <c r="K4167" s="2">
        <v>2007</v>
      </c>
      <c r="L4167" s="2" t="s">
        <v>36</v>
      </c>
    </row>
    <row r="4168" spans="1:12" x14ac:dyDescent="0.2">
      <c r="A4168" s="1" t="s">
        <v>66</v>
      </c>
      <c r="B4168" s="2" t="s">
        <v>1436</v>
      </c>
      <c r="C4168" s="2" t="s">
        <v>15</v>
      </c>
      <c r="D4168" s="2" t="s">
        <v>1437</v>
      </c>
      <c r="E4168" s="2" t="s">
        <v>395</v>
      </c>
      <c r="F4168" s="2">
        <v>69.5</v>
      </c>
      <c r="G4168" s="2">
        <v>30.5</v>
      </c>
      <c r="H4168" s="2" t="s">
        <v>19</v>
      </c>
      <c r="I4168" s="2">
        <f t="shared" si="130"/>
        <v>1</v>
      </c>
      <c r="J4168" s="2" t="str">
        <f t="shared" si="131"/>
        <v/>
      </c>
      <c r="K4168" s="2">
        <v>1994</v>
      </c>
      <c r="L4168" s="2" t="s">
        <v>21</v>
      </c>
    </row>
    <row r="4169" spans="1:12" x14ac:dyDescent="0.2">
      <c r="A4169" s="1" t="s">
        <v>22</v>
      </c>
      <c r="B4169" s="2" t="s">
        <v>4501</v>
      </c>
      <c r="C4169" s="2" t="s">
        <v>24</v>
      </c>
      <c r="D4169" s="4">
        <v>20000000</v>
      </c>
      <c r="E4169" s="2" t="s">
        <v>3438</v>
      </c>
      <c r="F4169" s="2">
        <v>69.5</v>
      </c>
      <c r="G4169" s="2">
        <v>30.5</v>
      </c>
      <c r="H4169" s="2" t="s">
        <v>19</v>
      </c>
      <c r="I4169" s="2">
        <f t="shared" si="130"/>
        <v>1</v>
      </c>
      <c r="J4169" s="2" t="str">
        <f t="shared" si="131"/>
        <v/>
      </c>
      <c r="K4169" s="2">
        <v>2002</v>
      </c>
      <c r="L4169" s="2" t="s">
        <v>21</v>
      </c>
    </row>
    <row r="4170" spans="1:12" x14ac:dyDescent="0.2">
      <c r="A4170" s="1" t="s">
        <v>363</v>
      </c>
      <c r="B4170" s="2" t="s">
        <v>4065</v>
      </c>
      <c r="C4170" s="2" t="s">
        <v>24</v>
      </c>
      <c r="D4170" s="4">
        <v>225000000</v>
      </c>
      <c r="E4170" s="2" t="s">
        <v>3438</v>
      </c>
      <c r="F4170" s="2">
        <v>69.5</v>
      </c>
      <c r="G4170" s="2">
        <v>30.5</v>
      </c>
      <c r="H4170" s="2" t="s">
        <v>19</v>
      </c>
      <c r="I4170" s="2">
        <f t="shared" si="130"/>
        <v>1</v>
      </c>
      <c r="J4170" s="2" t="str">
        <f t="shared" si="131"/>
        <v/>
      </c>
      <c r="K4170" s="2">
        <v>2014</v>
      </c>
      <c r="L4170" s="2" t="s">
        <v>21</v>
      </c>
    </row>
    <row r="4171" spans="1:12" x14ac:dyDescent="0.2">
      <c r="A4171" s="1" t="s">
        <v>491</v>
      </c>
      <c r="B4171" s="2" t="s">
        <v>916</v>
      </c>
      <c r="C4171" s="2" t="s">
        <v>15</v>
      </c>
      <c r="D4171" s="2" t="s">
        <v>2103</v>
      </c>
      <c r="E4171" s="2" t="s">
        <v>2102</v>
      </c>
      <c r="F4171" s="2">
        <v>69.5</v>
      </c>
      <c r="G4171" s="2">
        <v>30.5</v>
      </c>
      <c r="H4171" s="2" t="s">
        <v>19</v>
      </c>
      <c r="I4171" s="2">
        <f t="shared" si="130"/>
        <v>1</v>
      </c>
      <c r="J4171" s="2" t="str">
        <f t="shared" si="131"/>
        <v/>
      </c>
      <c r="K4171" s="2">
        <v>2004</v>
      </c>
      <c r="L4171" s="2" t="s">
        <v>49</v>
      </c>
    </row>
    <row r="4172" spans="1:12" x14ac:dyDescent="0.2">
      <c r="A4172" s="1" t="s">
        <v>69</v>
      </c>
      <c r="B4172" s="2" t="s">
        <v>4284</v>
      </c>
      <c r="C4172" s="2" t="s">
        <v>24</v>
      </c>
      <c r="D4172" s="4">
        <v>98000000</v>
      </c>
      <c r="E4172" s="2" t="s">
        <v>3438</v>
      </c>
      <c r="F4172" s="2">
        <v>69.5</v>
      </c>
      <c r="G4172" s="2">
        <v>30.5</v>
      </c>
      <c r="H4172" s="2" t="s">
        <v>19</v>
      </c>
      <c r="I4172" s="2">
        <f t="shared" si="130"/>
        <v>1</v>
      </c>
      <c r="J4172" s="2" t="str">
        <f t="shared" si="131"/>
        <v/>
      </c>
      <c r="K4172" s="2">
        <v>2010</v>
      </c>
      <c r="L4172" s="2" t="s">
        <v>21</v>
      </c>
    </row>
    <row r="4173" spans="1:12" x14ac:dyDescent="0.2">
      <c r="A4173" s="1" t="s">
        <v>79</v>
      </c>
      <c r="B4173" s="2" t="s">
        <v>4713</v>
      </c>
      <c r="C4173" s="2" t="s">
        <v>24</v>
      </c>
      <c r="D4173" s="4">
        <v>44000000</v>
      </c>
      <c r="E4173" s="2" t="s">
        <v>3438</v>
      </c>
      <c r="F4173" s="2">
        <v>69.5</v>
      </c>
      <c r="G4173" s="2">
        <v>30.5</v>
      </c>
      <c r="H4173" s="2" t="s">
        <v>19</v>
      </c>
      <c r="I4173" s="2">
        <f t="shared" si="130"/>
        <v>1</v>
      </c>
      <c r="J4173" s="2" t="str">
        <f t="shared" si="131"/>
        <v/>
      </c>
      <c r="K4173" s="2">
        <v>2002</v>
      </c>
      <c r="L4173" s="2" t="s">
        <v>49</v>
      </c>
    </row>
    <row r="4174" spans="1:12" x14ac:dyDescent="0.2">
      <c r="A4174" s="1" t="s">
        <v>79</v>
      </c>
      <c r="B4174" s="2" t="s">
        <v>3508</v>
      </c>
      <c r="C4174" s="2" t="s">
        <v>24</v>
      </c>
      <c r="D4174" s="4">
        <v>125000000</v>
      </c>
      <c r="E4174" s="2" t="s">
        <v>3438</v>
      </c>
      <c r="F4174" s="2">
        <v>69.5</v>
      </c>
      <c r="G4174" s="2">
        <v>30.5</v>
      </c>
      <c r="H4174" s="2" t="s">
        <v>19</v>
      </c>
      <c r="I4174" s="2">
        <f t="shared" si="130"/>
        <v>1</v>
      </c>
      <c r="J4174" s="2" t="str">
        <f t="shared" si="131"/>
        <v/>
      </c>
      <c r="K4174" s="2">
        <v>2000</v>
      </c>
      <c r="L4174" s="2" t="s">
        <v>49</v>
      </c>
    </row>
    <row r="4175" spans="1:12" x14ac:dyDescent="0.2">
      <c r="A4175" s="1" t="s">
        <v>293</v>
      </c>
      <c r="B4175" s="2" t="s">
        <v>1203</v>
      </c>
      <c r="C4175" s="2" t="s">
        <v>15</v>
      </c>
      <c r="D4175" s="2" t="s">
        <v>1138</v>
      </c>
      <c r="E4175" s="2" t="s">
        <v>395</v>
      </c>
      <c r="F4175" s="2">
        <v>69.5</v>
      </c>
      <c r="G4175" s="2">
        <v>30.5</v>
      </c>
      <c r="H4175" s="2" t="s">
        <v>19</v>
      </c>
      <c r="I4175" s="2">
        <f t="shared" si="130"/>
        <v>1</v>
      </c>
      <c r="J4175" s="2" t="str">
        <f t="shared" si="131"/>
        <v/>
      </c>
      <c r="K4175" s="2">
        <v>2002</v>
      </c>
      <c r="L4175" s="2" t="s">
        <v>21</v>
      </c>
    </row>
    <row r="4176" spans="1:12" x14ac:dyDescent="0.2">
      <c r="A4176" s="1" t="s">
        <v>91</v>
      </c>
      <c r="B4176" s="2" t="s">
        <v>3774</v>
      </c>
      <c r="C4176" s="2" t="s">
        <v>24</v>
      </c>
      <c r="D4176" s="4">
        <v>30000000</v>
      </c>
      <c r="E4176" s="2" t="s">
        <v>3438</v>
      </c>
      <c r="F4176" s="2">
        <v>69.5</v>
      </c>
      <c r="G4176" s="2">
        <v>30.5</v>
      </c>
      <c r="H4176" s="2" t="s">
        <v>19</v>
      </c>
      <c r="I4176" s="2">
        <f t="shared" si="130"/>
        <v>1</v>
      </c>
      <c r="J4176" s="2" t="str">
        <f t="shared" si="131"/>
        <v/>
      </c>
      <c r="K4176" s="2">
        <v>2008</v>
      </c>
      <c r="L4176" s="2" t="s">
        <v>21</v>
      </c>
    </row>
    <row r="4177" spans="1:12" x14ac:dyDescent="0.2">
      <c r="A4177" s="1" t="s">
        <v>52</v>
      </c>
      <c r="B4177" s="2" t="s">
        <v>3637</v>
      </c>
      <c r="C4177" s="2" t="s">
        <v>24</v>
      </c>
      <c r="D4177" s="2">
        <v>259000000</v>
      </c>
      <c r="E4177" s="2" t="s">
        <v>3438</v>
      </c>
      <c r="F4177" s="2">
        <v>69.5</v>
      </c>
      <c r="G4177" s="2">
        <v>30.5</v>
      </c>
      <c r="H4177" s="2" t="s">
        <v>19</v>
      </c>
      <c r="I4177" s="2">
        <f t="shared" si="130"/>
        <v>1</v>
      </c>
      <c r="J4177" s="2" t="str">
        <f t="shared" si="131"/>
        <v/>
      </c>
      <c r="K4177" s="2">
        <v>2020</v>
      </c>
      <c r="L4177" s="2" t="s">
        <v>49</v>
      </c>
    </row>
    <row r="4178" spans="1:12" x14ac:dyDescent="0.2">
      <c r="A4178" s="1" t="s">
        <v>391</v>
      </c>
      <c r="B4178" s="2" t="s">
        <v>446</v>
      </c>
      <c r="C4178" s="2" t="s">
        <v>15</v>
      </c>
      <c r="D4178" s="2" t="s">
        <v>2519</v>
      </c>
      <c r="E4178" s="2" t="s">
        <v>2175</v>
      </c>
      <c r="F4178" s="2">
        <v>69.510000000000005</v>
      </c>
      <c r="G4178" s="2">
        <v>30.49</v>
      </c>
      <c r="H4178" s="2" t="s">
        <v>2520</v>
      </c>
      <c r="I4178" s="2">
        <f t="shared" si="130"/>
        <v>1</v>
      </c>
      <c r="J4178" s="2" t="str">
        <f t="shared" si="131"/>
        <v/>
      </c>
      <c r="K4178" s="2">
        <v>2018</v>
      </c>
      <c r="L4178" s="2" t="s">
        <v>21</v>
      </c>
    </row>
    <row r="4179" spans="1:12" x14ac:dyDescent="0.2">
      <c r="A4179" s="1" t="s">
        <v>66</v>
      </c>
      <c r="B4179" s="2" t="s">
        <v>3447</v>
      </c>
      <c r="C4179" s="2" t="s">
        <v>15</v>
      </c>
      <c r="D4179" s="2" t="s">
        <v>3448</v>
      </c>
      <c r="E4179" s="2" t="s">
        <v>3438</v>
      </c>
      <c r="F4179" s="2">
        <v>69.55</v>
      </c>
      <c r="G4179" s="2">
        <v>30.45</v>
      </c>
      <c r="H4179" s="2" t="s">
        <v>19</v>
      </c>
      <c r="I4179" s="2">
        <f t="shared" si="130"/>
        <v>1</v>
      </c>
      <c r="J4179" s="2" t="str">
        <f t="shared" si="131"/>
        <v/>
      </c>
      <c r="K4179" s="2">
        <v>2021</v>
      </c>
      <c r="L4179" s="2" t="s">
        <v>36</v>
      </c>
    </row>
    <row r="4180" spans="1:12" x14ac:dyDescent="0.2">
      <c r="A4180" s="1" t="s">
        <v>223</v>
      </c>
      <c r="B4180" s="2" t="s">
        <v>3817</v>
      </c>
      <c r="C4180" s="2" t="s">
        <v>15</v>
      </c>
      <c r="D4180" s="2" t="s">
        <v>3818</v>
      </c>
      <c r="E4180" s="2" t="s">
        <v>3438</v>
      </c>
      <c r="F4180" s="2">
        <v>69.56</v>
      </c>
      <c r="G4180" s="2">
        <v>30.44</v>
      </c>
      <c r="H4180" s="2" t="s">
        <v>19</v>
      </c>
      <c r="I4180" s="2">
        <f t="shared" si="130"/>
        <v>1</v>
      </c>
      <c r="J4180" s="2" t="str">
        <f t="shared" si="131"/>
        <v/>
      </c>
      <c r="K4180" s="2">
        <v>2018</v>
      </c>
      <c r="L4180" s="2" t="s">
        <v>49</v>
      </c>
    </row>
    <row r="4181" spans="1:12" x14ac:dyDescent="0.2">
      <c r="A4181" s="1" t="s">
        <v>220</v>
      </c>
      <c r="B4181" s="2" t="s">
        <v>3717</v>
      </c>
      <c r="C4181" s="2" t="s">
        <v>24</v>
      </c>
      <c r="D4181" s="2">
        <v>57000000</v>
      </c>
      <c r="E4181" s="2" t="s">
        <v>3438</v>
      </c>
      <c r="F4181" s="2">
        <v>69.56</v>
      </c>
      <c r="G4181" s="2">
        <v>30.44</v>
      </c>
      <c r="H4181" s="2" t="s">
        <v>19</v>
      </c>
      <c r="I4181" s="2">
        <f t="shared" si="130"/>
        <v>1</v>
      </c>
      <c r="J4181" s="2" t="str">
        <f t="shared" si="131"/>
        <v/>
      </c>
      <c r="K4181" s="2">
        <v>2018</v>
      </c>
      <c r="L4181" s="2" t="s">
        <v>21</v>
      </c>
    </row>
    <row r="4182" spans="1:12" x14ac:dyDescent="0.2">
      <c r="A4182" s="1" t="s">
        <v>308</v>
      </c>
      <c r="B4182" s="2" t="s">
        <v>918</v>
      </c>
      <c r="C4182" s="2" t="s">
        <v>15</v>
      </c>
      <c r="D4182" s="2" t="s">
        <v>2612</v>
      </c>
      <c r="E4182" s="2" t="s">
        <v>2175</v>
      </c>
      <c r="F4182" s="2">
        <v>69.58</v>
      </c>
      <c r="G4182" s="2">
        <v>30.42</v>
      </c>
      <c r="H4182" s="2" t="s">
        <v>19</v>
      </c>
      <c r="I4182" s="2">
        <f t="shared" si="130"/>
        <v>1</v>
      </c>
      <c r="J4182" s="2" t="str">
        <f t="shared" si="131"/>
        <v/>
      </c>
      <c r="K4182" s="2">
        <v>2018</v>
      </c>
      <c r="L4182" s="2" t="s">
        <v>21</v>
      </c>
    </row>
    <row r="4183" spans="1:12" x14ac:dyDescent="0.2">
      <c r="A4183" s="1" t="s">
        <v>242</v>
      </c>
      <c r="B4183" s="2" t="s">
        <v>714</v>
      </c>
      <c r="C4183" s="2" t="s">
        <v>15</v>
      </c>
      <c r="D4183" s="2" t="s">
        <v>1768</v>
      </c>
      <c r="E4183" s="2" t="s">
        <v>1692</v>
      </c>
      <c r="F4183" s="2">
        <v>69.599999999999994</v>
      </c>
      <c r="G4183" s="2">
        <v>30.4</v>
      </c>
      <c r="H4183" s="2" t="s">
        <v>19</v>
      </c>
      <c r="I4183" s="2">
        <f t="shared" si="130"/>
        <v>1</v>
      </c>
      <c r="J4183" s="2" t="str">
        <f t="shared" si="131"/>
        <v/>
      </c>
      <c r="K4183" s="2">
        <v>2004</v>
      </c>
      <c r="L4183" s="2" t="s">
        <v>21</v>
      </c>
    </row>
    <row r="4184" spans="1:12" x14ac:dyDescent="0.2">
      <c r="A4184" s="1" t="s">
        <v>205</v>
      </c>
      <c r="B4184" s="2" t="s">
        <v>235</v>
      </c>
      <c r="C4184" s="2" t="s">
        <v>42</v>
      </c>
      <c r="D4184" s="2" t="s">
        <v>645</v>
      </c>
      <c r="E4184" s="2" t="s">
        <v>395</v>
      </c>
      <c r="F4184" s="2">
        <v>69.599999999999994</v>
      </c>
      <c r="G4184" s="2">
        <v>30.4</v>
      </c>
      <c r="H4184" s="2" t="s">
        <v>19</v>
      </c>
      <c r="I4184" s="2">
        <f t="shared" si="130"/>
        <v>1</v>
      </c>
      <c r="J4184" s="2" t="str">
        <f t="shared" si="131"/>
        <v/>
      </c>
      <c r="K4184" s="2">
        <v>2012</v>
      </c>
      <c r="L4184" s="2" t="s">
        <v>21</v>
      </c>
    </row>
    <row r="4185" spans="1:12" x14ac:dyDescent="0.2">
      <c r="A4185" s="1" t="s">
        <v>205</v>
      </c>
      <c r="B4185" s="2" t="s">
        <v>1593</v>
      </c>
      <c r="C4185" s="2" t="s">
        <v>15</v>
      </c>
      <c r="D4185" s="2" t="s">
        <v>1906</v>
      </c>
      <c r="E4185" s="2" t="s">
        <v>1811</v>
      </c>
      <c r="F4185" s="2">
        <v>69.599999999999994</v>
      </c>
      <c r="G4185" s="2">
        <v>30.4</v>
      </c>
      <c r="H4185" s="2" t="s">
        <v>19</v>
      </c>
      <c r="I4185" s="2">
        <f t="shared" si="130"/>
        <v>1</v>
      </c>
      <c r="J4185" s="2" t="str">
        <f t="shared" si="131"/>
        <v/>
      </c>
      <c r="K4185" s="2">
        <v>2002</v>
      </c>
      <c r="L4185" s="2" t="s">
        <v>49</v>
      </c>
    </row>
    <row r="4186" spans="1:12" x14ac:dyDescent="0.2">
      <c r="A4186" s="1" t="s">
        <v>205</v>
      </c>
      <c r="B4186" s="2" t="s">
        <v>3707</v>
      </c>
      <c r="C4186" s="2" t="s">
        <v>15</v>
      </c>
      <c r="D4186" s="2" t="s">
        <v>4385</v>
      </c>
      <c r="E4186" s="2" t="s">
        <v>3438</v>
      </c>
      <c r="F4186" s="2">
        <v>69.599999999999994</v>
      </c>
      <c r="G4186" s="2">
        <v>30.4</v>
      </c>
      <c r="H4186" s="2" t="s">
        <v>19</v>
      </c>
      <c r="I4186" s="2">
        <f t="shared" si="130"/>
        <v>1</v>
      </c>
      <c r="J4186" s="2" t="str">
        <f t="shared" si="131"/>
        <v/>
      </c>
      <c r="K4186" s="2">
        <v>2008</v>
      </c>
      <c r="L4186" s="2" t="s">
        <v>21</v>
      </c>
    </row>
    <row r="4187" spans="1:12" x14ac:dyDescent="0.2">
      <c r="A4187" s="1" t="s">
        <v>280</v>
      </c>
      <c r="B4187" s="2" t="s">
        <v>4641</v>
      </c>
      <c r="C4187" s="2" t="s">
        <v>24</v>
      </c>
      <c r="D4187" s="4">
        <v>400000</v>
      </c>
      <c r="E4187" s="2" t="s">
        <v>3438</v>
      </c>
      <c r="F4187" s="2">
        <v>69.599999999999994</v>
      </c>
      <c r="G4187" s="2">
        <v>30.4</v>
      </c>
      <c r="H4187" s="2" t="s">
        <v>19</v>
      </c>
      <c r="I4187" s="2">
        <f t="shared" si="130"/>
        <v>1</v>
      </c>
      <c r="J4187" s="2" t="str">
        <f t="shared" si="131"/>
        <v/>
      </c>
      <c r="K4187" s="2">
        <v>2004</v>
      </c>
      <c r="L4187" s="2" t="s">
        <v>49</v>
      </c>
    </row>
    <row r="4188" spans="1:12" x14ac:dyDescent="0.2">
      <c r="A4188" s="1" t="s">
        <v>511</v>
      </c>
      <c r="B4188" s="2" t="s">
        <v>1030</v>
      </c>
      <c r="C4188" s="2" t="s">
        <v>24</v>
      </c>
      <c r="D4188" s="4">
        <v>10000000</v>
      </c>
      <c r="E4188" s="2" t="s">
        <v>3438</v>
      </c>
      <c r="F4188" s="2">
        <v>69.599999999999994</v>
      </c>
      <c r="G4188" s="2">
        <v>30.4</v>
      </c>
      <c r="H4188" s="2" t="s">
        <v>19</v>
      </c>
      <c r="I4188" s="2">
        <f t="shared" si="130"/>
        <v>1</v>
      </c>
      <c r="J4188" s="2" t="str">
        <f t="shared" si="131"/>
        <v/>
      </c>
      <c r="K4188" s="2">
        <v>1998</v>
      </c>
      <c r="L4188" s="2" t="s">
        <v>21</v>
      </c>
    </row>
    <row r="4189" spans="1:12" x14ac:dyDescent="0.2">
      <c r="A4189" s="1" t="s">
        <v>978</v>
      </c>
      <c r="B4189" s="2" t="s">
        <v>4398</v>
      </c>
      <c r="C4189" s="2" t="s">
        <v>24</v>
      </c>
      <c r="D4189" s="4">
        <v>3000000</v>
      </c>
      <c r="E4189" s="2" t="s">
        <v>3438</v>
      </c>
      <c r="F4189" s="2">
        <v>69.599999999999994</v>
      </c>
      <c r="G4189" s="2">
        <v>30.4</v>
      </c>
      <c r="H4189" s="2" t="s">
        <v>19</v>
      </c>
      <c r="I4189" s="2">
        <f t="shared" si="130"/>
        <v>1</v>
      </c>
      <c r="J4189" s="2" t="str">
        <f t="shared" si="131"/>
        <v/>
      </c>
      <c r="K4189" s="2">
        <v>2008</v>
      </c>
      <c r="L4189" s="2" t="s">
        <v>21</v>
      </c>
    </row>
    <row r="4190" spans="1:12" x14ac:dyDescent="0.2">
      <c r="A4190" s="1" t="s">
        <v>13</v>
      </c>
      <c r="B4190" s="2" t="s">
        <v>131</v>
      </c>
      <c r="C4190" s="2" t="s">
        <v>15</v>
      </c>
      <c r="D4190" s="2" t="s">
        <v>1247</v>
      </c>
      <c r="E4190" s="2" t="s">
        <v>395</v>
      </c>
      <c r="F4190" s="2">
        <v>69.599999999999994</v>
      </c>
      <c r="G4190" s="2">
        <v>30.4</v>
      </c>
      <c r="H4190" s="2" t="s">
        <v>19</v>
      </c>
      <c r="I4190" s="2">
        <f t="shared" si="130"/>
        <v>1</v>
      </c>
      <c r="J4190" s="2" t="str">
        <f t="shared" si="131"/>
        <v/>
      </c>
      <c r="K4190" s="2">
        <v>2000</v>
      </c>
      <c r="L4190" s="2" t="s">
        <v>21</v>
      </c>
    </row>
    <row r="4191" spans="1:12" x14ac:dyDescent="0.2">
      <c r="A4191" s="1" t="s">
        <v>66</v>
      </c>
      <c r="B4191" s="2" t="s">
        <v>174</v>
      </c>
      <c r="C4191" s="2" t="s">
        <v>42</v>
      </c>
      <c r="D4191" s="2" t="s">
        <v>1609</v>
      </c>
      <c r="E4191" s="2" t="s">
        <v>1601</v>
      </c>
      <c r="F4191" s="2">
        <v>69.599999999999994</v>
      </c>
      <c r="G4191" s="2">
        <v>30.4</v>
      </c>
      <c r="H4191" s="2" t="s">
        <v>19</v>
      </c>
      <c r="I4191" s="2">
        <f t="shared" si="130"/>
        <v>1</v>
      </c>
      <c r="J4191" s="2" t="str">
        <f t="shared" si="131"/>
        <v/>
      </c>
      <c r="K4191" s="2">
        <v>2008</v>
      </c>
      <c r="L4191" s="2" t="s">
        <v>21</v>
      </c>
    </row>
    <row r="4192" spans="1:12" x14ac:dyDescent="0.2">
      <c r="A4192" s="1" t="s">
        <v>66</v>
      </c>
      <c r="B4192" s="2" t="s">
        <v>1617</v>
      </c>
      <c r="C4192" s="2" t="s">
        <v>42</v>
      </c>
      <c r="D4192" s="2" t="s">
        <v>1618</v>
      </c>
      <c r="E4192" s="2" t="s">
        <v>1601</v>
      </c>
      <c r="F4192" s="2">
        <v>69.599999999999994</v>
      </c>
      <c r="G4192" s="2">
        <v>30.4</v>
      </c>
      <c r="H4192" s="2" t="s">
        <v>19</v>
      </c>
      <c r="I4192" s="2">
        <f t="shared" si="130"/>
        <v>1</v>
      </c>
      <c r="J4192" s="2" t="str">
        <f t="shared" si="131"/>
        <v/>
      </c>
      <c r="K4192" s="2">
        <v>2008</v>
      </c>
      <c r="L4192" s="2" t="s">
        <v>21</v>
      </c>
    </row>
    <row r="4193" spans="1:12" x14ac:dyDescent="0.2">
      <c r="A4193" s="1" t="s">
        <v>66</v>
      </c>
      <c r="B4193" s="2" t="s">
        <v>1462</v>
      </c>
      <c r="C4193" s="2" t="s">
        <v>15</v>
      </c>
      <c r="D4193" s="2" t="s">
        <v>4828</v>
      </c>
      <c r="E4193" s="2" t="s">
        <v>4991</v>
      </c>
      <c r="F4193" s="2">
        <v>69.599999999999994</v>
      </c>
      <c r="G4193" s="2">
        <v>30.4</v>
      </c>
      <c r="H4193" s="2" t="s">
        <v>19</v>
      </c>
      <c r="I4193" s="2">
        <f t="shared" si="130"/>
        <v>1</v>
      </c>
      <c r="J4193" s="2" t="str">
        <f t="shared" si="131"/>
        <v/>
      </c>
      <c r="K4193" s="2">
        <v>2014</v>
      </c>
      <c r="L4193" s="2" t="s">
        <v>21</v>
      </c>
    </row>
    <row r="4194" spans="1:12" x14ac:dyDescent="0.2">
      <c r="A4194" s="1" t="s">
        <v>116</v>
      </c>
      <c r="B4194" s="2" t="s">
        <v>4490</v>
      </c>
      <c r="C4194" s="2" t="s">
        <v>24</v>
      </c>
      <c r="D4194" s="4">
        <v>9300000</v>
      </c>
      <c r="E4194" s="2" t="s">
        <v>3438</v>
      </c>
      <c r="F4194" s="2">
        <v>69.599999999999994</v>
      </c>
      <c r="G4194" s="2">
        <v>30.4</v>
      </c>
      <c r="H4194" s="2" t="s">
        <v>19</v>
      </c>
      <c r="I4194" s="2">
        <f t="shared" si="130"/>
        <v>1</v>
      </c>
      <c r="J4194" s="2" t="str">
        <f t="shared" si="131"/>
        <v/>
      </c>
      <c r="K4194" s="2">
        <v>1998</v>
      </c>
      <c r="L4194" s="2" t="s">
        <v>49</v>
      </c>
    </row>
    <row r="4195" spans="1:12" x14ac:dyDescent="0.2">
      <c r="A4195" s="1" t="s">
        <v>223</v>
      </c>
      <c r="B4195" s="2" t="s">
        <v>4503</v>
      </c>
      <c r="C4195" s="2" t="s">
        <v>24</v>
      </c>
      <c r="D4195" s="4">
        <v>4950000</v>
      </c>
      <c r="E4195" s="2" t="s">
        <v>3438</v>
      </c>
      <c r="F4195" s="2">
        <v>69.599999999999994</v>
      </c>
      <c r="G4195" s="2">
        <v>30.4</v>
      </c>
      <c r="H4195" s="2" t="s">
        <v>19</v>
      </c>
      <c r="I4195" s="2">
        <f t="shared" si="130"/>
        <v>1</v>
      </c>
      <c r="J4195" s="2" t="str">
        <f t="shared" si="131"/>
        <v/>
      </c>
      <c r="K4195" s="2">
        <v>2004</v>
      </c>
      <c r="L4195" s="2" t="s">
        <v>21</v>
      </c>
    </row>
    <row r="4196" spans="1:12" x14ac:dyDescent="0.2">
      <c r="A4196" s="1" t="s">
        <v>52</v>
      </c>
      <c r="B4196" s="2" t="s">
        <v>689</v>
      </c>
      <c r="C4196" s="2" t="s">
        <v>15</v>
      </c>
      <c r="D4196" s="2" t="s">
        <v>690</v>
      </c>
      <c r="E4196" s="2" t="s">
        <v>395</v>
      </c>
      <c r="F4196" s="2">
        <v>69.599999999999994</v>
      </c>
      <c r="G4196" s="2">
        <v>30.4</v>
      </c>
      <c r="H4196" s="2" t="s">
        <v>19</v>
      </c>
      <c r="I4196" s="2">
        <f t="shared" si="130"/>
        <v>1</v>
      </c>
      <c r="J4196" s="2" t="str">
        <f t="shared" si="131"/>
        <v/>
      </c>
      <c r="K4196" s="2">
        <v>2010</v>
      </c>
      <c r="L4196" s="2" t="s">
        <v>21</v>
      </c>
    </row>
    <row r="4197" spans="1:12" x14ac:dyDescent="0.2">
      <c r="A4197" s="1" t="s">
        <v>52</v>
      </c>
      <c r="B4197" s="2" t="s">
        <v>689</v>
      </c>
      <c r="C4197" s="2" t="s">
        <v>24</v>
      </c>
      <c r="D4197" s="2">
        <v>50000000</v>
      </c>
      <c r="E4197" s="2" t="s">
        <v>2175</v>
      </c>
      <c r="F4197" s="2">
        <v>69.599999999999994</v>
      </c>
      <c r="G4197" s="2">
        <v>30.4</v>
      </c>
      <c r="H4197" s="2" t="s">
        <v>19</v>
      </c>
      <c r="I4197" s="2">
        <f t="shared" si="130"/>
        <v>1</v>
      </c>
      <c r="J4197" s="2" t="str">
        <f t="shared" si="131"/>
        <v/>
      </c>
      <c r="K4197" s="2">
        <v>2018</v>
      </c>
      <c r="L4197" s="2" t="s">
        <v>21</v>
      </c>
    </row>
    <row r="4198" spans="1:12" x14ac:dyDescent="0.2">
      <c r="A4198" s="1" t="s">
        <v>111</v>
      </c>
      <c r="B4198" s="2" t="s">
        <v>1018</v>
      </c>
      <c r="C4198" s="2" t="s">
        <v>15</v>
      </c>
      <c r="D4198" s="2" t="s">
        <v>1019</v>
      </c>
      <c r="E4198" s="2" t="s">
        <v>395</v>
      </c>
      <c r="F4198" s="2">
        <v>69.599999999999994</v>
      </c>
      <c r="G4198" s="2">
        <v>30.4</v>
      </c>
      <c r="H4198" s="2" t="s">
        <v>19</v>
      </c>
      <c r="I4198" s="2">
        <f t="shared" si="130"/>
        <v>1</v>
      </c>
      <c r="J4198" s="2" t="str">
        <f t="shared" si="131"/>
        <v/>
      </c>
      <c r="K4198" s="2">
        <v>2005</v>
      </c>
      <c r="L4198" s="2" t="s">
        <v>77</v>
      </c>
    </row>
    <row r="4199" spans="1:12" x14ac:dyDescent="0.2">
      <c r="A4199" s="1" t="s">
        <v>220</v>
      </c>
      <c r="B4199" s="2" t="s">
        <v>423</v>
      </c>
      <c r="C4199" s="2" t="s">
        <v>15</v>
      </c>
      <c r="D4199" s="2" t="s">
        <v>2478</v>
      </c>
      <c r="E4199" s="2" t="s">
        <v>2175</v>
      </c>
      <c r="F4199" s="2">
        <v>69.69</v>
      </c>
      <c r="G4199" s="2">
        <v>30.31</v>
      </c>
      <c r="H4199" s="2" t="s">
        <v>19</v>
      </c>
      <c r="I4199" s="2">
        <f t="shared" si="130"/>
        <v>1</v>
      </c>
      <c r="J4199" s="2" t="str">
        <f t="shared" si="131"/>
        <v/>
      </c>
      <c r="K4199" s="2">
        <v>2018</v>
      </c>
      <c r="L4199" s="2" t="s">
        <v>21</v>
      </c>
    </row>
    <row r="4200" spans="1:12" x14ac:dyDescent="0.2">
      <c r="A4200" s="1" t="s">
        <v>205</v>
      </c>
      <c r="B4200" s="2" t="s">
        <v>1075</v>
      </c>
      <c r="C4200" s="2" t="s">
        <v>1230</v>
      </c>
      <c r="D4200" s="2" t="s">
        <v>3416</v>
      </c>
      <c r="E4200" s="2" t="s">
        <v>3376</v>
      </c>
      <c r="F4200" s="2">
        <v>69.7</v>
      </c>
      <c r="G4200" s="2">
        <v>30.3</v>
      </c>
      <c r="H4200" s="2" t="s">
        <v>19</v>
      </c>
      <c r="I4200" s="2">
        <f t="shared" si="130"/>
        <v>1</v>
      </c>
      <c r="J4200" s="2" t="str">
        <f t="shared" si="131"/>
        <v/>
      </c>
      <c r="K4200" s="2">
        <v>1996</v>
      </c>
      <c r="L4200" s="2" t="s">
        <v>21</v>
      </c>
    </row>
    <row r="4201" spans="1:12" x14ac:dyDescent="0.2">
      <c r="A4201" s="1" t="s">
        <v>511</v>
      </c>
      <c r="B4201" s="2" t="s">
        <v>1604</v>
      </c>
      <c r="C4201" s="2" t="s">
        <v>24</v>
      </c>
      <c r="D4201" s="4">
        <v>1900000</v>
      </c>
      <c r="E4201" s="2" t="s">
        <v>3430</v>
      </c>
      <c r="F4201" s="2">
        <v>69.7</v>
      </c>
      <c r="G4201" s="2">
        <v>30.3</v>
      </c>
      <c r="H4201" s="2" t="s">
        <v>19</v>
      </c>
      <c r="I4201" s="2">
        <f t="shared" si="130"/>
        <v>1</v>
      </c>
      <c r="J4201" s="2" t="str">
        <f t="shared" si="131"/>
        <v/>
      </c>
      <c r="K4201" s="2">
        <v>1990</v>
      </c>
      <c r="L4201" s="2" t="s">
        <v>21</v>
      </c>
    </row>
    <row r="4202" spans="1:12" x14ac:dyDescent="0.2">
      <c r="A4202" s="1" t="s">
        <v>60</v>
      </c>
      <c r="B4202" s="2" t="s">
        <v>4451</v>
      </c>
      <c r="C4202" s="2" t="s">
        <v>24</v>
      </c>
      <c r="D4202" s="4">
        <v>10900000</v>
      </c>
      <c r="E4202" s="2" t="s">
        <v>3438</v>
      </c>
      <c r="F4202" s="2">
        <v>69.7</v>
      </c>
      <c r="G4202" s="2">
        <v>30.3</v>
      </c>
      <c r="H4202" s="2" t="s">
        <v>19</v>
      </c>
      <c r="I4202" s="2">
        <f t="shared" si="130"/>
        <v>1</v>
      </c>
      <c r="J4202" s="2" t="str">
        <f t="shared" si="131"/>
        <v/>
      </c>
      <c r="K4202" s="2">
        <v>2008</v>
      </c>
      <c r="L4202" s="2" t="s">
        <v>49</v>
      </c>
    </row>
    <row r="4203" spans="1:12" x14ac:dyDescent="0.2">
      <c r="A4203" s="1" t="s">
        <v>374</v>
      </c>
      <c r="B4203" s="2" t="s">
        <v>679</v>
      </c>
      <c r="C4203" s="2" t="s">
        <v>15</v>
      </c>
      <c r="D4203" s="2" t="s">
        <v>2941</v>
      </c>
      <c r="E4203" s="2" t="s">
        <v>2175</v>
      </c>
      <c r="F4203" s="2">
        <v>69.7</v>
      </c>
      <c r="G4203" s="2">
        <v>30.3</v>
      </c>
      <c r="H4203" s="2" t="s">
        <v>19</v>
      </c>
      <c r="I4203" s="2">
        <f t="shared" si="130"/>
        <v>1</v>
      </c>
      <c r="J4203" s="2" t="str">
        <f t="shared" si="131"/>
        <v/>
      </c>
      <c r="K4203" s="2">
        <v>2015</v>
      </c>
      <c r="L4203" s="2" t="s">
        <v>36</v>
      </c>
    </row>
    <row r="4204" spans="1:12" x14ac:dyDescent="0.2">
      <c r="A4204" s="1" t="s">
        <v>22</v>
      </c>
      <c r="B4204" s="2" t="s">
        <v>5709</v>
      </c>
      <c r="C4204" s="2" t="s">
        <v>24</v>
      </c>
      <c r="D4204" s="4">
        <v>35000001</v>
      </c>
      <c r="E4204" s="2" t="s">
        <v>5690</v>
      </c>
      <c r="F4204" s="2">
        <v>69.7</v>
      </c>
      <c r="G4204" s="2">
        <v>30.3</v>
      </c>
      <c r="H4204" s="2" t="s">
        <v>19</v>
      </c>
      <c r="I4204" s="2">
        <f t="shared" si="130"/>
        <v>1</v>
      </c>
      <c r="J4204" s="2" t="str">
        <f t="shared" si="131"/>
        <v/>
      </c>
      <c r="K4204" s="2">
        <v>2004</v>
      </c>
      <c r="L4204" s="2" t="s">
        <v>21</v>
      </c>
    </row>
    <row r="4205" spans="1:12" x14ac:dyDescent="0.2">
      <c r="A4205" s="1" t="s">
        <v>296</v>
      </c>
      <c r="B4205" s="2" t="s">
        <v>297</v>
      </c>
      <c r="C4205" s="2" t="s">
        <v>42</v>
      </c>
      <c r="D4205" s="2" t="s">
        <v>298</v>
      </c>
      <c r="E4205" s="2" t="s">
        <v>144</v>
      </c>
      <c r="F4205" s="2">
        <v>69.7</v>
      </c>
      <c r="G4205" s="2">
        <v>30.3</v>
      </c>
      <c r="H4205" s="2" t="s">
        <v>19</v>
      </c>
      <c r="I4205" s="2">
        <f t="shared" si="130"/>
        <v>1</v>
      </c>
      <c r="J4205" s="2" t="str">
        <f t="shared" si="131"/>
        <v/>
      </c>
      <c r="K4205" s="2">
        <v>2006</v>
      </c>
      <c r="L4205" s="2" t="s">
        <v>21</v>
      </c>
    </row>
    <row r="4206" spans="1:12" x14ac:dyDescent="0.2">
      <c r="A4206" s="1" t="s">
        <v>91</v>
      </c>
      <c r="B4206" s="2" t="s">
        <v>3720</v>
      </c>
      <c r="C4206" s="2" t="s">
        <v>24</v>
      </c>
      <c r="D4206" s="2">
        <v>79000000</v>
      </c>
      <c r="E4206" s="2" t="s">
        <v>3438</v>
      </c>
      <c r="F4206" s="2">
        <v>69.7</v>
      </c>
      <c r="G4206" s="2">
        <v>30.3</v>
      </c>
      <c r="H4206" s="2" t="s">
        <v>19</v>
      </c>
      <c r="I4206" s="2">
        <f t="shared" si="130"/>
        <v>1</v>
      </c>
      <c r="J4206" s="2" t="str">
        <f t="shared" si="131"/>
        <v/>
      </c>
      <c r="K4206" s="2">
        <v>2018</v>
      </c>
      <c r="L4206" s="2" t="s">
        <v>21</v>
      </c>
    </row>
    <row r="4207" spans="1:12" x14ac:dyDescent="0.2">
      <c r="A4207" s="1" t="s">
        <v>269</v>
      </c>
      <c r="B4207" s="2" t="s">
        <v>1493</v>
      </c>
      <c r="C4207" s="2" t="s">
        <v>15</v>
      </c>
      <c r="D4207" s="2" t="s">
        <v>2101</v>
      </c>
      <c r="E4207" s="2" t="s">
        <v>2102</v>
      </c>
      <c r="F4207" s="2">
        <v>69.7</v>
      </c>
      <c r="G4207" s="2">
        <v>30.3</v>
      </c>
      <c r="H4207" s="2" t="s">
        <v>19</v>
      </c>
      <c r="I4207" s="2">
        <f t="shared" si="130"/>
        <v>1</v>
      </c>
      <c r="J4207" s="2" t="str">
        <f t="shared" si="131"/>
        <v/>
      </c>
      <c r="K4207" s="2">
        <v>2008</v>
      </c>
      <c r="L4207" s="2" t="s">
        <v>49</v>
      </c>
    </row>
    <row r="4208" spans="1:12" x14ac:dyDescent="0.2">
      <c r="A4208" s="1" t="s">
        <v>269</v>
      </c>
      <c r="B4208" s="2" t="s">
        <v>3709</v>
      </c>
      <c r="C4208" s="2" t="s">
        <v>24</v>
      </c>
      <c r="D4208" s="4">
        <v>38000000</v>
      </c>
      <c r="E4208" s="2" t="s">
        <v>3438</v>
      </c>
      <c r="F4208" s="2">
        <v>69.7</v>
      </c>
      <c r="G4208" s="2">
        <v>30.3</v>
      </c>
      <c r="H4208" s="2" t="s">
        <v>19</v>
      </c>
      <c r="I4208" s="2">
        <f t="shared" si="130"/>
        <v>1</v>
      </c>
      <c r="J4208" s="2" t="str">
        <f t="shared" si="131"/>
        <v/>
      </c>
      <c r="K4208" s="2">
        <v>2002</v>
      </c>
      <c r="L4208" s="2" t="s">
        <v>21</v>
      </c>
    </row>
    <row r="4209" spans="1:12" x14ac:dyDescent="0.2">
      <c r="A4209" s="1" t="s">
        <v>52</v>
      </c>
      <c r="B4209" s="2" t="s">
        <v>2125</v>
      </c>
      <c r="C4209" s="2" t="s">
        <v>15</v>
      </c>
      <c r="D4209" s="2" t="s">
        <v>2147</v>
      </c>
      <c r="E4209" s="2" t="s">
        <v>2120</v>
      </c>
      <c r="F4209" s="2">
        <v>69.7</v>
      </c>
      <c r="G4209" s="2">
        <v>30.3</v>
      </c>
      <c r="H4209" s="2" t="s">
        <v>19</v>
      </c>
      <c r="I4209" s="2">
        <f t="shared" si="130"/>
        <v>1</v>
      </c>
      <c r="J4209" s="2" t="str">
        <f t="shared" si="131"/>
        <v/>
      </c>
      <c r="K4209" s="2">
        <v>2011</v>
      </c>
      <c r="L4209" s="2" t="s">
        <v>36</v>
      </c>
    </row>
    <row r="4210" spans="1:12" x14ac:dyDescent="0.2">
      <c r="A4210" s="1" t="s">
        <v>308</v>
      </c>
      <c r="B4210" s="2" t="s">
        <v>4207</v>
      </c>
      <c r="C4210" s="2" t="s">
        <v>24</v>
      </c>
      <c r="D4210" s="4">
        <v>7200000</v>
      </c>
      <c r="E4210" s="2" t="s">
        <v>3438</v>
      </c>
      <c r="F4210" s="2">
        <v>69.7</v>
      </c>
      <c r="G4210" s="2">
        <v>30.3</v>
      </c>
      <c r="H4210" s="2" t="s">
        <v>19</v>
      </c>
      <c r="I4210" s="2">
        <f t="shared" si="130"/>
        <v>1</v>
      </c>
      <c r="J4210" s="2" t="str">
        <f t="shared" si="131"/>
        <v/>
      </c>
      <c r="K4210" s="2">
        <v>2002</v>
      </c>
      <c r="L4210" s="2" t="s">
        <v>49</v>
      </c>
    </row>
    <row r="4211" spans="1:12" x14ac:dyDescent="0.2">
      <c r="A4211" s="1" t="s">
        <v>180</v>
      </c>
      <c r="B4211" s="2" t="s">
        <v>3729</v>
      </c>
      <c r="C4211" s="2" t="s">
        <v>24</v>
      </c>
      <c r="D4211" s="2">
        <v>194000000</v>
      </c>
      <c r="E4211" s="2" t="s">
        <v>3438</v>
      </c>
      <c r="F4211" s="2">
        <v>69.72</v>
      </c>
      <c r="G4211" s="2">
        <v>30.28</v>
      </c>
      <c r="H4211" s="2" t="s">
        <v>19</v>
      </c>
      <c r="I4211" s="2">
        <f t="shared" si="130"/>
        <v>1</v>
      </c>
      <c r="J4211" s="2" t="str">
        <f t="shared" si="131"/>
        <v/>
      </c>
      <c r="K4211" s="2">
        <v>2018</v>
      </c>
      <c r="L4211" s="2" t="s">
        <v>21</v>
      </c>
    </row>
    <row r="4212" spans="1:12" x14ac:dyDescent="0.2">
      <c r="A4212" s="1" t="s">
        <v>91</v>
      </c>
      <c r="B4212" s="2" t="s">
        <v>1742</v>
      </c>
      <c r="C4212" s="2" t="s">
        <v>15</v>
      </c>
      <c r="D4212" s="2" t="s">
        <v>3129</v>
      </c>
      <c r="E4212" s="2" t="s">
        <v>2175</v>
      </c>
      <c r="F4212" s="2">
        <v>69.739999999999995</v>
      </c>
      <c r="G4212" s="2">
        <v>30.26</v>
      </c>
      <c r="H4212" s="2" t="s">
        <v>19</v>
      </c>
      <c r="I4212" s="2">
        <f t="shared" si="130"/>
        <v>1</v>
      </c>
      <c r="J4212" s="2" t="str">
        <f t="shared" si="131"/>
        <v/>
      </c>
      <c r="K4212" s="2">
        <v>2001</v>
      </c>
      <c r="L4212" s="2" t="s">
        <v>36</v>
      </c>
    </row>
    <row r="4213" spans="1:12" x14ac:dyDescent="0.2">
      <c r="A4213" s="1" t="s">
        <v>91</v>
      </c>
      <c r="B4213" s="2" t="s">
        <v>91</v>
      </c>
      <c r="C4213" s="2" t="s">
        <v>15</v>
      </c>
      <c r="D4213" s="2" t="s">
        <v>2939</v>
      </c>
      <c r="E4213" s="2" t="s">
        <v>2175</v>
      </c>
      <c r="F4213" s="2">
        <v>69.75</v>
      </c>
      <c r="G4213" s="2">
        <v>30.25</v>
      </c>
      <c r="H4213" s="2" t="s">
        <v>19</v>
      </c>
      <c r="I4213" s="2">
        <f t="shared" si="130"/>
        <v>1</v>
      </c>
      <c r="J4213" s="2" t="str">
        <f t="shared" si="131"/>
        <v/>
      </c>
      <c r="K4213" s="2">
        <v>2015</v>
      </c>
      <c r="L4213" s="2" t="s">
        <v>36</v>
      </c>
    </row>
    <row r="4214" spans="1:12" x14ac:dyDescent="0.2">
      <c r="A4214" s="1" t="s">
        <v>491</v>
      </c>
      <c r="B4214" s="2" t="s">
        <v>519</v>
      </c>
      <c r="C4214" s="2" t="s">
        <v>15</v>
      </c>
      <c r="D4214" s="2" t="s">
        <v>3379</v>
      </c>
      <c r="E4214" s="2" t="s">
        <v>3376</v>
      </c>
      <c r="F4214" s="2">
        <v>69.77</v>
      </c>
      <c r="G4214" s="2">
        <v>30.23</v>
      </c>
      <c r="H4214" s="2" t="s">
        <v>19</v>
      </c>
      <c r="I4214" s="2">
        <f t="shared" si="130"/>
        <v>1</v>
      </c>
      <c r="J4214" s="2" t="str">
        <f t="shared" si="131"/>
        <v/>
      </c>
      <c r="K4214" s="2">
        <v>2018</v>
      </c>
      <c r="L4214" s="2" t="s">
        <v>21</v>
      </c>
    </row>
    <row r="4215" spans="1:12" x14ac:dyDescent="0.2">
      <c r="A4215" s="1" t="s">
        <v>308</v>
      </c>
      <c r="B4215" s="2" t="s">
        <v>627</v>
      </c>
      <c r="C4215" s="2" t="s">
        <v>15</v>
      </c>
      <c r="D4215" s="2" t="s">
        <v>2312</v>
      </c>
      <c r="E4215" s="2" t="s">
        <v>2175</v>
      </c>
      <c r="F4215" s="2">
        <v>69.78</v>
      </c>
      <c r="G4215" s="2">
        <v>30.22</v>
      </c>
      <c r="H4215" s="2" t="s">
        <v>19</v>
      </c>
      <c r="I4215" s="2">
        <f t="shared" si="130"/>
        <v>1</v>
      </c>
      <c r="J4215" s="2" t="str">
        <f t="shared" si="131"/>
        <v/>
      </c>
      <c r="K4215" s="2">
        <v>2020</v>
      </c>
      <c r="L4215" s="2" t="s">
        <v>21</v>
      </c>
    </row>
    <row r="4216" spans="1:12" x14ac:dyDescent="0.2">
      <c r="A4216" s="1" t="s">
        <v>242</v>
      </c>
      <c r="B4216" s="2" t="s">
        <v>3559</v>
      </c>
      <c r="C4216" s="2" t="s">
        <v>24</v>
      </c>
      <c r="D4216" s="4">
        <v>16800000</v>
      </c>
      <c r="E4216" s="2" t="s">
        <v>3438</v>
      </c>
      <c r="F4216" s="2">
        <v>69.8</v>
      </c>
      <c r="G4216" s="2">
        <v>30.2</v>
      </c>
      <c r="H4216" s="2" t="s">
        <v>19</v>
      </c>
      <c r="I4216" s="2">
        <f t="shared" si="130"/>
        <v>1</v>
      </c>
      <c r="J4216" s="2" t="str">
        <f t="shared" si="131"/>
        <v/>
      </c>
      <c r="K4216" s="2">
        <v>2002</v>
      </c>
      <c r="L4216" s="2" t="s">
        <v>49</v>
      </c>
    </row>
    <row r="4217" spans="1:12" x14ac:dyDescent="0.2">
      <c r="A4217" s="1" t="s">
        <v>242</v>
      </c>
      <c r="B4217" s="2" t="s">
        <v>243</v>
      </c>
      <c r="C4217" s="2" t="s">
        <v>15</v>
      </c>
      <c r="D4217" s="2" t="s">
        <v>4891</v>
      </c>
      <c r="E4217" s="2" t="s">
        <v>4810</v>
      </c>
      <c r="F4217" s="2">
        <v>69.8</v>
      </c>
      <c r="G4217" s="2">
        <v>30.2</v>
      </c>
      <c r="H4217" s="2" t="s">
        <v>19</v>
      </c>
      <c r="I4217" s="2">
        <f t="shared" si="130"/>
        <v>1</v>
      </c>
      <c r="J4217" s="2" t="str">
        <f t="shared" si="131"/>
        <v/>
      </c>
      <c r="K4217" s="2">
        <v>1998</v>
      </c>
      <c r="L4217" s="2" t="s">
        <v>21</v>
      </c>
    </row>
    <row r="4218" spans="1:12" x14ac:dyDescent="0.2">
      <c r="A4218" s="1" t="s">
        <v>13</v>
      </c>
      <c r="B4218" s="2" t="s">
        <v>4070</v>
      </c>
      <c r="C4218" s="2" t="s">
        <v>24</v>
      </c>
      <c r="D4218" s="4">
        <v>42500000</v>
      </c>
      <c r="E4218" s="2" t="s">
        <v>3438</v>
      </c>
      <c r="F4218" s="2">
        <v>69.8</v>
      </c>
      <c r="G4218" s="2">
        <v>30.2</v>
      </c>
      <c r="H4218" s="2" t="s">
        <v>19</v>
      </c>
      <c r="I4218" s="2">
        <f t="shared" si="130"/>
        <v>1</v>
      </c>
      <c r="J4218" s="2" t="str">
        <f t="shared" si="131"/>
        <v/>
      </c>
      <c r="K4218" s="2">
        <v>1998</v>
      </c>
      <c r="L4218" s="2" t="s">
        <v>21</v>
      </c>
    </row>
    <row r="4219" spans="1:12" x14ac:dyDescent="0.2">
      <c r="A4219" s="1" t="s">
        <v>13</v>
      </c>
      <c r="B4219" s="2" t="s">
        <v>5774</v>
      </c>
      <c r="C4219" s="2" t="s">
        <v>24</v>
      </c>
      <c r="D4219" s="4">
        <v>150000000</v>
      </c>
      <c r="E4219" s="2" t="s">
        <v>5690</v>
      </c>
      <c r="F4219" s="2">
        <v>69.8</v>
      </c>
      <c r="G4219" s="2">
        <v>30.2</v>
      </c>
      <c r="H4219" s="2" t="s">
        <v>19</v>
      </c>
      <c r="I4219" s="2">
        <f t="shared" si="130"/>
        <v>1</v>
      </c>
      <c r="J4219" s="2" t="str">
        <f t="shared" si="131"/>
        <v/>
      </c>
      <c r="K4219" s="2">
        <v>2002</v>
      </c>
      <c r="L4219" s="2" t="s">
        <v>49</v>
      </c>
    </row>
    <row r="4220" spans="1:12" x14ac:dyDescent="0.2">
      <c r="A4220" s="1" t="s">
        <v>22</v>
      </c>
      <c r="B4220" s="2" t="s">
        <v>4588</v>
      </c>
      <c r="C4220" s="2" t="s">
        <v>24</v>
      </c>
      <c r="D4220" s="4">
        <v>1200000</v>
      </c>
      <c r="E4220" s="2" t="s">
        <v>3438</v>
      </c>
      <c r="F4220" s="2">
        <v>69.8</v>
      </c>
      <c r="G4220" s="2">
        <v>30.2</v>
      </c>
      <c r="H4220" s="2" t="s">
        <v>19</v>
      </c>
      <c r="I4220" s="2">
        <f t="shared" si="130"/>
        <v>1</v>
      </c>
      <c r="J4220" s="2" t="str">
        <f t="shared" si="131"/>
        <v/>
      </c>
      <c r="K4220" s="2">
        <v>2000</v>
      </c>
      <c r="L4220" s="2" t="s">
        <v>21</v>
      </c>
    </row>
    <row r="4221" spans="1:12" x14ac:dyDescent="0.2">
      <c r="A4221" s="1" t="s">
        <v>79</v>
      </c>
      <c r="B4221" s="2" t="s">
        <v>4868</v>
      </c>
      <c r="C4221" s="2" t="s">
        <v>24</v>
      </c>
      <c r="D4221" s="4">
        <v>496000000</v>
      </c>
      <c r="E4221" s="2" t="s">
        <v>4810</v>
      </c>
      <c r="F4221" s="2">
        <v>69.8</v>
      </c>
      <c r="G4221" s="2">
        <v>30.2</v>
      </c>
      <c r="H4221" s="2" t="s">
        <v>19</v>
      </c>
      <c r="I4221" s="2">
        <f t="shared" si="130"/>
        <v>1</v>
      </c>
      <c r="J4221" s="2" t="str">
        <f t="shared" si="131"/>
        <v/>
      </c>
      <c r="K4221" s="2">
        <v>2004</v>
      </c>
      <c r="L4221" s="2" t="s">
        <v>21</v>
      </c>
    </row>
    <row r="4222" spans="1:12" x14ac:dyDescent="0.2">
      <c r="A4222" s="1" t="s">
        <v>91</v>
      </c>
      <c r="B4222" s="2" t="s">
        <v>1913</v>
      </c>
      <c r="C4222" s="2" t="s">
        <v>15</v>
      </c>
      <c r="D4222" s="2" t="s">
        <v>2945</v>
      </c>
      <c r="E4222" s="2" t="s">
        <v>2175</v>
      </c>
      <c r="F4222" s="2">
        <v>69.8</v>
      </c>
      <c r="G4222" s="2">
        <v>30.2</v>
      </c>
      <c r="H4222" s="2" t="s">
        <v>19</v>
      </c>
      <c r="I4222" s="2">
        <f t="shared" si="130"/>
        <v>1</v>
      </c>
      <c r="J4222" s="2" t="str">
        <f t="shared" si="131"/>
        <v/>
      </c>
      <c r="K4222" s="2">
        <v>2009</v>
      </c>
      <c r="L4222" s="2" t="s">
        <v>36</v>
      </c>
    </row>
    <row r="4223" spans="1:12" x14ac:dyDescent="0.2">
      <c r="A4223" s="1" t="s">
        <v>91</v>
      </c>
      <c r="B4223" s="2" t="s">
        <v>2166</v>
      </c>
      <c r="C4223" s="2" t="s">
        <v>15</v>
      </c>
      <c r="D4223" s="2" t="s">
        <v>4562</v>
      </c>
      <c r="E4223" s="2" t="s">
        <v>3438</v>
      </c>
      <c r="F4223" s="2">
        <v>69.8</v>
      </c>
      <c r="G4223" s="2">
        <v>30.2</v>
      </c>
      <c r="H4223" s="2" t="s">
        <v>19</v>
      </c>
      <c r="I4223" s="2">
        <f t="shared" si="130"/>
        <v>1</v>
      </c>
      <c r="J4223" s="2" t="str">
        <f t="shared" si="131"/>
        <v/>
      </c>
      <c r="K4223" s="2">
        <v>2005</v>
      </c>
      <c r="L4223" s="2" t="s">
        <v>36</v>
      </c>
    </row>
    <row r="4224" spans="1:12" x14ac:dyDescent="0.2">
      <c r="A4224" s="1" t="s">
        <v>280</v>
      </c>
      <c r="B4224" s="2" t="s">
        <v>2011</v>
      </c>
      <c r="C4224" s="2" t="s">
        <v>24</v>
      </c>
      <c r="D4224" s="4">
        <v>14900000</v>
      </c>
      <c r="E4224" s="2" t="s">
        <v>1978</v>
      </c>
      <c r="F4224" s="2">
        <v>69.819999999999993</v>
      </c>
      <c r="G4224" s="2">
        <v>30.18</v>
      </c>
      <c r="H4224" s="2" t="s">
        <v>19</v>
      </c>
      <c r="I4224" s="2">
        <f t="shared" si="130"/>
        <v>1</v>
      </c>
      <c r="J4224" s="2" t="str">
        <f t="shared" si="131"/>
        <v/>
      </c>
      <c r="K4224" s="2">
        <v>2016</v>
      </c>
      <c r="L4224" s="2" t="s">
        <v>21</v>
      </c>
    </row>
    <row r="4225" spans="1:12" x14ac:dyDescent="0.2">
      <c r="A4225" s="1" t="s">
        <v>91</v>
      </c>
      <c r="B4225" s="2" t="s">
        <v>2148</v>
      </c>
      <c r="C4225" s="2" t="s">
        <v>24</v>
      </c>
      <c r="D4225" s="2">
        <v>70000000</v>
      </c>
      <c r="E4225" s="2" t="s">
        <v>3438</v>
      </c>
      <c r="F4225" s="2">
        <v>69.819999999999993</v>
      </c>
      <c r="G4225" s="2">
        <v>30.18</v>
      </c>
      <c r="H4225" s="2" t="s">
        <v>19</v>
      </c>
      <c r="I4225" s="2">
        <f t="shared" si="130"/>
        <v>1</v>
      </c>
      <c r="J4225" s="2" t="str">
        <f t="shared" si="131"/>
        <v/>
      </c>
      <c r="K4225" s="2">
        <v>2018</v>
      </c>
      <c r="L4225" s="2" t="s">
        <v>49</v>
      </c>
    </row>
    <row r="4226" spans="1:12" x14ac:dyDescent="0.2">
      <c r="A4226" s="1" t="s">
        <v>287</v>
      </c>
      <c r="B4226" s="2" t="s">
        <v>3957</v>
      </c>
      <c r="C4226" s="2" t="s">
        <v>24</v>
      </c>
      <c r="D4226" s="4">
        <v>13000000</v>
      </c>
      <c r="E4226" s="2" t="s">
        <v>3438</v>
      </c>
      <c r="F4226" s="2">
        <v>69.84</v>
      </c>
      <c r="G4226" s="2">
        <v>30.16</v>
      </c>
      <c r="H4226" s="2" t="s">
        <v>19</v>
      </c>
      <c r="I4226" s="2">
        <f t="shared" ref="I4226:I4289" si="132" xml:space="preserve"> IF(H4226="Pass", 1, "")</f>
        <v>1</v>
      </c>
      <c r="J4226" s="2" t="str">
        <f t="shared" ref="J4226:J4289" si="133" xml:space="preserve"> IF(H4226="Fail", 1, "")</f>
        <v/>
      </c>
      <c r="K4226" s="2">
        <v>2016</v>
      </c>
      <c r="L4226" s="2" t="s">
        <v>21</v>
      </c>
    </row>
    <row r="4227" spans="1:12" x14ac:dyDescent="0.2">
      <c r="A4227" s="1" t="s">
        <v>205</v>
      </c>
      <c r="B4227" s="2" t="s">
        <v>3734</v>
      </c>
      <c r="C4227" s="2" t="s">
        <v>24</v>
      </c>
      <c r="D4227" s="2">
        <v>50000000</v>
      </c>
      <c r="E4227" s="2" t="s">
        <v>3438</v>
      </c>
      <c r="F4227" s="2">
        <v>69.87</v>
      </c>
      <c r="G4227" s="2">
        <v>30.13</v>
      </c>
      <c r="H4227" s="2" t="s">
        <v>19</v>
      </c>
      <c r="I4227" s="2">
        <f t="shared" si="132"/>
        <v>1</v>
      </c>
      <c r="J4227" s="2" t="str">
        <f t="shared" si="133"/>
        <v/>
      </c>
      <c r="K4227" s="2">
        <v>2018</v>
      </c>
      <c r="L4227" s="2" t="s">
        <v>21</v>
      </c>
    </row>
    <row r="4228" spans="1:12" x14ac:dyDescent="0.2">
      <c r="A4228" s="1" t="s">
        <v>280</v>
      </c>
      <c r="B4228" s="2" t="s">
        <v>5291</v>
      </c>
      <c r="C4228" s="2" t="s">
        <v>15</v>
      </c>
      <c r="D4228" s="2" t="s">
        <v>5292</v>
      </c>
      <c r="E4228" s="2" t="s">
        <v>4991</v>
      </c>
      <c r="F4228" s="2">
        <v>69.87</v>
      </c>
      <c r="G4228" s="2">
        <v>30.13</v>
      </c>
      <c r="H4228" s="2" t="s">
        <v>19</v>
      </c>
      <c r="I4228" s="2">
        <f t="shared" si="132"/>
        <v>1</v>
      </c>
      <c r="J4228" s="2" t="str">
        <f t="shared" si="133"/>
        <v/>
      </c>
      <c r="K4228" s="2">
        <v>2013</v>
      </c>
      <c r="L4228" s="2" t="s">
        <v>36</v>
      </c>
    </row>
    <row r="4229" spans="1:12" x14ac:dyDescent="0.2">
      <c r="A4229" s="1" t="s">
        <v>13</v>
      </c>
      <c r="B4229" s="2" t="s">
        <v>3702</v>
      </c>
      <c r="C4229" s="2" t="s">
        <v>24</v>
      </c>
      <c r="D4229" s="2">
        <v>6500000</v>
      </c>
      <c r="E4229" s="2" t="s">
        <v>3438</v>
      </c>
      <c r="F4229" s="2">
        <v>69.87</v>
      </c>
      <c r="G4229" s="2">
        <v>30.13</v>
      </c>
      <c r="H4229" s="2" t="s">
        <v>19</v>
      </c>
      <c r="I4229" s="2">
        <f t="shared" si="132"/>
        <v>1</v>
      </c>
      <c r="J4229" s="2" t="str">
        <f t="shared" si="133"/>
        <v/>
      </c>
      <c r="K4229" s="2">
        <v>2018</v>
      </c>
      <c r="L4229" s="2" t="s">
        <v>21</v>
      </c>
    </row>
    <row r="4230" spans="1:12" x14ac:dyDescent="0.2">
      <c r="A4230" s="1" t="s">
        <v>69</v>
      </c>
      <c r="B4230" s="2" t="s">
        <v>4840</v>
      </c>
      <c r="C4230" s="2" t="s">
        <v>15</v>
      </c>
      <c r="D4230" s="2" t="s">
        <v>4841</v>
      </c>
      <c r="E4230" s="2" t="s">
        <v>4810</v>
      </c>
      <c r="F4230" s="2">
        <v>69.87</v>
      </c>
      <c r="G4230" s="2">
        <v>30.13</v>
      </c>
      <c r="H4230" s="2" t="s">
        <v>19</v>
      </c>
      <c r="I4230" s="2">
        <f t="shared" si="132"/>
        <v>1</v>
      </c>
      <c r="J4230" s="2" t="str">
        <f t="shared" si="133"/>
        <v/>
      </c>
      <c r="K4230" s="2">
        <v>2009</v>
      </c>
      <c r="L4230" s="2" t="s">
        <v>36</v>
      </c>
    </row>
    <row r="4231" spans="1:12" x14ac:dyDescent="0.2">
      <c r="A4231" s="1" t="s">
        <v>363</v>
      </c>
      <c r="B4231" s="2" t="s">
        <v>2508</v>
      </c>
      <c r="C4231" s="2" t="s">
        <v>15</v>
      </c>
      <c r="D4231" s="2" t="s">
        <v>2785</v>
      </c>
      <c r="E4231" s="2" t="s">
        <v>2175</v>
      </c>
      <c r="F4231" s="2">
        <v>69.88</v>
      </c>
      <c r="G4231" s="2">
        <v>30.12</v>
      </c>
      <c r="H4231" s="2" t="s">
        <v>19</v>
      </c>
      <c r="I4231" s="2">
        <f t="shared" si="132"/>
        <v>1</v>
      </c>
      <c r="J4231" s="2" t="str">
        <f t="shared" si="133"/>
        <v/>
      </c>
      <c r="K4231" s="2">
        <v>2016</v>
      </c>
      <c r="L4231" s="2" t="s">
        <v>21</v>
      </c>
    </row>
    <row r="4232" spans="1:12" x14ac:dyDescent="0.2">
      <c r="A4232" s="1" t="s">
        <v>13</v>
      </c>
      <c r="B4232" s="2" t="s">
        <v>4277</v>
      </c>
      <c r="C4232" s="2" t="s">
        <v>24</v>
      </c>
      <c r="D4232" s="4">
        <v>270000000</v>
      </c>
      <c r="E4232" s="2" t="s">
        <v>3438</v>
      </c>
      <c r="F4232" s="2">
        <v>69.900000000000006</v>
      </c>
      <c r="G4232" s="2">
        <v>30.1</v>
      </c>
      <c r="H4232" s="2" t="s">
        <v>19</v>
      </c>
      <c r="I4232" s="2">
        <f t="shared" si="132"/>
        <v>1</v>
      </c>
      <c r="J4232" s="2" t="str">
        <f t="shared" si="133"/>
        <v/>
      </c>
      <c r="K4232" s="2">
        <v>2011</v>
      </c>
      <c r="L4232" s="2" t="s">
        <v>36</v>
      </c>
    </row>
    <row r="4233" spans="1:12" x14ac:dyDescent="0.2">
      <c r="A4233" s="1" t="s">
        <v>13</v>
      </c>
      <c r="B4233" s="2" t="s">
        <v>3897</v>
      </c>
      <c r="C4233" s="2" t="s">
        <v>24</v>
      </c>
      <c r="D4233" s="4">
        <v>50000000</v>
      </c>
      <c r="E4233" s="2" t="s">
        <v>3438</v>
      </c>
      <c r="F4233" s="2">
        <v>69.900000000000006</v>
      </c>
      <c r="G4233" s="2">
        <v>30.1</v>
      </c>
      <c r="H4233" s="2" t="s">
        <v>19</v>
      </c>
      <c r="I4233" s="2">
        <f t="shared" si="132"/>
        <v>1</v>
      </c>
      <c r="J4233" s="2" t="str">
        <f t="shared" si="133"/>
        <v/>
      </c>
      <c r="K4233" s="2">
        <v>1998</v>
      </c>
      <c r="L4233" s="2" t="s">
        <v>49</v>
      </c>
    </row>
    <row r="4234" spans="1:12" x14ac:dyDescent="0.2">
      <c r="A4234" s="1" t="s">
        <v>13</v>
      </c>
      <c r="B4234" s="2" t="s">
        <v>3704</v>
      </c>
      <c r="C4234" s="2" t="s">
        <v>24</v>
      </c>
      <c r="D4234" s="4">
        <v>353000000</v>
      </c>
      <c r="E4234" s="2" t="s">
        <v>5690</v>
      </c>
      <c r="F4234" s="2">
        <v>69.900000000000006</v>
      </c>
      <c r="G4234" s="2">
        <v>30.1</v>
      </c>
      <c r="H4234" s="2" t="s">
        <v>19</v>
      </c>
      <c r="I4234" s="2">
        <f t="shared" si="132"/>
        <v>1</v>
      </c>
      <c r="J4234" s="2" t="str">
        <f t="shared" si="133"/>
        <v/>
      </c>
      <c r="K4234" s="2">
        <v>2008</v>
      </c>
      <c r="L4234" s="2" t="s">
        <v>21</v>
      </c>
    </row>
    <row r="4235" spans="1:12" x14ac:dyDescent="0.2">
      <c r="A4235" s="1" t="s">
        <v>521</v>
      </c>
      <c r="B4235" s="2" t="s">
        <v>4872</v>
      </c>
      <c r="C4235" s="2" t="s">
        <v>15</v>
      </c>
      <c r="D4235" s="2" t="s">
        <v>1086</v>
      </c>
      <c r="E4235" s="2" t="s">
        <v>4810</v>
      </c>
      <c r="F4235" s="2">
        <v>69.900000000000006</v>
      </c>
      <c r="G4235" s="2">
        <v>30.1</v>
      </c>
      <c r="H4235" s="2" t="s">
        <v>19</v>
      </c>
      <c r="I4235" s="2">
        <f t="shared" si="132"/>
        <v>1</v>
      </c>
      <c r="J4235" s="2" t="str">
        <f t="shared" si="133"/>
        <v/>
      </c>
      <c r="K4235" s="2">
        <v>2004</v>
      </c>
      <c r="L4235" s="2" t="s">
        <v>21</v>
      </c>
    </row>
    <row r="4236" spans="1:12" x14ac:dyDescent="0.2">
      <c r="A4236" s="1" t="s">
        <v>374</v>
      </c>
      <c r="B4236" s="2" t="s">
        <v>3978</v>
      </c>
      <c r="C4236" s="2" t="s">
        <v>24</v>
      </c>
      <c r="D4236" s="4">
        <v>40000000</v>
      </c>
      <c r="E4236" s="2" t="s">
        <v>3438</v>
      </c>
      <c r="F4236" s="2">
        <v>69.900000000000006</v>
      </c>
      <c r="G4236" s="2">
        <v>30.1</v>
      </c>
      <c r="H4236" s="2" t="s">
        <v>19</v>
      </c>
      <c r="I4236" s="2">
        <f t="shared" si="132"/>
        <v>1</v>
      </c>
      <c r="J4236" s="2" t="str">
        <f t="shared" si="133"/>
        <v/>
      </c>
      <c r="K4236" s="2">
        <v>2006</v>
      </c>
      <c r="L4236" s="2" t="s">
        <v>21</v>
      </c>
    </row>
    <row r="4237" spans="1:12" x14ac:dyDescent="0.2">
      <c r="A4237" s="1" t="s">
        <v>22</v>
      </c>
      <c r="B4237" s="2" t="s">
        <v>5722</v>
      </c>
      <c r="C4237" s="2" t="s">
        <v>24</v>
      </c>
      <c r="D4237" s="4">
        <v>139000000</v>
      </c>
      <c r="E4237" s="2" t="s">
        <v>5690</v>
      </c>
      <c r="F4237" s="2">
        <v>69.900000000000006</v>
      </c>
      <c r="G4237" s="2">
        <v>30.1</v>
      </c>
      <c r="H4237" s="2" t="s">
        <v>19</v>
      </c>
      <c r="I4237" s="2">
        <f t="shared" si="132"/>
        <v>1</v>
      </c>
      <c r="J4237" s="2" t="str">
        <f t="shared" si="133"/>
        <v/>
      </c>
      <c r="K4237" s="2">
        <v>2004</v>
      </c>
      <c r="L4237" s="2" t="s">
        <v>21</v>
      </c>
    </row>
    <row r="4238" spans="1:12" x14ac:dyDescent="0.2">
      <c r="A4238" s="1" t="s">
        <v>150</v>
      </c>
      <c r="B4238" s="2" t="s">
        <v>2089</v>
      </c>
      <c r="C4238" s="2" t="s">
        <v>15</v>
      </c>
      <c r="D4238" s="2" t="s">
        <v>2090</v>
      </c>
      <c r="E4238" s="2" t="s">
        <v>1978</v>
      </c>
      <c r="F4238" s="2">
        <v>69.900000000000006</v>
      </c>
      <c r="G4238" s="2">
        <v>30.1</v>
      </c>
      <c r="H4238" s="2" t="s">
        <v>19</v>
      </c>
      <c r="I4238" s="2">
        <f t="shared" si="132"/>
        <v>1</v>
      </c>
      <c r="J4238" s="2" t="str">
        <f t="shared" si="133"/>
        <v/>
      </c>
      <c r="K4238" s="2">
        <v>1996</v>
      </c>
      <c r="L4238" s="2" t="s">
        <v>21</v>
      </c>
    </row>
    <row r="4239" spans="1:12" x14ac:dyDescent="0.2">
      <c r="A4239" s="1" t="s">
        <v>296</v>
      </c>
      <c r="B4239" s="2" t="s">
        <v>675</v>
      </c>
      <c r="C4239" s="2" t="s">
        <v>15</v>
      </c>
      <c r="D4239" s="2" t="s">
        <v>3145</v>
      </c>
      <c r="E4239" s="2" t="s">
        <v>2175</v>
      </c>
      <c r="F4239" s="2">
        <v>69.900000000000006</v>
      </c>
      <c r="G4239" s="2">
        <v>30.1</v>
      </c>
      <c r="H4239" s="2" t="s">
        <v>19</v>
      </c>
      <c r="I4239" s="2">
        <f t="shared" si="132"/>
        <v>1</v>
      </c>
      <c r="J4239" s="2" t="str">
        <f t="shared" si="133"/>
        <v/>
      </c>
      <c r="K4239" s="2">
        <v>2001</v>
      </c>
      <c r="L4239" s="2" t="s">
        <v>36</v>
      </c>
    </row>
    <row r="4240" spans="1:12" x14ac:dyDescent="0.2">
      <c r="A4240" s="1" t="s">
        <v>79</v>
      </c>
      <c r="B4240" s="2" t="s">
        <v>5720</v>
      </c>
      <c r="C4240" s="2" t="s">
        <v>24</v>
      </c>
      <c r="D4240" s="4">
        <v>187000000</v>
      </c>
      <c r="E4240" s="2" t="s">
        <v>5690</v>
      </c>
      <c r="F4240" s="2">
        <v>69.900000000000006</v>
      </c>
      <c r="G4240" s="2">
        <v>30.1</v>
      </c>
      <c r="H4240" s="2" t="s">
        <v>19</v>
      </c>
      <c r="I4240" s="2">
        <f t="shared" si="132"/>
        <v>1</v>
      </c>
      <c r="J4240" s="2" t="str">
        <f t="shared" si="133"/>
        <v/>
      </c>
      <c r="K4240" s="2">
        <v>2000</v>
      </c>
      <c r="L4240" s="2" t="s">
        <v>21</v>
      </c>
    </row>
    <row r="4241" spans="1:12" x14ac:dyDescent="0.2">
      <c r="A4241" s="1" t="s">
        <v>293</v>
      </c>
      <c r="B4241" s="2" t="s">
        <v>1458</v>
      </c>
      <c r="C4241" s="2" t="s">
        <v>15</v>
      </c>
      <c r="D4241" s="2" t="s">
        <v>1459</v>
      </c>
      <c r="E4241" s="2" t="s">
        <v>1453</v>
      </c>
      <c r="F4241" s="2">
        <v>69.900000000000006</v>
      </c>
      <c r="G4241" s="2">
        <v>30.1</v>
      </c>
      <c r="H4241" s="2" t="s">
        <v>19</v>
      </c>
      <c r="I4241" s="2">
        <f t="shared" si="132"/>
        <v>1</v>
      </c>
      <c r="J4241" s="2" t="str">
        <f t="shared" si="133"/>
        <v/>
      </c>
      <c r="K4241" s="2">
        <v>2003</v>
      </c>
      <c r="L4241" s="2" t="s">
        <v>36</v>
      </c>
    </row>
    <row r="4242" spans="1:12" x14ac:dyDescent="0.2">
      <c r="A4242" s="1" t="s">
        <v>91</v>
      </c>
      <c r="B4242" s="2" t="s">
        <v>2150</v>
      </c>
      <c r="C4242" s="2" t="s">
        <v>15</v>
      </c>
      <c r="D4242" s="2" t="s">
        <v>4665</v>
      </c>
      <c r="E4242" s="2" t="s">
        <v>3438</v>
      </c>
      <c r="F4242" s="2">
        <v>69.900000000000006</v>
      </c>
      <c r="G4242" s="2">
        <v>30.1</v>
      </c>
      <c r="H4242" s="2" t="s">
        <v>19</v>
      </c>
      <c r="I4242" s="2">
        <f t="shared" si="132"/>
        <v>1</v>
      </c>
      <c r="J4242" s="2" t="str">
        <f t="shared" si="133"/>
        <v/>
      </c>
      <c r="K4242" s="2">
        <v>2003</v>
      </c>
      <c r="L4242" s="2" t="s">
        <v>36</v>
      </c>
    </row>
    <row r="4243" spans="1:12" x14ac:dyDescent="0.2">
      <c r="A4243" s="1" t="s">
        <v>269</v>
      </c>
      <c r="B4243" s="2" t="s">
        <v>4232</v>
      </c>
      <c r="C4243" s="2" t="s">
        <v>15</v>
      </c>
      <c r="D4243" s="2" t="s">
        <v>4233</v>
      </c>
      <c r="E4243" s="2" t="s">
        <v>3438</v>
      </c>
      <c r="F4243" s="2">
        <v>69.900000000000006</v>
      </c>
      <c r="G4243" s="2">
        <v>30.1</v>
      </c>
      <c r="H4243" s="2" t="s">
        <v>19</v>
      </c>
      <c r="I4243" s="2">
        <f t="shared" si="132"/>
        <v>1</v>
      </c>
      <c r="J4243" s="2" t="str">
        <f t="shared" si="133"/>
        <v/>
      </c>
      <c r="K4243" s="2">
        <v>2012</v>
      </c>
      <c r="L4243" s="2" t="s">
        <v>21</v>
      </c>
    </row>
    <row r="4244" spans="1:12" x14ac:dyDescent="0.2">
      <c r="A4244" s="1" t="s">
        <v>52</v>
      </c>
      <c r="B4244" s="2" t="s">
        <v>3468</v>
      </c>
      <c r="C4244" s="2" t="s">
        <v>24</v>
      </c>
      <c r="D4244" s="4">
        <v>50000000</v>
      </c>
      <c r="E4244" s="2" t="s">
        <v>3438</v>
      </c>
      <c r="F4244" s="2">
        <v>69.900000000000006</v>
      </c>
      <c r="G4244" s="2">
        <v>30.1</v>
      </c>
      <c r="H4244" s="2" t="s">
        <v>19</v>
      </c>
      <c r="I4244" s="2">
        <f t="shared" si="132"/>
        <v>1</v>
      </c>
      <c r="J4244" s="2" t="str">
        <f t="shared" si="133"/>
        <v/>
      </c>
      <c r="K4244" s="2">
        <v>2010</v>
      </c>
      <c r="L4244" s="2" t="s">
        <v>21</v>
      </c>
    </row>
    <row r="4245" spans="1:12" x14ac:dyDescent="0.2">
      <c r="A4245" s="1" t="s">
        <v>52</v>
      </c>
      <c r="B4245" s="2" t="s">
        <v>3637</v>
      </c>
      <c r="C4245" s="2" t="s">
        <v>15</v>
      </c>
      <c r="D4245" s="2" t="s">
        <v>4638</v>
      </c>
      <c r="E4245" s="2" t="s">
        <v>3438</v>
      </c>
      <c r="F4245" s="2">
        <v>69.900000000000006</v>
      </c>
      <c r="G4245" s="2">
        <v>30.1</v>
      </c>
      <c r="H4245" s="2" t="s">
        <v>19</v>
      </c>
      <c r="I4245" s="2">
        <f t="shared" si="132"/>
        <v>1</v>
      </c>
      <c r="J4245" s="2" t="str">
        <f t="shared" si="133"/>
        <v/>
      </c>
      <c r="K4245" s="2">
        <v>2004</v>
      </c>
      <c r="L4245" s="2" t="s">
        <v>49</v>
      </c>
    </row>
    <row r="4246" spans="1:12" x14ac:dyDescent="0.2">
      <c r="A4246" s="1" t="s">
        <v>52</v>
      </c>
      <c r="B4246" s="2" t="s">
        <v>3536</v>
      </c>
      <c r="C4246" s="2" t="s">
        <v>24</v>
      </c>
      <c r="D4246" s="4">
        <v>298000000</v>
      </c>
      <c r="E4246" s="2" t="s">
        <v>3438</v>
      </c>
      <c r="F4246" s="2">
        <v>69.900000000000006</v>
      </c>
      <c r="G4246" s="2">
        <v>30.1</v>
      </c>
      <c r="H4246" s="2" t="s">
        <v>19</v>
      </c>
      <c r="I4246" s="2">
        <f t="shared" si="132"/>
        <v>1</v>
      </c>
      <c r="J4246" s="2" t="str">
        <f t="shared" si="133"/>
        <v/>
      </c>
      <c r="K4246" s="2">
        <v>2002</v>
      </c>
      <c r="L4246" s="2" t="s">
        <v>49</v>
      </c>
    </row>
    <row r="4247" spans="1:12" x14ac:dyDescent="0.2">
      <c r="A4247" s="1" t="s">
        <v>108</v>
      </c>
      <c r="B4247" s="2" t="s">
        <v>5373</v>
      </c>
      <c r="C4247" s="2" t="s">
        <v>15</v>
      </c>
      <c r="D4247" s="2" t="s">
        <v>5374</v>
      </c>
      <c r="E4247" s="2" t="s">
        <v>4991</v>
      </c>
      <c r="F4247" s="2">
        <v>69.900000000000006</v>
      </c>
      <c r="G4247" s="2">
        <v>30.1</v>
      </c>
      <c r="H4247" s="2" t="s">
        <v>19</v>
      </c>
      <c r="I4247" s="2">
        <f t="shared" si="132"/>
        <v>1</v>
      </c>
      <c r="J4247" s="2" t="str">
        <f t="shared" si="133"/>
        <v/>
      </c>
      <c r="K4247" s="2">
        <v>2010</v>
      </c>
      <c r="L4247" s="2" t="s">
        <v>49</v>
      </c>
    </row>
    <row r="4248" spans="1:12" x14ac:dyDescent="0.2">
      <c r="A4248" s="1" t="s">
        <v>220</v>
      </c>
      <c r="B4248" s="2" t="s">
        <v>4718</v>
      </c>
      <c r="C4248" s="2" t="s">
        <v>24</v>
      </c>
      <c r="D4248" s="4">
        <v>17000000</v>
      </c>
      <c r="E4248" s="2" t="s">
        <v>3438</v>
      </c>
      <c r="F4248" s="2">
        <v>69.900000000000006</v>
      </c>
      <c r="G4248" s="2">
        <v>30.1</v>
      </c>
      <c r="H4248" s="2" t="s">
        <v>19</v>
      </c>
      <c r="I4248" s="2">
        <f t="shared" si="132"/>
        <v>1</v>
      </c>
      <c r="J4248" s="2" t="str">
        <f t="shared" si="133"/>
        <v/>
      </c>
      <c r="K4248" s="2">
        <v>2001</v>
      </c>
      <c r="L4248" s="2" t="s">
        <v>36</v>
      </c>
    </row>
    <row r="4249" spans="1:12" x14ac:dyDescent="0.2">
      <c r="A4249" s="1" t="s">
        <v>60</v>
      </c>
      <c r="B4249" s="2" t="s">
        <v>4030</v>
      </c>
      <c r="C4249" s="2" t="s">
        <v>24</v>
      </c>
      <c r="D4249" s="4">
        <v>19000000</v>
      </c>
      <c r="E4249" s="2" t="s">
        <v>3438</v>
      </c>
      <c r="F4249" s="2">
        <v>69.91</v>
      </c>
      <c r="G4249" s="2">
        <v>30.09</v>
      </c>
      <c r="H4249" s="2" t="s">
        <v>19</v>
      </c>
      <c r="I4249" s="2">
        <f t="shared" si="132"/>
        <v>1</v>
      </c>
      <c r="J4249" s="2" t="str">
        <f t="shared" si="133"/>
        <v/>
      </c>
      <c r="K4249" s="2">
        <v>2016</v>
      </c>
      <c r="L4249" s="2" t="s">
        <v>49</v>
      </c>
    </row>
    <row r="4250" spans="1:12" x14ac:dyDescent="0.2">
      <c r="A4250" s="1" t="s">
        <v>60</v>
      </c>
      <c r="B4250" s="2" t="s">
        <v>1288</v>
      </c>
      <c r="C4250" s="2" t="s">
        <v>24</v>
      </c>
      <c r="D4250" s="4">
        <v>50000000</v>
      </c>
      <c r="E4250" s="2" t="s">
        <v>4917</v>
      </c>
      <c r="F4250" s="2">
        <v>69.91</v>
      </c>
      <c r="G4250" s="2">
        <v>30.09</v>
      </c>
      <c r="H4250" s="2" t="s">
        <v>19</v>
      </c>
      <c r="I4250" s="2">
        <f t="shared" si="132"/>
        <v>1</v>
      </c>
      <c r="J4250" s="2" t="str">
        <f t="shared" si="133"/>
        <v/>
      </c>
      <c r="K4250" s="2">
        <v>2009</v>
      </c>
      <c r="L4250" s="2" t="s">
        <v>36</v>
      </c>
    </row>
    <row r="4251" spans="1:12" x14ac:dyDescent="0.2">
      <c r="A4251" s="1" t="s">
        <v>66</v>
      </c>
      <c r="B4251" s="2" t="s">
        <v>1462</v>
      </c>
      <c r="C4251" s="2" t="s">
        <v>15</v>
      </c>
      <c r="D4251" s="2" t="s">
        <v>2970</v>
      </c>
      <c r="E4251" s="2" t="s">
        <v>2175</v>
      </c>
      <c r="F4251" s="2">
        <v>69.92</v>
      </c>
      <c r="G4251" s="2">
        <v>30.08</v>
      </c>
      <c r="H4251" s="2" t="s">
        <v>19</v>
      </c>
      <c r="I4251" s="2">
        <f t="shared" si="132"/>
        <v>1</v>
      </c>
      <c r="J4251" s="2" t="str">
        <f t="shared" si="133"/>
        <v/>
      </c>
      <c r="K4251" s="2">
        <v>2013</v>
      </c>
      <c r="L4251" s="2" t="s">
        <v>36</v>
      </c>
    </row>
    <row r="4252" spans="1:12" x14ac:dyDescent="0.2">
      <c r="A4252" s="1" t="s">
        <v>13</v>
      </c>
      <c r="B4252" s="2" t="s">
        <v>3475</v>
      </c>
      <c r="C4252" s="2" t="s">
        <v>24</v>
      </c>
      <c r="D4252" s="2">
        <v>50000000</v>
      </c>
      <c r="E4252" s="2" t="s">
        <v>3438</v>
      </c>
      <c r="F4252" s="2">
        <v>69.94</v>
      </c>
      <c r="G4252" s="2">
        <v>30.06</v>
      </c>
      <c r="H4252" s="2" t="s">
        <v>19</v>
      </c>
      <c r="I4252" s="2">
        <f t="shared" si="132"/>
        <v>1</v>
      </c>
      <c r="J4252" s="2" t="str">
        <f t="shared" si="133"/>
        <v/>
      </c>
      <c r="K4252" s="2">
        <v>2020</v>
      </c>
      <c r="L4252" s="2" t="s">
        <v>21</v>
      </c>
    </row>
    <row r="4253" spans="1:12" x14ac:dyDescent="0.2">
      <c r="A4253" s="1" t="s">
        <v>111</v>
      </c>
      <c r="B4253" s="2" t="s">
        <v>3871</v>
      </c>
      <c r="C4253" s="2" t="s">
        <v>24</v>
      </c>
      <c r="D4253" s="4">
        <v>142500000</v>
      </c>
      <c r="E4253" s="2" t="s">
        <v>3438</v>
      </c>
      <c r="F4253" s="2">
        <v>69.94</v>
      </c>
      <c r="G4253" s="2">
        <v>30.06</v>
      </c>
      <c r="H4253" s="2" t="s">
        <v>19</v>
      </c>
      <c r="I4253" s="2">
        <f t="shared" si="132"/>
        <v>1</v>
      </c>
      <c r="J4253" s="2" t="str">
        <f t="shared" si="133"/>
        <v/>
      </c>
      <c r="K4253" s="2">
        <v>2016</v>
      </c>
      <c r="L4253" s="2" t="s">
        <v>21</v>
      </c>
    </row>
    <row r="4254" spans="1:12" x14ac:dyDescent="0.2">
      <c r="A4254" s="1" t="s">
        <v>242</v>
      </c>
      <c r="B4254" s="2" t="s">
        <v>646</v>
      </c>
      <c r="C4254" s="2" t="s">
        <v>15</v>
      </c>
      <c r="D4254" s="2" t="s">
        <v>5241</v>
      </c>
      <c r="E4254" s="2" t="s">
        <v>4991</v>
      </c>
      <c r="F4254" s="2">
        <v>69.97</v>
      </c>
      <c r="G4254" s="2">
        <v>30.03</v>
      </c>
      <c r="H4254" s="2" t="s">
        <v>19</v>
      </c>
      <c r="I4254" s="2">
        <f t="shared" si="132"/>
        <v>1</v>
      </c>
      <c r="J4254" s="2" t="str">
        <f t="shared" si="133"/>
        <v/>
      </c>
      <c r="K4254" s="2">
        <v>2016</v>
      </c>
      <c r="L4254" s="2" t="s">
        <v>49</v>
      </c>
    </row>
    <row r="4255" spans="1:12" x14ac:dyDescent="0.2">
      <c r="A4255" s="1" t="s">
        <v>242</v>
      </c>
      <c r="B4255" s="2" t="s">
        <v>829</v>
      </c>
      <c r="C4255" s="2" t="s">
        <v>15</v>
      </c>
      <c r="D4255" s="2" t="s">
        <v>3250</v>
      </c>
      <c r="E4255" s="2" t="s">
        <v>2175</v>
      </c>
      <c r="F4255" s="2">
        <v>70</v>
      </c>
      <c r="G4255" s="2">
        <v>30</v>
      </c>
      <c r="H4255" s="2" t="s">
        <v>19</v>
      </c>
      <c r="I4255" s="2">
        <f t="shared" si="132"/>
        <v>1</v>
      </c>
      <c r="J4255" s="2" t="str">
        <f t="shared" si="133"/>
        <v/>
      </c>
      <c r="K4255" s="2">
        <v>1988</v>
      </c>
      <c r="L4255" s="2" t="s">
        <v>21</v>
      </c>
    </row>
    <row r="4256" spans="1:12" x14ac:dyDescent="0.2">
      <c r="A4256" s="1" t="s">
        <v>280</v>
      </c>
      <c r="B4256" s="2" t="s">
        <v>1340</v>
      </c>
      <c r="C4256" s="2" t="s">
        <v>15</v>
      </c>
      <c r="D4256" s="2" t="s">
        <v>1716</v>
      </c>
      <c r="E4256" s="2" t="s">
        <v>1692</v>
      </c>
      <c r="F4256" s="2">
        <v>70</v>
      </c>
      <c r="G4256" s="2">
        <v>30</v>
      </c>
      <c r="H4256" s="2" t="s">
        <v>19</v>
      </c>
      <c r="I4256" s="2">
        <f t="shared" si="132"/>
        <v>1</v>
      </c>
      <c r="J4256" s="2" t="str">
        <f t="shared" si="133"/>
        <v/>
      </c>
      <c r="K4256" s="2">
        <v>2017</v>
      </c>
      <c r="L4256" s="2" t="s">
        <v>36</v>
      </c>
    </row>
    <row r="4257" spans="1:12" x14ac:dyDescent="0.2">
      <c r="A4257" s="1" t="s">
        <v>280</v>
      </c>
      <c r="B4257" s="2" t="s">
        <v>3920</v>
      </c>
      <c r="C4257" s="2" t="s">
        <v>24</v>
      </c>
      <c r="D4257" s="4">
        <v>30800000</v>
      </c>
      <c r="E4257" s="2" t="s">
        <v>3438</v>
      </c>
      <c r="F4257" s="2">
        <v>70</v>
      </c>
      <c r="G4257" s="2">
        <v>30</v>
      </c>
      <c r="H4257" s="2" t="s">
        <v>19</v>
      </c>
      <c r="I4257" s="2">
        <f t="shared" si="132"/>
        <v>1</v>
      </c>
      <c r="J4257" s="2" t="str">
        <f t="shared" si="133"/>
        <v/>
      </c>
      <c r="K4257" s="2">
        <v>2016</v>
      </c>
      <c r="L4257" s="2" t="s">
        <v>21</v>
      </c>
    </row>
    <row r="4258" spans="1:12" x14ac:dyDescent="0.2">
      <c r="A4258" s="1" t="s">
        <v>13</v>
      </c>
      <c r="B4258" s="2" t="s">
        <v>746</v>
      </c>
      <c r="C4258" s="2" t="s">
        <v>24</v>
      </c>
      <c r="D4258" s="4">
        <v>4500000</v>
      </c>
      <c r="E4258" s="2" t="s">
        <v>1811</v>
      </c>
      <c r="F4258" s="2">
        <v>70</v>
      </c>
      <c r="G4258" s="2">
        <v>30</v>
      </c>
      <c r="H4258" s="2" t="s">
        <v>19</v>
      </c>
      <c r="I4258" s="2">
        <f t="shared" si="132"/>
        <v>1</v>
      </c>
      <c r="J4258" s="2" t="str">
        <f t="shared" si="133"/>
        <v/>
      </c>
      <c r="K4258" s="2">
        <v>1988</v>
      </c>
      <c r="L4258" s="2" t="s">
        <v>21</v>
      </c>
    </row>
    <row r="4259" spans="1:12" x14ac:dyDescent="0.2">
      <c r="A4259" s="1" t="s">
        <v>13</v>
      </c>
      <c r="B4259" s="2" t="s">
        <v>1910</v>
      </c>
      <c r="C4259" s="2" t="s">
        <v>15</v>
      </c>
      <c r="D4259" s="2" t="s">
        <v>3242</v>
      </c>
      <c r="E4259" s="2" t="s">
        <v>2175</v>
      </c>
      <c r="F4259" s="2">
        <v>70</v>
      </c>
      <c r="G4259" s="2">
        <v>30</v>
      </c>
      <c r="H4259" s="2" t="s">
        <v>19</v>
      </c>
      <c r="I4259" s="2">
        <f t="shared" si="132"/>
        <v>1</v>
      </c>
      <c r="J4259" s="2" t="str">
        <f t="shared" si="133"/>
        <v/>
      </c>
      <c r="K4259" s="2">
        <v>1988</v>
      </c>
      <c r="L4259" s="2" t="s">
        <v>21</v>
      </c>
    </row>
    <row r="4260" spans="1:12" x14ac:dyDescent="0.2">
      <c r="A4260" s="1" t="s">
        <v>13</v>
      </c>
      <c r="B4260" s="2" t="s">
        <v>5715</v>
      </c>
      <c r="C4260" s="2" t="s">
        <v>24</v>
      </c>
      <c r="D4260" s="4">
        <v>160000000</v>
      </c>
      <c r="E4260" s="2" t="s">
        <v>5690</v>
      </c>
      <c r="F4260" s="2">
        <v>70</v>
      </c>
      <c r="G4260" s="2">
        <v>30</v>
      </c>
      <c r="H4260" s="2" t="s">
        <v>19</v>
      </c>
      <c r="I4260" s="2">
        <f t="shared" si="132"/>
        <v>1</v>
      </c>
      <c r="J4260" s="2" t="str">
        <f t="shared" si="133"/>
        <v/>
      </c>
      <c r="K4260" s="2">
        <v>2002</v>
      </c>
      <c r="L4260" s="2" t="s">
        <v>49</v>
      </c>
    </row>
    <row r="4261" spans="1:12" x14ac:dyDescent="0.2">
      <c r="A4261" s="1" t="s">
        <v>79</v>
      </c>
      <c r="B4261" s="2" t="s">
        <v>925</v>
      </c>
      <c r="C4261" s="2" t="s">
        <v>15</v>
      </c>
      <c r="D4261" s="2" t="s">
        <v>3344</v>
      </c>
      <c r="E4261" s="2" t="s">
        <v>3315</v>
      </c>
      <c r="F4261" s="2">
        <v>70</v>
      </c>
      <c r="G4261" s="2">
        <v>30</v>
      </c>
      <c r="H4261" s="2" t="s">
        <v>19</v>
      </c>
      <c r="I4261" s="2">
        <f t="shared" si="132"/>
        <v>1</v>
      </c>
      <c r="J4261" s="2" t="str">
        <f t="shared" si="133"/>
        <v/>
      </c>
      <c r="K4261" s="2">
        <v>2008</v>
      </c>
      <c r="L4261" s="2" t="s">
        <v>21</v>
      </c>
    </row>
    <row r="4262" spans="1:12" x14ac:dyDescent="0.2">
      <c r="A4262" s="1" t="s">
        <v>83</v>
      </c>
      <c r="B4262" s="2" t="s">
        <v>84</v>
      </c>
      <c r="C4262" s="2" t="s">
        <v>15</v>
      </c>
      <c r="D4262" s="2" t="s">
        <v>4319</v>
      </c>
      <c r="E4262" s="2" t="s">
        <v>3438</v>
      </c>
      <c r="F4262" s="2">
        <v>70</v>
      </c>
      <c r="G4262" s="2">
        <v>30</v>
      </c>
      <c r="H4262" s="2" t="s">
        <v>19</v>
      </c>
      <c r="I4262" s="2">
        <f t="shared" si="132"/>
        <v>1</v>
      </c>
      <c r="J4262" s="2" t="str">
        <f t="shared" si="133"/>
        <v/>
      </c>
      <c r="K4262" s="2">
        <v>2010</v>
      </c>
      <c r="L4262" s="2" t="s">
        <v>49</v>
      </c>
    </row>
    <row r="4263" spans="1:12" x14ac:dyDescent="0.2">
      <c r="A4263" s="1" t="s">
        <v>293</v>
      </c>
      <c r="B4263" s="2" t="s">
        <v>1059</v>
      </c>
      <c r="C4263" s="2" t="s">
        <v>42</v>
      </c>
      <c r="D4263" s="2" t="s">
        <v>1743</v>
      </c>
      <c r="E4263" s="2" t="s">
        <v>1692</v>
      </c>
      <c r="F4263" s="2">
        <v>70</v>
      </c>
      <c r="G4263" s="2">
        <v>30</v>
      </c>
      <c r="H4263" s="2" t="s">
        <v>19</v>
      </c>
      <c r="I4263" s="2">
        <f t="shared" si="132"/>
        <v>1</v>
      </c>
      <c r="J4263" s="2" t="str">
        <f t="shared" si="133"/>
        <v/>
      </c>
      <c r="K4263" s="2">
        <v>2006</v>
      </c>
      <c r="L4263" s="2" t="s">
        <v>21</v>
      </c>
    </row>
    <row r="4264" spans="1:12" x14ac:dyDescent="0.2">
      <c r="A4264" s="1" t="s">
        <v>269</v>
      </c>
      <c r="B4264" s="2" t="s">
        <v>4232</v>
      </c>
      <c r="C4264" s="2" t="s">
        <v>24</v>
      </c>
      <c r="D4264" s="4">
        <v>75000000</v>
      </c>
      <c r="E4264" s="2" t="s">
        <v>3438</v>
      </c>
      <c r="F4264" s="2">
        <v>70</v>
      </c>
      <c r="G4264" s="2">
        <v>30</v>
      </c>
      <c r="H4264" s="2" t="s">
        <v>19</v>
      </c>
      <c r="I4264" s="2">
        <f t="shared" si="132"/>
        <v>1</v>
      </c>
      <c r="J4264" s="2" t="str">
        <f t="shared" si="133"/>
        <v/>
      </c>
      <c r="K4264" s="2">
        <v>2010</v>
      </c>
      <c r="L4264" s="2" t="s">
        <v>21</v>
      </c>
    </row>
    <row r="4265" spans="1:12" x14ac:dyDescent="0.2">
      <c r="A4265" s="1" t="s">
        <v>180</v>
      </c>
      <c r="B4265" s="2" t="s">
        <v>1676</v>
      </c>
      <c r="C4265" s="2" t="s">
        <v>15</v>
      </c>
      <c r="D4265" s="2" t="s">
        <v>3242</v>
      </c>
      <c r="E4265" s="2" t="s">
        <v>2175</v>
      </c>
      <c r="F4265" s="2">
        <v>70</v>
      </c>
      <c r="G4265" s="2">
        <v>30</v>
      </c>
      <c r="H4265" s="2" t="s">
        <v>19</v>
      </c>
      <c r="I4265" s="2">
        <f t="shared" si="132"/>
        <v>1</v>
      </c>
      <c r="J4265" s="2" t="str">
        <f t="shared" si="133"/>
        <v/>
      </c>
      <c r="K4265" s="2">
        <v>1988</v>
      </c>
      <c r="L4265" s="2" t="s">
        <v>21</v>
      </c>
    </row>
    <row r="4266" spans="1:12" x14ac:dyDescent="0.2">
      <c r="A4266" s="1" t="s">
        <v>108</v>
      </c>
      <c r="B4266" s="2" t="s">
        <v>3832</v>
      </c>
      <c r="C4266" s="2" t="s">
        <v>15</v>
      </c>
      <c r="D4266" s="2" t="s">
        <v>4635</v>
      </c>
      <c r="E4266" s="2" t="s">
        <v>3438</v>
      </c>
      <c r="F4266" s="2">
        <v>70</v>
      </c>
      <c r="G4266" s="2">
        <v>30</v>
      </c>
      <c r="H4266" s="2" t="s">
        <v>19</v>
      </c>
      <c r="I4266" s="2">
        <f t="shared" si="132"/>
        <v>1</v>
      </c>
      <c r="J4266" s="2" t="str">
        <f t="shared" si="133"/>
        <v/>
      </c>
      <c r="K4266" s="2">
        <v>2004</v>
      </c>
      <c r="L4266" s="2" t="s">
        <v>49</v>
      </c>
    </row>
    <row r="4267" spans="1:12" x14ac:dyDescent="0.2">
      <c r="A4267" s="1" t="s">
        <v>108</v>
      </c>
      <c r="B4267" s="2" t="s">
        <v>4109</v>
      </c>
      <c r="C4267" s="2" t="s">
        <v>24</v>
      </c>
      <c r="D4267" s="4">
        <v>19000000</v>
      </c>
      <c r="E4267" s="2" t="s">
        <v>3438</v>
      </c>
      <c r="F4267" s="2">
        <v>70</v>
      </c>
      <c r="G4267" s="2">
        <v>30</v>
      </c>
      <c r="H4267" s="2" t="s">
        <v>19</v>
      </c>
      <c r="I4267" s="2">
        <f t="shared" si="132"/>
        <v>1</v>
      </c>
      <c r="J4267" s="2" t="str">
        <f t="shared" si="133"/>
        <v/>
      </c>
      <c r="K4267" s="2">
        <v>2002</v>
      </c>
      <c r="L4267" s="2" t="s">
        <v>49</v>
      </c>
    </row>
    <row r="4268" spans="1:12" x14ac:dyDescent="0.2">
      <c r="A4268" s="1" t="s">
        <v>108</v>
      </c>
      <c r="B4268" s="2" t="s">
        <v>465</v>
      </c>
      <c r="C4268" s="2" t="s">
        <v>42</v>
      </c>
      <c r="D4268" s="2" t="s">
        <v>5470</v>
      </c>
      <c r="E4268" s="2" t="s">
        <v>4991</v>
      </c>
      <c r="F4268" s="2">
        <v>70</v>
      </c>
      <c r="G4268" s="2">
        <v>30</v>
      </c>
      <c r="H4268" s="2" t="s">
        <v>19</v>
      </c>
      <c r="I4268" s="2">
        <f t="shared" si="132"/>
        <v>1</v>
      </c>
      <c r="J4268" s="2" t="str">
        <f t="shared" si="133"/>
        <v/>
      </c>
      <c r="K4268" s="2">
        <v>2004</v>
      </c>
      <c r="L4268" s="2" t="s">
        <v>21</v>
      </c>
    </row>
    <row r="4269" spans="1:12" x14ac:dyDescent="0.2">
      <c r="A4269" s="1" t="s">
        <v>52</v>
      </c>
      <c r="B4269" s="2" t="s">
        <v>2143</v>
      </c>
      <c r="C4269" s="2" t="s">
        <v>15</v>
      </c>
      <c r="D4269" s="2" t="s">
        <v>4358</v>
      </c>
      <c r="E4269" s="2" t="s">
        <v>3438</v>
      </c>
      <c r="F4269" s="2">
        <v>70.010000000000005</v>
      </c>
      <c r="G4269" s="2">
        <v>29.99</v>
      </c>
      <c r="H4269" s="2" t="s">
        <v>19</v>
      </c>
      <c r="I4269" s="2">
        <f t="shared" si="132"/>
        <v>1</v>
      </c>
      <c r="J4269" s="2" t="str">
        <f t="shared" si="133"/>
        <v/>
      </c>
      <c r="K4269" s="2">
        <v>2009</v>
      </c>
      <c r="L4269" s="2" t="s">
        <v>36</v>
      </c>
    </row>
    <row r="4270" spans="1:12" x14ac:dyDescent="0.2">
      <c r="A4270" s="1" t="s">
        <v>280</v>
      </c>
      <c r="B4270" s="2" t="s">
        <v>3994</v>
      </c>
      <c r="C4270" s="2" t="s">
        <v>24</v>
      </c>
      <c r="D4270" s="4">
        <v>6000000</v>
      </c>
      <c r="E4270" s="2" t="s">
        <v>3438</v>
      </c>
      <c r="F4270" s="2">
        <v>70.02</v>
      </c>
      <c r="G4270" s="2">
        <v>29.98</v>
      </c>
      <c r="H4270" s="2" t="s">
        <v>19</v>
      </c>
      <c r="I4270" s="2">
        <f t="shared" si="132"/>
        <v>1</v>
      </c>
      <c r="J4270" s="2" t="str">
        <f t="shared" si="133"/>
        <v/>
      </c>
      <c r="K4270" s="2">
        <v>2016</v>
      </c>
      <c r="L4270" s="2" t="s">
        <v>21</v>
      </c>
    </row>
    <row r="4271" spans="1:12" x14ac:dyDescent="0.2">
      <c r="A4271" s="1" t="s">
        <v>242</v>
      </c>
      <c r="B4271" s="2" t="s">
        <v>714</v>
      </c>
      <c r="C4271" s="2" t="s">
        <v>15</v>
      </c>
      <c r="D4271" s="2" t="s">
        <v>2503</v>
      </c>
      <c r="E4271" s="2" t="s">
        <v>2175</v>
      </c>
      <c r="F4271" s="2">
        <v>70.040000000000006</v>
      </c>
      <c r="G4271" s="2">
        <v>29.96</v>
      </c>
      <c r="H4271" s="2" t="s">
        <v>19</v>
      </c>
      <c r="I4271" s="2">
        <f t="shared" si="132"/>
        <v>1</v>
      </c>
      <c r="J4271" s="2" t="str">
        <f t="shared" si="133"/>
        <v/>
      </c>
      <c r="K4271" s="2">
        <v>2018</v>
      </c>
      <c r="L4271" s="2" t="s">
        <v>21</v>
      </c>
    </row>
    <row r="4272" spans="1:12" x14ac:dyDescent="0.2">
      <c r="A4272" s="1" t="s">
        <v>52</v>
      </c>
      <c r="B4272" s="2" t="s">
        <v>2143</v>
      </c>
      <c r="C4272" s="2" t="s">
        <v>15</v>
      </c>
      <c r="D4272" s="2" t="s">
        <v>2144</v>
      </c>
      <c r="E4272" s="2" t="s">
        <v>2120</v>
      </c>
      <c r="F4272" s="2">
        <v>70.33</v>
      </c>
      <c r="G4272" s="2">
        <v>29.94</v>
      </c>
      <c r="H4272" s="2" t="s">
        <v>19</v>
      </c>
      <c r="I4272" s="2">
        <f t="shared" si="132"/>
        <v>1</v>
      </c>
      <c r="J4272" s="2" t="str">
        <f t="shared" si="133"/>
        <v/>
      </c>
      <c r="K4272" s="2">
        <v>2011</v>
      </c>
      <c r="L4272" s="2" t="s">
        <v>36</v>
      </c>
    </row>
    <row r="4273" spans="1:12" x14ac:dyDescent="0.2">
      <c r="A4273" s="1" t="s">
        <v>66</v>
      </c>
      <c r="B4273" s="2" t="s">
        <v>4143</v>
      </c>
      <c r="C4273" s="2" t="s">
        <v>24</v>
      </c>
      <c r="D4273" s="4">
        <v>19000000</v>
      </c>
      <c r="E4273" s="2" t="s">
        <v>3438</v>
      </c>
      <c r="F4273" s="2">
        <v>70.069999999999993</v>
      </c>
      <c r="G4273" s="2">
        <v>29.93</v>
      </c>
      <c r="H4273" s="2" t="s">
        <v>19</v>
      </c>
      <c r="I4273" s="2">
        <f t="shared" si="132"/>
        <v>1</v>
      </c>
      <c r="J4273" s="2" t="str">
        <f t="shared" si="133"/>
        <v/>
      </c>
      <c r="K4273" s="2">
        <v>2014</v>
      </c>
      <c r="L4273" s="2" t="s">
        <v>49</v>
      </c>
    </row>
    <row r="4274" spans="1:12" x14ac:dyDescent="0.2">
      <c r="A4274" s="1" t="s">
        <v>13</v>
      </c>
      <c r="B4274" s="2" t="s">
        <v>2061</v>
      </c>
      <c r="C4274" s="2" t="s">
        <v>15</v>
      </c>
      <c r="D4274" s="2" t="s">
        <v>2626</v>
      </c>
      <c r="E4274" s="2" t="s">
        <v>2175</v>
      </c>
      <c r="F4274" s="2">
        <v>70.09</v>
      </c>
      <c r="G4274" s="2">
        <v>29.91</v>
      </c>
      <c r="H4274" s="2" t="s">
        <v>19</v>
      </c>
      <c r="I4274" s="2">
        <f t="shared" si="132"/>
        <v>1</v>
      </c>
      <c r="J4274" s="2" t="str">
        <f t="shared" si="133"/>
        <v/>
      </c>
      <c r="K4274" s="2">
        <v>2018</v>
      </c>
      <c r="L4274" s="2" t="s">
        <v>21</v>
      </c>
    </row>
    <row r="4275" spans="1:12" x14ac:dyDescent="0.2">
      <c r="A4275" s="1" t="s">
        <v>66</v>
      </c>
      <c r="B4275" s="2" t="s">
        <v>5162</v>
      </c>
      <c r="C4275" s="2" t="s">
        <v>15</v>
      </c>
      <c r="D4275" s="2" t="s">
        <v>5137</v>
      </c>
      <c r="E4275" s="2" t="s">
        <v>4991</v>
      </c>
      <c r="F4275" s="2">
        <v>70.09</v>
      </c>
      <c r="G4275" s="2">
        <v>29.91</v>
      </c>
      <c r="H4275" s="2" t="s">
        <v>19</v>
      </c>
      <c r="I4275" s="2">
        <f t="shared" si="132"/>
        <v>1</v>
      </c>
      <c r="J4275" s="2" t="str">
        <f t="shared" si="133"/>
        <v/>
      </c>
      <c r="K4275" s="2">
        <v>2018</v>
      </c>
      <c r="L4275" s="2" t="s">
        <v>21</v>
      </c>
    </row>
    <row r="4276" spans="1:12" x14ac:dyDescent="0.2">
      <c r="A4276" s="1" t="s">
        <v>339</v>
      </c>
      <c r="B4276" s="2" t="s">
        <v>3631</v>
      </c>
      <c r="C4276" s="2" t="s">
        <v>24</v>
      </c>
      <c r="D4276" s="2">
        <v>31000000</v>
      </c>
      <c r="E4276" s="2" t="s">
        <v>3438</v>
      </c>
      <c r="F4276" s="2">
        <v>70.09</v>
      </c>
      <c r="G4276" s="2">
        <v>29.91</v>
      </c>
      <c r="H4276" s="2" t="s">
        <v>19</v>
      </c>
      <c r="I4276" s="2">
        <f t="shared" si="132"/>
        <v>1</v>
      </c>
      <c r="J4276" s="2" t="str">
        <f t="shared" si="133"/>
        <v/>
      </c>
      <c r="K4276" s="2">
        <v>2020</v>
      </c>
      <c r="L4276" s="2" t="s">
        <v>49</v>
      </c>
    </row>
    <row r="4277" spans="1:12" x14ac:dyDescent="0.2">
      <c r="A4277" s="1" t="s">
        <v>79</v>
      </c>
      <c r="B4277" s="2" t="s">
        <v>3621</v>
      </c>
      <c r="C4277" s="2" t="s">
        <v>24</v>
      </c>
      <c r="D4277" s="2">
        <v>52985000</v>
      </c>
      <c r="E4277" s="2" t="s">
        <v>3438</v>
      </c>
      <c r="F4277" s="2">
        <v>70.09</v>
      </c>
      <c r="G4277" s="2">
        <v>29.91</v>
      </c>
      <c r="H4277" s="2" t="s">
        <v>19</v>
      </c>
      <c r="I4277" s="2">
        <f t="shared" si="132"/>
        <v>1</v>
      </c>
      <c r="J4277" s="2" t="str">
        <f t="shared" si="133"/>
        <v/>
      </c>
      <c r="K4277" s="2">
        <v>2020</v>
      </c>
      <c r="L4277" s="2" t="s">
        <v>49</v>
      </c>
    </row>
    <row r="4278" spans="1:12" x14ac:dyDescent="0.2">
      <c r="A4278" s="1" t="s">
        <v>83</v>
      </c>
      <c r="B4278" s="2" t="s">
        <v>84</v>
      </c>
      <c r="C4278" s="2" t="s">
        <v>15</v>
      </c>
      <c r="D4278" s="2" t="s">
        <v>2388</v>
      </c>
      <c r="E4278" s="2" t="s">
        <v>2175</v>
      </c>
      <c r="F4278" s="2">
        <v>70.09</v>
      </c>
      <c r="G4278" s="2">
        <v>29.91</v>
      </c>
      <c r="H4278" s="2" t="s">
        <v>19</v>
      </c>
      <c r="I4278" s="2">
        <f t="shared" si="132"/>
        <v>1</v>
      </c>
      <c r="J4278" s="2" t="str">
        <f t="shared" si="133"/>
        <v/>
      </c>
      <c r="K4278" s="2">
        <v>2020</v>
      </c>
      <c r="L4278" s="2" t="s">
        <v>49</v>
      </c>
    </row>
    <row r="4279" spans="1:12" x14ac:dyDescent="0.2">
      <c r="A4279" s="1" t="s">
        <v>242</v>
      </c>
      <c r="B4279" s="2" t="s">
        <v>3537</v>
      </c>
      <c r="C4279" s="2" t="s">
        <v>15</v>
      </c>
      <c r="D4279" s="2" t="s">
        <v>4282</v>
      </c>
      <c r="E4279" s="2" t="s">
        <v>3438</v>
      </c>
      <c r="F4279" s="2">
        <v>70.099999999999994</v>
      </c>
      <c r="G4279" s="2">
        <v>29.9</v>
      </c>
      <c r="H4279" s="2" t="s">
        <v>19</v>
      </c>
      <c r="I4279" s="2">
        <f t="shared" si="132"/>
        <v>1</v>
      </c>
      <c r="J4279" s="2" t="str">
        <f t="shared" si="133"/>
        <v/>
      </c>
      <c r="K4279" s="2">
        <v>2010</v>
      </c>
      <c r="L4279" s="2" t="s">
        <v>21</v>
      </c>
    </row>
    <row r="4280" spans="1:12" x14ac:dyDescent="0.2">
      <c r="A4280" s="1" t="s">
        <v>280</v>
      </c>
      <c r="B4280" s="2" t="s">
        <v>3920</v>
      </c>
      <c r="C4280" s="2" t="s">
        <v>24</v>
      </c>
      <c r="D4280" s="4">
        <v>23800000</v>
      </c>
      <c r="E4280" s="2" t="s">
        <v>3438</v>
      </c>
      <c r="F4280" s="2">
        <v>70.099999999999994</v>
      </c>
      <c r="G4280" s="2">
        <v>29.9</v>
      </c>
      <c r="H4280" s="2" t="s">
        <v>19</v>
      </c>
      <c r="I4280" s="2">
        <f t="shared" si="132"/>
        <v>1</v>
      </c>
      <c r="J4280" s="2" t="str">
        <f t="shared" si="133"/>
        <v/>
      </c>
      <c r="K4280" s="2">
        <v>2006</v>
      </c>
      <c r="L4280" s="2" t="s">
        <v>21</v>
      </c>
    </row>
    <row r="4281" spans="1:12" x14ac:dyDescent="0.2">
      <c r="A4281" s="1" t="s">
        <v>13</v>
      </c>
      <c r="B4281" s="2" t="s">
        <v>4452</v>
      </c>
      <c r="C4281" s="2" t="s">
        <v>24</v>
      </c>
      <c r="D4281" s="4">
        <v>65000000</v>
      </c>
      <c r="E4281" s="2" t="s">
        <v>3438</v>
      </c>
      <c r="F4281" s="2">
        <v>70.099999999999994</v>
      </c>
      <c r="G4281" s="2">
        <v>29.9</v>
      </c>
      <c r="H4281" s="2" t="s">
        <v>19</v>
      </c>
      <c r="I4281" s="2">
        <f t="shared" si="132"/>
        <v>1</v>
      </c>
      <c r="J4281" s="2" t="str">
        <f t="shared" si="133"/>
        <v/>
      </c>
      <c r="K4281" s="2">
        <v>2008</v>
      </c>
      <c r="L4281" s="2" t="s">
        <v>49</v>
      </c>
    </row>
    <row r="4282" spans="1:12" x14ac:dyDescent="0.2">
      <c r="A4282" s="1" t="s">
        <v>13</v>
      </c>
      <c r="B4282" s="2" t="s">
        <v>4452</v>
      </c>
      <c r="C4282" s="2" t="s">
        <v>24</v>
      </c>
      <c r="D4282" s="4">
        <v>47150000</v>
      </c>
      <c r="E4282" s="2" t="s">
        <v>3438</v>
      </c>
      <c r="F4282" s="2">
        <v>70.099999999999994</v>
      </c>
      <c r="G4282" s="2">
        <v>29.9</v>
      </c>
      <c r="H4282" s="2" t="s">
        <v>19</v>
      </c>
      <c r="I4282" s="2">
        <f t="shared" si="132"/>
        <v>1</v>
      </c>
      <c r="J4282" s="2" t="str">
        <f t="shared" si="133"/>
        <v/>
      </c>
      <c r="K4282" s="2">
        <v>2002</v>
      </c>
      <c r="L4282" s="2" t="s">
        <v>49</v>
      </c>
    </row>
    <row r="4283" spans="1:12" x14ac:dyDescent="0.2">
      <c r="A4283" s="1" t="s">
        <v>13</v>
      </c>
      <c r="B4283" s="2" t="s">
        <v>3412</v>
      </c>
      <c r="C4283" s="2" t="s">
        <v>24</v>
      </c>
      <c r="D4283" s="4">
        <v>3500000000</v>
      </c>
      <c r="E4283" s="2" t="s">
        <v>5690</v>
      </c>
      <c r="F4283" s="2">
        <v>70.099999999999994</v>
      </c>
      <c r="G4283" s="2">
        <v>29.9</v>
      </c>
      <c r="H4283" s="2" t="s">
        <v>19</v>
      </c>
      <c r="I4283" s="2">
        <f t="shared" si="132"/>
        <v>1</v>
      </c>
      <c r="J4283" s="2" t="str">
        <f t="shared" si="133"/>
        <v/>
      </c>
      <c r="K4283" s="2">
        <v>2008</v>
      </c>
      <c r="L4283" s="2" t="s">
        <v>21</v>
      </c>
    </row>
    <row r="4284" spans="1:12" x14ac:dyDescent="0.2">
      <c r="A4284" s="1" t="s">
        <v>66</v>
      </c>
      <c r="B4284" s="2" t="s">
        <v>2711</v>
      </c>
      <c r="C4284" s="2" t="s">
        <v>15</v>
      </c>
      <c r="D4284" s="2" t="s">
        <v>5355</v>
      </c>
      <c r="E4284" s="2" t="s">
        <v>4991</v>
      </c>
      <c r="F4284" s="2">
        <v>70.099999999999994</v>
      </c>
      <c r="G4284" s="2">
        <v>29.9</v>
      </c>
      <c r="H4284" s="2" t="s">
        <v>19</v>
      </c>
      <c r="I4284" s="2">
        <f t="shared" si="132"/>
        <v>1</v>
      </c>
      <c r="J4284" s="2" t="str">
        <f t="shared" si="133"/>
        <v/>
      </c>
      <c r="K4284" s="2">
        <v>2010</v>
      </c>
      <c r="L4284" s="2" t="s">
        <v>21</v>
      </c>
    </row>
    <row r="4285" spans="1:12" x14ac:dyDescent="0.2">
      <c r="A4285" s="1" t="s">
        <v>69</v>
      </c>
      <c r="B4285" s="2" t="s">
        <v>4444</v>
      </c>
      <c r="C4285" s="2" t="s">
        <v>24</v>
      </c>
      <c r="D4285" s="4">
        <v>60000000</v>
      </c>
      <c r="E4285" s="2" t="s">
        <v>3438</v>
      </c>
      <c r="F4285" s="2">
        <v>70.099999999999994</v>
      </c>
      <c r="G4285" s="2">
        <v>29.9</v>
      </c>
      <c r="H4285" s="2" t="s">
        <v>19</v>
      </c>
      <c r="I4285" s="2">
        <f t="shared" si="132"/>
        <v>1</v>
      </c>
      <c r="J4285" s="2" t="str">
        <f t="shared" si="133"/>
        <v/>
      </c>
      <c r="K4285" s="2">
        <v>2002</v>
      </c>
      <c r="L4285" s="2" t="s">
        <v>21</v>
      </c>
    </row>
    <row r="4286" spans="1:12" x14ac:dyDescent="0.2">
      <c r="A4286" s="1" t="s">
        <v>91</v>
      </c>
      <c r="B4286" s="2" t="s">
        <v>2171</v>
      </c>
      <c r="C4286" s="2" t="s">
        <v>24</v>
      </c>
      <c r="D4286" s="4">
        <v>15000000</v>
      </c>
      <c r="E4286" s="2" t="s">
        <v>3438</v>
      </c>
      <c r="F4286" s="2">
        <v>70.099999999999994</v>
      </c>
      <c r="G4286" s="2">
        <v>29.9</v>
      </c>
      <c r="H4286" s="2" t="s">
        <v>19</v>
      </c>
      <c r="I4286" s="2">
        <f t="shared" si="132"/>
        <v>1</v>
      </c>
      <c r="J4286" s="2" t="str">
        <f t="shared" si="133"/>
        <v/>
      </c>
      <c r="K4286" s="2">
        <v>2006</v>
      </c>
      <c r="L4286" s="2" t="s">
        <v>21</v>
      </c>
    </row>
    <row r="4287" spans="1:12" x14ac:dyDescent="0.2">
      <c r="A4287" s="1" t="s">
        <v>52</v>
      </c>
      <c r="B4287" s="2" t="s">
        <v>710</v>
      </c>
      <c r="C4287" s="2" t="s">
        <v>15</v>
      </c>
      <c r="D4287" s="2" t="s">
        <v>711</v>
      </c>
      <c r="E4287" s="2" t="s">
        <v>395</v>
      </c>
      <c r="F4287" s="2">
        <v>70.099999999999994</v>
      </c>
      <c r="G4287" s="2">
        <v>29.9</v>
      </c>
      <c r="H4287" s="2" t="s">
        <v>19</v>
      </c>
      <c r="I4287" s="2">
        <f t="shared" si="132"/>
        <v>1</v>
      </c>
      <c r="J4287" s="2" t="str">
        <f t="shared" si="133"/>
        <v/>
      </c>
      <c r="K4287" s="2">
        <v>2010</v>
      </c>
      <c r="L4287" s="2" t="s">
        <v>21</v>
      </c>
    </row>
    <row r="4288" spans="1:12" x14ac:dyDescent="0.2">
      <c r="A4288" s="1" t="s">
        <v>180</v>
      </c>
      <c r="B4288" s="2" t="s">
        <v>596</v>
      </c>
      <c r="C4288" s="2" t="s">
        <v>42</v>
      </c>
      <c r="D4288" s="2" t="s">
        <v>597</v>
      </c>
      <c r="E4288" s="2" t="s">
        <v>395</v>
      </c>
      <c r="F4288" s="2">
        <v>70.099999999999994</v>
      </c>
      <c r="G4288" s="2">
        <v>29.9</v>
      </c>
      <c r="H4288" s="2" t="s">
        <v>19</v>
      </c>
      <c r="I4288" s="2">
        <f t="shared" si="132"/>
        <v>1</v>
      </c>
      <c r="J4288" s="2" t="str">
        <f t="shared" si="133"/>
        <v/>
      </c>
      <c r="K4288" s="2">
        <v>2012</v>
      </c>
      <c r="L4288" s="2" t="s">
        <v>21</v>
      </c>
    </row>
    <row r="4289" spans="1:12" x14ac:dyDescent="0.2">
      <c r="A4289" s="1" t="s">
        <v>108</v>
      </c>
      <c r="B4289" s="2" t="s">
        <v>3503</v>
      </c>
      <c r="C4289" s="2" t="s">
        <v>24</v>
      </c>
      <c r="D4289" s="4">
        <v>9000000</v>
      </c>
      <c r="E4289" s="2" t="s">
        <v>3438</v>
      </c>
      <c r="F4289" s="2">
        <v>70.099999999999994</v>
      </c>
      <c r="G4289" s="2">
        <v>29.9</v>
      </c>
      <c r="H4289" s="2" t="s">
        <v>19</v>
      </c>
      <c r="I4289" s="2">
        <f t="shared" si="132"/>
        <v>1</v>
      </c>
      <c r="J4289" s="2" t="str">
        <f t="shared" si="133"/>
        <v/>
      </c>
      <c r="K4289" s="2">
        <v>2012</v>
      </c>
      <c r="L4289" s="2" t="s">
        <v>49</v>
      </c>
    </row>
    <row r="4290" spans="1:12" x14ac:dyDescent="0.2">
      <c r="A4290" s="1" t="s">
        <v>23</v>
      </c>
      <c r="B4290" s="2" t="s">
        <v>23</v>
      </c>
      <c r="C4290" s="2" t="s">
        <v>1481</v>
      </c>
      <c r="D4290" s="2" t="s">
        <v>4822</v>
      </c>
      <c r="E4290" s="2" t="s">
        <v>4810</v>
      </c>
      <c r="F4290" s="2">
        <v>70.099999999999994</v>
      </c>
      <c r="G4290" s="2">
        <v>29.9</v>
      </c>
      <c r="H4290" s="2" t="s">
        <v>19</v>
      </c>
      <c r="I4290" s="2">
        <f t="shared" ref="I4290:I4353" si="134" xml:space="preserve"> IF(H4290="Pass", 1, "")</f>
        <v>1</v>
      </c>
      <c r="J4290" s="2" t="str">
        <f t="shared" ref="J4290:J4353" si="135" xml:space="preserve"> IF(H4290="Fail", 1, "")</f>
        <v/>
      </c>
      <c r="K4290" s="2">
        <v>2016</v>
      </c>
      <c r="L4290" s="2" t="s">
        <v>21</v>
      </c>
    </row>
    <row r="4291" spans="1:12" x14ac:dyDescent="0.2">
      <c r="A4291" s="1" t="s">
        <v>296</v>
      </c>
      <c r="B4291" s="2" t="s">
        <v>3886</v>
      </c>
      <c r="C4291" s="2" t="s">
        <v>24</v>
      </c>
      <c r="D4291" s="4">
        <v>76000000</v>
      </c>
      <c r="E4291" s="2" t="s">
        <v>3438</v>
      </c>
      <c r="F4291" s="2">
        <v>70.11</v>
      </c>
      <c r="G4291" s="2">
        <v>29.89</v>
      </c>
      <c r="H4291" s="2" t="s">
        <v>19</v>
      </c>
      <c r="I4291" s="2">
        <f t="shared" si="134"/>
        <v>1</v>
      </c>
      <c r="J4291" s="2" t="str">
        <f t="shared" si="135"/>
        <v/>
      </c>
      <c r="K4291" s="2">
        <v>2016</v>
      </c>
      <c r="L4291" s="2" t="s">
        <v>21</v>
      </c>
    </row>
    <row r="4292" spans="1:12" x14ac:dyDescent="0.2">
      <c r="A4292" s="1" t="s">
        <v>511</v>
      </c>
      <c r="B4292" s="2" t="s">
        <v>4028</v>
      </c>
      <c r="C4292" s="2" t="s">
        <v>24</v>
      </c>
      <c r="D4292" s="4">
        <v>30000000</v>
      </c>
      <c r="E4292" s="2" t="s">
        <v>3438</v>
      </c>
      <c r="F4292" s="2">
        <v>70.17</v>
      </c>
      <c r="G4292" s="2">
        <v>29.83</v>
      </c>
      <c r="H4292" s="2" t="s">
        <v>19</v>
      </c>
      <c r="I4292" s="2">
        <f t="shared" si="134"/>
        <v>1</v>
      </c>
      <c r="J4292" s="2" t="str">
        <f t="shared" si="135"/>
        <v/>
      </c>
      <c r="K4292" s="2">
        <v>2016</v>
      </c>
      <c r="L4292" s="2" t="s">
        <v>49</v>
      </c>
    </row>
    <row r="4293" spans="1:12" x14ac:dyDescent="0.2">
      <c r="A4293" s="1" t="s">
        <v>22</v>
      </c>
      <c r="B4293" s="2" t="s">
        <v>5722</v>
      </c>
      <c r="C4293" s="2" t="s">
        <v>24</v>
      </c>
      <c r="D4293" s="4">
        <v>350000000</v>
      </c>
      <c r="E4293" s="2" t="s">
        <v>5690</v>
      </c>
      <c r="F4293" s="2">
        <v>70.17</v>
      </c>
      <c r="G4293" s="2">
        <v>29.83</v>
      </c>
      <c r="H4293" s="2" t="s">
        <v>19</v>
      </c>
      <c r="I4293" s="2">
        <f t="shared" si="134"/>
        <v>1</v>
      </c>
      <c r="J4293" s="2" t="str">
        <f t="shared" si="135"/>
        <v/>
      </c>
      <c r="K4293" s="2">
        <v>2016</v>
      </c>
      <c r="L4293" s="2" t="s">
        <v>21</v>
      </c>
    </row>
    <row r="4294" spans="1:12" x14ac:dyDescent="0.2">
      <c r="A4294" s="1" t="s">
        <v>374</v>
      </c>
      <c r="B4294" s="2" t="s">
        <v>3779</v>
      </c>
      <c r="C4294" s="2" t="s">
        <v>24</v>
      </c>
      <c r="D4294" s="2">
        <v>213000000</v>
      </c>
      <c r="E4294" s="2" t="s">
        <v>3438</v>
      </c>
      <c r="F4294" s="2">
        <v>70.19</v>
      </c>
      <c r="G4294" s="2">
        <v>29.81</v>
      </c>
      <c r="H4294" s="2" t="s">
        <v>19</v>
      </c>
      <c r="I4294" s="2">
        <f t="shared" si="134"/>
        <v>1</v>
      </c>
      <c r="J4294" s="2" t="str">
        <f t="shared" si="135"/>
        <v/>
      </c>
      <c r="K4294" s="2">
        <v>2018</v>
      </c>
      <c r="L4294" s="2" t="s">
        <v>49</v>
      </c>
    </row>
    <row r="4295" spans="1:12" x14ac:dyDescent="0.2">
      <c r="A4295" s="1" t="s">
        <v>363</v>
      </c>
      <c r="B4295" s="2" t="s">
        <v>1064</v>
      </c>
      <c r="C4295" s="2" t="s">
        <v>15</v>
      </c>
      <c r="D4295" s="2" t="s">
        <v>3019</v>
      </c>
      <c r="E4295" s="2" t="s">
        <v>2175</v>
      </c>
      <c r="F4295" s="2">
        <v>70.19</v>
      </c>
      <c r="G4295" s="2">
        <v>29.81</v>
      </c>
      <c r="H4295" s="2" t="s">
        <v>19</v>
      </c>
      <c r="I4295" s="2">
        <f t="shared" si="134"/>
        <v>1</v>
      </c>
      <c r="J4295" s="2" t="str">
        <f t="shared" si="135"/>
        <v/>
      </c>
      <c r="K4295" s="2">
        <v>2009</v>
      </c>
      <c r="L4295" s="2" t="s">
        <v>36</v>
      </c>
    </row>
    <row r="4296" spans="1:12" x14ac:dyDescent="0.2">
      <c r="A4296" s="1" t="s">
        <v>60</v>
      </c>
      <c r="B4296" s="2" t="s">
        <v>4091</v>
      </c>
      <c r="C4296" s="2" t="s">
        <v>24</v>
      </c>
      <c r="D4296" s="4">
        <v>14000000</v>
      </c>
      <c r="E4296" s="2" t="s">
        <v>3438</v>
      </c>
      <c r="F4296" s="2">
        <v>70.2</v>
      </c>
      <c r="G4296" s="2">
        <v>29.8</v>
      </c>
      <c r="H4296" s="2" t="s">
        <v>19</v>
      </c>
      <c r="I4296" s="2">
        <f t="shared" si="134"/>
        <v>1</v>
      </c>
      <c r="J4296" s="2" t="str">
        <f t="shared" si="135"/>
        <v/>
      </c>
      <c r="K4296" s="2">
        <v>2008</v>
      </c>
      <c r="L4296" s="2" t="s">
        <v>21</v>
      </c>
    </row>
    <row r="4297" spans="1:12" x14ac:dyDescent="0.2">
      <c r="A4297" s="1" t="s">
        <v>13</v>
      </c>
      <c r="B4297" s="2" t="s">
        <v>428</v>
      </c>
      <c r="C4297" s="2" t="s">
        <v>15</v>
      </c>
      <c r="D4297" s="2" t="s">
        <v>429</v>
      </c>
      <c r="E4297" s="2" t="s">
        <v>395</v>
      </c>
      <c r="F4297" s="2">
        <v>70.2</v>
      </c>
      <c r="G4297" s="2">
        <v>29.8</v>
      </c>
      <c r="H4297" s="2" t="s">
        <v>19</v>
      </c>
      <c r="I4297" s="2">
        <f t="shared" si="134"/>
        <v>1</v>
      </c>
      <c r="J4297" s="2" t="str">
        <f t="shared" si="135"/>
        <v/>
      </c>
      <c r="K4297" s="2">
        <v>2014</v>
      </c>
      <c r="L4297" s="2" t="s">
        <v>21</v>
      </c>
    </row>
    <row r="4298" spans="1:12" x14ac:dyDescent="0.2">
      <c r="A4298" s="1" t="s">
        <v>13</v>
      </c>
      <c r="B4298" s="2" t="s">
        <v>4182</v>
      </c>
      <c r="C4298" s="2" t="s">
        <v>24</v>
      </c>
      <c r="D4298" s="4">
        <v>63000000</v>
      </c>
      <c r="E4298" s="2" t="s">
        <v>3438</v>
      </c>
      <c r="F4298" s="2">
        <v>70.2</v>
      </c>
      <c r="G4298" s="2">
        <v>29.8</v>
      </c>
      <c r="H4298" s="2" t="s">
        <v>19</v>
      </c>
      <c r="I4298" s="2">
        <f t="shared" si="134"/>
        <v>1</v>
      </c>
      <c r="J4298" s="2" t="str">
        <f t="shared" si="135"/>
        <v/>
      </c>
      <c r="K4298" s="2">
        <v>2012</v>
      </c>
      <c r="L4298" s="2" t="s">
        <v>21</v>
      </c>
    </row>
    <row r="4299" spans="1:12" x14ac:dyDescent="0.2">
      <c r="A4299" s="1" t="s">
        <v>66</v>
      </c>
      <c r="B4299" s="2" t="s">
        <v>3664</v>
      </c>
      <c r="C4299" s="2" t="s">
        <v>24</v>
      </c>
      <c r="D4299" s="4">
        <v>13000000</v>
      </c>
      <c r="E4299" s="2" t="s">
        <v>3438</v>
      </c>
      <c r="F4299" s="2">
        <v>70.2</v>
      </c>
      <c r="G4299" s="2">
        <v>29.8</v>
      </c>
      <c r="H4299" s="2" t="s">
        <v>19</v>
      </c>
      <c r="I4299" s="2">
        <f t="shared" si="134"/>
        <v>1</v>
      </c>
      <c r="J4299" s="2" t="str">
        <f t="shared" si="135"/>
        <v/>
      </c>
      <c r="K4299" s="2">
        <v>2005</v>
      </c>
      <c r="L4299" s="2" t="s">
        <v>77</v>
      </c>
    </row>
    <row r="4300" spans="1:12" x14ac:dyDescent="0.2">
      <c r="A4300" s="1" t="s">
        <v>339</v>
      </c>
      <c r="B4300" s="2" t="s">
        <v>2568</v>
      </c>
      <c r="C4300" s="2" t="s">
        <v>15</v>
      </c>
      <c r="D4300" s="2" t="s">
        <v>2935</v>
      </c>
      <c r="E4300" s="2" t="s">
        <v>5777</v>
      </c>
      <c r="F4300" s="2">
        <v>70.2</v>
      </c>
      <c r="G4300" s="2">
        <v>29.8</v>
      </c>
      <c r="H4300" s="2" t="s">
        <v>19</v>
      </c>
      <c r="I4300" s="2">
        <f t="shared" si="134"/>
        <v>1</v>
      </c>
      <c r="J4300" s="2" t="str">
        <f t="shared" si="135"/>
        <v/>
      </c>
      <c r="K4300" s="2">
        <v>2013</v>
      </c>
      <c r="L4300" s="2" t="s">
        <v>36</v>
      </c>
    </row>
    <row r="4301" spans="1:12" x14ac:dyDescent="0.2">
      <c r="A4301" s="1" t="s">
        <v>374</v>
      </c>
      <c r="B4301" s="2" t="s">
        <v>1513</v>
      </c>
      <c r="C4301" s="2" t="s">
        <v>15</v>
      </c>
      <c r="D4301" s="2" t="s">
        <v>2072</v>
      </c>
      <c r="E4301" s="2" t="s">
        <v>3438</v>
      </c>
      <c r="F4301" s="2">
        <v>70.2</v>
      </c>
      <c r="G4301" s="2">
        <v>29.8</v>
      </c>
      <c r="H4301" s="2" t="s">
        <v>19</v>
      </c>
      <c r="I4301" s="2">
        <f t="shared" si="134"/>
        <v>1</v>
      </c>
      <c r="J4301" s="2" t="str">
        <f t="shared" si="135"/>
        <v/>
      </c>
      <c r="K4301" s="2">
        <v>1994</v>
      </c>
      <c r="L4301" s="2" t="s">
        <v>21</v>
      </c>
    </row>
    <row r="4302" spans="1:12" x14ac:dyDescent="0.2">
      <c r="A4302" s="1" t="s">
        <v>217</v>
      </c>
      <c r="B4302" s="2" t="s">
        <v>3551</v>
      </c>
      <c r="C4302" s="2" t="s">
        <v>24</v>
      </c>
      <c r="D4302" s="4">
        <v>346000000</v>
      </c>
      <c r="E4302" s="2" t="s">
        <v>3438</v>
      </c>
      <c r="F4302" s="2">
        <v>70.2</v>
      </c>
      <c r="G4302" s="2">
        <v>29.8</v>
      </c>
      <c r="H4302" s="2" t="s">
        <v>19</v>
      </c>
      <c r="I4302" s="2">
        <f t="shared" si="134"/>
        <v>1</v>
      </c>
      <c r="J4302" s="2" t="str">
        <f t="shared" si="135"/>
        <v/>
      </c>
      <c r="K4302" s="2">
        <v>2012</v>
      </c>
      <c r="L4302" s="2" t="s">
        <v>21</v>
      </c>
    </row>
    <row r="4303" spans="1:12" x14ac:dyDescent="0.2">
      <c r="A4303" s="1" t="s">
        <v>91</v>
      </c>
      <c r="B4303" s="2" t="s">
        <v>2137</v>
      </c>
      <c r="C4303" s="2" t="s">
        <v>24</v>
      </c>
      <c r="D4303" s="4">
        <v>136900000</v>
      </c>
      <c r="E4303" s="2" t="s">
        <v>3438</v>
      </c>
      <c r="F4303" s="2">
        <v>70.2</v>
      </c>
      <c r="G4303" s="2">
        <v>29.8</v>
      </c>
      <c r="H4303" s="2" t="s">
        <v>19</v>
      </c>
      <c r="I4303" s="2">
        <f t="shared" si="134"/>
        <v>1</v>
      </c>
      <c r="J4303" s="2" t="str">
        <f t="shared" si="135"/>
        <v/>
      </c>
      <c r="K4303" s="2">
        <v>2006</v>
      </c>
      <c r="L4303" s="2" t="s">
        <v>21</v>
      </c>
    </row>
    <row r="4304" spans="1:12" x14ac:dyDescent="0.2">
      <c r="A4304" s="1" t="s">
        <v>91</v>
      </c>
      <c r="B4304" s="2" t="s">
        <v>5330</v>
      </c>
      <c r="C4304" s="2" t="s">
        <v>15</v>
      </c>
      <c r="D4304" s="2" t="s">
        <v>5331</v>
      </c>
      <c r="E4304" s="2" t="s">
        <v>4991</v>
      </c>
      <c r="F4304" s="2">
        <v>70.2</v>
      </c>
      <c r="G4304" s="2">
        <v>29.8</v>
      </c>
      <c r="H4304" s="2" t="s">
        <v>19</v>
      </c>
      <c r="I4304" s="2">
        <f t="shared" si="134"/>
        <v>1</v>
      </c>
      <c r="J4304" s="2" t="str">
        <f t="shared" si="135"/>
        <v/>
      </c>
      <c r="K4304" s="2">
        <v>2012</v>
      </c>
      <c r="L4304" s="2" t="s">
        <v>49</v>
      </c>
    </row>
    <row r="4305" spans="1:12" x14ac:dyDescent="0.2">
      <c r="A4305" s="1" t="s">
        <v>1037</v>
      </c>
      <c r="B4305" s="2" t="s">
        <v>5039</v>
      </c>
      <c r="C4305" s="2" t="s">
        <v>15</v>
      </c>
      <c r="D4305" s="2" t="s">
        <v>5040</v>
      </c>
      <c r="E4305" s="2" t="s">
        <v>4991</v>
      </c>
      <c r="F4305" s="2">
        <v>70.2</v>
      </c>
      <c r="G4305" s="2">
        <v>29.8</v>
      </c>
      <c r="H4305" s="2" t="s">
        <v>19</v>
      </c>
      <c r="I4305" s="2">
        <f t="shared" si="134"/>
        <v>1</v>
      </c>
      <c r="J4305" s="2" t="str">
        <f t="shared" si="135"/>
        <v/>
      </c>
      <c r="K4305" s="2">
        <v>2020</v>
      </c>
      <c r="L4305" s="2" t="s">
        <v>21</v>
      </c>
    </row>
    <row r="4306" spans="1:12" x14ac:dyDescent="0.2">
      <c r="A4306" s="1" t="s">
        <v>108</v>
      </c>
      <c r="B4306" s="2" t="s">
        <v>896</v>
      </c>
      <c r="C4306" s="2" t="s">
        <v>15</v>
      </c>
      <c r="D4306" s="2" t="s">
        <v>885</v>
      </c>
      <c r="E4306" s="2" t="s">
        <v>395</v>
      </c>
      <c r="F4306" s="2">
        <v>70.2</v>
      </c>
      <c r="G4306" s="2">
        <v>29.8</v>
      </c>
      <c r="H4306" s="2" t="s">
        <v>19</v>
      </c>
      <c r="I4306" s="2">
        <f t="shared" si="134"/>
        <v>1</v>
      </c>
      <c r="J4306" s="2" t="str">
        <f t="shared" si="135"/>
        <v/>
      </c>
      <c r="K4306" s="2">
        <v>2008</v>
      </c>
      <c r="L4306" s="2" t="s">
        <v>21</v>
      </c>
    </row>
    <row r="4307" spans="1:12" x14ac:dyDescent="0.2">
      <c r="A4307" s="1" t="s">
        <v>220</v>
      </c>
      <c r="B4307" s="2" t="s">
        <v>423</v>
      </c>
      <c r="C4307" s="2" t="s">
        <v>42</v>
      </c>
      <c r="D4307" s="2" t="s">
        <v>424</v>
      </c>
      <c r="E4307" s="2" t="s">
        <v>395</v>
      </c>
      <c r="F4307" s="2">
        <v>70.2</v>
      </c>
      <c r="G4307" s="2">
        <v>29.8</v>
      </c>
      <c r="H4307" s="2" t="s">
        <v>19</v>
      </c>
      <c r="I4307" s="2">
        <f t="shared" si="134"/>
        <v>1</v>
      </c>
      <c r="J4307" s="2" t="str">
        <f t="shared" si="135"/>
        <v/>
      </c>
      <c r="K4307" s="2">
        <v>2014</v>
      </c>
      <c r="L4307" s="2" t="s">
        <v>21</v>
      </c>
    </row>
    <row r="4308" spans="1:12" x14ac:dyDescent="0.2">
      <c r="A4308" s="1" t="s">
        <v>52</v>
      </c>
      <c r="B4308" s="2" t="s">
        <v>3592</v>
      </c>
      <c r="C4308" s="2" t="s">
        <v>15</v>
      </c>
      <c r="D4308" s="2" t="s">
        <v>3711</v>
      </c>
      <c r="E4308" s="2" t="s">
        <v>3438</v>
      </c>
      <c r="F4308" s="2">
        <v>70.209999999999994</v>
      </c>
      <c r="G4308" s="2">
        <v>29.79</v>
      </c>
      <c r="H4308" s="2" t="s">
        <v>19</v>
      </c>
      <c r="I4308" s="2">
        <f t="shared" si="134"/>
        <v>1</v>
      </c>
      <c r="J4308" s="2" t="str">
        <f t="shared" si="135"/>
        <v/>
      </c>
      <c r="K4308" s="2">
        <v>2018</v>
      </c>
      <c r="L4308" s="2" t="s">
        <v>21</v>
      </c>
    </row>
    <row r="4309" spans="1:12" x14ac:dyDescent="0.2">
      <c r="A4309" s="1" t="s">
        <v>79</v>
      </c>
      <c r="B4309" s="2" t="s">
        <v>2209</v>
      </c>
      <c r="C4309" s="2" t="s">
        <v>15</v>
      </c>
      <c r="D4309" s="2" t="s">
        <v>2210</v>
      </c>
      <c r="E4309" s="2" t="s">
        <v>2175</v>
      </c>
      <c r="F4309" s="2">
        <v>70.22</v>
      </c>
      <c r="G4309" s="2">
        <v>29.78</v>
      </c>
      <c r="H4309" s="2" t="s">
        <v>19</v>
      </c>
      <c r="I4309" s="2">
        <f t="shared" si="134"/>
        <v>1</v>
      </c>
      <c r="J4309" s="2" t="str">
        <f t="shared" si="135"/>
        <v/>
      </c>
      <c r="K4309" s="2">
        <v>2020</v>
      </c>
      <c r="L4309" s="2" t="s">
        <v>21</v>
      </c>
    </row>
    <row r="4310" spans="1:12" x14ac:dyDescent="0.2">
      <c r="A4310" s="1" t="s">
        <v>13</v>
      </c>
      <c r="B4310" s="2" t="s">
        <v>377</v>
      </c>
      <c r="C4310" s="2" t="s">
        <v>15</v>
      </c>
      <c r="D4310" s="2" t="s">
        <v>2553</v>
      </c>
      <c r="E4310" s="2" t="s">
        <v>2175</v>
      </c>
      <c r="F4310" s="2">
        <v>70.25</v>
      </c>
      <c r="G4310" s="2">
        <v>29.75</v>
      </c>
      <c r="H4310" s="2" t="s">
        <v>19</v>
      </c>
      <c r="I4310" s="2">
        <f t="shared" si="134"/>
        <v>1</v>
      </c>
      <c r="J4310" s="2" t="str">
        <f t="shared" si="135"/>
        <v/>
      </c>
      <c r="K4310" s="2">
        <v>2018</v>
      </c>
      <c r="L4310" s="2" t="s">
        <v>21</v>
      </c>
    </row>
    <row r="4311" spans="1:12" x14ac:dyDescent="0.2">
      <c r="A4311" s="1" t="s">
        <v>242</v>
      </c>
      <c r="B4311" s="2" t="s">
        <v>3537</v>
      </c>
      <c r="C4311" s="2" t="s">
        <v>15</v>
      </c>
      <c r="D4311" s="2" t="s">
        <v>4012</v>
      </c>
      <c r="E4311" s="2" t="s">
        <v>3438</v>
      </c>
      <c r="F4311" s="2">
        <v>70.28</v>
      </c>
      <c r="G4311" s="2">
        <v>29.72</v>
      </c>
      <c r="H4311" s="2" t="s">
        <v>19</v>
      </c>
      <c r="I4311" s="2">
        <f t="shared" si="134"/>
        <v>1</v>
      </c>
      <c r="J4311" s="2" t="str">
        <f t="shared" si="135"/>
        <v/>
      </c>
      <c r="K4311" s="2">
        <v>2016</v>
      </c>
      <c r="L4311" s="2" t="s">
        <v>49</v>
      </c>
    </row>
    <row r="4312" spans="1:12" x14ac:dyDescent="0.2">
      <c r="A4312" s="1" t="s">
        <v>13</v>
      </c>
      <c r="B4312" s="2" t="s">
        <v>5744</v>
      </c>
      <c r="C4312" s="2" t="s">
        <v>24</v>
      </c>
      <c r="D4312" s="4">
        <v>350000001</v>
      </c>
      <c r="E4312" s="2" t="s">
        <v>5690</v>
      </c>
      <c r="F4312" s="2">
        <v>70.3</v>
      </c>
      <c r="G4312" s="2">
        <v>29.7</v>
      </c>
      <c r="H4312" s="2" t="s">
        <v>19</v>
      </c>
      <c r="I4312" s="2">
        <f t="shared" si="134"/>
        <v>1</v>
      </c>
      <c r="J4312" s="2" t="str">
        <f t="shared" si="135"/>
        <v/>
      </c>
      <c r="K4312" s="2">
        <v>2012</v>
      </c>
      <c r="L4312" s="2" t="s">
        <v>21</v>
      </c>
    </row>
    <row r="4313" spans="1:12" x14ac:dyDescent="0.2">
      <c r="A4313" s="1" t="s">
        <v>66</v>
      </c>
      <c r="B4313" s="2" t="s">
        <v>1022</v>
      </c>
      <c r="C4313" s="2" t="s">
        <v>42</v>
      </c>
      <c r="D4313" s="2" t="s">
        <v>1023</v>
      </c>
      <c r="E4313" s="2" t="s">
        <v>395</v>
      </c>
      <c r="F4313" s="2">
        <v>70.3</v>
      </c>
      <c r="G4313" s="2">
        <v>29.7</v>
      </c>
      <c r="H4313" s="2" t="s">
        <v>19</v>
      </c>
      <c r="I4313" s="2">
        <f t="shared" si="134"/>
        <v>1</v>
      </c>
      <c r="J4313" s="2" t="str">
        <f t="shared" si="135"/>
        <v/>
      </c>
      <c r="K4313" s="2">
        <v>2005</v>
      </c>
      <c r="L4313" s="2" t="s">
        <v>77</v>
      </c>
    </row>
    <row r="4314" spans="1:12" x14ac:dyDescent="0.2">
      <c r="A4314" s="1" t="s">
        <v>66</v>
      </c>
      <c r="B4314" s="2" t="s">
        <v>1022</v>
      </c>
      <c r="C4314" s="2" t="s">
        <v>15</v>
      </c>
      <c r="D4314" s="2" t="s">
        <v>1844</v>
      </c>
      <c r="E4314" s="2" t="s">
        <v>1811</v>
      </c>
      <c r="F4314" s="2">
        <v>70.3</v>
      </c>
      <c r="G4314" s="2">
        <v>29.7</v>
      </c>
      <c r="H4314" s="2" t="s">
        <v>19</v>
      </c>
      <c r="I4314" s="2">
        <f t="shared" si="134"/>
        <v>1</v>
      </c>
      <c r="J4314" s="2" t="str">
        <f t="shared" si="135"/>
        <v/>
      </c>
      <c r="K4314" s="2">
        <v>2010</v>
      </c>
      <c r="L4314" s="2" t="s">
        <v>49</v>
      </c>
    </row>
    <row r="4315" spans="1:12" x14ac:dyDescent="0.2">
      <c r="A4315" s="1" t="s">
        <v>374</v>
      </c>
      <c r="B4315" s="2" t="s">
        <v>677</v>
      </c>
      <c r="C4315" s="2" t="s">
        <v>42</v>
      </c>
      <c r="D4315" s="2" t="s">
        <v>678</v>
      </c>
      <c r="E4315" s="2" t="s">
        <v>395</v>
      </c>
      <c r="F4315" s="2">
        <v>70.3</v>
      </c>
      <c r="G4315" s="2">
        <v>29.7</v>
      </c>
      <c r="H4315" s="2" t="s">
        <v>19</v>
      </c>
      <c r="I4315" s="2">
        <f t="shared" si="134"/>
        <v>1</v>
      </c>
      <c r="J4315" s="2" t="str">
        <f t="shared" si="135"/>
        <v/>
      </c>
      <c r="K4315" s="2">
        <v>2012</v>
      </c>
      <c r="L4315" s="2" t="s">
        <v>49</v>
      </c>
    </row>
    <row r="4316" spans="1:12" x14ac:dyDescent="0.2">
      <c r="A4316" s="1" t="s">
        <v>79</v>
      </c>
      <c r="B4316" s="2" t="s">
        <v>3744</v>
      </c>
      <c r="C4316" s="2" t="s">
        <v>24</v>
      </c>
      <c r="D4316" s="4">
        <v>3200000</v>
      </c>
      <c r="E4316" s="2" t="s">
        <v>3438</v>
      </c>
      <c r="F4316" s="2">
        <v>70.3</v>
      </c>
      <c r="G4316" s="2">
        <v>29.7</v>
      </c>
      <c r="H4316" s="2" t="s">
        <v>19</v>
      </c>
      <c r="I4316" s="2">
        <f t="shared" si="134"/>
        <v>1</v>
      </c>
      <c r="J4316" s="2" t="str">
        <f t="shared" si="135"/>
        <v/>
      </c>
      <c r="K4316" s="2">
        <v>1998</v>
      </c>
      <c r="L4316" s="2" t="s">
        <v>49</v>
      </c>
    </row>
    <row r="4317" spans="1:12" x14ac:dyDescent="0.2">
      <c r="A4317" s="1" t="s">
        <v>223</v>
      </c>
      <c r="B4317" s="2" t="s">
        <v>223</v>
      </c>
      <c r="C4317" s="2" t="s">
        <v>42</v>
      </c>
      <c r="D4317" s="2" t="s">
        <v>456</v>
      </c>
      <c r="E4317" s="2" t="s">
        <v>395</v>
      </c>
      <c r="F4317" s="2">
        <v>70.3</v>
      </c>
      <c r="G4317" s="2">
        <v>29.7</v>
      </c>
      <c r="H4317" s="2" t="s">
        <v>19</v>
      </c>
      <c r="I4317" s="2">
        <f t="shared" si="134"/>
        <v>1</v>
      </c>
      <c r="J4317" s="2" t="str">
        <f t="shared" si="135"/>
        <v/>
      </c>
      <c r="K4317" s="2">
        <v>2014</v>
      </c>
      <c r="L4317" s="2" t="s">
        <v>21</v>
      </c>
    </row>
    <row r="4318" spans="1:12" x14ac:dyDescent="0.2">
      <c r="A4318" s="1" t="s">
        <v>91</v>
      </c>
      <c r="B4318" s="2" t="s">
        <v>2418</v>
      </c>
      <c r="C4318" s="2" t="s">
        <v>15</v>
      </c>
      <c r="D4318" s="2" t="s">
        <v>3391</v>
      </c>
      <c r="E4318" s="2" t="s">
        <v>3376</v>
      </c>
      <c r="F4318" s="2">
        <v>70.3</v>
      </c>
      <c r="G4318" s="2">
        <v>29.7</v>
      </c>
      <c r="H4318" s="2" t="s">
        <v>19</v>
      </c>
      <c r="I4318" s="2">
        <f t="shared" si="134"/>
        <v>1</v>
      </c>
      <c r="J4318" s="2" t="str">
        <f t="shared" si="135"/>
        <v/>
      </c>
      <c r="K4318" s="2">
        <v>2008</v>
      </c>
      <c r="L4318" s="2" t="s">
        <v>21</v>
      </c>
    </row>
    <row r="4319" spans="1:12" x14ac:dyDescent="0.2">
      <c r="A4319" s="1" t="s">
        <v>108</v>
      </c>
      <c r="B4319" s="2" t="s">
        <v>5153</v>
      </c>
      <c r="C4319" s="2" t="s">
        <v>15</v>
      </c>
      <c r="D4319" s="2" t="s">
        <v>5154</v>
      </c>
      <c r="E4319" s="2" t="s">
        <v>4991</v>
      </c>
      <c r="F4319" s="2">
        <v>70.3</v>
      </c>
      <c r="G4319" s="2">
        <v>29.7</v>
      </c>
      <c r="H4319" s="2" t="s">
        <v>19</v>
      </c>
      <c r="I4319" s="2">
        <f t="shared" si="134"/>
        <v>1</v>
      </c>
      <c r="J4319" s="2" t="str">
        <f t="shared" si="135"/>
        <v/>
      </c>
      <c r="K4319" s="2">
        <v>2018</v>
      </c>
      <c r="L4319" s="2" t="s">
        <v>21</v>
      </c>
    </row>
    <row r="4320" spans="1:12" x14ac:dyDescent="0.2">
      <c r="A4320" s="1" t="s">
        <v>308</v>
      </c>
      <c r="B4320" s="2" t="s">
        <v>4636</v>
      </c>
      <c r="C4320" s="2" t="s">
        <v>24</v>
      </c>
      <c r="D4320" s="4">
        <v>45000000</v>
      </c>
      <c r="E4320" s="2" t="s">
        <v>3438</v>
      </c>
      <c r="F4320" s="2">
        <v>70.3</v>
      </c>
      <c r="G4320" s="2">
        <v>29.7</v>
      </c>
      <c r="H4320" s="2" t="s">
        <v>19</v>
      </c>
      <c r="I4320" s="2">
        <f t="shared" si="134"/>
        <v>1</v>
      </c>
      <c r="J4320" s="2" t="str">
        <f t="shared" si="135"/>
        <v/>
      </c>
      <c r="K4320" s="2">
        <v>2004</v>
      </c>
      <c r="L4320" s="2" t="s">
        <v>49</v>
      </c>
    </row>
    <row r="4321" spans="1:12" x14ac:dyDescent="0.2">
      <c r="A4321" s="1" t="s">
        <v>308</v>
      </c>
      <c r="B4321" s="2" t="s">
        <v>1694</v>
      </c>
      <c r="C4321" s="2" t="s">
        <v>42</v>
      </c>
      <c r="D4321" s="2" t="s">
        <v>5451</v>
      </c>
      <c r="E4321" s="2" t="s">
        <v>4991</v>
      </c>
      <c r="F4321" s="2">
        <v>70.3</v>
      </c>
      <c r="G4321" s="2">
        <v>29.7</v>
      </c>
      <c r="H4321" s="2" t="s">
        <v>19</v>
      </c>
      <c r="I4321" s="2">
        <f t="shared" si="134"/>
        <v>1</v>
      </c>
      <c r="J4321" s="2" t="str">
        <f t="shared" si="135"/>
        <v/>
      </c>
      <c r="K4321" s="2">
        <v>2005</v>
      </c>
      <c r="L4321" s="2" t="s">
        <v>77</v>
      </c>
    </row>
    <row r="4322" spans="1:12" x14ac:dyDescent="0.2">
      <c r="A4322" s="1" t="s">
        <v>205</v>
      </c>
      <c r="B4322" s="2" t="s">
        <v>3694</v>
      </c>
      <c r="C4322" s="2" t="s">
        <v>24</v>
      </c>
      <c r="D4322" s="2">
        <v>150000000</v>
      </c>
      <c r="E4322" s="2" t="s">
        <v>3438</v>
      </c>
      <c r="F4322" s="2">
        <v>70.31</v>
      </c>
      <c r="G4322" s="2">
        <v>29.69</v>
      </c>
      <c r="H4322" s="2" t="s">
        <v>19</v>
      </c>
      <c r="I4322" s="2">
        <f t="shared" si="134"/>
        <v>1</v>
      </c>
      <c r="J4322" s="2" t="str">
        <f t="shared" si="135"/>
        <v/>
      </c>
      <c r="K4322" s="2">
        <v>2018</v>
      </c>
      <c r="L4322" s="2" t="s">
        <v>21</v>
      </c>
    </row>
    <row r="4323" spans="1:12" x14ac:dyDescent="0.2">
      <c r="A4323" s="1" t="s">
        <v>52</v>
      </c>
      <c r="B4323" s="2" t="s">
        <v>3848</v>
      </c>
      <c r="C4323" s="2" t="s">
        <v>15</v>
      </c>
      <c r="D4323" s="2" t="s">
        <v>3849</v>
      </c>
      <c r="E4323" s="2" t="s">
        <v>3438</v>
      </c>
      <c r="F4323" s="2">
        <v>70.31</v>
      </c>
      <c r="G4323" s="2">
        <v>29.69</v>
      </c>
      <c r="H4323" s="2" t="s">
        <v>19</v>
      </c>
      <c r="I4323" s="2">
        <f t="shared" si="134"/>
        <v>1</v>
      </c>
      <c r="J4323" s="2" t="str">
        <f t="shared" si="135"/>
        <v/>
      </c>
      <c r="K4323" s="2">
        <v>2017</v>
      </c>
      <c r="L4323" s="2" t="s">
        <v>36</v>
      </c>
    </row>
    <row r="4324" spans="1:12" x14ac:dyDescent="0.2">
      <c r="A4324" s="1" t="s">
        <v>280</v>
      </c>
      <c r="B4324" s="2" t="s">
        <v>3491</v>
      </c>
      <c r="C4324" s="2" t="s">
        <v>24</v>
      </c>
      <c r="D4324" s="4">
        <v>87300000</v>
      </c>
      <c r="E4324" s="2" t="s">
        <v>3438</v>
      </c>
      <c r="F4324" s="2">
        <v>71.319999999999993</v>
      </c>
      <c r="G4324" s="2">
        <v>29.68</v>
      </c>
      <c r="H4324" s="2" t="s">
        <v>19</v>
      </c>
      <c r="I4324" s="2">
        <f t="shared" si="134"/>
        <v>1</v>
      </c>
      <c r="J4324" s="2" t="str">
        <f t="shared" si="135"/>
        <v/>
      </c>
      <c r="K4324" s="2">
        <v>2016</v>
      </c>
      <c r="L4324" s="2" t="s">
        <v>21</v>
      </c>
    </row>
    <row r="4325" spans="1:12" x14ac:dyDescent="0.2">
      <c r="A4325" s="1" t="s">
        <v>52</v>
      </c>
      <c r="B4325" s="2" t="s">
        <v>3740</v>
      </c>
      <c r="C4325" s="2" t="s">
        <v>24</v>
      </c>
      <c r="D4325" s="2">
        <v>27500000</v>
      </c>
      <c r="E4325" s="2" t="s">
        <v>3438</v>
      </c>
      <c r="F4325" s="2">
        <v>70.33</v>
      </c>
      <c r="G4325" s="2">
        <v>29.67</v>
      </c>
      <c r="H4325" s="2" t="s">
        <v>19</v>
      </c>
      <c r="I4325" s="2">
        <f t="shared" si="134"/>
        <v>1</v>
      </c>
      <c r="J4325" s="2" t="str">
        <f t="shared" si="135"/>
        <v/>
      </c>
      <c r="K4325" s="2">
        <v>2018</v>
      </c>
      <c r="L4325" s="2" t="s">
        <v>21</v>
      </c>
    </row>
    <row r="4326" spans="1:12" x14ac:dyDescent="0.2">
      <c r="A4326" s="1" t="s">
        <v>91</v>
      </c>
      <c r="B4326" s="2" t="s">
        <v>2024</v>
      </c>
      <c r="C4326" s="2" t="s">
        <v>15</v>
      </c>
      <c r="D4326" s="2" t="s">
        <v>3136</v>
      </c>
      <c r="E4326" s="2" t="s">
        <v>2175</v>
      </c>
      <c r="F4326" s="2">
        <v>70.34</v>
      </c>
      <c r="G4326" s="2">
        <v>29.66</v>
      </c>
      <c r="H4326" s="2" t="s">
        <v>19</v>
      </c>
      <c r="I4326" s="2">
        <f t="shared" si="134"/>
        <v>1</v>
      </c>
      <c r="J4326" s="2" t="str">
        <f t="shared" si="135"/>
        <v/>
      </c>
      <c r="K4326" s="2">
        <v>2001</v>
      </c>
      <c r="L4326" s="2" t="s">
        <v>36</v>
      </c>
    </row>
    <row r="4327" spans="1:12" x14ac:dyDescent="0.2">
      <c r="A4327" s="1" t="s">
        <v>91</v>
      </c>
      <c r="B4327" s="2" t="s">
        <v>589</v>
      </c>
      <c r="C4327" s="2" t="s">
        <v>15</v>
      </c>
      <c r="D4327" s="2" t="s">
        <v>2804</v>
      </c>
      <c r="E4327" s="2" t="s">
        <v>2175</v>
      </c>
      <c r="F4327" s="2">
        <v>70.37</v>
      </c>
      <c r="G4327" s="2">
        <v>29.63</v>
      </c>
      <c r="H4327" s="2" t="s">
        <v>19</v>
      </c>
      <c r="I4327" s="2">
        <f t="shared" si="134"/>
        <v>1</v>
      </c>
      <c r="J4327" s="2" t="str">
        <f t="shared" si="135"/>
        <v/>
      </c>
      <c r="K4327" s="2">
        <v>2016</v>
      </c>
      <c r="L4327" s="2" t="s">
        <v>21</v>
      </c>
    </row>
    <row r="4328" spans="1:12" x14ac:dyDescent="0.2">
      <c r="A4328" s="1" t="s">
        <v>32</v>
      </c>
      <c r="B4328" s="2" t="s">
        <v>2932</v>
      </c>
      <c r="C4328" s="2" t="s">
        <v>24</v>
      </c>
      <c r="D4328" s="2" t="s">
        <v>2933</v>
      </c>
      <c r="E4328" s="2" t="s">
        <v>2175</v>
      </c>
      <c r="F4328" s="2">
        <v>70.38</v>
      </c>
      <c r="G4328" s="2">
        <v>29.62</v>
      </c>
      <c r="H4328" s="2" t="s">
        <v>19</v>
      </c>
      <c r="I4328" s="2">
        <f t="shared" si="134"/>
        <v>1</v>
      </c>
      <c r="J4328" s="2" t="str">
        <f t="shared" si="135"/>
        <v/>
      </c>
      <c r="K4328" s="2">
        <v>2016</v>
      </c>
      <c r="L4328" s="2" t="s">
        <v>49</v>
      </c>
    </row>
    <row r="4329" spans="1:12" x14ac:dyDescent="0.2">
      <c r="A4329" s="1" t="s">
        <v>242</v>
      </c>
      <c r="B4329" s="2" t="s">
        <v>684</v>
      </c>
      <c r="C4329" s="2" t="s">
        <v>24</v>
      </c>
      <c r="D4329" s="4">
        <v>580000000</v>
      </c>
      <c r="E4329" s="2" t="s">
        <v>3304</v>
      </c>
      <c r="F4329" s="2">
        <v>73.3</v>
      </c>
      <c r="G4329" s="2">
        <v>29.61</v>
      </c>
      <c r="H4329" s="2" t="s">
        <v>19</v>
      </c>
      <c r="I4329" s="2">
        <f t="shared" si="134"/>
        <v>1</v>
      </c>
      <c r="J4329" s="2" t="str">
        <f t="shared" si="135"/>
        <v/>
      </c>
      <c r="K4329" s="2">
        <v>2016</v>
      </c>
      <c r="L4329" s="2" t="s">
        <v>21</v>
      </c>
    </row>
    <row r="4330" spans="1:12" x14ac:dyDescent="0.2">
      <c r="A4330" s="1" t="s">
        <v>280</v>
      </c>
      <c r="B4330" s="2" t="s">
        <v>281</v>
      </c>
      <c r="C4330" s="2" t="s">
        <v>42</v>
      </c>
      <c r="D4330" s="2" t="s">
        <v>1922</v>
      </c>
      <c r="E4330" s="2" t="s">
        <v>1811</v>
      </c>
      <c r="F4330" s="2">
        <v>70.400000000000006</v>
      </c>
      <c r="G4330" s="2">
        <v>29.6</v>
      </c>
      <c r="H4330" s="2" t="s">
        <v>19</v>
      </c>
      <c r="I4330" s="2">
        <f t="shared" si="134"/>
        <v>1</v>
      </c>
      <c r="J4330" s="2" t="str">
        <f t="shared" si="135"/>
        <v/>
      </c>
      <c r="K4330" s="2">
        <v>1998</v>
      </c>
      <c r="L4330" s="2" t="s">
        <v>21</v>
      </c>
    </row>
    <row r="4331" spans="1:12" x14ac:dyDescent="0.2">
      <c r="A4331" s="1" t="s">
        <v>280</v>
      </c>
      <c r="B4331" s="2" t="s">
        <v>3470</v>
      </c>
      <c r="C4331" s="2" t="s">
        <v>24</v>
      </c>
      <c r="D4331" s="4">
        <v>50000000</v>
      </c>
      <c r="E4331" s="2" t="s">
        <v>3438</v>
      </c>
      <c r="F4331" s="2">
        <v>70.400000000000006</v>
      </c>
      <c r="G4331" s="2">
        <v>29.6</v>
      </c>
      <c r="H4331" s="2" t="s">
        <v>19</v>
      </c>
      <c r="I4331" s="2">
        <f t="shared" si="134"/>
        <v>1</v>
      </c>
      <c r="J4331" s="2" t="str">
        <f t="shared" si="135"/>
        <v/>
      </c>
      <c r="K4331" s="2">
        <v>2012</v>
      </c>
      <c r="L4331" s="2" t="s">
        <v>21</v>
      </c>
    </row>
    <row r="4332" spans="1:12" x14ac:dyDescent="0.2">
      <c r="A4332" s="1" t="s">
        <v>978</v>
      </c>
      <c r="B4332" s="2" t="s">
        <v>2690</v>
      </c>
      <c r="C4332" s="2" t="s">
        <v>15</v>
      </c>
      <c r="D4332" s="2" t="s">
        <v>4867</v>
      </c>
      <c r="E4332" s="2" t="s">
        <v>4917</v>
      </c>
      <c r="F4332" s="2">
        <v>70.400000000000006</v>
      </c>
      <c r="G4332" s="2">
        <v>29.6</v>
      </c>
      <c r="H4332" s="2" t="s">
        <v>19</v>
      </c>
      <c r="I4332" s="2">
        <f t="shared" si="134"/>
        <v>1</v>
      </c>
      <c r="J4332" s="2" t="str">
        <f t="shared" si="135"/>
        <v/>
      </c>
      <c r="K4332" s="2">
        <v>2005</v>
      </c>
      <c r="L4332" s="2" t="s">
        <v>77</v>
      </c>
    </row>
    <row r="4333" spans="1:12" x14ac:dyDescent="0.2">
      <c r="A4333" s="1" t="s">
        <v>60</v>
      </c>
      <c r="B4333" s="2" t="s">
        <v>105</v>
      </c>
      <c r="C4333" s="2" t="s">
        <v>15</v>
      </c>
      <c r="D4333" s="2" t="s">
        <v>1758</v>
      </c>
      <c r="E4333" s="2" t="s">
        <v>1692</v>
      </c>
      <c r="F4333" s="2">
        <v>70.400000000000006</v>
      </c>
      <c r="G4333" s="2">
        <v>29.6</v>
      </c>
      <c r="H4333" s="2" t="s">
        <v>19</v>
      </c>
      <c r="I4333" s="2">
        <f t="shared" si="134"/>
        <v>1</v>
      </c>
      <c r="J4333" s="2" t="str">
        <f t="shared" si="135"/>
        <v/>
      </c>
      <c r="K4333" s="2">
        <v>2006</v>
      </c>
      <c r="L4333" s="2" t="s">
        <v>49</v>
      </c>
    </row>
    <row r="4334" spans="1:12" x14ac:dyDescent="0.2">
      <c r="A4334" s="1" t="s">
        <v>13</v>
      </c>
      <c r="B4334" s="2" t="s">
        <v>2410</v>
      </c>
      <c r="C4334" s="2" t="s">
        <v>15</v>
      </c>
      <c r="D4334" s="2" t="s">
        <v>1488</v>
      </c>
      <c r="E4334" s="2" t="s">
        <v>2175</v>
      </c>
      <c r="F4334" s="2">
        <v>70.400000000000006</v>
      </c>
      <c r="G4334" s="2">
        <v>29.6</v>
      </c>
      <c r="H4334" s="2" t="s">
        <v>19</v>
      </c>
      <c r="I4334" s="2">
        <f t="shared" si="134"/>
        <v>1</v>
      </c>
      <c r="J4334" s="2" t="str">
        <f t="shared" si="135"/>
        <v/>
      </c>
      <c r="K4334" s="2">
        <v>2015</v>
      </c>
      <c r="L4334" s="2" t="s">
        <v>36</v>
      </c>
    </row>
    <row r="4335" spans="1:12" x14ac:dyDescent="0.2">
      <c r="A4335" s="1" t="s">
        <v>13</v>
      </c>
      <c r="B4335" s="2" t="s">
        <v>4229</v>
      </c>
      <c r="C4335" s="2" t="s">
        <v>15</v>
      </c>
      <c r="D4335" s="2" t="s">
        <v>4230</v>
      </c>
      <c r="E4335" s="2" t="s">
        <v>3438</v>
      </c>
      <c r="F4335" s="2">
        <v>70.400000000000006</v>
      </c>
      <c r="G4335" s="2">
        <v>29.6</v>
      </c>
      <c r="H4335" s="2" t="s">
        <v>19</v>
      </c>
      <c r="I4335" s="2">
        <f t="shared" si="134"/>
        <v>1</v>
      </c>
      <c r="J4335" s="2" t="str">
        <f t="shared" si="135"/>
        <v/>
      </c>
      <c r="K4335" s="2">
        <v>2012</v>
      </c>
      <c r="L4335" s="2" t="s">
        <v>21</v>
      </c>
    </row>
    <row r="4336" spans="1:12" x14ac:dyDescent="0.2">
      <c r="A4336" s="1" t="s">
        <v>66</v>
      </c>
      <c r="B4336" s="2" t="s">
        <v>3825</v>
      </c>
      <c r="C4336" s="2" t="s">
        <v>24</v>
      </c>
      <c r="D4336" s="4">
        <v>11900000</v>
      </c>
      <c r="E4336" s="2" t="s">
        <v>3438</v>
      </c>
      <c r="F4336" s="2">
        <v>70.400000000000006</v>
      </c>
      <c r="G4336" s="2">
        <v>29.6</v>
      </c>
      <c r="H4336" s="2" t="s">
        <v>19</v>
      </c>
      <c r="I4336" s="2">
        <f t="shared" si="134"/>
        <v>1</v>
      </c>
      <c r="J4336" s="2" t="str">
        <f t="shared" si="135"/>
        <v/>
      </c>
      <c r="K4336" s="2">
        <v>2004</v>
      </c>
      <c r="L4336" s="2" t="s">
        <v>49</v>
      </c>
    </row>
    <row r="4337" spans="1:12" x14ac:dyDescent="0.2">
      <c r="A4337" s="1" t="s">
        <v>22</v>
      </c>
      <c r="B4337" s="2" t="s">
        <v>4183</v>
      </c>
      <c r="C4337" s="2" t="s">
        <v>24</v>
      </c>
      <c r="D4337" s="4">
        <v>118000000</v>
      </c>
      <c r="E4337" s="2" t="s">
        <v>3438</v>
      </c>
      <c r="F4337" s="2">
        <v>70.400000000000006</v>
      </c>
      <c r="G4337" s="2">
        <v>29.6</v>
      </c>
      <c r="H4337" s="2" t="s">
        <v>19</v>
      </c>
      <c r="I4337" s="2">
        <f t="shared" si="134"/>
        <v>1</v>
      </c>
      <c r="J4337" s="2" t="str">
        <f t="shared" si="135"/>
        <v/>
      </c>
      <c r="K4337" s="2">
        <v>2006</v>
      </c>
      <c r="L4337" s="2" t="s">
        <v>49</v>
      </c>
    </row>
    <row r="4338" spans="1:12" x14ac:dyDescent="0.2">
      <c r="A4338" s="1" t="s">
        <v>79</v>
      </c>
      <c r="B4338" s="2" t="s">
        <v>4193</v>
      </c>
      <c r="C4338" s="2" t="s">
        <v>24</v>
      </c>
      <c r="D4338" s="4">
        <v>1500000</v>
      </c>
      <c r="E4338" s="2" t="s">
        <v>3438</v>
      </c>
      <c r="F4338" s="2">
        <v>70.400000000000006</v>
      </c>
      <c r="G4338" s="2">
        <v>29.6</v>
      </c>
      <c r="H4338" s="2" t="s">
        <v>19</v>
      </c>
      <c r="I4338" s="2">
        <f t="shared" si="134"/>
        <v>1</v>
      </c>
      <c r="J4338" s="2" t="str">
        <f t="shared" si="135"/>
        <v/>
      </c>
      <c r="K4338" s="2">
        <v>1998</v>
      </c>
      <c r="L4338" s="2" t="s">
        <v>21</v>
      </c>
    </row>
    <row r="4339" spans="1:12" x14ac:dyDescent="0.2">
      <c r="A4339" s="1" t="s">
        <v>269</v>
      </c>
      <c r="B4339" s="2" t="s">
        <v>5733</v>
      </c>
      <c r="C4339" s="2" t="s">
        <v>24</v>
      </c>
      <c r="D4339" s="4">
        <v>77242012</v>
      </c>
      <c r="E4339" s="2" t="s">
        <v>5690</v>
      </c>
      <c r="F4339" s="2">
        <v>70.5</v>
      </c>
      <c r="G4339" s="2">
        <v>29.6</v>
      </c>
      <c r="H4339" s="2" t="s">
        <v>19</v>
      </c>
      <c r="I4339" s="2">
        <f t="shared" si="134"/>
        <v>1</v>
      </c>
      <c r="J4339" s="2" t="str">
        <f t="shared" si="135"/>
        <v/>
      </c>
      <c r="K4339" s="2">
        <v>2008</v>
      </c>
      <c r="L4339" s="2" t="s">
        <v>49</v>
      </c>
    </row>
    <row r="4340" spans="1:12" x14ac:dyDescent="0.2">
      <c r="A4340" s="1" t="s">
        <v>108</v>
      </c>
      <c r="B4340" s="2" t="s">
        <v>3896</v>
      </c>
      <c r="C4340" s="2" t="s">
        <v>24</v>
      </c>
      <c r="D4340" s="4">
        <v>120000000</v>
      </c>
      <c r="E4340" s="2" t="s">
        <v>3438</v>
      </c>
      <c r="F4340" s="2">
        <v>70.400000000000006</v>
      </c>
      <c r="G4340" s="2">
        <v>29.6</v>
      </c>
      <c r="H4340" s="2" t="s">
        <v>19</v>
      </c>
      <c r="I4340" s="2">
        <f t="shared" si="134"/>
        <v>1</v>
      </c>
      <c r="J4340" s="2" t="str">
        <f t="shared" si="135"/>
        <v/>
      </c>
      <c r="K4340" s="2">
        <v>2016</v>
      </c>
      <c r="L4340" s="2" t="s">
        <v>21</v>
      </c>
    </row>
    <row r="4341" spans="1:12" x14ac:dyDescent="0.2">
      <c r="A4341" s="1" t="s">
        <v>308</v>
      </c>
      <c r="B4341" s="2" t="s">
        <v>4207</v>
      </c>
      <c r="C4341" s="2" t="s">
        <v>24</v>
      </c>
      <c r="D4341" s="4">
        <v>20700000</v>
      </c>
      <c r="E4341" s="2" t="s">
        <v>3438</v>
      </c>
      <c r="F4341" s="2">
        <v>70.400000000000006</v>
      </c>
      <c r="G4341" s="2">
        <v>29.6</v>
      </c>
      <c r="H4341" s="2" t="s">
        <v>19</v>
      </c>
      <c r="I4341" s="2">
        <f t="shared" si="134"/>
        <v>1</v>
      </c>
      <c r="J4341" s="2" t="str">
        <f t="shared" si="135"/>
        <v/>
      </c>
      <c r="K4341" s="2">
        <v>2008</v>
      </c>
      <c r="L4341" s="2" t="s">
        <v>49</v>
      </c>
    </row>
    <row r="4342" spans="1:12" x14ac:dyDescent="0.2">
      <c r="A4342" s="1" t="s">
        <v>111</v>
      </c>
      <c r="B4342" s="2" t="s">
        <v>4378</v>
      </c>
      <c r="C4342" s="2" t="s">
        <v>24</v>
      </c>
      <c r="D4342" s="4">
        <v>39000000</v>
      </c>
      <c r="E4342" s="2" t="s">
        <v>3438</v>
      </c>
      <c r="F4342" s="2">
        <v>70.400000000000006</v>
      </c>
      <c r="G4342" s="2">
        <v>29.6</v>
      </c>
      <c r="H4342" s="2" t="s">
        <v>19</v>
      </c>
      <c r="I4342" s="2">
        <f t="shared" si="134"/>
        <v>1</v>
      </c>
      <c r="J4342" s="2" t="str">
        <f t="shared" si="135"/>
        <v/>
      </c>
      <c r="K4342" s="2">
        <v>2008</v>
      </c>
      <c r="L4342" s="2" t="s">
        <v>21</v>
      </c>
    </row>
    <row r="4343" spans="1:12" x14ac:dyDescent="0.2">
      <c r="A4343" s="1" t="s">
        <v>45</v>
      </c>
      <c r="B4343" s="2" t="s">
        <v>46</v>
      </c>
      <c r="C4343" s="2" t="s">
        <v>15</v>
      </c>
      <c r="D4343" s="2" t="s">
        <v>1523</v>
      </c>
      <c r="E4343" s="2" t="s">
        <v>1474</v>
      </c>
      <c r="F4343" s="2">
        <v>70.400000000000006</v>
      </c>
      <c r="G4343" s="2">
        <v>29.6</v>
      </c>
      <c r="H4343" s="2" t="s">
        <v>19</v>
      </c>
      <c r="I4343" s="2">
        <f t="shared" si="134"/>
        <v>1</v>
      </c>
      <c r="J4343" s="2" t="str">
        <f t="shared" si="135"/>
        <v/>
      </c>
      <c r="K4343" s="2">
        <v>2006</v>
      </c>
      <c r="L4343" s="2" t="s">
        <v>49</v>
      </c>
    </row>
    <row r="4344" spans="1:12" x14ac:dyDescent="0.2">
      <c r="A4344" s="1" t="s">
        <v>363</v>
      </c>
      <c r="B4344" s="2" t="s">
        <v>3856</v>
      </c>
      <c r="C4344" s="2" t="s">
        <v>24</v>
      </c>
      <c r="D4344" s="4">
        <v>392000000</v>
      </c>
      <c r="E4344" s="2" t="s">
        <v>3438</v>
      </c>
      <c r="F4344" s="2">
        <v>70.44</v>
      </c>
      <c r="G4344" s="2">
        <v>29.56</v>
      </c>
      <c r="H4344" s="2" t="s">
        <v>19</v>
      </c>
      <c r="I4344" s="2">
        <f t="shared" si="134"/>
        <v>1</v>
      </c>
      <c r="J4344" s="2" t="str">
        <f t="shared" si="135"/>
        <v/>
      </c>
      <c r="K4344" s="2">
        <v>2016</v>
      </c>
      <c r="L4344" s="2" t="s">
        <v>21</v>
      </c>
    </row>
    <row r="4345" spans="1:12" x14ac:dyDescent="0.2">
      <c r="A4345" s="1" t="s">
        <v>1224</v>
      </c>
      <c r="B4345" s="2" t="s">
        <v>1225</v>
      </c>
      <c r="C4345" s="2" t="s">
        <v>15</v>
      </c>
      <c r="D4345" s="2" t="s">
        <v>2276</v>
      </c>
      <c r="E4345" s="2" t="s">
        <v>2175</v>
      </c>
      <c r="F4345" s="2">
        <v>70.45</v>
      </c>
      <c r="G4345" s="2">
        <v>29.55</v>
      </c>
      <c r="H4345" s="2" t="s">
        <v>19</v>
      </c>
      <c r="I4345" s="2">
        <f t="shared" si="134"/>
        <v>1</v>
      </c>
      <c r="J4345" s="2" t="str">
        <f t="shared" si="135"/>
        <v/>
      </c>
      <c r="K4345" s="2">
        <v>2020</v>
      </c>
      <c r="L4345" s="2" t="s">
        <v>21</v>
      </c>
    </row>
    <row r="4346" spans="1:12" x14ac:dyDescent="0.2">
      <c r="A4346" s="1" t="s">
        <v>79</v>
      </c>
      <c r="B4346" s="2" t="s">
        <v>5720</v>
      </c>
      <c r="C4346" s="2" t="s">
        <v>24</v>
      </c>
      <c r="D4346" s="4">
        <v>400000000</v>
      </c>
      <c r="E4346" s="2" t="s">
        <v>5690</v>
      </c>
      <c r="F4346" s="2">
        <v>70.459999999999994</v>
      </c>
      <c r="G4346" s="2">
        <v>29.54</v>
      </c>
      <c r="H4346" s="2" t="s">
        <v>19</v>
      </c>
      <c r="I4346" s="2">
        <f t="shared" si="134"/>
        <v>1</v>
      </c>
      <c r="J4346" s="2" t="str">
        <f t="shared" si="135"/>
        <v/>
      </c>
      <c r="K4346" s="2">
        <v>2016</v>
      </c>
      <c r="L4346" s="2" t="s">
        <v>21</v>
      </c>
    </row>
    <row r="4347" spans="1:12" x14ac:dyDescent="0.2">
      <c r="A4347" s="1" t="s">
        <v>220</v>
      </c>
      <c r="B4347" s="2" t="s">
        <v>3502</v>
      </c>
      <c r="C4347" s="2" t="s">
        <v>24</v>
      </c>
      <c r="D4347" s="4">
        <v>11090000</v>
      </c>
      <c r="E4347" s="2" t="s">
        <v>3438</v>
      </c>
      <c r="F4347" s="2">
        <v>70.47</v>
      </c>
      <c r="G4347" s="2">
        <v>29.53</v>
      </c>
      <c r="H4347" s="2" t="s">
        <v>19</v>
      </c>
      <c r="I4347" s="2">
        <f t="shared" si="134"/>
        <v>1</v>
      </c>
      <c r="J4347" s="2" t="str">
        <f t="shared" si="135"/>
        <v/>
      </c>
      <c r="K4347" s="2">
        <v>2016</v>
      </c>
      <c r="L4347" s="2" t="s">
        <v>21</v>
      </c>
    </row>
    <row r="4348" spans="1:12" x14ac:dyDescent="0.2">
      <c r="A4348" s="1" t="s">
        <v>13</v>
      </c>
      <c r="B4348" s="2" t="s">
        <v>605</v>
      </c>
      <c r="C4348" s="2" t="s">
        <v>15</v>
      </c>
      <c r="D4348" s="2" t="s">
        <v>2267</v>
      </c>
      <c r="E4348" s="2" t="s">
        <v>2175</v>
      </c>
      <c r="F4348" s="2">
        <v>70.489999999999995</v>
      </c>
      <c r="G4348" s="2">
        <v>29.51</v>
      </c>
      <c r="H4348" s="2" t="s">
        <v>19</v>
      </c>
      <c r="I4348" s="2">
        <f t="shared" si="134"/>
        <v>1</v>
      </c>
      <c r="J4348" s="2" t="str">
        <f t="shared" si="135"/>
        <v/>
      </c>
      <c r="K4348" s="2">
        <v>2020</v>
      </c>
      <c r="L4348" s="2" t="s">
        <v>21</v>
      </c>
    </row>
    <row r="4349" spans="1:12" x14ac:dyDescent="0.2">
      <c r="A4349" s="1" t="s">
        <v>242</v>
      </c>
      <c r="B4349" s="2" t="s">
        <v>714</v>
      </c>
      <c r="C4349" s="2" t="s">
        <v>15</v>
      </c>
      <c r="D4349" s="2" t="s">
        <v>716</v>
      </c>
      <c r="E4349" s="2" t="s">
        <v>395</v>
      </c>
      <c r="F4349" s="2">
        <v>70.5</v>
      </c>
      <c r="G4349" s="2">
        <v>29.5</v>
      </c>
      <c r="H4349" s="2" t="s">
        <v>19</v>
      </c>
      <c r="I4349" s="2">
        <f t="shared" si="134"/>
        <v>1</v>
      </c>
      <c r="J4349" s="2" t="str">
        <f t="shared" si="135"/>
        <v/>
      </c>
      <c r="K4349" s="2">
        <v>2010</v>
      </c>
      <c r="L4349" s="2" t="s">
        <v>21</v>
      </c>
    </row>
    <row r="4350" spans="1:12" x14ac:dyDescent="0.2">
      <c r="A4350" s="1" t="s">
        <v>205</v>
      </c>
      <c r="B4350" s="2" t="s">
        <v>643</v>
      </c>
      <c r="C4350" s="2" t="s">
        <v>42</v>
      </c>
      <c r="D4350" s="2" t="s">
        <v>644</v>
      </c>
      <c r="E4350" s="2" t="s">
        <v>395</v>
      </c>
      <c r="F4350" s="2">
        <v>70.5</v>
      </c>
      <c r="G4350" s="2">
        <v>29.5</v>
      </c>
      <c r="H4350" s="2" t="s">
        <v>19</v>
      </c>
      <c r="I4350" s="2">
        <f t="shared" si="134"/>
        <v>1</v>
      </c>
      <c r="J4350" s="2" t="str">
        <f t="shared" si="135"/>
        <v/>
      </c>
      <c r="K4350" s="2">
        <v>2012</v>
      </c>
      <c r="L4350" s="2" t="s">
        <v>21</v>
      </c>
    </row>
    <row r="4351" spans="1:12" x14ac:dyDescent="0.2">
      <c r="A4351" s="1" t="s">
        <v>363</v>
      </c>
      <c r="B4351" s="2" t="s">
        <v>4078</v>
      </c>
      <c r="C4351" s="2" t="s">
        <v>24</v>
      </c>
      <c r="D4351" s="4">
        <v>40400000</v>
      </c>
      <c r="E4351" s="2" t="s">
        <v>3438</v>
      </c>
      <c r="F4351" s="2">
        <v>70.5</v>
      </c>
      <c r="G4351" s="2">
        <v>29.5</v>
      </c>
      <c r="H4351" s="2" t="s">
        <v>19</v>
      </c>
      <c r="I4351" s="2">
        <f t="shared" si="134"/>
        <v>1</v>
      </c>
      <c r="J4351" s="2" t="str">
        <f t="shared" si="135"/>
        <v/>
      </c>
      <c r="K4351" s="2">
        <v>2002</v>
      </c>
      <c r="L4351" s="2" t="s">
        <v>21</v>
      </c>
    </row>
    <row r="4352" spans="1:12" x14ac:dyDescent="0.2">
      <c r="A4352" s="1" t="s">
        <v>69</v>
      </c>
      <c r="B4352" s="2" t="s">
        <v>730</v>
      </c>
      <c r="C4352" s="2" t="s">
        <v>15</v>
      </c>
      <c r="D4352" s="2" t="s">
        <v>3073</v>
      </c>
      <c r="E4352" s="2" t="s">
        <v>2175</v>
      </c>
      <c r="F4352" s="2">
        <v>70.5</v>
      </c>
      <c r="G4352" s="2">
        <v>29.5</v>
      </c>
      <c r="H4352" s="2" t="s">
        <v>19</v>
      </c>
      <c r="I4352" s="2">
        <f t="shared" si="134"/>
        <v>1</v>
      </c>
      <c r="J4352" s="2" t="str">
        <f t="shared" si="135"/>
        <v/>
      </c>
      <c r="K4352" s="2">
        <v>2007</v>
      </c>
      <c r="L4352" s="2" t="s">
        <v>36</v>
      </c>
    </row>
    <row r="4353" spans="1:12" x14ac:dyDescent="0.2">
      <c r="A4353" s="1" t="s">
        <v>293</v>
      </c>
      <c r="B4353" s="2" t="s">
        <v>4147</v>
      </c>
      <c r="C4353" s="2" t="s">
        <v>24</v>
      </c>
      <c r="D4353" s="4">
        <v>43100000</v>
      </c>
      <c r="E4353" s="2" t="s">
        <v>3438</v>
      </c>
      <c r="F4353" s="2">
        <v>70.5</v>
      </c>
      <c r="G4353" s="2">
        <v>29.5</v>
      </c>
      <c r="H4353" s="2" t="s">
        <v>19</v>
      </c>
      <c r="I4353" s="2">
        <f t="shared" si="134"/>
        <v>1</v>
      </c>
      <c r="J4353" s="2" t="str">
        <f t="shared" si="135"/>
        <v/>
      </c>
      <c r="K4353" s="2">
        <v>2008</v>
      </c>
      <c r="L4353" s="2" t="s">
        <v>21</v>
      </c>
    </row>
    <row r="4354" spans="1:12" x14ac:dyDescent="0.2">
      <c r="A4354" s="1" t="s">
        <v>52</v>
      </c>
      <c r="B4354" s="2" t="s">
        <v>689</v>
      </c>
      <c r="C4354" s="2" t="s">
        <v>42</v>
      </c>
      <c r="D4354" s="2" t="s">
        <v>822</v>
      </c>
      <c r="E4354" s="2" t="s">
        <v>395</v>
      </c>
      <c r="F4354" s="2">
        <v>70.5</v>
      </c>
      <c r="G4354" s="2">
        <v>29.5</v>
      </c>
      <c r="H4354" s="2" t="s">
        <v>19</v>
      </c>
      <c r="I4354" s="2">
        <f t="shared" ref="I4354:I4417" si="136" xml:space="preserve"> IF(H4354="Pass", 1, "")</f>
        <v>1</v>
      </c>
      <c r="J4354" s="2" t="str">
        <f t="shared" ref="J4354:J4417" si="137" xml:space="preserve"> IF(H4354="Fail", 1, "")</f>
        <v/>
      </c>
      <c r="K4354" s="2">
        <v>2008</v>
      </c>
      <c r="L4354" s="2" t="s">
        <v>21</v>
      </c>
    </row>
    <row r="4355" spans="1:12" x14ac:dyDescent="0.2">
      <c r="A4355" s="1" t="s">
        <v>108</v>
      </c>
      <c r="B4355" s="2" t="s">
        <v>5151</v>
      </c>
      <c r="C4355" s="2" t="s">
        <v>15</v>
      </c>
      <c r="D4355" s="2" t="s">
        <v>5152</v>
      </c>
      <c r="E4355" s="2" t="s">
        <v>4991</v>
      </c>
      <c r="F4355" s="2">
        <v>70.5</v>
      </c>
      <c r="G4355" s="2">
        <v>29.5</v>
      </c>
      <c r="H4355" s="2" t="s">
        <v>19</v>
      </c>
      <c r="I4355" s="2">
        <f t="shared" si="136"/>
        <v>1</v>
      </c>
      <c r="J4355" s="2" t="str">
        <f t="shared" si="137"/>
        <v/>
      </c>
      <c r="K4355" s="2">
        <v>2018</v>
      </c>
      <c r="L4355" s="2" t="s">
        <v>21</v>
      </c>
    </row>
    <row r="4356" spans="1:12" x14ac:dyDescent="0.2">
      <c r="A4356" s="1" t="s">
        <v>45</v>
      </c>
      <c r="B4356" s="2" t="s">
        <v>46</v>
      </c>
      <c r="C4356" s="2" t="s">
        <v>15</v>
      </c>
      <c r="D4356" s="2" t="s">
        <v>1556</v>
      </c>
      <c r="E4356" s="2" t="s">
        <v>1474</v>
      </c>
      <c r="F4356" s="2">
        <v>70.5</v>
      </c>
      <c r="G4356" s="2">
        <v>29.5</v>
      </c>
      <c r="H4356" s="2" t="s">
        <v>19</v>
      </c>
      <c r="I4356" s="2">
        <f t="shared" si="136"/>
        <v>1</v>
      </c>
      <c r="J4356" s="2" t="str">
        <f t="shared" si="137"/>
        <v/>
      </c>
      <c r="K4356" s="2">
        <v>2000</v>
      </c>
      <c r="L4356" s="2" t="s">
        <v>21</v>
      </c>
    </row>
    <row r="4357" spans="1:12" x14ac:dyDescent="0.2">
      <c r="A4357" s="1" t="s">
        <v>22</v>
      </c>
      <c r="B4357" s="2" t="s">
        <v>1457</v>
      </c>
      <c r="C4357" s="2" t="s">
        <v>24</v>
      </c>
      <c r="D4357" s="4">
        <v>3500000000</v>
      </c>
      <c r="E4357" s="2" t="s">
        <v>1625</v>
      </c>
      <c r="F4357" s="2">
        <v>70.53</v>
      </c>
      <c r="G4357" s="2">
        <v>29.47</v>
      </c>
      <c r="H4357" s="2" t="s">
        <v>19</v>
      </c>
      <c r="I4357" s="2">
        <f t="shared" si="136"/>
        <v>1</v>
      </c>
      <c r="J4357" s="2" t="str">
        <f t="shared" si="137"/>
        <v/>
      </c>
      <c r="K4357" s="2">
        <v>2016</v>
      </c>
      <c r="L4357" s="2" t="s">
        <v>21</v>
      </c>
    </row>
    <row r="4358" spans="1:12" x14ac:dyDescent="0.2">
      <c r="A4358" s="1" t="s">
        <v>91</v>
      </c>
      <c r="B4358" s="2" t="s">
        <v>617</v>
      </c>
      <c r="C4358" s="2" t="s">
        <v>24</v>
      </c>
      <c r="D4358" s="4">
        <v>38000000</v>
      </c>
      <c r="E4358" s="2" t="s">
        <v>1474</v>
      </c>
      <c r="F4358" s="2">
        <v>70.55</v>
      </c>
      <c r="G4358" s="2">
        <v>29.45</v>
      </c>
      <c r="H4358" s="2" t="s">
        <v>19</v>
      </c>
      <c r="I4358" s="2">
        <f t="shared" si="136"/>
        <v>1</v>
      </c>
      <c r="J4358" s="2" t="str">
        <f t="shared" si="137"/>
        <v/>
      </c>
      <c r="K4358" s="2">
        <v>2001</v>
      </c>
      <c r="L4358" s="2" t="s">
        <v>36</v>
      </c>
    </row>
    <row r="4359" spans="1:12" x14ac:dyDescent="0.2">
      <c r="A4359" s="1" t="s">
        <v>100</v>
      </c>
      <c r="B4359" s="2" t="s">
        <v>101</v>
      </c>
      <c r="C4359" s="2" t="s">
        <v>15</v>
      </c>
      <c r="D4359" s="2" t="s">
        <v>5032</v>
      </c>
      <c r="E4359" s="2" t="s">
        <v>4991</v>
      </c>
      <c r="F4359" s="2">
        <v>70.55</v>
      </c>
      <c r="G4359" s="2">
        <v>29.45</v>
      </c>
      <c r="H4359" s="2" t="s">
        <v>19</v>
      </c>
      <c r="I4359" s="2">
        <f t="shared" si="136"/>
        <v>1</v>
      </c>
      <c r="J4359" s="2" t="str">
        <f t="shared" si="137"/>
        <v/>
      </c>
      <c r="K4359" s="2">
        <v>2020</v>
      </c>
      <c r="L4359" s="2" t="s">
        <v>21</v>
      </c>
    </row>
    <row r="4360" spans="1:12" x14ac:dyDescent="0.2">
      <c r="A4360" s="1" t="s">
        <v>100</v>
      </c>
      <c r="B4360" s="2" t="s">
        <v>518</v>
      </c>
      <c r="C4360" s="2" t="s">
        <v>15</v>
      </c>
      <c r="D4360" s="2" t="s">
        <v>2677</v>
      </c>
      <c r="E4360" s="2" t="s">
        <v>2175</v>
      </c>
      <c r="F4360" s="2">
        <v>70.56</v>
      </c>
      <c r="G4360" s="2">
        <v>29.44</v>
      </c>
      <c r="H4360" s="2" t="s">
        <v>19</v>
      </c>
      <c r="I4360" s="2">
        <f t="shared" si="136"/>
        <v>1</v>
      </c>
      <c r="J4360" s="2" t="str">
        <f t="shared" si="137"/>
        <v/>
      </c>
      <c r="K4360" s="2">
        <v>2018</v>
      </c>
      <c r="L4360" s="2" t="s">
        <v>49</v>
      </c>
    </row>
    <row r="4361" spans="1:12" x14ac:dyDescent="0.2">
      <c r="A4361" s="1" t="s">
        <v>521</v>
      </c>
      <c r="B4361" s="2" t="s">
        <v>3943</v>
      </c>
      <c r="C4361" s="2" t="s">
        <v>24</v>
      </c>
      <c r="D4361" s="4">
        <v>24000000</v>
      </c>
      <c r="E4361" s="2" t="s">
        <v>3438</v>
      </c>
      <c r="F4361" s="2">
        <v>70.58</v>
      </c>
      <c r="G4361" s="2">
        <v>29.42</v>
      </c>
      <c r="H4361" s="2" t="s">
        <v>19</v>
      </c>
      <c r="I4361" s="2">
        <f t="shared" si="136"/>
        <v>1</v>
      </c>
      <c r="J4361" s="2" t="str">
        <f t="shared" si="137"/>
        <v/>
      </c>
      <c r="K4361" s="2">
        <v>2016</v>
      </c>
      <c r="L4361" s="2" t="s">
        <v>21</v>
      </c>
    </row>
    <row r="4362" spans="1:12" x14ac:dyDescent="0.2">
      <c r="A4362" s="1" t="s">
        <v>22</v>
      </c>
      <c r="B4362" s="2" t="s">
        <v>2928</v>
      </c>
      <c r="C4362" s="2" t="s">
        <v>15</v>
      </c>
      <c r="D4362" s="2" t="s">
        <v>2929</v>
      </c>
      <c r="E4362" s="2" t="s">
        <v>2175</v>
      </c>
      <c r="F4362" s="2">
        <v>70.58</v>
      </c>
      <c r="G4362" s="2">
        <v>29.42</v>
      </c>
      <c r="H4362" s="2" t="s">
        <v>19</v>
      </c>
      <c r="I4362" s="2">
        <f t="shared" si="136"/>
        <v>1</v>
      </c>
      <c r="J4362" s="2" t="str">
        <f t="shared" si="137"/>
        <v/>
      </c>
      <c r="K4362" s="2">
        <v>2016</v>
      </c>
      <c r="L4362" s="2" t="s">
        <v>49</v>
      </c>
    </row>
    <row r="4363" spans="1:12" x14ac:dyDescent="0.2">
      <c r="A4363" s="1" t="s">
        <v>223</v>
      </c>
      <c r="B4363" s="2" t="s">
        <v>229</v>
      </c>
      <c r="C4363" s="2" t="s">
        <v>15</v>
      </c>
      <c r="D4363" s="2" t="s">
        <v>2895</v>
      </c>
      <c r="E4363" s="2" t="s">
        <v>2175</v>
      </c>
      <c r="F4363" s="2">
        <v>70.59</v>
      </c>
      <c r="G4363" s="2">
        <v>29.41</v>
      </c>
      <c r="H4363" s="2" t="s">
        <v>19</v>
      </c>
      <c r="I4363" s="2">
        <f t="shared" si="136"/>
        <v>1</v>
      </c>
      <c r="J4363" s="2" t="str">
        <f t="shared" si="137"/>
        <v/>
      </c>
      <c r="K4363" s="2">
        <v>2016</v>
      </c>
      <c r="L4363" s="2" t="s">
        <v>21</v>
      </c>
    </row>
    <row r="4364" spans="1:12" x14ac:dyDescent="0.2">
      <c r="A4364" s="1" t="s">
        <v>108</v>
      </c>
      <c r="B4364" s="2" t="s">
        <v>5106</v>
      </c>
      <c r="C4364" s="2" t="s">
        <v>15</v>
      </c>
      <c r="D4364" s="2" t="s">
        <v>5107</v>
      </c>
      <c r="E4364" s="2" t="s">
        <v>4991</v>
      </c>
      <c r="F4364" s="2">
        <v>70.59</v>
      </c>
      <c r="G4364" s="2">
        <v>29.41</v>
      </c>
      <c r="H4364" s="2" t="s">
        <v>19</v>
      </c>
      <c r="I4364" s="2">
        <f t="shared" si="136"/>
        <v>1</v>
      </c>
      <c r="J4364" s="2" t="str">
        <f t="shared" si="137"/>
        <v/>
      </c>
      <c r="K4364" s="2">
        <v>2019</v>
      </c>
      <c r="L4364" s="2" t="s">
        <v>36</v>
      </c>
    </row>
    <row r="4365" spans="1:12" x14ac:dyDescent="0.2">
      <c r="A4365" s="1" t="s">
        <v>205</v>
      </c>
      <c r="B4365" s="2" t="s">
        <v>278</v>
      </c>
      <c r="C4365" s="2" t="s">
        <v>42</v>
      </c>
      <c r="D4365" s="2" t="s">
        <v>413</v>
      </c>
      <c r="E4365" s="2" t="s">
        <v>395</v>
      </c>
      <c r="F4365" s="2">
        <v>70.599999999999994</v>
      </c>
      <c r="G4365" s="2">
        <v>29.4</v>
      </c>
      <c r="H4365" s="2" t="s">
        <v>19</v>
      </c>
      <c r="I4365" s="2">
        <f t="shared" si="136"/>
        <v>1</v>
      </c>
      <c r="J4365" s="2" t="str">
        <f t="shared" si="137"/>
        <v/>
      </c>
      <c r="K4365" s="2">
        <v>2014</v>
      </c>
      <c r="L4365" s="2" t="s">
        <v>21</v>
      </c>
    </row>
    <row r="4366" spans="1:12" x14ac:dyDescent="0.2">
      <c r="A4366" s="1" t="s">
        <v>205</v>
      </c>
      <c r="B4366" s="2" t="s">
        <v>1012</v>
      </c>
      <c r="C4366" s="2" t="s">
        <v>15</v>
      </c>
      <c r="D4366" s="2" t="s">
        <v>1520</v>
      </c>
      <c r="E4366" s="2" t="s">
        <v>1474</v>
      </c>
      <c r="F4366" s="2">
        <v>70.599999999999994</v>
      </c>
      <c r="G4366" s="2">
        <v>29.4</v>
      </c>
      <c r="H4366" s="2" t="s">
        <v>19</v>
      </c>
      <c r="I4366" s="2">
        <f t="shared" si="136"/>
        <v>1</v>
      </c>
      <c r="J4366" s="2" t="str">
        <f t="shared" si="137"/>
        <v/>
      </c>
      <c r="K4366" s="2">
        <v>2006</v>
      </c>
      <c r="L4366" s="2" t="s">
        <v>21</v>
      </c>
    </row>
    <row r="4367" spans="1:12" x14ac:dyDescent="0.2">
      <c r="A4367" s="1" t="s">
        <v>60</v>
      </c>
      <c r="B4367" s="2" t="s">
        <v>4187</v>
      </c>
      <c r="C4367" s="2" t="s">
        <v>24</v>
      </c>
      <c r="D4367" s="4">
        <v>11200000</v>
      </c>
      <c r="E4367" s="2" t="s">
        <v>3438</v>
      </c>
      <c r="F4367" s="2">
        <v>70.599999999999994</v>
      </c>
      <c r="G4367" s="2">
        <v>29.4</v>
      </c>
      <c r="H4367" s="2" t="s">
        <v>19</v>
      </c>
      <c r="I4367" s="2">
        <f t="shared" si="136"/>
        <v>1</v>
      </c>
      <c r="J4367" s="2" t="str">
        <f t="shared" si="137"/>
        <v/>
      </c>
      <c r="K4367" s="2">
        <v>2012</v>
      </c>
      <c r="L4367" s="2" t="s">
        <v>21</v>
      </c>
    </row>
    <row r="4368" spans="1:12" x14ac:dyDescent="0.2">
      <c r="A4368" s="1" t="s">
        <v>339</v>
      </c>
      <c r="B4368" s="2" t="s">
        <v>5149</v>
      </c>
      <c r="C4368" s="2" t="s">
        <v>15</v>
      </c>
      <c r="D4368" s="2" t="s">
        <v>5564</v>
      </c>
      <c r="E4368" s="2" t="s">
        <v>4991</v>
      </c>
      <c r="F4368" s="2">
        <v>70.599999999999994</v>
      </c>
      <c r="G4368" s="2">
        <v>29.4</v>
      </c>
      <c r="H4368" s="2" t="s">
        <v>19</v>
      </c>
      <c r="I4368" s="2">
        <f t="shared" si="136"/>
        <v>1</v>
      </c>
      <c r="J4368" s="2" t="str">
        <f t="shared" si="137"/>
        <v/>
      </c>
      <c r="K4368" s="2">
        <v>2002</v>
      </c>
      <c r="L4368" s="2" t="s">
        <v>21</v>
      </c>
    </row>
    <row r="4369" spans="1:12" x14ac:dyDescent="0.2">
      <c r="A4369" s="1" t="s">
        <v>248</v>
      </c>
      <c r="B4369" s="2" t="s">
        <v>4545</v>
      </c>
      <c r="C4369" s="2" t="s">
        <v>24</v>
      </c>
      <c r="D4369" s="4">
        <v>2900000</v>
      </c>
      <c r="E4369" s="2" t="s">
        <v>3438</v>
      </c>
      <c r="F4369" s="2">
        <v>70.599999999999994</v>
      </c>
      <c r="G4369" s="2">
        <v>29.4</v>
      </c>
      <c r="H4369" s="2" t="s">
        <v>19</v>
      </c>
      <c r="I4369" s="2">
        <f t="shared" si="136"/>
        <v>1</v>
      </c>
      <c r="J4369" s="2" t="str">
        <f t="shared" si="137"/>
        <v/>
      </c>
      <c r="K4369" s="2">
        <v>2005</v>
      </c>
      <c r="L4369" s="2" t="s">
        <v>77</v>
      </c>
    </row>
    <row r="4370" spans="1:12" x14ac:dyDescent="0.2">
      <c r="A4370" s="1" t="s">
        <v>296</v>
      </c>
      <c r="B4370" s="2" t="s">
        <v>458</v>
      </c>
      <c r="C4370" s="2" t="s">
        <v>15</v>
      </c>
      <c r="D4370" s="2" t="s">
        <v>2535</v>
      </c>
      <c r="E4370" s="2" t="s">
        <v>2175</v>
      </c>
      <c r="F4370" s="2">
        <v>70.599999999999994</v>
      </c>
      <c r="G4370" s="2">
        <v>29.4</v>
      </c>
      <c r="H4370" s="2" t="s">
        <v>19</v>
      </c>
      <c r="I4370" s="2">
        <f t="shared" si="136"/>
        <v>1</v>
      </c>
      <c r="J4370" s="2" t="str">
        <f t="shared" si="137"/>
        <v/>
      </c>
      <c r="K4370" s="2">
        <v>2018</v>
      </c>
      <c r="L4370" s="2" t="s">
        <v>21</v>
      </c>
    </row>
    <row r="4371" spans="1:12" x14ac:dyDescent="0.2">
      <c r="A4371" s="1" t="s">
        <v>296</v>
      </c>
      <c r="B4371" s="2" t="s">
        <v>3699</v>
      </c>
      <c r="C4371" s="2" t="s">
        <v>24</v>
      </c>
      <c r="D4371" s="2">
        <v>232000000</v>
      </c>
      <c r="E4371" s="2" t="s">
        <v>3438</v>
      </c>
      <c r="F4371" s="2">
        <v>70.599999999999994</v>
      </c>
      <c r="G4371" s="2">
        <v>29.4</v>
      </c>
      <c r="H4371" s="2" t="s">
        <v>19</v>
      </c>
      <c r="I4371" s="2">
        <f t="shared" si="136"/>
        <v>1</v>
      </c>
      <c r="J4371" s="2" t="str">
        <f t="shared" si="137"/>
        <v/>
      </c>
      <c r="K4371" s="2">
        <v>2018</v>
      </c>
      <c r="L4371" s="2" t="s">
        <v>21</v>
      </c>
    </row>
    <row r="4372" spans="1:12" x14ac:dyDescent="0.2">
      <c r="A4372" s="1" t="s">
        <v>217</v>
      </c>
      <c r="B4372" s="2" t="s">
        <v>3899</v>
      </c>
      <c r="C4372" s="2" t="s">
        <v>24</v>
      </c>
      <c r="D4372" s="4">
        <v>9240000</v>
      </c>
      <c r="E4372" s="2" t="s">
        <v>3438</v>
      </c>
      <c r="F4372" s="2">
        <v>70.599999999999994</v>
      </c>
      <c r="G4372" s="2">
        <v>29.4</v>
      </c>
      <c r="H4372" s="2" t="s">
        <v>19</v>
      </c>
      <c r="I4372" s="2">
        <f t="shared" si="136"/>
        <v>1</v>
      </c>
      <c r="J4372" s="2" t="str">
        <f t="shared" si="137"/>
        <v/>
      </c>
      <c r="K4372" s="2">
        <v>2001</v>
      </c>
      <c r="L4372" s="2" t="s">
        <v>36</v>
      </c>
    </row>
    <row r="4373" spans="1:12" x14ac:dyDescent="0.2">
      <c r="A4373" s="1" t="s">
        <v>83</v>
      </c>
      <c r="B4373" s="2" t="s">
        <v>3473</v>
      </c>
      <c r="C4373" s="2" t="s">
        <v>24</v>
      </c>
      <c r="D4373" s="4">
        <v>295000000</v>
      </c>
      <c r="E4373" s="2" t="s">
        <v>3438</v>
      </c>
      <c r="F4373" s="2">
        <v>70.599999999999994</v>
      </c>
      <c r="G4373" s="2">
        <v>29.4</v>
      </c>
      <c r="H4373" s="2" t="s">
        <v>19</v>
      </c>
      <c r="I4373" s="2">
        <f t="shared" si="136"/>
        <v>1</v>
      </c>
      <c r="J4373" s="2" t="str">
        <f t="shared" si="137"/>
        <v/>
      </c>
      <c r="K4373" s="2">
        <v>2003</v>
      </c>
      <c r="L4373" s="2" t="s">
        <v>36</v>
      </c>
    </row>
    <row r="4374" spans="1:12" x14ac:dyDescent="0.2">
      <c r="A4374" s="1" t="s">
        <v>91</v>
      </c>
      <c r="B4374" s="2" t="s">
        <v>2126</v>
      </c>
      <c r="C4374" s="2" t="s">
        <v>24</v>
      </c>
      <c r="D4374" s="4">
        <v>91100000</v>
      </c>
      <c r="E4374" s="2" t="s">
        <v>3438</v>
      </c>
      <c r="F4374" s="2">
        <v>70.599999999999994</v>
      </c>
      <c r="G4374" s="2">
        <v>29.4</v>
      </c>
      <c r="H4374" s="2" t="s">
        <v>19</v>
      </c>
      <c r="I4374" s="2">
        <f t="shared" si="136"/>
        <v>1</v>
      </c>
      <c r="J4374" s="2" t="str">
        <f t="shared" si="137"/>
        <v/>
      </c>
      <c r="K4374" s="2">
        <v>2006</v>
      </c>
      <c r="L4374" s="2" t="s">
        <v>49</v>
      </c>
    </row>
    <row r="4375" spans="1:12" x14ac:dyDescent="0.2">
      <c r="A4375" s="1" t="s">
        <v>52</v>
      </c>
      <c r="B4375" s="2" t="s">
        <v>793</v>
      </c>
      <c r="C4375" s="2" t="s">
        <v>42</v>
      </c>
      <c r="D4375" s="2" t="s">
        <v>1678</v>
      </c>
      <c r="E4375" s="2" t="s">
        <v>1625</v>
      </c>
      <c r="F4375" s="2">
        <v>70.599999999999994</v>
      </c>
      <c r="G4375" s="2">
        <v>29.4</v>
      </c>
      <c r="H4375" s="2" t="s">
        <v>19</v>
      </c>
      <c r="I4375" s="2">
        <f t="shared" si="136"/>
        <v>1</v>
      </c>
      <c r="J4375" s="2" t="str">
        <f t="shared" si="137"/>
        <v/>
      </c>
      <c r="K4375" s="2">
        <v>2000</v>
      </c>
      <c r="L4375" s="2" t="s">
        <v>21</v>
      </c>
    </row>
    <row r="4376" spans="1:12" x14ac:dyDescent="0.2">
      <c r="A4376" s="1" t="s">
        <v>220</v>
      </c>
      <c r="B4376" s="2" t="s">
        <v>3454</v>
      </c>
      <c r="C4376" s="2" t="s">
        <v>24</v>
      </c>
      <c r="D4376" s="4">
        <v>39800000</v>
      </c>
      <c r="E4376" s="2" t="s">
        <v>3438</v>
      </c>
      <c r="F4376" s="2">
        <v>70.599999999999994</v>
      </c>
      <c r="G4376" s="2">
        <v>29.4</v>
      </c>
      <c r="H4376" s="2" t="s">
        <v>19</v>
      </c>
      <c r="I4376" s="2">
        <f t="shared" si="136"/>
        <v>1</v>
      </c>
      <c r="J4376" s="2" t="str">
        <f t="shared" si="137"/>
        <v/>
      </c>
      <c r="K4376" s="2">
        <v>2008</v>
      </c>
      <c r="L4376" s="2" t="s">
        <v>21</v>
      </c>
    </row>
    <row r="4377" spans="1:12" x14ac:dyDescent="0.2">
      <c r="A4377" s="1" t="s">
        <v>52</v>
      </c>
      <c r="B4377" s="2" t="s">
        <v>3468</v>
      </c>
      <c r="C4377" s="2" t="s">
        <v>15</v>
      </c>
      <c r="D4377" s="2" t="s">
        <v>3469</v>
      </c>
      <c r="E4377" s="2" t="s">
        <v>3438</v>
      </c>
      <c r="F4377" s="2">
        <v>70.61</v>
      </c>
      <c r="G4377" s="2">
        <v>29.39</v>
      </c>
      <c r="H4377" s="2" t="s">
        <v>19</v>
      </c>
      <c r="I4377" s="2">
        <f t="shared" si="136"/>
        <v>1</v>
      </c>
      <c r="J4377" s="2" t="str">
        <f t="shared" si="137"/>
        <v/>
      </c>
      <c r="K4377" s="2">
        <v>2020</v>
      </c>
      <c r="L4377" s="2" t="s">
        <v>21</v>
      </c>
    </row>
    <row r="4378" spans="1:12" x14ac:dyDescent="0.2">
      <c r="A4378" s="1" t="s">
        <v>13</v>
      </c>
      <c r="B4378" s="2" t="s">
        <v>1377</v>
      </c>
      <c r="C4378" s="2" t="s">
        <v>15</v>
      </c>
      <c r="D4378" s="2" t="s">
        <v>4811</v>
      </c>
      <c r="E4378" s="2" t="s">
        <v>4810</v>
      </c>
      <c r="F4378" s="2">
        <v>70.62</v>
      </c>
      <c r="G4378" s="2">
        <v>29.38</v>
      </c>
      <c r="H4378" s="2" t="s">
        <v>19</v>
      </c>
      <c r="I4378" s="2">
        <f t="shared" si="136"/>
        <v>1</v>
      </c>
      <c r="J4378" s="2" t="str">
        <f t="shared" si="137"/>
        <v/>
      </c>
      <c r="K4378" s="2">
        <v>2020</v>
      </c>
      <c r="L4378" s="2" t="s">
        <v>21</v>
      </c>
    </row>
    <row r="4379" spans="1:12" x14ac:dyDescent="0.2">
      <c r="A4379" s="1" t="s">
        <v>83</v>
      </c>
      <c r="B4379" s="2" t="s">
        <v>84</v>
      </c>
      <c r="C4379" s="2" t="s">
        <v>24</v>
      </c>
      <c r="D4379" s="2">
        <v>487500000</v>
      </c>
      <c r="E4379" s="2" t="s">
        <v>3304</v>
      </c>
      <c r="F4379" s="2">
        <v>70.63</v>
      </c>
      <c r="G4379" s="2">
        <v>29.37</v>
      </c>
      <c r="H4379" s="2" t="s">
        <v>19</v>
      </c>
      <c r="I4379" s="2">
        <f t="shared" si="136"/>
        <v>1</v>
      </c>
      <c r="J4379" s="2" t="str">
        <f t="shared" si="137"/>
        <v/>
      </c>
      <c r="K4379" s="2">
        <v>2020</v>
      </c>
      <c r="L4379" s="2" t="s">
        <v>21</v>
      </c>
    </row>
    <row r="4380" spans="1:12" x14ac:dyDescent="0.2">
      <c r="A4380" s="1" t="s">
        <v>66</v>
      </c>
      <c r="B4380" s="2" t="s">
        <v>2154</v>
      </c>
      <c r="C4380" s="2" t="s">
        <v>15</v>
      </c>
      <c r="D4380" s="2" t="s">
        <v>3795</v>
      </c>
      <c r="E4380" s="2" t="s">
        <v>3438</v>
      </c>
      <c r="F4380" s="2">
        <v>70.64</v>
      </c>
      <c r="G4380" s="2">
        <v>29.36</v>
      </c>
      <c r="H4380" s="2" t="s">
        <v>19</v>
      </c>
      <c r="I4380" s="2">
        <f t="shared" si="136"/>
        <v>1</v>
      </c>
      <c r="J4380" s="2" t="str">
        <f t="shared" si="137"/>
        <v/>
      </c>
      <c r="K4380" s="2">
        <v>2018</v>
      </c>
      <c r="L4380" s="2" t="s">
        <v>49</v>
      </c>
    </row>
    <row r="4381" spans="1:12" x14ac:dyDescent="0.2">
      <c r="A4381" s="1" t="s">
        <v>242</v>
      </c>
      <c r="B4381" s="2" t="s">
        <v>3680</v>
      </c>
      <c r="C4381" s="2" t="s">
        <v>15</v>
      </c>
      <c r="D4381" s="2" t="s">
        <v>3839</v>
      </c>
      <c r="E4381" s="2" t="s">
        <v>3438</v>
      </c>
      <c r="F4381" s="2">
        <v>70.67</v>
      </c>
      <c r="G4381" s="2">
        <v>29.33</v>
      </c>
      <c r="H4381" s="2" t="s">
        <v>19</v>
      </c>
      <c r="I4381" s="2">
        <f t="shared" si="136"/>
        <v>1</v>
      </c>
      <c r="J4381" s="2" t="str">
        <f t="shared" si="137"/>
        <v/>
      </c>
      <c r="K4381" s="2">
        <v>2017</v>
      </c>
      <c r="L4381" s="2" t="s">
        <v>36</v>
      </c>
    </row>
    <row r="4382" spans="1:12" x14ac:dyDescent="0.2">
      <c r="A4382" s="1" t="s">
        <v>13</v>
      </c>
      <c r="B4382" s="2" t="s">
        <v>3542</v>
      </c>
      <c r="C4382" s="2" t="s">
        <v>15</v>
      </c>
      <c r="D4382" s="2" t="s">
        <v>3543</v>
      </c>
      <c r="E4382" s="2" t="s">
        <v>3438</v>
      </c>
      <c r="F4382" s="2">
        <v>70.67</v>
      </c>
      <c r="G4382" s="2">
        <v>29.33</v>
      </c>
      <c r="H4382" s="2" t="s">
        <v>19</v>
      </c>
      <c r="I4382" s="2">
        <f t="shared" si="136"/>
        <v>1</v>
      </c>
      <c r="J4382" s="2" t="str">
        <f t="shared" si="137"/>
        <v/>
      </c>
      <c r="K4382" s="2">
        <v>2020</v>
      </c>
      <c r="L4382" s="2" t="s">
        <v>49</v>
      </c>
    </row>
    <row r="4383" spans="1:12" x14ac:dyDescent="0.2">
      <c r="A4383" s="1" t="s">
        <v>91</v>
      </c>
      <c r="B4383" s="2" t="s">
        <v>2418</v>
      </c>
      <c r="C4383" s="2" t="s">
        <v>15</v>
      </c>
      <c r="D4383" s="2" t="s">
        <v>2421</v>
      </c>
      <c r="E4383" s="2" t="s">
        <v>2175</v>
      </c>
      <c r="F4383" s="2">
        <v>70.67</v>
      </c>
      <c r="G4383" s="2">
        <v>29.33</v>
      </c>
      <c r="H4383" s="2" t="s">
        <v>19</v>
      </c>
      <c r="I4383" s="2">
        <f t="shared" si="136"/>
        <v>1</v>
      </c>
      <c r="J4383" s="2" t="str">
        <f t="shared" si="137"/>
        <v/>
      </c>
      <c r="K4383" s="2">
        <v>2019</v>
      </c>
      <c r="L4383" s="2" t="s">
        <v>36</v>
      </c>
    </row>
    <row r="4384" spans="1:12" x14ac:dyDescent="0.2">
      <c r="A4384" s="1" t="s">
        <v>111</v>
      </c>
      <c r="B4384" s="2" t="s">
        <v>2022</v>
      </c>
      <c r="C4384" s="2" t="s">
        <v>15</v>
      </c>
      <c r="D4384" s="2" t="s">
        <v>2023</v>
      </c>
      <c r="E4384" s="2" t="s">
        <v>1978</v>
      </c>
      <c r="F4384" s="2">
        <v>70.680000000000007</v>
      </c>
      <c r="G4384" s="2">
        <v>29.32</v>
      </c>
      <c r="H4384" s="2" t="s">
        <v>19</v>
      </c>
      <c r="I4384" s="2">
        <f t="shared" si="136"/>
        <v>1</v>
      </c>
      <c r="J4384" s="2" t="str">
        <f t="shared" si="137"/>
        <v/>
      </c>
      <c r="K4384" s="2">
        <v>2016</v>
      </c>
      <c r="L4384" s="2" t="s">
        <v>36</v>
      </c>
    </row>
    <row r="4385" spans="1:12" x14ac:dyDescent="0.2">
      <c r="A4385" s="1" t="s">
        <v>32</v>
      </c>
      <c r="B4385" s="2" t="s">
        <v>3518</v>
      </c>
      <c r="C4385" s="2" t="s">
        <v>15</v>
      </c>
      <c r="D4385" s="2" t="s">
        <v>3752</v>
      </c>
      <c r="E4385" s="2" t="s">
        <v>3438</v>
      </c>
      <c r="F4385" s="2">
        <v>70.69</v>
      </c>
      <c r="G4385" s="2">
        <v>29.31</v>
      </c>
      <c r="H4385" s="2" t="s">
        <v>19</v>
      </c>
      <c r="I4385" s="2">
        <f t="shared" si="136"/>
        <v>1</v>
      </c>
      <c r="J4385" s="2" t="str">
        <f t="shared" si="137"/>
        <v/>
      </c>
      <c r="K4385" s="2">
        <v>2018</v>
      </c>
      <c r="L4385" s="2" t="s">
        <v>21</v>
      </c>
    </row>
    <row r="4386" spans="1:12" x14ac:dyDescent="0.2">
      <c r="A4386" s="1" t="s">
        <v>242</v>
      </c>
      <c r="B4386" s="2" t="s">
        <v>646</v>
      </c>
      <c r="C4386" s="2" t="s">
        <v>15</v>
      </c>
      <c r="D4386" s="2" t="s">
        <v>3359</v>
      </c>
      <c r="E4386" s="2" t="s">
        <v>3315</v>
      </c>
      <c r="F4386" s="2">
        <v>70.7</v>
      </c>
      <c r="G4386" s="2">
        <v>29.3</v>
      </c>
      <c r="H4386" s="2" t="s">
        <v>19</v>
      </c>
      <c r="I4386" s="2">
        <f t="shared" si="136"/>
        <v>1</v>
      </c>
      <c r="J4386" s="2" t="str">
        <f t="shared" si="137"/>
        <v/>
      </c>
      <c r="K4386" s="2">
        <v>2000</v>
      </c>
      <c r="L4386" s="2" t="s">
        <v>49</v>
      </c>
    </row>
    <row r="4387" spans="1:12" x14ac:dyDescent="0.2">
      <c r="A4387" s="1" t="s">
        <v>205</v>
      </c>
      <c r="B4387" s="2" t="s">
        <v>3734</v>
      </c>
      <c r="C4387" s="2" t="s">
        <v>15</v>
      </c>
      <c r="D4387" s="2" t="s">
        <v>4363</v>
      </c>
      <c r="E4387" s="2" t="s">
        <v>3438</v>
      </c>
      <c r="F4387" s="2">
        <v>70.7</v>
      </c>
      <c r="G4387" s="2">
        <v>29.3</v>
      </c>
      <c r="H4387" s="2" t="s">
        <v>19</v>
      </c>
      <c r="I4387" s="2">
        <f t="shared" si="136"/>
        <v>1</v>
      </c>
      <c r="J4387" s="2" t="str">
        <f t="shared" si="137"/>
        <v/>
      </c>
      <c r="K4387" s="2">
        <v>2009</v>
      </c>
      <c r="L4387" s="2" t="s">
        <v>36</v>
      </c>
    </row>
    <row r="4388" spans="1:12" x14ac:dyDescent="0.2">
      <c r="A4388" s="1" t="s">
        <v>13</v>
      </c>
      <c r="B4388" s="2" t="s">
        <v>3988</v>
      </c>
      <c r="C4388" s="2" t="s">
        <v>24</v>
      </c>
      <c r="D4388" s="4">
        <v>85000000</v>
      </c>
      <c r="E4388" s="2" t="s">
        <v>3438</v>
      </c>
      <c r="F4388" s="2">
        <v>70.7</v>
      </c>
      <c r="G4388" s="2">
        <v>29.3</v>
      </c>
      <c r="H4388" s="2" t="s">
        <v>19</v>
      </c>
      <c r="I4388" s="2">
        <f t="shared" si="136"/>
        <v>1</v>
      </c>
      <c r="J4388" s="2" t="str">
        <f t="shared" si="137"/>
        <v/>
      </c>
      <c r="K4388" s="2">
        <v>2004</v>
      </c>
      <c r="L4388" s="2" t="s">
        <v>21</v>
      </c>
    </row>
    <row r="4389" spans="1:12" x14ac:dyDescent="0.2">
      <c r="A4389" s="1" t="s">
        <v>13</v>
      </c>
      <c r="B4389" s="2" t="s">
        <v>997</v>
      </c>
      <c r="C4389" s="2" t="s">
        <v>15</v>
      </c>
      <c r="D4389" s="2" t="s">
        <v>5436</v>
      </c>
      <c r="E4389" s="2" t="s">
        <v>4991</v>
      </c>
      <c r="F4389" s="2">
        <v>70.7</v>
      </c>
      <c r="G4389" s="2">
        <v>29.3</v>
      </c>
      <c r="H4389" s="2" t="s">
        <v>19</v>
      </c>
      <c r="I4389" s="2">
        <f t="shared" si="136"/>
        <v>1</v>
      </c>
      <c r="J4389" s="2" t="str">
        <f t="shared" si="137"/>
        <v/>
      </c>
      <c r="K4389" s="2">
        <v>2006</v>
      </c>
      <c r="L4389" s="2" t="s">
        <v>21</v>
      </c>
    </row>
    <row r="4390" spans="1:12" x14ac:dyDescent="0.2">
      <c r="A4390" s="1" t="s">
        <v>66</v>
      </c>
      <c r="B4390" s="2" t="s">
        <v>3179</v>
      </c>
      <c r="C4390" s="2" t="s">
        <v>15</v>
      </c>
      <c r="D4390" s="2" t="s">
        <v>5355</v>
      </c>
      <c r="E4390" s="2" t="s">
        <v>4991</v>
      </c>
      <c r="F4390" s="2">
        <v>70.7</v>
      </c>
      <c r="G4390" s="2">
        <v>29.3</v>
      </c>
      <c r="H4390" s="2" t="s">
        <v>19</v>
      </c>
      <c r="I4390" s="2">
        <f t="shared" si="136"/>
        <v>1</v>
      </c>
      <c r="J4390" s="2" t="str">
        <f t="shared" si="137"/>
        <v/>
      </c>
      <c r="K4390" s="2">
        <v>2010</v>
      </c>
      <c r="L4390" s="2" t="s">
        <v>21</v>
      </c>
    </row>
    <row r="4391" spans="1:12" x14ac:dyDescent="0.2">
      <c r="A4391" s="1" t="s">
        <v>296</v>
      </c>
      <c r="B4391" s="2" t="s">
        <v>641</v>
      </c>
      <c r="C4391" s="2" t="s">
        <v>15</v>
      </c>
      <c r="D4391" s="2" t="s">
        <v>642</v>
      </c>
      <c r="E4391" s="2" t="s">
        <v>395</v>
      </c>
      <c r="F4391" s="2">
        <v>70.7</v>
      </c>
      <c r="G4391" s="2">
        <v>29.3</v>
      </c>
      <c r="H4391" s="2" t="s">
        <v>19</v>
      </c>
      <c r="I4391" s="2">
        <f t="shared" si="136"/>
        <v>1</v>
      </c>
      <c r="J4391" s="2" t="str">
        <f t="shared" si="137"/>
        <v/>
      </c>
      <c r="K4391" s="2">
        <v>2012</v>
      </c>
      <c r="L4391" s="2" t="s">
        <v>21</v>
      </c>
    </row>
    <row r="4392" spans="1:12" x14ac:dyDescent="0.2">
      <c r="A4392" s="1" t="s">
        <v>296</v>
      </c>
      <c r="B4392" s="2" t="s">
        <v>1751</v>
      </c>
      <c r="C4392" s="2" t="s">
        <v>15</v>
      </c>
      <c r="D4392" s="2" t="s">
        <v>1752</v>
      </c>
      <c r="E4392" s="2" t="s">
        <v>1692</v>
      </c>
      <c r="F4392" s="2">
        <v>70.7</v>
      </c>
      <c r="G4392" s="2">
        <v>29.3</v>
      </c>
      <c r="H4392" s="2" t="s">
        <v>19</v>
      </c>
      <c r="I4392" s="2">
        <f t="shared" si="136"/>
        <v>1</v>
      </c>
      <c r="J4392" s="2" t="str">
        <f t="shared" si="137"/>
        <v/>
      </c>
      <c r="K4392" s="2">
        <v>2006</v>
      </c>
      <c r="L4392" s="2" t="s">
        <v>21</v>
      </c>
    </row>
    <row r="4393" spans="1:12" x14ac:dyDescent="0.2">
      <c r="A4393" s="1" t="s">
        <v>217</v>
      </c>
      <c r="B4393" s="2" t="s">
        <v>5607</v>
      </c>
      <c r="C4393" s="2" t="s">
        <v>15</v>
      </c>
      <c r="D4393" s="2" t="s">
        <v>5608</v>
      </c>
      <c r="E4393" s="2" t="s">
        <v>4991</v>
      </c>
      <c r="F4393" s="2">
        <v>70.7</v>
      </c>
      <c r="G4393" s="2">
        <v>29.3</v>
      </c>
      <c r="H4393" s="2" t="s">
        <v>19</v>
      </c>
      <c r="I4393" s="2">
        <f t="shared" si="136"/>
        <v>1</v>
      </c>
      <c r="J4393" s="2" t="str">
        <f t="shared" si="137"/>
        <v/>
      </c>
      <c r="K4393" s="2">
        <v>2000</v>
      </c>
      <c r="L4393" s="2" t="s">
        <v>21</v>
      </c>
    </row>
    <row r="4394" spans="1:12" x14ac:dyDescent="0.2">
      <c r="A4394" s="1" t="s">
        <v>79</v>
      </c>
      <c r="B4394" s="2" t="s">
        <v>486</v>
      </c>
      <c r="C4394" s="2" t="s">
        <v>24</v>
      </c>
      <c r="D4394" s="4">
        <v>6000000</v>
      </c>
      <c r="E4394" s="2" t="s">
        <v>1811</v>
      </c>
      <c r="F4394" s="2">
        <v>70.7</v>
      </c>
      <c r="G4394" s="2">
        <v>29.3</v>
      </c>
      <c r="H4394" s="2" t="s">
        <v>19</v>
      </c>
      <c r="I4394" s="2">
        <f t="shared" si="136"/>
        <v>1</v>
      </c>
      <c r="J4394" s="2" t="str">
        <f t="shared" si="137"/>
        <v/>
      </c>
      <c r="K4394" s="2">
        <v>2002</v>
      </c>
      <c r="L4394" s="2" t="s">
        <v>49</v>
      </c>
    </row>
    <row r="4395" spans="1:12" x14ac:dyDescent="0.2">
      <c r="A4395" s="1" t="s">
        <v>83</v>
      </c>
      <c r="B4395" s="2" t="s">
        <v>84</v>
      </c>
      <c r="C4395" s="2" t="s">
        <v>15</v>
      </c>
      <c r="D4395" s="2" t="s">
        <v>585</v>
      </c>
      <c r="E4395" s="2" t="s">
        <v>395</v>
      </c>
      <c r="F4395" s="2">
        <v>70.8</v>
      </c>
      <c r="G4395" s="2">
        <v>29.3</v>
      </c>
      <c r="H4395" s="2" t="s">
        <v>19</v>
      </c>
      <c r="I4395" s="2">
        <f t="shared" si="136"/>
        <v>1</v>
      </c>
      <c r="J4395" s="2" t="str">
        <f t="shared" si="137"/>
        <v/>
      </c>
      <c r="K4395" s="2">
        <v>2012</v>
      </c>
      <c r="L4395" s="2" t="s">
        <v>21</v>
      </c>
    </row>
    <row r="4396" spans="1:12" x14ac:dyDescent="0.2">
      <c r="A4396" s="1" t="s">
        <v>52</v>
      </c>
      <c r="B4396" s="2" t="s">
        <v>2139</v>
      </c>
      <c r="C4396" s="2" t="s">
        <v>15</v>
      </c>
      <c r="D4396" s="2" t="s">
        <v>4683</v>
      </c>
      <c r="E4396" s="2" t="s">
        <v>3438</v>
      </c>
      <c r="F4396" s="2">
        <v>70.7</v>
      </c>
      <c r="G4396" s="2">
        <v>29.3</v>
      </c>
      <c r="H4396" s="2" t="s">
        <v>19</v>
      </c>
      <c r="I4396" s="2">
        <f t="shared" si="136"/>
        <v>1</v>
      </c>
      <c r="J4396" s="2" t="str">
        <f t="shared" si="137"/>
        <v/>
      </c>
      <c r="K4396" s="2">
        <v>2002</v>
      </c>
      <c r="L4396" s="2" t="s">
        <v>21</v>
      </c>
    </row>
    <row r="4397" spans="1:12" x14ac:dyDescent="0.2">
      <c r="A4397" s="1" t="s">
        <v>52</v>
      </c>
      <c r="B4397" s="2" t="s">
        <v>4720</v>
      </c>
      <c r="C4397" s="2" t="s">
        <v>24</v>
      </c>
      <c r="D4397" s="4">
        <v>40000000</v>
      </c>
      <c r="E4397" s="2" t="s">
        <v>3438</v>
      </c>
      <c r="F4397" s="2">
        <v>70.7</v>
      </c>
      <c r="G4397" s="2">
        <v>29.3</v>
      </c>
      <c r="H4397" s="2" t="s">
        <v>19</v>
      </c>
      <c r="I4397" s="2">
        <f t="shared" si="136"/>
        <v>1</v>
      </c>
      <c r="J4397" s="2" t="str">
        <f t="shared" si="137"/>
        <v/>
      </c>
      <c r="K4397" s="2">
        <v>2001</v>
      </c>
      <c r="L4397" s="2" t="s">
        <v>36</v>
      </c>
    </row>
    <row r="4398" spans="1:12" x14ac:dyDescent="0.2">
      <c r="A4398" s="1" t="s">
        <v>180</v>
      </c>
      <c r="B4398" s="2" t="s">
        <v>396</v>
      </c>
      <c r="C4398" s="2" t="s">
        <v>15</v>
      </c>
      <c r="D4398" s="2" t="s">
        <v>3065</v>
      </c>
      <c r="E4398" s="2" t="s">
        <v>2175</v>
      </c>
      <c r="F4398" s="2">
        <v>70.7</v>
      </c>
      <c r="G4398" s="2">
        <v>29.3</v>
      </c>
      <c r="H4398" s="2" t="s">
        <v>19</v>
      </c>
      <c r="I4398" s="2">
        <f t="shared" si="136"/>
        <v>1</v>
      </c>
      <c r="J4398" s="2" t="str">
        <f t="shared" si="137"/>
        <v/>
      </c>
      <c r="K4398" s="2">
        <v>2007</v>
      </c>
      <c r="L4398" s="2" t="s">
        <v>36</v>
      </c>
    </row>
    <row r="4399" spans="1:12" x14ac:dyDescent="0.2">
      <c r="A4399" s="1" t="s">
        <v>108</v>
      </c>
      <c r="B4399" s="2" t="s">
        <v>5617</v>
      </c>
      <c r="C4399" s="2" t="s">
        <v>15</v>
      </c>
      <c r="D4399" s="2" t="s">
        <v>5618</v>
      </c>
      <c r="E4399" s="2" t="s">
        <v>4991</v>
      </c>
      <c r="F4399" s="2">
        <v>70.7</v>
      </c>
      <c r="G4399" s="2">
        <v>29.3</v>
      </c>
      <c r="H4399" s="2" t="s">
        <v>19</v>
      </c>
      <c r="I4399" s="2">
        <f t="shared" si="136"/>
        <v>1</v>
      </c>
      <c r="J4399" s="2" t="str">
        <f t="shared" si="137"/>
        <v/>
      </c>
      <c r="K4399" s="2">
        <v>2000</v>
      </c>
      <c r="L4399" s="2" t="s">
        <v>21</v>
      </c>
    </row>
    <row r="4400" spans="1:12" x14ac:dyDescent="0.2">
      <c r="A4400" s="1" t="s">
        <v>111</v>
      </c>
      <c r="B4400" s="2" t="s">
        <v>162</v>
      </c>
      <c r="C4400" s="2" t="s">
        <v>15</v>
      </c>
      <c r="D4400" s="2" t="s">
        <v>1339</v>
      </c>
      <c r="E4400" s="2" t="s">
        <v>395</v>
      </c>
      <c r="F4400" s="2">
        <v>70.7</v>
      </c>
      <c r="G4400" s="2">
        <v>29.3</v>
      </c>
      <c r="H4400" s="2" t="s">
        <v>19</v>
      </c>
      <c r="I4400" s="2">
        <f t="shared" si="136"/>
        <v>1</v>
      </c>
      <c r="J4400" s="2" t="str">
        <f t="shared" si="137"/>
        <v/>
      </c>
      <c r="K4400" s="2">
        <v>1998</v>
      </c>
      <c r="L4400" s="2" t="s">
        <v>21</v>
      </c>
    </row>
    <row r="4401" spans="1:12" x14ac:dyDescent="0.2">
      <c r="A4401" s="1" t="s">
        <v>13</v>
      </c>
      <c r="B4401" s="2" t="s">
        <v>4375</v>
      </c>
      <c r="C4401" s="2" t="s">
        <v>24</v>
      </c>
      <c r="D4401" s="4">
        <v>158000000</v>
      </c>
      <c r="E4401" s="2" t="s">
        <v>3438</v>
      </c>
      <c r="F4401" s="2">
        <v>70.75</v>
      </c>
      <c r="G4401" s="2">
        <v>29.25</v>
      </c>
      <c r="H4401" s="2" t="s">
        <v>19</v>
      </c>
      <c r="I4401" s="2">
        <f t="shared" si="136"/>
        <v>1</v>
      </c>
      <c r="J4401" s="2" t="str">
        <f t="shared" si="137"/>
        <v/>
      </c>
      <c r="K4401" s="2">
        <v>2001</v>
      </c>
      <c r="L4401" s="2" t="s">
        <v>36</v>
      </c>
    </row>
    <row r="4402" spans="1:12" x14ac:dyDescent="0.2">
      <c r="A4402" s="1" t="s">
        <v>91</v>
      </c>
      <c r="B4402" s="2" t="s">
        <v>3657</v>
      </c>
      <c r="C4402" s="2" t="s">
        <v>15</v>
      </c>
      <c r="D4402" s="2" t="s">
        <v>4125</v>
      </c>
      <c r="E4402" s="2" t="s">
        <v>3438</v>
      </c>
      <c r="F4402" s="2">
        <v>70.75</v>
      </c>
      <c r="G4402" s="2">
        <v>29.25</v>
      </c>
      <c r="H4402" s="2" t="s">
        <v>19</v>
      </c>
      <c r="I4402" s="2">
        <f t="shared" si="136"/>
        <v>1</v>
      </c>
      <c r="J4402" s="2" t="str">
        <f t="shared" si="137"/>
        <v/>
      </c>
      <c r="K4402" s="2">
        <v>2014</v>
      </c>
      <c r="L4402" s="2" t="s">
        <v>49</v>
      </c>
    </row>
    <row r="4403" spans="1:12" x14ac:dyDescent="0.2">
      <c r="A4403" s="1" t="s">
        <v>290</v>
      </c>
      <c r="B4403" s="2" t="s">
        <v>3796</v>
      </c>
      <c r="C4403" s="2" t="s">
        <v>24</v>
      </c>
      <c r="D4403" s="2">
        <v>65000000</v>
      </c>
      <c r="E4403" s="2" t="s">
        <v>3438</v>
      </c>
      <c r="F4403" s="2">
        <v>70.760000000000005</v>
      </c>
      <c r="G4403" s="2">
        <v>29.24</v>
      </c>
      <c r="H4403" s="2" t="s">
        <v>19</v>
      </c>
      <c r="I4403" s="2">
        <f t="shared" si="136"/>
        <v>1</v>
      </c>
      <c r="J4403" s="2" t="str">
        <f t="shared" si="137"/>
        <v/>
      </c>
      <c r="K4403" s="2">
        <v>2018</v>
      </c>
      <c r="L4403" s="2" t="s">
        <v>49</v>
      </c>
    </row>
    <row r="4404" spans="1:12" x14ac:dyDescent="0.2">
      <c r="A4404" s="1" t="s">
        <v>150</v>
      </c>
      <c r="B4404" s="2" t="s">
        <v>1901</v>
      </c>
      <c r="C4404" s="2" t="s">
        <v>15</v>
      </c>
      <c r="D4404" s="2" t="s">
        <v>2779</v>
      </c>
      <c r="E4404" s="2" t="s">
        <v>2175</v>
      </c>
      <c r="F4404" s="2">
        <v>70.77</v>
      </c>
      <c r="G4404" s="2">
        <v>29.23</v>
      </c>
      <c r="H4404" s="2" t="s">
        <v>19</v>
      </c>
      <c r="I4404" s="2">
        <f t="shared" si="136"/>
        <v>1</v>
      </c>
      <c r="J4404" s="2" t="str">
        <f t="shared" si="137"/>
        <v/>
      </c>
      <c r="K4404" s="2">
        <v>2016</v>
      </c>
      <c r="L4404" s="2" t="s">
        <v>21</v>
      </c>
    </row>
    <row r="4405" spans="1:12" x14ac:dyDescent="0.2">
      <c r="A4405" s="1" t="s">
        <v>242</v>
      </c>
      <c r="B4405" s="2" t="s">
        <v>1602</v>
      </c>
      <c r="C4405" s="2" t="s">
        <v>42</v>
      </c>
      <c r="D4405" s="2" t="s">
        <v>1603</v>
      </c>
      <c r="E4405" s="2" t="s">
        <v>1601</v>
      </c>
      <c r="F4405" s="2">
        <v>70.8</v>
      </c>
      <c r="G4405" s="2">
        <v>29.2</v>
      </c>
      <c r="H4405" s="2" t="s">
        <v>19</v>
      </c>
      <c r="I4405" s="2">
        <f t="shared" si="136"/>
        <v>1</v>
      </c>
      <c r="J4405" s="2" t="str">
        <f t="shared" si="137"/>
        <v/>
      </c>
      <c r="K4405" s="2">
        <v>2014</v>
      </c>
      <c r="L4405" s="2" t="s">
        <v>21</v>
      </c>
    </row>
    <row r="4406" spans="1:12" x14ac:dyDescent="0.2">
      <c r="A4406" s="1" t="s">
        <v>242</v>
      </c>
      <c r="B4406" s="2" t="s">
        <v>3680</v>
      </c>
      <c r="C4406" s="2" t="s">
        <v>15</v>
      </c>
      <c r="D4406" s="2" t="s">
        <v>4238</v>
      </c>
      <c r="E4406" s="2" t="s">
        <v>3438</v>
      </c>
      <c r="F4406" s="2">
        <v>70.8</v>
      </c>
      <c r="G4406" s="2">
        <v>29.2</v>
      </c>
      <c r="H4406" s="2" t="s">
        <v>19</v>
      </c>
      <c r="I4406" s="2">
        <f t="shared" si="136"/>
        <v>1</v>
      </c>
      <c r="J4406" s="2" t="str">
        <f t="shared" si="137"/>
        <v/>
      </c>
      <c r="K4406" s="2">
        <v>2012</v>
      </c>
      <c r="L4406" s="2" t="s">
        <v>49</v>
      </c>
    </row>
    <row r="4407" spans="1:12" x14ac:dyDescent="0.2">
      <c r="A4407" s="1" t="s">
        <v>242</v>
      </c>
      <c r="B4407" s="2" t="s">
        <v>4813</v>
      </c>
      <c r="C4407" s="2" t="s">
        <v>24</v>
      </c>
      <c r="D4407" s="4">
        <v>190000000</v>
      </c>
      <c r="E4407" s="2" t="s">
        <v>4810</v>
      </c>
      <c r="F4407" s="2">
        <v>70.8</v>
      </c>
      <c r="G4407" s="2">
        <v>29.2</v>
      </c>
      <c r="H4407" s="2" t="s">
        <v>19</v>
      </c>
      <c r="I4407" s="2">
        <f t="shared" si="136"/>
        <v>1</v>
      </c>
      <c r="J4407" s="2" t="str">
        <f t="shared" si="137"/>
        <v/>
      </c>
      <c r="K4407" s="2">
        <v>2004</v>
      </c>
      <c r="L4407" s="2" t="s">
        <v>21</v>
      </c>
    </row>
    <row r="4408" spans="1:12" x14ac:dyDescent="0.2">
      <c r="A4408" s="1" t="s">
        <v>205</v>
      </c>
      <c r="B4408" s="2" t="s">
        <v>658</v>
      </c>
      <c r="C4408" s="2" t="s">
        <v>15</v>
      </c>
      <c r="D4408" s="2" t="s">
        <v>659</v>
      </c>
      <c r="E4408" s="2" t="s">
        <v>395</v>
      </c>
      <c r="F4408" s="2">
        <v>70.8</v>
      </c>
      <c r="G4408" s="2">
        <v>29.2</v>
      </c>
      <c r="H4408" s="2" t="s">
        <v>19</v>
      </c>
      <c r="I4408" s="2">
        <f t="shared" si="136"/>
        <v>1</v>
      </c>
      <c r="J4408" s="2" t="str">
        <f t="shared" si="137"/>
        <v/>
      </c>
      <c r="K4408" s="2">
        <v>2012</v>
      </c>
      <c r="L4408" s="2" t="s">
        <v>49</v>
      </c>
    </row>
    <row r="4409" spans="1:12" x14ac:dyDescent="0.2">
      <c r="A4409" s="1" t="s">
        <v>205</v>
      </c>
      <c r="B4409" s="2" t="s">
        <v>669</v>
      </c>
      <c r="C4409" s="2" t="s">
        <v>42</v>
      </c>
      <c r="D4409" s="2" t="s">
        <v>4831</v>
      </c>
      <c r="E4409" s="2" t="s">
        <v>4810</v>
      </c>
      <c r="F4409" s="2">
        <v>70.8</v>
      </c>
      <c r="G4409" s="2">
        <v>29.2</v>
      </c>
      <c r="H4409" s="2" t="s">
        <v>19</v>
      </c>
      <c r="I4409" s="2">
        <f t="shared" si="136"/>
        <v>1</v>
      </c>
      <c r="J4409" s="2" t="str">
        <f t="shared" si="137"/>
        <v/>
      </c>
      <c r="K4409" s="2">
        <v>2014</v>
      </c>
      <c r="L4409" s="2" t="s">
        <v>49</v>
      </c>
    </row>
    <row r="4410" spans="1:12" x14ac:dyDescent="0.2">
      <c r="A4410" s="1" t="s">
        <v>13</v>
      </c>
      <c r="B4410" s="2" t="s">
        <v>37</v>
      </c>
      <c r="C4410" s="2" t="s">
        <v>24</v>
      </c>
      <c r="D4410" s="4">
        <v>12500000</v>
      </c>
      <c r="E4410" s="2" t="s">
        <v>2102</v>
      </c>
      <c r="F4410" s="2">
        <v>70.8</v>
      </c>
      <c r="G4410" s="2">
        <v>29.2</v>
      </c>
      <c r="H4410" s="2" t="s">
        <v>19</v>
      </c>
      <c r="I4410" s="2">
        <f t="shared" si="136"/>
        <v>1</v>
      </c>
      <c r="J4410" s="2" t="str">
        <f t="shared" si="137"/>
        <v/>
      </c>
      <c r="K4410" s="2">
        <v>2006</v>
      </c>
      <c r="L4410" s="2" t="s">
        <v>21</v>
      </c>
    </row>
    <row r="4411" spans="1:12" x14ac:dyDescent="0.2">
      <c r="A4411" s="1" t="s">
        <v>13</v>
      </c>
      <c r="B4411" s="2" t="s">
        <v>4304</v>
      </c>
      <c r="C4411" s="2" t="s">
        <v>24</v>
      </c>
      <c r="D4411" s="4">
        <v>98000000</v>
      </c>
      <c r="E4411" s="2" t="s">
        <v>3438</v>
      </c>
      <c r="F4411" s="2">
        <v>70.8</v>
      </c>
      <c r="G4411" s="2">
        <v>29.2</v>
      </c>
      <c r="H4411" s="2" t="s">
        <v>19</v>
      </c>
      <c r="I4411" s="2">
        <f t="shared" si="136"/>
        <v>1</v>
      </c>
      <c r="J4411" s="2" t="str">
        <f t="shared" si="137"/>
        <v/>
      </c>
      <c r="K4411" s="2">
        <v>2008</v>
      </c>
      <c r="L4411" s="2" t="s">
        <v>21</v>
      </c>
    </row>
    <row r="4412" spans="1:12" x14ac:dyDescent="0.2">
      <c r="A4412" s="1" t="s">
        <v>13</v>
      </c>
      <c r="B4412" s="2" t="s">
        <v>3565</v>
      </c>
      <c r="C4412" s="2" t="s">
        <v>24</v>
      </c>
      <c r="D4412" s="4">
        <v>30000000</v>
      </c>
      <c r="E4412" s="2" t="s">
        <v>3438</v>
      </c>
      <c r="F4412" s="2">
        <v>70.8</v>
      </c>
      <c r="G4412" s="2">
        <v>29.2</v>
      </c>
      <c r="H4412" s="2" t="s">
        <v>19</v>
      </c>
      <c r="I4412" s="2">
        <f t="shared" si="136"/>
        <v>1</v>
      </c>
      <c r="J4412" s="2" t="str">
        <f t="shared" si="137"/>
        <v/>
      </c>
      <c r="K4412" s="2">
        <v>2005</v>
      </c>
      <c r="L4412" s="2" t="s">
        <v>77</v>
      </c>
    </row>
    <row r="4413" spans="1:12" x14ac:dyDescent="0.2">
      <c r="A4413" s="1" t="s">
        <v>66</v>
      </c>
      <c r="B4413" s="2" t="s">
        <v>4345</v>
      </c>
      <c r="C4413" s="2" t="s">
        <v>15</v>
      </c>
      <c r="D4413" s="2" t="s">
        <v>4346</v>
      </c>
      <c r="E4413" s="2" t="s">
        <v>3438</v>
      </c>
      <c r="F4413" s="2">
        <v>70.8</v>
      </c>
      <c r="G4413" s="2">
        <v>29.2</v>
      </c>
      <c r="H4413" s="2" t="s">
        <v>19</v>
      </c>
      <c r="I4413" s="2">
        <f t="shared" si="136"/>
        <v>1</v>
      </c>
      <c r="J4413" s="2" t="str">
        <f t="shared" si="137"/>
        <v/>
      </c>
      <c r="K4413" s="2">
        <v>2009</v>
      </c>
      <c r="L4413" s="2" t="s">
        <v>36</v>
      </c>
    </row>
    <row r="4414" spans="1:12" x14ac:dyDescent="0.2">
      <c r="A4414" s="1" t="s">
        <v>66</v>
      </c>
      <c r="B4414" s="2" t="s">
        <v>5091</v>
      </c>
      <c r="C4414" s="2" t="s">
        <v>15</v>
      </c>
      <c r="D4414" s="2" t="s">
        <v>5092</v>
      </c>
      <c r="E4414" s="2" t="s">
        <v>4991</v>
      </c>
      <c r="F4414" s="2">
        <v>70.8</v>
      </c>
      <c r="G4414" s="2">
        <v>29.2</v>
      </c>
      <c r="H4414" s="2" t="s">
        <v>19</v>
      </c>
      <c r="I4414" s="2">
        <f t="shared" si="136"/>
        <v>1</v>
      </c>
      <c r="J4414" s="2" t="str">
        <f t="shared" si="137"/>
        <v/>
      </c>
      <c r="K4414" s="2">
        <v>2020</v>
      </c>
      <c r="L4414" s="2" t="s">
        <v>49</v>
      </c>
    </row>
    <row r="4415" spans="1:12" x14ac:dyDescent="0.2">
      <c r="A4415" s="1" t="s">
        <v>374</v>
      </c>
      <c r="B4415" s="2" t="s">
        <v>2273</v>
      </c>
      <c r="C4415" s="2" t="s">
        <v>1230</v>
      </c>
      <c r="D4415" s="2" t="s">
        <v>4889</v>
      </c>
      <c r="E4415" s="2" t="s">
        <v>4810</v>
      </c>
      <c r="F4415" s="2">
        <v>70.8</v>
      </c>
      <c r="G4415" s="2">
        <v>29.2</v>
      </c>
      <c r="H4415" s="2" t="s">
        <v>19</v>
      </c>
      <c r="I4415" s="2">
        <f t="shared" si="136"/>
        <v>1</v>
      </c>
      <c r="J4415" s="2" t="str">
        <f t="shared" si="137"/>
        <v/>
      </c>
      <c r="K4415" s="2">
        <v>2000</v>
      </c>
      <c r="L4415" s="2" t="s">
        <v>49</v>
      </c>
    </row>
    <row r="4416" spans="1:12" x14ac:dyDescent="0.2">
      <c r="A4416" s="1" t="s">
        <v>83</v>
      </c>
      <c r="B4416" s="2" t="s">
        <v>84</v>
      </c>
      <c r="C4416" s="2" t="s">
        <v>24</v>
      </c>
      <c r="D4416" s="4">
        <v>41730000</v>
      </c>
      <c r="E4416" s="2" t="s">
        <v>1811</v>
      </c>
      <c r="F4416" s="2">
        <v>70.8</v>
      </c>
      <c r="G4416" s="2">
        <v>29.2</v>
      </c>
      <c r="H4416" s="2" t="s">
        <v>19</v>
      </c>
      <c r="I4416" s="2">
        <f t="shared" si="136"/>
        <v>1</v>
      </c>
      <c r="J4416" s="2" t="str">
        <f t="shared" si="137"/>
        <v/>
      </c>
      <c r="K4416" s="2">
        <v>1994</v>
      </c>
      <c r="L4416" s="2" t="s">
        <v>21</v>
      </c>
    </row>
    <row r="4417" spans="1:12" x14ac:dyDescent="0.2">
      <c r="A4417" s="1" t="s">
        <v>223</v>
      </c>
      <c r="B4417" s="2" t="s">
        <v>4975</v>
      </c>
      <c r="C4417" s="2" t="s">
        <v>24</v>
      </c>
      <c r="D4417" s="4">
        <v>13200000</v>
      </c>
      <c r="E4417" s="2" t="s">
        <v>4963</v>
      </c>
      <c r="F4417" s="2">
        <v>70.8</v>
      </c>
      <c r="G4417" s="2">
        <v>29.2</v>
      </c>
      <c r="H4417" s="2" t="s">
        <v>19</v>
      </c>
      <c r="I4417" s="2">
        <f t="shared" si="136"/>
        <v>1</v>
      </c>
      <c r="J4417" s="2" t="str">
        <f t="shared" si="137"/>
        <v/>
      </c>
      <c r="K4417" s="2">
        <v>2000</v>
      </c>
      <c r="L4417" s="2" t="s">
        <v>49</v>
      </c>
    </row>
    <row r="4418" spans="1:12" x14ac:dyDescent="0.2">
      <c r="A4418" s="1" t="s">
        <v>91</v>
      </c>
      <c r="B4418" s="2" t="s">
        <v>589</v>
      </c>
      <c r="C4418" s="2" t="s">
        <v>15</v>
      </c>
      <c r="D4418" s="2" t="s">
        <v>5497</v>
      </c>
      <c r="E4418" s="2" t="s">
        <v>4991</v>
      </c>
      <c r="F4418" s="2">
        <v>70.8</v>
      </c>
      <c r="G4418" s="2">
        <v>29.2</v>
      </c>
      <c r="H4418" s="2" t="s">
        <v>19</v>
      </c>
      <c r="I4418" s="2">
        <f t="shared" ref="I4418:I4481" si="138" xml:space="preserve"> IF(H4418="Pass", 1, "")</f>
        <v>1</v>
      </c>
      <c r="J4418" s="2" t="str">
        <f t="shared" ref="J4418:J4481" si="139" xml:space="preserve"> IF(H4418="Fail", 1, "")</f>
        <v/>
      </c>
      <c r="K4418" s="2">
        <v>2004</v>
      </c>
      <c r="L4418" s="2" t="s">
        <v>49</v>
      </c>
    </row>
    <row r="4419" spans="1:12" x14ac:dyDescent="0.2">
      <c r="A4419" s="1" t="s">
        <v>269</v>
      </c>
      <c r="B4419" s="2" t="s">
        <v>269</v>
      </c>
      <c r="C4419" s="2" t="s">
        <v>15</v>
      </c>
      <c r="D4419" s="2" t="s">
        <v>1258</v>
      </c>
      <c r="E4419" s="2" t="s">
        <v>395</v>
      </c>
      <c r="F4419" s="2">
        <v>70.8</v>
      </c>
      <c r="G4419" s="2">
        <v>29.2</v>
      </c>
      <c r="H4419" s="2" t="s">
        <v>19</v>
      </c>
      <c r="I4419" s="2">
        <f t="shared" si="138"/>
        <v>1</v>
      </c>
      <c r="J4419" s="2" t="str">
        <f t="shared" si="139"/>
        <v/>
      </c>
      <c r="K4419" s="2">
        <v>2000</v>
      </c>
      <c r="L4419" s="2" t="s">
        <v>21</v>
      </c>
    </row>
    <row r="4420" spans="1:12" x14ac:dyDescent="0.2">
      <c r="A4420" s="1" t="s">
        <v>269</v>
      </c>
      <c r="B4420" s="2" t="s">
        <v>4167</v>
      </c>
      <c r="C4420" s="2" t="s">
        <v>15</v>
      </c>
      <c r="D4420" s="2" t="s">
        <v>4168</v>
      </c>
      <c r="E4420" s="2" t="s">
        <v>3438</v>
      </c>
      <c r="F4420" s="2">
        <v>70.8</v>
      </c>
      <c r="G4420" s="2">
        <v>29.2</v>
      </c>
      <c r="H4420" s="2" t="s">
        <v>19</v>
      </c>
      <c r="I4420" s="2">
        <f t="shared" si="138"/>
        <v>1</v>
      </c>
      <c r="J4420" s="2" t="str">
        <f t="shared" si="139"/>
        <v/>
      </c>
      <c r="K4420" s="2">
        <v>2012</v>
      </c>
      <c r="L4420" s="2" t="s">
        <v>21</v>
      </c>
    </row>
    <row r="4421" spans="1:12" x14ac:dyDescent="0.2">
      <c r="A4421" s="1" t="s">
        <v>52</v>
      </c>
      <c r="B4421" s="2" t="s">
        <v>3690</v>
      </c>
      <c r="C4421" s="2" t="s">
        <v>15</v>
      </c>
      <c r="D4421" s="2" t="s">
        <v>4321</v>
      </c>
      <c r="E4421" s="2" t="s">
        <v>3438</v>
      </c>
      <c r="F4421" s="2">
        <v>70.8</v>
      </c>
      <c r="G4421" s="2">
        <v>29.2</v>
      </c>
      <c r="H4421" s="2" t="s">
        <v>19</v>
      </c>
      <c r="I4421" s="2">
        <f t="shared" si="138"/>
        <v>1</v>
      </c>
      <c r="J4421" s="2" t="str">
        <f t="shared" si="139"/>
        <v/>
      </c>
      <c r="K4421" s="2">
        <v>2010</v>
      </c>
      <c r="L4421" s="2" t="s">
        <v>49</v>
      </c>
    </row>
    <row r="4422" spans="1:12" x14ac:dyDescent="0.2">
      <c r="A4422" s="1" t="s">
        <v>535</v>
      </c>
      <c r="B4422" s="2" t="s">
        <v>5661</v>
      </c>
      <c r="C4422" s="2" t="s">
        <v>15</v>
      </c>
      <c r="D4422" s="2" t="s">
        <v>3399</v>
      </c>
      <c r="E4422" s="2" t="s">
        <v>4991</v>
      </c>
      <c r="F4422" s="2">
        <v>70.8</v>
      </c>
      <c r="G4422" s="2">
        <v>29.2</v>
      </c>
      <c r="H4422" s="2" t="s">
        <v>19</v>
      </c>
      <c r="I4422" s="2">
        <f t="shared" si="138"/>
        <v>1</v>
      </c>
      <c r="J4422" s="2" t="str">
        <f t="shared" si="139"/>
        <v/>
      </c>
      <c r="K4422" s="2">
        <v>1998</v>
      </c>
      <c r="L4422" s="2" t="s">
        <v>49</v>
      </c>
    </row>
    <row r="4423" spans="1:12" x14ac:dyDescent="0.2">
      <c r="A4423" s="1" t="s">
        <v>1224</v>
      </c>
      <c r="B4423" s="2" t="s">
        <v>1759</v>
      </c>
      <c r="C4423" s="2" t="s">
        <v>15</v>
      </c>
      <c r="D4423" s="2" t="s">
        <v>1760</v>
      </c>
      <c r="E4423" s="2" t="s">
        <v>1692</v>
      </c>
      <c r="F4423" s="2">
        <v>70.8</v>
      </c>
      <c r="G4423" s="2">
        <v>29.2</v>
      </c>
      <c r="H4423" s="2" t="s">
        <v>19</v>
      </c>
      <c r="I4423" s="2">
        <f t="shared" si="138"/>
        <v>1</v>
      </c>
      <c r="J4423" s="2" t="str">
        <f t="shared" si="139"/>
        <v/>
      </c>
      <c r="K4423" s="2">
        <v>2006</v>
      </c>
      <c r="L4423" s="2" t="s">
        <v>49</v>
      </c>
    </row>
    <row r="4424" spans="1:12" x14ac:dyDescent="0.2">
      <c r="A4424" s="1" t="s">
        <v>308</v>
      </c>
      <c r="B4424" s="2" t="s">
        <v>1859</v>
      </c>
      <c r="C4424" s="2" t="s">
        <v>15</v>
      </c>
      <c r="D4424" s="2" t="s">
        <v>1860</v>
      </c>
      <c r="E4424" s="2" t="s">
        <v>1811</v>
      </c>
      <c r="F4424" s="2">
        <v>70.900000000000006</v>
      </c>
      <c r="G4424" s="2">
        <v>29.2</v>
      </c>
      <c r="H4424" s="2" t="s">
        <v>19</v>
      </c>
      <c r="I4424" s="2">
        <f t="shared" si="138"/>
        <v>1</v>
      </c>
      <c r="J4424" s="2" t="str">
        <f t="shared" si="139"/>
        <v/>
      </c>
      <c r="K4424" s="2">
        <v>2006</v>
      </c>
      <c r="L4424" s="2" t="s">
        <v>21</v>
      </c>
    </row>
    <row r="4425" spans="1:12" x14ac:dyDescent="0.2">
      <c r="A4425" s="1" t="s">
        <v>205</v>
      </c>
      <c r="B4425" s="2" t="s">
        <v>3598</v>
      </c>
      <c r="C4425" s="2" t="s">
        <v>15</v>
      </c>
      <c r="D4425" s="2" t="s">
        <v>3599</v>
      </c>
      <c r="E4425" s="2" t="s">
        <v>3438</v>
      </c>
      <c r="F4425" s="2">
        <v>70.819999999999993</v>
      </c>
      <c r="G4425" s="2">
        <v>29.18</v>
      </c>
      <c r="H4425" s="2" t="s">
        <v>19</v>
      </c>
      <c r="I4425" s="2">
        <f t="shared" si="138"/>
        <v>1</v>
      </c>
      <c r="J4425" s="2" t="str">
        <f t="shared" si="139"/>
        <v/>
      </c>
      <c r="K4425" s="2">
        <v>2020</v>
      </c>
      <c r="L4425" s="2" t="s">
        <v>49</v>
      </c>
    </row>
    <row r="4426" spans="1:12" x14ac:dyDescent="0.2">
      <c r="A4426" s="1" t="s">
        <v>52</v>
      </c>
      <c r="B4426" s="2" t="s">
        <v>3436</v>
      </c>
      <c r="C4426" s="2" t="s">
        <v>15</v>
      </c>
      <c r="D4426" s="2" t="s">
        <v>3437</v>
      </c>
      <c r="E4426" s="2" t="s">
        <v>3438</v>
      </c>
      <c r="F4426" s="2">
        <v>70.819999999999993</v>
      </c>
      <c r="G4426" s="2">
        <v>29.18</v>
      </c>
      <c r="H4426" s="2" t="s">
        <v>19</v>
      </c>
      <c r="I4426" s="2">
        <f t="shared" si="138"/>
        <v>1</v>
      </c>
      <c r="J4426" s="2" t="str">
        <f t="shared" si="139"/>
        <v/>
      </c>
      <c r="K4426" s="2">
        <v>2021</v>
      </c>
      <c r="L4426" s="2" t="s">
        <v>36</v>
      </c>
    </row>
    <row r="4427" spans="1:12" x14ac:dyDescent="0.2">
      <c r="A4427" s="1" t="s">
        <v>52</v>
      </c>
      <c r="B4427" s="2" t="s">
        <v>2139</v>
      </c>
      <c r="C4427" s="2" t="s">
        <v>15</v>
      </c>
      <c r="D4427" s="2" t="s">
        <v>3865</v>
      </c>
      <c r="E4427" s="2" t="s">
        <v>3438</v>
      </c>
      <c r="F4427" s="2">
        <v>70.94</v>
      </c>
      <c r="G4427" s="2">
        <v>29.16</v>
      </c>
      <c r="H4427" s="2" t="s">
        <v>19</v>
      </c>
      <c r="I4427" s="2">
        <f t="shared" si="138"/>
        <v>1</v>
      </c>
      <c r="J4427" s="2" t="str">
        <f t="shared" si="139"/>
        <v/>
      </c>
      <c r="K4427" s="2">
        <v>2016</v>
      </c>
      <c r="L4427" s="2" t="s">
        <v>21</v>
      </c>
    </row>
    <row r="4428" spans="1:12" x14ac:dyDescent="0.2">
      <c r="A4428" s="1" t="s">
        <v>339</v>
      </c>
      <c r="B4428" s="2" t="s">
        <v>1229</v>
      </c>
      <c r="C4428" s="2" t="s">
        <v>15</v>
      </c>
      <c r="D4428" s="2" t="s">
        <v>5282</v>
      </c>
      <c r="E4428" s="2" t="s">
        <v>4991</v>
      </c>
      <c r="F4428" s="2">
        <v>70.849999999999994</v>
      </c>
      <c r="G4428" s="2">
        <v>29.15</v>
      </c>
      <c r="H4428" s="2" t="s">
        <v>19</v>
      </c>
      <c r="I4428" s="2">
        <f t="shared" si="138"/>
        <v>1</v>
      </c>
      <c r="J4428" s="2" t="str">
        <f t="shared" si="139"/>
        <v/>
      </c>
      <c r="K4428" s="2">
        <v>2014</v>
      </c>
      <c r="L4428" s="2" t="s">
        <v>49</v>
      </c>
    </row>
    <row r="4429" spans="1:12" x14ac:dyDescent="0.2">
      <c r="A4429" s="1" t="s">
        <v>108</v>
      </c>
      <c r="B4429" s="2" t="s">
        <v>3932</v>
      </c>
      <c r="C4429" s="2" t="s">
        <v>15</v>
      </c>
      <c r="D4429" s="2" t="s">
        <v>3933</v>
      </c>
      <c r="E4429" s="2" t="s">
        <v>3438</v>
      </c>
      <c r="F4429" s="2">
        <v>70.86</v>
      </c>
      <c r="G4429" s="2">
        <v>29.14</v>
      </c>
      <c r="H4429" s="2" t="s">
        <v>19</v>
      </c>
      <c r="I4429" s="2">
        <f t="shared" si="138"/>
        <v>1</v>
      </c>
      <c r="J4429" s="2" t="str">
        <f t="shared" si="139"/>
        <v/>
      </c>
      <c r="K4429" s="2">
        <v>2016</v>
      </c>
      <c r="L4429" s="2" t="s">
        <v>21</v>
      </c>
    </row>
    <row r="4430" spans="1:12" x14ac:dyDescent="0.2">
      <c r="A4430" s="1" t="s">
        <v>363</v>
      </c>
      <c r="B4430" s="2" t="s">
        <v>470</v>
      </c>
      <c r="C4430" s="2" t="s">
        <v>15</v>
      </c>
      <c r="D4430" s="2" t="s">
        <v>2359</v>
      </c>
      <c r="E4430" s="2" t="s">
        <v>2175</v>
      </c>
      <c r="F4430" s="2">
        <v>70.87</v>
      </c>
      <c r="G4430" s="2">
        <v>29.13</v>
      </c>
      <c r="H4430" s="2" t="s">
        <v>19</v>
      </c>
      <c r="I4430" s="2">
        <f t="shared" si="138"/>
        <v>1</v>
      </c>
      <c r="J4430" s="2" t="str">
        <f t="shared" si="139"/>
        <v/>
      </c>
      <c r="K4430" s="2">
        <v>2020</v>
      </c>
      <c r="L4430" s="2" t="s">
        <v>36</v>
      </c>
    </row>
    <row r="4431" spans="1:12" x14ac:dyDescent="0.2">
      <c r="A4431" s="1" t="s">
        <v>363</v>
      </c>
      <c r="B4431" s="2" t="s">
        <v>363</v>
      </c>
      <c r="C4431" s="2" t="s">
        <v>24</v>
      </c>
      <c r="D4431" s="4">
        <v>20000000</v>
      </c>
      <c r="E4431" s="2" t="s">
        <v>4991</v>
      </c>
      <c r="F4431" s="2">
        <v>70.87</v>
      </c>
      <c r="G4431" s="2">
        <v>29.13</v>
      </c>
      <c r="H4431" s="2" t="s">
        <v>19</v>
      </c>
      <c r="I4431" s="2">
        <f t="shared" si="138"/>
        <v>1</v>
      </c>
      <c r="J4431" s="2" t="str">
        <f t="shared" si="139"/>
        <v/>
      </c>
      <c r="K4431" s="2">
        <v>2003</v>
      </c>
      <c r="L4431" s="2" t="s">
        <v>36</v>
      </c>
    </row>
    <row r="4432" spans="1:12" x14ac:dyDescent="0.2">
      <c r="A4432" s="1" t="s">
        <v>141</v>
      </c>
      <c r="B4432" s="2" t="s">
        <v>368</v>
      </c>
      <c r="C4432" s="2" t="s">
        <v>15</v>
      </c>
      <c r="D4432" s="2" t="s">
        <v>3339</v>
      </c>
      <c r="E4432" s="2" t="s">
        <v>3315</v>
      </c>
      <c r="F4432" s="2">
        <v>70.900000000000006</v>
      </c>
      <c r="G4432" s="2">
        <v>29.1</v>
      </c>
      <c r="H4432" s="2" t="s">
        <v>19</v>
      </c>
      <c r="I4432" s="2">
        <f t="shared" si="138"/>
        <v>1</v>
      </c>
      <c r="J4432" s="2" t="str">
        <f t="shared" si="139"/>
        <v/>
      </c>
      <c r="K4432" s="2">
        <v>2012</v>
      </c>
      <c r="L4432" s="2" t="s">
        <v>21</v>
      </c>
    </row>
    <row r="4433" spans="1:12" x14ac:dyDescent="0.2">
      <c r="A4433" s="1" t="s">
        <v>56</v>
      </c>
      <c r="B4433" s="2" t="s">
        <v>637</v>
      </c>
      <c r="C4433" s="2" t="s">
        <v>42</v>
      </c>
      <c r="D4433" s="2" t="s">
        <v>638</v>
      </c>
      <c r="E4433" s="2" t="s">
        <v>395</v>
      </c>
      <c r="F4433" s="2">
        <v>70.900000000000006</v>
      </c>
      <c r="G4433" s="2">
        <v>29.1</v>
      </c>
      <c r="H4433" s="2" t="s">
        <v>19</v>
      </c>
      <c r="I4433" s="2">
        <f t="shared" si="138"/>
        <v>1</v>
      </c>
      <c r="J4433" s="2" t="str">
        <f t="shared" si="139"/>
        <v/>
      </c>
      <c r="K4433" s="2">
        <v>2012</v>
      </c>
      <c r="L4433" s="2" t="s">
        <v>21</v>
      </c>
    </row>
    <row r="4434" spans="1:12" x14ac:dyDescent="0.2">
      <c r="A4434" s="1" t="s">
        <v>13</v>
      </c>
      <c r="B4434" s="2" t="s">
        <v>784</v>
      </c>
      <c r="C4434" s="2" t="s">
        <v>15</v>
      </c>
      <c r="D4434" s="2" t="s">
        <v>2335</v>
      </c>
      <c r="E4434" s="2" t="s">
        <v>2175</v>
      </c>
      <c r="F4434" s="2">
        <v>70.900000000000006</v>
      </c>
      <c r="G4434" s="2">
        <v>29.1</v>
      </c>
      <c r="H4434" s="2" t="s">
        <v>19</v>
      </c>
      <c r="I4434" s="2">
        <f t="shared" si="138"/>
        <v>1</v>
      </c>
      <c r="J4434" s="2" t="str">
        <f t="shared" si="139"/>
        <v/>
      </c>
      <c r="K4434" s="2">
        <v>2020</v>
      </c>
      <c r="L4434" s="2" t="s">
        <v>21</v>
      </c>
    </row>
    <row r="4435" spans="1:12" x14ac:dyDescent="0.2">
      <c r="A4435" s="1" t="s">
        <v>66</v>
      </c>
      <c r="B4435" s="2" t="s">
        <v>4057</v>
      </c>
      <c r="C4435" s="2" t="s">
        <v>15</v>
      </c>
      <c r="D4435" s="2" t="s">
        <v>4058</v>
      </c>
      <c r="E4435" s="2" t="s">
        <v>3438</v>
      </c>
      <c r="F4435" s="2">
        <v>70.900000000000006</v>
      </c>
      <c r="G4435" s="2">
        <v>29.1</v>
      </c>
      <c r="H4435" s="2" t="s">
        <v>19</v>
      </c>
      <c r="I4435" s="2">
        <f t="shared" si="138"/>
        <v>1</v>
      </c>
      <c r="J4435" s="2" t="str">
        <f t="shared" si="139"/>
        <v/>
      </c>
      <c r="K4435" s="2">
        <v>2015</v>
      </c>
      <c r="L4435" s="2" t="s">
        <v>36</v>
      </c>
    </row>
    <row r="4436" spans="1:12" x14ac:dyDescent="0.2">
      <c r="A4436" s="1" t="s">
        <v>66</v>
      </c>
      <c r="B4436" s="2" t="s">
        <v>3825</v>
      </c>
      <c r="C4436" s="2" t="s">
        <v>24</v>
      </c>
      <c r="D4436" s="4">
        <v>30000000</v>
      </c>
      <c r="E4436" s="2" t="s">
        <v>3438</v>
      </c>
      <c r="F4436" s="2">
        <v>70.900000000000006</v>
      </c>
      <c r="G4436" s="2">
        <v>29.1</v>
      </c>
      <c r="H4436" s="2" t="s">
        <v>19</v>
      </c>
      <c r="I4436" s="2">
        <f t="shared" si="138"/>
        <v>1</v>
      </c>
      <c r="J4436" s="2" t="str">
        <f t="shared" si="139"/>
        <v/>
      </c>
      <c r="K4436" s="2">
        <v>2014</v>
      </c>
      <c r="L4436" s="2" t="s">
        <v>21</v>
      </c>
    </row>
    <row r="4437" spans="1:12" x14ac:dyDescent="0.2">
      <c r="A4437" s="1" t="s">
        <v>66</v>
      </c>
      <c r="B4437" s="2" t="s">
        <v>4143</v>
      </c>
      <c r="C4437" s="2" t="s">
        <v>24</v>
      </c>
      <c r="D4437" s="4">
        <v>26000000</v>
      </c>
      <c r="E4437" s="2" t="s">
        <v>3438</v>
      </c>
      <c r="F4437" s="2">
        <v>70.900000000000006</v>
      </c>
      <c r="G4437" s="2">
        <v>29.1</v>
      </c>
      <c r="H4437" s="2" t="s">
        <v>19</v>
      </c>
      <c r="I4437" s="2">
        <f t="shared" si="138"/>
        <v>1</v>
      </c>
      <c r="J4437" s="2" t="str">
        <f t="shared" si="139"/>
        <v/>
      </c>
      <c r="K4437" s="2">
        <v>2011</v>
      </c>
      <c r="L4437" s="2" t="s">
        <v>36</v>
      </c>
    </row>
    <row r="4438" spans="1:12" x14ac:dyDescent="0.2">
      <c r="A4438" s="1" t="s">
        <v>339</v>
      </c>
      <c r="B4438" s="2" t="s">
        <v>3631</v>
      </c>
      <c r="C4438" s="2" t="s">
        <v>24</v>
      </c>
      <c r="D4438" s="4">
        <v>15500000</v>
      </c>
      <c r="E4438" s="2" t="s">
        <v>3438</v>
      </c>
      <c r="F4438" s="2">
        <v>70.900000000000006</v>
      </c>
      <c r="G4438" s="2">
        <v>29.1</v>
      </c>
      <c r="H4438" s="2" t="s">
        <v>19</v>
      </c>
      <c r="I4438" s="2">
        <f t="shared" si="138"/>
        <v>1</v>
      </c>
      <c r="J4438" s="2" t="str">
        <f t="shared" si="139"/>
        <v/>
      </c>
      <c r="K4438" s="2">
        <v>2006</v>
      </c>
      <c r="L4438" s="2" t="s">
        <v>21</v>
      </c>
    </row>
    <row r="4439" spans="1:12" x14ac:dyDescent="0.2">
      <c r="A4439" s="1" t="s">
        <v>374</v>
      </c>
      <c r="B4439" s="2" t="s">
        <v>1610</v>
      </c>
      <c r="C4439" s="2" t="s">
        <v>1230</v>
      </c>
      <c r="D4439" s="2" t="s">
        <v>4888</v>
      </c>
      <c r="E4439" s="2" t="s">
        <v>4810</v>
      </c>
      <c r="F4439" s="2">
        <v>70.900000000000006</v>
      </c>
      <c r="G4439" s="2">
        <v>29.1</v>
      </c>
      <c r="H4439" s="2" t="s">
        <v>19</v>
      </c>
      <c r="I4439" s="2">
        <f t="shared" si="138"/>
        <v>1</v>
      </c>
      <c r="J4439" s="2" t="str">
        <f t="shared" si="139"/>
        <v/>
      </c>
      <c r="K4439" s="2">
        <v>2000</v>
      </c>
      <c r="L4439" s="2" t="s">
        <v>49</v>
      </c>
    </row>
    <row r="4440" spans="1:12" x14ac:dyDescent="0.2">
      <c r="A4440" s="1" t="s">
        <v>79</v>
      </c>
      <c r="B4440" s="2" t="s">
        <v>4442</v>
      </c>
      <c r="C4440" s="2" t="s">
        <v>24</v>
      </c>
      <c r="D4440" s="4">
        <v>34000000</v>
      </c>
      <c r="E4440" s="2" t="s">
        <v>3438</v>
      </c>
      <c r="F4440" s="2">
        <v>70.900000000000006</v>
      </c>
      <c r="G4440" s="2">
        <v>29.1</v>
      </c>
      <c r="H4440" s="2" t="s">
        <v>19</v>
      </c>
      <c r="I4440" s="2">
        <f t="shared" si="138"/>
        <v>1</v>
      </c>
      <c r="J4440" s="2" t="str">
        <f t="shared" si="139"/>
        <v/>
      </c>
      <c r="K4440" s="2">
        <v>2008</v>
      </c>
      <c r="L4440" s="2" t="s">
        <v>49</v>
      </c>
    </row>
    <row r="4441" spans="1:12" x14ac:dyDescent="0.2">
      <c r="A4441" s="1" t="s">
        <v>32</v>
      </c>
      <c r="B4441" s="2" t="s">
        <v>3626</v>
      </c>
      <c r="C4441" s="2" t="s">
        <v>15</v>
      </c>
      <c r="D4441" s="2" t="s">
        <v>4708</v>
      </c>
      <c r="E4441" s="2" t="s">
        <v>3438</v>
      </c>
      <c r="F4441" s="2">
        <v>70.900000000000006</v>
      </c>
      <c r="G4441" s="2">
        <v>29.1</v>
      </c>
      <c r="H4441" s="2" t="s">
        <v>19</v>
      </c>
      <c r="I4441" s="2">
        <f t="shared" si="138"/>
        <v>1</v>
      </c>
      <c r="J4441" s="2" t="str">
        <f t="shared" si="139"/>
        <v/>
      </c>
      <c r="K4441" s="2">
        <v>2002</v>
      </c>
      <c r="L4441" s="2" t="s">
        <v>49</v>
      </c>
    </row>
    <row r="4442" spans="1:12" x14ac:dyDescent="0.2">
      <c r="A4442" s="1" t="s">
        <v>111</v>
      </c>
      <c r="B4442" s="2" t="s">
        <v>3728</v>
      </c>
      <c r="C4442" s="2" t="s">
        <v>24</v>
      </c>
      <c r="D4442" s="4">
        <v>38500000</v>
      </c>
      <c r="E4442" s="2" t="s">
        <v>3438</v>
      </c>
      <c r="F4442" s="2">
        <v>70.900000000000006</v>
      </c>
      <c r="G4442" s="2">
        <v>29.1</v>
      </c>
      <c r="H4442" s="2" t="s">
        <v>19</v>
      </c>
      <c r="I4442" s="2">
        <f t="shared" si="138"/>
        <v>1</v>
      </c>
      <c r="J4442" s="2" t="str">
        <f t="shared" si="139"/>
        <v/>
      </c>
      <c r="K4442" s="2">
        <v>2014</v>
      </c>
      <c r="L4442" s="2" t="s">
        <v>21</v>
      </c>
    </row>
    <row r="4443" spans="1:12" x14ac:dyDescent="0.2">
      <c r="A4443" s="1" t="s">
        <v>13</v>
      </c>
      <c r="B4443" s="2" t="s">
        <v>601</v>
      </c>
      <c r="C4443" s="2" t="s">
        <v>15</v>
      </c>
      <c r="D4443" s="2" t="s">
        <v>2965</v>
      </c>
      <c r="E4443" s="2" t="s">
        <v>2175</v>
      </c>
      <c r="F4443" s="2">
        <v>70.92</v>
      </c>
      <c r="G4443" s="2">
        <v>29.08</v>
      </c>
      <c r="H4443" s="2" t="s">
        <v>19</v>
      </c>
      <c r="I4443" s="2">
        <f t="shared" si="138"/>
        <v>1</v>
      </c>
      <c r="J4443" s="2" t="str">
        <f t="shared" si="139"/>
        <v/>
      </c>
      <c r="K4443" s="2">
        <v>2013</v>
      </c>
      <c r="L4443" s="2" t="s">
        <v>36</v>
      </c>
    </row>
    <row r="4444" spans="1:12" x14ac:dyDescent="0.2">
      <c r="A4444" s="1" t="s">
        <v>52</v>
      </c>
      <c r="B4444" s="2" t="s">
        <v>2125</v>
      </c>
      <c r="C4444" s="2" t="s">
        <v>24</v>
      </c>
      <c r="D4444" s="2">
        <v>100000000</v>
      </c>
      <c r="E4444" s="2" t="s">
        <v>3438</v>
      </c>
      <c r="F4444" s="2">
        <v>70.92</v>
      </c>
      <c r="G4444" s="2">
        <v>29.08</v>
      </c>
      <c r="H4444" s="2" t="s">
        <v>19</v>
      </c>
      <c r="I4444" s="2">
        <f t="shared" si="138"/>
        <v>1</v>
      </c>
      <c r="J4444" s="2" t="str">
        <f t="shared" si="139"/>
        <v/>
      </c>
      <c r="K4444" s="2">
        <v>2018</v>
      </c>
      <c r="L4444" s="2" t="s">
        <v>21</v>
      </c>
    </row>
    <row r="4445" spans="1:12" x14ac:dyDescent="0.2">
      <c r="A4445" s="1" t="s">
        <v>52</v>
      </c>
      <c r="B4445" s="2" t="s">
        <v>742</v>
      </c>
      <c r="C4445" s="2" t="s">
        <v>24</v>
      </c>
      <c r="D4445" s="2">
        <v>650000000</v>
      </c>
      <c r="E4445" s="2" t="s">
        <v>3376</v>
      </c>
      <c r="F4445" s="2">
        <v>70.95</v>
      </c>
      <c r="G4445" s="2">
        <v>29.05</v>
      </c>
      <c r="H4445" s="2" t="s">
        <v>19</v>
      </c>
      <c r="I4445" s="2">
        <f t="shared" si="138"/>
        <v>1</v>
      </c>
      <c r="J4445" s="2" t="str">
        <f t="shared" si="139"/>
        <v/>
      </c>
      <c r="K4445" s="2">
        <v>2018</v>
      </c>
      <c r="L4445" s="2" t="s">
        <v>21</v>
      </c>
    </row>
    <row r="4446" spans="1:12" x14ac:dyDescent="0.2">
      <c r="A4446" s="1" t="s">
        <v>108</v>
      </c>
      <c r="B4446" s="2" t="s">
        <v>147</v>
      </c>
      <c r="C4446" s="2" t="s">
        <v>15</v>
      </c>
      <c r="D4446" s="2" t="s">
        <v>148</v>
      </c>
      <c r="E4446" s="2" t="s">
        <v>144</v>
      </c>
      <c r="F4446" s="2">
        <v>70.95</v>
      </c>
      <c r="G4446" s="2">
        <v>29.05</v>
      </c>
      <c r="H4446" s="2" t="s">
        <v>19</v>
      </c>
      <c r="I4446" s="2">
        <f t="shared" si="138"/>
        <v>1</v>
      </c>
      <c r="J4446" s="2" t="str">
        <f t="shared" si="139"/>
        <v/>
      </c>
      <c r="K4446" s="2">
        <v>2020</v>
      </c>
      <c r="L4446" s="2" t="s">
        <v>21</v>
      </c>
    </row>
    <row r="4447" spans="1:12" x14ac:dyDescent="0.2">
      <c r="A4447" s="1" t="s">
        <v>205</v>
      </c>
      <c r="B4447" s="2" t="s">
        <v>658</v>
      </c>
      <c r="C4447" s="2" t="s">
        <v>15</v>
      </c>
      <c r="D4447" s="2" t="s">
        <v>2973</v>
      </c>
      <c r="E4447" s="2" t="s">
        <v>2175</v>
      </c>
      <c r="F4447" s="2">
        <v>70.959999999999994</v>
      </c>
      <c r="G4447" s="2">
        <v>29.04</v>
      </c>
      <c r="H4447" s="2" t="s">
        <v>19</v>
      </c>
      <c r="I4447" s="2">
        <f t="shared" si="138"/>
        <v>1</v>
      </c>
      <c r="J4447" s="2" t="str">
        <f t="shared" si="139"/>
        <v/>
      </c>
      <c r="K4447" s="2">
        <v>2013</v>
      </c>
      <c r="L4447" s="2" t="s">
        <v>36</v>
      </c>
    </row>
    <row r="4448" spans="1:12" x14ac:dyDescent="0.2">
      <c r="A4448" s="1" t="s">
        <v>280</v>
      </c>
      <c r="B4448" s="2" t="s">
        <v>280</v>
      </c>
      <c r="C4448" s="2" t="s">
        <v>15</v>
      </c>
      <c r="D4448" s="2" t="s">
        <v>2473</v>
      </c>
      <c r="E4448" s="2" t="s">
        <v>2175</v>
      </c>
      <c r="F4448" s="2">
        <v>70.959999999999994</v>
      </c>
      <c r="G4448" s="2">
        <v>29.04</v>
      </c>
      <c r="H4448" s="2" t="s">
        <v>19</v>
      </c>
      <c r="I4448" s="2">
        <f t="shared" si="138"/>
        <v>1</v>
      </c>
      <c r="J4448" s="2" t="str">
        <f t="shared" si="139"/>
        <v/>
      </c>
      <c r="K4448" s="2">
        <v>2018</v>
      </c>
      <c r="L4448" s="2" t="s">
        <v>21</v>
      </c>
    </row>
    <row r="4449" spans="1:12" x14ac:dyDescent="0.2">
      <c r="A4449" s="1" t="s">
        <v>13</v>
      </c>
      <c r="B4449" s="2" t="s">
        <v>3542</v>
      </c>
      <c r="C4449" s="2" t="s">
        <v>24</v>
      </c>
      <c r="D4449" s="4">
        <v>149000000</v>
      </c>
      <c r="E4449" s="2" t="s">
        <v>3438</v>
      </c>
      <c r="F4449" s="2">
        <v>70.989999999999995</v>
      </c>
      <c r="G4449" s="2">
        <v>29.01</v>
      </c>
      <c r="H4449" s="2" t="s">
        <v>19</v>
      </c>
      <c r="I4449" s="2">
        <f t="shared" si="138"/>
        <v>1</v>
      </c>
      <c r="J4449" s="2" t="str">
        <f t="shared" si="139"/>
        <v/>
      </c>
      <c r="K4449" s="2">
        <v>2017</v>
      </c>
      <c r="L4449" s="2" t="s">
        <v>36</v>
      </c>
    </row>
    <row r="4450" spans="1:12" x14ac:dyDescent="0.2">
      <c r="A4450" s="1" t="s">
        <v>141</v>
      </c>
      <c r="B4450" s="2" t="s">
        <v>5146</v>
      </c>
      <c r="C4450" s="2" t="s">
        <v>15</v>
      </c>
      <c r="D4450" s="2" t="s">
        <v>5644</v>
      </c>
      <c r="E4450" s="2" t="s">
        <v>4991</v>
      </c>
      <c r="F4450" s="2">
        <v>71</v>
      </c>
      <c r="G4450" s="2">
        <v>29</v>
      </c>
      <c r="H4450" s="2" t="s">
        <v>19</v>
      </c>
      <c r="I4450" s="2">
        <f t="shared" si="138"/>
        <v>1</v>
      </c>
      <c r="J4450" s="2" t="str">
        <f t="shared" si="139"/>
        <v/>
      </c>
      <c r="K4450" s="2">
        <v>1998</v>
      </c>
      <c r="L4450" s="2" t="s">
        <v>21</v>
      </c>
    </row>
    <row r="4451" spans="1:12" x14ac:dyDescent="0.2">
      <c r="A4451" s="1" t="s">
        <v>205</v>
      </c>
      <c r="B4451" s="2" t="s">
        <v>4336</v>
      </c>
      <c r="C4451" s="2" t="s">
        <v>24</v>
      </c>
      <c r="D4451" s="4">
        <v>34000000</v>
      </c>
      <c r="E4451" s="2" t="s">
        <v>3438</v>
      </c>
      <c r="F4451" s="2">
        <v>71</v>
      </c>
      <c r="G4451" s="2">
        <v>29</v>
      </c>
      <c r="H4451" s="2" t="s">
        <v>19</v>
      </c>
      <c r="I4451" s="2">
        <f t="shared" si="138"/>
        <v>1</v>
      </c>
      <c r="J4451" s="2" t="str">
        <f t="shared" si="139"/>
        <v/>
      </c>
      <c r="K4451" s="2">
        <v>1988</v>
      </c>
      <c r="L4451" s="2" t="s">
        <v>21</v>
      </c>
    </row>
    <row r="4452" spans="1:12" x14ac:dyDescent="0.2">
      <c r="A4452" s="1" t="s">
        <v>280</v>
      </c>
      <c r="B4452" s="2" t="s">
        <v>3476</v>
      </c>
      <c r="C4452" s="2" t="s">
        <v>24</v>
      </c>
      <c r="D4452" s="4">
        <v>59000000</v>
      </c>
      <c r="E4452" s="2" t="s">
        <v>3438</v>
      </c>
      <c r="F4452" s="2">
        <v>71</v>
      </c>
      <c r="G4452" s="2">
        <v>29</v>
      </c>
      <c r="H4452" s="2" t="s">
        <v>19</v>
      </c>
      <c r="I4452" s="2">
        <f t="shared" si="138"/>
        <v>1</v>
      </c>
      <c r="J4452" s="2" t="str">
        <f t="shared" si="139"/>
        <v/>
      </c>
      <c r="K4452" s="2">
        <v>1986</v>
      </c>
      <c r="L4452" s="2" t="s">
        <v>21</v>
      </c>
    </row>
    <row r="4453" spans="1:12" x14ac:dyDescent="0.2">
      <c r="A4453" s="1" t="s">
        <v>13</v>
      </c>
      <c r="B4453" s="2" t="s">
        <v>13</v>
      </c>
      <c r="C4453" s="2" t="s">
        <v>15</v>
      </c>
      <c r="D4453" s="2" t="s">
        <v>5673</v>
      </c>
      <c r="E4453" s="2" t="s">
        <v>4991</v>
      </c>
      <c r="F4453" s="2">
        <v>71</v>
      </c>
      <c r="G4453" s="2">
        <v>29</v>
      </c>
      <c r="H4453" s="2" t="s">
        <v>19</v>
      </c>
      <c r="I4453" s="2">
        <f t="shared" si="138"/>
        <v>1</v>
      </c>
      <c r="J4453" s="2" t="str">
        <f t="shared" si="139"/>
        <v/>
      </c>
      <c r="K4453" s="2">
        <v>1988</v>
      </c>
      <c r="L4453" s="2" t="s">
        <v>21</v>
      </c>
    </row>
    <row r="4454" spans="1:12" x14ac:dyDescent="0.2">
      <c r="A4454" s="1" t="s">
        <v>287</v>
      </c>
      <c r="B4454" s="2" t="s">
        <v>4769</v>
      </c>
      <c r="C4454" s="2" t="s">
        <v>24</v>
      </c>
      <c r="D4454" s="4">
        <v>11760000</v>
      </c>
      <c r="E4454" s="2" t="s">
        <v>3438</v>
      </c>
      <c r="F4454" s="2">
        <v>71</v>
      </c>
      <c r="G4454" s="2">
        <v>29</v>
      </c>
      <c r="H4454" s="2" t="s">
        <v>19</v>
      </c>
      <c r="I4454" s="2">
        <f t="shared" si="138"/>
        <v>1</v>
      </c>
      <c r="J4454" s="2" t="str">
        <f t="shared" si="139"/>
        <v/>
      </c>
      <c r="K4454" s="2">
        <v>1998</v>
      </c>
      <c r="L4454" s="2" t="s">
        <v>49</v>
      </c>
    </row>
    <row r="4455" spans="1:12" x14ac:dyDescent="0.2">
      <c r="A4455" s="1" t="s">
        <v>22</v>
      </c>
      <c r="B4455" s="2" t="s">
        <v>3900</v>
      </c>
      <c r="C4455" s="2" t="s">
        <v>24</v>
      </c>
      <c r="D4455" s="4">
        <v>29200000</v>
      </c>
      <c r="E4455" s="2" t="s">
        <v>3438</v>
      </c>
      <c r="F4455" s="2">
        <v>71</v>
      </c>
      <c r="G4455" s="2">
        <v>29</v>
      </c>
      <c r="H4455" s="2" t="s">
        <v>19</v>
      </c>
      <c r="I4455" s="2">
        <f t="shared" si="138"/>
        <v>1</v>
      </c>
      <c r="J4455" s="2" t="str">
        <f t="shared" si="139"/>
        <v/>
      </c>
      <c r="K4455" s="2">
        <v>2005</v>
      </c>
      <c r="L4455" s="2" t="s">
        <v>77</v>
      </c>
    </row>
    <row r="4456" spans="1:12" x14ac:dyDescent="0.2">
      <c r="A4456" s="1" t="s">
        <v>150</v>
      </c>
      <c r="B4456" s="2" t="s">
        <v>1498</v>
      </c>
      <c r="C4456" s="2" t="s">
        <v>15</v>
      </c>
      <c r="D4456" s="2" t="s">
        <v>1499</v>
      </c>
      <c r="E4456" s="2" t="s">
        <v>1474</v>
      </c>
      <c r="F4456" s="2">
        <v>71</v>
      </c>
      <c r="G4456" s="2">
        <v>29</v>
      </c>
      <c r="H4456" s="2" t="s">
        <v>19</v>
      </c>
      <c r="I4456" s="2">
        <f t="shared" si="138"/>
        <v>1</v>
      </c>
      <c r="J4456" s="2" t="str">
        <f t="shared" si="139"/>
        <v/>
      </c>
      <c r="K4456" s="2">
        <v>2010</v>
      </c>
      <c r="L4456" s="2" t="s">
        <v>21</v>
      </c>
    </row>
    <row r="4457" spans="1:12" x14ac:dyDescent="0.2">
      <c r="A4457" s="1" t="s">
        <v>269</v>
      </c>
      <c r="B4457" s="2" t="s">
        <v>269</v>
      </c>
      <c r="C4457" s="2" t="s">
        <v>15</v>
      </c>
      <c r="D4457" s="2" t="s">
        <v>860</v>
      </c>
      <c r="E4457" s="2" t="s">
        <v>395</v>
      </c>
      <c r="F4457" s="2">
        <v>71</v>
      </c>
      <c r="G4457" s="2">
        <v>29</v>
      </c>
      <c r="H4457" s="2" t="s">
        <v>19</v>
      </c>
      <c r="I4457" s="2">
        <f t="shared" si="138"/>
        <v>1</v>
      </c>
      <c r="J4457" s="2" t="str">
        <f t="shared" si="139"/>
        <v/>
      </c>
      <c r="K4457" s="2">
        <v>2008</v>
      </c>
      <c r="L4457" s="2" t="s">
        <v>21</v>
      </c>
    </row>
    <row r="4458" spans="1:12" x14ac:dyDescent="0.2">
      <c r="A4458" s="1" t="s">
        <v>108</v>
      </c>
      <c r="B4458" s="2" t="s">
        <v>129</v>
      </c>
      <c r="C4458" s="2" t="s">
        <v>42</v>
      </c>
      <c r="D4458" s="2" t="s">
        <v>595</v>
      </c>
      <c r="E4458" s="2" t="s">
        <v>395</v>
      </c>
      <c r="F4458" s="2">
        <v>71</v>
      </c>
      <c r="G4458" s="2">
        <v>29</v>
      </c>
      <c r="H4458" s="2" t="s">
        <v>19</v>
      </c>
      <c r="I4458" s="2">
        <f t="shared" si="138"/>
        <v>1</v>
      </c>
      <c r="J4458" s="2" t="str">
        <f t="shared" si="139"/>
        <v/>
      </c>
      <c r="K4458" s="2">
        <v>2012</v>
      </c>
      <c r="L4458" s="2" t="s">
        <v>21</v>
      </c>
    </row>
    <row r="4459" spans="1:12" x14ac:dyDescent="0.2">
      <c r="A4459" s="1" t="s">
        <v>108</v>
      </c>
      <c r="B4459" s="2" t="s">
        <v>147</v>
      </c>
      <c r="C4459" s="2" t="s">
        <v>15</v>
      </c>
      <c r="D4459" s="2" t="s">
        <v>2745</v>
      </c>
      <c r="E4459" s="2" t="s">
        <v>2175</v>
      </c>
      <c r="F4459" s="2">
        <v>71</v>
      </c>
      <c r="G4459" s="2">
        <v>29</v>
      </c>
      <c r="H4459" s="2" t="s">
        <v>19</v>
      </c>
      <c r="I4459" s="2">
        <f t="shared" si="138"/>
        <v>1</v>
      </c>
      <c r="J4459" s="2" t="str">
        <f t="shared" si="139"/>
        <v/>
      </c>
      <c r="K4459" s="2">
        <v>2017</v>
      </c>
      <c r="L4459" s="2" t="s">
        <v>36</v>
      </c>
    </row>
    <row r="4460" spans="1:12" x14ac:dyDescent="0.2">
      <c r="A4460" s="1" t="s">
        <v>391</v>
      </c>
      <c r="B4460" s="2" t="s">
        <v>3870</v>
      </c>
      <c r="C4460" s="2" t="s">
        <v>24</v>
      </c>
      <c r="D4460" s="4">
        <v>152000000</v>
      </c>
      <c r="E4460" s="2" t="s">
        <v>3438</v>
      </c>
      <c r="F4460" s="2">
        <v>71.010000000000005</v>
      </c>
      <c r="G4460" s="2">
        <v>28.99</v>
      </c>
      <c r="H4460" s="2" t="s">
        <v>19</v>
      </c>
      <c r="I4460" s="2">
        <f t="shared" si="138"/>
        <v>1</v>
      </c>
      <c r="J4460" s="2" t="str">
        <f t="shared" si="139"/>
        <v/>
      </c>
      <c r="K4460" s="2">
        <v>2016</v>
      </c>
      <c r="L4460" s="2" t="s">
        <v>21</v>
      </c>
    </row>
    <row r="4461" spans="1:12" x14ac:dyDescent="0.2">
      <c r="A4461" s="1" t="s">
        <v>13</v>
      </c>
      <c r="B4461" s="2" t="s">
        <v>3269</v>
      </c>
      <c r="C4461" s="2" t="s">
        <v>24</v>
      </c>
      <c r="D4461" s="2">
        <v>195000000</v>
      </c>
      <c r="E4461" s="2" t="s">
        <v>3438</v>
      </c>
      <c r="F4461" s="2">
        <v>71.040000000000006</v>
      </c>
      <c r="G4461" s="2">
        <v>28.96</v>
      </c>
      <c r="H4461" s="2" t="s">
        <v>19</v>
      </c>
      <c r="I4461" s="2">
        <f t="shared" si="138"/>
        <v>1</v>
      </c>
      <c r="J4461" s="2" t="str">
        <f t="shared" si="139"/>
        <v/>
      </c>
      <c r="K4461" s="2">
        <v>2018</v>
      </c>
      <c r="L4461" s="2" t="s">
        <v>21</v>
      </c>
    </row>
    <row r="4462" spans="1:12" x14ac:dyDescent="0.2">
      <c r="A4462" s="1" t="s">
        <v>13</v>
      </c>
      <c r="B4462" s="2" t="s">
        <v>997</v>
      </c>
      <c r="C4462" s="2" t="s">
        <v>15</v>
      </c>
      <c r="D4462" s="2" t="s">
        <v>5101</v>
      </c>
      <c r="E4462" s="2" t="s">
        <v>4991</v>
      </c>
      <c r="F4462" s="2">
        <v>71.05</v>
      </c>
      <c r="G4462" s="2">
        <v>28.95</v>
      </c>
      <c r="H4462" s="2" t="s">
        <v>19</v>
      </c>
      <c r="I4462" s="2">
        <f t="shared" si="138"/>
        <v>1</v>
      </c>
      <c r="J4462" s="2" t="str">
        <f t="shared" si="139"/>
        <v/>
      </c>
      <c r="K4462" s="2">
        <v>2019</v>
      </c>
      <c r="L4462" s="2" t="s">
        <v>36</v>
      </c>
    </row>
    <row r="4463" spans="1:12" x14ac:dyDescent="0.2">
      <c r="A4463" s="1" t="s">
        <v>52</v>
      </c>
      <c r="B4463" s="2" t="s">
        <v>710</v>
      </c>
      <c r="C4463" s="2" t="s">
        <v>15</v>
      </c>
      <c r="D4463" s="2" t="s">
        <v>2496</v>
      </c>
      <c r="E4463" s="2" t="s">
        <v>2175</v>
      </c>
      <c r="F4463" s="2">
        <v>71.05</v>
      </c>
      <c r="G4463" s="2">
        <v>28.95</v>
      </c>
      <c r="H4463" s="2" t="s">
        <v>19</v>
      </c>
      <c r="I4463" s="2">
        <f t="shared" si="138"/>
        <v>1</v>
      </c>
      <c r="J4463" s="2" t="str">
        <f t="shared" si="139"/>
        <v/>
      </c>
      <c r="K4463" s="2">
        <v>2018</v>
      </c>
      <c r="L4463" s="2" t="s">
        <v>21</v>
      </c>
    </row>
    <row r="4464" spans="1:12" x14ac:dyDescent="0.2">
      <c r="A4464" s="1" t="s">
        <v>242</v>
      </c>
      <c r="B4464" s="2" t="s">
        <v>324</v>
      </c>
      <c r="C4464" s="2" t="s">
        <v>15</v>
      </c>
      <c r="D4464" s="2" t="s">
        <v>325</v>
      </c>
      <c r="E4464" s="2" t="s">
        <v>144</v>
      </c>
      <c r="F4464" s="2">
        <v>71.099999999999994</v>
      </c>
      <c r="G4464" s="2">
        <v>28.9</v>
      </c>
      <c r="H4464" s="2" t="s">
        <v>19</v>
      </c>
      <c r="I4464" s="2">
        <f t="shared" si="138"/>
        <v>1</v>
      </c>
      <c r="J4464" s="2" t="str">
        <f t="shared" si="139"/>
        <v/>
      </c>
      <c r="K4464" s="2">
        <v>2006</v>
      </c>
      <c r="L4464" s="2" t="s">
        <v>49</v>
      </c>
    </row>
    <row r="4465" spans="1:12" x14ac:dyDescent="0.2">
      <c r="A4465" s="1" t="s">
        <v>242</v>
      </c>
      <c r="B4465" s="2" t="s">
        <v>684</v>
      </c>
      <c r="C4465" s="2" t="s">
        <v>42</v>
      </c>
      <c r="D4465" s="2" t="s">
        <v>4873</v>
      </c>
      <c r="E4465" s="2" t="s">
        <v>4810</v>
      </c>
      <c r="F4465" s="2">
        <v>71.099999999999994</v>
      </c>
      <c r="G4465" s="2">
        <v>28.9</v>
      </c>
      <c r="H4465" s="2" t="s">
        <v>19</v>
      </c>
      <c r="I4465" s="2">
        <f t="shared" si="138"/>
        <v>1</v>
      </c>
      <c r="J4465" s="2" t="str">
        <f t="shared" si="139"/>
        <v/>
      </c>
      <c r="K4465" s="2">
        <v>2004</v>
      </c>
      <c r="L4465" s="2" t="s">
        <v>49</v>
      </c>
    </row>
    <row r="4466" spans="1:12" x14ac:dyDescent="0.2">
      <c r="A4466" s="1" t="s">
        <v>205</v>
      </c>
      <c r="B4466" s="2" t="s">
        <v>278</v>
      </c>
      <c r="C4466" s="2" t="s">
        <v>42</v>
      </c>
      <c r="D4466" s="2" t="s">
        <v>279</v>
      </c>
      <c r="E4466" s="2" t="s">
        <v>144</v>
      </c>
      <c r="F4466" s="2">
        <v>71.099999999999994</v>
      </c>
      <c r="G4466" s="2">
        <v>28.9</v>
      </c>
      <c r="H4466" s="2" t="s">
        <v>19</v>
      </c>
      <c r="I4466" s="2">
        <f t="shared" si="138"/>
        <v>1</v>
      </c>
      <c r="J4466" s="2" t="str">
        <f t="shared" si="139"/>
        <v/>
      </c>
      <c r="K4466" s="2">
        <v>2008</v>
      </c>
      <c r="L4466" s="2" t="s">
        <v>49</v>
      </c>
    </row>
    <row r="4467" spans="1:12" x14ac:dyDescent="0.2">
      <c r="A4467" s="1" t="s">
        <v>205</v>
      </c>
      <c r="B4467" s="2" t="s">
        <v>1632</v>
      </c>
      <c r="C4467" s="2" t="s">
        <v>42</v>
      </c>
      <c r="D4467" s="2" t="s">
        <v>1660</v>
      </c>
      <c r="E4467" s="2" t="s">
        <v>1625</v>
      </c>
      <c r="F4467" s="2">
        <v>71.099999999999994</v>
      </c>
      <c r="G4467" s="2">
        <v>28.9</v>
      </c>
      <c r="H4467" s="2" t="s">
        <v>19</v>
      </c>
      <c r="I4467" s="2">
        <f t="shared" si="138"/>
        <v>1</v>
      </c>
      <c r="J4467" s="2" t="str">
        <f t="shared" si="139"/>
        <v/>
      </c>
      <c r="K4467" s="2">
        <v>2004</v>
      </c>
      <c r="L4467" s="2" t="s">
        <v>21</v>
      </c>
    </row>
    <row r="4468" spans="1:12" x14ac:dyDescent="0.2">
      <c r="A4468" s="1" t="s">
        <v>280</v>
      </c>
      <c r="B4468" s="2" t="s">
        <v>3955</v>
      </c>
      <c r="C4468" s="2" t="s">
        <v>24</v>
      </c>
      <c r="D4468" s="4">
        <v>11000000</v>
      </c>
      <c r="E4468" s="2" t="s">
        <v>3438</v>
      </c>
      <c r="F4468" s="2">
        <v>71.099999999999994</v>
      </c>
      <c r="G4468" s="2">
        <v>28.9</v>
      </c>
      <c r="H4468" s="2" t="s">
        <v>19</v>
      </c>
      <c r="I4468" s="2">
        <f t="shared" si="138"/>
        <v>1</v>
      </c>
      <c r="J4468" s="2" t="str">
        <f t="shared" si="139"/>
        <v/>
      </c>
      <c r="K4468" s="2">
        <v>2004</v>
      </c>
      <c r="L4468" s="2" t="s">
        <v>21</v>
      </c>
    </row>
    <row r="4469" spans="1:12" x14ac:dyDescent="0.2">
      <c r="A4469" s="1" t="s">
        <v>13</v>
      </c>
      <c r="B4469" s="2" t="s">
        <v>3460</v>
      </c>
      <c r="C4469" s="2" t="s">
        <v>24</v>
      </c>
      <c r="D4469" s="2">
        <v>7000000000</v>
      </c>
      <c r="E4469" s="2" t="s">
        <v>3438</v>
      </c>
      <c r="F4469" s="2">
        <v>71.099999999999994</v>
      </c>
      <c r="G4469" s="2">
        <v>28.9</v>
      </c>
      <c r="H4469" s="2" t="s">
        <v>19</v>
      </c>
      <c r="I4469" s="2">
        <f t="shared" si="138"/>
        <v>1</v>
      </c>
      <c r="J4469" s="2" t="str">
        <f t="shared" si="139"/>
        <v/>
      </c>
      <c r="K4469" s="2">
        <v>2020</v>
      </c>
      <c r="L4469" s="2" t="s">
        <v>21</v>
      </c>
    </row>
    <row r="4470" spans="1:12" x14ac:dyDescent="0.2">
      <c r="A4470" s="1" t="s">
        <v>66</v>
      </c>
      <c r="B4470" s="2" t="s">
        <v>3805</v>
      </c>
      <c r="C4470" s="2" t="s">
        <v>24</v>
      </c>
      <c r="D4470" s="4">
        <v>41000000</v>
      </c>
      <c r="E4470" s="2" t="s">
        <v>3438</v>
      </c>
      <c r="F4470" s="2">
        <v>71.099999999999994</v>
      </c>
      <c r="G4470" s="2">
        <v>28.9</v>
      </c>
      <c r="H4470" s="2" t="s">
        <v>19</v>
      </c>
      <c r="I4470" s="2">
        <f t="shared" si="138"/>
        <v>1</v>
      </c>
      <c r="J4470" s="2" t="str">
        <f t="shared" si="139"/>
        <v/>
      </c>
      <c r="K4470" s="2">
        <v>2010</v>
      </c>
      <c r="L4470" s="2" t="s">
        <v>21</v>
      </c>
    </row>
    <row r="4471" spans="1:12" x14ac:dyDescent="0.2">
      <c r="A4471" s="1" t="s">
        <v>69</v>
      </c>
      <c r="B4471" s="2" t="s">
        <v>4062</v>
      </c>
      <c r="C4471" s="2" t="s">
        <v>24</v>
      </c>
      <c r="D4471" s="4">
        <v>31000000</v>
      </c>
      <c r="E4471" s="2" t="s">
        <v>3438</v>
      </c>
      <c r="F4471" s="2">
        <v>71.099999999999994</v>
      </c>
      <c r="G4471" s="2">
        <v>28.9</v>
      </c>
      <c r="H4471" s="2" t="s">
        <v>19</v>
      </c>
      <c r="I4471" s="2">
        <f t="shared" si="138"/>
        <v>1</v>
      </c>
      <c r="J4471" s="2" t="str">
        <f t="shared" si="139"/>
        <v/>
      </c>
      <c r="K4471" s="2">
        <v>2008</v>
      </c>
      <c r="L4471" s="2" t="s">
        <v>21</v>
      </c>
    </row>
    <row r="4472" spans="1:12" x14ac:dyDescent="0.2">
      <c r="A4472" s="1" t="s">
        <v>83</v>
      </c>
      <c r="B4472" s="2" t="s">
        <v>3473</v>
      </c>
      <c r="C4472" s="2" t="s">
        <v>24</v>
      </c>
      <c r="D4472" s="4">
        <v>531000000</v>
      </c>
      <c r="E4472" s="2" t="s">
        <v>3438</v>
      </c>
      <c r="F4472" s="2">
        <v>71.099999999999994</v>
      </c>
      <c r="G4472" s="2">
        <v>28.9</v>
      </c>
      <c r="H4472" s="2" t="s">
        <v>19</v>
      </c>
      <c r="I4472" s="2">
        <f t="shared" si="138"/>
        <v>1</v>
      </c>
      <c r="J4472" s="2" t="str">
        <f t="shared" si="139"/>
        <v/>
      </c>
      <c r="K4472" s="2">
        <v>2011</v>
      </c>
      <c r="L4472" s="2" t="s">
        <v>36</v>
      </c>
    </row>
    <row r="4473" spans="1:12" x14ac:dyDescent="0.2">
      <c r="A4473" s="1" t="s">
        <v>108</v>
      </c>
      <c r="B4473" s="2" t="s">
        <v>3769</v>
      </c>
      <c r="C4473" s="2" t="s">
        <v>24</v>
      </c>
      <c r="D4473" s="8">
        <v>3300000</v>
      </c>
      <c r="E4473" s="2" t="s">
        <v>3438</v>
      </c>
      <c r="F4473" s="2">
        <v>71.099999999999994</v>
      </c>
      <c r="G4473" s="2">
        <v>28.9</v>
      </c>
      <c r="H4473" s="2" t="s">
        <v>19</v>
      </c>
      <c r="I4473" s="2">
        <f t="shared" si="138"/>
        <v>1</v>
      </c>
      <c r="J4473" s="2" t="str">
        <f t="shared" si="139"/>
        <v/>
      </c>
      <c r="K4473" s="2">
        <v>2018</v>
      </c>
      <c r="L4473" s="2" t="s">
        <v>21</v>
      </c>
    </row>
    <row r="4474" spans="1:12" x14ac:dyDescent="0.2">
      <c r="A4474" s="1" t="s">
        <v>108</v>
      </c>
      <c r="B4474" s="2" t="s">
        <v>4779</v>
      </c>
      <c r="C4474" s="2" t="s">
        <v>24</v>
      </c>
      <c r="D4474" s="4">
        <v>4200000</v>
      </c>
      <c r="E4474" s="2" t="s">
        <v>3438</v>
      </c>
      <c r="F4474" s="2">
        <v>71.099999999999994</v>
      </c>
      <c r="G4474" s="2">
        <v>28.9</v>
      </c>
      <c r="H4474" s="2" t="s">
        <v>19</v>
      </c>
      <c r="I4474" s="2">
        <f t="shared" si="138"/>
        <v>1</v>
      </c>
      <c r="J4474" s="2" t="str">
        <f t="shared" si="139"/>
        <v/>
      </c>
      <c r="K4474" s="2">
        <v>1996</v>
      </c>
      <c r="L4474" s="2" t="s">
        <v>21</v>
      </c>
    </row>
    <row r="4475" spans="1:12" x14ac:dyDescent="0.2">
      <c r="A4475" s="1" t="s">
        <v>108</v>
      </c>
      <c r="B4475" s="2" t="s">
        <v>4788</v>
      </c>
      <c r="C4475" s="2" t="s">
        <v>24</v>
      </c>
      <c r="D4475" s="4">
        <v>19500000</v>
      </c>
      <c r="E4475" s="2" t="s">
        <v>3438</v>
      </c>
      <c r="F4475" s="2">
        <v>71.099999999999994</v>
      </c>
      <c r="G4475" s="2">
        <v>28.9</v>
      </c>
      <c r="H4475" s="2" t="s">
        <v>19</v>
      </c>
      <c r="I4475" s="2">
        <f t="shared" si="138"/>
        <v>1</v>
      </c>
      <c r="J4475" s="2" t="str">
        <f t="shared" si="139"/>
        <v/>
      </c>
      <c r="K4475" s="2">
        <v>1994</v>
      </c>
      <c r="L4475" s="2" t="s">
        <v>21</v>
      </c>
    </row>
    <row r="4476" spans="1:12" x14ac:dyDescent="0.2">
      <c r="A4476" s="1" t="s">
        <v>13</v>
      </c>
      <c r="B4476" s="2" t="s">
        <v>246</v>
      </c>
      <c r="C4476" s="2" t="s">
        <v>15</v>
      </c>
      <c r="D4476" s="2" t="s">
        <v>1637</v>
      </c>
      <c r="E4476" s="2" t="s">
        <v>1625</v>
      </c>
      <c r="F4476" s="2">
        <v>71.150000000000006</v>
      </c>
      <c r="G4476" s="2">
        <v>28.85</v>
      </c>
      <c r="H4476" s="2" t="s">
        <v>19</v>
      </c>
      <c r="I4476" s="2">
        <f t="shared" si="138"/>
        <v>1</v>
      </c>
      <c r="J4476" s="2" t="str">
        <f t="shared" si="139"/>
        <v/>
      </c>
      <c r="K4476" s="2">
        <v>2016</v>
      </c>
      <c r="L4476" s="2" t="s">
        <v>21</v>
      </c>
    </row>
    <row r="4477" spans="1:12" x14ac:dyDescent="0.2">
      <c r="A4477" s="1" t="s">
        <v>205</v>
      </c>
      <c r="B4477" s="2" t="s">
        <v>4024</v>
      </c>
      <c r="C4477" s="2" t="s">
        <v>15</v>
      </c>
      <c r="D4477" s="2" t="s">
        <v>4561</v>
      </c>
      <c r="E4477" s="2" t="s">
        <v>3438</v>
      </c>
      <c r="F4477" s="2">
        <v>71.16</v>
      </c>
      <c r="G4477" s="2">
        <v>28.84</v>
      </c>
      <c r="H4477" s="2" t="s">
        <v>19</v>
      </c>
      <c r="I4477" s="2">
        <f t="shared" si="138"/>
        <v>1</v>
      </c>
      <c r="J4477" s="2" t="str">
        <f t="shared" si="139"/>
        <v/>
      </c>
      <c r="K4477" s="2">
        <v>2005</v>
      </c>
      <c r="L4477" s="2" t="s">
        <v>36</v>
      </c>
    </row>
    <row r="4478" spans="1:12" x14ac:dyDescent="0.2">
      <c r="A4478" s="1" t="s">
        <v>40</v>
      </c>
      <c r="B4478" s="2" t="s">
        <v>3964</v>
      </c>
      <c r="C4478" s="2" t="s">
        <v>24</v>
      </c>
      <c r="D4478" s="4">
        <v>4000000</v>
      </c>
      <c r="E4478" s="2" t="s">
        <v>3438</v>
      </c>
      <c r="F4478" s="2">
        <v>71.16</v>
      </c>
      <c r="G4478" s="2">
        <v>28.84</v>
      </c>
      <c r="H4478" s="2" t="s">
        <v>19</v>
      </c>
      <c r="I4478" s="2">
        <f t="shared" si="138"/>
        <v>1</v>
      </c>
      <c r="J4478" s="2" t="str">
        <f t="shared" si="139"/>
        <v/>
      </c>
      <c r="K4478" s="2">
        <v>2016</v>
      </c>
      <c r="L4478" s="2" t="s">
        <v>21</v>
      </c>
    </row>
    <row r="4479" spans="1:12" x14ac:dyDescent="0.2">
      <c r="A4479" s="1" t="s">
        <v>83</v>
      </c>
      <c r="B4479" s="2" t="s">
        <v>84</v>
      </c>
      <c r="C4479" s="2" t="s">
        <v>24</v>
      </c>
      <c r="D4479" s="4">
        <v>600000000</v>
      </c>
      <c r="E4479" s="2" t="s">
        <v>3430</v>
      </c>
      <c r="F4479" s="2">
        <v>71.16</v>
      </c>
      <c r="G4479" s="2">
        <v>28.84</v>
      </c>
      <c r="H4479" s="2" t="s">
        <v>19</v>
      </c>
      <c r="I4479" s="2">
        <f t="shared" si="138"/>
        <v>1</v>
      </c>
      <c r="J4479" s="2" t="str">
        <f t="shared" si="139"/>
        <v/>
      </c>
      <c r="K4479" s="2">
        <v>2019</v>
      </c>
      <c r="L4479" s="2" t="s">
        <v>36</v>
      </c>
    </row>
    <row r="4480" spans="1:12" x14ac:dyDescent="0.2">
      <c r="A4480" s="1" t="s">
        <v>280</v>
      </c>
      <c r="B4480" s="2" t="s">
        <v>989</v>
      </c>
      <c r="C4480" s="2" t="s">
        <v>15</v>
      </c>
      <c r="D4480" s="2" t="s">
        <v>1345</v>
      </c>
      <c r="E4480" s="2" t="s">
        <v>395</v>
      </c>
      <c r="F4480" s="2">
        <v>71.2</v>
      </c>
      <c r="G4480" s="2">
        <v>28.8</v>
      </c>
      <c r="H4480" s="2" t="s">
        <v>19</v>
      </c>
      <c r="I4480" s="2">
        <f t="shared" si="138"/>
        <v>1</v>
      </c>
      <c r="J4480" s="2" t="str">
        <f t="shared" si="139"/>
        <v/>
      </c>
      <c r="K4480" s="2">
        <v>1998</v>
      </c>
      <c r="L4480" s="2" t="s">
        <v>21</v>
      </c>
    </row>
    <row r="4481" spans="1:12" x14ac:dyDescent="0.2">
      <c r="A4481" s="1" t="s">
        <v>13</v>
      </c>
      <c r="B4481" s="2" t="s">
        <v>2121</v>
      </c>
      <c r="C4481" s="2" t="s">
        <v>15</v>
      </c>
      <c r="D4481" s="2" t="s">
        <v>4361</v>
      </c>
      <c r="E4481" s="2" t="s">
        <v>3438</v>
      </c>
      <c r="F4481" s="2">
        <v>71.2</v>
      </c>
      <c r="G4481" s="2">
        <v>28.8</v>
      </c>
      <c r="H4481" s="2" t="s">
        <v>19</v>
      </c>
      <c r="I4481" s="2">
        <f t="shared" si="138"/>
        <v>1</v>
      </c>
      <c r="J4481" s="2" t="str">
        <f t="shared" si="139"/>
        <v/>
      </c>
      <c r="K4481" s="2">
        <v>2009</v>
      </c>
      <c r="L4481" s="2" t="s">
        <v>36</v>
      </c>
    </row>
    <row r="4482" spans="1:12" x14ac:dyDescent="0.2">
      <c r="A4482" s="1" t="s">
        <v>13</v>
      </c>
      <c r="B4482" s="2" t="s">
        <v>3799</v>
      </c>
      <c r="C4482" s="2" t="s">
        <v>24</v>
      </c>
      <c r="D4482" s="4">
        <v>26000000</v>
      </c>
      <c r="E4482" s="2" t="s">
        <v>3438</v>
      </c>
      <c r="F4482" s="2">
        <v>71.2</v>
      </c>
      <c r="G4482" s="2">
        <v>28.8</v>
      </c>
      <c r="H4482" s="2" t="s">
        <v>19</v>
      </c>
      <c r="I4482" s="2">
        <f t="shared" ref="I4482:I4545" si="140" xml:space="preserve"> IF(H4482="Pass", 1, "")</f>
        <v>1</v>
      </c>
      <c r="J4482" s="2" t="str">
        <f t="shared" ref="J4482:J4545" si="141" xml:space="preserve"> IF(H4482="Fail", 1, "")</f>
        <v/>
      </c>
      <c r="K4482" s="2">
        <v>2000</v>
      </c>
      <c r="L4482" s="2" t="s">
        <v>21</v>
      </c>
    </row>
    <row r="4483" spans="1:12" x14ac:dyDescent="0.2">
      <c r="A4483" s="1" t="s">
        <v>13</v>
      </c>
      <c r="B4483" s="2" t="s">
        <v>3883</v>
      </c>
      <c r="C4483" s="2" t="s">
        <v>24</v>
      </c>
      <c r="D4483" s="4">
        <v>50000000</v>
      </c>
      <c r="E4483" s="2" t="s">
        <v>3438</v>
      </c>
      <c r="F4483" s="2">
        <v>71.2</v>
      </c>
      <c r="G4483" s="2">
        <v>28.8</v>
      </c>
      <c r="H4483" s="2" t="s">
        <v>19</v>
      </c>
      <c r="I4483" s="2">
        <f t="shared" si="140"/>
        <v>1</v>
      </c>
      <c r="J4483" s="2" t="str">
        <f t="shared" si="141"/>
        <v/>
      </c>
      <c r="K4483" s="2">
        <v>2000</v>
      </c>
      <c r="L4483" s="2" t="s">
        <v>49</v>
      </c>
    </row>
    <row r="4484" spans="1:12" x14ac:dyDescent="0.2">
      <c r="A4484" s="1" t="s">
        <v>66</v>
      </c>
      <c r="B4484" s="2" t="s">
        <v>174</v>
      </c>
      <c r="C4484" s="2" t="s">
        <v>42</v>
      </c>
      <c r="D4484" s="2" t="s">
        <v>1662</v>
      </c>
      <c r="E4484" s="2" t="s">
        <v>1625</v>
      </c>
      <c r="F4484" s="2">
        <v>71.2</v>
      </c>
      <c r="G4484" s="2">
        <v>28.8</v>
      </c>
      <c r="H4484" s="2" t="s">
        <v>19</v>
      </c>
      <c r="I4484" s="2">
        <f t="shared" si="140"/>
        <v>1</v>
      </c>
      <c r="J4484" s="2" t="str">
        <f t="shared" si="141"/>
        <v/>
      </c>
      <c r="K4484" s="2">
        <v>2004</v>
      </c>
      <c r="L4484" s="2" t="s">
        <v>21</v>
      </c>
    </row>
    <row r="4485" spans="1:12" x14ac:dyDescent="0.2">
      <c r="A4485" s="1" t="s">
        <v>66</v>
      </c>
      <c r="B4485" s="2" t="s">
        <v>1470</v>
      </c>
      <c r="C4485" s="2" t="s">
        <v>15</v>
      </c>
      <c r="D4485" s="2" t="s">
        <v>5429</v>
      </c>
      <c r="E4485" s="2" t="s">
        <v>4991</v>
      </c>
      <c r="F4485" s="2">
        <v>71.2</v>
      </c>
      <c r="G4485" s="2">
        <v>28.8</v>
      </c>
      <c r="H4485" s="2" t="s">
        <v>19</v>
      </c>
      <c r="I4485" s="2">
        <f t="shared" si="140"/>
        <v>1</v>
      </c>
      <c r="J4485" s="2" t="str">
        <f t="shared" si="141"/>
        <v/>
      </c>
      <c r="K4485" s="2">
        <v>2006</v>
      </c>
      <c r="L4485" s="2" t="s">
        <v>21</v>
      </c>
    </row>
    <row r="4486" spans="1:12" x14ac:dyDescent="0.2">
      <c r="A4486" s="1" t="s">
        <v>374</v>
      </c>
      <c r="B4486" s="2" t="s">
        <v>987</v>
      </c>
      <c r="C4486" s="2" t="s">
        <v>15</v>
      </c>
      <c r="D4486" s="2" t="s">
        <v>1780</v>
      </c>
      <c r="E4486" s="2" t="s">
        <v>1692</v>
      </c>
      <c r="F4486" s="2">
        <v>71.2</v>
      </c>
      <c r="G4486" s="2">
        <v>28.8</v>
      </c>
      <c r="H4486" s="2" t="s">
        <v>19</v>
      </c>
      <c r="I4486" s="2">
        <f t="shared" si="140"/>
        <v>1</v>
      </c>
      <c r="J4486" s="2" t="str">
        <f t="shared" si="141"/>
        <v/>
      </c>
      <c r="K4486" s="2">
        <v>2004</v>
      </c>
      <c r="L4486" s="2" t="s">
        <v>49</v>
      </c>
    </row>
    <row r="4487" spans="1:12" x14ac:dyDescent="0.2">
      <c r="A4487" s="1" t="s">
        <v>22</v>
      </c>
      <c r="B4487" s="2" t="s">
        <v>2162</v>
      </c>
      <c r="C4487" s="2" t="s">
        <v>15</v>
      </c>
      <c r="D4487" s="2" t="s">
        <v>4735</v>
      </c>
      <c r="E4487" s="2" t="s">
        <v>3438</v>
      </c>
      <c r="F4487" s="2">
        <v>71.2</v>
      </c>
      <c r="G4487" s="2">
        <v>28.8</v>
      </c>
      <c r="H4487" s="2" t="s">
        <v>19</v>
      </c>
      <c r="I4487" s="2">
        <f t="shared" si="140"/>
        <v>1</v>
      </c>
      <c r="J4487" s="2" t="str">
        <f t="shared" si="141"/>
        <v/>
      </c>
      <c r="K4487" s="2">
        <v>2001</v>
      </c>
      <c r="L4487" s="2" t="s">
        <v>36</v>
      </c>
    </row>
    <row r="4488" spans="1:12" x14ac:dyDescent="0.2">
      <c r="A4488" s="1" t="s">
        <v>293</v>
      </c>
      <c r="B4488" s="2" t="s">
        <v>4251</v>
      </c>
      <c r="C4488" s="2" t="s">
        <v>24</v>
      </c>
      <c r="D4488" s="4">
        <v>50000000</v>
      </c>
      <c r="E4488" s="2" t="s">
        <v>3438</v>
      </c>
      <c r="F4488" s="2">
        <v>71.2</v>
      </c>
      <c r="G4488" s="2">
        <v>28.8</v>
      </c>
      <c r="H4488" s="2" t="s">
        <v>19</v>
      </c>
      <c r="I4488" s="2">
        <f t="shared" si="140"/>
        <v>1</v>
      </c>
      <c r="J4488" s="2" t="str">
        <f t="shared" si="141"/>
        <v/>
      </c>
      <c r="K4488" s="2">
        <v>2004</v>
      </c>
      <c r="L4488" s="2" t="s">
        <v>21</v>
      </c>
    </row>
    <row r="4489" spans="1:12" x14ac:dyDescent="0.2">
      <c r="A4489" s="1" t="s">
        <v>223</v>
      </c>
      <c r="B4489" s="2" t="s">
        <v>439</v>
      </c>
      <c r="C4489" s="2" t="s">
        <v>42</v>
      </c>
      <c r="D4489" s="2" t="s">
        <v>440</v>
      </c>
      <c r="E4489" s="2" t="s">
        <v>395</v>
      </c>
      <c r="F4489" s="2">
        <v>71.2</v>
      </c>
      <c r="G4489" s="2">
        <v>28.8</v>
      </c>
      <c r="H4489" s="2" t="s">
        <v>19</v>
      </c>
      <c r="I4489" s="2">
        <f t="shared" si="140"/>
        <v>1</v>
      </c>
      <c r="J4489" s="2" t="str">
        <f t="shared" si="141"/>
        <v/>
      </c>
      <c r="K4489" s="2">
        <v>2014</v>
      </c>
      <c r="L4489" s="2" t="s">
        <v>21</v>
      </c>
    </row>
    <row r="4490" spans="1:12" x14ac:dyDescent="0.2">
      <c r="A4490" s="1" t="s">
        <v>91</v>
      </c>
      <c r="B4490" s="2" t="s">
        <v>2137</v>
      </c>
      <c r="C4490" s="2" t="s">
        <v>24</v>
      </c>
      <c r="D4490" s="4">
        <v>133000000</v>
      </c>
      <c r="E4490" s="2" t="s">
        <v>3438</v>
      </c>
      <c r="F4490" s="2">
        <v>71.2</v>
      </c>
      <c r="G4490" s="2">
        <v>28.8</v>
      </c>
      <c r="H4490" s="2" t="s">
        <v>19</v>
      </c>
      <c r="I4490" s="2">
        <f t="shared" si="140"/>
        <v>1</v>
      </c>
      <c r="J4490" s="2" t="str">
        <f t="shared" si="141"/>
        <v/>
      </c>
      <c r="K4490" s="2">
        <v>2014</v>
      </c>
      <c r="L4490" s="2" t="s">
        <v>21</v>
      </c>
    </row>
    <row r="4491" spans="1:12" x14ac:dyDescent="0.2">
      <c r="A4491" s="1" t="s">
        <v>269</v>
      </c>
      <c r="B4491" s="2" t="s">
        <v>4232</v>
      </c>
      <c r="C4491" s="2" t="s">
        <v>15</v>
      </c>
      <c r="D4491" s="2" t="s">
        <v>4418</v>
      </c>
      <c r="E4491" s="2" t="s">
        <v>3438</v>
      </c>
      <c r="F4491" s="2">
        <v>71.3</v>
      </c>
      <c r="G4491" s="2">
        <v>28.8</v>
      </c>
      <c r="H4491" s="2" t="s">
        <v>19</v>
      </c>
      <c r="I4491" s="2">
        <f t="shared" si="140"/>
        <v>1</v>
      </c>
      <c r="J4491" s="2" t="str">
        <f t="shared" si="141"/>
        <v/>
      </c>
      <c r="K4491" s="2">
        <v>2008</v>
      </c>
      <c r="L4491" s="2" t="s">
        <v>21</v>
      </c>
    </row>
    <row r="4492" spans="1:12" x14ac:dyDescent="0.2">
      <c r="A4492" s="1" t="s">
        <v>13</v>
      </c>
      <c r="B4492" s="2" t="s">
        <v>579</v>
      </c>
      <c r="C4492" s="2" t="s">
        <v>15</v>
      </c>
      <c r="D4492" s="2" t="s">
        <v>2513</v>
      </c>
      <c r="E4492" s="2" t="s">
        <v>2175</v>
      </c>
      <c r="F4492" s="2">
        <v>71.209999999999994</v>
      </c>
      <c r="G4492" s="2">
        <v>28.79</v>
      </c>
      <c r="H4492" s="2" t="s">
        <v>19</v>
      </c>
      <c r="I4492" s="2">
        <f t="shared" si="140"/>
        <v>1</v>
      </c>
      <c r="J4492" s="2" t="str">
        <f t="shared" si="141"/>
        <v/>
      </c>
      <c r="K4492" s="2">
        <v>2018</v>
      </c>
      <c r="L4492" s="2" t="s">
        <v>21</v>
      </c>
    </row>
    <row r="4493" spans="1:12" x14ac:dyDescent="0.2">
      <c r="A4493" s="1" t="s">
        <v>217</v>
      </c>
      <c r="B4493" s="2" t="s">
        <v>2020</v>
      </c>
      <c r="C4493" s="2" t="s">
        <v>15</v>
      </c>
      <c r="D4493" s="2" t="s">
        <v>2021</v>
      </c>
      <c r="E4493" s="2" t="s">
        <v>1978</v>
      </c>
      <c r="F4493" s="2">
        <v>71.23</v>
      </c>
      <c r="G4493" s="2">
        <v>28.77</v>
      </c>
      <c r="H4493" s="2" t="s">
        <v>19</v>
      </c>
      <c r="I4493" s="2">
        <f t="shared" si="140"/>
        <v>1</v>
      </c>
      <c r="J4493" s="2" t="str">
        <f t="shared" si="141"/>
        <v/>
      </c>
      <c r="K4493" s="2">
        <v>2016</v>
      </c>
      <c r="L4493" s="2" t="s">
        <v>21</v>
      </c>
    </row>
    <row r="4494" spans="1:12" x14ac:dyDescent="0.2">
      <c r="A4494" s="1" t="s">
        <v>290</v>
      </c>
      <c r="B4494" s="2" t="s">
        <v>291</v>
      </c>
      <c r="C4494" s="2" t="s">
        <v>15</v>
      </c>
      <c r="D4494" s="2" t="s">
        <v>1638</v>
      </c>
      <c r="E4494" s="2" t="s">
        <v>1625</v>
      </c>
      <c r="F4494" s="2">
        <v>71.25</v>
      </c>
      <c r="G4494" s="2">
        <v>28.75</v>
      </c>
      <c r="H4494" s="2" t="s">
        <v>19</v>
      </c>
      <c r="I4494" s="2">
        <f t="shared" si="140"/>
        <v>1</v>
      </c>
      <c r="J4494" s="2" t="str">
        <f t="shared" si="141"/>
        <v/>
      </c>
      <c r="K4494" s="2">
        <v>2016</v>
      </c>
      <c r="L4494" s="2" t="s">
        <v>21</v>
      </c>
    </row>
    <row r="4495" spans="1:12" x14ac:dyDescent="0.2">
      <c r="A4495" s="1" t="s">
        <v>100</v>
      </c>
      <c r="B4495" s="2" t="s">
        <v>518</v>
      </c>
      <c r="C4495" s="2" t="s">
        <v>15</v>
      </c>
      <c r="D4495" s="2" t="s">
        <v>2952</v>
      </c>
      <c r="E4495" s="2" t="s">
        <v>2175</v>
      </c>
      <c r="F4495" s="2">
        <v>71.27</v>
      </c>
      <c r="G4495" s="2">
        <v>28.73</v>
      </c>
      <c r="H4495" s="2" t="s">
        <v>19</v>
      </c>
      <c r="I4495" s="2">
        <f t="shared" si="140"/>
        <v>1</v>
      </c>
      <c r="J4495" s="2" t="str">
        <f t="shared" si="141"/>
        <v/>
      </c>
      <c r="K4495" s="2">
        <v>2015</v>
      </c>
      <c r="L4495" s="2" t="s">
        <v>36</v>
      </c>
    </row>
    <row r="4496" spans="1:12" x14ac:dyDescent="0.2">
      <c r="A4496" s="1" t="s">
        <v>242</v>
      </c>
      <c r="B4496" s="2" t="s">
        <v>2168</v>
      </c>
      <c r="C4496" s="2" t="s">
        <v>15</v>
      </c>
      <c r="D4496" s="2" t="s">
        <v>4724</v>
      </c>
      <c r="E4496" s="2" t="s">
        <v>3438</v>
      </c>
      <c r="F4496" s="2">
        <v>71.3</v>
      </c>
      <c r="G4496" s="2">
        <v>28.7</v>
      </c>
      <c r="H4496" s="2" t="s">
        <v>19</v>
      </c>
      <c r="I4496" s="2">
        <f t="shared" si="140"/>
        <v>1</v>
      </c>
      <c r="J4496" s="2" t="str">
        <f t="shared" si="141"/>
        <v/>
      </c>
      <c r="K4496" s="2">
        <v>2001</v>
      </c>
      <c r="L4496" s="2" t="s">
        <v>36</v>
      </c>
    </row>
    <row r="4497" spans="1:12" x14ac:dyDescent="0.2">
      <c r="A4497" s="1" t="s">
        <v>280</v>
      </c>
      <c r="B4497" s="2" t="s">
        <v>884</v>
      </c>
      <c r="C4497" s="2" t="s">
        <v>15</v>
      </c>
      <c r="D4497" s="2" t="s">
        <v>1708</v>
      </c>
      <c r="E4497" s="2" t="s">
        <v>1692</v>
      </c>
      <c r="F4497" s="2">
        <v>71.3</v>
      </c>
      <c r="G4497" s="2">
        <v>28.7</v>
      </c>
      <c r="H4497" s="2" t="s">
        <v>19</v>
      </c>
      <c r="I4497" s="2">
        <f t="shared" si="140"/>
        <v>1</v>
      </c>
      <c r="J4497" s="2" t="str">
        <f t="shared" si="141"/>
        <v/>
      </c>
      <c r="K4497" s="2">
        <v>2018</v>
      </c>
      <c r="L4497" s="2" t="s">
        <v>49</v>
      </c>
    </row>
    <row r="4498" spans="1:12" x14ac:dyDescent="0.2">
      <c r="A4498" s="1" t="s">
        <v>280</v>
      </c>
      <c r="B4498" s="2" t="s">
        <v>281</v>
      </c>
      <c r="C4498" s="2" t="s">
        <v>42</v>
      </c>
      <c r="D4498" s="2" t="s">
        <v>1869</v>
      </c>
      <c r="E4498" s="2" t="s">
        <v>1811</v>
      </c>
      <c r="F4498" s="2">
        <v>71.400000000000006</v>
      </c>
      <c r="G4498" s="2">
        <v>28.7</v>
      </c>
      <c r="H4498" s="2" t="s">
        <v>19</v>
      </c>
      <c r="I4498" s="2">
        <f t="shared" si="140"/>
        <v>1</v>
      </c>
      <c r="J4498" s="2" t="str">
        <f t="shared" si="141"/>
        <v/>
      </c>
      <c r="K4498" s="2">
        <v>2004</v>
      </c>
      <c r="L4498" s="2" t="s">
        <v>21</v>
      </c>
    </row>
    <row r="4499" spans="1:12" x14ac:dyDescent="0.2">
      <c r="A4499" s="1" t="s">
        <v>60</v>
      </c>
      <c r="B4499" s="2" t="s">
        <v>4412</v>
      </c>
      <c r="C4499" s="2" t="s">
        <v>24</v>
      </c>
      <c r="D4499" s="4">
        <v>23000000</v>
      </c>
      <c r="E4499" s="2" t="s">
        <v>3438</v>
      </c>
      <c r="F4499" s="2">
        <v>71.3</v>
      </c>
      <c r="G4499" s="2">
        <v>28.7</v>
      </c>
      <c r="H4499" s="2" t="s">
        <v>19</v>
      </c>
      <c r="I4499" s="2">
        <f t="shared" si="140"/>
        <v>1</v>
      </c>
      <c r="J4499" s="2" t="str">
        <f t="shared" si="141"/>
        <v/>
      </c>
      <c r="K4499" s="2">
        <v>2008</v>
      </c>
      <c r="L4499" s="2" t="s">
        <v>21</v>
      </c>
    </row>
    <row r="4500" spans="1:12" x14ac:dyDescent="0.2">
      <c r="A4500" s="1" t="s">
        <v>13</v>
      </c>
      <c r="B4500" s="2" t="s">
        <v>4220</v>
      </c>
      <c r="C4500" s="2" t="s">
        <v>24</v>
      </c>
      <c r="D4500" s="4">
        <v>30000000</v>
      </c>
      <c r="E4500" s="2" t="s">
        <v>3438</v>
      </c>
      <c r="F4500" s="2">
        <v>71.3</v>
      </c>
      <c r="G4500" s="2">
        <v>28.7</v>
      </c>
      <c r="H4500" s="2" t="s">
        <v>19</v>
      </c>
      <c r="I4500" s="2">
        <f t="shared" si="140"/>
        <v>1</v>
      </c>
      <c r="J4500" s="2" t="str">
        <f t="shared" si="141"/>
        <v/>
      </c>
      <c r="K4500" s="2">
        <v>2000</v>
      </c>
      <c r="L4500" s="2" t="s">
        <v>49</v>
      </c>
    </row>
    <row r="4501" spans="1:12" x14ac:dyDescent="0.2">
      <c r="A4501" s="1" t="s">
        <v>290</v>
      </c>
      <c r="B4501" s="2" t="s">
        <v>3950</v>
      </c>
      <c r="C4501" s="2" t="s">
        <v>24</v>
      </c>
      <c r="D4501" s="4">
        <v>8000000</v>
      </c>
      <c r="E4501" s="2" t="s">
        <v>3438</v>
      </c>
      <c r="F4501" s="2">
        <v>71.3</v>
      </c>
      <c r="G4501" s="2">
        <v>28.7</v>
      </c>
      <c r="H4501" s="2" t="s">
        <v>19</v>
      </c>
      <c r="I4501" s="2">
        <f t="shared" si="140"/>
        <v>1</v>
      </c>
      <c r="J4501" s="2" t="str">
        <f t="shared" si="141"/>
        <v/>
      </c>
      <c r="K4501" s="2">
        <v>2012</v>
      </c>
      <c r="L4501" s="2" t="s">
        <v>21</v>
      </c>
    </row>
    <row r="4502" spans="1:12" x14ac:dyDescent="0.2">
      <c r="A4502" s="1" t="s">
        <v>79</v>
      </c>
      <c r="B4502" s="2" t="s">
        <v>3508</v>
      </c>
      <c r="C4502" s="2" t="s">
        <v>24</v>
      </c>
      <c r="D4502" s="4">
        <v>195000000</v>
      </c>
      <c r="E4502" s="2" t="s">
        <v>3438</v>
      </c>
      <c r="F4502" s="2">
        <v>71.3</v>
      </c>
      <c r="G4502" s="2">
        <v>28.7</v>
      </c>
      <c r="H4502" s="2" t="s">
        <v>19</v>
      </c>
      <c r="I4502" s="2">
        <f t="shared" si="140"/>
        <v>1</v>
      </c>
      <c r="J4502" s="2" t="str">
        <f t="shared" si="141"/>
        <v/>
      </c>
      <c r="K4502" s="2">
        <v>2008</v>
      </c>
      <c r="L4502" s="2" t="s">
        <v>49</v>
      </c>
    </row>
    <row r="4503" spans="1:12" x14ac:dyDescent="0.2">
      <c r="A4503" s="1" t="s">
        <v>83</v>
      </c>
      <c r="B4503" s="2" t="s">
        <v>84</v>
      </c>
      <c r="C4503" s="2" t="s">
        <v>24</v>
      </c>
      <c r="D4503" s="4">
        <v>185000000</v>
      </c>
      <c r="E4503" s="2" t="s">
        <v>1474</v>
      </c>
      <c r="F4503" s="2">
        <v>71.3</v>
      </c>
      <c r="G4503" s="2">
        <v>28.7</v>
      </c>
      <c r="H4503" s="2" t="s">
        <v>19</v>
      </c>
      <c r="I4503" s="2">
        <f t="shared" si="140"/>
        <v>1</v>
      </c>
      <c r="J4503" s="2" t="str">
        <f t="shared" si="141"/>
        <v/>
      </c>
      <c r="K4503" s="2">
        <v>2008</v>
      </c>
      <c r="L4503" s="2" t="s">
        <v>49</v>
      </c>
    </row>
    <row r="4504" spans="1:12" x14ac:dyDescent="0.2">
      <c r="A4504" s="1" t="s">
        <v>91</v>
      </c>
      <c r="B4504" s="2" t="s">
        <v>3657</v>
      </c>
      <c r="C4504" s="2" t="s">
        <v>15</v>
      </c>
      <c r="D4504" s="2" t="s">
        <v>4316</v>
      </c>
      <c r="E4504" s="2" t="s">
        <v>3438</v>
      </c>
      <c r="F4504" s="2">
        <v>71.3</v>
      </c>
      <c r="G4504" s="2">
        <v>28.7</v>
      </c>
      <c r="H4504" s="2" t="s">
        <v>19</v>
      </c>
      <c r="I4504" s="2">
        <f t="shared" si="140"/>
        <v>1</v>
      </c>
      <c r="J4504" s="2" t="str">
        <f t="shared" si="141"/>
        <v/>
      </c>
      <c r="K4504" s="2">
        <v>2010</v>
      </c>
      <c r="L4504" s="2" t="s">
        <v>49</v>
      </c>
    </row>
    <row r="4505" spans="1:12" x14ac:dyDescent="0.2">
      <c r="A4505" s="1" t="s">
        <v>52</v>
      </c>
      <c r="B4505" s="2" t="s">
        <v>3941</v>
      </c>
      <c r="C4505" s="2" t="s">
        <v>24</v>
      </c>
      <c r="D4505" s="4">
        <v>290000000</v>
      </c>
      <c r="E4505" s="2" t="s">
        <v>3438</v>
      </c>
      <c r="F4505" s="2">
        <v>71.3</v>
      </c>
      <c r="G4505" s="2">
        <v>28.7</v>
      </c>
      <c r="H4505" s="2" t="s">
        <v>19</v>
      </c>
      <c r="I4505" s="2">
        <f t="shared" si="140"/>
        <v>1</v>
      </c>
      <c r="J4505" s="2" t="str">
        <f t="shared" si="141"/>
        <v/>
      </c>
      <c r="K4505" s="2">
        <v>2012</v>
      </c>
      <c r="L4505" s="2" t="s">
        <v>21</v>
      </c>
    </row>
    <row r="4506" spans="1:12" x14ac:dyDescent="0.2">
      <c r="A4506" s="1" t="s">
        <v>308</v>
      </c>
      <c r="B4506" s="2" t="s">
        <v>308</v>
      </c>
      <c r="C4506" s="2" t="s">
        <v>42</v>
      </c>
      <c r="D4506" s="2" t="s">
        <v>1021</v>
      </c>
      <c r="E4506" s="2" t="s">
        <v>395</v>
      </c>
      <c r="F4506" s="2">
        <v>71.3</v>
      </c>
      <c r="G4506" s="2">
        <v>28.7</v>
      </c>
      <c r="H4506" s="2" t="s">
        <v>19</v>
      </c>
      <c r="I4506" s="2">
        <f t="shared" si="140"/>
        <v>1</v>
      </c>
      <c r="J4506" s="2" t="str">
        <f t="shared" si="141"/>
        <v/>
      </c>
      <c r="K4506" s="2">
        <v>2005</v>
      </c>
      <c r="L4506" s="2" t="s">
        <v>77</v>
      </c>
    </row>
    <row r="4507" spans="1:12" x14ac:dyDescent="0.2">
      <c r="A4507" s="1" t="s">
        <v>242</v>
      </c>
      <c r="B4507" s="2" t="s">
        <v>684</v>
      </c>
      <c r="C4507" s="2" t="s">
        <v>24</v>
      </c>
      <c r="D4507" s="4">
        <v>3500000</v>
      </c>
      <c r="E4507" s="2" t="s">
        <v>1625</v>
      </c>
      <c r="F4507" s="2">
        <v>71.31</v>
      </c>
      <c r="G4507" s="2">
        <v>28.69</v>
      </c>
      <c r="H4507" s="2" t="s">
        <v>19</v>
      </c>
      <c r="I4507" s="2">
        <f t="shared" si="140"/>
        <v>1</v>
      </c>
      <c r="J4507" s="2" t="str">
        <f t="shared" si="141"/>
        <v/>
      </c>
      <c r="K4507" s="2">
        <v>2016</v>
      </c>
      <c r="L4507" s="2" t="s">
        <v>21</v>
      </c>
    </row>
    <row r="4508" spans="1:12" x14ac:dyDescent="0.2">
      <c r="A4508" s="1" t="s">
        <v>122</v>
      </c>
      <c r="B4508" s="2" t="s">
        <v>4036</v>
      </c>
      <c r="C4508" s="2" t="s">
        <v>24</v>
      </c>
      <c r="D4508" s="4">
        <v>4000000</v>
      </c>
      <c r="E4508" s="2" t="s">
        <v>3438</v>
      </c>
      <c r="F4508" s="2">
        <v>71.31</v>
      </c>
      <c r="G4508" s="2">
        <v>28.69</v>
      </c>
      <c r="H4508" s="2" t="s">
        <v>19</v>
      </c>
      <c r="I4508" s="2">
        <f t="shared" si="140"/>
        <v>1</v>
      </c>
      <c r="J4508" s="2" t="str">
        <f t="shared" si="141"/>
        <v/>
      </c>
      <c r="K4508" s="2">
        <v>2016</v>
      </c>
      <c r="L4508" s="2" t="s">
        <v>49</v>
      </c>
    </row>
    <row r="4509" spans="1:12" x14ac:dyDescent="0.2">
      <c r="A4509" s="1" t="s">
        <v>269</v>
      </c>
      <c r="B4509" s="2" t="s">
        <v>3456</v>
      </c>
      <c r="C4509" s="2" t="s">
        <v>24</v>
      </c>
      <c r="D4509" s="2">
        <v>80000000</v>
      </c>
      <c r="E4509" s="2" t="s">
        <v>3438</v>
      </c>
      <c r="F4509" s="2">
        <v>71.319999999999993</v>
      </c>
      <c r="G4509" s="2">
        <v>28.68</v>
      </c>
      <c r="H4509" s="2" t="s">
        <v>19</v>
      </c>
      <c r="I4509" s="2">
        <f t="shared" si="140"/>
        <v>1</v>
      </c>
      <c r="J4509" s="2" t="str">
        <f t="shared" si="141"/>
        <v/>
      </c>
      <c r="K4509" s="2">
        <v>2020</v>
      </c>
      <c r="L4509" s="2" t="s">
        <v>21</v>
      </c>
    </row>
    <row r="4510" spans="1:12" x14ac:dyDescent="0.2">
      <c r="A4510" s="1" t="s">
        <v>22</v>
      </c>
      <c r="B4510" s="2" t="s">
        <v>3505</v>
      </c>
      <c r="C4510" s="2" t="s">
        <v>24</v>
      </c>
      <c r="D4510" s="4">
        <v>15000000</v>
      </c>
      <c r="E4510" s="2" t="s">
        <v>3438</v>
      </c>
      <c r="F4510" s="2">
        <v>71.33</v>
      </c>
      <c r="G4510" s="2">
        <v>28.67</v>
      </c>
      <c r="H4510" s="2" t="s">
        <v>19</v>
      </c>
      <c r="I4510" s="2">
        <f t="shared" si="140"/>
        <v>1</v>
      </c>
      <c r="J4510" s="2" t="str">
        <f t="shared" si="141"/>
        <v/>
      </c>
      <c r="K4510" s="2">
        <v>2014</v>
      </c>
      <c r="L4510" s="2" t="s">
        <v>49</v>
      </c>
    </row>
    <row r="4511" spans="1:12" x14ac:dyDescent="0.2">
      <c r="A4511" s="1" t="s">
        <v>269</v>
      </c>
      <c r="B4511" s="2" t="s">
        <v>4006</v>
      </c>
      <c r="C4511" s="2" t="s">
        <v>24</v>
      </c>
      <c r="D4511" s="4">
        <v>58000000</v>
      </c>
      <c r="E4511" s="2" t="s">
        <v>3438</v>
      </c>
      <c r="F4511" s="2">
        <v>71.34</v>
      </c>
      <c r="G4511" s="2">
        <v>28.66</v>
      </c>
      <c r="H4511" s="2" t="s">
        <v>19</v>
      </c>
      <c r="I4511" s="2">
        <f t="shared" si="140"/>
        <v>1</v>
      </c>
      <c r="J4511" s="2" t="str">
        <f t="shared" si="141"/>
        <v/>
      </c>
      <c r="K4511" s="2">
        <v>2016</v>
      </c>
      <c r="L4511" s="2" t="s">
        <v>21</v>
      </c>
    </row>
    <row r="4512" spans="1:12" x14ac:dyDescent="0.2">
      <c r="A4512" s="1" t="s">
        <v>22</v>
      </c>
      <c r="B4512" s="2" t="s">
        <v>3505</v>
      </c>
      <c r="C4512" s="2" t="s">
        <v>24</v>
      </c>
      <c r="D4512" s="4">
        <v>17000000</v>
      </c>
      <c r="E4512" s="2" t="s">
        <v>3438</v>
      </c>
      <c r="F4512" s="2">
        <v>71.36</v>
      </c>
      <c r="G4512" s="2">
        <v>28.64</v>
      </c>
      <c r="H4512" s="2" t="s">
        <v>19</v>
      </c>
      <c r="I4512" s="2">
        <f t="shared" si="140"/>
        <v>1</v>
      </c>
      <c r="J4512" s="2" t="str">
        <f t="shared" si="141"/>
        <v/>
      </c>
      <c r="K4512" s="2">
        <v>2016</v>
      </c>
      <c r="L4512" s="2" t="s">
        <v>21</v>
      </c>
    </row>
    <row r="4513" spans="1:12" x14ac:dyDescent="0.2">
      <c r="A4513" s="1" t="s">
        <v>13</v>
      </c>
      <c r="B4513" s="2" t="s">
        <v>2401</v>
      </c>
      <c r="C4513" s="2" t="s">
        <v>15</v>
      </c>
      <c r="D4513" s="2" t="s">
        <v>2402</v>
      </c>
      <c r="E4513" s="2" t="s">
        <v>2175</v>
      </c>
      <c r="F4513" s="2">
        <v>71.38</v>
      </c>
      <c r="G4513" s="2">
        <v>28.62</v>
      </c>
      <c r="H4513" s="2" t="s">
        <v>19</v>
      </c>
      <c r="I4513" s="2">
        <f t="shared" si="140"/>
        <v>1</v>
      </c>
      <c r="J4513" s="2" t="str">
        <f t="shared" si="141"/>
        <v/>
      </c>
      <c r="K4513" s="2">
        <v>2020</v>
      </c>
      <c r="L4513" s="2" t="s">
        <v>49</v>
      </c>
    </row>
    <row r="4514" spans="1:12" x14ac:dyDescent="0.2">
      <c r="A4514" s="1" t="s">
        <v>13</v>
      </c>
      <c r="B4514" s="2" t="s">
        <v>908</v>
      </c>
      <c r="C4514" s="2" t="s">
        <v>15</v>
      </c>
      <c r="D4514" s="2" t="s">
        <v>2741</v>
      </c>
      <c r="E4514" s="2" t="s">
        <v>2175</v>
      </c>
      <c r="F4514" s="2">
        <v>71.39</v>
      </c>
      <c r="G4514" s="2">
        <v>28.61</v>
      </c>
      <c r="H4514" s="2" t="s">
        <v>19</v>
      </c>
      <c r="I4514" s="2">
        <f t="shared" si="140"/>
        <v>1</v>
      </c>
      <c r="J4514" s="2" t="str">
        <f t="shared" si="141"/>
        <v/>
      </c>
      <c r="K4514" s="2">
        <v>2017</v>
      </c>
      <c r="L4514" s="2" t="s">
        <v>36</v>
      </c>
    </row>
    <row r="4515" spans="1:12" x14ac:dyDescent="0.2">
      <c r="A4515" s="1" t="s">
        <v>568</v>
      </c>
      <c r="B4515" s="2" t="s">
        <v>5565</v>
      </c>
      <c r="C4515" s="2" t="s">
        <v>15</v>
      </c>
      <c r="D4515" s="2" t="s">
        <v>1544</v>
      </c>
      <c r="E4515" s="2" t="s">
        <v>4991</v>
      </c>
      <c r="F4515" s="2">
        <v>71.400000000000006</v>
      </c>
      <c r="G4515" s="2">
        <v>28.6</v>
      </c>
      <c r="H4515" s="2" t="s">
        <v>19</v>
      </c>
      <c r="I4515" s="2">
        <f t="shared" si="140"/>
        <v>1</v>
      </c>
      <c r="J4515" s="2" t="str">
        <f t="shared" si="141"/>
        <v/>
      </c>
      <c r="K4515" s="2">
        <v>2002</v>
      </c>
      <c r="L4515" s="2" t="s">
        <v>21</v>
      </c>
    </row>
    <row r="4516" spans="1:12" x14ac:dyDescent="0.2">
      <c r="A4516" s="1" t="s">
        <v>280</v>
      </c>
      <c r="B4516" s="2" t="s">
        <v>1120</v>
      </c>
      <c r="C4516" s="2" t="s">
        <v>42</v>
      </c>
      <c r="D4516" s="2" t="s">
        <v>5412</v>
      </c>
      <c r="E4516" s="2" t="s">
        <v>4991</v>
      </c>
      <c r="F4516" s="2">
        <v>71.400000000000006</v>
      </c>
      <c r="G4516" s="2">
        <v>28.6</v>
      </c>
      <c r="H4516" s="2" t="s">
        <v>19</v>
      </c>
      <c r="I4516" s="2">
        <f t="shared" si="140"/>
        <v>1</v>
      </c>
      <c r="J4516" s="2" t="str">
        <f t="shared" si="141"/>
        <v/>
      </c>
      <c r="K4516" s="2">
        <v>2008</v>
      </c>
      <c r="L4516" s="2" t="s">
        <v>49</v>
      </c>
    </row>
    <row r="4517" spans="1:12" x14ac:dyDescent="0.2">
      <c r="A4517" s="1" t="s">
        <v>177</v>
      </c>
      <c r="B4517" s="2" t="s">
        <v>4029</v>
      </c>
      <c r="C4517" s="2" t="s">
        <v>24</v>
      </c>
      <c r="D4517" s="4">
        <v>5950000</v>
      </c>
      <c r="E4517" s="2" t="s">
        <v>3438</v>
      </c>
      <c r="F4517" s="2">
        <v>71.400000000000006</v>
      </c>
      <c r="G4517" s="2">
        <v>28.6</v>
      </c>
      <c r="H4517" s="2" t="s">
        <v>19</v>
      </c>
      <c r="I4517" s="2">
        <f t="shared" si="140"/>
        <v>1</v>
      </c>
      <c r="J4517" s="2" t="str">
        <f t="shared" si="141"/>
        <v/>
      </c>
      <c r="K4517" s="2">
        <v>2008</v>
      </c>
      <c r="L4517" s="2" t="s">
        <v>21</v>
      </c>
    </row>
    <row r="4518" spans="1:12" x14ac:dyDescent="0.2">
      <c r="A4518" s="1" t="s">
        <v>40</v>
      </c>
      <c r="B4518" s="2" t="s">
        <v>4589</v>
      </c>
      <c r="C4518" s="2" t="s">
        <v>24</v>
      </c>
      <c r="D4518" s="4">
        <v>18500000</v>
      </c>
      <c r="E4518" s="2" t="s">
        <v>3438</v>
      </c>
      <c r="F4518" s="2">
        <v>71.400000000000006</v>
      </c>
      <c r="G4518" s="2">
        <v>28.6</v>
      </c>
      <c r="H4518" s="2" t="s">
        <v>19</v>
      </c>
      <c r="I4518" s="2">
        <f t="shared" si="140"/>
        <v>1</v>
      </c>
      <c r="J4518" s="2" t="str">
        <f t="shared" si="141"/>
        <v/>
      </c>
      <c r="K4518" s="2">
        <v>2004</v>
      </c>
      <c r="L4518" s="2" t="s">
        <v>21</v>
      </c>
    </row>
    <row r="4519" spans="1:12" x14ac:dyDescent="0.2">
      <c r="A4519" s="1" t="s">
        <v>13</v>
      </c>
      <c r="B4519" s="2" t="s">
        <v>601</v>
      </c>
      <c r="C4519" s="2" t="s">
        <v>42</v>
      </c>
      <c r="D4519" s="2" t="s">
        <v>873</v>
      </c>
      <c r="E4519" s="2" t="s">
        <v>395</v>
      </c>
      <c r="F4519" s="2">
        <v>71.400000000000006</v>
      </c>
      <c r="G4519" s="2">
        <v>28.6</v>
      </c>
      <c r="H4519" s="2" t="s">
        <v>19</v>
      </c>
      <c r="I4519" s="2">
        <f t="shared" si="140"/>
        <v>1</v>
      </c>
      <c r="J4519" s="2" t="str">
        <f t="shared" si="141"/>
        <v/>
      </c>
      <c r="K4519" s="2">
        <v>2008</v>
      </c>
      <c r="L4519" s="2" t="s">
        <v>21</v>
      </c>
    </row>
    <row r="4520" spans="1:12" x14ac:dyDescent="0.2">
      <c r="A4520" s="1" t="s">
        <v>66</v>
      </c>
      <c r="B4520" s="2" t="s">
        <v>3947</v>
      </c>
      <c r="C4520" s="2" t="s">
        <v>15</v>
      </c>
      <c r="D4520" s="2" t="s">
        <v>4201</v>
      </c>
      <c r="E4520" s="2" t="s">
        <v>3438</v>
      </c>
      <c r="F4520" s="2">
        <v>71.400000000000006</v>
      </c>
      <c r="G4520" s="2">
        <v>28.6</v>
      </c>
      <c r="H4520" s="2" t="s">
        <v>19</v>
      </c>
      <c r="I4520" s="2">
        <f t="shared" si="140"/>
        <v>1</v>
      </c>
      <c r="J4520" s="2" t="str">
        <f t="shared" si="141"/>
        <v/>
      </c>
      <c r="K4520" s="2">
        <v>2012</v>
      </c>
      <c r="L4520" s="2" t="s">
        <v>21</v>
      </c>
    </row>
    <row r="4521" spans="1:12" x14ac:dyDescent="0.2">
      <c r="A4521" s="1" t="s">
        <v>521</v>
      </c>
      <c r="B4521" s="2" t="s">
        <v>4955</v>
      </c>
      <c r="C4521" s="2" t="s">
        <v>42</v>
      </c>
      <c r="D4521" s="2" t="s">
        <v>4956</v>
      </c>
      <c r="E4521" s="2" t="s">
        <v>4917</v>
      </c>
      <c r="F4521" s="2">
        <v>71.400000000000006</v>
      </c>
      <c r="G4521" s="2">
        <v>28.6</v>
      </c>
      <c r="H4521" s="2" t="s">
        <v>19</v>
      </c>
      <c r="I4521" s="2">
        <f t="shared" si="140"/>
        <v>1</v>
      </c>
      <c r="J4521" s="2" t="str">
        <f t="shared" si="141"/>
        <v/>
      </c>
      <c r="K4521" s="2">
        <v>2000</v>
      </c>
      <c r="L4521" s="2" t="s">
        <v>49</v>
      </c>
    </row>
    <row r="4522" spans="1:12" x14ac:dyDescent="0.2">
      <c r="A4522" s="1" t="s">
        <v>150</v>
      </c>
      <c r="B4522" s="2" t="s">
        <v>151</v>
      </c>
      <c r="C4522" s="2" t="s">
        <v>15</v>
      </c>
      <c r="D4522" s="2" t="s">
        <v>5531</v>
      </c>
      <c r="E4522" s="2" t="s">
        <v>4991</v>
      </c>
      <c r="F4522" s="2">
        <v>71.400000000000006</v>
      </c>
      <c r="G4522" s="2">
        <v>28.6</v>
      </c>
      <c r="H4522" s="2" t="s">
        <v>19</v>
      </c>
      <c r="I4522" s="2">
        <f t="shared" si="140"/>
        <v>1</v>
      </c>
      <c r="J4522" s="2" t="str">
        <f t="shared" si="141"/>
        <v/>
      </c>
      <c r="K4522" s="2">
        <v>2002</v>
      </c>
      <c r="L4522" s="2" t="s">
        <v>21</v>
      </c>
    </row>
    <row r="4523" spans="1:12" x14ac:dyDescent="0.2">
      <c r="A4523" s="1" t="s">
        <v>69</v>
      </c>
      <c r="B4523" s="2" t="s">
        <v>4184</v>
      </c>
      <c r="C4523" s="2" t="s">
        <v>24</v>
      </c>
      <c r="D4523" s="4">
        <v>250000000</v>
      </c>
      <c r="E4523" s="2" t="s">
        <v>3438</v>
      </c>
      <c r="F4523" s="2">
        <v>71.400000000000006</v>
      </c>
      <c r="G4523" s="2">
        <v>28.6</v>
      </c>
      <c r="H4523" s="2" t="s">
        <v>19</v>
      </c>
      <c r="I4523" s="2">
        <f t="shared" si="140"/>
        <v>1</v>
      </c>
      <c r="J4523" s="2" t="str">
        <f t="shared" si="141"/>
        <v/>
      </c>
      <c r="K4523" s="2">
        <v>2012</v>
      </c>
      <c r="L4523" s="2" t="s">
        <v>21</v>
      </c>
    </row>
    <row r="4524" spans="1:12" x14ac:dyDescent="0.2">
      <c r="A4524" s="1" t="s">
        <v>79</v>
      </c>
      <c r="B4524" s="2" t="s">
        <v>5720</v>
      </c>
      <c r="C4524" s="2" t="s">
        <v>24</v>
      </c>
      <c r="D4524" s="4">
        <v>389000000</v>
      </c>
      <c r="E4524" s="2" t="s">
        <v>5690</v>
      </c>
      <c r="F4524" s="2">
        <v>71.400000000000006</v>
      </c>
      <c r="G4524" s="2">
        <v>28.6</v>
      </c>
      <c r="H4524" s="2" t="s">
        <v>19</v>
      </c>
      <c r="I4524" s="2">
        <f t="shared" si="140"/>
        <v>1</v>
      </c>
      <c r="J4524" s="2" t="str">
        <f t="shared" si="141"/>
        <v/>
      </c>
      <c r="K4524" s="2">
        <v>2008</v>
      </c>
      <c r="L4524" s="2" t="s">
        <v>21</v>
      </c>
    </row>
    <row r="4525" spans="1:12" x14ac:dyDescent="0.2">
      <c r="A4525" s="1" t="s">
        <v>91</v>
      </c>
      <c r="B4525" s="2" t="s">
        <v>981</v>
      </c>
      <c r="C4525" s="2" t="s">
        <v>15</v>
      </c>
      <c r="D4525" s="2" t="s">
        <v>982</v>
      </c>
      <c r="E4525" s="2" t="s">
        <v>395</v>
      </c>
      <c r="F4525" s="2">
        <v>71.400000000000006</v>
      </c>
      <c r="G4525" s="2">
        <v>28.6</v>
      </c>
      <c r="H4525" s="2" t="s">
        <v>19</v>
      </c>
      <c r="I4525" s="2">
        <f t="shared" si="140"/>
        <v>1</v>
      </c>
      <c r="J4525" s="2" t="str">
        <f t="shared" si="141"/>
        <v/>
      </c>
      <c r="K4525" s="2">
        <v>2006</v>
      </c>
      <c r="L4525" s="2" t="s">
        <v>21</v>
      </c>
    </row>
    <row r="4526" spans="1:12" x14ac:dyDescent="0.2">
      <c r="A4526" s="1" t="s">
        <v>52</v>
      </c>
      <c r="B4526" s="2" t="s">
        <v>3462</v>
      </c>
      <c r="C4526" s="2" t="s">
        <v>15</v>
      </c>
      <c r="D4526" s="2" t="s">
        <v>4067</v>
      </c>
      <c r="E4526" s="2" t="s">
        <v>3438</v>
      </c>
      <c r="F4526" s="2">
        <v>71.400000000000006</v>
      </c>
      <c r="G4526" s="2">
        <v>28.6</v>
      </c>
      <c r="H4526" s="2" t="s">
        <v>19</v>
      </c>
      <c r="I4526" s="2">
        <f t="shared" si="140"/>
        <v>1</v>
      </c>
      <c r="J4526" s="2" t="str">
        <f t="shared" si="141"/>
        <v/>
      </c>
      <c r="K4526" s="2">
        <v>2014</v>
      </c>
      <c r="L4526" s="2" t="s">
        <v>21</v>
      </c>
    </row>
    <row r="4527" spans="1:12" x14ac:dyDescent="0.2">
      <c r="A4527" s="1" t="s">
        <v>52</v>
      </c>
      <c r="B4527" s="2" t="s">
        <v>3740</v>
      </c>
      <c r="C4527" s="2" t="s">
        <v>15</v>
      </c>
      <c r="D4527" s="2" t="s">
        <v>4325</v>
      </c>
      <c r="E4527" s="2" t="s">
        <v>3438</v>
      </c>
      <c r="F4527" s="2">
        <v>71.400000000000006</v>
      </c>
      <c r="G4527" s="2">
        <v>28.6</v>
      </c>
      <c r="H4527" s="2" t="s">
        <v>19</v>
      </c>
      <c r="I4527" s="2">
        <f t="shared" si="140"/>
        <v>1</v>
      </c>
      <c r="J4527" s="2" t="str">
        <f t="shared" si="141"/>
        <v/>
      </c>
      <c r="K4527" s="2">
        <v>2010</v>
      </c>
      <c r="L4527" s="2" t="s">
        <v>49</v>
      </c>
    </row>
    <row r="4528" spans="1:12" x14ac:dyDescent="0.2">
      <c r="A4528" s="1" t="s">
        <v>52</v>
      </c>
      <c r="B4528" s="2" t="s">
        <v>3536</v>
      </c>
      <c r="C4528" s="2" t="s">
        <v>24</v>
      </c>
      <c r="D4528" s="4">
        <v>349000000</v>
      </c>
      <c r="E4528" s="2" t="s">
        <v>3438</v>
      </c>
      <c r="F4528" s="2">
        <v>71.400000000000006</v>
      </c>
      <c r="G4528" s="2">
        <v>28.6</v>
      </c>
      <c r="H4528" s="2" t="s">
        <v>19</v>
      </c>
      <c r="I4528" s="2">
        <f t="shared" si="140"/>
        <v>1</v>
      </c>
      <c r="J4528" s="2" t="str">
        <f t="shared" si="141"/>
        <v/>
      </c>
      <c r="K4528" s="2">
        <v>2008</v>
      </c>
      <c r="L4528" s="2" t="s">
        <v>49</v>
      </c>
    </row>
    <row r="4529" spans="1:12" x14ac:dyDescent="0.2">
      <c r="A4529" s="1" t="s">
        <v>108</v>
      </c>
      <c r="B4529" s="2" t="s">
        <v>129</v>
      </c>
      <c r="C4529" s="2" t="s">
        <v>15</v>
      </c>
      <c r="D4529" s="2" t="s">
        <v>516</v>
      </c>
      <c r="E4529" s="2" t="s">
        <v>2175</v>
      </c>
      <c r="F4529" s="2">
        <v>71.400000000000006</v>
      </c>
      <c r="G4529" s="2">
        <v>28.6</v>
      </c>
      <c r="H4529" s="2" t="s">
        <v>19</v>
      </c>
      <c r="I4529" s="2">
        <f t="shared" si="140"/>
        <v>1</v>
      </c>
      <c r="J4529" s="2" t="str">
        <f t="shared" si="141"/>
        <v/>
      </c>
      <c r="K4529" s="2">
        <v>2018</v>
      </c>
      <c r="L4529" s="2" t="s">
        <v>21</v>
      </c>
    </row>
    <row r="4530" spans="1:12" x14ac:dyDescent="0.2">
      <c r="A4530" s="1" t="s">
        <v>1224</v>
      </c>
      <c r="B4530" s="2" t="s">
        <v>4262</v>
      </c>
      <c r="C4530" s="2" t="s">
        <v>24</v>
      </c>
      <c r="D4530" s="4">
        <v>2300000</v>
      </c>
      <c r="E4530" s="2" t="s">
        <v>3438</v>
      </c>
      <c r="F4530" s="2">
        <v>71.400000000000006</v>
      </c>
      <c r="G4530" s="2">
        <v>28.6</v>
      </c>
      <c r="H4530" s="2" t="s">
        <v>19</v>
      </c>
      <c r="I4530" s="2">
        <f t="shared" si="140"/>
        <v>1</v>
      </c>
      <c r="J4530" s="2" t="str">
        <f t="shared" si="141"/>
        <v/>
      </c>
      <c r="K4530" s="2">
        <v>2012</v>
      </c>
      <c r="L4530" s="2" t="s">
        <v>49</v>
      </c>
    </row>
    <row r="4531" spans="1:12" x14ac:dyDescent="0.2">
      <c r="A4531" s="1" t="s">
        <v>363</v>
      </c>
      <c r="B4531" s="2" t="s">
        <v>364</v>
      </c>
      <c r="C4531" s="2" t="s">
        <v>15</v>
      </c>
      <c r="D4531" s="2" t="s">
        <v>2174</v>
      </c>
      <c r="E4531" s="2" t="s">
        <v>2175</v>
      </c>
      <c r="F4531" s="2">
        <v>71.41</v>
      </c>
      <c r="G4531" s="2">
        <v>28.59</v>
      </c>
      <c r="H4531" s="2" t="s">
        <v>19</v>
      </c>
      <c r="I4531" s="2">
        <f t="shared" si="140"/>
        <v>1</v>
      </c>
      <c r="J4531" s="2" t="str">
        <f t="shared" si="141"/>
        <v/>
      </c>
      <c r="K4531" s="2">
        <v>2021</v>
      </c>
      <c r="L4531" s="2" t="s">
        <v>36</v>
      </c>
    </row>
    <row r="4532" spans="1:12" x14ac:dyDescent="0.2">
      <c r="A4532" s="1" t="s">
        <v>52</v>
      </c>
      <c r="B4532" s="2" t="s">
        <v>3690</v>
      </c>
      <c r="C4532" s="2" t="s">
        <v>24</v>
      </c>
      <c r="D4532" s="2">
        <v>284000000</v>
      </c>
      <c r="E4532" s="2" t="s">
        <v>3438</v>
      </c>
      <c r="F4532" s="2">
        <v>71.41</v>
      </c>
      <c r="G4532" s="2">
        <v>28.59</v>
      </c>
      <c r="H4532" s="2" t="s">
        <v>19</v>
      </c>
      <c r="I4532" s="2">
        <f t="shared" si="140"/>
        <v>1</v>
      </c>
      <c r="J4532" s="2" t="str">
        <f t="shared" si="141"/>
        <v/>
      </c>
      <c r="K4532" s="2">
        <v>2018</v>
      </c>
      <c r="L4532" s="2" t="s">
        <v>21</v>
      </c>
    </row>
    <row r="4533" spans="1:12" x14ac:dyDescent="0.2">
      <c r="A4533" s="1" t="s">
        <v>66</v>
      </c>
      <c r="B4533" s="2" t="s">
        <v>2899</v>
      </c>
      <c r="C4533" s="2" t="s">
        <v>15</v>
      </c>
      <c r="D4533" s="2" t="s">
        <v>2900</v>
      </c>
      <c r="E4533" s="2" t="s">
        <v>2175</v>
      </c>
      <c r="F4533" s="2">
        <v>71.430000000000007</v>
      </c>
      <c r="G4533" s="2">
        <v>28.57</v>
      </c>
      <c r="H4533" s="2" t="s">
        <v>19</v>
      </c>
      <c r="I4533" s="2">
        <f t="shared" si="140"/>
        <v>1</v>
      </c>
      <c r="J4533" s="2" t="str">
        <f t="shared" si="141"/>
        <v/>
      </c>
      <c r="K4533" s="2">
        <v>2016</v>
      </c>
      <c r="L4533" s="2" t="s">
        <v>21</v>
      </c>
    </row>
    <row r="4534" spans="1:12" x14ac:dyDescent="0.2">
      <c r="A4534" s="1" t="s">
        <v>205</v>
      </c>
      <c r="B4534" s="2" t="s">
        <v>1632</v>
      </c>
      <c r="C4534" s="2" t="s">
        <v>15</v>
      </c>
      <c r="D4534" s="2" t="s">
        <v>2465</v>
      </c>
      <c r="E4534" s="2" t="s">
        <v>2175</v>
      </c>
      <c r="F4534" s="2">
        <v>71.44</v>
      </c>
      <c r="G4534" s="2">
        <v>28.56</v>
      </c>
      <c r="H4534" s="2" t="s">
        <v>19</v>
      </c>
      <c r="I4534" s="2">
        <f t="shared" si="140"/>
        <v>1</v>
      </c>
      <c r="J4534" s="2" t="str">
        <f t="shared" si="141"/>
        <v/>
      </c>
      <c r="K4534" s="2">
        <v>2018</v>
      </c>
      <c r="L4534" s="2" t="s">
        <v>21</v>
      </c>
    </row>
    <row r="4535" spans="1:12" x14ac:dyDescent="0.2">
      <c r="A4535" s="1" t="s">
        <v>13</v>
      </c>
      <c r="B4535" s="2" t="s">
        <v>3799</v>
      </c>
      <c r="C4535" s="2" t="s">
        <v>24</v>
      </c>
      <c r="D4535" s="4">
        <v>114000000</v>
      </c>
      <c r="E4535" s="2" t="s">
        <v>3438</v>
      </c>
      <c r="F4535" s="2">
        <v>71.44</v>
      </c>
      <c r="G4535" s="2">
        <v>28.56</v>
      </c>
      <c r="H4535" s="2" t="s">
        <v>19</v>
      </c>
      <c r="I4535" s="2">
        <f t="shared" si="140"/>
        <v>1</v>
      </c>
      <c r="J4535" s="2" t="str">
        <f t="shared" si="141"/>
        <v/>
      </c>
      <c r="K4535" s="2">
        <v>2016</v>
      </c>
      <c r="L4535" s="2" t="s">
        <v>21</v>
      </c>
    </row>
    <row r="4536" spans="1:12" x14ac:dyDescent="0.2">
      <c r="A4536" s="1" t="s">
        <v>69</v>
      </c>
      <c r="B4536" s="2" t="s">
        <v>498</v>
      </c>
      <c r="C4536" s="2" t="s">
        <v>15</v>
      </c>
      <c r="D4536" s="2" t="s">
        <v>2592</v>
      </c>
      <c r="E4536" s="2" t="s">
        <v>2175</v>
      </c>
      <c r="F4536" s="2">
        <v>71.44</v>
      </c>
      <c r="G4536" s="2">
        <v>28.56</v>
      </c>
      <c r="H4536" s="2" t="s">
        <v>19</v>
      </c>
      <c r="I4536" s="2">
        <f t="shared" si="140"/>
        <v>1</v>
      </c>
      <c r="J4536" s="2" t="str">
        <f t="shared" si="141"/>
        <v/>
      </c>
      <c r="K4536" s="2">
        <v>2018</v>
      </c>
      <c r="L4536" s="2" t="s">
        <v>21</v>
      </c>
    </row>
    <row r="4537" spans="1:12" x14ac:dyDescent="0.2">
      <c r="A4537" s="1" t="s">
        <v>69</v>
      </c>
      <c r="B4537" s="2" t="s">
        <v>991</v>
      </c>
      <c r="C4537" s="2" t="s">
        <v>15</v>
      </c>
      <c r="D4537" s="2" t="s">
        <v>2610</v>
      </c>
      <c r="E4537" s="2" t="s">
        <v>2175</v>
      </c>
      <c r="F4537" s="2">
        <v>71.44</v>
      </c>
      <c r="G4537" s="2">
        <v>28.56</v>
      </c>
      <c r="H4537" s="2" t="s">
        <v>19</v>
      </c>
      <c r="I4537" s="2">
        <f t="shared" si="140"/>
        <v>1</v>
      </c>
      <c r="J4537" s="2" t="str">
        <f t="shared" si="141"/>
        <v/>
      </c>
      <c r="K4537" s="2">
        <v>2018</v>
      </c>
      <c r="L4537" s="2" t="s">
        <v>21</v>
      </c>
    </row>
    <row r="4538" spans="1:12" x14ac:dyDescent="0.2">
      <c r="A4538" s="1" t="s">
        <v>60</v>
      </c>
      <c r="B4538" s="2" t="s">
        <v>3483</v>
      </c>
      <c r="C4538" s="2" t="s">
        <v>24</v>
      </c>
      <c r="D4538" s="2">
        <v>21000000</v>
      </c>
      <c r="E4538" s="2" t="s">
        <v>3438</v>
      </c>
      <c r="F4538" s="2">
        <v>71.45</v>
      </c>
      <c r="G4538" s="2">
        <v>28.55</v>
      </c>
      <c r="H4538" s="2" t="s">
        <v>19</v>
      </c>
      <c r="I4538" s="2">
        <f t="shared" si="140"/>
        <v>1</v>
      </c>
      <c r="J4538" s="2" t="str">
        <f t="shared" si="141"/>
        <v/>
      </c>
      <c r="K4538" s="2">
        <v>2020</v>
      </c>
      <c r="L4538" s="2" t="s">
        <v>21</v>
      </c>
    </row>
    <row r="4539" spans="1:12" x14ac:dyDescent="0.2">
      <c r="A4539" s="1" t="s">
        <v>13</v>
      </c>
      <c r="B4539" s="2" t="s">
        <v>601</v>
      </c>
      <c r="C4539" s="2" t="s">
        <v>15</v>
      </c>
      <c r="D4539" s="2" t="s">
        <v>2398</v>
      </c>
      <c r="E4539" s="2" t="s">
        <v>2175</v>
      </c>
      <c r="F4539" s="2">
        <v>71.48</v>
      </c>
      <c r="G4539" s="2">
        <v>28.52</v>
      </c>
      <c r="H4539" s="2" t="s">
        <v>19</v>
      </c>
      <c r="I4539" s="2">
        <f t="shared" si="140"/>
        <v>1</v>
      </c>
      <c r="J4539" s="2" t="str">
        <f t="shared" si="141"/>
        <v/>
      </c>
      <c r="K4539" s="2">
        <v>2020</v>
      </c>
      <c r="L4539" s="2" t="s">
        <v>49</v>
      </c>
    </row>
    <row r="4540" spans="1:12" x14ac:dyDescent="0.2">
      <c r="A4540" s="1" t="s">
        <v>122</v>
      </c>
      <c r="B4540" s="2" t="s">
        <v>123</v>
      </c>
      <c r="C4540" s="2" t="s">
        <v>42</v>
      </c>
      <c r="D4540" s="2" t="s">
        <v>1789</v>
      </c>
      <c r="E4540" s="2" t="s">
        <v>1692</v>
      </c>
      <c r="F4540" s="2">
        <v>71.5</v>
      </c>
      <c r="G4540" s="2">
        <v>28.5</v>
      </c>
      <c r="H4540" s="2" t="s">
        <v>19</v>
      </c>
      <c r="I4540" s="2">
        <f t="shared" si="140"/>
        <v>1</v>
      </c>
      <c r="J4540" s="2" t="str">
        <f t="shared" si="141"/>
        <v/>
      </c>
      <c r="K4540" s="2">
        <v>1998</v>
      </c>
      <c r="L4540" s="2" t="s">
        <v>21</v>
      </c>
    </row>
    <row r="4541" spans="1:12" x14ac:dyDescent="0.2">
      <c r="A4541" s="1" t="s">
        <v>13</v>
      </c>
      <c r="B4541" s="2" t="s">
        <v>354</v>
      </c>
      <c r="C4541" s="2" t="s">
        <v>15</v>
      </c>
      <c r="D4541" s="2" t="s">
        <v>3097</v>
      </c>
      <c r="E4541" s="2" t="s">
        <v>2175</v>
      </c>
      <c r="F4541" s="2">
        <v>71.5</v>
      </c>
      <c r="G4541" s="2">
        <v>28.5</v>
      </c>
      <c r="H4541" s="2" t="s">
        <v>19</v>
      </c>
      <c r="I4541" s="2">
        <f t="shared" si="140"/>
        <v>1</v>
      </c>
      <c r="J4541" s="2" t="str">
        <f t="shared" si="141"/>
        <v/>
      </c>
      <c r="K4541" s="2">
        <v>2007</v>
      </c>
      <c r="L4541" s="2" t="s">
        <v>36</v>
      </c>
    </row>
    <row r="4542" spans="1:12" x14ac:dyDescent="0.2">
      <c r="A4542" s="1" t="s">
        <v>13</v>
      </c>
      <c r="B4542" s="2" t="s">
        <v>4070</v>
      </c>
      <c r="C4542" s="2" t="s">
        <v>24</v>
      </c>
      <c r="D4542" s="4">
        <v>90000000</v>
      </c>
      <c r="E4542" s="2" t="s">
        <v>3438</v>
      </c>
      <c r="F4542" s="2">
        <v>71.5</v>
      </c>
      <c r="G4542" s="2">
        <v>28.5</v>
      </c>
      <c r="H4542" s="2" t="s">
        <v>19</v>
      </c>
      <c r="I4542" s="2">
        <f t="shared" si="140"/>
        <v>1</v>
      </c>
      <c r="J4542" s="2" t="str">
        <f t="shared" si="141"/>
        <v/>
      </c>
      <c r="K4542" s="2">
        <v>2008</v>
      </c>
      <c r="L4542" s="2" t="s">
        <v>21</v>
      </c>
    </row>
    <row r="4543" spans="1:12" x14ac:dyDescent="0.2">
      <c r="A4543" s="1" t="s">
        <v>13</v>
      </c>
      <c r="B4543" s="2" t="s">
        <v>2121</v>
      </c>
      <c r="C4543" s="2" t="s">
        <v>15</v>
      </c>
      <c r="D4543" s="2" t="s">
        <v>4479</v>
      </c>
      <c r="E4543" s="2" t="s">
        <v>3438</v>
      </c>
      <c r="F4543" s="2">
        <v>71.5</v>
      </c>
      <c r="G4543" s="2">
        <v>28.5</v>
      </c>
      <c r="H4543" s="2" t="s">
        <v>19</v>
      </c>
      <c r="I4543" s="2">
        <f t="shared" si="140"/>
        <v>1</v>
      </c>
      <c r="J4543" s="2" t="str">
        <f t="shared" si="141"/>
        <v/>
      </c>
      <c r="K4543" s="2">
        <v>2007</v>
      </c>
      <c r="L4543" s="2" t="s">
        <v>36</v>
      </c>
    </row>
    <row r="4544" spans="1:12" x14ac:dyDescent="0.2">
      <c r="A4544" s="1" t="s">
        <v>66</v>
      </c>
      <c r="B4544" s="2" t="s">
        <v>1470</v>
      </c>
      <c r="C4544" s="2" t="s">
        <v>15</v>
      </c>
      <c r="D4544" s="2" t="s">
        <v>3218</v>
      </c>
      <c r="E4544" s="2" t="s">
        <v>2175</v>
      </c>
      <c r="F4544" s="2">
        <v>71.5</v>
      </c>
      <c r="G4544" s="2">
        <v>28.5</v>
      </c>
      <c r="H4544" s="2" t="s">
        <v>19</v>
      </c>
      <c r="I4544" s="2">
        <f t="shared" si="140"/>
        <v>1</v>
      </c>
      <c r="J4544" s="2" t="str">
        <f t="shared" si="141"/>
        <v/>
      </c>
      <c r="K4544" s="2">
        <v>1990</v>
      </c>
      <c r="L4544" s="2" t="s">
        <v>21</v>
      </c>
    </row>
    <row r="4545" spans="1:12" x14ac:dyDescent="0.2">
      <c r="A4545" s="1" t="s">
        <v>374</v>
      </c>
      <c r="B4545" s="2" t="s">
        <v>3779</v>
      </c>
      <c r="C4545" s="2" t="s">
        <v>24</v>
      </c>
      <c r="D4545" s="4">
        <v>110000000</v>
      </c>
      <c r="E4545" s="2" t="s">
        <v>3438</v>
      </c>
      <c r="F4545" s="2">
        <v>71.5</v>
      </c>
      <c r="G4545" s="2">
        <v>28.5</v>
      </c>
      <c r="H4545" s="2" t="s">
        <v>19</v>
      </c>
      <c r="I4545" s="2">
        <f t="shared" si="140"/>
        <v>1</v>
      </c>
      <c r="J4545" s="2" t="str">
        <f t="shared" si="141"/>
        <v/>
      </c>
      <c r="K4545" s="2">
        <v>2010</v>
      </c>
      <c r="L4545" s="2" t="s">
        <v>21</v>
      </c>
    </row>
    <row r="4546" spans="1:12" x14ac:dyDescent="0.2">
      <c r="A4546" s="1" t="s">
        <v>22</v>
      </c>
      <c r="B4546" s="2" t="s">
        <v>4500</v>
      </c>
      <c r="C4546" s="2" t="s">
        <v>24</v>
      </c>
      <c r="D4546" s="4">
        <v>14915000</v>
      </c>
      <c r="E4546" s="2" t="s">
        <v>3438</v>
      </c>
      <c r="F4546" s="2">
        <v>71.5</v>
      </c>
      <c r="G4546" s="2">
        <v>28.5</v>
      </c>
      <c r="H4546" s="2" t="s">
        <v>19</v>
      </c>
      <c r="I4546" s="2">
        <f t="shared" ref="I4546:I4609" si="142" xml:space="preserve"> IF(H4546="Pass", 1, "")</f>
        <v>1</v>
      </c>
      <c r="J4546" s="2" t="str">
        <f t="shared" ref="J4546:J4609" si="143" xml:space="preserve"> IF(H4546="Fail", 1, "")</f>
        <v/>
      </c>
      <c r="K4546" s="2">
        <v>2002</v>
      </c>
      <c r="L4546" s="2" t="s">
        <v>21</v>
      </c>
    </row>
    <row r="4547" spans="1:12" x14ac:dyDescent="0.2">
      <c r="A4547" s="1" t="s">
        <v>217</v>
      </c>
      <c r="B4547" s="2" t="s">
        <v>4066</v>
      </c>
      <c r="C4547" s="2" t="s">
        <v>24</v>
      </c>
      <c r="D4547" s="4">
        <v>68000000</v>
      </c>
      <c r="E4547" s="2" t="s">
        <v>3438</v>
      </c>
      <c r="F4547" s="2">
        <v>71.5</v>
      </c>
      <c r="G4547" s="2">
        <v>28.5</v>
      </c>
      <c r="H4547" s="2" t="s">
        <v>19</v>
      </c>
      <c r="I4547" s="2">
        <f t="shared" si="142"/>
        <v>1</v>
      </c>
      <c r="J4547" s="2" t="str">
        <f t="shared" si="143"/>
        <v/>
      </c>
      <c r="K4547" s="2">
        <v>2012</v>
      </c>
      <c r="L4547" s="2" t="s">
        <v>21</v>
      </c>
    </row>
    <row r="4548" spans="1:12" x14ac:dyDescent="0.2">
      <c r="A4548" s="1" t="s">
        <v>79</v>
      </c>
      <c r="B4548" s="2" t="s">
        <v>5535</v>
      </c>
      <c r="C4548" s="2" t="s">
        <v>15</v>
      </c>
      <c r="D4548" s="2" t="s">
        <v>5536</v>
      </c>
      <c r="E4548" s="2" t="s">
        <v>4991</v>
      </c>
      <c r="F4548" s="2">
        <v>71.5</v>
      </c>
      <c r="G4548" s="2">
        <v>28.5</v>
      </c>
      <c r="H4548" s="2" t="s">
        <v>19</v>
      </c>
      <c r="I4548" s="2">
        <f t="shared" si="142"/>
        <v>1</v>
      </c>
      <c r="J4548" s="2" t="str">
        <f t="shared" si="143"/>
        <v/>
      </c>
      <c r="K4548" s="2">
        <v>2002</v>
      </c>
      <c r="L4548" s="2" t="s">
        <v>21</v>
      </c>
    </row>
    <row r="4549" spans="1:12" x14ac:dyDescent="0.2">
      <c r="A4549" s="1" t="s">
        <v>223</v>
      </c>
      <c r="B4549" s="2" t="s">
        <v>4707</v>
      </c>
      <c r="C4549" s="2" t="s">
        <v>24</v>
      </c>
      <c r="D4549" s="4">
        <v>12700000</v>
      </c>
      <c r="E4549" s="2" t="s">
        <v>3438</v>
      </c>
      <c r="F4549" s="2">
        <v>71.5</v>
      </c>
      <c r="G4549" s="2">
        <v>28.5</v>
      </c>
      <c r="H4549" s="2" t="s">
        <v>19</v>
      </c>
      <c r="I4549" s="2">
        <f t="shared" si="142"/>
        <v>1</v>
      </c>
      <c r="J4549" s="2" t="str">
        <f t="shared" si="143"/>
        <v/>
      </c>
      <c r="K4549" s="2">
        <v>2002</v>
      </c>
      <c r="L4549" s="2" t="s">
        <v>49</v>
      </c>
    </row>
    <row r="4550" spans="1:12" x14ac:dyDescent="0.2">
      <c r="A4550" s="1" t="s">
        <v>52</v>
      </c>
      <c r="B4550" s="2" t="s">
        <v>3439</v>
      </c>
      <c r="C4550" s="2" t="s">
        <v>24</v>
      </c>
      <c r="D4550" s="4">
        <v>30900000</v>
      </c>
      <c r="E4550" s="2" t="s">
        <v>3438</v>
      </c>
      <c r="F4550" s="2">
        <v>71.5</v>
      </c>
      <c r="G4550" s="2">
        <v>28.5</v>
      </c>
      <c r="H4550" s="2" t="s">
        <v>19</v>
      </c>
      <c r="I4550" s="2">
        <f t="shared" si="142"/>
        <v>1</v>
      </c>
      <c r="J4550" s="2" t="str">
        <f t="shared" si="143"/>
        <v/>
      </c>
      <c r="K4550" s="2">
        <v>2010</v>
      </c>
      <c r="L4550" s="2" t="s">
        <v>49</v>
      </c>
    </row>
    <row r="4551" spans="1:12" x14ac:dyDescent="0.2">
      <c r="A4551" s="1" t="s">
        <v>52</v>
      </c>
      <c r="B4551" s="2" t="s">
        <v>3536</v>
      </c>
      <c r="C4551" s="2" t="s">
        <v>24</v>
      </c>
      <c r="D4551" s="4">
        <v>120000000</v>
      </c>
      <c r="E4551" s="2" t="s">
        <v>3438</v>
      </c>
      <c r="F4551" s="2">
        <v>71.599999999999994</v>
      </c>
      <c r="G4551" s="2">
        <v>28.5</v>
      </c>
      <c r="H4551" s="2" t="s">
        <v>19</v>
      </c>
      <c r="I4551" s="2">
        <f t="shared" si="142"/>
        <v>1</v>
      </c>
      <c r="J4551" s="2" t="str">
        <f t="shared" si="143"/>
        <v/>
      </c>
      <c r="K4551" s="2">
        <v>2012</v>
      </c>
      <c r="L4551" s="2" t="s">
        <v>21</v>
      </c>
    </row>
    <row r="4552" spans="1:12" x14ac:dyDescent="0.2">
      <c r="A4552" s="1" t="s">
        <v>32</v>
      </c>
      <c r="B4552" s="2" t="s">
        <v>1024</v>
      </c>
      <c r="C4552" s="2" t="s">
        <v>15</v>
      </c>
      <c r="D4552" s="2" t="s">
        <v>1025</v>
      </c>
      <c r="E4552" s="2" t="s">
        <v>395</v>
      </c>
      <c r="F4552" s="2">
        <v>71.5</v>
      </c>
      <c r="G4552" s="2">
        <v>28.5</v>
      </c>
      <c r="H4552" s="2" t="s">
        <v>19</v>
      </c>
      <c r="I4552" s="2">
        <f t="shared" si="142"/>
        <v>1</v>
      </c>
      <c r="J4552" s="2" t="str">
        <f t="shared" si="143"/>
        <v/>
      </c>
      <c r="K4552" s="2">
        <v>2005</v>
      </c>
      <c r="L4552" s="2" t="s">
        <v>77</v>
      </c>
    </row>
    <row r="4553" spans="1:12" x14ac:dyDescent="0.2">
      <c r="A4553" s="1" t="s">
        <v>1037</v>
      </c>
      <c r="B4553" s="2" t="s">
        <v>5043</v>
      </c>
      <c r="C4553" s="2" t="s">
        <v>15</v>
      </c>
      <c r="D4553" s="2" t="s">
        <v>5186</v>
      </c>
      <c r="E4553" s="2" t="s">
        <v>4991</v>
      </c>
      <c r="F4553" s="2">
        <v>71.510000000000005</v>
      </c>
      <c r="G4553" s="2">
        <v>28.49</v>
      </c>
      <c r="H4553" s="2" t="s">
        <v>19</v>
      </c>
      <c r="I4553" s="2">
        <f t="shared" si="142"/>
        <v>1</v>
      </c>
      <c r="J4553" s="2" t="str">
        <f t="shared" si="143"/>
        <v/>
      </c>
      <c r="K4553" s="2">
        <v>2018</v>
      </c>
      <c r="L4553" s="2" t="s">
        <v>49</v>
      </c>
    </row>
    <row r="4554" spans="1:12" x14ac:dyDescent="0.2">
      <c r="A4554" s="1" t="s">
        <v>420</v>
      </c>
      <c r="B4554" s="2" t="s">
        <v>3985</v>
      </c>
      <c r="C4554" s="2" t="s">
        <v>24</v>
      </c>
      <c r="D4554" s="4">
        <v>6500000</v>
      </c>
      <c r="E4554" s="2" t="s">
        <v>3438</v>
      </c>
      <c r="F4554" s="2">
        <v>71.52</v>
      </c>
      <c r="G4554" s="2">
        <v>28.48</v>
      </c>
      <c r="H4554" s="2" t="s">
        <v>19</v>
      </c>
      <c r="I4554" s="2">
        <f t="shared" si="142"/>
        <v>1</v>
      </c>
      <c r="J4554" s="2" t="str">
        <f t="shared" si="143"/>
        <v/>
      </c>
      <c r="K4554" s="2">
        <v>2016</v>
      </c>
      <c r="L4554" s="2" t="s">
        <v>21</v>
      </c>
    </row>
    <row r="4555" spans="1:12" x14ac:dyDescent="0.2">
      <c r="A4555" s="1" t="s">
        <v>32</v>
      </c>
      <c r="B4555" s="2" t="s">
        <v>3584</v>
      </c>
      <c r="C4555" s="2" t="s">
        <v>24</v>
      </c>
      <c r="D4555" s="4">
        <v>42000000</v>
      </c>
      <c r="E4555" s="2" t="s">
        <v>3438</v>
      </c>
      <c r="F4555" s="2">
        <v>71.56</v>
      </c>
      <c r="G4555" s="2">
        <v>28.44</v>
      </c>
      <c r="H4555" s="2" t="s">
        <v>19</v>
      </c>
      <c r="I4555" s="2">
        <f t="shared" si="142"/>
        <v>1</v>
      </c>
      <c r="J4555" s="2" t="str">
        <f t="shared" si="143"/>
        <v/>
      </c>
      <c r="K4555" s="2">
        <v>2016</v>
      </c>
      <c r="L4555" s="2" t="s">
        <v>21</v>
      </c>
    </row>
    <row r="4556" spans="1:12" x14ac:dyDescent="0.2">
      <c r="A4556" s="1" t="s">
        <v>13</v>
      </c>
      <c r="B4556" s="2" t="s">
        <v>2121</v>
      </c>
      <c r="C4556" s="2" t="s">
        <v>15</v>
      </c>
      <c r="D4556" s="2" t="s">
        <v>4060</v>
      </c>
      <c r="E4556" s="2" t="s">
        <v>3438</v>
      </c>
      <c r="F4556" s="2">
        <v>71.58</v>
      </c>
      <c r="G4556" s="2">
        <v>28.42</v>
      </c>
      <c r="H4556" s="2" t="s">
        <v>19</v>
      </c>
      <c r="I4556" s="2">
        <f t="shared" si="142"/>
        <v>1</v>
      </c>
      <c r="J4556" s="2" t="str">
        <f t="shared" si="143"/>
        <v/>
      </c>
      <c r="K4556" s="2">
        <v>2013</v>
      </c>
      <c r="L4556" s="2" t="s">
        <v>36</v>
      </c>
    </row>
    <row r="4557" spans="1:12" x14ac:dyDescent="0.2">
      <c r="A4557" s="1" t="s">
        <v>374</v>
      </c>
      <c r="B4557" s="2" t="s">
        <v>987</v>
      </c>
      <c r="C4557" s="2" t="s">
        <v>15</v>
      </c>
      <c r="D4557" s="2" t="s">
        <v>2405</v>
      </c>
      <c r="E4557" s="2" t="s">
        <v>2175</v>
      </c>
      <c r="F4557" s="2">
        <v>71.59</v>
      </c>
      <c r="G4557" s="2">
        <v>28.41</v>
      </c>
      <c r="H4557" s="2" t="s">
        <v>19</v>
      </c>
      <c r="I4557" s="2">
        <f t="shared" si="142"/>
        <v>1</v>
      </c>
      <c r="J4557" s="2" t="str">
        <f t="shared" si="143"/>
        <v/>
      </c>
      <c r="K4557" s="2">
        <v>2020</v>
      </c>
      <c r="L4557" s="2" t="s">
        <v>49</v>
      </c>
    </row>
    <row r="4558" spans="1:12" x14ac:dyDescent="0.2">
      <c r="A4558" s="1" t="s">
        <v>242</v>
      </c>
      <c r="B4558" s="2" t="s">
        <v>4013</v>
      </c>
      <c r="C4558" s="2" t="s">
        <v>15</v>
      </c>
      <c r="D4558" s="2" t="s">
        <v>4572</v>
      </c>
      <c r="E4558" s="2" t="s">
        <v>3438</v>
      </c>
      <c r="F4558" s="2">
        <v>71.599999999999994</v>
      </c>
      <c r="G4558" s="2">
        <v>28.4</v>
      </c>
      <c r="H4558" s="2" t="s">
        <v>19</v>
      </c>
      <c r="I4558" s="2">
        <f t="shared" si="142"/>
        <v>1</v>
      </c>
      <c r="J4558" s="2" t="str">
        <f t="shared" si="143"/>
        <v/>
      </c>
      <c r="K4558" s="2">
        <v>2004</v>
      </c>
      <c r="L4558" s="2" t="s">
        <v>21</v>
      </c>
    </row>
    <row r="4559" spans="1:12" x14ac:dyDescent="0.2">
      <c r="A4559" s="1" t="s">
        <v>60</v>
      </c>
      <c r="B4559" s="2" t="s">
        <v>820</v>
      </c>
      <c r="C4559" s="2" t="s">
        <v>42</v>
      </c>
      <c r="D4559" s="2" t="s">
        <v>821</v>
      </c>
      <c r="E4559" s="2" t="s">
        <v>395</v>
      </c>
      <c r="F4559" s="2">
        <v>71.599999999999994</v>
      </c>
      <c r="G4559" s="2">
        <v>28.4</v>
      </c>
      <c r="H4559" s="2" t="s">
        <v>19</v>
      </c>
      <c r="I4559" s="2">
        <f t="shared" si="142"/>
        <v>1</v>
      </c>
      <c r="J4559" s="2" t="str">
        <f t="shared" si="143"/>
        <v/>
      </c>
      <c r="K4559" s="2">
        <v>2008</v>
      </c>
      <c r="L4559" s="2" t="s">
        <v>21</v>
      </c>
    </row>
    <row r="4560" spans="1:12" x14ac:dyDescent="0.2">
      <c r="A4560" s="1" t="s">
        <v>13</v>
      </c>
      <c r="B4560" s="2" t="s">
        <v>4071</v>
      </c>
      <c r="C4560" s="2" t="s">
        <v>24</v>
      </c>
      <c r="D4560" s="4">
        <v>30000000</v>
      </c>
      <c r="E4560" s="2" t="s">
        <v>3438</v>
      </c>
      <c r="F4560" s="2">
        <v>71.599999999999994</v>
      </c>
      <c r="G4560" s="2">
        <v>28.4</v>
      </c>
      <c r="H4560" s="2" t="s">
        <v>19</v>
      </c>
      <c r="I4560" s="2">
        <f t="shared" si="142"/>
        <v>1</v>
      </c>
      <c r="J4560" s="2" t="str">
        <f t="shared" si="143"/>
        <v/>
      </c>
      <c r="K4560" s="2">
        <v>2014</v>
      </c>
      <c r="L4560" s="2" t="s">
        <v>21</v>
      </c>
    </row>
    <row r="4561" spans="1:12" x14ac:dyDescent="0.2">
      <c r="A4561" s="1" t="s">
        <v>22</v>
      </c>
      <c r="B4561" s="2" t="s">
        <v>3293</v>
      </c>
      <c r="C4561" s="2" t="s">
        <v>24</v>
      </c>
      <c r="D4561" s="4">
        <v>9290000</v>
      </c>
      <c r="E4561" s="2" t="s">
        <v>3438</v>
      </c>
      <c r="F4561" s="2">
        <v>71.599999999999994</v>
      </c>
      <c r="G4561" s="2">
        <v>28.4</v>
      </c>
      <c r="H4561" s="2" t="s">
        <v>19</v>
      </c>
      <c r="I4561" s="2">
        <f t="shared" si="142"/>
        <v>1</v>
      </c>
      <c r="J4561" s="2" t="str">
        <f t="shared" si="143"/>
        <v/>
      </c>
      <c r="K4561" s="2">
        <v>2009</v>
      </c>
      <c r="L4561" s="2" t="s">
        <v>36</v>
      </c>
    </row>
    <row r="4562" spans="1:12" x14ac:dyDescent="0.2">
      <c r="A4562" s="1" t="s">
        <v>79</v>
      </c>
      <c r="B4562" s="2" t="s">
        <v>562</v>
      </c>
      <c r="C4562" s="2" t="s">
        <v>15</v>
      </c>
      <c r="D4562" s="2" t="s">
        <v>1380</v>
      </c>
      <c r="E4562" s="2" t="s">
        <v>395</v>
      </c>
      <c r="F4562" s="2">
        <v>71.599999999999994</v>
      </c>
      <c r="G4562" s="2">
        <v>28.4</v>
      </c>
      <c r="H4562" s="2" t="s">
        <v>19</v>
      </c>
      <c r="I4562" s="2">
        <f t="shared" si="142"/>
        <v>1</v>
      </c>
      <c r="J4562" s="2" t="str">
        <f t="shared" si="143"/>
        <v/>
      </c>
      <c r="K4562" s="2">
        <v>1996</v>
      </c>
      <c r="L4562" s="2" t="s">
        <v>21</v>
      </c>
    </row>
    <row r="4563" spans="1:12" x14ac:dyDescent="0.2">
      <c r="A4563" s="1" t="s">
        <v>269</v>
      </c>
      <c r="B4563" s="2" t="s">
        <v>270</v>
      </c>
      <c r="C4563" s="2" t="s">
        <v>15</v>
      </c>
      <c r="D4563" s="2" t="s">
        <v>805</v>
      </c>
      <c r="E4563" s="2" t="s">
        <v>395</v>
      </c>
      <c r="F4563" s="2">
        <v>71.599999999999994</v>
      </c>
      <c r="G4563" s="2">
        <v>28.4</v>
      </c>
      <c r="H4563" s="2" t="s">
        <v>19</v>
      </c>
      <c r="I4563" s="2">
        <f t="shared" si="142"/>
        <v>1</v>
      </c>
      <c r="J4563" s="2" t="str">
        <f t="shared" si="143"/>
        <v/>
      </c>
      <c r="K4563" s="2">
        <v>2010</v>
      </c>
      <c r="L4563" s="2" t="s">
        <v>49</v>
      </c>
    </row>
    <row r="4564" spans="1:12" x14ac:dyDescent="0.2">
      <c r="A4564" s="1" t="s">
        <v>32</v>
      </c>
      <c r="B4564" s="2" t="s">
        <v>3584</v>
      </c>
      <c r="C4564" s="2" t="s">
        <v>24</v>
      </c>
      <c r="D4564" s="4">
        <v>15000000</v>
      </c>
      <c r="E4564" s="2" t="s">
        <v>3438</v>
      </c>
      <c r="F4564" s="2">
        <v>71.599999999999994</v>
      </c>
      <c r="G4564" s="2">
        <v>28.4</v>
      </c>
      <c r="H4564" s="2" t="s">
        <v>19</v>
      </c>
      <c r="I4564" s="2">
        <f t="shared" si="142"/>
        <v>1</v>
      </c>
      <c r="J4564" s="2" t="str">
        <f t="shared" si="143"/>
        <v/>
      </c>
      <c r="K4564" s="2">
        <v>2002</v>
      </c>
      <c r="L4564" s="2" t="s">
        <v>49</v>
      </c>
    </row>
    <row r="4565" spans="1:12" x14ac:dyDescent="0.2">
      <c r="A4565" s="1" t="s">
        <v>91</v>
      </c>
      <c r="B4565" s="2" t="s">
        <v>1913</v>
      </c>
      <c r="C4565" s="2" t="s">
        <v>15</v>
      </c>
      <c r="D4565" s="2" t="s">
        <v>2272</v>
      </c>
      <c r="E4565" s="2" t="s">
        <v>2175</v>
      </c>
      <c r="F4565" s="2">
        <v>71.62</v>
      </c>
      <c r="G4565" s="2">
        <v>28.38</v>
      </c>
      <c r="H4565" s="2" t="s">
        <v>19</v>
      </c>
      <c r="I4565" s="2">
        <f t="shared" si="142"/>
        <v>1</v>
      </c>
      <c r="J4565" s="2" t="str">
        <f t="shared" si="143"/>
        <v/>
      </c>
      <c r="K4565" s="2">
        <v>2020</v>
      </c>
      <c r="L4565" s="2" t="s">
        <v>21</v>
      </c>
    </row>
    <row r="4566" spans="1:12" x14ac:dyDescent="0.2">
      <c r="A4566" s="1" t="s">
        <v>32</v>
      </c>
      <c r="B4566" s="2" t="s">
        <v>3628</v>
      </c>
      <c r="C4566" s="2" t="s">
        <v>15</v>
      </c>
      <c r="D4566" s="2" t="s">
        <v>4043</v>
      </c>
      <c r="E4566" s="2" t="s">
        <v>3438</v>
      </c>
      <c r="F4566" s="2">
        <v>71.63</v>
      </c>
      <c r="G4566" s="2">
        <v>28.37</v>
      </c>
      <c r="H4566" s="2" t="s">
        <v>19</v>
      </c>
      <c r="I4566" s="2">
        <f t="shared" si="142"/>
        <v>1</v>
      </c>
      <c r="J4566" s="2" t="str">
        <f t="shared" si="143"/>
        <v/>
      </c>
      <c r="K4566" s="2">
        <v>2015</v>
      </c>
      <c r="L4566" s="2" t="s">
        <v>36</v>
      </c>
    </row>
    <row r="4567" spans="1:12" x14ac:dyDescent="0.2">
      <c r="A4567" s="1" t="s">
        <v>108</v>
      </c>
      <c r="B4567" s="2" t="s">
        <v>3953</v>
      </c>
      <c r="C4567" s="2" t="s">
        <v>24</v>
      </c>
      <c r="D4567" s="4">
        <v>7000000</v>
      </c>
      <c r="E4567" s="2" t="s">
        <v>3438</v>
      </c>
      <c r="F4567" s="2">
        <v>71.63</v>
      </c>
      <c r="G4567" s="2">
        <v>28.37</v>
      </c>
      <c r="H4567" s="2" t="s">
        <v>19</v>
      </c>
      <c r="I4567" s="2">
        <f t="shared" si="142"/>
        <v>1</v>
      </c>
      <c r="J4567" s="2" t="str">
        <f t="shared" si="143"/>
        <v/>
      </c>
      <c r="K4567" s="2">
        <v>2016</v>
      </c>
      <c r="L4567" s="2" t="s">
        <v>21</v>
      </c>
    </row>
    <row r="4568" spans="1:12" x14ac:dyDescent="0.2">
      <c r="A4568" s="1" t="s">
        <v>363</v>
      </c>
      <c r="B4568" s="2" t="s">
        <v>2508</v>
      </c>
      <c r="C4568" s="2" t="s">
        <v>15</v>
      </c>
      <c r="D4568" s="2" t="s">
        <v>2509</v>
      </c>
      <c r="E4568" s="2" t="s">
        <v>2175</v>
      </c>
      <c r="F4568" s="2">
        <v>71.64</v>
      </c>
      <c r="G4568" s="2">
        <v>28.36</v>
      </c>
      <c r="H4568" s="2" t="s">
        <v>19</v>
      </c>
      <c r="I4568" s="2">
        <f t="shared" si="142"/>
        <v>1</v>
      </c>
      <c r="J4568" s="2" t="str">
        <f t="shared" si="143"/>
        <v/>
      </c>
      <c r="K4568" s="2">
        <v>2018</v>
      </c>
      <c r="L4568" s="2" t="s">
        <v>21</v>
      </c>
    </row>
    <row r="4569" spans="1:12" x14ac:dyDescent="0.2">
      <c r="A4569" s="1" t="s">
        <v>242</v>
      </c>
      <c r="B4569" s="2" t="s">
        <v>324</v>
      </c>
      <c r="C4569" s="2" t="s">
        <v>15</v>
      </c>
      <c r="D4569" s="2" t="s">
        <v>2755</v>
      </c>
      <c r="E4569" s="2" t="s">
        <v>2175</v>
      </c>
      <c r="F4569" s="2">
        <v>71.66</v>
      </c>
      <c r="G4569" s="2">
        <v>28.34</v>
      </c>
      <c r="H4569" s="2" t="s">
        <v>19</v>
      </c>
      <c r="I4569" s="2">
        <f t="shared" si="142"/>
        <v>1</v>
      </c>
      <c r="J4569" s="2" t="str">
        <f t="shared" si="143"/>
        <v/>
      </c>
      <c r="K4569" s="2">
        <v>2016</v>
      </c>
      <c r="L4569" s="2" t="s">
        <v>21</v>
      </c>
    </row>
    <row r="4570" spans="1:12" x14ac:dyDescent="0.2">
      <c r="A4570" s="1" t="s">
        <v>91</v>
      </c>
      <c r="B4570" s="2" t="s">
        <v>2150</v>
      </c>
      <c r="C4570" s="2" t="s">
        <v>15</v>
      </c>
      <c r="D4570" s="2" t="s">
        <v>4360</v>
      </c>
      <c r="E4570" s="2" t="s">
        <v>3438</v>
      </c>
      <c r="F4570" s="2">
        <v>71.67</v>
      </c>
      <c r="G4570" s="2">
        <v>28.33</v>
      </c>
      <c r="H4570" s="2" t="s">
        <v>19</v>
      </c>
      <c r="I4570" s="2">
        <f t="shared" si="142"/>
        <v>1</v>
      </c>
      <c r="J4570" s="2" t="str">
        <f t="shared" si="143"/>
        <v/>
      </c>
      <c r="K4570" s="2">
        <v>2009</v>
      </c>
      <c r="L4570" s="2" t="s">
        <v>36</v>
      </c>
    </row>
    <row r="4571" spans="1:12" x14ac:dyDescent="0.2">
      <c r="A4571" s="1" t="s">
        <v>511</v>
      </c>
      <c r="B4571" s="2" t="s">
        <v>3554</v>
      </c>
      <c r="C4571" s="2" t="s">
        <v>24</v>
      </c>
      <c r="D4571" s="4">
        <v>40000000</v>
      </c>
      <c r="E4571" s="2" t="s">
        <v>3438</v>
      </c>
      <c r="F4571" s="2">
        <v>71.69</v>
      </c>
      <c r="G4571" s="2">
        <v>28.31</v>
      </c>
      <c r="H4571" s="2" t="s">
        <v>19</v>
      </c>
      <c r="I4571" s="2">
        <f t="shared" si="142"/>
        <v>1</v>
      </c>
      <c r="J4571" s="2" t="str">
        <f t="shared" si="143"/>
        <v/>
      </c>
      <c r="K4571" s="2">
        <v>2016</v>
      </c>
      <c r="L4571" s="2" t="s">
        <v>21</v>
      </c>
    </row>
    <row r="4572" spans="1:12" x14ac:dyDescent="0.2">
      <c r="A4572" s="1" t="s">
        <v>242</v>
      </c>
      <c r="B4572" s="2" t="s">
        <v>243</v>
      </c>
      <c r="C4572" s="2" t="s">
        <v>15</v>
      </c>
      <c r="D4572" s="2" t="s">
        <v>4842</v>
      </c>
      <c r="E4572" s="2" t="s">
        <v>4810</v>
      </c>
      <c r="F4572" s="2">
        <v>71.7</v>
      </c>
      <c r="G4572" s="2">
        <v>28.3</v>
      </c>
      <c r="H4572" s="2" t="s">
        <v>19</v>
      </c>
      <c r="I4572" s="2">
        <f t="shared" si="142"/>
        <v>1</v>
      </c>
      <c r="J4572" s="2" t="str">
        <f t="shared" si="143"/>
        <v/>
      </c>
      <c r="K4572" s="2">
        <v>2008</v>
      </c>
      <c r="L4572" s="2" t="s">
        <v>21</v>
      </c>
    </row>
    <row r="4573" spans="1:12" x14ac:dyDescent="0.2">
      <c r="A4573" s="1" t="s">
        <v>122</v>
      </c>
      <c r="B4573" s="2" t="s">
        <v>1836</v>
      </c>
      <c r="C4573" s="2" t="s">
        <v>15</v>
      </c>
      <c r="D4573" s="2" t="s">
        <v>3110</v>
      </c>
      <c r="E4573" s="2" t="s">
        <v>2175</v>
      </c>
      <c r="F4573" s="2">
        <v>71.599999999999994</v>
      </c>
      <c r="G4573" s="2">
        <v>28.3</v>
      </c>
      <c r="H4573" s="2" t="s">
        <v>19</v>
      </c>
      <c r="I4573" s="2">
        <f t="shared" si="142"/>
        <v>1</v>
      </c>
      <c r="J4573" s="2" t="str">
        <f t="shared" si="143"/>
        <v/>
      </c>
      <c r="K4573" s="2">
        <v>2005</v>
      </c>
      <c r="L4573" s="2" t="s">
        <v>36</v>
      </c>
    </row>
    <row r="4574" spans="1:12" x14ac:dyDescent="0.2">
      <c r="A4574" s="1" t="s">
        <v>87</v>
      </c>
      <c r="B4574" s="2" t="s">
        <v>1834</v>
      </c>
      <c r="C4574" s="2" t="s">
        <v>15</v>
      </c>
      <c r="D4574" s="2" t="s">
        <v>1949</v>
      </c>
      <c r="E4574" s="2" t="s">
        <v>1811</v>
      </c>
      <c r="F4574" s="2">
        <v>71.7</v>
      </c>
      <c r="G4574" s="2">
        <v>28.3</v>
      </c>
      <c r="H4574" s="2" t="s">
        <v>19</v>
      </c>
      <c r="I4574" s="2">
        <f t="shared" si="142"/>
        <v>1</v>
      </c>
      <c r="J4574" s="2" t="str">
        <f t="shared" si="143"/>
        <v/>
      </c>
      <c r="K4574" s="2">
        <v>1994</v>
      </c>
      <c r="L4574" s="2" t="s">
        <v>21</v>
      </c>
    </row>
    <row r="4575" spans="1:12" x14ac:dyDescent="0.2">
      <c r="A4575" s="1" t="s">
        <v>13</v>
      </c>
      <c r="B4575" s="2" t="s">
        <v>13</v>
      </c>
      <c r="C4575" s="2" t="s">
        <v>24</v>
      </c>
      <c r="D4575" s="4">
        <v>178300000</v>
      </c>
      <c r="E4575" s="2" t="s">
        <v>1811</v>
      </c>
      <c r="F4575" s="2">
        <v>71.7</v>
      </c>
      <c r="G4575" s="2">
        <v>28.3</v>
      </c>
      <c r="H4575" s="2" t="s">
        <v>19</v>
      </c>
      <c r="I4575" s="2">
        <f t="shared" si="142"/>
        <v>1</v>
      </c>
      <c r="J4575" s="2" t="str">
        <f t="shared" si="143"/>
        <v/>
      </c>
      <c r="K4575" s="2">
        <v>1998</v>
      </c>
      <c r="L4575" s="2" t="s">
        <v>21</v>
      </c>
    </row>
    <row r="4576" spans="1:12" x14ac:dyDescent="0.2">
      <c r="A4576" s="1" t="s">
        <v>13</v>
      </c>
      <c r="B4576" s="2" t="s">
        <v>4099</v>
      </c>
      <c r="C4576" s="2" t="s">
        <v>24</v>
      </c>
      <c r="D4576" s="4">
        <v>31140000</v>
      </c>
      <c r="E4576" s="2" t="s">
        <v>3438</v>
      </c>
      <c r="F4576" s="2">
        <v>71.7</v>
      </c>
      <c r="G4576" s="2">
        <v>28.3</v>
      </c>
      <c r="H4576" s="2" t="s">
        <v>19</v>
      </c>
      <c r="I4576" s="2">
        <f t="shared" si="142"/>
        <v>1</v>
      </c>
      <c r="J4576" s="2" t="str">
        <f t="shared" si="143"/>
        <v/>
      </c>
      <c r="K4576" s="2">
        <v>2008</v>
      </c>
      <c r="L4576" s="2" t="s">
        <v>49</v>
      </c>
    </row>
    <row r="4577" spans="1:12" x14ac:dyDescent="0.2">
      <c r="A4577" s="1" t="s">
        <v>66</v>
      </c>
      <c r="B4577" s="2" t="s">
        <v>3825</v>
      </c>
      <c r="C4577" s="2" t="s">
        <v>15</v>
      </c>
      <c r="D4577" s="2" t="s">
        <v>4453</v>
      </c>
      <c r="E4577" s="2" t="s">
        <v>3438</v>
      </c>
      <c r="F4577" s="2">
        <v>71.7</v>
      </c>
      <c r="G4577" s="2">
        <v>28.3</v>
      </c>
      <c r="H4577" s="2" t="s">
        <v>19</v>
      </c>
      <c r="I4577" s="2">
        <f t="shared" si="142"/>
        <v>1</v>
      </c>
      <c r="J4577" s="2" t="str">
        <f t="shared" si="143"/>
        <v/>
      </c>
      <c r="K4577" s="2">
        <v>2008</v>
      </c>
      <c r="L4577" s="2" t="s">
        <v>49</v>
      </c>
    </row>
    <row r="4578" spans="1:12" x14ac:dyDescent="0.2">
      <c r="A4578" s="1" t="s">
        <v>374</v>
      </c>
      <c r="B4578" s="2" t="s">
        <v>1513</v>
      </c>
      <c r="C4578" s="2" t="s">
        <v>15</v>
      </c>
      <c r="D4578" s="2" t="s">
        <v>1514</v>
      </c>
      <c r="E4578" s="2" t="s">
        <v>1474</v>
      </c>
      <c r="F4578" s="2">
        <v>71.7</v>
      </c>
      <c r="G4578" s="2">
        <v>28.3</v>
      </c>
      <c r="H4578" s="2" t="s">
        <v>19</v>
      </c>
      <c r="I4578" s="2">
        <f t="shared" si="142"/>
        <v>1</v>
      </c>
      <c r="J4578" s="2" t="str">
        <f t="shared" si="143"/>
        <v/>
      </c>
      <c r="K4578" s="2">
        <v>2008</v>
      </c>
      <c r="L4578" s="2" t="s">
        <v>49</v>
      </c>
    </row>
    <row r="4579" spans="1:12" x14ac:dyDescent="0.2">
      <c r="A4579" s="1" t="s">
        <v>374</v>
      </c>
      <c r="B4579" s="2" t="s">
        <v>374</v>
      </c>
      <c r="C4579" s="2" t="s">
        <v>15</v>
      </c>
      <c r="D4579" s="2" t="s">
        <v>1977</v>
      </c>
      <c r="E4579" s="2" t="s">
        <v>1978</v>
      </c>
      <c r="F4579" s="2">
        <v>71.7</v>
      </c>
      <c r="G4579" s="2">
        <v>28.3</v>
      </c>
      <c r="H4579" s="2" t="s">
        <v>19</v>
      </c>
      <c r="I4579" s="2">
        <f t="shared" si="142"/>
        <v>1</v>
      </c>
      <c r="J4579" s="2" t="str">
        <f t="shared" si="143"/>
        <v/>
      </c>
      <c r="K4579" s="2">
        <v>2020</v>
      </c>
      <c r="L4579" s="2" t="s">
        <v>21</v>
      </c>
    </row>
    <row r="4580" spans="1:12" x14ac:dyDescent="0.2">
      <c r="A4580" s="1" t="s">
        <v>22</v>
      </c>
      <c r="B4580" s="2" t="s">
        <v>3610</v>
      </c>
      <c r="C4580" s="2" t="s">
        <v>24</v>
      </c>
      <c r="D4580" s="4">
        <v>19500000</v>
      </c>
      <c r="E4580" s="2" t="s">
        <v>3438</v>
      </c>
      <c r="F4580" s="2">
        <v>71.7</v>
      </c>
      <c r="G4580" s="2">
        <v>28.3</v>
      </c>
      <c r="H4580" s="2" t="s">
        <v>19</v>
      </c>
      <c r="I4580" s="2">
        <f t="shared" si="142"/>
        <v>1</v>
      </c>
      <c r="J4580" s="2" t="str">
        <f t="shared" si="143"/>
        <v/>
      </c>
      <c r="K4580" s="2">
        <v>2001</v>
      </c>
      <c r="L4580" s="2" t="s">
        <v>36</v>
      </c>
    </row>
    <row r="4581" spans="1:12" x14ac:dyDescent="0.2">
      <c r="A4581" s="1" t="s">
        <v>116</v>
      </c>
      <c r="B4581" s="2" t="s">
        <v>4911</v>
      </c>
      <c r="C4581" s="2" t="s">
        <v>1230</v>
      </c>
      <c r="D4581" s="2" t="s">
        <v>4912</v>
      </c>
      <c r="E4581" s="2" t="s">
        <v>4810</v>
      </c>
      <c r="F4581" s="2">
        <v>71.7</v>
      </c>
      <c r="G4581" s="2">
        <v>28.3</v>
      </c>
      <c r="H4581" s="2" t="s">
        <v>19</v>
      </c>
      <c r="I4581" s="2">
        <f t="shared" si="142"/>
        <v>1</v>
      </c>
      <c r="J4581" s="2" t="str">
        <f t="shared" si="143"/>
        <v/>
      </c>
      <c r="K4581" s="2">
        <v>1996</v>
      </c>
      <c r="L4581" s="2" t="s">
        <v>21</v>
      </c>
    </row>
    <row r="4582" spans="1:12" x14ac:dyDescent="0.2">
      <c r="A4582" s="1" t="s">
        <v>363</v>
      </c>
      <c r="B4582" s="2" t="s">
        <v>403</v>
      </c>
      <c r="C4582" s="2" t="s">
        <v>15</v>
      </c>
      <c r="D4582" s="2" t="s">
        <v>404</v>
      </c>
      <c r="E4582" s="2" t="s">
        <v>395</v>
      </c>
      <c r="F4582" s="2">
        <v>71.7</v>
      </c>
      <c r="G4582" s="2">
        <v>28.3</v>
      </c>
      <c r="H4582" s="2" t="s">
        <v>19</v>
      </c>
      <c r="I4582" s="2">
        <f t="shared" si="142"/>
        <v>1</v>
      </c>
      <c r="J4582" s="2" t="str">
        <f t="shared" si="143"/>
        <v/>
      </c>
      <c r="K4582" s="2">
        <v>2014</v>
      </c>
      <c r="L4582" s="2" t="s">
        <v>21</v>
      </c>
    </row>
    <row r="4583" spans="1:12" x14ac:dyDescent="0.2">
      <c r="A4583" s="1" t="s">
        <v>217</v>
      </c>
      <c r="B4583" s="2" t="s">
        <v>217</v>
      </c>
      <c r="C4583" s="2" t="s">
        <v>15</v>
      </c>
      <c r="D4583" s="2" t="s">
        <v>734</v>
      </c>
      <c r="E4583" s="2" t="s">
        <v>395</v>
      </c>
      <c r="F4583" s="2">
        <v>71.7</v>
      </c>
      <c r="G4583" s="2">
        <v>28.3</v>
      </c>
      <c r="H4583" s="2" t="s">
        <v>19</v>
      </c>
      <c r="I4583" s="2">
        <f t="shared" si="142"/>
        <v>1</v>
      </c>
      <c r="J4583" s="2" t="str">
        <f t="shared" si="143"/>
        <v/>
      </c>
      <c r="K4583" s="2">
        <v>2010</v>
      </c>
      <c r="L4583" s="2" t="s">
        <v>21</v>
      </c>
    </row>
    <row r="4584" spans="1:12" x14ac:dyDescent="0.2">
      <c r="A4584" s="1" t="s">
        <v>69</v>
      </c>
      <c r="B4584" s="2" t="s">
        <v>5768</v>
      </c>
      <c r="C4584" s="2" t="s">
        <v>24</v>
      </c>
      <c r="D4584" s="4">
        <v>19720000</v>
      </c>
      <c r="E4584" s="2" t="s">
        <v>5690</v>
      </c>
      <c r="F4584" s="2">
        <v>71.7</v>
      </c>
      <c r="G4584" s="2">
        <v>28.3</v>
      </c>
      <c r="H4584" s="2" t="s">
        <v>19</v>
      </c>
      <c r="I4584" s="2">
        <f t="shared" si="142"/>
        <v>1</v>
      </c>
      <c r="J4584" s="2" t="str">
        <f t="shared" si="143"/>
        <v/>
      </c>
      <c r="K4584" s="2">
        <v>2004</v>
      </c>
      <c r="L4584" s="2" t="s">
        <v>21</v>
      </c>
    </row>
    <row r="4585" spans="1:12" x14ac:dyDescent="0.2">
      <c r="A4585" s="1" t="s">
        <v>52</v>
      </c>
      <c r="B4585" s="2" t="s">
        <v>742</v>
      </c>
      <c r="C4585" s="2" t="s">
        <v>24</v>
      </c>
      <c r="D4585" s="4">
        <v>159000000</v>
      </c>
      <c r="E4585" s="2" t="s">
        <v>4917</v>
      </c>
      <c r="F4585" s="2">
        <v>71.7</v>
      </c>
      <c r="G4585" s="2">
        <v>28.3</v>
      </c>
      <c r="H4585" s="2" t="s">
        <v>19</v>
      </c>
      <c r="I4585" s="2">
        <f t="shared" si="142"/>
        <v>1</v>
      </c>
      <c r="J4585" s="2" t="str">
        <f t="shared" si="143"/>
        <v/>
      </c>
      <c r="K4585" s="2">
        <v>2002</v>
      </c>
      <c r="L4585" s="2" t="s">
        <v>49</v>
      </c>
    </row>
    <row r="4586" spans="1:12" x14ac:dyDescent="0.2">
      <c r="A4586" s="1" t="s">
        <v>180</v>
      </c>
      <c r="B4586" s="2" t="s">
        <v>1220</v>
      </c>
      <c r="C4586" s="2" t="s">
        <v>15</v>
      </c>
      <c r="D4586" s="2" t="s">
        <v>1150</v>
      </c>
      <c r="E4586" s="2" t="s">
        <v>395</v>
      </c>
      <c r="F4586" s="2">
        <v>71.7</v>
      </c>
      <c r="G4586" s="2">
        <v>28.3</v>
      </c>
      <c r="H4586" s="2" t="s">
        <v>19</v>
      </c>
      <c r="I4586" s="2">
        <f t="shared" si="142"/>
        <v>1</v>
      </c>
      <c r="J4586" s="2" t="str">
        <f t="shared" si="143"/>
        <v/>
      </c>
      <c r="K4586" s="2">
        <v>2002</v>
      </c>
      <c r="L4586" s="2" t="s">
        <v>49</v>
      </c>
    </row>
    <row r="4587" spans="1:12" x14ac:dyDescent="0.2">
      <c r="A4587" s="1" t="s">
        <v>308</v>
      </c>
      <c r="B4587" s="2" t="s">
        <v>4766</v>
      </c>
      <c r="C4587" s="2" t="s">
        <v>24</v>
      </c>
      <c r="D4587" s="4">
        <v>2500000</v>
      </c>
      <c r="E4587" s="2" t="s">
        <v>3438</v>
      </c>
      <c r="F4587" s="2">
        <v>71.7</v>
      </c>
      <c r="G4587" s="2">
        <v>28.3</v>
      </c>
      <c r="H4587" s="2" t="s">
        <v>19</v>
      </c>
      <c r="I4587" s="2">
        <f t="shared" si="142"/>
        <v>1</v>
      </c>
      <c r="J4587" s="2" t="str">
        <f t="shared" si="143"/>
        <v/>
      </c>
      <c r="K4587" s="2">
        <v>1998</v>
      </c>
      <c r="L4587" s="2" t="s">
        <v>49</v>
      </c>
    </row>
    <row r="4588" spans="1:12" x14ac:dyDescent="0.2">
      <c r="A4588" s="1" t="s">
        <v>111</v>
      </c>
      <c r="B4588" s="2" t="s">
        <v>414</v>
      </c>
      <c r="C4588" s="2" t="s">
        <v>15</v>
      </c>
      <c r="D4588" s="2" t="s">
        <v>828</v>
      </c>
      <c r="E4588" s="2" t="s">
        <v>395</v>
      </c>
      <c r="F4588" s="2">
        <v>71.7</v>
      </c>
      <c r="G4588" s="2">
        <v>28.3</v>
      </c>
      <c r="H4588" s="2" t="s">
        <v>19</v>
      </c>
      <c r="I4588" s="2">
        <f t="shared" si="142"/>
        <v>1</v>
      </c>
      <c r="J4588" s="2" t="str">
        <f t="shared" si="143"/>
        <v/>
      </c>
      <c r="K4588" s="2">
        <v>2008</v>
      </c>
      <c r="L4588" s="2" t="s">
        <v>21</v>
      </c>
    </row>
    <row r="4589" spans="1:12" x14ac:dyDescent="0.2">
      <c r="A4589" s="1" t="s">
        <v>296</v>
      </c>
      <c r="B4589" s="2" t="s">
        <v>3917</v>
      </c>
      <c r="C4589" s="2" t="s">
        <v>24</v>
      </c>
      <c r="D4589" s="4">
        <v>49000000</v>
      </c>
      <c r="E4589" s="2" t="s">
        <v>3438</v>
      </c>
      <c r="F4589" s="2">
        <v>71.73</v>
      </c>
      <c r="G4589" s="2">
        <v>28.27</v>
      </c>
      <c r="H4589" s="2" t="s">
        <v>19</v>
      </c>
      <c r="I4589" s="2">
        <f t="shared" si="142"/>
        <v>1</v>
      </c>
      <c r="J4589" s="2" t="str">
        <f t="shared" si="143"/>
        <v/>
      </c>
      <c r="K4589" s="2">
        <v>2016</v>
      </c>
      <c r="L4589" s="2" t="s">
        <v>21</v>
      </c>
    </row>
    <row r="4590" spans="1:12" x14ac:dyDescent="0.2">
      <c r="A4590" s="1" t="s">
        <v>52</v>
      </c>
      <c r="B4590" s="2" t="s">
        <v>793</v>
      </c>
      <c r="C4590" s="2" t="s">
        <v>15</v>
      </c>
      <c r="D4590" s="2" t="s">
        <v>1644</v>
      </c>
      <c r="E4590" s="2" t="s">
        <v>1625</v>
      </c>
      <c r="F4590" s="2">
        <v>71.739999999999995</v>
      </c>
      <c r="G4590" s="2">
        <v>28.26</v>
      </c>
      <c r="H4590" s="2" t="s">
        <v>19</v>
      </c>
      <c r="I4590" s="2">
        <f t="shared" si="142"/>
        <v>1</v>
      </c>
      <c r="J4590" s="2" t="str">
        <f t="shared" si="143"/>
        <v/>
      </c>
      <c r="K4590" s="2">
        <v>2016</v>
      </c>
      <c r="L4590" s="2" t="s">
        <v>21</v>
      </c>
    </row>
    <row r="4591" spans="1:12" x14ac:dyDescent="0.2">
      <c r="A4591" s="1" t="s">
        <v>66</v>
      </c>
      <c r="B4591" s="2" t="s">
        <v>3047</v>
      </c>
      <c r="C4591" s="2" t="s">
        <v>15</v>
      </c>
      <c r="D4591" s="2" t="s">
        <v>3831</v>
      </c>
      <c r="E4591" s="2" t="s">
        <v>3438</v>
      </c>
      <c r="F4591" s="2">
        <v>71.75</v>
      </c>
      <c r="G4591" s="2">
        <v>28.25</v>
      </c>
      <c r="H4591" s="2" t="s">
        <v>19</v>
      </c>
      <c r="I4591" s="2">
        <f t="shared" si="142"/>
        <v>1</v>
      </c>
      <c r="J4591" s="2" t="str">
        <f t="shared" si="143"/>
        <v/>
      </c>
      <c r="K4591" s="2">
        <v>2017</v>
      </c>
      <c r="L4591" s="2" t="s">
        <v>36</v>
      </c>
    </row>
    <row r="4592" spans="1:12" x14ac:dyDescent="0.2">
      <c r="A4592" s="1" t="s">
        <v>242</v>
      </c>
      <c r="B4592" s="2" t="s">
        <v>482</v>
      </c>
      <c r="C4592" s="2" t="s">
        <v>15</v>
      </c>
      <c r="D4592" s="2" t="s">
        <v>2269</v>
      </c>
      <c r="E4592" s="2" t="s">
        <v>2175</v>
      </c>
      <c r="F4592" s="2">
        <v>71.77</v>
      </c>
      <c r="G4592" s="2">
        <v>28.23</v>
      </c>
      <c r="H4592" s="2" t="s">
        <v>19</v>
      </c>
      <c r="I4592" s="2">
        <f t="shared" si="142"/>
        <v>1</v>
      </c>
      <c r="J4592" s="2" t="str">
        <f t="shared" si="143"/>
        <v/>
      </c>
      <c r="K4592" s="2">
        <v>2020</v>
      </c>
      <c r="L4592" s="2" t="s">
        <v>21</v>
      </c>
    </row>
    <row r="4593" spans="1:12" x14ac:dyDescent="0.2">
      <c r="A4593" s="1" t="s">
        <v>13</v>
      </c>
      <c r="B4593" s="2" t="s">
        <v>997</v>
      </c>
      <c r="C4593" s="2" t="s">
        <v>15</v>
      </c>
      <c r="D4593" s="2" t="s">
        <v>2946</v>
      </c>
      <c r="E4593" s="2" t="s">
        <v>2175</v>
      </c>
      <c r="F4593" s="2">
        <v>71.790000000000006</v>
      </c>
      <c r="G4593" s="2">
        <v>28.21</v>
      </c>
      <c r="H4593" s="2" t="s">
        <v>19</v>
      </c>
      <c r="I4593" s="2">
        <f t="shared" si="142"/>
        <v>1</v>
      </c>
      <c r="J4593" s="2" t="str">
        <f t="shared" si="143"/>
        <v/>
      </c>
      <c r="K4593" s="2">
        <v>2015</v>
      </c>
      <c r="L4593" s="2" t="s">
        <v>36</v>
      </c>
    </row>
    <row r="4594" spans="1:12" x14ac:dyDescent="0.2">
      <c r="A4594" s="1" t="s">
        <v>205</v>
      </c>
      <c r="B4594" s="2" t="s">
        <v>1581</v>
      </c>
      <c r="C4594" s="2" t="s">
        <v>24</v>
      </c>
      <c r="D4594" s="4">
        <v>300000000</v>
      </c>
      <c r="E4594" s="2" t="s">
        <v>3438</v>
      </c>
      <c r="F4594" s="2">
        <v>71.8</v>
      </c>
      <c r="G4594" s="2">
        <v>28.2</v>
      </c>
      <c r="H4594" s="2" t="s">
        <v>19</v>
      </c>
      <c r="I4594" s="2">
        <f t="shared" si="142"/>
        <v>1</v>
      </c>
      <c r="J4594" s="2" t="str">
        <f t="shared" si="143"/>
        <v/>
      </c>
      <c r="K4594" s="2">
        <v>2002</v>
      </c>
      <c r="L4594" s="2" t="s">
        <v>49</v>
      </c>
    </row>
    <row r="4595" spans="1:12" x14ac:dyDescent="0.2">
      <c r="A4595" s="1" t="s">
        <v>66</v>
      </c>
      <c r="B4595" s="2" t="s">
        <v>4945</v>
      </c>
      <c r="C4595" s="2" t="s">
        <v>15</v>
      </c>
      <c r="D4595" s="2" t="s">
        <v>4946</v>
      </c>
      <c r="E4595" s="2" t="s">
        <v>4917</v>
      </c>
      <c r="F4595" s="2">
        <v>71.8</v>
      </c>
      <c r="G4595" s="2">
        <v>28.2</v>
      </c>
      <c r="H4595" s="2" t="s">
        <v>19</v>
      </c>
      <c r="I4595" s="2">
        <f t="shared" si="142"/>
        <v>1</v>
      </c>
      <c r="J4595" s="2" t="str">
        <f t="shared" si="143"/>
        <v/>
      </c>
      <c r="K4595" s="2">
        <v>2002</v>
      </c>
      <c r="L4595" s="2" t="s">
        <v>49</v>
      </c>
    </row>
    <row r="4596" spans="1:12" x14ac:dyDescent="0.2">
      <c r="A4596" s="1" t="s">
        <v>137</v>
      </c>
      <c r="B4596" s="2" t="s">
        <v>138</v>
      </c>
      <c r="C4596" s="2" t="s">
        <v>15</v>
      </c>
      <c r="D4596" s="2" t="s">
        <v>1511</v>
      </c>
      <c r="E4596" s="2" t="s">
        <v>1474</v>
      </c>
      <c r="F4596" s="2">
        <v>71.8</v>
      </c>
      <c r="G4596" s="2">
        <v>28.2</v>
      </c>
      <c r="H4596" s="2" t="s">
        <v>19</v>
      </c>
      <c r="I4596" s="2">
        <f t="shared" si="142"/>
        <v>1</v>
      </c>
      <c r="J4596" s="2" t="str">
        <f t="shared" si="143"/>
        <v/>
      </c>
      <c r="K4596" s="2">
        <v>2008</v>
      </c>
      <c r="L4596" s="2" t="s">
        <v>49</v>
      </c>
    </row>
    <row r="4597" spans="1:12" x14ac:dyDescent="0.2">
      <c r="A4597" s="1" t="s">
        <v>22</v>
      </c>
      <c r="B4597" s="2" t="s">
        <v>3544</v>
      </c>
      <c r="C4597" s="2" t="s">
        <v>15</v>
      </c>
      <c r="D4597" s="2" t="s">
        <v>4605</v>
      </c>
      <c r="E4597" s="2" t="s">
        <v>3438</v>
      </c>
      <c r="F4597" s="2">
        <v>71.8</v>
      </c>
      <c r="G4597" s="2">
        <v>28.2</v>
      </c>
      <c r="H4597" s="2" t="s">
        <v>19</v>
      </c>
      <c r="I4597" s="2">
        <f t="shared" si="142"/>
        <v>1</v>
      </c>
      <c r="J4597" s="2" t="str">
        <f t="shared" si="143"/>
        <v/>
      </c>
      <c r="K4597" s="2">
        <v>2004</v>
      </c>
      <c r="L4597" s="2" t="s">
        <v>49</v>
      </c>
    </row>
    <row r="4598" spans="1:12" x14ac:dyDescent="0.2">
      <c r="A4598" s="1" t="s">
        <v>22</v>
      </c>
      <c r="B4598" s="2" t="s">
        <v>4699</v>
      </c>
      <c r="C4598" s="2" t="s">
        <v>24</v>
      </c>
      <c r="D4598" s="4">
        <v>340000</v>
      </c>
      <c r="E4598" s="2" t="s">
        <v>3438</v>
      </c>
      <c r="F4598" s="2">
        <v>71.8</v>
      </c>
      <c r="G4598" s="2">
        <v>28.2</v>
      </c>
      <c r="H4598" s="2" t="s">
        <v>19</v>
      </c>
      <c r="I4598" s="2">
        <f t="shared" si="142"/>
        <v>1</v>
      </c>
      <c r="J4598" s="2" t="str">
        <f t="shared" si="143"/>
        <v/>
      </c>
      <c r="K4598" s="2">
        <v>2002</v>
      </c>
      <c r="L4598" s="2" t="s">
        <v>21</v>
      </c>
    </row>
    <row r="4599" spans="1:12" x14ac:dyDescent="0.2">
      <c r="A4599" s="1" t="s">
        <v>22</v>
      </c>
      <c r="B4599" s="2" t="s">
        <v>3578</v>
      </c>
      <c r="C4599" s="2" t="s">
        <v>24</v>
      </c>
      <c r="D4599" s="4">
        <v>16000000</v>
      </c>
      <c r="E4599" s="2" t="s">
        <v>3438</v>
      </c>
      <c r="F4599" s="2">
        <v>71.8</v>
      </c>
      <c r="G4599" s="2">
        <v>28.2</v>
      </c>
      <c r="H4599" s="2" t="s">
        <v>19</v>
      </c>
      <c r="I4599" s="2">
        <f t="shared" si="142"/>
        <v>1</v>
      </c>
      <c r="J4599" s="2" t="str">
        <f t="shared" si="143"/>
        <v/>
      </c>
      <c r="K4599" s="2">
        <v>1998</v>
      </c>
      <c r="L4599" s="2" t="s">
        <v>21</v>
      </c>
    </row>
    <row r="4600" spans="1:12" x14ac:dyDescent="0.2">
      <c r="A4600" s="1" t="s">
        <v>22</v>
      </c>
      <c r="B4600" s="2" t="s">
        <v>5754</v>
      </c>
      <c r="C4600" s="2" t="s">
        <v>24</v>
      </c>
      <c r="D4600" s="4">
        <v>60000000</v>
      </c>
      <c r="E4600" s="2" t="s">
        <v>5690</v>
      </c>
      <c r="F4600" s="2">
        <v>71.900000000000006</v>
      </c>
      <c r="G4600" s="2">
        <v>28.2</v>
      </c>
      <c r="H4600" s="2" t="s">
        <v>19</v>
      </c>
      <c r="I4600" s="2">
        <f t="shared" si="142"/>
        <v>1</v>
      </c>
      <c r="J4600" s="2" t="str">
        <f t="shared" si="143"/>
        <v/>
      </c>
      <c r="K4600" s="2">
        <v>2008</v>
      </c>
      <c r="L4600" s="2" t="s">
        <v>21</v>
      </c>
    </row>
    <row r="4601" spans="1:12" x14ac:dyDescent="0.2">
      <c r="A4601" s="1" t="s">
        <v>217</v>
      </c>
      <c r="B4601" s="2" t="s">
        <v>217</v>
      </c>
      <c r="C4601" s="2" t="s">
        <v>1230</v>
      </c>
      <c r="D4601" s="2" t="s">
        <v>2080</v>
      </c>
      <c r="E4601" s="2" t="s">
        <v>1978</v>
      </c>
      <c r="F4601" s="2">
        <v>71.8</v>
      </c>
      <c r="G4601" s="2">
        <v>28.2</v>
      </c>
      <c r="H4601" s="2" t="s">
        <v>19</v>
      </c>
      <c r="I4601" s="2">
        <f t="shared" si="142"/>
        <v>1</v>
      </c>
      <c r="J4601" s="2" t="str">
        <f t="shared" si="143"/>
        <v/>
      </c>
      <c r="K4601" s="2">
        <v>1996</v>
      </c>
      <c r="L4601" s="2" t="s">
        <v>21</v>
      </c>
    </row>
    <row r="4602" spans="1:12" x14ac:dyDescent="0.2">
      <c r="A4602" s="1" t="s">
        <v>223</v>
      </c>
      <c r="B4602" s="2" t="s">
        <v>4079</v>
      </c>
      <c r="C4602" s="2" t="s">
        <v>24</v>
      </c>
      <c r="D4602" s="4">
        <v>177000000</v>
      </c>
      <c r="E4602" s="2" t="s">
        <v>3438</v>
      </c>
      <c r="F4602" s="2">
        <v>71.8</v>
      </c>
      <c r="G4602" s="2">
        <v>28.2</v>
      </c>
      <c r="H4602" s="2" t="s">
        <v>19</v>
      </c>
      <c r="I4602" s="2">
        <f t="shared" si="142"/>
        <v>1</v>
      </c>
      <c r="J4602" s="2" t="str">
        <f t="shared" si="143"/>
        <v/>
      </c>
      <c r="K4602" s="2">
        <v>2014</v>
      </c>
      <c r="L4602" s="2" t="s">
        <v>21</v>
      </c>
    </row>
    <row r="4603" spans="1:12" x14ac:dyDescent="0.2">
      <c r="A4603" s="1" t="s">
        <v>91</v>
      </c>
      <c r="B4603" s="2" t="s">
        <v>3802</v>
      </c>
      <c r="C4603" s="2" t="s">
        <v>15</v>
      </c>
      <c r="D4603" s="2" t="s">
        <v>4409</v>
      </c>
      <c r="E4603" s="2" t="s">
        <v>3438</v>
      </c>
      <c r="F4603" s="2">
        <v>71.8</v>
      </c>
      <c r="G4603" s="2">
        <v>28.2</v>
      </c>
      <c r="H4603" s="2" t="s">
        <v>19</v>
      </c>
      <c r="I4603" s="2">
        <f t="shared" si="142"/>
        <v>1</v>
      </c>
      <c r="J4603" s="2" t="str">
        <f t="shared" si="143"/>
        <v/>
      </c>
      <c r="K4603" s="2">
        <v>2008</v>
      </c>
      <c r="L4603" s="2" t="s">
        <v>21</v>
      </c>
    </row>
    <row r="4604" spans="1:12" x14ac:dyDescent="0.2">
      <c r="A4604" s="1" t="s">
        <v>1037</v>
      </c>
      <c r="B4604" s="2" t="s">
        <v>4959</v>
      </c>
      <c r="C4604" s="2" t="s">
        <v>24</v>
      </c>
      <c r="D4604" s="4">
        <v>2300000</v>
      </c>
      <c r="E4604" s="2" t="s">
        <v>4917</v>
      </c>
      <c r="F4604" s="2">
        <v>71.8</v>
      </c>
      <c r="G4604" s="2">
        <v>28.2</v>
      </c>
      <c r="H4604" s="2" t="s">
        <v>19</v>
      </c>
      <c r="I4604" s="2">
        <f t="shared" si="142"/>
        <v>1</v>
      </c>
      <c r="J4604" s="2" t="str">
        <f t="shared" si="143"/>
        <v/>
      </c>
      <c r="K4604" s="2">
        <v>1998</v>
      </c>
      <c r="L4604" s="2" t="s">
        <v>49</v>
      </c>
    </row>
    <row r="4605" spans="1:12" x14ac:dyDescent="0.2">
      <c r="A4605" s="1" t="s">
        <v>108</v>
      </c>
      <c r="B4605" s="2" t="s">
        <v>573</v>
      </c>
      <c r="C4605" s="2" t="s">
        <v>15</v>
      </c>
      <c r="D4605" s="2" t="s">
        <v>5467</v>
      </c>
      <c r="E4605" s="2" t="s">
        <v>4991</v>
      </c>
      <c r="F4605" s="2">
        <v>71.8</v>
      </c>
      <c r="G4605" s="2">
        <v>28.2</v>
      </c>
      <c r="H4605" s="2" t="s">
        <v>19</v>
      </c>
      <c r="I4605" s="2">
        <f t="shared" si="142"/>
        <v>1</v>
      </c>
      <c r="J4605" s="2" t="str">
        <f t="shared" si="143"/>
        <v/>
      </c>
      <c r="K4605" s="2">
        <v>2004</v>
      </c>
      <c r="L4605" s="2" t="s">
        <v>21</v>
      </c>
    </row>
    <row r="4606" spans="1:12" x14ac:dyDescent="0.2">
      <c r="A4606" s="1" t="s">
        <v>45</v>
      </c>
      <c r="B4606" s="2" t="s">
        <v>553</v>
      </c>
      <c r="C4606" s="2" t="s">
        <v>15</v>
      </c>
      <c r="D4606" s="2" t="s">
        <v>1369</v>
      </c>
      <c r="E4606" s="2" t="s">
        <v>395</v>
      </c>
      <c r="F4606" s="2">
        <v>71.8</v>
      </c>
      <c r="G4606" s="2">
        <v>28.2</v>
      </c>
      <c r="H4606" s="2" t="s">
        <v>19</v>
      </c>
      <c r="I4606" s="2">
        <f t="shared" si="142"/>
        <v>1</v>
      </c>
      <c r="J4606" s="2" t="str">
        <f t="shared" si="143"/>
        <v/>
      </c>
      <c r="K4606" s="2">
        <v>1998</v>
      </c>
      <c r="L4606" s="2" t="s">
        <v>49</v>
      </c>
    </row>
    <row r="4607" spans="1:12" x14ac:dyDescent="0.2">
      <c r="A4607" s="1" t="s">
        <v>339</v>
      </c>
      <c r="B4607" s="2" t="s">
        <v>5180</v>
      </c>
      <c r="C4607" s="2" t="s">
        <v>15</v>
      </c>
      <c r="D4607" s="2" t="s">
        <v>5181</v>
      </c>
      <c r="E4607" s="2" t="s">
        <v>4991</v>
      </c>
      <c r="F4607" s="2">
        <v>71.81</v>
      </c>
      <c r="G4607" s="2">
        <v>28.19</v>
      </c>
      <c r="H4607" s="2" t="s">
        <v>19</v>
      </c>
      <c r="I4607" s="2">
        <f t="shared" si="142"/>
        <v>1</v>
      </c>
      <c r="J4607" s="2" t="str">
        <f t="shared" si="143"/>
        <v/>
      </c>
      <c r="K4607" s="2">
        <v>2018</v>
      </c>
      <c r="L4607" s="2" t="s">
        <v>49</v>
      </c>
    </row>
    <row r="4608" spans="1:12" x14ac:dyDescent="0.2">
      <c r="A4608" s="1" t="s">
        <v>177</v>
      </c>
      <c r="B4608" s="2" t="s">
        <v>635</v>
      </c>
      <c r="C4608" s="2" t="s">
        <v>15</v>
      </c>
      <c r="D4608" s="2" t="s">
        <v>2319</v>
      </c>
      <c r="E4608" s="2" t="s">
        <v>2175</v>
      </c>
      <c r="F4608" s="2">
        <v>71.83</v>
      </c>
      <c r="G4608" s="2">
        <v>28.17</v>
      </c>
      <c r="H4608" s="2" t="s">
        <v>19</v>
      </c>
      <c r="I4608" s="2">
        <f t="shared" si="142"/>
        <v>1</v>
      </c>
      <c r="J4608" s="2" t="str">
        <f t="shared" si="143"/>
        <v/>
      </c>
      <c r="K4608" s="2">
        <v>2020</v>
      </c>
      <c r="L4608" s="2" t="s">
        <v>21</v>
      </c>
    </row>
    <row r="4609" spans="1:12" x14ac:dyDescent="0.2">
      <c r="A4609" s="1" t="s">
        <v>108</v>
      </c>
      <c r="B4609" s="2" t="s">
        <v>465</v>
      </c>
      <c r="C4609" s="2" t="s">
        <v>15</v>
      </c>
      <c r="D4609" s="2" t="s">
        <v>2252</v>
      </c>
      <c r="E4609" s="2" t="s">
        <v>2175</v>
      </c>
      <c r="F4609" s="2">
        <v>71.84</v>
      </c>
      <c r="G4609" s="2">
        <v>28.16</v>
      </c>
      <c r="H4609" s="2" t="s">
        <v>19</v>
      </c>
      <c r="I4609" s="2">
        <f t="shared" si="142"/>
        <v>1</v>
      </c>
      <c r="J4609" s="2" t="str">
        <f t="shared" si="143"/>
        <v/>
      </c>
      <c r="K4609" s="2">
        <v>2020</v>
      </c>
      <c r="L4609" s="2" t="s">
        <v>21</v>
      </c>
    </row>
    <row r="4610" spans="1:12" x14ac:dyDescent="0.2">
      <c r="A4610" s="1" t="s">
        <v>111</v>
      </c>
      <c r="B4610" s="2" t="s">
        <v>1122</v>
      </c>
      <c r="C4610" s="2" t="s">
        <v>15</v>
      </c>
      <c r="D4610" s="2" t="s">
        <v>2629</v>
      </c>
      <c r="E4610" s="2" t="s">
        <v>2175</v>
      </c>
      <c r="F4610" s="2">
        <v>71.84</v>
      </c>
      <c r="G4610" s="2">
        <v>28.16</v>
      </c>
      <c r="H4610" s="2" t="s">
        <v>19</v>
      </c>
      <c r="I4610" s="2">
        <f t="shared" ref="I4610:I4673" si="144" xml:space="preserve"> IF(H4610="Pass", 1, "")</f>
        <v>1</v>
      </c>
      <c r="J4610" s="2" t="str">
        <f t="shared" ref="J4610:J4673" si="145" xml:space="preserve"> IF(H4610="Fail", 1, "")</f>
        <v/>
      </c>
      <c r="K4610" s="2">
        <v>2018</v>
      </c>
      <c r="L4610" s="2" t="s">
        <v>21</v>
      </c>
    </row>
    <row r="4611" spans="1:12" x14ac:dyDescent="0.2">
      <c r="A4611" s="1" t="s">
        <v>111</v>
      </c>
      <c r="B4611" s="2" t="s">
        <v>1018</v>
      </c>
      <c r="C4611" s="2" t="s">
        <v>15</v>
      </c>
      <c r="D4611" s="2" t="s">
        <v>2239</v>
      </c>
      <c r="E4611" s="2" t="s">
        <v>2175</v>
      </c>
      <c r="F4611" s="2">
        <v>71.849999999999994</v>
      </c>
      <c r="G4611" s="2">
        <v>28.15</v>
      </c>
      <c r="H4611" s="2" t="s">
        <v>19</v>
      </c>
      <c r="I4611" s="2">
        <f t="shared" si="144"/>
        <v>1</v>
      </c>
      <c r="J4611" s="2" t="str">
        <f t="shared" si="145"/>
        <v/>
      </c>
      <c r="K4611" s="2">
        <v>2020</v>
      </c>
      <c r="L4611" s="2" t="s">
        <v>21</v>
      </c>
    </row>
    <row r="4612" spans="1:12" x14ac:dyDescent="0.2">
      <c r="A4612" s="1" t="s">
        <v>13</v>
      </c>
      <c r="B4612" s="2" t="s">
        <v>746</v>
      </c>
      <c r="C4612" s="2" t="s">
        <v>15</v>
      </c>
      <c r="D4612" s="2" t="s">
        <v>2251</v>
      </c>
      <c r="E4612" s="2" t="s">
        <v>2175</v>
      </c>
      <c r="F4612" s="2">
        <v>71.88</v>
      </c>
      <c r="G4612" s="2">
        <v>28.12</v>
      </c>
      <c r="H4612" s="2" t="s">
        <v>19</v>
      </c>
      <c r="I4612" s="2">
        <f t="shared" si="144"/>
        <v>1</v>
      </c>
      <c r="J4612" s="2" t="str">
        <f t="shared" si="145"/>
        <v/>
      </c>
      <c r="K4612" s="2">
        <v>2020</v>
      </c>
      <c r="L4612" s="2" t="s">
        <v>21</v>
      </c>
    </row>
    <row r="4613" spans="1:12" x14ac:dyDescent="0.2">
      <c r="A4613" s="1" t="s">
        <v>374</v>
      </c>
      <c r="B4613" s="2" t="s">
        <v>2018</v>
      </c>
      <c r="C4613" s="2" t="s">
        <v>15</v>
      </c>
      <c r="D4613" s="2" t="s">
        <v>2019</v>
      </c>
      <c r="E4613" s="2" t="s">
        <v>1978</v>
      </c>
      <c r="F4613" s="2">
        <v>71.88</v>
      </c>
      <c r="G4613" s="2">
        <v>28.12</v>
      </c>
      <c r="H4613" s="2" t="s">
        <v>19</v>
      </c>
      <c r="I4613" s="2">
        <f t="shared" si="144"/>
        <v>1</v>
      </c>
      <c r="J4613" s="2" t="str">
        <f t="shared" si="145"/>
        <v/>
      </c>
      <c r="K4613" s="2">
        <v>2016</v>
      </c>
      <c r="L4613" s="2" t="s">
        <v>21</v>
      </c>
    </row>
    <row r="4614" spans="1:12" x14ac:dyDescent="0.2">
      <c r="A4614" s="1" t="s">
        <v>363</v>
      </c>
      <c r="B4614" s="2" t="s">
        <v>712</v>
      </c>
      <c r="C4614" s="2" t="s">
        <v>15</v>
      </c>
      <c r="D4614" s="2" t="s">
        <v>2780</v>
      </c>
      <c r="E4614" s="2" t="s">
        <v>2175</v>
      </c>
      <c r="F4614" s="2">
        <v>71.89</v>
      </c>
      <c r="G4614" s="2">
        <v>28.11</v>
      </c>
      <c r="H4614" s="2" t="s">
        <v>19</v>
      </c>
      <c r="I4614" s="2">
        <f t="shared" si="144"/>
        <v>1</v>
      </c>
      <c r="J4614" s="2" t="str">
        <f t="shared" si="145"/>
        <v/>
      </c>
      <c r="K4614" s="2">
        <v>2016</v>
      </c>
      <c r="L4614" s="2" t="s">
        <v>21</v>
      </c>
    </row>
    <row r="4615" spans="1:12" x14ac:dyDescent="0.2">
      <c r="A4615" s="1" t="s">
        <v>79</v>
      </c>
      <c r="B4615" s="2" t="s">
        <v>1879</v>
      </c>
      <c r="C4615" s="2" t="s">
        <v>15</v>
      </c>
      <c r="D4615" s="2" t="s">
        <v>2296</v>
      </c>
      <c r="E4615" s="2" t="s">
        <v>2175</v>
      </c>
      <c r="F4615" s="2">
        <v>71.89</v>
      </c>
      <c r="G4615" s="2">
        <v>28.11</v>
      </c>
      <c r="H4615" s="2" t="s">
        <v>19</v>
      </c>
      <c r="I4615" s="2">
        <f t="shared" si="144"/>
        <v>1</v>
      </c>
      <c r="J4615" s="2" t="str">
        <f t="shared" si="145"/>
        <v/>
      </c>
      <c r="K4615" s="2">
        <v>2020</v>
      </c>
      <c r="L4615" s="2" t="s">
        <v>21</v>
      </c>
    </row>
    <row r="4616" spans="1:12" x14ac:dyDescent="0.2">
      <c r="A4616" s="1" t="s">
        <v>242</v>
      </c>
      <c r="B4616" s="2" t="s">
        <v>2168</v>
      </c>
      <c r="C4616" s="2" t="s">
        <v>24</v>
      </c>
      <c r="D4616" s="4">
        <v>63000000</v>
      </c>
      <c r="E4616" s="2" t="s">
        <v>3438</v>
      </c>
      <c r="F4616" s="2">
        <v>71.900000000000006</v>
      </c>
      <c r="G4616" s="2">
        <v>28.1</v>
      </c>
      <c r="H4616" s="2" t="s">
        <v>19</v>
      </c>
      <c r="I4616" s="2">
        <f t="shared" si="144"/>
        <v>1</v>
      </c>
      <c r="J4616" s="2" t="str">
        <f t="shared" si="145"/>
        <v/>
      </c>
      <c r="K4616" s="2">
        <v>2004</v>
      </c>
      <c r="L4616" s="2" t="s">
        <v>49</v>
      </c>
    </row>
    <row r="4617" spans="1:12" x14ac:dyDescent="0.2">
      <c r="A4617" s="1" t="s">
        <v>280</v>
      </c>
      <c r="B4617" s="2" t="s">
        <v>3593</v>
      </c>
      <c r="C4617" s="2" t="s">
        <v>24</v>
      </c>
      <c r="D4617" s="4">
        <v>4500000</v>
      </c>
      <c r="E4617" s="2" t="s">
        <v>3438</v>
      </c>
      <c r="F4617" s="2">
        <v>71.900000000000006</v>
      </c>
      <c r="G4617" s="2">
        <v>28.1</v>
      </c>
      <c r="H4617" s="2" t="s">
        <v>19</v>
      </c>
      <c r="I4617" s="2">
        <f t="shared" si="144"/>
        <v>1</v>
      </c>
      <c r="J4617" s="2" t="str">
        <f t="shared" si="145"/>
        <v/>
      </c>
      <c r="K4617" s="2">
        <v>2004</v>
      </c>
      <c r="L4617" s="2" t="s">
        <v>21</v>
      </c>
    </row>
    <row r="4618" spans="1:12" x14ac:dyDescent="0.2">
      <c r="A4618" s="1" t="s">
        <v>60</v>
      </c>
      <c r="B4618" s="2" t="s">
        <v>61</v>
      </c>
      <c r="C4618" s="2" t="s">
        <v>15</v>
      </c>
      <c r="D4618" s="2" t="s">
        <v>361</v>
      </c>
      <c r="E4618" s="2" t="s">
        <v>144</v>
      </c>
      <c r="F4618" s="2">
        <v>71.900000000000006</v>
      </c>
      <c r="G4618" s="2">
        <v>28.1</v>
      </c>
      <c r="H4618" s="2" t="s">
        <v>19</v>
      </c>
      <c r="I4618" s="2">
        <f t="shared" si="144"/>
        <v>1</v>
      </c>
      <c r="J4618" s="2" t="str">
        <f t="shared" si="145"/>
        <v/>
      </c>
      <c r="K4618" s="2">
        <v>2001</v>
      </c>
      <c r="L4618" s="2" t="s">
        <v>36</v>
      </c>
    </row>
    <row r="4619" spans="1:12" x14ac:dyDescent="0.2">
      <c r="A4619" s="1" t="s">
        <v>66</v>
      </c>
      <c r="B4619" s="2" t="s">
        <v>4057</v>
      </c>
      <c r="C4619" s="2" t="s">
        <v>15</v>
      </c>
      <c r="D4619" s="2" t="s">
        <v>4430</v>
      </c>
      <c r="E4619" s="2" t="s">
        <v>3438</v>
      </c>
      <c r="F4619" s="2">
        <v>71.900000000000006</v>
      </c>
      <c r="G4619" s="2">
        <v>28.1</v>
      </c>
      <c r="H4619" s="2" t="s">
        <v>19</v>
      </c>
      <c r="I4619" s="2">
        <f t="shared" si="144"/>
        <v>1</v>
      </c>
      <c r="J4619" s="2" t="str">
        <f t="shared" si="145"/>
        <v/>
      </c>
      <c r="K4619" s="2">
        <v>2008</v>
      </c>
      <c r="L4619" s="2" t="s">
        <v>49</v>
      </c>
    </row>
    <row r="4620" spans="1:12" x14ac:dyDescent="0.2">
      <c r="A4620" s="1" t="s">
        <v>2918</v>
      </c>
      <c r="B4620" s="2" t="s">
        <v>4838</v>
      </c>
      <c r="C4620" s="2" t="s">
        <v>15</v>
      </c>
      <c r="D4620" s="2" t="s">
        <v>4839</v>
      </c>
      <c r="E4620" s="2" t="s">
        <v>4810</v>
      </c>
      <c r="F4620" s="2">
        <v>71.900000000000006</v>
      </c>
      <c r="G4620" s="2">
        <v>28.1</v>
      </c>
      <c r="H4620" s="2" t="s">
        <v>19</v>
      </c>
      <c r="I4620" s="2">
        <f t="shared" si="144"/>
        <v>1</v>
      </c>
      <c r="J4620" s="2" t="str">
        <f t="shared" si="145"/>
        <v/>
      </c>
      <c r="K4620" s="2">
        <v>2010</v>
      </c>
      <c r="L4620" s="2" t="s">
        <v>49</v>
      </c>
    </row>
    <row r="4621" spans="1:12" x14ac:dyDescent="0.2">
      <c r="A4621" s="1" t="s">
        <v>374</v>
      </c>
      <c r="B4621" s="2" t="s">
        <v>3604</v>
      </c>
      <c r="C4621" s="2" t="s">
        <v>24</v>
      </c>
      <c r="D4621" s="4">
        <v>12000000</v>
      </c>
      <c r="E4621" s="2" t="s">
        <v>3438</v>
      </c>
      <c r="F4621" s="2">
        <v>71.900000000000006</v>
      </c>
      <c r="G4621" s="2">
        <v>28.1</v>
      </c>
      <c r="H4621" s="2" t="s">
        <v>19</v>
      </c>
      <c r="I4621" s="2">
        <f t="shared" si="144"/>
        <v>1</v>
      </c>
      <c r="J4621" s="2" t="str">
        <f t="shared" si="145"/>
        <v/>
      </c>
      <c r="K4621" s="2">
        <v>1998</v>
      </c>
      <c r="L4621" s="2" t="s">
        <v>21</v>
      </c>
    </row>
    <row r="4622" spans="1:12" x14ac:dyDescent="0.2">
      <c r="A4622" s="1" t="s">
        <v>22</v>
      </c>
      <c r="B4622" s="2" t="s">
        <v>1606</v>
      </c>
      <c r="C4622" s="2" t="s">
        <v>15</v>
      </c>
      <c r="D4622" s="2" t="s">
        <v>1607</v>
      </c>
      <c r="E4622" s="2" t="s">
        <v>1601</v>
      </c>
      <c r="F4622" s="2">
        <v>71.900000000000006</v>
      </c>
      <c r="G4622" s="2">
        <v>28.1</v>
      </c>
      <c r="H4622" s="2" t="s">
        <v>19</v>
      </c>
      <c r="I4622" s="2">
        <f t="shared" si="144"/>
        <v>1</v>
      </c>
      <c r="J4622" s="2" t="str">
        <f t="shared" si="145"/>
        <v/>
      </c>
      <c r="K4622" s="2">
        <v>2008</v>
      </c>
      <c r="L4622" s="2" t="s">
        <v>21</v>
      </c>
    </row>
    <row r="4623" spans="1:12" x14ac:dyDescent="0.2">
      <c r="A4623" s="1" t="s">
        <v>22</v>
      </c>
      <c r="B4623" s="2" t="s">
        <v>1547</v>
      </c>
      <c r="C4623" s="2" t="s">
        <v>24</v>
      </c>
      <c r="D4623" s="4">
        <v>500000000</v>
      </c>
      <c r="E4623" s="2" t="s">
        <v>1978</v>
      </c>
      <c r="F4623" s="2">
        <v>71.900000000000006</v>
      </c>
      <c r="G4623" s="2">
        <v>28.1</v>
      </c>
      <c r="H4623" s="2" t="s">
        <v>19</v>
      </c>
      <c r="I4623" s="2">
        <f t="shared" si="144"/>
        <v>1</v>
      </c>
      <c r="J4623" s="2" t="str">
        <f t="shared" si="145"/>
        <v/>
      </c>
      <c r="K4623" s="2">
        <v>2008</v>
      </c>
      <c r="L4623" s="2" t="s">
        <v>21</v>
      </c>
    </row>
    <row r="4624" spans="1:12" x14ac:dyDescent="0.2">
      <c r="A4624" s="1" t="s">
        <v>22</v>
      </c>
      <c r="B4624" s="2" t="s">
        <v>2156</v>
      </c>
      <c r="C4624" s="2" t="s">
        <v>15</v>
      </c>
      <c r="D4624" s="2" t="s">
        <v>2157</v>
      </c>
      <c r="E4624" s="2" t="s">
        <v>2120</v>
      </c>
      <c r="F4624" s="2">
        <v>71.900000000000006</v>
      </c>
      <c r="G4624" s="2">
        <v>28.1</v>
      </c>
      <c r="H4624" s="2" t="s">
        <v>19</v>
      </c>
      <c r="I4624" s="2">
        <f t="shared" si="144"/>
        <v>1</v>
      </c>
      <c r="J4624" s="2" t="str">
        <f t="shared" si="145"/>
        <v/>
      </c>
      <c r="K4624" s="2">
        <v>2011</v>
      </c>
      <c r="L4624" s="2" t="s">
        <v>36</v>
      </c>
    </row>
    <row r="4625" spans="1:12" x14ac:dyDescent="0.2">
      <c r="A4625" s="1" t="s">
        <v>79</v>
      </c>
      <c r="B4625" s="2" t="s">
        <v>4105</v>
      </c>
      <c r="C4625" s="2" t="s">
        <v>24</v>
      </c>
      <c r="D4625" s="4">
        <v>10000000</v>
      </c>
      <c r="E4625" s="2" t="s">
        <v>3438</v>
      </c>
      <c r="F4625" s="2">
        <v>71.900000000000006</v>
      </c>
      <c r="G4625" s="2">
        <v>28.1</v>
      </c>
      <c r="H4625" s="2" t="s">
        <v>19</v>
      </c>
      <c r="I4625" s="2">
        <f t="shared" si="144"/>
        <v>1</v>
      </c>
      <c r="J4625" s="2" t="str">
        <f t="shared" si="145"/>
        <v/>
      </c>
      <c r="K4625" s="2">
        <v>2014</v>
      </c>
      <c r="L4625" s="2" t="s">
        <v>21</v>
      </c>
    </row>
    <row r="4626" spans="1:12" x14ac:dyDescent="0.2">
      <c r="A4626" s="1" t="s">
        <v>83</v>
      </c>
      <c r="B4626" s="2" t="s">
        <v>84</v>
      </c>
      <c r="C4626" s="2" t="s">
        <v>24</v>
      </c>
      <c r="D4626" s="4">
        <v>500000000</v>
      </c>
      <c r="E4626" s="2" t="s">
        <v>144</v>
      </c>
      <c r="F4626" s="2">
        <v>71.900000000000006</v>
      </c>
      <c r="G4626" s="2">
        <v>28.1</v>
      </c>
      <c r="H4626" s="2" t="s">
        <v>19</v>
      </c>
      <c r="I4626" s="2">
        <f t="shared" si="144"/>
        <v>1</v>
      </c>
      <c r="J4626" s="2" t="str">
        <f t="shared" si="145"/>
        <v/>
      </c>
      <c r="K4626" s="2">
        <v>2014</v>
      </c>
      <c r="L4626" s="2" t="s">
        <v>21</v>
      </c>
    </row>
    <row r="4627" spans="1:12" x14ac:dyDescent="0.2">
      <c r="A4627" s="1" t="s">
        <v>91</v>
      </c>
      <c r="B4627" s="2" t="s">
        <v>3568</v>
      </c>
      <c r="C4627" s="2" t="s">
        <v>15</v>
      </c>
      <c r="D4627" s="2" t="s">
        <v>4662</v>
      </c>
      <c r="E4627" s="2" t="s">
        <v>3438</v>
      </c>
      <c r="F4627" s="2">
        <v>71.900000000000006</v>
      </c>
      <c r="G4627" s="2">
        <v>28.1</v>
      </c>
      <c r="H4627" s="2" t="s">
        <v>19</v>
      </c>
      <c r="I4627" s="2">
        <f t="shared" si="144"/>
        <v>1</v>
      </c>
      <c r="J4627" s="2" t="str">
        <f t="shared" si="145"/>
        <v/>
      </c>
      <c r="K4627" s="2">
        <v>2003</v>
      </c>
      <c r="L4627" s="2" t="s">
        <v>36</v>
      </c>
    </row>
    <row r="4628" spans="1:12" x14ac:dyDescent="0.2">
      <c r="A4628" s="1" t="s">
        <v>269</v>
      </c>
      <c r="B4628" s="2" t="s">
        <v>4232</v>
      </c>
      <c r="C4628" s="2" t="s">
        <v>24</v>
      </c>
      <c r="D4628" s="4">
        <v>67000000</v>
      </c>
      <c r="E4628" s="2" t="s">
        <v>3438</v>
      </c>
      <c r="F4628" s="2">
        <v>71.900000000000006</v>
      </c>
      <c r="G4628" s="2">
        <v>28.1</v>
      </c>
      <c r="H4628" s="2" t="s">
        <v>19</v>
      </c>
      <c r="I4628" s="2">
        <f t="shared" si="144"/>
        <v>1</v>
      </c>
      <c r="J4628" s="2" t="str">
        <f t="shared" si="145"/>
        <v/>
      </c>
      <c r="K4628" s="2">
        <v>2000</v>
      </c>
      <c r="L4628" s="2" t="s">
        <v>49</v>
      </c>
    </row>
    <row r="4629" spans="1:12" x14ac:dyDescent="0.2">
      <c r="A4629" s="1" t="s">
        <v>100</v>
      </c>
      <c r="B4629" s="2" t="s">
        <v>101</v>
      </c>
      <c r="C4629" s="2" t="s">
        <v>15</v>
      </c>
      <c r="D4629" s="2" t="s">
        <v>102</v>
      </c>
      <c r="E4629" s="2" t="s">
        <v>17</v>
      </c>
      <c r="F4629" s="2">
        <v>71.900000000000006</v>
      </c>
      <c r="G4629" s="2">
        <v>28.1</v>
      </c>
      <c r="H4629" s="2" t="s">
        <v>19</v>
      </c>
      <c r="I4629" s="2">
        <f t="shared" si="144"/>
        <v>1</v>
      </c>
      <c r="J4629" s="2" t="str">
        <f t="shared" si="145"/>
        <v/>
      </c>
      <c r="K4629" s="2">
        <v>2000</v>
      </c>
      <c r="L4629" s="2" t="s">
        <v>49</v>
      </c>
    </row>
    <row r="4630" spans="1:12" x14ac:dyDescent="0.2">
      <c r="A4630" s="1" t="s">
        <v>220</v>
      </c>
      <c r="B4630" s="2" t="s">
        <v>1896</v>
      </c>
      <c r="C4630" s="2" t="s">
        <v>42</v>
      </c>
      <c r="D4630" s="2" t="s">
        <v>1897</v>
      </c>
      <c r="E4630" s="2" t="s">
        <v>1811</v>
      </c>
      <c r="F4630" s="2">
        <v>71.900000000000006</v>
      </c>
      <c r="G4630" s="2">
        <v>28.1</v>
      </c>
      <c r="H4630" s="2" t="s">
        <v>19</v>
      </c>
      <c r="I4630" s="2">
        <f t="shared" si="144"/>
        <v>1</v>
      </c>
      <c r="J4630" s="2" t="str">
        <f t="shared" si="145"/>
        <v/>
      </c>
      <c r="K4630" s="2">
        <v>2004</v>
      </c>
      <c r="L4630" s="2" t="s">
        <v>49</v>
      </c>
    </row>
    <row r="4631" spans="1:12" x14ac:dyDescent="0.2">
      <c r="A4631" s="1" t="s">
        <v>45</v>
      </c>
      <c r="B4631" s="2" t="s">
        <v>2158</v>
      </c>
      <c r="C4631" s="2" t="s">
        <v>15</v>
      </c>
      <c r="D4631" s="2" t="s">
        <v>3963</v>
      </c>
      <c r="E4631" s="2" t="s">
        <v>3438</v>
      </c>
      <c r="F4631" s="2">
        <v>71.900000000000006</v>
      </c>
      <c r="G4631" s="2">
        <v>28.1</v>
      </c>
      <c r="H4631" s="2" t="s">
        <v>19</v>
      </c>
      <c r="I4631" s="2">
        <f t="shared" si="144"/>
        <v>1</v>
      </c>
      <c r="J4631" s="2" t="str">
        <f t="shared" si="145"/>
        <v/>
      </c>
      <c r="K4631" s="2">
        <v>2016</v>
      </c>
      <c r="L4631" s="2" t="s">
        <v>21</v>
      </c>
    </row>
    <row r="4632" spans="1:12" x14ac:dyDescent="0.2">
      <c r="A4632" s="1" t="s">
        <v>329</v>
      </c>
      <c r="B4632" s="2" t="s">
        <v>1292</v>
      </c>
      <c r="C4632" s="2" t="s">
        <v>15</v>
      </c>
      <c r="D4632" s="2" t="s">
        <v>1293</v>
      </c>
      <c r="E4632" s="2" t="s">
        <v>395</v>
      </c>
      <c r="F4632" s="2">
        <v>71.900000000000006</v>
      </c>
      <c r="G4632" s="2">
        <v>28.1</v>
      </c>
      <c r="H4632" s="2" t="s">
        <v>19</v>
      </c>
      <c r="I4632" s="2">
        <f t="shared" si="144"/>
        <v>1</v>
      </c>
      <c r="J4632" s="2" t="str">
        <f t="shared" si="145"/>
        <v/>
      </c>
      <c r="K4632" s="2">
        <v>2000</v>
      </c>
      <c r="L4632" s="2" t="s">
        <v>21</v>
      </c>
    </row>
    <row r="4633" spans="1:12" x14ac:dyDescent="0.2">
      <c r="A4633" s="1" t="s">
        <v>32</v>
      </c>
      <c r="B4633" s="2" t="s">
        <v>32</v>
      </c>
      <c r="C4633" s="2" t="s">
        <v>15</v>
      </c>
      <c r="D4633" s="2" t="s">
        <v>2664</v>
      </c>
      <c r="E4633" s="2" t="s">
        <v>2175</v>
      </c>
      <c r="F4633" s="2">
        <v>71.94</v>
      </c>
      <c r="G4633" s="2">
        <v>28.06</v>
      </c>
      <c r="H4633" s="2" t="s">
        <v>19</v>
      </c>
      <c r="I4633" s="2">
        <f t="shared" si="144"/>
        <v>1</v>
      </c>
      <c r="J4633" s="2" t="str">
        <f t="shared" si="145"/>
        <v/>
      </c>
      <c r="K4633" s="2">
        <v>2018</v>
      </c>
      <c r="L4633" s="2" t="s">
        <v>49</v>
      </c>
    </row>
    <row r="4634" spans="1:12" x14ac:dyDescent="0.2">
      <c r="A4634" s="1" t="s">
        <v>220</v>
      </c>
      <c r="B4634" s="2" t="s">
        <v>301</v>
      </c>
      <c r="C4634" s="2" t="s">
        <v>15</v>
      </c>
      <c r="D4634" s="2" t="s">
        <v>1643</v>
      </c>
      <c r="E4634" s="2" t="s">
        <v>1625</v>
      </c>
      <c r="F4634" s="2">
        <v>71.95</v>
      </c>
      <c r="G4634" s="2">
        <v>28.05</v>
      </c>
      <c r="H4634" s="2" t="s">
        <v>19</v>
      </c>
      <c r="I4634" s="2">
        <f t="shared" si="144"/>
        <v>1</v>
      </c>
      <c r="J4634" s="2" t="str">
        <f t="shared" si="145"/>
        <v/>
      </c>
      <c r="K4634" s="2">
        <v>2016</v>
      </c>
      <c r="L4634" s="2" t="s">
        <v>21</v>
      </c>
    </row>
    <row r="4635" spans="1:12" x14ac:dyDescent="0.2">
      <c r="A4635" s="1" t="s">
        <v>205</v>
      </c>
      <c r="B4635" s="2" t="s">
        <v>206</v>
      </c>
      <c r="C4635" s="2" t="s">
        <v>15</v>
      </c>
      <c r="D4635" s="2" t="s">
        <v>207</v>
      </c>
      <c r="E4635" s="2" t="s">
        <v>144</v>
      </c>
      <c r="F4635" s="2">
        <v>71.959999999999994</v>
      </c>
      <c r="G4635" s="2">
        <v>28.04</v>
      </c>
      <c r="H4635" s="2" t="s">
        <v>19</v>
      </c>
      <c r="I4635" s="2">
        <f t="shared" si="144"/>
        <v>1</v>
      </c>
      <c r="J4635" s="2" t="str">
        <f t="shared" si="145"/>
        <v/>
      </c>
      <c r="K4635" s="2">
        <v>2016</v>
      </c>
      <c r="L4635" s="2" t="s">
        <v>21</v>
      </c>
    </row>
    <row r="4636" spans="1:12" x14ac:dyDescent="0.2">
      <c r="A4636" s="1" t="s">
        <v>52</v>
      </c>
      <c r="B4636" s="2" t="s">
        <v>3637</v>
      </c>
      <c r="C4636" s="2" t="s">
        <v>15</v>
      </c>
      <c r="D4636" s="2" t="s">
        <v>3841</v>
      </c>
      <c r="E4636" s="2" t="s">
        <v>3438</v>
      </c>
      <c r="F4636" s="2">
        <v>71.97</v>
      </c>
      <c r="G4636" s="2">
        <v>28.03</v>
      </c>
      <c r="H4636" s="2" t="s">
        <v>19</v>
      </c>
      <c r="I4636" s="2">
        <f t="shared" si="144"/>
        <v>1</v>
      </c>
      <c r="J4636" s="2" t="str">
        <f t="shared" si="145"/>
        <v/>
      </c>
      <c r="K4636" s="2">
        <v>2017</v>
      </c>
      <c r="L4636" s="2" t="s">
        <v>36</v>
      </c>
    </row>
    <row r="4637" spans="1:12" x14ac:dyDescent="0.2">
      <c r="A4637" s="1" t="s">
        <v>511</v>
      </c>
      <c r="B4637" s="2" t="s">
        <v>3946</v>
      </c>
      <c r="C4637" s="2" t="s">
        <v>24</v>
      </c>
      <c r="D4637" s="4">
        <v>14000000</v>
      </c>
      <c r="E4637" s="2" t="s">
        <v>3438</v>
      </c>
      <c r="F4637" s="2">
        <v>71.98</v>
      </c>
      <c r="G4637" s="2">
        <v>28.02</v>
      </c>
      <c r="H4637" s="2" t="s">
        <v>19</v>
      </c>
      <c r="I4637" s="2">
        <f t="shared" si="144"/>
        <v>1</v>
      </c>
      <c r="J4637" s="2" t="str">
        <f t="shared" si="145"/>
        <v/>
      </c>
      <c r="K4637" s="2">
        <v>2016</v>
      </c>
      <c r="L4637" s="2" t="s">
        <v>21</v>
      </c>
    </row>
    <row r="4638" spans="1:12" x14ac:dyDescent="0.2">
      <c r="A4638" s="1" t="s">
        <v>269</v>
      </c>
      <c r="B4638" s="2" t="s">
        <v>1493</v>
      </c>
      <c r="C4638" s="2" t="s">
        <v>15</v>
      </c>
      <c r="D4638" s="2" t="s">
        <v>2038</v>
      </c>
      <c r="E4638" s="2" t="s">
        <v>1978</v>
      </c>
      <c r="F4638" s="2">
        <v>71.98</v>
      </c>
      <c r="G4638" s="2">
        <v>28.02</v>
      </c>
      <c r="H4638" s="2" t="s">
        <v>19</v>
      </c>
      <c r="I4638" s="2">
        <f t="shared" si="144"/>
        <v>1</v>
      </c>
      <c r="J4638" s="2" t="str">
        <f t="shared" si="145"/>
        <v/>
      </c>
      <c r="K4638" s="2">
        <v>2013</v>
      </c>
      <c r="L4638" s="2" t="s">
        <v>36</v>
      </c>
    </row>
    <row r="4639" spans="1:12" x14ac:dyDescent="0.2">
      <c r="A4639" s="1" t="s">
        <v>111</v>
      </c>
      <c r="B4639" s="2" t="s">
        <v>3728</v>
      </c>
      <c r="C4639" s="2" t="s">
        <v>24</v>
      </c>
      <c r="D4639" s="2">
        <v>59200000</v>
      </c>
      <c r="E4639" s="2" t="s">
        <v>3438</v>
      </c>
      <c r="F4639" s="2">
        <v>71.98</v>
      </c>
      <c r="G4639" s="2">
        <v>28.02</v>
      </c>
      <c r="H4639" s="2" t="s">
        <v>19</v>
      </c>
      <c r="I4639" s="2">
        <f t="shared" si="144"/>
        <v>1</v>
      </c>
      <c r="J4639" s="2" t="str">
        <f t="shared" si="145"/>
        <v/>
      </c>
      <c r="K4639" s="2">
        <v>2018</v>
      </c>
      <c r="L4639" s="2" t="s">
        <v>21</v>
      </c>
    </row>
    <row r="4640" spans="1:12" x14ac:dyDescent="0.2">
      <c r="A4640" s="1" t="s">
        <v>13</v>
      </c>
      <c r="B4640" s="2" t="s">
        <v>3142</v>
      </c>
      <c r="C4640" s="2" t="s">
        <v>15</v>
      </c>
      <c r="D4640" s="2" t="s">
        <v>3143</v>
      </c>
      <c r="E4640" s="2" t="s">
        <v>2175</v>
      </c>
      <c r="F4640" s="2">
        <v>71.989999999999995</v>
      </c>
      <c r="G4640" s="2">
        <v>28.01</v>
      </c>
      <c r="H4640" s="2" t="s">
        <v>19</v>
      </c>
      <c r="I4640" s="2">
        <f t="shared" si="144"/>
        <v>1</v>
      </c>
      <c r="J4640" s="2" t="str">
        <f t="shared" si="145"/>
        <v/>
      </c>
      <c r="K4640" s="2">
        <v>2001</v>
      </c>
      <c r="L4640" s="2" t="s">
        <v>36</v>
      </c>
    </row>
    <row r="4641" spans="1:12" x14ac:dyDescent="0.2">
      <c r="A4641" s="1" t="s">
        <v>242</v>
      </c>
      <c r="B4641" s="2" t="s">
        <v>714</v>
      </c>
      <c r="C4641" s="2" t="s">
        <v>15</v>
      </c>
      <c r="D4641" s="2" t="s">
        <v>3257</v>
      </c>
      <c r="E4641" s="2" t="s">
        <v>2175</v>
      </c>
      <c r="F4641" s="2">
        <v>72</v>
      </c>
      <c r="G4641" s="2">
        <v>28</v>
      </c>
      <c r="H4641" s="2" t="s">
        <v>19</v>
      </c>
      <c r="I4641" s="2">
        <f t="shared" si="144"/>
        <v>1</v>
      </c>
      <c r="J4641" s="2" t="str">
        <f t="shared" si="145"/>
        <v/>
      </c>
      <c r="K4641" s="2">
        <v>1988</v>
      </c>
      <c r="L4641" s="2" t="s">
        <v>21</v>
      </c>
    </row>
    <row r="4642" spans="1:12" x14ac:dyDescent="0.2">
      <c r="A4642" s="1" t="s">
        <v>242</v>
      </c>
      <c r="B4642" s="2" t="s">
        <v>324</v>
      </c>
      <c r="C4642" s="2" t="s">
        <v>15</v>
      </c>
      <c r="D4642" s="2" t="s">
        <v>5352</v>
      </c>
      <c r="E4642" s="2" t="s">
        <v>4991</v>
      </c>
      <c r="F4642" s="2">
        <v>72</v>
      </c>
      <c r="G4642" s="2">
        <v>28</v>
      </c>
      <c r="H4642" s="2" t="s">
        <v>19</v>
      </c>
      <c r="I4642" s="2">
        <f t="shared" si="144"/>
        <v>1</v>
      </c>
      <c r="J4642" s="2" t="str">
        <f t="shared" si="145"/>
        <v/>
      </c>
      <c r="K4642" s="2">
        <v>2010</v>
      </c>
      <c r="L4642" s="2" t="s">
        <v>21</v>
      </c>
    </row>
    <row r="4643" spans="1:12" x14ac:dyDescent="0.2">
      <c r="A4643" s="1" t="s">
        <v>511</v>
      </c>
      <c r="B4643" s="2" t="s">
        <v>3554</v>
      </c>
      <c r="C4643" s="2" t="s">
        <v>24</v>
      </c>
      <c r="D4643" s="4">
        <v>1200000</v>
      </c>
      <c r="E4643" s="2" t="s">
        <v>3438</v>
      </c>
      <c r="F4643" s="2">
        <v>72</v>
      </c>
      <c r="G4643" s="2">
        <v>28</v>
      </c>
      <c r="H4643" s="2" t="s">
        <v>19</v>
      </c>
      <c r="I4643" s="2">
        <f t="shared" si="144"/>
        <v>1</v>
      </c>
      <c r="J4643" s="2" t="str">
        <f t="shared" si="145"/>
        <v/>
      </c>
      <c r="K4643" s="2">
        <v>1988</v>
      </c>
      <c r="L4643" s="2" t="s">
        <v>21</v>
      </c>
    </row>
    <row r="4644" spans="1:12" x14ac:dyDescent="0.2">
      <c r="A4644" s="1" t="s">
        <v>13</v>
      </c>
      <c r="B4644" s="2" t="s">
        <v>37</v>
      </c>
      <c r="C4644" s="2" t="s">
        <v>38</v>
      </c>
      <c r="D4644" s="4">
        <v>135000000</v>
      </c>
      <c r="E4644" s="2" t="s">
        <v>17</v>
      </c>
      <c r="F4644" s="2">
        <v>72</v>
      </c>
      <c r="G4644" s="2">
        <v>28</v>
      </c>
      <c r="H4644" s="2" t="s">
        <v>19</v>
      </c>
      <c r="I4644" s="2">
        <f t="shared" si="144"/>
        <v>1</v>
      </c>
      <c r="J4644" s="2" t="str">
        <f t="shared" si="145"/>
        <v/>
      </c>
      <c r="K4644" s="2">
        <v>2014</v>
      </c>
      <c r="L4644" s="2" t="s">
        <v>21</v>
      </c>
    </row>
    <row r="4645" spans="1:12" x14ac:dyDescent="0.2">
      <c r="A4645" s="1" t="s">
        <v>374</v>
      </c>
      <c r="B4645" s="2" t="s">
        <v>443</v>
      </c>
      <c r="C4645" s="2" t="s">
        <v>15</v>
      </c>
      <c r="D4645" s="2" t="s">
        <v>729</v>
      </c>
      <c r="E4645" s="2" t="s">
        <v>395</v>
      </c>
      <c r="F4645" s="2">
        <v>72</v>
      </c>
      <c r="G4645" s="2">
        <v>28</v>
      </c>
      <c r="H4645" s="2" t="s">
        <v>19</v>
      </c>
      <c r="I4645" s="2">
        <f t="shared" si="144"/>
        <v>1</v>
      </c>
      <c r="J4645" s="2" t="str">
        <f t="shared" si="145"/>
        <v/>
      </c>
      <c r="K4645" s="2">
        <v>2010</v>
      </c>
      <c r="L4645" s="2" t="s">
        <v>21</v>
      </c>
    </row>
    <row r="4646" spans="1:12" x14ac:dyDescent="0.2">
      <c r="A4646" s="1" t="s">
        <v>22</v>
      </c>
      <c r="B4646" s="2" t="s">
        <v>3293</v>
      </c>
      <c r="C4646" s="2" t="s">
        <v>15</v>
      </c>
      <c r="D4646" s="2" t="s">
        <v>3294</v>
      </c>
      <c r="E4646" s="2" t="s">
        <v>2175</v>
      </c>
      <c r="F4646" s="2">
        <v>72</v>
      </c>
      <c r="G4646" s="2">
        <v>28</v>
      </c>
      <c r="H4646" s="2" t="s">
        <v>19</v>
      </c>
      <c r="I4646" s="2">
        <f t="shared" si="144"/>
        <v>1</v>
      </c>
      <c r="J4646" s="2" t="str">
        <f t="shared" si="145"/>
        <v/>
      </c>
      <c r="K4646" s="2">
        <v>1988</v>
      </c>
      <c r="L4646" s="2" t="s">
        <v>21</v>
      </c>
    </row>
    <row r="4647" spans="1:12" x14ac:dyDescent="0.2">
      <c r="A4647" s="1" t="s">
        <v>22</v>
      </c>
      <c r="B4647" s="2" t="s">
        <v>1629</v>
      </c>
      <c r="C4647" s="2" t="s">
        <v>15</v>
      </c>
      <c r="D4647" s="2" t="s">
        <v>3297</v>
      </c>
      <c r="E4647" s="2" t="s">
        <v>2175</v>
      </c>
      <c r="F4647" s="2">
        <v>72</v>
      </c>
      <c r="G4647" s="2">
        <v>28</v>
      </c>
      <c r="H4647" s="2" t="s">
        <v>19</v>
      </c>
      <c r="I4647" s="2">
        <f t="shared" si="144"/>
        <v>1</v>
      </c>
      <c r="J4647" s="2" t="str">
        <f t="shared" si="145"/>
        <v/>
      </c>
      <c r="K4647" s="2">
        <v>1988</v>
      </c>
      <c r="L4647" s="2" t="s">
        <v>21</v>
      </c>
    </row>
    <row r="4648" spans="1:12" x14ac:dyDescent="0.2">
      <c r="A4648" s="1" t="s">
        <v>79</v>
      </c>
      <c r="B4648" s="2" t="s">
        <v>564</v>
      </c>
      <c r="C4648" s="2" t="s">
        <v>24</v>
      </c>
      <c r="D4648" s="4">
        <v>2000000</v>
      </c>
      <c r="E4648" s="2" t="s">
        <v>4991</v>
      </c>
      <c r="F4648" s="2">
        <v>72</v>
      </c>
      <c r="G4648" s="2">
        <v>28</v>
      </c>
      <c r="H4648" s="2" t="s">
        <v>19</v>
      </c>
      <c r="I4648" s="2">
        <f t="shared" si="144"/>
        <v>1</v>
      </c>
      <c r="J4648" s="2" t="str">
        <f t="shared" si="145"/>
        <v/>
      </c>
      <c r="K4648" s="2">
        <v>1998</v>
      </c>
      <c r="L4648" s="2" t="s">
        <v>21</v>
      </c>
    </row>
    <row r="4649" spans="1:12" x14ac:dyDescent="0.2">
      <c r="A4649" s="1" t="s">
        <v>91</v>
      </c>
      <c r="B4649" s="2" t="s">
        <v>3802</v>
      </c>
      <c r="C4649" s="2" t="s">
        <v>15</v>
      </c>
      <c r="D4649" s="2" t="s">
        <v>4152</v>
      </c>
      <c r="E4649" s="2" t="s">
        <v>3438</v>
      </c>
      <c r="F4649" s="2">
        <v>72</v>
      </c>
      <c r="G4649" s="2">
        <v>28</v>
      </c>
      <c r="H4649" s="2" t="s">
        <v>19</v>
      </c>
      <c r="I4649" s="2">
        <f t="shared" si="144"/>
        <v>1</v>
      </c>
      <c r="J4649" s="2" t="str">
        <f t="shared" si="145"/>
        <v/>
      </c>
      <c r="K4649" s="2">
        <v>2013</v>
      </c>
      <c r="L4649" s="2" t="s">
        <v>36</v>
      </c>
    </row>
    <row r="4650" spans="1:12" x14ac:dyDescent="0.2">
      <c r="A4650" s="1" t="s">
        <v>269</v>
      </c>
      <c r="B4650" s="2" t="s">
        <v>4167</v>
      </c>
      <c r="C4650" s="2" t="s">
        <v>24</v>
      </c>
      <c r="D4650" s="4">
        <v>35000000</v>
      </c>
      <c r="E4650" s="2" t="s">
        <v>3438</v>
      </c>
      <c r="F4650" s="2">
        <v>72</v>
      </c>
      <c r="G4650" s="2">
        <v>28</v>
      </c>
      <c r="H4650" s="2" t="s">
        <v>19</v>
      </c>
      <c r="I4650" s="2">
        <f t="shared" si="144"/>
        <v>1</v>
      </c>
      <c r="J4650" s="2" t="str">
        <f t="shared" si="145"/>
        <v/>
      </c>
      <c r="K4650" s="2">
        <v>2010</v>
      </c>
      <c r="L4650" s="2" t="s">
        <v>21</v>
      </c>
    </row>
    <row r="4651" spans="1:12" x14ac:dyDescent="0.2">
      <c r="A4651" s="1" t="s">
        <v>52</v>
      </c>
      <c r="B4651" s="2" t="s">
        <v>2164</v>
      </c>
      <c r="C4651" s="2" t="s">
        <v>24</v>
      </c>
      <c r="D4651" s="4">
        <v>315000000</v>
      </c>
      <c r="E4651" s="2" t="s">
        <v>3438</v>
      </c>
      <c r="F4651" s="2">
        <v>72</v>
      </c>
      <c r="G4651" s="2">
        <v>28</v>
      </c>
      <c r="H4651" s="2" t="s">
        <v>19</v>
      </c>
      <c r="I4651" s="2">
        <f t="shared" si="144"/>
        <v>1</v>
      </c>
      <c r="J4651" s="2" t="str">
        <f t="shared" si="145"/>
        <v/>
      </c>
      <c r="K4651" s="2">
        <v>2004</v>
      </c>
      <c r="L4651" s="2" t="s">
        <v>21</v>
      </c>
    </row>
    <row r="4652" spans="1:12" x14ac:dyDescent="0.2">
      <c r="A4652" s="1" t="s">
        <v>108</v>
      </c>
      <c r="B4652" s="2" t="s">
        <v>129</v>
      </c>
      <c r="C4652" s="2" t="s">
        <v>24</v>
      </c>
      <c r="D4652" s="4">
        <v>2500000</v>
      </c>
      <c r="E4652" s="2" t="s">
        <v>114</v>
      </c>
      <c r="F4652" s="2">
        <v>72</v>
      </c>
      <c r="G4652" s="2">
        <v>28</v>
      </c>
      <c r="H4652" s="2" t="s">
        <v>19</v>
      </c>
      <c r="I4652" s="2">
        <f t="shared" si="144"/>
        <v>1</v>
      </c>
      <c r="J4652" s="2" t="str">
        <f t="shared" si="145"/>
        <v/>
      </c>
      <c r="K4652" s="2">
        <v>1986</v>
      </c>
      <c r="L4652" s="2" t="s">
        <v>21</v>
      </c>
    </row>
    <row r="4653" spans="1:12" x14ac:dyDescent="0.2">
      <c r="A4653" s="1" t="s">
        <v>108</v>
      </c>
      <c r="B4653" s="2" t="s">
        <v>109</v>
      </c>
      <c r="C4653" s="2" t="s">
        <v>15</v>
      </c>
      <c r="D4653" s="2" t="s">
        <v>3290</v>
      </c>
      <c r="E4653" s="2" t="s">
        <v>2175</v>
      </c>
      <c r="F4653" s="2">
        <v>72</v>
      </c>
      <c r="G4653" s="2">
        <v>28</v>
      </c>
      <c r="H4653" s="2" t="s">
        <v>19</v>
      </c>
      <c r="I4653" s="2">
        <f t="shared" si="144"/>
        <v>1</v>
      </c>
      <c r="J4653" s="2" t="str">
        <f t="shared" si="145"/>
        <v/>
      </c>
      <c r="K4653" s="2">
        <v>1988</v>
      </c>
      <c r="L4653" s="2" t="s">
        <v>21</v>
      </c>
    </row>
    <row r="4654" spans="1:12" x14ac:dyDescent="0.2">
      <c r="A4654" s="1" t="s">
        <v>23</v>
      </c>
      <c r="B4654" s="2" t="s">
        <v>23</v>
      </c>
      <c r="C4654" s="2" t="s">
        <v>24</v>
      </c>
      <c r="D4654" s="4">
        <v>75000000</v>
      </c>
      <c r="E4654" s="2" t="s">
        <v>17</v>
      </c>
      <c r="F4654" s="2">
        <v>72</v>
      </c>
      <c r="G4654" s="2">
        <v>28</v>
      </c>
      <c r="H4654" s="2" t="s">
        <v>19</v>
      </c>
      <c r="I4654" s="2">
        <f t="shared" si="144"/>
        <v>1</v>
      </c>
      <c r="J4654" s="2" t="str">
        <f t="shared" si="145"/>
        <v/>
      </c>
      <c r="K4654" s="2">
        <v>1988</v>
      </c>
      <c r="L4654" s="2" t="s">
        <v>21</v>
      </c>
    </row>
    <row r="4655" spans="1:12" x14ac:dyDescent="0.2">
      <c r="A4655" s="1" t="s">
        <v>91</v>
      </c>
      <c r="B4655" s="2" t="s">
        <v>981</v>
      </c>
      <c r="C4655" s="2" t="s">
        <v>15</v>
      </c>
      <c r="D4655" s="2" t="s">
        <v>2289</v>
      </c>
      <c r="E4655" s="2" t="s">
        <v>2175</v>
      </c>
      <c r="F4655" s="2">
        <v>72.06</v>
      </c>
      <c r="G4655" s="2">
        <v>27.94</v>
      </c>
      <c r="H4655" s="2" t="s">
        <v>19</v>
      </c>
      <c r="I4655" s="2">
        <f t="shared" si="144"/>
        <v>1</v>
      </c>
      <c r="J4655" s="2" t="str">
        <f t="shared" si="145"/>
        <v/>
      </c>
      <c r="K4655" s="2">
        <v>2020</v>
      </c>
      <c r="L4655" s="2" t="s">
        <v>21</v>
      </c>
    </row>
    <row r="4656" spans="1:12" x14ac:dyDescent="0.2">
      <c r="A4656" s="1" t="s">
        <v>13</v>
      </c>
      <c r="B4656" s="2" t="s">
        <v>3269</v>
      </c>
      <c r="C4656" s="2" t="s">
        <v>24</v>
      </c>
      <c r="D4656" s="2">
        <v>485000000</v>
      </c>
      <c r="E4656" s="2" t="s">
        <v>3438</v>
      </c>
      <c r="F4656" s="2">
        <v>72.069999999999993</v>
      </c>
      <c r="G4656" s="2">
        <v>27.93</v>
      </c>
      <c r="H4656" s="2" t="s">
        <v>19</v>
      </c>
      <c r="I4656" s="2">
        <f t="shared" si="144"/>
        <v>1</v>
      </c>
      <c r="J4656" s="2" t="str">
        <f t="shared" si="145"/>
        <v/>
      </c>
      <c r="K4656" s="2">
        <v>2018</v>
      </c>
      <c r="L4656" s="2" t="s">
        <v>21</v>
      </c>
    </row>
    <row r="4657" spans="1:12" x14ac:dyDescent="0.2">
      <c r="A4657" s="1" t="s">
        <v>13</v>
      </c>
      <c r="B4657" s="2" t="s">
        <v>1112</v>
      </c>
      <c r="C4657" s="2" t="s">
        <v>15</v>
      </c>
      <c r="D4657" s="2" t="s">
        <v>2622</v>
      </c>
      <c r="E4657" s="2" t="s">
        <v>2175</v>
      </c>
      <c r="F4657" s="2">
        <v>79.02</v>
      </c>
      <c r="G4657" s="2">
        <v>27.93</v>
      </c>
      <c r="H4657" s="2" t="s">
        <v>19</v>
      </c>
      <c r="I4657" s="2">
        <f t="shared" si="144"/>
        <v>1</v>
      </c>
      <c r="J4657" s="2" t="str">
        <f t="shared" si="145"/>
        <v/>
      </c>
      <c r="K4657" s="2">
        <v>2018</v>
      </c>
      <c r="L4657" s="2" t="s">
        <v>21</v>
      </c>
    </row>
    <row r="4658" spans="1:12" x14ac:dyDescent="0.2">
      <c r="A4658" s="1" t="s">
        <v>248</v>
      </c>
      <c r="B4658" s="2" t="s">
        <v>248</v>
      </c>
      <c r="C4658" s="2" t="s">
        <v>15</v>
      </c>
      <c r="D4658" s="2" t="s">
        <v>2498</v>
      </c>
      <c r="E4658" s="2" t="s">
        <v>3304</v>
      </c>
      <c r="F4658" s="2">
        <v>72.069999999999993</v>
      </c>
      <c r="G4658" s="2">
        <v>27.93</v>
      </c>
      <c r="H4658" s="2" t="s">
        <v>19</v>
      </c>
      <c r="I4658" s="2">
        <f t="shared" si="144"/>
        <v>1</v>
      </c>
      <c r="J4658" s="2" t="str">
        <f t="shared" si="145"/>
        <v/>
      </c>
      <c r="K4658" s="2">
        <v>2018</v>
      </c>
      <c r="L4658" s="2" t="s">
        <v>21</v>
      </c>
    </row>
    <row r="4659" spans="1:12" x14ac:dyDescent="0.2">
      <c r="A4659" s="1" t="s">
        <v>511</v>
      </c>
      <c r="B4659" s="2" t="s">
        <v>3754</v>
      </c>
      <c r="C4659" s="2" t="s">
        <v>24</v>
      </c>
      <c r="D4659" s="2">
        <v>10000000</v>
      </c>
      <c r="E4659" s="2" t="s">
        <v>3438</v>
      </c>
      <c r="F4659" s="2">
        <v>72.099999999999994</v>
      </c>
      <c r="G4659" s="2">
        <v>27.9</v>
      </c>
      <c r="H4659" s="2" t="s">
        <v>19</v>
      </c>
      <c r="I4659" s="2">
        <f t="shared" si="144"/>
        <v>1</v>
      </c>
      <c r="J4659" s="2" t="str">
        <f t="shared" si="145"/>
        <v/>
      </c>
      <c r="K4659" s="2">
        <v>2018</v>
      </c>
      <c r="L4659" s="2" t="s">
        <v>21</v>
      </c>
    </row>
    <row r="4660" spans="1:12" x14ac:dyDescent="0.2">
      <c r="A4660" s="1" t="s">
        <v>978</v>
      </c>
      <c r="B4660" s="2" t="s">
        <v>4829</v>
      </c>
      <c r="C4660" s="2" t="s">
        <v>15</v>
      </c>
      <c r="D4660" s="2" t="s">
        <v>4830</v>
      </c>
      <c r="E4660" s="2" t="s">
        <v>4810</v>
      </c>
      <c r="F4660" s="2">
        <v>72.099999999999994</v>
      </c>
      <c r="G4660" s="2">
        <v>27.9</v>
      </c>
      <c r="H4660" s="2" t="s">
        <v>19</v>
      </c>
      <c r="I4660" s="2">
        <f t="shared" si="144"/>
        <v>1</v>
      </c>
      <c r="J4660" s="2" t="str">
        <f t="shared" si="145"/>
        <v/>
      </c>
      <c r="K4660" s="2">
        <v>2014</v>
      </c>
      <c r="L4660" s="2" t="s">
        <v>21</v>
      </c>
    </row>
    <row r="4661" spans="1:12" x14ac:dyDescent="0.2">
      <c r="A4661" s="1" t="s">
        <v>13</v>
      </c>
      <c r="B4661" s="2" t="s">
        <v>3862</v>
      </c>
      <c r="C4661" s="2" t="s">
        <v>24</v>
      </c>
      <c r="D4661" s="4">
        <v>1200000000</v>
      </c>
      <c r="E4661" s="2" t="s">
        <v>3438</v>
      </c>
      <c r="F4661" s="2">
        <v>72.099999999999994</v>
      </c>
      <c r="G4661" s="2">
        <v>27.9</v>
      </c>
      <c r="H4661" s="2" t="s">
        <v>19</v>
      </c>
      <c r="I4661" s="2">
        <f t="shared" si="144"/>
        <v>1</v>
      </c>
      <c r="J4661" s="2" t="str">
        <f t="shared" si="145"/>
        <v/>
      </c>
      <c r="K4661" s="2">
        <v>2008</v>
      </c>
      <c r="L4661" s="2" t="s">
        <v>21</v>
      </c>
    </row>
    <row r="4662" spans="1:12" x14ac:dyDescent="0.2">
      <c r="A4662" s="1" t="s">
        <v>13</v>
      </c>
      <c r="B4662" s="2" t="s">
        <v>3479</v>
      </c>
      <c r="C4662" s="2" t="s">
        <v>24</v>
      </c>
      <c r="D4662" s="4">
        <v>75000000</v>
      </c>
      <c r="E4662" s="2" t="s">
        <v>3438</v>
      </c>
      <c r="F4662" s="2">
        <v>72.099999999999994</v>
      </c>
      <c r="G4662" s="2">
        <v>27.9</v>
      </c>
      <c r="H4662" s="2" t="s">
        <v>19</v>
      </c>
      <c r="I4662" s="2">
        <f t="shared" si="144"/>
        <v>1</v>
      </c>
      <c r="J4662" s="2" t="str">
        <f t="shared" si="145"/>
        <v/>
      </c>
      <c r="K4662" s="2">
        <v>2008</v>
      </c>
      <c r="L4662" s="2" t="s">
        <v>21</v>
      </c>
    </row>
    <row r="4663" spans="1:12" x14ac:dyDescent="0.2">
      <c r="A4663" s="1" t="s">
        <v>13</v>
      </c>
      <c r="B4663" s="2" t="s">
        <v>3706</v>
      </c>
      <c r="C4663" s="2" t="s">
        <v>24</v>
      </c>
      <c r="D4663" s="4">
        <v>75500000</v>
      </c>
      <c r="E4663" s="2" t="s">
        <v>3438</v>
      </c>
      <c r="F4663" s="2">
        <v>72.099999999999994</v>
      </c>
      <c r="G4663" s="2">
        <v>27.9</v>
      </c>
      <c r="H4663" s="2" t="s">
        <v>19</v>
      </c>
      <c r="I4663" s="2">
        <f t="shared" si="144"/>
        <v>1</v>
      </c>
      <c r="J4663" s="2" t="str">
        <f t="shared" si="145"/>
        <v/>
      </c>
      <c r="K4663" s="2">
        <v>2006</v>
      </c>
      <c r="L4663" s="2" t="s">
        <v>21</v>
      </c>
    </row>
    <row r="4664" spans="1:12" x14ac:dyDescent="0.2">
      <c r="A4664" s="1" t="s">
        <v>22</v>
      </c>
      <c r="B4664" s="2" t="s">
        <v>4634</v>
      </c>
      <c r="C4664" s="2" t="s">
        <v>24</v>
      </c>
      <c r="D4664" s="4">
        <v>1400000</v>
      </c>
      <c r="E4664" s="2" t="s">
        <v>3438</v>
      </c>
      <c r="F4664" s="2">
        <v>72.099999999999994</v>
      </c>
      <c r="G4664" s="2">
        <v>27.9</v>
      </c>
      <c r="H4664" s="2" t="s">
        <v>19</v>
      </c>
      <c r="I4664" s="2">
        <f t="shared" si="144"/>
        <v>1</v>
      </c>
      <c r="J4664" s="2" t="str">
        <f t="shared" si="145"/>
        <v/>
      </c>
      <c r="K4664" s="2">
        <v>2004</v>
      </c>
      <c r="L4664" s="2" t="s">
        <v>49</v>
      </c>
    </row>
    <row r="4665" spans="1:12" x14ac:dyDescent="0.2">
      <c r="A4665" s="1" t="s">
        <v>22</v>
      </c>
      <c r="B4665" s="2" t="s">
        <v>4928</v>
      </c>
      <c r="C4665" s="2" t="s">
        <v>24</v>
      </c>
      <c r="D4665" s="4">
        <v>14000000</v>
      </c>
      <c r="E4665" s="2" t="s">
        <v>4917</v>
      </c>
      <c r="F4665" s="2">
        <v>72.099999999999994</v>
      </c>
      <c r="G4665" s="2">
        <v>27.9</v>
      </c>
      <c r="H4665" s="2" t="s">
        <v>19</v>
      </c>
      <c r="I4665" s="2">
        <f t="shared" si="144"/>
        <v>1</v>
      </c>
      <c r="J4665" s="2" t="str">
        <f t="shared" si="145"/>
        <v/>
      </c>
      <c r="K4665" s="2">
        <v>2010</v>
      </c>
      <c r="L4665" s="2" t="s">
        <v>21</v>
      </c>
    </row>
    <row r="4666" spans="1:12" x14ac:dyDescent="0.2">
      <c r="A4666" s="1" t="s">
        <v>296</v>
      </c>
      <c r="B4666" s="2" t="s">
        <v>4498</v>
      </c>
      <c r="C4666" s="2" t="s">
        <v>24</v>
      </c>
      <c r="D4666" s="4">
        <v>13200000</v>
      </c>
      <c r="E4666" s="2" t="s">
        <v>3438</v>
      </c>
      <c r="F4666" s="2">
        <v>72.099999999999994</v>
      </c>
      <c r="G4666" s="2">
        <v>27.9</v>
      </c>
      <c r="H4666" s="2" t="s">
        <v>19</v>
      </c>
      <c r="I4666" s="2">
        <f t="shared" si="144"/>
        <v>1</v>
      </c>
      <c r="J4666" s="2" t="str">
        <f t="shared" si="145"/>
        <v/>
      </c>
      <c r="K4666" s="2">
        <v>2006</v>
      </c>
      <c r="L4666" s="2" t="s">
        <v>21</v>
      </c>
    </row>
    <row r="4667" spans="1:12" x14ac:dyDescent="0.2">
      <c r="A4667" s="1" t="s">
        <v>217</v>
      </c>
      <c r="B4667" s="2" t="s">
        <v>3732</v>
      </c>
      <c r="C4667" s="2" t="s">
        <v>24</v>
      </c>
      <c r="D4667" s="4">
        <v>129000000</v>
      </c>
      <c r="E4667" s="2" t="s">
        <v>3438</v>
      </c>
      <c r="F4667" s="2">
        <v>72.099999999999994</v>
      </c>
      <c r="G4667" s="2">
        <v>27.9</v>
      </c>
      <c r="H4667" s="2" t="s">
        <v>19</v>
      </c>
      <c r="I4667" s="2">
        <f t="shared" si="144"/>
        <v>1</v>
      </c>
      <c r="J4667" s="2" t="str">
        <f t="shared" si="145"/>
        <v/>
      </c>
      <c r="K4667" s="2">
        <v>2014</v>
      </c>
      <c r="L4667" s="2" t="s">
        <v>21</v>
      </c>
    </row>
    <row r="4668" spans="1:12" x14ac:dyDescent="0.2">
      <c r="A4668" s="1" t="s">
        <v>217</v>
      </c>
      <c r="B4668" s="2" t="s">
        <v>3876</v>
      </c>
      <c r="C4668" s="2" t="s">
        <v>24</v>
      </c>
      <c r="D4668" s="4">
        <v>157000000</v>
      </c>
      <c r="E4668" s="2" t="s">
        <v>3438</v>
      </c>
      <c r="F4668" s="2">
        <v>72.099999999999994</v>
      </c>
      <c r="G4668" s="2">
        <v>27.9</v>
      </c>
      <c r="H4668" s="2" t="s">
        <v>19</v>
      </c>
      <c r="I4668" s="2">
        <f t="shared" si="144"/>
        <v>1</v>
      </c>
      <c r="J4668" s="2" t="str">
        <f t="shared" si="145"/>
        <v/>
      </c>
      <c r="K4668" s="2">
        <v>1998</v>
      </c>
      <c r="L4668" s="2" t="s">
        <v>21</v>
      </c>
    </row>
    <row r="4669" spans="1:12" x14ac:dyDescent="0.2">
      <c r="A4669" s="1" t="s">
        <v>79</v>
      </c>
      <c r="B4669" s="2" t="s">
        <v>5590</v>
      </c>
      <c r="C4669" s="2" t="s">
        <v>15</v>
      </c>
      <c r="D4669" s="2" t="s">
        <v>5591</v>
      </c>
      <c r="E4669" s="2" t="s">
        <v>4991</v>
      </c>
      <c r="F4669" s="2">
        <v>72.099999999999994</v>
      </c>
      <c r="G4669" s="2">
        <v>27.9</v>
      </c>
      <c r="H4669" s="2" t="s">
        <v>19</v>
      </c>
      <c r="I4669" s="2">
        <f t="shared" si="144"/>
        <v>1</v>
      </c>
      <c r="J4669" s="2" t="str">
        <f t="shared" si="145"/>
        <v/>
      </c>
      <c r="K4669" s="2">
        <v>2001</v>
      </c>
      <c r="L4669" s="2" t="s">
        <v>36</v>
      </c>
    </row>
    <row r="4670" spans="1:12" x14ac:dyDescent="0.2">
      <c r="A4670" s="1" t="s">
        <v>83</v>
      </c>
      <c r="B4670" s="2" t="s">
        <v>84</v>
      </c>
      <c r="C4670" s="2" t="s">
        <v>24</v>
      </c>
      <c r="D4670" s="4">
        <v>195000000</v>
      </c>
      <c r="E4670" s="2" t="s">
        <v>1978</v>
      </c>
      <c r="F4670" s="2">
        <v>72.099999999999994</v>
      </c>
      <c r="G4670" s="2">
        <v>27.9</v>
      </c>
      <c r="H4670" s="2" t="s">
        <v>19</v>
      </c>
      <c r="I4670" s="2">
        <f t="shared" si="144"/>
        <v>1</v>
      </c>
      <c r="J4670" s="2" t="str">
        <f t="shared" si="145"/>
        <v/>
      </c>
      <c r="K4670" s="2">
        <v>2012</v>
      </c>
      <c r="L4670" s="2" t="s">
        <v>21</v>
      </c>
    </row>
    <row r="4671" spans="1:12" x14ac:dyDescent="0.2">
      <c r="A4671" s="1" t="s">
        <v>269</v>
      </c>
      <c r="B4671" s="2" t="s">
        <v>4167</v>
      </c>
      <c r="C4671" s="2" t="s">
        <v>15</v>
      </c>
      <c r="D4671" s="2" t="s">
        <v>4373</v>
      </c>
      <c r="E4671" s="2" t="s">
        <v>3438</v>
      </c>
      <c r="F4671" s="2">
        <v>72.2</v>
      </c>
      <c r="G4671" s="2">
        <v>27.9</v>
      </c>
      <c r="H4671" s="2" t="s">
        <v>19</v>
      </c>
      <c r="I4671" s="2">
        <f t="shared" si="144"/>
        <v>1</v>
      </c>
      <c r="J4671" s="2" t="str">
        <f t="shared" si="145"/>
        <v/>
      </c>
      <c r="K4671" s="2">
        <v>2008</v>
      </c>
      <c r="L4671" s="2" t="s">
        <v>21</v>
      </c>
    </row>
    <row r="4672" spans="1:12" x14ac:dyDescent="0.2">
      <c r="A4672" s="1" t="s">
        <v>32</v>
      </c>
      <c r="B4672" s="2" t="s">
        <v>462</v>
      </c>
      <c r="C4672" s="2" t="s">
        <v>42</v>
      </c>
      <c r="D4672" s="2" t="s">
        <v>1930</v>
      </c>
      <c r="E4672" s="2" t="s">
        <v>1811</v>
      </c>
      <c r="F4672" s="2">
        <v>72.099999999999994</v>
      </c>
      <c r="G4672" s="2">
        <v>27.9</v>
      </c>
      <c r="H4672" s="2" t="s">
        <v>19</v>
      </c>
      <c r="I4672" s="2">
        <f t="shared" si="144"/>
        <v>1</v>
      </c>
      <c r="J4672" s="2" t="str">
        <f t="shared" si="145"/>
        <v/>
      </c>
      <c r="K4672" s="2">
        <v>1996</v>
      </c>
      <c r="L4672" s="2" t="s">
        <v>21</v>
      </c>
    </row>
    <row r="4673" spans="1:12" x14ac:dyDescent="0.2">
      <c r="A4673" s="1" t="s">
        <v>91</v>
      </c>
      <c r="B4673" s="2" t="s">
        <v>1742</v>
      </c>
      <c r="C4673" s="2" t="s">
        <v>15</v>
      </c>
      <c r="D4673" s="2" t="s">
        <v>2944</v>
      </c>
      <c r="E4673" s="2" t="s">
        <v>2175</v>
      </c>
      <c r="F4673" s="2">
        <v>72.11</v>
      </c>
      <c r="G4673" s="2">
        <v>27.89</v>
      </c>
      <c r="H4673" s="2" t="s">
        <v>19</v>
      </c>
      <c r="I4673" s="2">
        <f t="shared" si="144"/>
        <v>1</v>
      </c>
      <c r="J4673" s="2" t="str">
        <f t="shared" si="145"/>
        <v/>
      </c>
      <c r="K4673" s="2">
        <v>2001</v>
      </c>
      <c r="L4673" s="2" t="s">
        <v>36</v>
      </c>
    </row>
    <row r="4674" spans="1:12" x14ac:dyDescent="0.2">
      <c r="A4674" s="1" t="s">
        <v>242</v>
      </c>
      <c r="B4674" s="2" t="s">
        <v>494</v>
      </c>
      <c r="C4674" s="2" t="s">
        <v>24</v>
      </c>
      <c r="D4674" s="2">
        <v>50000000</v>
      </c>
      <c r="E4674" s="2" t="s">
        <v>3304</v>
      </c>
      <c r="F4674" s="2">
        <v>72.12</v>
      </c>
      <c r="G4674" s="2">
        <v>27.88</v>
      </c>
      <c r="H4674" s="2" t="s">
        <v>19</v>
      </c>
      <c r="I4674" s="2">
        <f t="shared" ref="I4674:I4737" si="146" xml:space="preserve"> IF(H4674="Pass", 1, "")</f>
        <v>1</v>
      </c>
      <c r="J4674" s="2" t="str">
        <f t="shared" ref="J4674:J4737" si="147" xml:space="preserve"> IF(H4674="Fail", 1, "")</f>
        <v/>
      </c>
      <c r="K4674" s="2">
        <v>2018</v>
      </c>
      <c r="L4674" s="2" t="s">
        <v>49</v>
      </c>
    </row>
    <row r="4675" spans="1:12" x14ac:dyDescent="0.2">
      <c r="A4675" s="1" t="s">
        <v>13</v>
      </c>
      <c r="B4675" s="2" t="s">
        <v>763</v>
      </c>
      <c r="C4675" s="2" t="s">
        <v>15</v>
      </c>
      <c r="D4675" s="2" t="s">
        <v>2966</v>
      </c>
      <c r="E4675" s="2" t="s">
        <v>2175</v>
      </c>
      <c r="F4675" s="2">
        <v>72.12</v>
      </c>
      <c r="G4675" s="2">
        <v>27.88</v>
      </c>
      <c r="H4675" s="2" t="s">
        <v>19</v>
      </c>
      <c r="I4675" s="2">
        <f t="shared" si="146"/>
        <v>1</v>
      </c>
      <c r="J4675" s="2" t="str">
        <f t="shared" si="147"/>
        <v/>
      </c>
      <c r="K4675" s="2">
        <v>2013</v>
      </c>
      <c r="L4675" s="2" t="s">
        <v>36</v>
      </c>
    </row>
    <row r="4676" spans="1:12" x14ac:dyDescent="0.2">
      <c r="A4676" s="1" t="s">
        <v>13</v>
      </c>
      <c r="B4676" s="2" t="s">
        <v>2432</v>
      </c>
      <c r="C4676" s="2" t="s">
        <v>15</v>
      </c>
      <c r="D4676" s="2" t="s">
        <v>3091</v>
      </c>
      <c r="E4676" s="2" t="s">
        <v>2175</v>
      </c>
      <c r="F4676" s="2">
        <v>72.12</v>
      </c>
      <c r="G4676" s="2">
        <v>27.88</v>
      </c>
      <c r="H4676" s="2" t="s">
        <v>19</v>
      </c>
      <c r="I4676" s="2">
        <f t="shared" si="146"/>
        <v>1</v>
      </c>
      <c r="J4676" s="2" t="str">
        <f t="shared" si="147"/>
        <v/>
      </c>
      <c r="K4676" s="2">
        <v>2007</v>
      </c>
      <c r="L4676" s="2" t="s">
        <v>36</v>
      </c>
    </row>
    <row r="4677" spans="1:12" x14ac:dyDescent="0.2">
      <c r="A4677" s="1" t="s">
        <v>83</v>
      </c>
      <c r="B4677" s="2" t="s">
        <v>5696</v>
      </c>
      <c r="C4677" s="2" t="s">
        <v>24</v>
      </c>
      <c r="D4677" s="4">
        <v>195000000</v>
      </c>
      <c r="E4677" s="2" t="s">
        <v>5690</v>
      </c>
      <c r="F4677" s="2">
        <v>72.14</v>
      </c>
      <c r="G4677" s="2">
        <v>27.86</v>
      </c>
      <c r="H4677" s="2" t="s">
        <v>19</v>
      </c>
      <c r="I4677" s="2">
        <f t="shared" si="146"/>
        <v>1</v>
      </c>
      <c r="J4677" s="2" t="str">
        <f t="shared" si="147"/>
        <v/>
      </c>
      <c r="K4677" s="2">
        <v>2001</v>
      </c>
      <c r="L4677" s="2" t="s">
        <v>36</v>
      </c>
    </row>
    <row r="4678" spans="1:12" x14ac:dyDescent="0.2">
      <c r="A4678" s="1" t="s">
        <v>32</v>
      </c>
      <c r="B4678" s="2" t="s">
        <v>3518</v>
      </c>
      <c r="C4678" s="2" t="s">
        <v>24</v>
      </c>
      <c r="D4678" s="4">
        <v>35000000</v>
      </c>
      <c r="E4678" s="2" t="s">
        <v>3438</v>
      </c>
      <c r="F4678" s="2">
        <v>72.17</v>
      </c>
      <c r="G4678" s="2">
        <v>27.83</v>
      </c>
      <c r="H4678" s="2" t="s">
        <v>19</v>
      </c>
      <c r="I4678" s="2">
        <f t="shared" si="146"/>
        <v>1</v>
      </c>
      <c r="J4678" s="2" t="str">
        <f t="shared" si="147"/>
        <v/>
      </c>
      <c r="K4678" s="2">
        <v>2014</v>
      </c>
      <c r="L4678" s="2" t="s">
        <v>49</v>
      </c>
    </row>
    <row r="4679" spans="1:12" x14ac:dyDescent="0.2">
      <c r="A4679" s="1" t="s">
        <v>111</v>
      </c>
      <c r="B4679" s="2" t="s">
        <v>112</v>
      </c>
      <c r="C4679" s="2" t="s">
        <v>15</v>
      </c>
      <c r="D4679" s="2" t="s">
        <v>113</v>
      </c>
      <c r="E4679" s="2" t="s">
        <v>114</v>
      </c>
      <c r="F4679" s="2">
        <v>72.19</v>
      </c>
      <c r="G4679" s="2">
        <v>27.81</v>
      </c>
      <c r="H4679" s="2" t="s">
        <v>19</v>
      </c>
      <c r="I4679" s="2">
        <f t="shared" si="146"/>
        <v>1</v>
      </c>
      <c r="J4679" s="2" t="str">
        <f t="shared" si="147"/>
        <v/>
      </c>
      <c r="K4679" s="2">
        <v>2016</v>
      </c>
      <c r="L4679" s="2" t="s">
        <v>21</v>
      </c>
    </row>
    <row r="4680" spans="1:12" x14ac:dyDescent="0.2">
      <c r="A4680" s="1" t="s">
        <v>242</v>
      </c>
      <c r="B4680" s="2" t="s">
        <v>3680</v>
      </c>
      <c r="C4680" s="2" t="s">
        <v>24</v>
      </c>
      <c r="D4680" s="4">
        <v>205000000</v>
      </c>
      <c r="E4680" s="2" t="s">
        <v>3438</v>
      </c>
      <c r="F4680" s="2">
        <v>72.2</v>
      </c>
      <c r="G4680" s="2">
        <v>27.8</v>
      </c>
      <c r="H4680" s="2" t="s">
        <v>19</v>
      </c>
      <c r="I4680" s="2">
        <f t="shared" si="146"/>
        <v>1</v>
      </c>
      <c r="J4680" s="2" t="str">
        <f t="shared" si="147"/>
        <v/>
      </c>
      <c r="K4680" s="2">
        <v>2008</v>
      </c>
      <c r="L4680" s="2" t="s">
        <v>49</v>
      </c>
    </row>
    <row r="4681" spans="1:12" x14ac:dyDescent="0.2">
      <c r="A4681" s="1" t="s">
        <v>242</v>
      </c>
      <c r="B4681" s="2" t="s">
        <v>3366</v>
      </c>
      <c r="C4681" s="2" t="s">
        <v>24</v>
      </c>
      <c r="D4681" s="4">
        <v>10000000</v>
      </c>
      <c r="E4681" s="2" t="s">
        <v>3438</v>
      </c>
      <c r="F4681" s="2">
        <v>72.2</v>
      </c>
      <c r="G4681" s="2">
        <v>27.8</v>
      </c>
      <c r="H4681" s="2" t="s">
        <v>19</v>
      </c>
      <c r="I4681" s="2">
        <f t="shared" si="146"/>
        <v>1</v>
      </c>
      <c r="J4681" s="2" t="str">
        <f t="shared" si="147"/>
        <v/>
      </c>
      <c r="K4681" s="2">
        <v>2008</v>
      </c>
      <c r="L4681" s="2" t="s">
        <v>49</v>
      </c>
    </row>
    <row r="4682" spans="1:12" x14ac:dyDescent="0.2">
      <c r="A4682" s="1" t="s">
        <v>242</v>
      </c>
      <c r="B4682" s="2" t="s">
        <v>1425</v>
      </c>
      <c r="C4682" s="2" t="s">
        <v>15</v>
      </c>
      <c r="D4682" s="2" t="s">
        <v>4570</v>
      </c>
      <c r="E4682" s="2" t="s">
        <v>3438</v>
      </c>
      <c r="F4682" s="2">
        <v>72.2</v>
      </c>
      <c r="G4682" s="2">
        <v>27.8</v>
      </c>
      <c r="H4682" s="2" t="s">
        <v>19</v>
      </c>
      <c r="I4682" s="2">
        <f t="shared" si="146"/>
        <v>1</v>
      </c>
      <c r="J4682" s="2" t="str">
        <f t="shared" si="147"/>
        <v/>
      </c>
      <c r="K4682" s="2">
        <v>2004</v>
      </c>
      <c r="L4682" s="2" t="s">
        <v>21</v>
      </c>
    </row>
    <row r="4683" spans="1:12" x14ac:dyDescent="0.2">
      <c r="A4683" s="1" t="s">
        <v>56</v>
      </c>
      <c r="B4683" s="2" t="s">
        <v>3638</v>
      </c>
      <c r="C4683" s="2" t="s">
        <v>24</v>
      </c>
      <c r="D4683" s="4">
        <v>11000000</v>
      </c>
      <c r="E4683" s="2" t="s">
        <v>3438</v>
      </c>
      <c r="F4683" s="2">
        <v>72.2</v>
      </c>
      <c r="G4683" s="2">
        <v>27.8</v>
      </c>
      <c r="H4683" s="2" t="s">
        <v>19</v>
      </c>
      <c r="I4683" s="2">
        <f t="shared" si="146"/>
        <v>1</v>
      </c>
      <c r="J4683" s="2" t="str">
        <f t="shared" si="147"/>
        <v/>
      </c>
      <c r="K4683" s="2">
        <v>2016</v>
      </c>
      <c r="L4683" s="2" t="s">
        <v>21</v>
      </c>
    </row>
    <row r="4684" spans="1:12" x14ac:dyDescent="0.2">
      <c r="A4684" s="1" t="s">
        <v>66</v>
      </c>
      <c r="B4684" s="2" t="s">
        <v>1734</v>
      </c>
      <c r="C4684" s="2" t="s">
        <v>15</v>
      </c>
      <c r="D4684" s="2" t="s">
        <v>4893</v>
      </c>
      <c r="E4684" s="2" t="s">
        <v>4810</v>
      </c>
      <c r="F4684" s="2">
        <v>72.2</v>
      </c>
      <c r="G4684" s="2">
        <v>27.8</v>
      </c>
      <c r="H4684" s="2" t="s">
        <v>19</v>
      </c>
      <c r="I4684" s="2">
        <f t="shared" si="146"/>
        <v>1</v>
      </c>
      <c r="J4684" s="2" t="str">
        <f t="shared" si="147"/>
        <v/>
      </c>
      <c r="K4684" s="2">
        <v>1998</v>
      </c>
      <c r="L4684" s="2" t="s">
        <v>21</v>
      </c>
    </row>
    <row r="4685" spans="1:12" x14ac:dyDescent="0.2">
      <c r="A4685" s="1" t="s">
        <v>66</v>
      </c>
      <c r="B4685" s="2" t="s">
        <v>3179</v>
      </c>
      <c r="C4685" s="2" t="s">
        <v>15</v>
      </c>
      <c r="D4685" s="2" t="s">
        <v>4828</v>
      </c>
      <c r="E4685" s="2" t="s">
        <v>4991</v>
      </c>
      <c r="F4685" s="2">
        <v>72.2</v>
      </c>
      <c r="G4685" s="2">
        <v>27.8</v>
      </c>
      <c r="H4685" s="2" t="s">
        <v>19</v>
      </c>
      <c r="I4685" s="2">
        <f t="shared" si="146"/>
        <v>1</v>
      </c>
      <c r="J4685" s="2" t="str">
        <f t="shared" si="147"/>
        <v/>
      </c>
      <c r="K4685" s="2">
        <v>2014</v>
      </c>
      <c r="L4685" s="2" t="s">
        <v>21</v>
      </c>
    </row>
    <row r="4686" spans="1:12" x14ac:dyDescent="0.2">
      <c r="A4686" s="1" t="s">
        <v>363</v>
      </c>
      <c r="B4686" s="2" t="s">
        <v>407</v>
      </c>
      <c r="C4686" s="2" t="s">
        <v>15</v>
      </c>
      <c r="D4686" s="2" t="s">
        <v>409</v>
      </c>
      <c r="E4686" s="2" t="s">
        <v>395</v>
      </c>
      <c r="F4686" s="2">
        <v>72.2</v>
      </c>
      <c r="G4686" s="2">
        <v>27.8</v>
      </c>
      <c r="H4686" s="2" t="s">
        <v>19</v>
      </c>
      <c r="I4686" s="2">
        <f t="shared" si="146"/>
        <v>1</v>
      </c>
      <c r="J4686" s="2" t="str">
        <f t="shared" si="147"/>
        <v/>
      </c>
      <c r="K4686" s="2">
        <v>2014</v>
      </c>
      <c r="L4686" s="2" t="s">
        <v>21</v>
      </c>
    </row>
    <row r="4687" spans="1:12" x14ac:dyDescent="0.2">
      <c r="A4687" s="1" t="s">
        <v>223</v>
      </c>
      <c r="B4687" s="2" t="s">
        <v>4862</v>
      </c>
      <c r="C4687" s="2" t="s">
        <v>1230</v>
      </c>
      <c r="D4687" s="2" t="s">
        <v>4932</v>
      </c>
      <c r="E4687" s="2" t="s">
        <v>4917</v>
      </c>
      <c r="F4687" s="2">
        <v>72.3</v>
      </c>
      <c r="G4687" s="2">
        <v>27.8</v>
      </c>
      <c r="H4687" s="2" t="s">
        <v>19</v>
      </c>
      <c r="I4687" s="2">
        <f t="shared" si="146"/>
        <v>1</v>
      </c>
      <c r="J4687" s="2" t="str">
        <f t="shared" si="147"/>
        <v/>
      </c>
      <c r="K4687" s="2">
        <v>2006</v>
      </c>
      <c r="L4687" s="2" t="s">
        <v>21</v>
      </c>
    </row>
    <row r="4688" spans="1:12" x14ac:dyDescent="0.2">
      <c r="A4688" s="1" t="s">
        <v>91</v>
      </c>
      <c r="B4688" s="2" t="s">
        <v>3960</v>
      </c>
      <c r="C4688" s="2" t="s">
        <v>15</v>
      </c>
      <c r="D4688" s="2" t="s">
        <v>4405</v>
      </c>
      <c r="E4688" s="2" t="s">
        <v>3438</v>
      </c>
      <c r="F4688" s="2">
        <v>72.2</v>
      </c>
      <c r="G4688" s="2">
        <v>27.8</v>
      </c>
      <c r="H4688" s="2" t="s">
        <v>19</v>
      </c>
      <c r="I4688" s="2">
        <f t="shared" si="146"/>
        <v>1</v>
      </c>
      <c r="J4688" s="2" t="str">
        <f t="shared" si="147"/>
        <v/>
      </c>
      <c r="K4688" s="2">
        <v>2008</v>
      </c>
      <c r="L4688" s="2" t="s">
        <v>21</v>
      </c>
    </row>
    <row r="4689" spans="1:12" x14ac:dyDescent="0.2">
      <c r="A4689" s="1" t="s">
        <v>91</v>
      </c>
      <c r="B4689" s="2" t="s">
        <v>3575</v>
      </c>
      <c r="C4689" s="2" t="s">
        <v>24</v>
      </c>
      <c r="D4689" s="4">
        <v>137500000</v>
      </c>
      <c r="E4689" s="2" t="s">
        <v>3438</v>
      </c>
      <c r="F4689" s="2">
        <v>72.2</v>
      </c>
      <c r="G4689" s="2">
        <v>27.8</v>
      </c>
      <c r="H4689" s="2" t="s">
        <v>19</v>
      </c>
      <c r="I4689" s="2">
        <f t="shared" si="146"/>
        <v>1</v>
      </c>
      <c r="J4689" s="2" t="str">
        <f t="shared" si="147"/>
        <v/>
      </c>
      <c r="K4689" s="2">
        <v>2000</v>
      </c>
      <c r="L4689" s="2" t="s">
        <v>21</v>
      </c>
    </row>
    <row r="4690" spans="1:12" x14ac:dyDescent="0.2">
      <c r="A4690" s="1" t="s">
        <v>269</v>
      </c>
      <c r="B4690" s="2" t="s">
        <v>656</v>
      </c>
      <c r="C4690" s="2" t="s">
        <v>15</v>
      </c>
      <c r="D4690" s="2" t="s">
        <v>576</v>
      </c>
      <c r="E4690" s="2" t="s">
        <v>395</v>
      </c>
      <c r="F4690" s="2">
        <v>72.2</v>
      </c>
      <c r="G4690" s="2">
        <v>27.8</v>
      </c>
      <c r="H4690" s="2" t="s">
        <v>19</v>
      </c>
      <c r="I4690" s="2">
        <f t="shared" si="146"/>
        <v>1</v>
      </c>
      <c r="J4690" s="2" t="str">
        <f t="shared" si="147"/>
        <v/>
      </c>
      <c r="K4690" s="2">
        <v>2012</v>
      </c>
      <c r="L4690" s="2" t="s">
        <v>21</v>
      </c>
    </row>
    <row r="4691" spans="1:12" x14ac:dyDescent="0.2">
      <c r="A4691" s="1" t="s">
        <v>108</v>
      </c>
      <c r="B4691" s="2" t="s">
        <v>3645</v>
      </c>
      <c r="C4691" s="2" t="s">
        <v>24</v>
      </c>
      <c r="D4691" s="4">
        <v>11000000</v>
      </c>
      <c r="E4691" s="2" t="s">
        <v>3438</v>
      </c>
      <c r="F4691" s="2">
        <v>72.2</v>
      </c>
      <c r="G4691" s="2">
        <v>27.8</v>
      </c>
      <c r="H4691" s="2" t="s">
        <v>19</v>
      </c>
      <c r="I4691" s="2">
        <f t="shared" si="146"/>
        <v>1</v>
      </c>
      <c r="J4691" s="2" t="str">
        <f t="shared" si="147"/>
        <v/>
      </c>
      <c r="K4691" s="2">
        <v>1996</v>
      </c>
      <c r="L4691" s="2" t="s">
        <v>21</v>
      </c>
    </row>
    <row r="4692" spans="1:12" x14ac:dyDescent="0.2">
      <c r="A4692" s="1" t="s">
        <v>205</v>
      </c>
      <c r="B4692" s="2" t="s">
        <v>658</v>
      </c>
      <c r="C4692" s="2" t="s">
        <v>15</v>
      </c>
      <c r="D4692" s="2" t="s">
        <v>2937</v>
      </c>
      <c r="E4692" s="2" t="s">
        <v>2175</v>
      </c>
      <c r="F4692" s="2">
        <v>72.22</v>
      </c>
      <c r="G4692" s="2">
        <v>27.78</v>
      </c>
      <c r="H4692" s="2" t="s">
        <v>19</v>
      </c>
      <c r="I4692" s="2">
        <f t="shared" si="146"/>
        <v>1</v>
      </c>
      <c r="J4692" s="2" t="str">
        <f t="shared" si="147"/>
        <v/>
      </c>
      <c r="K4692" s="2">
        <v>2015</v>
      </c>
      <c r="L4692" s="2" t="s">
        <v>36</v>
      </c>
    </row>
    <row r="4693" spans="1:12" x14ac:dyDescent="0.2">
      <c r="A4693" s="1" t="s">
        <v>91</v>
      </c>
      <c r="B4693" s="2" t="s">
        <v>2150</v>
      </c>
      <c r="C4693" s="2" t="s">
        <v>15</v>
      </c>
      <c r="D4693" s="2" t="s">
        <v>3576</v>
      </c>
      <c r="E4693" s="2" t="s">
        <v>3438</v>
      </c>
      <c r="F4693" s="2">
        <v>72.22</v>
      </c>
      <c r="G4693" s="2">
        <v>27.78</v>
      </c>
      <c r="H4693" s="2" t="s">
        <v>19</v>
      </c>
      <c r="I4693" s="2">
        <f t="shared" si="146"/>
        <v>1</v>
      </c>
      <c r="J4693" s="2" t="str">
        <f t="shared" si="147"/>
        <v/>
      </c>
      <c r="K4693" s="2">
        <v>2020</v>
      </c>
      <c r="L4693" s="2" t="s">
        <v>49</v>
      </c>
    </row>
    <row r="4694" spans="1:12" x14ac:dyDescent="0.2">
      <c r="A4694" s="1" t="s">
        <v>205</v>
      </c>
      <c r="B4694" s="2" t="s">
        <v>4052</v>
      </c>
      <c r="C4694" s="2" t="s">
        <v>15</v>
      </c>
      <c r="D4694" s="2" t="s">
        <v>4357</v>
      </c>
      <c r="E4694" s="2" t="s">
        <v>3438</v>
      </c>
      <c r="F4694" s="2">
        <v>72.239999999999995</v>
      </c>
      <c r="G4694" s="2">
        <v>27.76</v>
      </c>
      <c r="H4694" s="2" t="s">
        <v>19</v>
      </c>
      <c r="I4694" s="2">
        <f t="shared" si="146"/>
        <v>1</v>
      </c>
      <c r="J4694" s="2" t="str">
        <f t="shared" si="147"/>
        <v/>
      </c>
      <c r="K4694" s="2">
        <v>2009</v>
      </c>
      <c r="L4694" s="2" t="s">
        <v>36</v>
      </c>
    </row>
    <row r="4695" spans="1:12" x14ac:dyDescent="0.2">
      <c r="A4695" s="1" t="s">
        <v>205</v>
      </c>
      <c r="B4695" s="2" t="s">
        <v>3874</v>
      </c>
      <c r="C4695" s="2" t="s">
        <v>24</v>
      </c>
      <c r="D4695" s="4">
        <v>40000000</v>
      </c>
      <c r="E4695" s="2" t="s">
        <v>3438</v>
      </c>
      <c r="F4695" s="2">
        <v>72.239999999999995</v>
      </c>
      <c r="G4695" s="2">
        <v>27.76</v>
      </c>
      <c r="H4695" s="2" t="s">
        <v>19</v>
      </c>
      <c r="I4695" s="2">
        <f t="shared" si="146"/>
        <v>1</v>
      </c>
      <c r="J4695" s="2" t="str">
        <f t="shared" si="147"/>
        <v/>
      </c>
      <c r="K4695" s="2">
        <v>2001</v>
      </c>
      <c r="L4695" s="2" t="s">
        <v>36</v>
      </c>
    </row>
    <row r="4696" spans="1:12" x14ac:dyDescent="0.2">
      <c r="A4696" s="1" t="s">
        <v>52</v>
      </c>
      <c r="B4696" s="2" t="s">
        <v>3669</v>
      </c>
      <c r="C4696" s="2" t="s">
        <v>15</v>
      </c>
      <c r="D4696" s="2" t="s">
        <v>3670</v>
      </c>
      <c r="E4696" s="2" t="s">
        <v>3438</v>
      </c>
      <c r="F4696" s="2">
        <v>72.260000000000005</v>
      </c>
      <c r="G4696" s="2">
        <v>27.74</v>
      </c>
      <c r="H4696" s="2" t="s">
        <v>19</v>
      </c>
      <c r="I4696" s="2">
        <f t="shared" si="146"/>
        <v>1</v>
      </c>
      <c r="J4696" s="2" t="str">
        <f t="shared" si="147"/>
        <v/>
      </c>
      <c r="K4696" s="2">
        <v>2019</v>
      </c>
      <c r="L4696" s="2" t="s">
        <v>36</v>
      </c>
    </row>
    <row r="4697" spans="1:12" x14ac:dyDescent="0.2">
      <c r="A4697" s="1" t="s">
        <v>242</v>
      </c>
      <c r="B4697" s="2" t="s">
        <v>547</v>
      </c>
      <c r="C4697" s="2" t="s">
        <v>15</v>
      </c>
      <c r="D4697" s="2" t="s">
        <v>2205</v>
      </c>
      <c r="E4697" s="2" t="s">
        <v>2175</v>
      </c>
      <c r="F4697" s="2">
        <v>72.27</v>
      </c>
      <c r="G4697" s="2">
        <v>27.73</v>
      </c>
      <c r="H4697" s="2" t="s">
        <v>19</v>
      </c>
      <c r="I4697" s="2">
        <f t="shared" si="146"/>
        <v>1</v>
      </c>
      <c r="J4697" s="2" t="str">
        <f t="shared" si="147"/>
        <v/>
      </c>
      <c r="K4697" s="2">
        <v>2020</v>
      </c>
      <c r="L4697" s="2" t="s">
        <v>21</v>
      </c>
    </row>
    <row r="4698" spans="1:12" x14ac:dyDescent="0.2">
      <c r="A4698" s="1" t="s">
        <v>621</v>
      </c>
      <c r="B4698" s="2" t="s">
        <v>5002</v>
      </c>
      <c r="C4698" s="2" t="s">
        <v>15</v>
      </c>
      <c r="D4698" s="2" t="s">
        <v>5003</v>
      </c>
      <c r="E4698" s="2" t="s">
        <v>4991</v>
      </c>
      <c r="F4698" s="2">
        <v>72.27</v>
      </c>
      <c r="G4698" s="2">
        <v>27.73</v>
      </c>
      <c r="H4698" s="2" t="s">
        <v>19</v>
      </c>
      <c r="I4698" s="2">
        <f t="shared" si="146"/>
        <v>1</v>
      </c>
      <c r="J4698" s="2" t="str">
        <f t="shared" si="147"/>
        <v/>
      </c>
      <c r="K4698" s="2">
        <v>2021</v>
      </c>
      <c r="L4698" s="2" t="s">
        <v>36</v>
      </c>
    </row>
    <row r="4699" spans="1:12" x14ac:dyDescent="0.2">
      <c r="A4699" s="1" t="s">
        <v>66</v>
      </c>
      <c r="B4699" s="2" t="s">
        <v>3047</v>
      </c>
      <c r="C4699" s="2" t="s">
        <v>15</v>
      </c>
      <c r="D4699" s="2" t="s">
        <v>4722</v>
      </c>
      <c r="E4699" s="2" t="s">
        <v>3438</v>
      </c>
      <c r="F4699" s="2">
        <v>72.290000000000006</v>
      </c>
      <c r="G4699" s="2">
        <v>27.71</v>
      </c>
      <c r="H4699" s="2" t="s">
        <v>19</v>
      </c>
      <c r="I4699" s="2">
        <f t="shared" si="146"/>
        <v>1</v>
      </c>
      <c r="J4699" s="2" t="str">
        <f t="shared" si="147"/>
        <v/>
      </c>
      <c r="K4699" s="2">
        <v>2001</v>
      </c>
      <c r="L4699" s="2" t="s">
        <v>36</v>
      </c>
    </row>
    <row r="4700" spans="1:12" x14ac:dyDescent="0.2">
      <c r="A4700" s="1" t="s">
        <v>217</v>
      </c>
      <c r="B4700" s="2" t="s">
        <v>513</v>
      </c>
      <c r="C4700" s="2" t="s">
        <v>15</v>
      </c>
      <c r="D4700" s="2" t="s">
        <v>5240</v>
      </c>
      <c r="E4700" s="2" t="s">
        <v>4991</v>
      </c>
      <c r="F4700" s="2">
        <v>72.290000000000006</v>
      </c>
      <c r="G4700" s="2">
        <v>27.71</v>
      </c>
      <c r="H4700" s="2" t="s">
        <v>19</v>
      </c>
      <c r="I4700" s="2">
        <f t="shared" si="146"/>
        <v>1</v>
      </c>
      <c r="J4700" s="2" t="str">
        <f t="shared" si="147"/>
        <v/>
      </c>
      <c r="K4700" s="2">
        <v>2016</v>
      </c>
      <c r="L4700" s="2" t="s">
        <v>49</v>
      </c>
    </row>
    <row r="4701" spans="1:12" x14ac:dyDescent="0.2">
      <c r="A4701" s="1" t="s">
        <v>242</v>
      </c>
      <c r="B4701" s="2" t="s">
        <v>324</v>
      </c>
      <c r="C4701" s="2" t="s">
        <v>15</v>
      </c>
      <c r="D4701" s="2" t="s">
        <v>1861</v>
      </c>
      <c r="E4701" s="2" t="s">
        <v>1811</v>
      </c>
      <c r="F4701" s="2">
        <v>72.3</v>
      </c>
      <c r="G4701" s="2">
        <v>27.7</v>
      </c>
      <c r="H4701" s="2" t="s">
        <v>19</v>
      </c>
      <c r="I4701" s="2">
        <f t="shared" si="146"/>
        <v>1</v>
      </c>
      <c r="J4701" s="2" t="str">
        <f t="shared" si="147"/>
        <v/>
      </c>
      <c r="K4701" s="2">
        <v>2006</v>
      </c>
      <c r="L4701" s="2" t="s">
        <v>49</v>
      </c>
    </row>
    <row r="4702" spans="1:12" x14ac:dyDescent="0.2">
      <c r="A4702" s="1" t="s">
        <v>205</v>
      </c>
      <c r="B4702" s="2" t="s">
        <v>669</v>
      </c>
      <c r="C4702" s="2" t="s">
        <v>15</v>
      </c>
      <c r="D4702" s="2" t="s">
        <v>1074</v>
      </c>
      <c r="E4702" s="2" t="s">
        <v>395</v>
      </c>
      <c r="F4702" s="2">
        <v>72.3</v>
      </c>
      <c r="G4702" s="2">
        <v>27.7</v>
      </c>
      <c r="H4702" s="2" t="s">
        <v>19</v>
      </c>
      <c r="I4702" s="2">
        <f t="shared" si="146"/>
        <v>1</v>
      </c>
      <c r="J4702" s="2" t="str">
        <f t="shared" si="147"/>
        <v/>
      </c>
      <c r="K4702" s="2">
        <v>2004</v>
      </c>
      <c r="L4702" s="2" t="s">
        <v>21</v>
      </c>
    </row>
    <row r="4703" spans="1:12" x14ac:dyDescent="0.2">
      <c r="A4703" s="1" t="s">
        <v>205</v>
      </c>
      <c r="B4703" s="2" t="s">
        <v>3677</v>
      </c>
      <c r="C4703" s="2" t="s">
        <v>15</v>
      </c>
      <c r="D4703" s="2" t="s">
        <v>4371</v>
      </c>
      <c r="E4703" s="2" t="s">
        <v>3438</v>
      </c>
      <c r="F4703" s="2">
        <v>72.3</v>
      </c>
      <c r="G4703" s="2">
        <v>27.7</v>
      </c>
      <c r="H4703" s="2" t="s">
        <v>19</v>
      </c>
      <c r="I4703" s="2">
        <f t="shared" si="146"/>
        <v>1</v>
      </c>
      <c r="J4703" s="2" t="str">
        <f t="shared" si="147"/>
        <v/>
      </c>
      <c r="K4703" s="2">
        <v>2008</v>
      </c>
      <c r="L4703" s="2" t="s">
        <v>21</v>
      </c>
    </row>
    <row r="4704" spans="1:12" x14ac:dyDescent="0.2">
      <c r="A4704" s="1" t="s">
        <v>280</v>
      </c>
      <c r="B4704" s="2" t="s">
        <v>3326</v>
      </c>
      <c r="C4704" s="2" t="s">
        <v>42</v>
      </c>
      <c r="D4704" s="2" t="s">
        <v>3327</v>
      </c>
      <c r="E4704" s="2" t="s">
        <v>3315</v>
      </c>
      <c r="F4704" s="2">
        <v>72.3</v>
      </c>
      <c r="G4704" s="2">
        <v>27.7</v>
      </c>
      <c r="H4704" s="2" t="s">
        <v>19</v>
      </c>
      <c r="I4704" s="2">
        <f t="shared" si="146"/>
        <v>1</v>
      </c>
      <c r="J4704" s="2" t="str">
        <f t="shared" si="147"/>
        <v/>
      </c>
      <c r="K4704" s="2">
        <v>2014</v>
      </c>
      <c r="L4704" s="2" t="s">
        <v>21</v>
      </c>
    </row>
    <row r="4705" spans="1:12" x14ac:dyDescent="0.2">
      <c r="A4705" s="1" t="s">
        <v>13</v>
      </c>
      <c r="B4705" s="2" t="s">
        <v>3885</v>
      </c>
      <c r="C4705" s="2" t="s">
        <v>24</v>
      </c>
      <c r="D4705" s="4">
        <v>40000000</v>
      </c>
      <c r="E4705" s="2" t="s">
        <v>3438</v>
      </c>
      <c r="F4705" s="2">
        <v>72.3</v>
      </c>
      <c r="G4705" s="2">
        <v>27.7</v>
      </c>
      <c r="H4705" s="2" t="s">
        <v>19</v>
      </c>
      <c r="I4705" s="2">
        <f t="shared" si="146"/>
        <v>1</v>
      </c>
      <c r="J4705" s="2" t="str">
        <f t="shared" si="147"/>
        <v/>
      </c>
      <c r="K4705" s="2">
        <v>2000</v>
      </c>
      <c r="L4705" s="2" t="s">
        <v>49</v>
      </c>
    </row>
    <row r="4706" spans="1:12" x14ac:dyDescent="0.2">
      <c r="A4706" s="1" t="s">
        <v>66</v>
      </c>
      <c r="B4706" s="2" t="s">
        <v>1734</v>
      </c>
      <c r="C4706" s="2" t="s">
        <v>15</v>
      </c>
      <c r="D4706" s="2" t="s">
        <v>1735</v>
      </c>
      <c r="E4706" s="2" t="s">
        <v>1692</v>
      </c>
      <c r="F4706" s="2">
        <v>72.3</v>
      </c>
      <c r="G4706" s="2">
        <v>27.7</v>
      </c>
      <c r="H4706" s="2" t="s">
        <v>19</v>
      </c>
      <c r="I4706" s="2">
        <f t="shared" si="146"/>
        <v>1</v>
      </c>
      <c r="J4706" s="2" t="str">
        <f t="shared" si="147"/>
        <v/>
      </c>
      <c r="K4706" s="2">
        <v>2014</v>
      </c>
      <c r="L4706" s="2" t="s">
        <v>21</v>
      </c>
    </row>
    <row r="4707" spans="1:12" x14ac:dyDescent="0.2">
      <c r="A4707" s="1" t="s">
        <v>66</v>
      </c>
      <c r="B4707" s="2" t="s">
        <v>1462</v>
      </c>
      <c r="C4707" s="2" t="s">
        <v>15</v>
      </c>
      <c r="D4707" s="2" t="s">
        <v>384</v>
      </c>
      <c r="E4707" s="2" t="s">
        <v>2175</v>
      </c>
      <c r="F4707" s="2">
        <v>72.3</v>
      </c>
      <c r="G4707" s="2">
        <v>27.7</v>
      </c>
      <c r="H4707" s="2" t="s">
        <v>19</v>
      </c>
      <c r="I4707" s="2">
        <f t="shared" si="146"/>
        <v>1</v>
      </c>
      <c r="J4707" s="2" t="str">
        <f t="shared" si="147"/>
        <v/>
      </c>
      <c r="K4707" s="2">
        <v>1994</v>
      </c>
      <c r="L4707" s="2" t="s">
        <v>21</v>
      </c>
    </row>
    <row r="4708" spans="1:12" x14ac:dyDescent="0.2">
      <c r="A4708" s="1" t="s">
        <v>83</v>
      </c>
      <c r="B4708" s="2" t="s">
        <v>84</v>
      </c>
      <c r="C4708" s="2" t="s">
        <v>15</v>
      </c>
      <c r="D4708" s="2" t="s">
        <v>1323</v>
      </c>
      <c r="E4708" s="2" t="s">
        <v>395</v>
      </c>
      <c r="F4708" s="2">
        <v>72.3</v>
      </c>
      <c r="G4708" s="2">
        <v>27.7</v>
      </c>
      <c r="H4708" s="2" t="s">
        <v>19</v>
      </c>
      <c r="I4708" s="2">
        <f t="shared" si="146"/>
        <v>1</v>
      </c>
      <c r="J4708" s="2" t="str">
        <f t="shared" si="147"/>
        <v/>
      </c>
      <c r="K4708" s="2">
        <v>1998</v>
      </c>
      <c r="L4708" s="2" t="s">
        <v>21</v>
      </c>
    </row>
    <row r="4709" spans="1:12" x14ac:dyDescent="0.2">
      <c r="A4709" s="1" t="s">
        <v>108</v>
      </c>
      <c r="B4709" s="2" t="s">
        <v>3503</v>
      </c>
      <c r="C4709" s="2" t="s">
        <v>15</v>
      </c>
      <c r="D4709" s="2" t="s">
        <v>4206</v>
      </c>
      <c r="E4709" s="2" t="s">
        <v>3438</v>
      </c>
      <c r="F4709" s="2">
        <v>72.3</v>
      </c>
      <c r="G4709" s="2">
        <v>27.7</v>
      </c>
      <c r="H4709" s="2" t="s">
        <v>19</v>
      </c>
      <c r="I4709" s="2">
        <f t="shared" si="146"/>
        <v>1</v>
      </c>
      <c r="J4709" s="2" t="str">
        <f t="shared" si="147"/>
        <v/>
      </c>
      <c r="K4709" s="2">
        <v>2012</v>
      </c>
      <c r="L4709" s="2" t="s">
        <v>21</v>
      </c>
    </row>
    <row r="4710" spans="1:12" x14ac:dyDescent="0.2">
      <c r="A4710" s="1" t="s">
        <v>111</v>
      </c>
      <c r="B4710" s="2" t="s">
        <v>4063</v>
      </c>
      <c r="C4710" s="2" t="s">
        <v>24</v>
      </c>
      <c r="D4710" s="4">
        <v>88000000</v>
      </c>
      <c r="E4710" s="2" t="s">
        <v>3438</v>
      </c>
      <c r="F4710" s="2">
        <v>72.3</v>
      </c>
      <c r="G4710" s="2">
        <v>27.7</v>
      </c>
      <c r="H4710" s="2" t="s">
        <v>19</v>
      </c>
      <c r="I4710" s="2">
        <f t="shared" si="146"/>
        <v>1</v>
      </c>
      <c r="J4710" s="2" t="str">
        <f t="shared" si="147"/>
        <v/>
      </c>
      <c r="K4710" s="2">
        <v>1998</v>
      </c>
      <c r="L4710" s="2" t="s">
        <v>21</v>
      </c>
    </row>
    <row r="4711" spans="1:12" x14ac:dyDescent="0.2">
      <c r="A4711" s="1" t="s">
        <v>13</v>
      </c>
      <c r="B4711" s="2" t="s">
        <v>2361</v>
      </c>
      <c r="C4711" s="2" t="s">
        <v>15</v>
      </c>
      <c r="D4711" s="2" t="s">
        <v>2362</v>
      </c>
      <c r="E4711" s="2" t="s">
        <v>2175</v>
      </c>
      <c r="F4711" s="2">
        <v>72.31</v>
      </c>
      <c r="G4711" s="2">
        <v>27.69</v>
      </c>
      <c r="H4711" s="2" t="s">
        <v>19</v>
      </c>
      <c r="I4711" s="2">
        <f t="shared" si="146"/>
        <v>1</v>
      </c>
      <c r="J4711" s="2" t="str">
        <f t="shared" si="147"/>
        <v/>
      </c>
      <c r="K4711" s="2">
        <v>2020</v>
      </c>
      <c r="L4711" s="2" t="s">
        <v>36</v>
      </c>
    </row>
    <row r="4712" spans="1:12" x14ac:dyDescent="0.2">
      <c r="A4712" s="1" t="s">
        <v>511</v>
      </c>
      <c r="B4712" s="2" t="s">
        <v>3945</v>
      </c>
      <c r="C4712" s="2" t="s">
        <v>24</v>
      </c>
      <c r="D4712" s="4">
        <v>8000000</v>
      </c>
      <c r="E4712" s="2" t="s">
        <v>3438</v>
      </c>
      <c r="F4712" s="2">
        <v>72.33</v>
      </c>
      <c r="G4712" s="2">
        <v>27.67</v>
      </c>
      <c r="H4712" s="2" t="s">
        <v>19</v>
      </c>
      <c r="I4712" s="2">
        <f t="shared" si="146"/>
        <v>1</v>
      </c>
      <c r="J4712" s="2" t="str">
        <f t="shared" si="147"/>
        <v/>
      </c>
      <c r="K4712" s="2">
        <v>2016</v>
      </c>
      <c r="L4712" s="2" t="s">
        <v>21</v>
      </c>
    </row>
    <row r="4713" spans="1:12" x14ac:dyDescent="0.2">
      <c r="A4713" s="1" t="s">
        <v>122</v>
      </c>
      <c r="B4713" s="2" t="s">
        <v>166</v>
      </c>
      <c r="C4713" s="2" t="s">
        <v>15</v>
      </c>
      <c r="D4713" s="2" t="s">
        <v>167</v>
      </c>
      <c r="E4713" s="2" t="s">
        <v>144</v>
      </c>
      <c r="F4713" s="2">
        <v>72.34</v>
      </c>
      <c r="G4713" s="2">
        <v>27.66</v>
      </c>
      <c r="H4713" s="2" t="s">
        <v>19</v>
      </c>
      <c r="I4713" s="2">
        <f t="shared" si="146"/>
        <v>1</v>
      </c>
      <c r="J4713" s="2" t="str">
        <f t="shared" si="147"/>
        <v/>
      </c>
      <c r="K4713" s="2">
        <v>2020</v>
      </c>
      <c r="L4713" s="2" t="s">
        <v>49</v>
      </c>
    </row>
    <row r="4714" spans="1:12" x14ac:dyDescent="0.2">
      <c r="A4714" s="1" t="s">
        <v>13</v>
      </c>
      <c r="B4714" s="2" t="s">
        <v>1809</v>
      </c>
      <c r="C4714" s="2" t="s">
        <v>15</v>
      </c>
      <c r="D4714" s="2" t="s">
        <v>1810</v>
      </c>
      <c r="E4714" s="2" t="s">
        <v>1811</v>
      </c>
      <c r="F4714" s="2">
        <v>72.349999999999994</v>
      </c>
      <c r="G4714" s="2">
        <v>27.65</v>
      </c>
      <c r="H4714" s="2" t="s">
        <v>19</v>
      </c>
      <c r="I4714" s="2">
        <f t="shared" si="146"/>
        <v>1</v>
      </c>
      <c r="J4714" s="2" t="str">
        <f t="shared" si="147"/>
        <v/>
      </c>
      <c r="K4714" s="2">
        <v>2020</v>
      </c>
      <c r="L4714" s="2" t="s">
        <v>21</v>
      </c>
    </row>
    <row r="4715" spans="1:12" x14ac:dyDescent="0.2">
      <c r="A4715" s="1" t="s">
        <v>1224</v>
      </c>
      <c r="B4715" s="2" t="s">
        <v>5059</v>
      </c>
      <c r="C4715" s="2" t="s">
        <v>15</v>
      </c>
      <c r="D4715" s="2" t="s">
        <v>5060</v>
      </c>
      <c r="E4715" s="2" t="s">
        <v>4991</v>
      </c>
      <c r="F4715" s="2">
        <v>72.349999999999994</v>
      </c>
      <c r="G4715" s="2">
        <v>27.65</v>
      </c>
      <c r="H4715" s="2" t="s">
        <v>19</v>
      </c>
      <c r="I4715" s="2">
        <f t="shared" si="146"/>
        <v>1</v>
      </c>
      <c r="J4715" s="2" t="str">
        <f t="shared" si="147"/>
        <v/>
      </c>
      <c r="K4715" s="2">
        <v>2020</v>
      </c>
      <c r="L4715" s="2" t="s">
        <v>21</v>
      </c>
    </row>
    <row r="4716" spans="1:12" x14ac:dyDescent="0.2">
      <c r="A4716" s="1" t="s">
        <v>242</v>
      </c>
      <c r="B4716" s="2" t="s">
        <v>243</v>
      </c>
      <c r="C4716" s="2" t="s">
        <v>15</v>
      </c>
      <c r="D4716" s="2" t="s">
        <v>2455</v>
      </c>
      <c r="E4716" s="2" t="s">
        <v>2175</v>
      </c>
      <c r="F4716" s="2">
        <v>72.37</v>
      </c>
      <c r="G4716" s="2">
        <v>27.63</v>
      </c>
      <c r="H4716" s="2" t="s">
        <v>19</v>
      </c>
      <c r="I4716" s="2">
        <f t="shared" si="146"/>
        <v>1</v>
      </c>
      <c r="J4716" s="2" t="str">
        <f t="shared" si="147"/>
        <v/>
      </c>
      <c r="K4716" s="2">
        <v>2018</v>
      </c>
      <c r="L4716" s="2" t="s">
        <v>21</v>
      </c>
    </row>
    <row r="4717" spans="1:12" x14ac:dyDescent="0.2">
      <c r="A4717" s="1" t="s">
        <v>242</v>
      </c>
      <c r="B4717" s="2" t="s">
        <v>4013</v>
      </c>
      <c r="C4717" s="2" t="s">
        <v>15</v>
      </c>
      <c r="D4717" s="2" t="s">
        <v>4126</v>
      </c>
      <c r="E4717" s="2" t="s">
        <v>3438</v>
      </c>
      <c r="F4717" s="2">
        <v>72.37</v>
      </c>
      <c r="G4717" s="2">
        <v>27.63</v>
      </c>
      <c r="H4717" s="2" t="s">
        <v>19</v>
      </c>
      <c r="I4717" s="2">
        <f t="shared" si="146"/>
        <v>1</v>
      </c>
      <c r="J4717" s="2" t="str">
        <f t="shared" si="147"/>
        <v/>
      </c>
      <c r="K4717" s="2">
        <v>2014</v>
      </c>
      <c r="L4717" s="2" t="s">
        <v>49</v>
      </c>
    </row>
    <row r="4718" spans="1:12" x14ac:dyDescent="0.2">
      <c r="A4718" s="1" t="s">
        <v>60</v>
      </c>
      <c r="B4718" s="2" t="s">
        <v>3891</v>
      </c>
      <c r="C4718" s="2" t="s">
        <v>24</v>
      </c>
      <c r="D4718" s="4">
        <v>110000000</v>
      </c>
      <c r="E4718" s="2" t="s">
        <v>3438</v>
      </c>
      <c r="F4718" s="2">
        <v>72.37</v>
      </c>
      <c r="G4718" s="2">
        <v>27.63</v>
      </c>
      <c r="H4718" s="2" t="s">
        <v>19</v>
      </c>
      <c r="I4718" s="2">
        <f t="shared" si="146"/>
        <v>1</v>
      </c>
      <c r="J4718" s="2" t="str">
        <f t="shared" si="147"/>
        <v/>
      </c>
      <c r="K4718" s="2">
        <v>2016</v>
      </c>
      <c r="L4718" s="2" t="s">
        <v>21</v>
      </c>
    </row>
    <row r="4719" spans="1:12" x14ac:dyDescent="0.2">
      <c r="A4719" s="1" t="s">
        <v>100</v>
      </c>
      <c r="B4719" s="2" t="s">
        <v>496</v>
      </c>
      <c r="C4719" s="2" t="s">
        <v>15</v>
      </c>
      <c r="D4719" s="2" t="s">
        <v>2586</v>
      </c>
      <c r="E4719" s="2" t="s">
        <v>2175</v>
      </c>
      <c r="F4719" s="2">
        <v>72.37</v>
      </c>
      <c r="G4719" s="2">
        <v>27.63</v>
      </c>
      <c r="H4719" s="2" t="s">
        <v>19</v>
      </c>
      <c r="I4719" s="2">
        <f t="shared" si="146"/>
        <v>1</v>
      </c>
      <c r="J4719" s="2" t="str">
        <f t="shared" si="147"/>
        <v/>
      </c>
      <c r="K4719" s="2">
        <v>2018</v>
      </c>
      <c r="L4719" s="2" t="s">
        <v>21</v>
      </c>
    </row>
    <row r="4720" spans="1:12" x14ac:dyDescent="0.2">
      <c r="A4720" s="1" t="s">
        <v>91</v>
      </c>
      <c r="B4720" s="2" t="s">
        <v>2171</v>
      </c>
      <c r="C4720" s="2" t="s">
        <v>15</v>
      </c>
      <c r="D4720" s="2" t="s">
        <v>3607</v>
      </c>
      <c r="E4720" s="2" t="s">
        <v>3438</v>
      </c>
      <c r="F4720" s="2">
        <v>72.38</v>
      </c>
      <c r="G4720" s="2">
        <v>27.62</v>
      </c>
      <c r="H4720" s="2" t="s">
        <v>19</v>
      </c>
      <c r="I4720" s="2">
        <f t="shared" si="146"/>
        <v>1</v>
      </c>
      <c r="J4720" s="2" t="str">
        <f t="shared" si="147"/>
        <v/>
      </c>
      <c r="K4720" s="2">
        <v>2020</v>
      </c>
      <c r="L4720" s="2" t="s">
        <v>49</v>
      </c>
    </row>
    <row r="4721" spans="1:12" x14ac:dyDescent="0.2">
      <c r="A4721" s="1" t="s">
        <v>220</v>
      </c>
      <c r="B4721" s="2" t="s">
        <v>3717</v>
      </c>
      <c r="C4721" s="2" t="s">
        <v>24</v>
      </c>
      <c r="D4721" s="2">
        <v>74000000</v>
      </c>
      <c r="E4721" s="2" t="s">
        <v>3438</v>
      </c>
      <c r="F4721" s="2">
        <v>72.38</v>
      </c>
      <c r="G4721" s="2">
        <v>27.62</v>
      </c>
      <c r="H4721" s="2" t="s">
        <v>19</v>
      </c>
      <c r="I4721" s="2">
        <f t="shared" si="146"/>
        <v>1</v>
      </c>
      <c r="J4721" s="2" t="str">
        <f t="shared" si="147"/>
        <v/>
      </c>
      <c r="K4721" s="2">
        <v>2018</v>
      </c>
      <c r="L4721" s="2" t="s">
        <v>21</v>
      </c>
    </row>
    <row r="4722" spans="1:12" x14ac:dyDescent="0.2">
      <c r="A4722" s="1" t="s">
        <v>83</v>
      </c>
      <c r="B4722" s="2" t="s">
        <v>5696</v>
      </c>
      <c r="C4722" s="2" t="s">
        <v>24</v>
      </c>
      <c r="D4722" s="2">
        <v>845000000</v>
      </c>
      <c r="E4722" s="2" t="s">
        <v>5690</v>
      </c>
      <c r="F4722" s="2">
        <v>72.39</v>
      </c>
      <c r="G4722" s="2">
        <v>27.61</v>
      </c>
      <c r="H4722" s="2" t="s">
        <v>19</v>
      </c>
      <c r="I4722" s="2">
        <f t="shared" si="146"/>
        <v>1</v>
      </c>
      <c r="J4722" s="2" t="str">
        <f t="shared" si="147"/>
        <v/>
      </c>
      <c r="K4722" s="2">
        <v>2020</v>
      </c>
      <c r="L4722" s="2" t="s">
        <v>49</v>
      </c>
    </row>
    <row r="4723" spans="1:12" x14ac:dyDescent="0.2">
      <c r="A4723" s="1" t="s">
        <v>52</v>
      </c>
      <c r="B4723" s="2" t="s">
        <v>3536</v>
      </c>
      <c r="C4723" s="2" t="s">
        <v>24</v>
      </c>
      <c r="D4723" s="4">
        <v>510000000</v>
      </c>
      <c r="E4723" s="2" t="s">
        <v>3438</v>
      </c>
      <c r="F4723" s="2">
        <v>72.39</v>
      </c>
      <c r="G4723" s="2">
        <v>27.61</v>
      </c>
      <c r="H4723" s="2" t="s">
        <v>19</v>
      </c>
      <c r="I4723" s="2">
        <f t="shared" si="146"/>
        <v>1</v>
      </c>
      <c r="J4723" s="2" t="str">
        <f t="shared" si="147"/>
        <v/>
      </c>
      <c r="K4723" s="2">
        <v>2016</v>
      </c>
      <c r="L4723" s="2" t="s">
        <v>21</v>
      </c>
    </row>
    <row r="4724" spans="1:12" x14ac:dyDescent="0.2">
      <c r="A4724" s="1" t="s">
        <v>13</v>
      </c>
      <c r="B4724" s="2" t="s">
        <v>4220</v>
      </c>
      <c r="C4724" s="2" t="s">
        <v>24</v>
      </c>
      <c r="D4724" s="4">
        <v>55000000</v>
      </c>
      <c r="E4724" s="2" t="s">
        <v>3438</v>
      </c>
      <c r="F4724" s="2">
        <v>72.400000000000006</v>
      </c>
      <c r="G4724" s="2">
        <v>27.6</v>
      </c>
      <c r="H4724" s="2" t="s">
        <v>19</v>
      </c>
      <c r="I4724" s="2">
        <f t="shared" si="146"/>
        <v>1</v>
      </c>
      <c r="J4724" s="2" t="str">
        <f t="shared" si="147"/>
        <v/>
      </c>
      <c r="K4724" s="2">
        <v>2012</v>
      </c>
      <c r="L4724" s="2" t="s">
        <v>21</v>
      </c>
    </row>
    <row r="4725" spans="1:12" x14ac:dyDescent="0.2">
      <c r="A4725" s="1" t="s">
        <v>66</v>
      </c>
      <c r="B4725" s="2" t="s">
        <v>2711</v>
      </c>
      <c r="C4725" s="2" t="s">
        <v>15</v>
      </c>
      <c r="D4725" s="2" t="s">
        <v>384</v>
      </c>
      <c r="E4725" s="2" t="s">
        <v>2175</v>
      </c>
      <c r="F4725" s="2">
        <v>72.400000000000006</v>
      </c>
      <c r="G4725" s="2">
        <v>27.6</v>
      </c>
      <c r="H4725" s="2" t="s">
        <v>19</v>
      </c>
      <c r="I4725" s="2">
        <f t="shared" si="146"/>
        <v>1</v>
      </c>
      <c r="J4725" s="2" t="str">
        <f t="shared" si="147"/>
        <v/>
      </c>
      <c r="K4725" s="2">
        <v>1994</v>
      </c>
      <c r="L4725" s="2" t="s">
        <v>21</v>
      </c>
    </row>
    <row r="4726" spans="1:12" x14ac:dyDescent="0.2">
      <c r="A4726" s="1" t="s">
        <v>66</v>
      </c>
      <c r="B4726" s="2" t="s">
        <v>1462</v>
      </c>
      <c r="C4726" s="2" t="s">
        <v>15</v>
      </c>
      <c r="D4726" s="2" t="s">
        <v>4893</v>
      </c>
      <c r="E4726" s="2" t="s">
        <v>4810</v>
      </c>
      <c r="F4726" s="2">
        <v>72.400000000000006</v>
      </c>
      <c r="G4726" s="2">
        <v>27.6</v>
      </c>
      <c r="H4726" s="2" t="s">
        <v>19</v>
      </c>
      <c r="I4726" s="2">
        <f t="shared" si="146"/>
        <v>1</v>
      </c>
      <c r="J4726" s="2" t="str">
        <f t="shared" si="147"/>
        <v/>
      </c>
      <c r="K4726" s="2">
        <v>1998</v>
      </c>
      <c r="L4726" s="2" t="s">
        <v>21</v>
      </c>
    </row>
    <row r="4727" spans="1:12" x14ac:dyDescent="0.2">
      <c r="A4727" s="1" t="s">
        <v>339</v>
      </c>
      <c r="B4727" s="2" t="s">
        <v>5180</v>
      </c>
      <c r="C4727" s="2" t="s">
        <v>15</v>
      </c>
      <c r="D4727" s="2" t="s">
        <v>5555</v>
      </c>
      <c r="E4727" s="2" t="s">
        <v>4991</v>
      </c>
      <c r="F4727" s="2">
        <v>72.400000000000006</v>
      </c>
      <c r="G4727" s="2">
        <v>27.6</v>
      </c>
      <c r="H4727" s="2" t="s">
        <v>19</v>
      </c>
      <c r="I4727" s="2">
        <f t="shared" si="146"/>
        <v>1</v>
      </c>
      <c r="J4727" s="2" t="str">
        <f t="shared" si="147"/>
        <v/>
      </c>
      <c r="K4727" s="2">
        <v>2002</v>
      </c>
      <c r="L4727" s="2" t="s">
        <v>21</v>
      </c>
    </row>
    <row r="4728" spans="1:12" x14ac:dyDescent="0.2">
      <c r="A4728" s="1" t="s">
        <v>217</v>
      </c>
      <c r="B4728" s="2" t="s">
        <v>3732</v>
      </c>
      <c r="C4728" s="2" t="s">
        <v>24</v>
      </c>
      <c r="D4728" s="4">
        <v>45880000</v>
      </c>
      <c r="E4728" s="2" t="s">
        <v>3438</v>
      </c>
      <c r="F4728" s="2">
        <v>72.400000000000006</v>
      </c>
      <c r="G4728" s="2">
        <v>27.6</v>
      </c>
      <c r="H4728" s="2" t="s">
        <v>19</v>
      </c>
      <c r="I4728" s="2">
        <f t="shared" si="146"/>
        <v>1</v>
      </c>
      <c r="J4728" s="2" t="str">
        <f t="shared" si="147"/>
        <v/>
      </c>
      <c r="K4728" s="2">
        <v>2002</v>
      </c>
      <c r="L4728" s="2" t="s">
        <v>21</v>
      </c>
    </row>
    <row r="4729" spans="1:12" x14ac:dyDescent="0.2">
      <c r="A4729" s="1" t="s">
        <v>79</v>
      </c>
      <c r="B4729" s="2" t="s">
        <v>3686</v>
      </c>
      <c r="C4729" s="2" t="s">
        <v>24</v>
      </c>
      <c r="D4729" s="4">
        <v>89354000</v>
      </c>
      <c r="E4729" s="2" t="s">
        <v>3438</v>
      </c>
      <c r="F4729" s="2">
        <v>72.400000000000006</v>
      </c>
      <c r="G4729" s="2">
        <v>27.6</v>
      </c>
      <c r="H4729" s="2" t="s">
        <v>19</v>
      </c>
      <c r="I4729" s="2">
        <f t="shared" si="146"/>
        <v>1</v>
      </c>
      <c r="J4729" s="2" t="str">
        <f t="shared" si="147"/>
        <v/>
      </c>
      <c r="K4729" s="2">
        <v>2000</v>
      </c>
      <c r="L4729" s="2" t="s">
        <v>21</v>
      </c>
    </row>
    <row r="4730" spans="1:12" x14ac:dyDescent="0.2">
      <c r="A4730" s="1" t="s">
        <v>223</v>
      </c>
      <c r="B4730" s="2" t="s">
        <v>984</v>
      </c>
      <c r="C4730" s="2" t="s">
        <v>24</v>
      </c>
      <c r="D4730" s="4">
        <v>1900000</v>
      </c>
      <c r="E4730" s="2" t="s">
        <v>4991</v>
      </c>
      <c r="F4730" s="2">
        <v>72.400000000000006</v>
      </c>
      <c r="G4730" s="2">
        <v>27.6</v>
      </c>
      <c r="H4730" s="2" t="s">
        <v>19</v>
      </c>
      <c r="I4730" s="2">
        <f t="shared" si="146"/>
        <v>1</v>
      </c>
      <c r="J4730" s="2" t="str">
        <f t="shared" si="147"/>
        <v/>
      </c>
      <c r="K4730" s="2">
        <v>2002</v>
      </c>
      <c r="L4730" s="2" t="s">
        <v>21</v>
      </c>
    </row>
    <row r="4731" spans="1:12" x14ac:dyDescent="0.2">
      <c r="A4731" s="1" t="s">
        <v>91</v>
      </c>
      <c r="B4731" s="2" t="s">
        <v>2171</v>
      </c>
      <c r="C4731" s="2" t="s">
        <v>15</v>
      </c>
      <c r="D4731" s="2" t="s">
        <v>2172</v>
      </c>
      <c r="E4731" s="2" t="s">
        <v>2120</v>
      </c>
      <c r="F4731" s="2">
        <v>72.400000000000006</v>
      </c>
      <c r="G4731" s="2">
        <v>27.6</v>
      </c>
      <c r="H4731" s="2" t="s">
        <v>19</v>
      </c>
      <c r="I4731" s="2">
        <f t="shared" si="146"/>
        <v>1</v>
      </c>
      <c r="J4731" s="2" t="str">
        <f t="shared" si="147"/>
        <v/>
      </c>
      <c r="K4731" s="2">
        <v>2005</v>
      </c>
      <c r="L4731" s="2" t="s">
        <v>77</v>
      </c>
    </row>
    <row r="4732" spans="1:12" x14ac:dyDescent="0.2">
      <c r="A4732" s="1" t="s">
        <v>100</v>
      </c>
      <c r="B4732" s="2" t="s">
        <v>2588</v>
      </c>
      <c r="C4732" s="2" t="s">
        <v>15</v>
      </c>
      <c r="D4732" s="2" t="s">
        <v>2589</v>
      </c>
      <c r="E4732" s="2" t="s">
        <v>2175</v>
      </c>
      <c r="F4732" s="2">
        <v>72.400000000000006</v>
      </c>
      <c r="G4732" s="2">
        <v>27.6</v>
      </c>
      <c r="H4732" s="2" t="s">
        <v>19</v>
      </c>
      <c r="I4732" s="2">
        <f t="shared" si="146"/>
        <v>1</v>
      </c>
      <c r="J4732" s="2" t="str">
        <f t="shared" si="147"/>
        <v/>
      </c>
      <c r="K4732" s="2">
        <v>2018</v>
      </c>
      <c r="L4732" s="2" t="s">
        <v>2591</v>
      </c>
    </row>
    <row r="4733" spans="1:12" x14ac:dyDescent="0.2">
      <c r="A4733" s="1" t="s">
        <v>108</v>
      </c>
      <c r="B4733" s="2" t="s">
        <v>147</v>
      </c>
      <c r="C4733" s="2" t="s">
        <v>42</v>
      </c>
      <c r="D4733" s="2" t="s">
        <v>3405</v>
      </c>
      <c r="E4733" s="2" t="s">
        <v>3376</v>
      </c>
      <c r="F4733" s="2">
        <v>72.400000000000006</v>
      </c>
      <c r="G4733" s="2">
        <v>27.6</v>
      </c>
      <c r="H4733" s="2" t="s">
        <v>19</v>
      </c>
      <c r="I4733" s="2">
        <f t="shared" si="146"/>
        <v>1</v>
      </c>
      <c r="J4733" s="2" t="str">
        <f t="shared" si="147"/>
        <v/>
      </c>
      <c r="K4733" s="2">
        <v>1998</v>
      </c>
      <c r="L4733" s="2" t="s">
        <v>21</v>
      </c>
    </row>
    <row r="4734" spans="1:12" x14ac:dyDescent="0.2">
      <c r="A4734" s="1" t="s">
        <v>13</v>
      </c>
      <c r="B4734" s="2" t="s">
        <v>4163</v>
      </c>
      <c r="C4734" s="2" t="s">
        <v>24</v>
      </c>
      <c r="D4734" s="4">
        <v>50000000</v>
      </c>
      <c r="E4734" s="2" t="s">
        <v>3438</v>
      </c>
      <c r="F4734" s="2">
        <v>72.45</v>
      </c>
      <c r="G4734" s="2">
        <v>27.55</v>
      </c>
      <c r="H4734" s="2" t="s">
        <v>19</v>
      </c>
      <c r="I4734" s="2">
        <f t="shared" si="146"/>
        <v>1</v>
      </c>
      <c r="J4734" s="2" t="str">
        <f t="shared" si="147"/>
        <v/>
      </c>
      <c r="K4734" s="2">
        <v>2001</v>
      </c>
      <c r="L4734" s="2" t="s">
        <v>36</v>
      </c>
    </row>
    <row r="4735" spans="1:12" x14ac:dyDescent="0.2">
      <c r="A4735" s="1" t="s">
        <v>374</v>
      </c>
      <c r="B4735" s="2" t="s">
        <v>2273</v>
      </c>
      <c r="C4735" s="2" t="s">
        <v>15</v>
      </c>
      <c r="D4735" s="2" t="s">
        <v>2846</v>
      </c>
      <c r="E4735" s="2" t="s">
        <v>2175</v>
      </c>
      <c r="F4735" s="2">
        <v>72.459999999999994</v>
      </c>
      <c r="G4735" s="2">
        <v>27.54</v>
      </c>
      <c r="H4735" s="2" t="s">
        <v>19</v>
      </c>
      <c r="I4735" s="2">
        <f t="shared" si="146"/>
        <v>1</v>
      </c>
      <c r="J4735" s="2" t="str">
        <f t="shared" si="147"/>
        <v/>
      </c>
      <c r="K4735" s="2">
        <v>2016</v>
      </c>
      <c r="L4735" s="2" t="s">
        <v>21</v>
      </c>
    </row>
    <row r="4736" spans="1:12" x14ac:dyDescent="0.2">
      <c r="A4736" s="1" t="s">
        <v>69</v>
      </c>
      <c r="B4736" s="2" t="s">
        <v>119</v>
      </c>
      <c r="C4736" s="2" t="s">
        <v>15</v>
      </c>
      <c r="D4736" s="2" t="s">
        <v>2890</v>
      </c>
      <c r="E4736" s="2" t="s">
        <v>2175</v>
      </c>
      <c r="F4736" s="2">
        <v>72.459999999999994</v>
      </c>
      <c r="G4736" s="2">
        <v>27.54</v>
      </c>
      <c r="H4736" s="2" t="s">
        <v>19</v>
      </c>
      <c r="I4736" s="2">
        <f t="shared" si="146"/>
        <v>1</v>
      </c>
      <c r="J4736" s="2" t="str">
        <f t="shared" si="147"/>
        <v/>
      </c>
      <c r="K4736" s="2">
        <v>2016</v>
      </c>
      <c r="L4736" s="2" t="s">
        <v>21</v>
      </c>
    </row>
    <row r="4737" spans="1:12" x14ac:dyDescent="0.2">
      <c r="A4737" s="1" t="s">
        <v>1224</v>
      </c>
      <c r="B4737" s="2" t="s">
        <v>4836</v>
      </c>
      <c r="C4737" s="2" t="s">
        <v>15</v>
      </c>
      <c r="D4737" s="2" t="s">
        <v>4837</v>
      </c>
      <c r="E4737" s="2" t="s">
        <v>4810</v>
      </c>
      <c r="F4737" s="2">
        <v>72.459999999999994</v>
      </c>
      <c r="G4737" s="2">
        <v>27.54</v>
      </c>
      <c r="H4737" s="2" t="s">
        <v>19</v>
      </c>
      <c r="I4737" s="2">
        <f t="shared" si="146"/>
        <v>1</v>
      </c>
      <c r="J4737" s="2" t="str">
        <f t="shared" si="147"/>
        <v/>
      </c>
      <c r="K4737" s="2">
        <v>2011</v>
      </c>
      <c r="L4737" s="2" t="s">
        <v>36</v>
      </c>
    </row>
    <row r="4738" spans="1:12" x14ac:dyDescent="0.2">
      <c r="A4738" s="1" t="s">
        <v>52</v>
      </c>
      <c r="B4738" s="2" t="s">
        <v>3810</v>
      </c>
      <c r="C4738" s="2" t="s">
        <v>24</v>
      </c>
      <c r="D4738" s="4">
        <v>39000000</v>
      </c>
      <c r="E4738" s="2" t="s">
        <v>3438</v>
      </c>
      <c r="F4738" s="2">
        <v>72.47</v>
      </c>
      <c r="G4738" s="2">
        <v>27.53</v>
      </c>
      <c r="H4738" s="2" t="s">
        <v>19</v>
      </c>
      <c r="I4738" s="2">
        <f t="shared" ref="I4738:I4801" si="148" xml:space="preserve"> IF(H4738="Pass", 1, "")</f>
        <v>1</v>
      </c>
      <c r="J4738" s="2" t="str">
        <f t="shared" ref="J4738:J4801" si="149" xml:space="preserve"> IF(H4738="Fail", 1, "")</f>
        <v/>
      </c>
      <c r="K4738" s="2">
        <v>2014</v>
      </c>
      <c r="L4738" s="2" t="s">
        <v>49</v>
      </c>
    </row>
    <row r="4739" spans="1:12" x14ac:dyDescent="0.2">
      <c r="A4739" s="1" t="s">
        <v>177</v>
      </c>
      <c r="B4739" s="2" t="s">
        <v>3748</v>
      </c>
      <c r="C4739" s="2" t="s">
        <v>24</v>
      </c>
      <c r="D4739" s="2">
        <v>24000000</v>
      </c>
      <c r="E4739" s="2" t="s">
        <v>3438</v>
      </c>
      <c r="F4739" s="2">
        <v>72.48</v>
      </c>
      <c r="G4739" s="2">
        <v>27.52</v>
      </c>
      <c r="H4739" s="2" t="s">
        <v>19</v>
      </c>
      <c r="I4739" s="2">
        <f t="shared" si="148"/>
        <v>1</v>
      </c>
      <c r="J4739" s="2" t="str">
        <f t="shared" si="149"/>
        <v/>
      </c>
      <c r="K4739" s="2">
        <v>2018</v>
      </c>
      <c r="L4739" s="2" t="s">
        <v>21</v>
      </c>
    </row>
    <row r="4740" spans="1:12" x14ac:dyDescent="0.2">
      <c r="A4740" s="1" t="s">
        <v>13</v>
      </c>
      <c r="B4740" s="2" t="s">
        <v>4076</v>
      </c>
      <c r="C4740" s="2" t="s">
        <v>24</v>
      </c>
      <c r="D4740" s="4">
        <v>75000000</v>
      </c>
      <c r="E4740" s="2" t="s">
        <v>3438</v>
      </c>
      <c r="F4740" s="2">
        <v>72.5</v>
      </c>
      <c r="G4740" s="2">
        <v>27.5</v>
      </c>
      <c r="H4740" s="2" t="s">
        <v>19</v>
      </c>
      <c r="I4740" s="2">
        <f t="shared" si="148"/>
        <v>1</v>
      </c>
      <c r="J4740" s="2" t="str">
        <f t="shared" si="149"/>
        <v/>
      </c>
      <c r="K4740" s="2">
        <v>2008</v>
      </c>
      <c r="L4740" s="2" t="s">
        <v>21</v>
      </c>
    </row>
    <row r="4741" spans="1:12" x14ac:dyDescent="0.2">
      <c r="A4741" s="1" t="s">
        <v>66</v>
      </c>
      <c r="B4741" s="2" t="s">
        <v>1734</v>
      </c>
      <c r="C4741" s="2" t="s">
        <v>15</v>
      </c>
      <c r="D4741" s="2" t="s">
        <v>4828</v>
      </c>
      <c r="E4741" s="2" t="s">
        <v>4991</v>
      </c>
      <c r="F4741" s="2">
        <v>72.5</v>
      </c>
      <c r="G4741" s="2">
        <v>27.5</v>
      </c>
      <c r="H4741" s="2" t="s">
        <v>19</v>
      </c>
      <c r="I4741" s="2">
        <f t="shared" si="148"/>
        <v>1</v>
      </c>
      <c r="J4741" s="2" t="str">
        <f t="shared" si="149"/>
        <v/>
      </c>
      <c r="K4741" s="2">
        <v>2014</v>
      </c>
      <c r="L4741" s="2" t="s">
        <v>21</v>
      </c>
    </row>
    <row r="4742" spans="1:12" x14ac:dyDescent="0.2">
      <c r="A4742" s="1" t="s">
        <v>66</v>
      </c>
      <c r="B4742" s="2" t="s">
        <v>1462</v>
      </c>
      <c r="C4742" s="2" t="s">
        <v>15</v>
      </c>
      <c r="D4742" s="2" t="s">
        <v>5355</v>
      </c>
      <c r="E4742" s="2" t="s">
        <v>4991</v>
      </c>
      <c r="F4742" s="2">
        <v>72.5</v>
      </c>
      <c r="G4742" s="2">
        <v>27.5</v>
      </c>
      <c r="H4742" s="2" t="s">
        <v>19</v>
      </c>
      <c r="I4742" s="2">
        <f t="shared" si="148"/>
        <v>1</v>
      </c>
      <c r="J4742" s="2" t="str">
        <f t="shared" si="149"/>
        <v/>
      </c>
      <c r="K4742" s="2">
        <v>2010</v>
      </c>
      <c r="L4742" s="2" t="s">
        <v>21</v>
      </c>
    </row>
    <row r="4743" spans="1:12" x14ac:dyDescent="0.2">
      <c r="A4743" s="1" t="s">
        <v>22</v>
      </c>
      <c r="B4743" s="2" t="s">
        <v>1606</v>
      </c>
      <c r="C4743" s="2" t="s">
        <v>15</v>
      </c>
      <c r="D4743" s="2" t="s">
        <v>1661</v>
      </c>
      <c r="E4743" s="2" t="s">
        <v>1625</v>
      </c>
      <c r="F4743" s="2">
        <v>72.5</v>
      </c>
      <c r="G4743" s="2">
        <v>27.5</v>
      </c>
      <c r="H4743" s="2" t="s">
        <v>19</v>
      </c>
      <c r="I4743" s="2">
        <f t="shared" si="148"/>
        <v>1</v>
      </c>
      <c r="J4743" s="2" t="str">
        <f t="shared" si="149"/>
        <v/>
      </c>
      <c r="K4743" s="2">
        <v>2004</v>
      </c>
      <c r="L4743" s="2" t="s">
        <v>21</v>
      </c>
    </row>
    <row r="4744" spans="1:12" x14ac:dyDescent="0.2">
      <c r="A4744" s="1" t="s">
        <v>296</v>
      </c>
      <c r="B4744" s="2" t="s">
        <v>4401</v>
      </c>
      <c r="C4744" s="2" t="s">
        <v>24</v>
      </c>
      <c r="D4744" s="4">
        <v>24935000</v>
      </c>
      <c r="E4744" s="2" t="s">
        <v>3438</v>
      </c>
      <c r="F4744" s="2">
        <v>72.5</v>
      </c>
      <c r="G4744" s="2">
        <v>27.5</v>
      </c>
      <c r="H4744" s="2" t="s">
        <v>19</v>
      </c>
      <c r="I4744" s="2">
        <f t="shared" si="148"/>
        <v>1</v>
      </c>
      <c r="J4744" s="2" t="str">
        <f t="shared" si="149"/>
        <v/>
      </c>
      <c r="K4744" s="2">
        <v>2008</v>
      </c>
      <c r="L4744" s="2" t="s">
        <v>21</v>
      </c>
    </row>
    <row r="4745" spans="1:12" x14ac:dyDescent="0.2">
      <c r="A4745" s="1" t="s">
        <v>363</v>
      </c>
      <c r="B4745" s="2" t="s">
        <v>3675</v>
      </c>
      <c r="C4745" s="2" t="s">
        <v>24</v>
      </c>
      <c r="D4745" s="4">
        <v>10000000</v>
      </c>
      <c r="E4745" s="2" t="s">
        <v>3438</v>
      </c>
      <c r="F4745" s="2">
        <v>72.5</v>
      </c>
      <c r="G4745" s="2">
        <v>27.5</v>
      </c>
      <c r="H4745" s="2" t="s">
        <v>19</v>
      </c>
      <c r="I4745" s="2">
        <f t="shared" si="148"/>
        <v>1</v>
      </c>
      <c r="J4745" s="2" t="str">
        <f t="shared" si="149"/>
        <v/>
      </c>
      <c r="K4745" s="2">
        <v>1998</v>
      </c>
      <c r="L4745" s="2" t="s">
        <v>49</v>
      </c>
    </row>
    <row r="4746" spans="1:12" x14ac:dyDescent="0.2">
      <c r="A4746" s="1" t="s">
        <v>52</v>
      </c>
      <c r="B4746" s="2" t="s">
        <v>3436</v>
      </c>
      <c r="C4746" s="2" t="s">
        <v>15</v>
      </c>
      <c r="D4746" s="2" t="s">
        <v>4394</v>
      </c>
      <c r="E4746" s="2" t="s">
        <v>3438</v>
      </c>
      <c r="F4746" s="2">
        <v>72.5</v>
      </c>
      <c r="G4746" s="2">
        <v>27.5</v>
      </c>
      <c r="H4746" s="2" t="s">
        <v>19</v>
      </c>
      <c r="I4746" s="2">
        <f t="shared" si="148"/>
        <v>1</v>
      </c>
      <c r="J4746" s="2" t="str">
        <f t="shared" si="149"/>
        <v/>
      </c>
      <c r="K4746" s="2">
        <v>2008</v>
      </c>
      <c r="L4746" s="2" t="s">
        <v>21</v>
      </c>
    </row>
    <row r="4747" spans="1:12" x14ac:dyDescent="0.2">
      <c r="A4747" s="1" t="s">
        <v>52</v>
      </c>
      <c r="B4747" s="2" t="s">
        <v>2916</v>
      </c>
      <c r="C4747" s="2" t="s">
        <v>24</v>
      </c>
      <c r="D4747" s="4">
        <v>35000000</v>
      </c>
      <c r="E4747" s="2" t="s">
        <v>3438</v>
      </c>
      <c r="F4747" s="2">
        <v>72.5</v>
      </c>
      <c r="G4747" s="2">
        <v>27.5</v>
      </c>
      <c r="H4747" s="2" t="s">
        <v>19</v>
      </c>
      <c r="I4747" s="2">
        <f t="shared" si="148"/>
        <v>1</v>
      </c>
      <c r="J4747" s="2" t="str">
        <f t="shared" si="149"/>
        <v/>
      </c>
      <c r="K4747" s="2">
        <v>2002</v>
      </c>
      <c r="L4747" s="2" t="s">
        <v>49</v>
      </c>
    </row>
    <row r="4748" spans="1:12" x14ac:dyDescent="0.2">
      <c r="A4748" s="1" t="s">
        <v>308</v>
      </c>
      <c r="B4748" s="2" t="s">
        <v>5449</v>
      </c>
      <c r="C4748" s="2" t="s">
        <v>15</v>
      </c>
      <c r="D4748" s="2" t="s">
        <v>5450</v>
      </c>
      <c r="E4748" s="2" t="s">
        <v>4991</v>
      </c>
      <c r="F4748" s="2">
        <v>72.5</v>
      </c>
      <c r="G4748" s="2">
        <v>27.5</v>
      </c>
      <c r="H4748" s="2" t="s">
        <v>19</v>
      </c>
      <c r="I4748" s="2">
        <f t="shared" si="148"/>
        <v>1</v>
      </c>
      <c r="J4748" s="2" t="str">
        <f t="shared" si="149"/>
        <v/>
      </c>
      <c r="K4748" s="2">
        <v>2006</v>
      </c>
      <c r="L4748" s="2" t="s">
        <v>21</v>
      </c>
    </row>
    <row r="4749" spans="1:12" x14ac:dyDescent="0.2">
      <c r="A4749" s="1" t="s">
        <v>108</v>
      </c>
      <c r="B4749" s="2" t="s">
        <v>465</v>
      </c>
      <c r="C4749" s="2" t="s">
        <v>15</v>
      </c>
      <c r="D4749" s="2" t="s">
        <v>2810</v>
      </c>
      <c r="E4749" s="2" t="s">
        <v>2175</v>
      </c>
      <c r="F4749" s="2">
        <v>72.510000000000005</v>
      </c>
      <c r="G4749" s="2">
        <v>27.49</v>
      </c>
      <c r="H4749" s="2" t="s">
        <v>19</v>
      </c>
      <c r="I4749" s="2">
        <f t="shared" si="148"/>
        <v>1</v>
      </c>
      <c r="J4749" s="2" t="str">
        <f t="shared" si="149"/>
        <v/>
      </c>
      <c r="K4749" s="2">
        <v>2016</v>
      </c>
      <c r="L4749" s="2" t="s">
        <v>21</v>
      </c>
    </row>
    <row r="4750" spans="1:12" x14ac:dyDescent="0.2">
      <c r="A4750" s="1" t="s">
        <v>205</v>
      </c>
      <c r="B4750" s="2" t="s">
        <v>450</v>
      </c>
      <c r="C4750" s="2" t="s">
        <v>15</v>
      </c>
      <c r="D4750" s="2" t="s">
        <v>2236</v>
      </c>
      <c r="E4750" s="2" t="s">
        <v>2175</v>
      </c>
      <c r="F4750" s="2">
        <v>72.53</v>
      </c>
      <c r="G4750" s="2">
        <v>27.47</v>
      </c>
      <c r="H4750" s="2" t="s">
        <v>19</v>
      </c>
      <c r="I4750" s="2">
        <f t="shared" si="148"/>
        <v>1</v>
      </c>
      <c r="J4750" s="2" t="str">
        <f t="shared" si="149"/>
        <v/>
      </c>
      <c r="K4750" s="2">
        <v>2020</v>
      </c>
      <c r="L4750" s="2" t="s">
        <v>21</v>
      </c>
    </row>
    <row r="4751" spans="1:12" x14ac:dyDescent="0.2">
      <c r="A4751" s="1" t="s">
        <v>32</v>
      </c>
      <c r="B4751" s="2" t="s">
        <v>869</v>
      </c>
      <c r="C4751" s="2" t="s">
        <v>15</v>
      </c>
      <c r="D4751" s="2" t="s">
        <v>2831</v>
      </c>
      <c r="E4751" s="2" t="s">
        <v>2175</v>
      </c>
      <c r="F4751" s="2">
        <v>72.540000000000006</v>
      </c>
      <c r="G4751" s="2">
        <v>27.46</v>
      </c>
      <c r="H4751" s="2" t="s">
        <v>19</v>
      </c>
      <c r="I4751" s="2">
        <f t="shared" si="148"/>
        <v>1</v>
      </c>
      <c r="J4751" s="2" t="str">
        <f t="shared" si="149"/>
        <v/>
      </c>
      <c r="K4751" s="2">
        <v>2016</v>
      </c>
      <c r="L4751" s="2" t="s">
        <v>21</v>
      </c>
    </row>
    <row r="4752" spans="1:12" x14ac:dyDescent="0.2">
      <c r="A4752" s="1" t="s">
        <v>83</v>
      </c>
      <c r="B4752" s="2" t="s">
        <v>84</v>
      </c>
      <c r="C4752" s="2" t="s">
        <v>38</v>
      </c>
      <c r="D4752" s="4">
        <v>100000000</v>
      </c>
      <c r="E4752" s="2" t="s">
        <v>1974</v>
      </c>
      <c r="F4752" s="2">
        <v>72.58</v>
      </c>
      <c r="G4752" s="2">
        <v>27.42</v>
      </c>
      <c r="H4752" s="2" t="s">
        <v>19</v>
      </c>
      <c r="I4752" s="2">
        <f t="shared" si="148"/>
        <v>1</v>
      </c>
      <c r="J4752" s="2" t="str">
        <f t="shared" si="149"/>
        <v/>
      </c>
      <c r="K4752" s="2">
        <v>2001</v>
      </c>
      <c r="L4752" s="2" t="s">
        <v>36</v>
      </c>
    </row>
    <row r="4753" spans="1:12" x14ac:dyDescent="0.2">
      <c r="A4753" s="1" t="s">
        <v>32</v>
      </c>
      <c r="B4753" s="2" t="s">
        <v>3824</v>
      </c>
      <c r="C4753" s="2" t="s">
        <v>24</v>
      </c>
      <c r="D4753" s="2">
        <v>2300000</v>
      </c>
      <c r="E4753" s="2" t="s">
        <v>3438</v>
      </c>
      <c r="F4753" s="2">
        <v>72.58</v>
      </c>
      <c r="G4753" s="2">
        <v>27.42</v>
      </c>
      <c r="H4753" s="2" t="s">
        <v>19</v>
      </c>
      <c r="I4753" s="2">
        <f t="shared" si="148"/>
        <v>1</v>
      </c>
      <c r="J4753" s="2" t="str">
        <f t="shared" si="149"/>
        <v/>
      </c>
      <c r="K4753" s="2">
        <v>2018</v>
      </c>
      <c r="L4753" s="2" t="s">
        <v>49</v>
      </c>
    </row>
    <row r="4754" spans="1:12" x14ac:dyDescent="0.2">
      <c r="A4754" s="1" t="s">
        <v>13</v>
      </c>
      <c r="B4754" s="2" t="s">
        <v>2287</v>
      </c>
      <c r="C4754" s="2" t="s">
        <v>15</v>
      </c>
      <c r="D4754" s="2" t="s">
        <v>2288</v>
      </c>
      <c r="E4754" s="2" t="s">
        <v>2175</v>
      </c>
      <c r="F4754" s="2">
        <v>72.59</v>
      </c>
      <c r="G4754" s="2">
        <v>27.41</v>
      </c>
      <c r="H4754" s="2" t="s">
        <v>19</v>
      </c>
      <c r="I4754" s="2">
        <f t="shared" si="148"/>
        <v>1</v>
      </c>
      <c r="J4754" s="2" t="str">
        <f t="shared" si="149"/>
        <v/>
      </c>
      <c r="K4754" s="2">
        <v>2020</v>
      </c>
      <c r="L4754" s="2" t="s">
        <v>21</v>
      </c>
    </row>
    <row r="4755" spans="1:12" x14ac:dyDescent="0.2">
      <c r="A4755" s="1" t="s">
        <v>242</v>
      </c>
      <c r="B4755" s="2" t="s">
        <v>3574</v>
      </c>
      <c r="C4755" s="2" t="s">
        <v>15</v>
      </c>
      <c r="D4755" s="2" t="s">
        <v>4389</v>
      </c>
      <c r="E4755" s="2" t="s">
        <v>3438</v>
      </c>
      <c r="F4755" s="2">
        <v>72.599999999999994</v>
      </c>
      <c r="G4755" s="2">
        <v>27.4</v>
      </c>
      <c r="H4755" s="2" t="s">
        <v>19</v>
      </c>
      <c r="I4755" s="2">
        <f t="shared" si="148"/>
        <v>1</v>
      </c>
      <c r="J4755" s="2" t="str">
        <f t="shared" si="149"/>
        <v/>
      </c>
      <c r="K4755" s="2">
        <v>2008</v>
      </c>
      <c r="L4755" s="2" t="s">
        <v>21</v>
      </c>
    </row>
    <row r="4756" spans="1:12" x14ac:dyDescent="0.2">
      <c r="A4756" s="1" t="s">
        <v>511</v>
      </c>
      <c r="B4756" s="2" t="s">
        <v>3103</v>
      </c>
      <c r="C4756" s="2" t="s">
        <v>15</v>
      </c>
      <c r="D4756" s="2" t="s">
        <v>3104</v>
      </c>
      <c r="E4756" s="2" t="s">
        <v>2175</v>
      </c>
      <c r="F4756" s="2">
        <v>72.599999999999994</v>
      </c>
      <c r="G4756" s="2">
        <v>27.4</v>
      </c>
      <c r="H4756" s="2" t="s">
        <v>19</v>
      </c>
      <c r="I4756" s="2">
        <f t="shared" si="148"/>
        <v>1</v>
      </c>
      <c r="J4756" s="2" t="str">
        <f t="shared" si="149"/>
        <v/>
      </c>
      <c r="K4756" s="2">
        <v>2005</v>
      </c>
      <c r="L4756" s="2" t="s">
        <v>36</v>
      </c>
    </row>
    <row r="4757" spans="1:12" x14ac:dyDescent="0.2">
      <c r="A4757" s="1" t="s">
        <v>374</v>
      </c>
      <c r="B4757" s="2" t="s">
        <v>3605</v>
      </c>
      <c r="C4757" s="2" t="s">
        <v>15</v>
      </c>
      <c r="D4757" s="2" t="s">
        <v>4647</v>
      </c>
      <c r="E4757" s="2" t="s">
        <v>3438</v>
      </c>
      <c r="F4757" s="2">
        <v>72.5</v>
      </c>
      <c r="G4757" s="2">
        <v>27.4</v>
      </c>
      <c r="H4757" s="2" t="s">
        <v>19</v>
      </c>
      <c r="I4757" s="2">
        <f t="shared" si="148"/>
        <v>1</v>
      </c>
      <c r="J4757" s="2" t="str">
        <f t="shared" si="149"/>
        <v/>
      </c>
      <c r="K4757" s="2">
        <v>2003</v>
      </c>
      <c r="L4757" s="2" t="s">
        <v>36</v>
      </c>
    </row>
    <row r="4758" spans="1:12" x14ac:dyDescent="0.2">
      <c r="A4758" s="1" t="s">
        <v>296</v>
      </c>
      <c r="B4758" s="2" t="s">
        <v>5691</v>
      </c>
      <c r="C4758" s="2" t="s">
        <v>24</v>
      </c>
      <c r="D4758" s="4">
        <v>198000000</v>
      </c>
      <c r="E4758" s="2" t="s">
        <v>5690</v>
      </c>
      <c r="F4758" s="2">
        <v>72.599999999999994</v>
      </c>
      <c r="G4758" s="2">
        <v>27.4</v>
      </c>
      <c r="H4758" s="2" t="s">
        <v>19</v>
      </c>
      <c r="I4758" s="2">
        <f t="shared" si="148"/>
        <v>1</v>
      </c>
      <c r="J4758" s="2" t="str">
        <f t="shared" si="149"/>
        <v/>
      </c>
      <c r="K4758" s="2">
        <v>2012</v>
      </c>
      <c r="L4758" s="2" t="s">
        <v>21</v>
      </c>
    </row>
    <row r="4759" spans="1:12" x14ac:dyDescent="0.2">
      <c r="A4759" s="1" t="s">
        <v>269</v>
      </c>
      <c r="B4759" s="2" t="s">
        <v>1493</v>
      </c>
      <c r="C4759" s="2" t="s">
        <v>15</v>
      </c>
      <c r="D4759" s="2" t="s">
        <v>1542</v>
      </c>
      <c r="E4759" s="2" t="s">
        <v>1474</v>
      </c>
      <c r="F4759" s="2">
        <v>72.599999999999994</v>
      </c>
      <c r="G4759" s="2">
        <v>27.4</v>
      </c>
      <c r="H4759" s="2" t="s">
        <v>19</v>
      </c>
      <c r="I4759" s="2">
        <f t="shared" si="148"/>
        <v>1</v>
      </c>
      <c r="J4759" s="2" t="str">
        <f t="shared" si="149"/>
        <v/>
      </c>
      <c r="K4759" s="2">
        <v>2002</v>
      </c>
      <c r="L4759" s="2" t="s">
        <v>21</v>
      </c>
    </row>
    <row r="4760" spans="1:12" x14ac:dyDescent="0.2">
      <c r="A4760" s="1" t="s">
        <v>108</v>
      </c>
      <c r="B4760" s="2" t="s">
        <v>147</v>
      </c>
      <c r="C4760" s="2" t="s">
        <v>15</v>
      </c>
      <c r="D4760" s="2" t="s">
        <v>1994</v>
      </c>
      <c r="E4760" s="2" t="s">
        <v>1978</v>
      </c>
      <c r="F4760" s="2">
        <v>72.599999999999994</v>
      </c>
      <c r="G4760" s="2">
        <v>27.4</v>
      </c>
      <c r="H4760" s="2" t="s">
        <v>19</v>
      </c>
      <c r="I4760" s="2">
        <f t="shared" si="148"/>
        <v>1</v>
      </c>
      <c r="J4760" s="2" t="str">
        <f t="shared" si="149"/>
        <v/>
      </c>
      <c r="K4760" s="2">
        <v>2018</v>
      </c>
      <c r="L4760" s="2" t="s">
        <v>21</v>
      </c>
    </row>
    <row r="4761" spans="1:12" x14ac:dyDescent="0.2">
      <c r="A4761" s="1" t="s">
        <v>220</v>
      </c>
      <c r="B4761" s="2" t="s">
        <v>4410</v>
      </c>
      <c r="C4761" s="2" t="s">
        <v>24</v>
      </c>
      <c r="D4761" s="4">
        <v>60000000</v>
      </c>
      <c r="E4761" s="2" t="s">
        <v>3438</v>
      </c>
      <c r="F4761" s="2">
        <v>72.599999999999994</v>
      </c>
      <c r="G4761" s="2">
        <v>27.4</v>
      </c>
      <c r="H4761" s="2" t="s">
        <v>19</v>
      </c>
      <c r="I4761" s="2">
        <f t="shared" si="148"/>
        <v>1</v>
      </c>
      <c r="J4761" s="2" t="str">
        <f t="shared" si="149"/>
        <v/>
      </c>
      <c r="K4761" s="2">
        <v>2008</v>
      </c>
      <c r="L4761" s="2" t="s">
        <v>21</v>
      </c>
    </row>
    <row r="4762" spans="1:12" x14ac:dyDescent="0.2">
      <c r="A4762" s="1" t="s">
        <v>220</v>
      </c>
      <c r="B4762" s="2" t="s">
        <v>3502</v>
      </c>
      <c r="C4762" s="2" t="s">
        <v>24</v>
      </c>
      <c r="D4762" s="4">
        <v>11350000</v>
      </c>
      <c r="E4762" s="2" t="s">
        <v>3438</v>
      </c>
      <c r="F4762" s="2">
        <v>72.599999999999994</v>
      </c>
      <c r="G4762" s="2">
        <v>27.4</v>
      </c>
      <c r="H4762" s="2" t="s">
        <v>19</v>
      </c>
      <c r="I4762" s="2">
        <f t="shared" si="148"/>
        <v>1</v>
      </c>
      <c r="J4762" s="2" t="str">
        <f t="shared" si="149"/>
        <v/>
      </c>
      <c r="K4762" s="2">
        <v>2000</v>
      </c>
      <c r="L4762" s="2" t="s">
        <v>21</v>
      </c>
    </row>
    <row r="4763" spans="1:12" x14ac:dyDescent="0.2">
      <c r="A4763" s="1" t="s">
        <v>13</v>
      </c>
      <c r="B4763" s="2" t="s">
        <v>2188</v>
      </c>
      <c r="C4763" s="2" t="s">
        <v>15</v>
      </c>
      <c r="D4763" s="2" t="s">
        <v>2189</v>
      </c>
      <c r="E4763" s="2" t="s">
        <v>2175</v>
      </c>
      <c r="F4763" s="2">
        <v>72.63</v>
      </c>
      <c r="G4763" s="2">
        <v>27.37</v>
      </c>
      <c r="H4763" s="2" t="s">
        <v>19</v>
      </c>
      <c r="I4763" s="2">
        <f t="shared" si="148"/>
        <v>1</v>
      </c>
      <c r="J4763" s="2" t="str">
        <f t="shared" si="149"/>
        <v/>
      </c>
      <c r="K4763" s="2">
        <v>2020</v>
      </c>
      <c r="L4763" s="2" t="s">
        <v>21</v>
      </c>
    </row>
    <row r="4764" spans="1:12" x14ac:dyDescent="0.2">
      <c r="A4764" s="1" t="s">
        <v>52</v>
      </c>
      <c r="B4764" s="2" t="s">
        <v>742</v>
      </c>
      <c r="C4764" s="2" t="s">
        <v>15</v>
      </c>
      <c r="D4764" s="2" t="s">
        <v>2243</v>
      </c>
      <c r="E4764" s="2" t="s">
        <v>2175</v>
      </c>
      <c r="F4764" s="2">
        <v>72.63</v>
      </c>
      <c r="G4764" s="2">
        <v>27.37</v>
      </c>
      <c r="H4764" s="2" t="s">
        <v>19</v>
      </c>
      <c r="I4764" s="2">
        <f t="shared" si="148"/>
        <v>1</v>
      </c>
      <c r="J4764" s="2" t="str">
        <f t="shared" si="149"/>
        <v/>
      </c>
      <c r="K4764" s="2">
        <v>2020</v>
      </c>
      <c r="L4764" s="2" t="s">
        <v>21</v>
      </c>
    </row>
    <row r="4765" spans="1:12" x14ac:dyDescent="0.2">
      <c r="A4765" s="1" t="s">
        <v>22</v>
      </c>
      <c r="B4765" s="2" t="s">
        <v>5714</v>
      </c>
      <c r="C4765" s="2" t="s">
        <v>24</v>
      </c>
      <c r="D4765" s="4">
        <v>577860000</v>
      </c>
      <c r="E4765" s="2" t="s">
        <v>5690</v>
      </c>
      <c r="F4765" s="2">
        <v>72.66</v>
      </c>
      <c r="G4765" s="2">
        <v>27.34</v>
      </c>
      <c r="H4765" s="2" t="s">
        <v>19</v>
      </c>
      <c r="I4765" s="2">
        <f t="shared" si="148"/>
        <v>1</v>
      </c>
      <c r="J4765" s="2" t="str">
        <f t="shared" si="149"/>
        <v/>
      </c>
      <c r="K4765" s="2">
        <v>2016</v>
      </c>
      <c r="L4765" s="2" t="s">
        <v>21</v>
      </c>
    </row>
    <row r="4766" spans="1:12" x14ac:dyDescent="0.2">
      <c r="A4766" s="1" t="s">
        <v>205</v>
      </c>
      <c r="B4766" s="2" t="s">
        <v>3598</v>
      </c>
      <c r="C4766" s="2" t="s">
        <v>24</v>
      </c>
      <c r="D4766" s="4">
        <v>33000000</v>
      </c>
      <c r="E4766" s="2" t="s">
        <v>3438</v>
      </c>
      <c r="F4766" s="2">
        <v>72.7</v>
      </c>
      <c r="G4766" s="2">
        <v>27.3</v>
      </c>
      <c r="H4766" s="2" t="s">
        <v>19</v>
      </c>
      <c r="I4766" s="2">
        <f t="shared" si="148"/>
        <v>1</v>
      </c>
      <c r="J4766" s="2" t="str">
        <f t="shared" si="149"/>
        <v/>
      </c>
      <c r="K4766" s="2">
        <v>2016</v>
      </c>
      <c r="L4766" s="2" t="s">
        <v>21</v>
      </c>
    </row>
    <row r="4767" spans="1:12" x14ac:dyDescent="0.2">
      <c r="A4767" s="1" t="s">
        <v>13</v>
      </c>
      <c r="B4767" s="2" t="s">
        <v>4304</v>
      </c>
      <c r="C4767" s="2" t="s">
        <v>24</v>
      </c>
      <c r="D4767" s="4">
        <v>59000000</v>
      </c>
      <c r="E4767" s="2" t="s">
        <v>3438</v>
      </c>
      <c r="F4767" s="2">
        <v>72.7</v>
      </c>
      <c r="G4767" s="2">
        <v>27.3</v>
      </c>
      <c r="H4767" s="2" t="s">
        <v>19</v>
      </c>
      <c r="I4767" s="2">
        <f t="shared" si="148"/>
        <v>1</v>
      </c>
      <c r="J4767" s="2" t="str">
        <f t="shared" si="149"/>
        <v/>
      </c>
      <c r="K4767" s="2">
        <v>2000</v>
      </c>
      <c r="L4767" s="2" t="s">
        <v>49</v>
      </c>
    </row>
    <row r="4768" spans="1:12" x14ac:dyDescent="0.2">
      <c r="A4768" s="1" t="s">
        <v>374</v>
      </c>
      <c r="B4768" s="2" t="s">
        <v>374</v>
      </c>
      <c r="C4768" s="2" t="s">
        <v>1230</v>
      </c>
      <c r="D4768" s="2" t="s">
        <v>4889</v>
      </c>
      <c r="E4768" s="2" t="s">
        <v>4810</v>
      </c>
      <c r="F4768" s="2">
        <v>72.7</v>
      </c>
      <c r="G4768" s="2">
        <v>27.3</v>
      </c>
      <c r="H4768" s="2" t="s">
        <v>19</v>
      </c>
      <c r="I4768" s="2">
        <f t="shared" si="148"/>
        <v>1</v>
      </c>
      <c r="J4768" s="2" t="str">
        <f t="shared" si="149"/>
        <v/>
      </c>
      <c r="K4768" s="2">
        <v>2000</v>
      </c>
      <c r="L4768" s="2" t="s">
        <v>49</v>
      </c>
    </row>
    <row r="4769" spans="1:12" x14ac:dyDescent="0.2">
      <c r="A4769" s="1" t="s">
        <v>22</v>
      </c>
      <c r="B4769" s="2" t="s">
        <v>3510</v>
      </c>
      <c r="C4769" s="2" t="s">
        <v>24</v>
      </c>
      <c r="D4769" s="4">
        <v>14000000</v>
      </c>
      <c r="E4769" s="2" t="s">
        <v>3438</v>
      </c>
      <c r="F4769" s="2">
        <v>72.7</v>
      </c>
      <c r="G4769" s="2">
        <v>27.3</v>
      </c>
      <c r="H4769" s="2" t="s">
        <v>19</v>
      </c>
      <c r="I4769" s="2">
        <f t="shared" si="148"/>
        <v>1</v>
      </c>
      <c r="J4769" s="2" t="str">
        <f t="shared" si="149"/>
        <v/>
      </c>
      <c r="K4769" s="2">
        <v>2004</v>
      </c>
      <c r="L4769" s="2" t="s">
        <v>21</v>
      </c>
    </row>
    <row r="4770" spans="1:12" x14ac:dyDescent="0.2">
      <c r="A4770" s="1" t="s">
        <v>363</v>
      </c>
      <c r="B4770" s="2" t="s">
        <v>3872</v>
      </c>
      <c r="C4770" s="2" t="s">
        <v>24</v>
      </c>
      <c r="D4770" s="4">
        <v>122000000</v>
      </c>
      <c r="E4770" s="2" t="s">
        <v>3438</v>
      </c>
      <c r="F4770" s="2">
        <v>72.7</v>
      </c>
      <c r="G4770" s="2">
        <v>27.3</v>
      </c>
      <c r="H4770" s="2" t="s">
        <v>19</v>
      </c>
      <c r="I4770" s="2">
        <f t="shared" si="148"/>
        <v>1</v>
      </c>
      <c r="J4770" s="2" t="str">
        <f t="shared" si="149"/>
        <v/>
      </c>
      <c r="K4770" s="2">
        <v>2004</v>
      </c>
      <c r="L4770" s="2" t="s">
        <v>21</v>
      </c>
    </row>
    <row r="4771" spans="1:12" x14ac:dyDescent="0.2">
      <c r="A4771" s="1" t="s">
        <v>217</v>
      </c>
      <c r="B4771" s="2" t="s">
        <v>3723</v>
      </c>
      <c r="C4771" s="2" t="s">
        <v>24</v>
      </c>
      <c r="D4771" s="4">
        <v>29800000</v>
      </c>
      <c r="E4771" s="2" t="s">
        <v>3438</v>
      </c>
      <c r="F4771" s="2">
        <v>72.7</v>
      </c>
      <c r="G4771" s="2">
        <v>27.3</v>
      </c>
      <c r="H4771" s="2" t="s">
        <v>19</v>
      </c>
      <c r="I4771" s="2">
        <f t="shared" si="148"/>
        <v>1</v>
      </c>
      <c r="J4771" s="2" t="str">
        <f t="shared" si="149"/>
        <v/>
      </c>
      <c r="K4771" s="2">
        <v>2014</v>
      </c>
      <c r="L4771" s="2" t="s">
        <v>21</v>
      </c>
    </row>
    <row r="4772" spans="1:12" x14ac:dyDescent="0.2">
      <c r="A4772" s="1" t="s">
        <v>79</v>
      </c>
      <c r="B4772" s="2" t="s">
        <v>5505</v>
      </c>
      <c r="C4772" s="2" t="s">
        <v>15</v>
      </c>
      <c r="D4772" s="2" t="s">
        <v>1775</v>
      </c>
      <c r="E4772" s="2" t="s">
        <v>4991</v>
      </c>
      <c r="F4772" s="2">
        <v>72.7</v>
      </c>
      <c r="G4772" s="2">
        <v>27.3</v>
      </c>
      <c r="H4772" s="2" t="s">
        <v>19</v>
      </c>
      <c r="I4772" s="2">
        <f t="shared" si="148"/>
        <v>1</v>
      </c>
      <c r="J4772" s="2" t="str">
        <f t="shared" si="149"/>
        <v/>
      </c>
      <c r="K4772" s="2">
        <v>2004</v>
      </c>
      <c r="L4772" s="2" t="s">
        <v>49</v>
      </c>
    </row>
    <row r="4773" spans="1:12" x14ac:dyDescent="0.2">
      <c r="A4773" s="1" t="s">
        <v>52</v>
      </c>
      <c r="B4773" s="2" t="s">
        <v>3468</v>
      </c>
      <c r="C4773" s="2" t="s">
        <v>24</v>
      </c>
      <c r="D4773" s="4">
        <v>30000000</v>
      </c>
      <c r="E4773" s="2" t="s">
        <v>3438</v>
      </c>
      <c r="F4773" s="2">
        <v>72.7</v>
      </c>
      <c r="G4773" s="2">
        <v>27.3</v>
      </c>
      <c r="H4773" s="2" t="s">
        <v>19</v>
      </c>
      <c r="I4773" s="2">
        <f t="shared" si="148"/>
        <v>1</v>
      </c>
      <c r="J4773" s="2" t="str">
        <f t="shared" si="149"/>
        <v/>
      </c>
      <c r="K4773" s="2">
        <v>2004</v>
      </c>
      <c r="L4773" s="2" t="s">
        <v>21</v>
      </c>
    </row>
    <row r="4774" spans="1:12" x14ac:dyDescent="0.2">
      <c r="A4774" s="1" t="s">
        <v>223</v>
      </c>
      <c r="B4774" s="2" t="s">
        <v>966</v>
      </c>
      <c r="C4774" s="2" t="s">
        <v>15</v>
      </c>
      <c r="D4774" s="2" t="s">
        <v>2545</v>
      </c>
      <c r="E4774" s="2" t="s">
        <v>2175</v>
      </c>
      <c r="F4774" s="2">
        <v>72.22</v>
      </c>
      <c r="G4774" s="2">
        <v>27.28</v>
      </c>
      <c r="H4774" s="2" t="s">
        <v>19</v>
      </c>
      <c r="I4774" s="2">
        <f t="shared" si="148"/>
        <v>1</v>
      </c>
      <c r="J4774" s="2" t="str">
        <f t="shared" si="149"/>
        <v/>
      </c>
      <c r="K4774" s="2">
        <v>2018</v>
      </c>
      <c r="L4774" s="2" t="s">
        <v>21</v>
      </c>
    </row>
    <row r="4775" spans="1:12" x14ac:dyDescent="0.2">
      <c r="A4775" s="1" t="s">
        <v>122</v>
      </c>
      <c r="B4775" s="2" t="s">
        <v>5178</v>
      </c>
      <c r="C4775" s="2" t="s">
        <v>15</v>
      </c>
      <c r="D4775" s="2" t="s">
        <v>5179</v>
      </c>
      <c r="E4775" s="2" t="s">
        <v>4991</v>
      </c>
      <c r="F4775" s="2">
        <v>72.73</v>
      </c>
      <c r="G4775" s="2">
        <v>27.27</v>
      </c>
      <c r="H4775" s="2" t="s">
        <v>19</v>
      </c>
      <c r="I4775" s="2">
        <f t="shared" si="148"/>
        <v>1</v>
      </c>
      <c r="J4775" s="2" t="str">
        <f t="shared" si="149"/>
        <v/>
      </c>
      <c r="K4775" s="2">
        <v>2018</v>
      </c>
      <c r="L4775" s="2" t="s">
        <v>49</v>
      </c>
    </row>
    <row r="4776" spans="1:12" x14ac:dyDescent="0.2">
      <c r="A4776" s="1" t="s">
        <v>66</v>
      </c>
      <c r="B4776" s="2" t="s">
        <v>1462</v>
      </c>
      <c r="C4776" s="2" t="s">
        <v>15</v>
      </c>
      <c r="D4776" s="2" t="s">
        <v>1821</v>
      </c>
      <c r="E4776" s="2" t="s">
        <v>1811</v>
      </c>
      <c r="F4776" s="2">
        <v>72.73</v>
      </c>
      <c r="G4776" s="2">
        <v>27.27</v>
      </c>
      <c r="H4776" s="2" t="s">
        <v>19</v>
      </c>
      <c r="I4776" s="2">
        <f t="shared" si="148"/>
        <v>1</v>
      </c>
      <c r="J4776" s="2" t="str">
        <f t="shared" si="149"/>
        <v/>
      </c>
      <c r="K4776" s="2">
        <v>2014</v>
      </c>
      <c r="L4776" s="2" t="s">
        <v>49</v>
      </c>
    </row>
    <row r="4777" spans="1:12" x14ac:dyDescent="0.2">
      <c r="A4777" s="1" t="s">
        <v>13</v>
      </c>
      <c r="B4777" s="2" t="s">
        <v>3827</v>
      </c>
      <c r="C4777" s="2" t="s">
        <v>15</v>
      </c>
      <c r="D4777" s="2" t="s">
        <v>4162</v>
      </c>
      <c r="E4777" s="2" t="s">
        <v>3438</v>
      </c>
      <c r="F4777" s="2">
        <v>72.77</v>
      </c>
      <c r="G4777" s="2">
        <v>27.23</v>
      </c>
      <c r="H4777" s="2" t="s">
        <v>19</v>
      </c>
      <c r="I4777" s="2">
        <f t="shared" si="148"/>
        <v>1</v>
      </c>
      <c r="J4777" s="2" t="str">
        <f t="shared" si="149"/>
        <v/>
      </c>
      <c r="K4777" s="2">
        <v>2013</v>
      </c>
      <c r="L4777" s="2" t="s">
        <v>36</v>
      </c>
    </row>
    <row r="4778" spans="1:12" x14ac:dyDescent="0.2">
      <c r="A4778" s="1" t="s">
        <v>242</v>
      </c>
      <c r="B4778" s="2" t="s">
        <v>684</v>
      </c>
      <c r="C4778" s="2" t="s">
        <v>15</v>
      </c>
      <c r="D4778" s="2" t="s">
        <v>1235</v>
      </c>
      <c r="E4778" s="2" t="s">
        <v>395</v>
      </c>
      <c r="F4778" s="2">
        <v>72.8</v>
      </c>
      <c r="G4778" s="2">
        <v>27.2</v>
      </c>
      <c r="H4778" s="2" t="s">
        <v>19</v>
      </c>
      <c r="I4778" s="2">
        <f t="shared" si="148"/>
        <v>1</v>
      </c>
      <c r="J4778" s="2" t="str">
        <f t="shared" si="149"/>
        <v/>
      </c>
      <c r="K4778" s="2">
        <v>2000</v>
      </c>
      <c r="L4778" s="2" t="s">
        <v>21</v>
      </c>
    </row>
    <row r="4779" spans="1:12" x14ac:dyDescent="0.2">
      <c r="A4779" s="1" t="s">
        <v>13</v>
      </c>
      <c r="B4779" s="2" t="s">
        <v>131</v>
      </c>
      <c r="C4779" s="2" t="s">
        <v>15</v>
      </c>
      <c r="D4779" s="2" t="s">
        <v>707</v>
      </c>
      <c r="E4779" s="2" t="s">
        <v>395</v>
      </c>
      <c r="F4779" s="2">
        <v>72.8</v>
      </c>
      <c r="G4779" s="2">
        <v>27.2</v>
      </c>
      <c r="H4779" s="2" t="s">
        <v>19</v>
      </c>
      <c r="I4779" s="2">
        <f t="shared" si="148"/>
        <v>1</v>
      </c>
      <c r="J4779" s="2" t="str">
        <f t="shared" si="149"/>
        <v/>
      </c>
      <c r="K4779" s="2">
        <v>2010</v>
      </c>
      <c r="L4779" s="2" t="s">
        <v>21</v>
      </c>
    </row>
    <row r="4780" spans="1:12" x14ac:dyDescent="0.2">
      <c r="A4780" s="1" t="s">
        <v>13</v>
      </c>
      <c r="B4780" s="2" t="s">
        <v>4218</v>
      </c>
      <c r="C4780" s="2" t="s">
        <v>24</v>
      </c>
      <c r="D4780" s="4">
        <v>79000000</v>
      </c>
      <c r="E4780" s="2" t="s">
        <v>3438</v>
      </c>
      <c r="F4780" s="2">
        <v>72.8</v>
      </c>
      <c r="G4780" s="2">
        <v>27.2</v>
      </c>
      <c r="H4780" s="2" t="s">
        <v>19</v>
      </c>
      <c r="I4780" s="2">
        <f t="shared" si="148"/>
        <v>1</v>
      </c>
      <c r="J4780" s="2" t="str">
        <f t="shared" si="149"/>
        <v/>
      </c>
      <c r="K4780" s="2">
        <v>2012</v>
      </c>
      <c r="L4780" s="2" t="s">
        <v>21</v>
      </c>
    </row>
    <row r="4781" spans="1:12" x14ac:dyDescent="0.2">
      <c r="A4781" s="1" t="s">
        <v>13</v>
      </c>
      <c r="B4781" s="2" t="s">
        <v>3565</v>
      </c>
      <c r="C4781" s="2" t="s">
        <v>15</v>
      </c>
      <c r="D4781" s="2" t="s">
        <v>4661</v>
      </c>
      <c r="E4781" s="2" t="s">
        <v>3438</v>
      </c>
      <c r="F4781" s="2">
        <v>72.8</v>
      </c>
      <c r="G4781" s="2">
        <v>27.2</v>
      </c>
      <c r="H4781" s="2" t="s">
        <v>19</v>
      </c>
      <c r="I4781" s="2">
        <f t="shared" si="148"/>
        <v>1</v>
      </c>
      <c r="J4781" s="2" t="str">
        <f t="shared" si="149"/>
        <v/>
      </c>
      <c r="K4781" s="2">
        <v>2003</v>
      </c>
      <c r="L4781" s="2" t="s">
        <v>36</v>
      </c>
    </row>
    <row r="4782" spans="1:12" x14ac:dyDescent="0.2">
      <c r="A4782" s="1" t="s">
        <v>79</v>
      </c>
      <c r="B4782" s="2" t="s">
        <v>4105</v>
      </c>
      <c r="C4782" s="2" t="s">
        <v>24</v>
      </c>
      <c r="D4782" s="4">
        <v>28000000</v>
      </c>
      <c r="E4782" s="2" t="s">
        <v>3438</v>
      </c>
      <c r="F4782" s="2">
        <v>72.900000000000006</v>
      </c>
      <c r="G4782" s="2">
        <v>27.2</v>
      </c>
      <c r="H4782" s="2" t="s">
        <v>19</v>
      </c>
      <c r="I4782" s="2">
        <f t="shared" si="148"/>
        <v>1</v>
      </c>
      <c r="J4782" s="2" t="str">
        <f t="shared" si="149"/>
        <v/>
      </c>
      <c r="K4782" s="2">
        <v>2008</v>
      </c>
      <c r="L4782" s="2" t="s">
        <v>21</v>
      </c>
    </row>
    <row r="4783" spans="1:12" x14ac:dyDescent="0.2">
      <c r="A4783" s="1" t="s">
        <v>52</v>
      </c>
      <c r="B4783" s="2" t="s">
        <v>3592</v>
      </c>
      <c r="C4783" s="2" t="s">
        <v>24</v>
      </c>
      <c r="D4783" s="4">
        <v>150000000</v>
      </c>
      <c r="E4783" s="2" t="s">
        <v>3438</v>
      </c>
      <c r="F4783" s="2">
        <v>72.8</v>
      </c>
      <c r="G4783" s="2">
        <v>27.2</v>
      </c>
      <c r="H4783" s="2" t="s">
        <v>19</v>
      </c>
      <c r="I4783" s="2">
        <f t="shared" si="148"/>
        <v>1</v>
      </c>
      <c r="J4783" s="2" t="str">
        <f t="shared" si="149"/>
        <v/>
      </c>
      <c r="K4783" s="2">
        <v>2006</v>
      </c>
      <c r="L4783" s="2" t="s">
        <v>21</v>
      </c>
    </row>
    <row r="4784" spans="1:12" x14ac:dyDescent="0.2">
      <c r="A4784" s="1" t="s">
        <v>32</v>
      </c>
      <c r="B4784" s="2" t="s">
        <v>462</v>
      </c>
      <c r="C4784" s="2" t="s">
        <v>15</v>
      </c>
      <c r="D4784" s="2" t="s">
        <v>594</v>
      </c>
      <c r="E4784" s="2" t="s">
        <v>395</v>
      </c>
      <c r="F4784" s="2">
        <v>72.8</v>
      </c>
      <c r="G4784" s="2">
        <v>27.2</v>
      </c>
      <c r="H4784" s="2" t="s">
        <v>19</v>
      </c>
      <c r="I4784" s="2">
        <f t="shared" si="148"/>
        <v>1</v>
      </c>
      <c r="J4784" s="2" t="str">
        <f t="shared" si="149"/>
        <v/>
      </c>
      <c r="K4784" s="2">
        <v>2012</v>
      </c>
      <c r="L4784" s="2" t="s">
        <v>21</v>
      </c>
    </row>
    <row r="4785" spans="1:12" x14ac:dyDescent="0.2">
      <c r="A4785" s="1" t="s">
        <v>45</v>
      </c>
      <c r="B4785" s="2" t="s">
        <v>4090</v>
      </c>
      <c r="C4785" s="2" t="s">
        <v>24</v>
      </c>
      <c r="D4785" s="4">
        <v>22000000</v>
      </c>
      <c r="E4785" s="2" t="s">
        <v>3438</v>
      </c>
      <c r="F4785" s="2">
        <v>72.8</v>
      </c>
      <c r="G4785" s="2">
        <v>27.2</v>
      </c>
      <c r="H4785" s="2" t="s">
        <v>19</v>
      </c>
      <c r="I4785" s="2">
        <f t="shared" si="148"/>
        <v>1</v>
      </c>
      <c r="J4785" s="2" t="str">
        <f t="shared" si="149"/>
        <v/>
      </c>
      <c r="K4785" s="2">
        <v>2012</v>
      </c>
      <c r="L4785" s="2" t="s">
        <v>21</v>
      </c>
    </row>
    <row r="4786" spans="1:12" x14ac:dyDescent="0.2">
      <c r="A4786" s="1" t="s">
        <v>205</v>
      </c>
      <c r="B4786" s="2" t="s">
        <v>206</v>
      </c>
      <c r="C4786" s="2" t="s">
        <v>15</v>
      </c>
      <c r="D4786" s="2" t="s">
        <v>5132</v>
      </c>
      <c r="E4786" s="2" t="s">
        <v>4991</v>
      </c>
      <c r="F4786" s="2">
        <v>72.86</v>
      </c>
      <c r="G4786" s="2">
        <v>27.14</v>
      </c>
      <c r="H4786" s="2" t="s">
        <v>19</v>
      </c>
      <c r="I4786" s="2">
        <f t="shared" si="148"/>
        <v>1</v>
      </c>
      <c r="J4786" s="2" t="str">
        <f t="shared" si="149"/>
        <v/>
      </c>
      <c r="K4786" s="2">
        <v>2018</v>
      </c>
      <c r="L4786" s="2" t="s">
        <v>21</v>
      </c>
    </row>
    <row r="4787" spans="1:12" x14ac:dyDescent="0.2">
      <c r="A4787" s="1" t="s">
        <v>339</v>
      </c>
      <c r="B4787" s="2" t="s">
        <v>3765</v>
      </c>
      <c r="C4787" s="2" t="s">
        <v>24</v>
      </c>
      <c r="D4787" s="4">
        <v>4000000</v>
      </c>
      <c r="E4787" s="2" t="s">
        <v>3438</v>
      </c>
      <c r="F4787" s="2">
        <v>72.86</v>
      </c>
      <c r="G4787" s="2">
        <v>27.14</v>
      </c>
      <c r="H4787" s="2" t="s">
        <v>19</v>
      </c>
      <c r="I4787" s="2">
        <f t="shared" si="148"/>
        <v>1</v>
      </c>
      <c r="J4787" s="2" t="str">
        <f t="shared" si="149"/>
        <v/>
      </c>
      <c r="K4787" s="2">
        <v>2014</v>
      </c>
      <c r="L4787" s="2" t="s">
        <v>49</v>
      </c>
    </row>
    <row r="4788" spans="1:12" x14ac:dyDescent="0.2">
      <c r="A4788" s="1" t="s">
        <v>91</v>
      </c>
      <c r="B4788" s="2" t="s">
        <v>2166</v>
      </c>
      <c r="C4788" s="2" t="s">
        <v>15</v>
      </c>
      <c r="D4788" s="2" t="s">
        <v>3797</v>
      </c>
      <c r="E4788" s="2" t="s">
        <v>3438</v>
      </c>
      <c r="F4788" s="2">
        <v>72.87</v>
      </c>
      <c r="G4788" s="2">
        <v>27.13</v>
      </c>
      <c r="H4788" s="2" t="s">
        <v>19</v>
      </c>
      <c r="I4788" s="2">
        <f t="shared" si="148"/>
        <v>1</v>
      </c>
      <c r="J4788" s="2" t="str">
        <f t="shared" si="149"/>
        <v/>
      </c>
      <c r="K4788" s="2">
        <v>2018</v>
      </c>
      <c r="L4788" s="2" t="s">
        <v>49</v>
      </c>
    </row>
    <row r="4789" spans="1:12" x14ac:dyDescent="0.2">
      <c r="A4789" s="1" t="s">
        <v>111</v>
      </c>
      <c r="B4789" s="2" t="s">
        <v>3858</v>
      </c>
      <c r="C4789" s="2" t="s">
        <v>24</v>
      </c>
      <c r="D4789" s="4">
        <v>35000000</v>
      </c>
      <c r="E4789" s="2" t="s">
        <v>3438</v>
      </c>
      <c r="F4789" s="2">
        <v>72.88</v>
      </c>
      <c r="G4789" s="2">
        <v>27.12</v>
      </c>
      <c r="H4789" s="2" t="s">
        <v>19</v>
      </c>
      <c r="I4789" s="2">
        <f t="shared" si="148"/>
        <v>1</v>
      </c>
      <c r="J4789" s="2" t="str">
        <f t="shared" si="149"/>
        <v/>
      </c>
      <c r="K4789" s="2">
        <v>2016</v>
      </c>
      <c r="L4789" s="2" t="s">
        <v>21</v>
      </c>
    </row>
    <row r="4790" spans="1:12" x14ac:dyDescent="0.2">
      <c r="A4790" s="1" t="s">
        <v>242</v>
      </c>
      <c r="B4790" s="2" t="s">
        <v>5705</v>
      </c>
      <c r="C4790" s="2" t="s">
        <v>15</v>
      </c>
      <c r="D4790" s="2" t="s">
        <v>5747</v>
      </c>
      <c r="E4790" s="2" t="s">
        <v>5690</v>
      </c>
      <c r="F4790" s="2">
        <v>72.900000000000006</v>
      </c>
      <c r="G4790" s="2">
        <v>27.1</v>
      </c>
      <c r="H4790" s="2" t="s">
        <v>19</v>
      </c>
      <c r="I4790" s="2">
        <f t="shared" si="148"/>
        <v>1</v>
      </c>
      <c r="J4790" s="2" t="str">
        <f t="shared" si="149"/>
        <v/>
      </c>
      <c r="K4790" s="2">
        <v>2012</v>
      </c>
      <c r="L4790" s="2" t="s">
        <v>49</v>
      </c>
    </row>
    <row r="4791" spans="1:12" x14ac:dyDescent="0.2">
      <c r="A4791" s="1" t="s">
        <v>141</v>
      </c>
      <c r="B4791" s="2" t="s">
        <v>253</v>
      </c>
      <c r="C4791" s="2" t="s">
        <v>15</v>
      </c>
      <c r="D4791" s="2" t="s">
        <v>254</v>
      </c>
      <c r="E4791" s="2" t="s">
        <v>144</v>
      </c>
      <c r="F4791" s="2">
        <v>72.900000000000006</v>
      </c>
      <c r="G4791" s="2">
        <v>27.1</v>
      </c>
      <c r="H4791" s="2" t="s">
        <v>19</v>
      </c>
      <c r="I4791" s="2">
        <f t="shared" si="148"/>
        <v>1</v>
      </c>
      <c r="J4791" s="2" t="str">
        <f t="shared" si="149"/>
        <v/>
      </c>
      <c r="K4791" s="2">
        <v>2012</v>
      </c>
      <c r="L4791" s="2" t="s">
        <v>21</v>
      </c>
    </row>
    <row r="4792" spans="1:12" x14ac:dyDescent="0.2">
      <c r="A4792" s="1" t="s">
        <v>13</v>
      </c>
      <c r="B4792" s="2" t="s">
        <v>4018</v>
      </c>
      <c r="C4792" s="2" t="s">
        <v>24</v>
      </c>
      <c r="D4792" s="4">
        <v>98000000</v>
      </c>
      <c r="E4792" s="2" t="s">
        <v>3438</v>
      </c>
      <c r="F4792" s="2">
        <v>72.900000000000006</v>
      </c>
      <c r="G4792" s="2">
        <v>27.1</v>
      </c>
      <c r="H4792" s="2" t="s">
        <v>19</v>
      </c>
      <c r="I4792" s="2">
        <f t="shared" si="148"/>
        <v>1</v>
      </c>
      <c r="J4792" s="2" t="str">
        <f t="shared" si="149"/>
        <v/>
      </c>
      <c r="K4792" s="2">
        <v>2004</v>
      </c>
      <c r="L4792" s="2" t="s">
        <v>21</v>
      </c>
    </row>
    <row r="4793" spans="1:12" x14ac:dyDescent="0.2">
      <c r="A4793" s="1" t="s">
        <v>66</v>
      </c>
      <c r="B4793" s="2" t="s">
        <v>695</v>
      </c>
      <c r="C4793" s="2" t="s">
        <v>15</v>
      </c>
      <c r="D4793" s="2" t="s">
        <v>2934</v>
      </c>
      <c r="E4793" s="2" t="s">
        <v>2175</v>
      </c>
      <c r="F4793" s="2">
        <v>72.900000000000006</v>
      </c>
      <c r="G4793" s="2">
        <v>27.1</v>
      </c>
      <c r="H4793" s="2" t="s">
        <v>19</v>
      </c>
      <c r="I4793" s="2">
        <f t="shared" si="148"/>
        <v>1</v>
      </c>
      <c r="J4793" s="2" t="str">
        <f t="shared" si="149"/>
        <v/>
      </c>
      <c r="K4793" s="2">
        <v>2015</v>
      </c>
      <c r="L4793" s="2" t="s">
        <v>36</v>
      </c>
    </row>
    <row r="4794" spans="1:12" x14ac:dyDescent="0.2">
      <c r="A4794" s="1" t="s">
        <v>66</v>
      </c>
      <c r="B4794" s="2" t="s">
        <v>4886</v>
      </c>
      <c r="C4794" s="2" t="s">
        <v>15</v>
      </c>
      <c r="D4794" s="2" t="s">
        <v>5340</v>
      </c>
      <c r="E4794" s="2" t="s">
        <v>4991</v>
      </c>
      <c r="F4794" s="2">
        <v>72.900000000000006</v>
      </c>
      <c r="G4794" s="2">
        <v>27.1</v>
      </c>
      <c r="H4794" s="2" t="s">
        <v>19</v>
      </c>
      <c r="I4794" s="2">
        <f t="shared" si="148"/>
        <v>1</v>
      </c>
      <c r="J4794" s="2" t="str">
        <f t="shared" si="149"/>
        <v/>
      </c>
      <c r="K4794" s="2">
        <v>2011</v>
      </c>
      <c r="L4794" s="2" t="s">
        <v>36</v>
      </c>
    </row>
    <row r="4795" spans="1:12" x14ac:dyDescent="0.2">
      <c r="A4795" s="1" t="s">
        <v>290</v>
      </c>
      <c r="B4795" s="2" t="s">
        <v>3736</v>
      </c>
      <c r="C4795" s="2" t="s">
        <v>24</v>
      </c>
      <c r="D4795" s="4">
        <v>2000000</v>
      </c>
      <c r="E4795" s="2" t="s">
        <v>3438</v>
      </c>
      <c r="F4795" s="2">
        <v>72.900000000000006</v>
      </c>
      <c r="G4795" s="2">
        <v>27.1</v>
      </c>
      <c r="H4795" s="2" t="s">
        <v>19</v>
      </c>
      <c r="I4795" s="2">
        <f t="shared" si="148"/>
        <v>1</v>
      </c>
      <c r="J4795" s="2" t="str">
        <f t="shared" si="149"/>
        <v/>
      </c>
      <c r="K4795" s="2">
        <v>2002</v>
      </c>
      <c r="L4795" s="2" t="s">
        <v>21</v>
      </c>
    </row>
    <row r="4796" spans="1:12" x14ac:dyDescent="0.2">
      <c r="A4796" s="1" t="s">
        <v>22</v>
      </c>
      <c r="B4796" s="2" t="s">
        <v>3293</v>
      </c>
      <c r="C4796" s="2" t="s">
        <v>15</v>
      </c>
      <c r="D4796" s="2" t="s">
        <v>4777</v>
      </c>
      <c r="E4796" s="2" t="s">
        <v>3438</v>
      </c>
      <c r="F4796" s="2">
        <v>72.900000000000006</v>
      </c>
      <c r="G4796" s="2">
        <v>27.1</v>
      </c>
      <c r="H4796" s="2" t="s">
        <v>19</v>
      </c>
      <c r="I4796" s="2">
        <f t="shared" si="148"/>
        <v>1</v>
      </c>
      <c r="J4796" s="2" t="str">
        <f t="shared" si="149"/>
        <v/>
      </c>
      <c r="K4796" s="2">
        <v>1996</v>
      </c>
      <c r="L4796" s="2" t="s">
        <v>21</v>
      </c>
    </row>
    <row r="4797" spans="1:12" x14ac:dyDescent="0.2">
      <c r="A4797" s="1" t="s">
        <v>296</v>
      </c>
      <c r="B4797" s="2" t="s">
        <v>641</v>
      </c>
      <c r="C4797" s="2" t="s">
        <v>15</v>
      </c>
      <c r="D4797" s="2" t="s">
        <v>1421</v>
      </c>
      <c r="E4797" s="2" t="s">
        <v>395</v>
      </c>
      <c r="F4797" s="2">
        <v>72.900000000000006</v>
      </c>
      <c r="G4797" s="2">
        <v>27.1</v>
      </c>
      <c r="H4797" s="2" t="s">
        <v>19</v>
      </c>
      <c r="I4797" s="2">
        <f t="shared" si="148"/>
        <v>1</v>
      </c>
      <c r="J4797" s="2" t="str">
        <f t="shared" si="149"/>
        <v/>
      </c>
      <c r="K4797" s="2">
        <v>1996</v>
      </c>
      <c r="L4797" s="2" t="s">
        <v>21</v>
      </c>
    </row>
    <row r="4798" spans="1:12" x14ac:dyDescent="0.2">
      <c r="A4798" s="1" t="s">
        <v>83</v>
      </c>
      <c r="B4798" s="2" t="s">
        <v>5696</v>
      </c>
      <c r="C4798" s="2" t="s">
        <v>15</v>
      </c>
      <c r="D4798" s="2" t="s">
        <v>5743</v>
      </c>
      <c r="E4798" s="2" t="s">
        <v>5690</v>
      </c>
      <c r="F4798" s="2">
        <v>72.900000000000006</v>
      </c>
      <c r="G4798" s="2">
        <v>27.1</v>
      </c>
      <c r="H4798" s="2" t="s">
        <v>19</v>
      </c>
      <c r="I4798" s="2">
        <f t="shared" si="148"/>
        <v>1</v>
      </c>
      <c r="J4798" s="2" t="str">
        <f t="shared" si="149"/>
        <v/>
      </c>
      <c r="K4798" s="2">
        <v>2012</v>
      </c>
      <c r="L4798" s="2" t="s">
        <v>21</v>
      </c>
    </row>
    <row r="4799" spans="1:12" x14ac:dyDescent="0.2">
      <c r="A4799" s="1" t="s">
        <v>91</v>
      </c>
      <c r="B4799" s="2" t="s">
        <v>418</v>
      </c>
      <c r="C4799" s="2" t="s">
        <v>15</v>
      </c>
      <c r="D4799" s="2" t="s">
        <v>2202</v>
      </c>
      <c r="E4799" s="2" t="s">
        <v>2175</v>
      </c>
      <c r="F4799" s="2">
        <v>72.900000000000006</v>
      </c>
      <c r="G4799" s="2">
        <v>27.1</v>
      </c>
      <c r="H4799" s="2" t="s">
        <v>19</v>
      </c>
      <c r="I4799" s="2">
        <f t="shared" si="148"/>
        <v>1</v>
      </c>
      <c r="J4799" s="2" t="str">
        <f t="shared" si="149"/>
        <v/>
      </c>
      <c r="K4799" s="2">
        <v>2020</v>
      </c>
      <c r="L4799" s="2" t="s">
        <v>21</v>
      </c>
    </row>
    <row r="4800" spans="1:12" x14ac:dyDescent="0.2">
      <c r="A4800" s="1" t="s">
        <v>91</v>
      </c>
      <c r="B4800" s="2" t="s">
        <v>3449</v>
      </c>
      <c r="C4800" s="2" t="s">
        <v>15</v>
      </c>
      <c r="D4800" s="2" t="s">
        <v>4629</v>
      </c>
      <c r="E4800" s="2" t="s">
        <v>3438</v>
      </c>
      <c r="F4800" s="2">
        <v>72.900000000000006</v>
      </c>
      <c r="G4800" s="2">
        <v>27.1</v>
      </c>
      <c r="H4800" s="2" t="s">
        <v>19</v>
      </c>
      <c r="I4800" s="2">
        <f t="shared" si="148"/>
        <v>1</v>
      </c>
      <c r="J4800" s="2" t="str">
        <f t="shared" si="149"/>
        <v/>
      </c>
      <c r="K4800" s="2">
        <v>2004</v>
      </c>
      <c r="L4800" s="2" t="s">
        <v>49</v>
      </c>
    </row>
    <row r="4801" spans="1:12" x14ac:dyDescent="0.2">
      <c r="A4801" s="1" t="s">
        <v>32</v>
      </c>
      <c r="B4801" s="2" t="s">
        <v>2922</v>
      </c>
      <c r="C4801" s="2" t="s">
        <v>24</v>
      </c>
      <c r="D4801" s="4">
        <v>14500000</v>
      </c>
      <c r="E4801" s="2" t="s">
        <v>3438</v>
      </c>
      <c r="F4801" s="2">
        <v>72.900000000000006</v>
      </c>
      <c r="G4801" s="2">
        <v>27.1</v>
      </c>
      <c r="H4801" s="2" t="s">
        <v>19</v>
      </c>
      <c r="I4801" s="2">
        <f t="shared" si="148"/>
        <v>1</v>
      </c>
      <c r="J4801" s="2" t="str">
        <f t="shared" si="149"/>
        <v/>
      </c>
      <c r="K4801" s="2">
        <v>2004</v>
      </c>
      <c r="L4801" s="2" t="s">
        <v>49</v>
      </c>
    </row>
    <row r="4802" spans="1:12" x14ac:dyDescent="0.2">
      <c r="A4802" s="1" t="s">
        <v>242</v>
      </c>
      <c r="B4802" s="2" t="s">
        <v>242</v>
      </c>
      <c r="C4802" s="2" t="s">
        <v>15</v>
      </c>
      <c r="D4802" s="2" t="s">
        <v>2749</v>
      </c>
      <c r="E4802" s="2" t="s">
        <v>2175</v>
      </c>
      <c r="F4802" s="2">
        <v>72.92</v>
      </c>
      <c r="G4802" s="2">
        <v>27.08</v>
      </c>
      <c r="H4802" s="2" t="s">
        <v>19</v>
      </c>
      <c r="I4802" s="2">
        <f t="shared" ref="I4802:I4865" si="150" xml:space="preserve"> IF(H4802="Pass", 1, "")</f>
        <v>1</v>
      </c>
      <c r="J4802" s="2" t="str">
        <f t="shared" ref="J4802:J4865" si="151" xml:space="preserve"> IF(H4802="Fail", 1, "")</f>
        <v/>
      </c>
      <c r="K4802" s="2">
        <v>2016</v>
      </c>
      <c r="L4802" s="2" t="s">
        <v>21</v>
      </c>
    </row>
    <row r="4803" spans="1:12" x14ac:dyDescent="0.2">
      <c r="A4803" s="1" t="s">
        <v>242</v>
      </c>
      <c r="B4803" s="2" t="s">
        <v>3680</v>
      </c>
      <c r="C4803" s="2" t="s">
        <v>24</v>
      </c>
      <c r="D4803" s="2">
        <v>381700000</v>
      </c>
      <c r="E4803" s="2" t="s">
        <v>3438</v>
      </c>
      <c r="F4803" s="2">
        <v>72.92</v>
      </c>
      <c r="G4803" s="2">
        <v>27.08</v>
      </c>
      <c r="H4803" s="2" t="s">
        <v>19</v>
      </c>
      <c r="I4803" s="2">
        <f t="shared" si="150"/>
        <v>1</v>
      </c>
      <c r="J4803" s="2" t="str">
        <f t="shared" si="151"/>
        <v/>
      </c>
      <c r="K4803" s="2">
        <v>2018</v>
      </c>
      <c r="L4803" s="2" t="s">
        <v>21</v>
      </c>
    </row>
    <row r="4804" spans="1:12" x14ac:dyDescent="0.2">
      <c r="A4804" s="1" t="s">
        <v>363</v>
      </c>
      <c r="B4804" s="2" t="s">
        <v>3918</v>
      </c>
      <c r="C4804" s="2" t="s">
        <v>24</v>
      </c>
      <c r="D4804" s="4">
        <v>44900000</v>
      </c>
      <c r="E4804" s="2" t="s">
        <v>3438</v>
      </c>
      <c r="F4804" s="2">
        <v>72.92</v>
      </c>
      <c r="G4804" s="2">
        <v>27.08</v>
      </c>
      <c r="H4804" s="2" t="s">
        <v>19</v>
      </c>
      <c r="I4804" s="2">
        <f t="shared" si="150"/>
        <v>1</v>
      </c>
      <c r="J4804" s="2" t="str">
        <f t="shared" si="151"/>
        <v/>
      </c>
      <c r="K4804" s="2">
        <v>2016</v>
      </c>
      <c r="L4804" s="2" t="s">
        <v>21</v>
      </c>
    </row>
    <row r="4805" spans="1:12" x14ac:dyDescent="0.2">
      <c r="A4805" s="1" t="s">
        <v>217</v>
      </c>
      <c r="B4805" s="2" t="s">
        <v>513</v>
      </c>
      <c r="C4805" s="2" t="s">
        <v>15</v>
      </c>
      <c r="D4805" s="2" t="s">
        <v>4990</v>
      </c>
      <c r="E4805" s="2" t="s">
        <v>4991</v>
      </c>
      <c r="F4805" s="2">
        <v>72.95</v>
      </c>
      <c r="G4805" s="2">
        <v>27.05</v>
      </c>
      <c r="H4805" s="2" t="s">
        <v>19</v>
      </c>
      <c r="I4805" s="2">
        <f t="shared" si="150"/>
        <v>1</v>
      </c>
      <c r="J4805" s="2" t="str">
        <f t="shared" si="151"/>
        <v/>
      </c>
      <c r="K4805" s="2">
        <v>2021</v>
      </c>
      <c r="L4805" s="2" t="s">
        <v>36</v>
      </c>
    </row>
    <row r="4806" spans="1:12" x14ac:dyDescent="0.2">
      <c r="A4806" s="1" t="s">
        <v>91</v>
      </c>
      <c r="B4806" s="2" t="s">
        <v>3842</v>
      </c>
      <c r="C4806" s="2" t="s">
        <v>15</v>
      </c>
      <c r="D4806" s="2" t="s">
        <v>3843</v>
      </c>
      <c r="E4806" s="2" t="s">
        <v>3438</v>
      </c>
      <c r="F4806" s="2">
        <v>72.95</v>
      </c>
      <c r="G4806" s="2">
        <v>27.05</v>
      </c>
      <c r="H4806" s="2" t="s">
        <v>19</v>
      </c>
      <c r="I4806" s="2">
        <f t="shared" si="150"/>
        <v>1</v>
      </c>
      <c r="J4806" s="2" t="str">
        <f t="shared" si="151"/>
        <v/>
      </c>
      <c r="K4806" s="2">
        <v>2017</v>
      </c>
      <c r="L4806" s="2" t="s">
        <v>36</v>
      </c>
    </row>
    <row r="4807" spans="1:12" x14ac:dyDescent="0.2">
      <c r="A4807" s="1" t="s">
        <v>391</v>
      </c>
      <c r="B4807" s="2" t="s">
        <v>5028</v>
      </c>
      <c r="C4807" s="2" t="s">
        <v>15</v>
      </c>
      <c r="D4807" s="2" t="s">
        <v>5395</v>
      </c>
      <c r="E4807" s="2" t="s">
        <v>4991</v>
      </c>
      <c r="F4807" s="2">
        <v>73</v>
      </c>
      <c r="G4807" s="2">
        <v>27</v>
      </c>
      <c r="H4807" s="2" t="s">
        <v>19</v>
      </c>
      <c r="I4807" s="2">
        <f t="shared" si="150"/>
        <v>1</v>
      </c>
      <c r="J4807" s="2" t="str">
        <f t="shared" si="151"/>
        <v/>
      </c>
      <c r="K4807" s="2">
        <v>2008</v>
      </c>
      <c r="L4807" s="2" t="s">
        <v>21</v>
      </c>
    </row>
    <row r="4808" spans="1:12" x14ac:dyDescent="0.2">
      <c r="A4808" s="1" t="s">
        <v>385</v>
      </c>
      <c r="B4808" s="2" t="s">
        <v>1783</v>
      </c>
      <c r="C4808" s="7"/>
      <c r="D4808" s="2" t="s">
        <v>72</v>
      </c>
      <c r="E4808" s="2" t="s">
        <v>1692</v>
      </c>
      <c r="F4808" s="2">
        <v>73</v>
      </c>
      <c r="G4808" s="2">
        <v>27</v>
      </c>
      <c r="H4808" s="2" t="s">
        <v>19</v>
      </c>
      <c r="I4808" s="2">
        <f t="shared" si="150"/>
        <v>1</v>
      </c>
      <c r="J4808" s="2" t="str">
        <f t="shared" si="151"/>
        <v/>
      </c>
      <c r="K4808" s="2">
        <v>2003</v>
      </c>
      <c r="L4808" s="2" t="s">
        <v>77</v>
      </c>
    </row>
    <row r="4809" spans="1:12" x14ac:dyDescent="0.2">
      <c r="A4809" s="1" t="s">
        <v>13</v>
      </c>
      <c r="B4809" s="2" t="s">
        <v>3269</v>
      </c>
      <c r="C4809" s="2" t="s">
        <v>15</v>
      </c>
      <c r="D4809" s="2" t="s">
        <v>4445</v>
      </c>
      <c r="E4809" s="2" t="s">
        <v>3438</v>
      </c>
      <c r="F4809" s="2">
        <v>73</v>
      </c>
      <c r="G4809" s="2">
        <v>27</v>
      </c>
      <c r="H4809" s="2" t="s">
        <v>19</v>
      </c>
      <c r="I4809" s="2">
        <f t="shared" si="150"/>
        <v>1</v>
      </c>
      <c r="J4809" s="2" t="str">
        <f t="shared" si="151"/>
        <v/>
      </c>
      <c r="K4809" s="2">
        <v>2008</v>
      </c>
      <c r="L4809" s="2" t="s">
        <v>49</v>
      </c>
    </row>
    <row r="4810" spans="1:12" x14ac:dyDescent="0.2">
      <c r="A4810" s="1" t="s">
        <v>66</v>
      </c>
      <c r="B4810" s="2" t="s">
        <v>1734</v>
      </c>
      <c r="C4810" s="2" t="s">
        <v>15</v>
      </c>
      <c r="D4810" s="2" t="s">
        <v>4880</v>
      </c>
      <c r="E4810" s="2" t="s">
        <v>4810</v>
      </c>
      <c r="F4810" s="2">
        <v>73</v>
      </c>
      <c r="G4810" s="2">
        <v>27</v>
      </c>
      <c r="H4810" s="2" t="s">
        <v>19</v>
      </c>
      <c r="I4810" s="2">
        <f t="shared" si="150"/>
        <v>1</v>
      </c>
      <c r="J4810" s="2" t="str">
        <f t="shared" si="151"/>
        <v/>
      </c>
      <c r="K4810" s="2">
        <v>2002</v>
      </c>
      <c r="L4810" s="2" t="s">
        <v>21</v>
      </c>
    </row>
    <row r="4811" spans="1:12" x14ac:dyDescent="0.2">
      <c r="A4811" s="1" t="s">
        <v>22</v>
      </c>
      <c r="B4811" s="2" t="s">
        <v>4538</v>
      </c>
      <c r="C4811" s="2" t="s">
        <v>24</v>
      </c>
      <c r="D4811" s="4">
        <v>55000000</v>
      </c>
      <c r="E4811" s="2" t="s">
        <v>3438</v>
      </c>
      <c r="F4811" s="2">
        <v>73</v>
      </c>
      <c r="G4811" s="2">
        <v>27</v>
      </c>
      <c r="H4811" s="2" t="s">
        <v>19</v>
      </c>
      <c r="I4811" s="2">
        <f t="shared" si="150"/>
        <v>1</v>
      </c>
      <c r="J4811" s="2" t="str">
        <f t="shared" si="151"/>
        <v/>
      </c>
      <c r="K4811" s="2">
        <v>2005</v>
      </c>
      <c r="L4811" s="2" t="s">
        <v>77</v>
      </c>
    </row>
    <row r="4812" spans="1:12" x14ac:dyDescent="0.2">
      <c r="A4812" s="1" t="s">
        <v>22</v>
      </c>
      <c r="B4812" s="2" t="s">
        <v>3293</v>
      </c>
      <c r="C4812" s="2" t="s">
        <v>15</v>
      </c>
      <c r="D4812" s="2" t="s">
        <v>4202</v>
      </c>
      <c r="E4812" s="2" t="s">
        <v>3438</v>
      </c>
      <c r="F4812" s="2">
        <v>73.099999999999994</v>
      </c>
      <c r="G4812" s="2">
        <v>27</v>
      </c>
      <c r="H4812" s="2" t="s">
        <v>19</v>
      </c>
      <c r="I4812" s="2">
        <f t="shared" si="150"/>
        <v>1</v>
      </c>
      <c r="J4812" s="2" t="str">
        <f t="shared" si="151"/>
        <v/>
      </c>
      <c r="K4812" s="2">
        <v>2012</v>
      </c>
      <c r="L4812" s="2" t="s">
        <v>21</v>
      </c>
    </row>
    <row r="4813" spans="1:12" x14ac:dyDescent="0.2">
      <c r="A4813" s="1" t="s">
        <v>217</v>
      </c>
      <c r="B4813" s="2" t="s">
        <v>4066</v>
      </c>
      <c r="C4813" s="2" t="s">
        <v>24</v>
      </c>
      <c r="D4813" s="4">
        <v>53000000</v>
      </c>
      <c r="E4813" s="2" t="s">
        <v>3438</v>
      </c>
      <c r="F4813" s="2">
        <v>73</v>
      </c>
      <c r="G4813" s="2">
        <v>27</v>
      </c>
      <c r="H4813" s="2" t="s">
        <v>19</v>
      </c>
      <c r="I4813" s="2">
        <f t="shared" si="150"/>
        <v>1</v>
      </c>
      <c r="J4813" s="2" t="str">
        <f t="shared" si="151"/>
        <v/>
      </c>
      <c r="K4813" s="2">
        <v>2002</v>
      </c>
      <c r="L4813" s="2" t="s">
        <v>49</v>
      </c>
    </row>
    <row r="4814" spans="1:12" x14ac:dyDescent="0.2">
      <c r="A4814" s="1" t="s">
        <v>91</v>
      </c>
      <c r="B4814" s="2" t="s">
        <v>1876</v>
      </c>
      <c r="C4814" s="2" t="s">
        <v>15</v>
      </c>
      <c r="D4814" s="2" t="s">
        <v>3080</v>
      </c>
      <c r="E4814" s="2" t="s">
        <v>2175</v>
      </c>
      <c r="F4814" s="2">
        <v>73</v>
      </c>
      <c r="G4814" s="2">
        <v>27</v>
      </c>
      <c r="H4814" s="2" t="s">
        <v>19</v>
      </c>
      <c r="I4814" s="2">
        <f t="shared" si="150"/>
        <v>1</v>
      </c>
      <c r="J4814" s="2" t="str">
        <f t="shared" si="151"/>
        <v/>
      </c>
      <c r="K4814" s="2">
        <v>2007</v>
      </c>
      <c r="L4814" s="2" t="s">
        <v>36</v>
      </c>
    </row>
    <row r="4815" spans="1:12" x14ac:dyDescent="0.2">
      <c r="A4815" s="1" t="s">
        <v>52</v>
      </c>
      <c r="B4815" s="2" t="s">
        <v>2125</v>
      </c>
      <c r="C4815" s="2" t="s">
        <v>24</v>
      </c>
      <c r="D4815" s="4">
        <v>120000000</v>
      </c>
      <c r="E4815" s="2" t="s">
        <v>3438</v>
      </c>
      <c r="F4815" s="2">
        <v>73</v>
      </c>
      <c r="G4815" s="2">
        <v>27</v>
      </c>
      <c r="H4815" s="2" t="s">
        <v>19</v>
      </c>
      <c r="I4815" s="2">
        <f t="shared" si="150"/>
        <v>1</v>
      </c>
      <c r="J4815" s="2" t="str">
        <f t="shared" si="151"/>
        <v/>
      </c>
      <c r="K4815" s="2">
        <v>2004</v>
      </c>
      <c r="L4815" s="2" t="s">
        <v>21</v>
      </c>
    </row>
    <row r="4816" spans="1:12" x14ac:dyDescent="0.2">
      <c r="A4816" s="1" t="s">
        <v>32</v>
      </c>
      <c r="B4816" s="2" t="s">
        <v>1852</v>
      </c>
      <c r="C4816" s="2" t="s">
        <v>15</v>
      </c>
      <c r="D4816" s="2" t="s">
        <v>1853</v>
      </c>
      <c r="E4816" s="2" t="s">
        <v>1811</v>
      </c>
      <c r="F4816" s="2">
        <v>73.099999999999994</v>
      </c>
      <c r="G4816" s="2">
        <v>27</v>
      </c>
      <c r="H4816" s="2" t="s">
        <v>19</v>
      </c>
      <c r="I4816" s="2">
        <f t="shared" si="150"/>
        <v>1</v>
      </c>
      <c r="J4816" s="2" t="str">
        <f t="shared" si="151"/>
        <v/>
      </c>
      <c r="K4816" s="2">
        <v>2008</v>
      </c>
      <c r="L4816" s="2" t="s">
        <v>49</v>
      </c>
    </row>
    <row r="4817" spans="1:12" x14ac:dyDescent="0.2">
      <c r="A4817" s="1" t="s">
        <v>217</v>
      </c>
      <c r="B4817" s="2" t="s">
        <v>217</v>
      </c>
      <c r="C4817" s="2" t="s">
        <v>15</v>
      </c>
      <c r="D4817" s="2" t="s">
        <v>1819</v>
      </c>
      <c r="E4817" s="2" t="s">
        <v>1811</v>
      </c>
      <c r="F4817" s="2">
        <v>73.02</v>
      </c>
      <c r="G4817" s="2">
        <v>26.98</v>
      </c>
      <c r="H4817" s="2" t="s">
        <v>19</v>
      </c>
      <c r="I4817" s="2">
        <f t="shared" si="150"/>
        <v>1</v>
      </c>
      <c r="J4817" s="2" t="str">
        <f t="shared" si="151"/>
        <v/>
      </c>
      <c r="K4817" s="2">
        <v>2014</v>
      </c>
      <c r="L4817" s="2" t="s">
        <v>49</v>
      </c>
    </row>
    <row r="4818" spans="1:12" x14ac:dyDescent="0.2">
      <c r="A4818" s="1" t="s">
        <v>223</v>
      </c>
      <c r="B4818" s="2" t="s">
        <v>3486</v>
      </c>
      <c r="C4818" s="2" t="s">
        <v>24</v>
      </c>
      <c r="D4818" s="4">
        <v>3150000</v>
      </c>
      <c r="E4818" s="2" t="s">
        <v>3438</v>
      </c>
      <c r="F4818" s="2">
        <v>73.040000000000006</v>
      </c>
      <c r="G4818" s="2">
        <v>26.96</v>
      </c>
      <c r="H4818" s="2" t="s">
        <v>19</v>
      </c>
      <c r="I4818" s="2">
        <f t="shared" si="150"/>
        <v>1</v>
      </c>
      <c r="J4818" s="2" t="str">
        <f t="shared" si="151"/>
        <v/>
      </c>
      <c r="K4818" s="2">
        <v>2016</v>
      </c>
      <c r="L4818" s="2" t="s">
        <v>21</v>
      </c>
    </row>
    <row r="4819" spans="1:12" x14ac:dyDescent="0.2">
      <c r="A4819" s="1" t="s">
        <v>205</v>
      </c>
      <c r="B4819" s="2" t="s">
        <v>4024</v>
      </c>
      <c r="C4819" s="2" t="s">
        <v>24</v>
      </c>
      <c r="D4819" s="4">
        <v>60000000</v>
      </c>
      <c r="E4819" s="2" t="s">
        <v>3438</v>
      </c>
      <c r="F4819" s="2">
        <v>73.08</v>
      </c>
      <c r="G4819" s="2">
        <v>26.92</v>
      </c>
      <c r="H4819" s="2" t="s">
        <v>19</v>
      </c>
      <c r="I4819" s="2">
        <f t="shared" si="150"/>
        <v>1</v>
      </c>
      <c r="J4819" s="2" t="str">
        <f t="shared" si="151"/>
        <v/>
      </c>
      <c r="K4819" s="2">
        <v>2016</v>
      </c>
      <c r="L4819" s="2" t="s">
        <v>49</v>
      </c>
    </row>
    <row r="4820" spans="1:12" x14ac:dyDescent="0.2">
      <c r="A4820" s="1" t="s">
        <v>242</v>
      </c>
      <c r="B4820" s="2" t="s">
        <v>714</v>
      </c>
      <c r="C4820" s="2" t="s">
        <v>15</v>
      </c>
      <c r="D4820" s="2" t="s">
        <v>1362</v>
      </c>
      <c r="E4820" s="2" t="s">
        <v>395</v>
      </c>
      <c r="F4820" s="2">
        <v>73.099999999999994</v>
      </c>
      <c r="G4820" s="2">
        <v>26.9</v>
      </c>
      <c r="H4820" s="2" t="s">
        <v>19</v>
      </c>
      <c r="I4820" s="2">
        <f t="shared" si="150"/>
        <v>1</v>
      </c>
      <c r="J4820" s="2" t="str">
        <f t="shared" si="151"/>
        <v/>
      </c>
      <c r="K4820" s="2">
        <v>1998</v>
      </c>
      <c r="L4820" s="2" t="s">
        <v>49</v>
      </c>
    </row>
    <row r="4821" spans="1:12" x14ac:dyDescent="0.2">
      <c r="A4821" s="1" t="s">
        <v>122</v>
      </c>
      <c r="B4821" s="2" t="s">
        <v>1907</v>
      </c>
      <c r="C4821" s="2" t="s">
        <v>15</v>
      </c>
      <c r="D4821" s="2" t="s">
        <v>1552</v>
      </c>
      <c r="E4821" s="2" t="s">
        <v>1811</v>
      </c>
      <c r="F4821" s="2">
        <v>73.099999999999994</v>
      </c>
      <c r="G4821" s="2">
        <v>26.9</v>
      </c>
      <c r="H4821" s="2" t="s">
        <v>19</v>
      </c>
      <c r="I4821" s="2">
        <f t="shared" si="150"/>
        <v>1</v>
      </c>
      <c r="J4821" s="2" t="str">
        <f t="shared" si="151"/>
        <v/>
      </c>
      <c r="K4821" s="2">
        <v>2002</v>
      </c>
      <c r="L4821" s="2" t="s">
        <v>49</v>
      </c>
    </row>
    <row r="4822" spans="1:12" x14ac:dyDescent="0.2">
      <c r="A4822" s="1" t="s">
        <v>13</v>
      </c>
      <c r="B4822" s="2" t="s">
        <v>4163</v>
      </c>
      <c r="C4822" s="2" t="s">
        <v>24</v>
      </c>
      <c r="D4822" s="4">
        <v>129000000</v>
      </c>
      <c r="E4822" s="2" t="s">
        <v>3438</v>
      </c>
      <c r="F4822" s="2">
        <v>73.099999999999994</v>
      </c>
      <c r="G4822" s="2">
        <v>26.9</v>
      </c>
      <c r="H4822" s="2" t="s">
        <v>19</v>
      </c>
      <c r="I4822" s="2">
        <f t="shared" si="150"/>
        <v>1</v>
      </c>
      <c r="J4822" s="2" t="str">
        <f t="shared" si="151"/>
        <v/>
      </c>
      <c r="K4822" s="2">
        <v>2012</v>
      </c>
      <c r="L4822" s="2" t="s">
        <v>21</v>
      </c>
    </row>
    <row r="4823" spans="1:12" x14ac:dyDescent="0.2">
      <c r="A4823" s="1" t="s">
        <v>13</v>
      </c>
      <c r="B4823" s="2" t="s">
        <v>3921</v>
      </c>
      <c r="C4823" s="2" t="s">
        <v>24</v>
      </c>
      <c r="D4823" s="4">
        <v>30000000</v>
      </c>
      <c r="E4823" s="2" t="s">
        <v>3438</v>
      </c>
      <c r="F4823" s="2">
        <v>73.099999999999994</v>
      </c>
      <c r="G4823" s="2">
        <v>26.9</v>
      </c>
      <c r="H4823" s="2" t="s">
        <v>19</v>
      </c>
      <c r="I4823" s="2">
        <f t="shared" si="150"/>
        <v>1</v>
      </c>
      <c r="J4823" s="2" t="str">
        <f t="shared" si="151"/>
        <v/>
      </c>
      <c r="K4823" s="2">
        <v>2004</v>
      </c>
      <c r="L4823" s="2" t="s">
        <v>21</v>
      </c>
    </row>
    <row r="4824" spans="1:12" x14ac:dyDescent="0.2">
      <c r="A4824" s="1" t="s">
        <v>13</v>
      </c>
      <c r="B4824" s="2" t="s">
        <v>4241</v>
      </c>
      <c r="C4824" s="2" t="s">
        <v>24</v>
      </c>
      <c r="D4824" s="4">
        <v>30000000</v>
      </c>
      <c r="E4824" s="2" t="s">
        <v>3438</v>
      </c>
      <c r="F4824" s="2">
        <v>73.099999999999994</v>
      </c>
      <c r="G4824" s="2">
        <v>26.9</v>
      </c>
      <c r="H4824" s="2" t="s">
        <v>19</v>
      </c>
      <c r="I4824" s="2">
        <f t="shared" si="150"/>
        <v>1</v>
      </c>
      <c r="J4824" s="2" t="str">
        <f t="shared" si="151"/>
        <v/>
      </c>
      <c r="K4824" s="2">
        <v>2000</v>
      </c>
      <c r="L4824" s="2" t="s">
        <v>21</v>
      </c>
    </row>
    <row r="4825" spans="1:12" x14ac:dyDescent="0.2">
      <c r="A4825" s="1" t="s">
        <v>287</v>
      </c>
      <c r="B4825" s="2" t="s">
        <v>288</v>
      </c>
      <c r="C4825" s="2" t="s">
        <v>42</v>
      </c>
      <c r="D4825" s="2" t="s">
        <v>289</v>
      </c>
      <c r="E4825" s="2" t="s">
        <v>144</v>
      </c>
      <c r="F4825" s="2">
        <v>73.099999999999994</v>
      </c>
      <c r="G4825" s="2">
        <v>26.9</v>
      </c>
      <c r="H4825" s="2" t="s">
        <v>19</v>
      </c>
      <c r="I4825" s="2">
        <f t="shared" si="150"/>
        <v>1</v>
      </c>
      <c r="J4825" s="2" t="str">
        <f t="shared" si="151"/>
        <v/>
      </c>
      <c r="K4825" s="2">
        <v>2006</v>
      </c>
      <c r="L4825" s="2" t="s">
        <v>21</v>
      </c>
    </row>
    <row r="4826" spans="1:12" x14ac:dyDescent="0.2">
      <c r="A4826" s="1" t="s">
        <v>66</v>
      </c>
      <c r="B4826" s="2" t="s">
        <v>5366</v>
      </c>
      <c r="C4826" s="2" t="s">
        <v>15</v>
      </c>
      <c r="D4826" s="2" t="s">
        <v>5367</v>
      </c>
      <c r="E4826" s="2" t="s">
        <v>4991</v>
      </c>
      <c r="F4826" s="2">
        <v>73.099999999999994</v>
      </c>
      <c r="G4826" s="2">
        <v>26.9</v>
      </c>
      <c r="H4826" s="2" t="s">
        <v>19</v>
      </c>
      <c r="I4826" s="2">
        <f t="shared" si="150"/>
        <v>1</v>
      </c>
      <c r="J4826" s="2" t="str">
        <f t="shared" si="151"/>
        <v/>
      </c>
      <c r="K4826" s="2">
        <v>2010</v>
      </c>
      <c r="L4826" s="2" t="s">
        <v>21</v>
      </c>
    </row>
    <row r="4827" spans="1:12" x14ac:dyDescent="0.2">
      <c r="A4827" s="1" t="s">
        <v>363</v>
      </c>
      <c r="B4827" s="2" t="s">
        <v>947</v>
      </c>
      <c r="C4827" s="2" t="s">
        <v>15</v>
      </c>
      <c r="D4827" s="2" t="s">
        <v>2482</v>
      </c>
      <c r="E4827" s="2" t="s">
        <v>2175</v>
      </c>
      <c r="F4827" s="2">
        <v>73.099999999999994</v>
      </c>
      <c r="G4827" s="2">
        <v>26.9</v>
      </c>
      <c r="H4827" s="2" t="s">
        <v>19</v>
      </c>
      <c r="I4827" s="2">
        <f t="shared" si="150"/>
        <v>1</v>
      </c>
      <c r="J4827" s="2" t="str">
        <f t="shared" si="151"/>
        <v/>
      </c>
      <c r="K4827" s="2">
        <v>2018</v>
      </c>
      <c r="L4827" s="2" t="s">
        <v>21</v>
      </c>
    </row>
    <row r="4828" spans="1:12" x14ac:dyDescent="0.2">
      <c r="A4828" s="1" t="s">
        <v>363</v>
      </c>
      <c r="B4828" s="2" t="s">
        <v>3872</v>
      </c>
      <c r="C4828" s="2" t="s">
        <v>24</v>
      </c>
      <c r="D4828" s="4">
        <v>75000000</v>
      </c>
      <c r="E4828" s="2" t="s">
        <v>3438</v>
      </c>
      <c r="F4828" s="2">
        <v>73.099999999999994</v>
      </c>
      <c r="G4828" s="2">
        <v>26.9</v>
      </c>
      <c r="H4828" s="2" t="s">
        <v>19</v>
      </c>
      <c r="I4828" s="2">
        <f t="shared" si="150"/>
        <v>1</v>
      </c>
      <c r="J4828" s="2" t="str">
        <f t="shared" si="151"/>
        <v/>
      </c>
      <c r="K4828" s="2">
        <v>2000</v>
      </c>
      <c r="L4828" s="2" t="s">
        <v>21</v>
      </c>
    </row>
    <row r="4829" spans="1:12" x14ac:dyDescent="0.2">
      <c r="A4829" s="1" t="s">
        <v>69</v>
      </c>
      <c r="B4829" s="2" t="s">
        <v>2406</v>
      </c>
      <c r="C4829" s="2" t="s">
        <v>15</v>
      </c>
      <c r="D4829" s="2" t="s">
        <v>4875</v>
      </c>
      <c r="E4829" s="2" t="s">
        <v>4810</v>
      </c>
      <c r="F4829" s="2">
        <v>73.099999999999994</v>
      </c>
      <c r="G4829" s="2">
        <v>26.9</v>
      </c>
      <c r="H4829" s="2" t="s">
        <v>19</v>
      </c>
      <c r="I4829" s="2">
        <f t="shared" si="150"/>
        <v>1</v>
      </c>
      <c r="J4829" s="2" t="str">
        <f t="shared" si="151"/>
        <v/>
      </c>
      <c r="K4829" s="2">
        <v>2004</v>
      </c>
      <c r="L4829" s="2" t="s">
        <v>49</v>
      </c>
    </row>
    <row r="4830" spans="1:12" x14ac:dyDescent="0.2">
      <c r="A4830" s="1" t="s">
        <v>52</v>
      </c>
      <c r="B4830" s="2" t="s">
        <v>3546</v>
      </c>
      <c r="C4830" s="2" t="s">
        <v>15</v>
      </c>
      <c r="D4830" s="2" t="s">
        <v>4318</v>
      </c>
      <c r="E4830" s="2" t="s">
        <v>3438</v>
      </c>
      <c r="F4830" s="2">
        <v>73.099999999999994</v>
      </c>
      <c r="G4830" s="2">
        <v>26.9</v>
      </c>
      <c r="H4830" s="2" t="s">
        <v>19</v>
      </c>
      <c r="I4830" s="2">
        <f t="shared" si="150"/>
        <v>1</v>
      </c>
      <c r="J4830" s="2" t="str">
        <f t="shared" si="151"/>
        <v/>
      </c>
      <c r="K4830" s="2">
        <v>2010</v>
      </c>
      <c r="L4830" s="2" t="s">
        <v>49</v>
      </c>
    </row>
    <row r="4831" spans="1:12" x14ac:dyDescent="0.2">
      <c r="A4831" s="1" t="s">
        <v>205</v>
      </c>
      <c r="B4831" s="2" t="s">
        <v>3622</v>
      </c>
      <c r="C4831" s="2" t="s">
        <v>15</v>
      </c>
      <c r="D4831" s="2" t="s">
        <v>3623</v>
      </c>
      <c r="E4831" s="2" t="s">
        <v>3438</v>
      </c>
      <c r="F4831" s="2">
        <v>73.13</v>
      </c>
      <c r="G4831" s="2">
        <v>26.87</v>
      </c>
      <c r="H4831" s="2" t="s">
        <v>19</v>
      </c>
      <c r="I4831" s="2">
        <f t="shared" si="150"/>
        <v>1</v>
      </c>
      <c r="J4831" s="2" t="str">
        <f t="shared" si="151"/>
        <v/>
      </c>
      <c r="K4831" s="2">
        <v>2020</v>
      </c>
      <c r="L4831" s="2" t="s">
        <v>49</v>
      </c>
    </row>
    <row r="4832" spans="1:12" x14ac:dyDescent="0.2">
      <c r="A4832" s="1" t="s">
        <v>205</v>
      </c>
      <c r="B4832" s="2" t="s">
        <v>3622</v>
      </c>
      <c r="C4832" s="2" t="s">
        <v>15</v>
      </c>
      <c r="D4832" s="2" t="s">
        <v>4470</v>
      </c>
      <c r="E4832" s="2" t="s">
        <v>3438</v>
      </c>
      <c r="F4832" s="2">
        <v>73.13</v>
      </c>
      <c r="G4832" s="2">
        <v>26.87</v>
      </c>
      <c r="H4832" s="2" t="s">
        <v>19</v>
      </c>
      <c r="I4832" s="2">
        <f t="shared" si="150"/>
        <v>1</v>
      </c>
      <c r="J4832" s="2" t="str">
        <f t="shared" si="151"/>
        <v/>
      </c>
      <c r="K4832" s="2">
        <v>2007</v>
      </c>
      <c r="L4832" s="2" t="s">
        <v>36</v>
      </c>
    </row>
    <row r="4833" spans="1:12" x14ac:dyDescent="0.2">
      <c r="A4833" s="1" t="s">
        <v>280</v>
      </c>
      <c r="B4833" s="2" t="s">
        <v>839</v>
      </c>
      <c r="C4833" s="2" t="s">
        <v>15</v>
      </c>
      <c r="D4833" s="2" t="s">
        <v>2483</v>
      </c>
      <c r="E4833" s="2" t="s">
        <v>2175</v>
      </c>
      <c r="F4833" s="2">
        <v>73.17</v>
      </c>
      <c r="G4833" s="2">
        <v>26.83</v>
      </c>
      <c r="H4833" s="2" t="s">
        <v>19</v>
      </c>
      <c r="I4833" s="2">
        <f t="shared" si="150"/>
        <v>1</v>
      </c>
      <c r="J4833" s="2" t="str">
        <f t="shared" si="151"/>
        <v/>
      </c>
      <c r="K4833" s="2">
        <v>2018</v>
      </c>
      <c r="L4833" s="2" t="s">
        <v>21</v>
      </c>
    </row>
    <row r="4834" spans="1:12" x14ac:dyDescent="0.2">
      <c r="A4834" s="1" t="s">
        <v>111</v>
      </c>
      <c r="B4834" s="2" t="s">
        <v>2263</v>
      </c>
      <c r="C4834" s="2" t="s">
        <v>15</v>
      </c>
      <c r="D4834" s="2" t="s">
        <v>2264</v>
      </c>
      <c r="E4834" s="2" t="s">
        <v>2175</v>
      </c>
      <c r="F4834" s="2">
        <v>73.17</v>
      </c>
      <c r="G4834" s="2">
        <v>26.83</v>
      </c>
      <c r="H4834" s="2" t="s">
        <v>19</v>
      </c>
      <c r="I4834" s="2">
        <f t="shared" si="150"/>
        <v>1</v>
      </c>
      <c r="J4834" s="2" t="str">
        <f t="shared" si="151"/>
        <v/>
      </c>
      <c r="K4834" s="2">
        <v>2020</v>
      </c>
      <c r="L4834" s="2" t="s">
        <v>21</v>
      </c>
    </row>
    <row r="4835" spans="1:12" x14ac:dyDescent="0.2">
      <c r="A4835" s="1" t="s">
        <v>242</v>
      </c>
      <c r="B4835" s="2" t="s">
        <v>3661</v>
      </c>
      <c r="C4835" s="2" t="s">
        <v>15</v>
      </c>
      <c r="D4835" s="2" t="s">
        <v>4441</v>
      </c>
      <c r="E4835" s="2" t="s">
        <v>3438</v>
      </c>
      <c r="F4835" s="2">
        <v>73.2</v>
      </c>
      <c r="G4835" s="2">
        <v>26.8</v>
      </c>
      <c r="H4835" s="2" t="s">
        <v>19</v>
      </c>
      <c r="I4835" s="2">
        <f t="shared" si="150"/>
        <v>1</v>
      </c>
      <c r="J4835" s="2" t="str">
        <f t="shared" si="151"/>
        <v/>
      </c>
      <c r="K4835" s="2">
        <v>2008</v>
      </c>
      <c r="L4835" s="2" t="s">
        <v>36</v>
      </c>
    </row>
    <row r="4836" spans="1:12" x14ac:dyDescent="0.2">
      <c r="A4836" s="1" t="s">
        <v>242</v>
      </c>
      <c r="B4836" s="2" t="s">
        <v>3574</v>
      </c>
      <c r="C4836" s="2" t="s">
        <v>24</v>
      </c>
      <c r="D4836" s="4">
        <v>184000000</v>
      </c>
      <c r="E4836" s="2" t="s">
        <v>3438</v>
      </c>
      <c r="F4836" s="2">
        <v>73.2</v>
      </c>
      <c r="G4836" s="2">
        <v>26.8</v>
      </c>
      <c r="H4836" s="2" t="s">
        <v>19</v>
      </c>
      <c r="I4836" s="2">
        <f t="shared" si="150"/>
        <v>1</v>
      </c>
      <c r="J4836" s="2" t="str">
        <f t="shared" si="151"/>
        <v/>
      </c>
      <c r="K4836" s="2">
        <v>2004</v>
      </c>
      <c r="L4836" s="2" t="s">
        <v>21</v>
      </c>
    </row>
    <row r="4837" spans="1:12" x14ac:dyDescent="0.2">
      <c r="A4837" s="1" t="s">
        <v>242</v>
      </c>
      <c r="B4837" s="2" t="s">
        <v>478</v>
      </c>
      <c r="C4837" s="2" t="s">
        <v>15</v>
      </c>
      <c r="D4837" s="2" t="s">
        <v>5389</v>
      </c>
      <c r="E4837" s="2" t="s">
        <v>4991</v>
      </c>
      <c r="F4837" s="2">
        <v>73.3</v>
      </c>
      <c r="G4837" s="2">
        <v>26.8</v>
      </c>
      <c r="H4837" s="2" t="s">
        <v>19</v>
      </c>
      <c r="I4837" s="2">
        <f t="shared" si="150"/>
        <v>1</v>
      </c>
      <c r="J4837" s="2" t="str">
        <f t="shared" si="151"/>
        <v/>
      </c>
      <c r="K4837" s="2">
        <v>2008</v>
      </c>
      <c r="L4837" s="2" t="s">
        <v>21</v>
      </c>
    </row>
    <row r="4838" spans="1:12" x14ac:dyDescent="0.2">
      <c r="A4838" s="1" t="s">
        <v>391</v>
      </c>
      <c r="B4838" s="2" t="s">
        <v>718</v>
      </c>
      <c r="C4838" s="2" t="s">
        <v>15</v>
      </c>
      <c r="D4838" s="2" t="s">
        <v>719</v>
      </c>
      <c r="E4838" s="2" t="s">
        <v>395</v>
      </c>
      <c r="F4838" s="2">
        <v>73.2</v>
      </c>
      <c r="G4838" s="2">
        <v>26.8</v>
      </c>
      <c r="H4838" s="2" t="s">
        <v>19</v>
      </c>
      <c r="I4838" s="2">
        <f t="shared" si="150"/>
        <v>1</v>
      </c>
      <c r="J4838" s="2" t="str">
        <f t="shared" si="151"/>
        <v/>
      </c>
      <c r="K4838" s="2">
        <v>2010</v>
      </c>
      <c r="L4838" s="2" t="s">
        <v>21</v>
      </c>
    </row>
    <row r="4839" spans="1:12" x14ac:dyDescent="0.2">
      <c r="A4839" s="1" t="s">
        <v>13</v>
      </c>
      <c r="B4839" s="2" t="s">
        <v>246</v>
      </c>
      <c r="C4839" s="2" t="s">
        <v>15</v>
      </c>
      <c r="D4839" s="2" t="s">
        <v>4877</v>
      </c>
      <c r="E4839" s="2" t="s">
        <v>4810</v>
      </c>
      <c r="F4839" s="2">
        <v>73.2</v>
      </c>
      <c r="G4839" s="2">
        <v>26.8</v>
      </c>
      <c r="H4839" s="2" t="s">
        <v>19</v>
      </c>
      <c r="I4839" s="2">
        <f t="shared" si="150"/>
        <v>1</v>
      </c>
      <c r="J4839" s="2" t="str">
        <f t="shared" si="151"/>
        <v/>
      </c>
      <c r="K4839" s="2">
        <v>2002</v>
      </c>
      <c r="L4839" s="2" t="s">
        <v>21</v>
      </c>
    </row>
    <row r="4840" spans="1:12" x14ac:dyDescent="0.2">
      <c r="A4840" s="1" t="s">
        <v>66</v>
      </c>
      <c r="B4840" s="2" t="s">
        <v>1088</v>
      </c>
      <c r="C4840" s="2" t="s">
        <v>15</v>
      </c>
      <c r="D4840" s="2" t="s">
        <v>5431</v>
      </c>
      <c r="E4840" s="2" t="s">
        <v>4991</v>
      </c>
      <c r="F4840" s="2">
        <v>73.2</v>
      </c>
      <c r="G4840" s="2">
        <v>26.8</v>
      </c>
      <c r="H4840" s="2" t="s">
        <v>19</v>
      </c>
      <c r="I4840" s="2">
        <f t="shared" si="150"/>
        <v>1</v>
      </c>
      <c r="J4840" s="2" t="str">
        <f t="shared" si="151"/>
        <v/>
      </c>
      <c r="K4840" s="2">
        <v>2006</v>
      </c>
      <c r="L4840" s="2" t="s">
        <v>21</v>
      </c>
    </row>
    <row r="4841" spans="1:12" x14ac:dyDescent="0.2">
      <c r="A4841" s="1" t="s">
        <v>91</v>
      </c>
      <c r="B4841" s="2" t="s">
        <v>2471</v>
      </c>
      <c r="C4841" s="2" t="s">
        <v>15</v>
      </c>
      <c r="D4841" s="2" t="s">
        <v>2959</v>
      </c>
      <c r="E4841" s="2" t="s">
        <v>2175</v>
      </c>
      <c r="F4841" s="2">
        <v>73.2</v>
      </c>
      <c r="G4841" s="2">
        <v>26.8</v>
      </c>
      <c r="H4841" s="2" t="s">
        <v>19</v>
      </c>
      <c r="I4841" s="2">
        <f t="shared" si="150"/>
        <v>1</v>
      </c>
      <c r="J4841" s="2" t="str">
        <f t="shared" si="151"/>
        <v/>
      </c>
      <c r="K4841" s="2">
        <v>2013</v>
      </c>
      <c r="L4841" s="2" t="s">
        <v>36</v>
      </c>
    </row>
    <row r="4842" spans="1:12" x14ac:dyDescent="0.2">
      <c r="A4842" s="1" t="s">
        <v>52</v>
      </c>
      <c r="B4842" s="2" t="s">
        <v>689</v>
      </c>
      <c r="C4842" s="2" t="s">
        <v>15</v>
      </c>
      <c r="D4842" s="2" t="s">
        <v>691</v>
      </c>
      <c r="E4842" s="2" t="s">
        <v>395</v>
      </c>
      <c r="F4842" s="2">
        <v>73.2</v>
      </c>
      <c r="G4842" s="2">
        <v>26.8</v>
      </c>
      <c r="H4842" s="2" t="s">
        <v>19</v>
      </c>
      <c r="I4842" s="2">
        <f t="shared" si="150"/>
        <v>1</v>
      </c>
      <c r="J4842" s="2" t="str">
        <f t="shared" si="151"/>
        <v/>
      </c>
      <c r="K4842" s="2">
        <v>2010</v>
      </c>
      <c r="L4842" s="2" t="s">
        <v>21</v>
      </c>
    </row>
    <row r="4843" spans="1:12" x14ac:dyDescent="0.2">
      <c r="A4843" s="1" t="s">
        <v>535</v>
      </c>
      <c r="B4843" s="2" t="s">
        <v>536</v>
      </c>
      <c r="C4843" s="2" t="s">
        <v>42</v>
      </c>
      <c r="D4843" s="2" t="s">
        <v>537</v>
      </c>
      <c r="E4843" s="2" t="s">
        <v>395</v>
      </c>
      <c r="F4843" s="2">
        <v>73.2</v>
      </c>
      <c r="G4843" s="2">
        <v>26.8</v>
      </c>
      <c r="H4843" s="2" t="s">
        <v>19</v>
      </c>
      <c r="I4843" s="2">
        <f t="shared" si="150"/>
        <v>1</v>
      </c>
      <c r="J4843" s="2" t="str">
        <f t="shared" si="151"/>
        <v/>
      </c>
      <c r="K4843" s="2">
        <v>2014</v>
      </c>
      <c r="L4843" s="2" t="s">
        <v>21</v>
      </c>
    </row>
    <row r="4844" spans="1:12" x14ac:dyDescent="0.2">
      <c r="A4844" s="1" t="s">
        <v>45</v>
      </c>
      <c r="B4844" s="2" t="s">
        <v>46</v>
      </c>
      <c r="C4844" s="2" t="s">
        <v>15</v>
      </c>
      <c r="D4844" s="2" t="s">
        <v>3066</v>
      </c>
      <c r="E4844" s="2" t="s">
        <v>2175</v>
      </c>
      <c r="F4844" s="2">
        <v>73.2</v>
      </c>
      <c r="G4844" s="2">
        <v>26.8</v>
      </c>
      <c r="H4844" s="2" t="s">
        <v>19</v>
      </c>
      <c r="I4844" s="2">
        <f t="shared" si="150"/>
        <v>1</v>
      </c>
      <c r="J4844" s="2" t="str">
        <f t="shared" si="151"/>
        <v/>
      </c>
      <c r="K4844" s="2">
        <v>2007</v>
      </c>
      <c r="L4844" s="2" t="s">
        <v>36</v>
      </c>
    </row>
    <row r="4845" spans="1:12" x14ac:dyDescent="0.2">
      <c r="A4845" s="1" t="s">
        <v>45</v>
      </c>
      <c r="B4845" s="2" t="s">
        <v>2158</v>
      </c>
      <c r="C4845" s="2" t="s">
        <v>15</v>
      </c>
      <c r="D4845" s="2" t="s">
        <v>4469</v>
      </c>
      <c r="E4845" s="2" t="s">
        <v>3438</v>
      </c>
      <c r="F4845" s="2">
        <v>73.2</v>
      </c>
      <c r="G4845" s="2">
        <v>26.8</v>
      </c>
      <c r="H4845" s="2" t="s">
        <v>19</v>
      </c>
      <c r="I4845" s="2">
        <f t="shared" si="150"/>
        <v>1</v>
      </c>
      <c r="J4845" s="2" t="str">
        <f t="shared" si="151"/>
        <v/>
      </c>
      <c r="K4845" s="2">
        <v>2007</v>
      </c>
      <c r="L4845" s="2" t="s">
        <v>36</v>
      </c>
    </row>
    <row r="4846" spans="1:12" x14ac:dyDescent="0.2">
      <c r="A4846" s="1" t="s">
        <v>242</v>
      </c>
      <c r="B4846" s="2" t="s">
        <v>3661</v>
      </c>
      <c r="C4846" s="2" t="s">
        <v>24</v>
      </c>
      <c r="D4846" s="4">
        <v>66000000</v>
      </c>
      <c r="E4846" s="2" t="s">
        <v>3438</v>
      </c>
      <c r="F4846" s="2">
        <v>73.209999999999994</v>
      </c>
      <c r="G4846" s="2">
        <v>26.79</v>
      </c>
      <c r="H4846" s="2" t="s">
        <v>19</v>
      </c>
      <c r="I4846" s="2">
        <f t="shared" si="150"/>
        <v>1</v>
      </c>
      <c r="J4846" s="2" t="str">
        <f t="shared" si="151"/>
        <v/>
      </c>
      <c r="K4846" s="2">
        <v>2016</v>
      </c>
      <c r="L4846" s="2" t="s">
        <v>21</v>
      </c>
    </row>
    <row r="4847" spans="1:12" x14ac:dyDescent="0.2">
      <c r="A4847" s="1" t="s">
        <v>13</v>
      </c>
      <c r="B4847" s="2" t="s">
        <v>1403</v>
      </c>
      <c r="C4847" s="2" t="s">
        <v>15</v>
      </c>
      <c r="D4847" s="2" t="s">
        <v>3140</v>
      </c>
      <c r="E4847" s="2" t="s">
        <v>2175</v>
      </c>
      <c r="F4847" s="2">
        <v>73.209999999999994</v>
      </c>
      <c r="G4847" s="2">
        <v>26.79</v>
      </c>
      <c r="H4847" s="2" t="s">
        <v>19</v>
      </c>
      <c r="I4847" s="2">
        <f t="shared" si="150"/>
        <v>1</v>
      </c>
      <c r="J4847" s="2" t="str">
        <f t="shared" si="151"/>
        <v/>
      </c>
      <c r="K4847" s="2">
        <v>2001</v>
      </c>
      <c r="L4847" s="2" t="s">
        <v>36</v>
      </c>
    </row>
    <row r="4848" spans="1:12" x14ac:dyDescent="0.2">
      <c r="A4848" s="1" t="s">
        <v>374</v>
      </c>
      <c r="B4848" s="2" t="s">
        <v>3913</v>
      </c>
      <c r="C4848" s="2" t="s">
        <v>24</v>
      </c>
      <c r="D4848" s="4">
        <v>70000000</v>
      </c>
      <c r="E4848" s="2" t="s">
        <v>3438</v>
      </c>
      <c r="F4848" s="2">
        <v>73.22</v>
      </c>
      <c r="G4848" s="2">
        <v>26.78</v>
      </c>
      <c r="H4848" s="2" t="s">
        <v>19</v>
      </c>
      <c r="I4848" s="2">
        <f t="shared" si="150"/>
        <v>1</v>
      </c>
      <c r="J4848" s="2" t="str">
        <f t="shared" si="151"/>
        <v/>
      </c>
      <c r="K4848" s="2">
        <v>2016</v>
      </c>
      <c r="L4848" s="2" t="s">
        <v>21</v>
      </c>
    </row>
    <row r="4849" spans="1:12" x14ac:dyDescent="0.2">
      <c r="A4849" s="1" t="s">
        <v>79</v>
      </c>
      <c r="B4849" s="2" t="s">
        <v>843</v>
      </c>
      <c r="C4849" s="2" t="s">
        <v>15</v>
      </c>
      <c r="D4849" s="2" t="s">
        <v>2487</v>
      </c>
      <c r="E4849" s="2" t="s">
        <v>2175</v>
      </c>
      <c r="F4849" s="2">
        <v>73.260000000000005</v>
      </c>
      <c r="G4849" s="2">
        <v>26.74</v>
      </c>
      <c r="H4849" s="2" t="s">
        <v>19</v>
      </c>
      <c r="I4849" s="2">
        <f t="shared" si="150"/>
        <v>1</v>
      </c>
      <c r="J4849" s="2" t="str">
        <f t="shared" si="151"/>
        <v/>
      </c>
      <c r="K4849" s="2">
        <v>2018</v>
      </c>
      <c r="L4849" s="2" t="s">
        <v>21</v>
      </c>
    </row>
    <row r="4850" spans="1:12" x14ac:dyDescent="0.2">
      <c r="A4850" s="1" t="s">
        <v>287</v>
      </c>
      <c r="B4850" s="2" t="s">
        <v>5133</v>
      </c>
      <c r="C4850" s="2" t="s">
        <v>15</v>
      </c>
      <c r="D4850" s="2" t="s">
        <v>5134</v>
      </c>
      <c r="E4850" s="2" t="s">
        <v>4991</v>
      </c>
      <c r="F4850" s="2">
        <v>73.290000000000006</v>
      </c>
      <c r="G4850" s="2">
        <v>26.71</v>
      </c>
      <c r="H4850" s="2" t="s">
        <v>19</v>
      </c>
      <c r="I4850" s="2">
        <f t="shared" si="150"/>
        <v>1</v>
      </c>
      <c r="J4850" s="2" t="str">
        <f t="shared" si="151"/>
        <v/>
      </c>
      <c r="K4850" s="2">
        <v>2018</v>
      </c>
      <c r="L4850" s="2" t="s">
        <v>21</v>
      </c>
    </row>
    <row r="4851" spans="1:12" x14ac:dyDescent="0.2">
      <c r="A4851" s="1" t="s">
        <v>242</v>
      </c>
      <c r="B4851" s="2" t="s">
        <v>243</v>
      </c>
      <c r="C4851" s="2" t="s">
        <v>24</v>
      </c>
      <c r="D4851" s="4">
        <v>30000000</v>
      </c>
      <c r="E4851" s="2" t="s">
        <v>144</v>
      </c>
      <c r="F4851" s="2">
        <v>73.3</v>
      </c>
      <c r="G4851" s="2">
        <v>26.7</v>
      </c>
      <c r="H4851" s="2" t="s">
        <v>19</v>
      </c>
      <c r="I4851" s="2">
        <f t="shared" si="150"/>
        <v>1</v>
      </c>
      <c r="J4851" s="2" t="str">
        <f t="shared" si="151"/>
        <v/>
      </c>
      <c r="K4851" s="2">
        <v>2012</v>
      </c>
      <c r="L4851" s="2" t="s">
        <v>21</v>
      </c>
    </row>
    <row r="4852" spans="1:12" x14ac:dyDescent="0.2">
      <c r="A4852" s="1" t="s">
        <v>391</v>
      </c>
      <c r="B4852" s="2" t="s">
        <v>3247</v>
      </c>
      <c r="C4852" s="2" t="s">
        <v>15</v>
      </c>
      <c r="D4852" s="2" t="s">
        <v>3337</v>
      </c>
      <c r="E4852" s="2" t="s">
        <v>3315</v>
      </c>
      <c r="F4852" s="2">
        <v>73.3</v>
      </c>
      <c r="G4852" s="2">
        <v>26.7</v>
      </c>
      <c r="H4852" s="2" t="s">
        <v>19</v>
      </c>
      <c r="I4852" s="2">
        <f t="shared" si="150"/>
        <v>1</v>
      </c>
      <c r="J4852" s="2" t="str">
        <f t="shared" si="151"/>
        <v/>
      </c>
      <c r="K4852" s="2">
        <v>2012</v>
      </c>
      <c r="L4852" s="2" t="s">
        <v>21</v>
      </c>
    </row>
    <row r="4853" spans="1:12" x14ac:dyDescent="0.2">
      <c r="A4853" s="1" t="s">
        <v>280</v>
      </c>
      <c r="B4853" s="2" t="s">
        <v>281</v>
      </c>
      <c r="C4853" s="2" t="s">
        <v>42</v>
      </c>
      <c r="D4853" s="2" t="s">
        <v>1829</v>
      </c>
      <c r="E4853" s="2" t="s">
        <v>1811</v>
      </c>
      <c r="F4853" s="2">
        <v>73.3</v>
      </c>
      <c r="G4853" s="2">
        <v>26.7</v>
      </c>
      <c r="H4853" s="2" t="s">
        <v>19</v>
      </c>
      <c r="I4853" s="2">
        <f t="shared" si="150"/>
        <v>1</v>
      </c>
      <c r="J4853" s="2" t="str">
        <f t="shared" si="151"/>
        <v/>
      </c>
      <c r="K4853" s="2">
        <v>2012</v>
      </c>
      <c r="L4853" s="2" t="s">
        <v>21</v>
      </c>
    </row>
    <row r="4854" spans="1:12" x14ac:dyDescent="0.2">
      <c r="A4854" s="1" t="s">
        <v>511</v>
      </c>
      <c r="B4854" s="2" t="s">
        <v>3490</v>
      </c>
      <c r="C4854" s="2" t="s">
        <v>24</v>
      </c>
      <c r="D4854" s="4">
        <v>45000000</v>
      </c>
      <c r="E4854" s="2" t="s">
        <v>3438</v>
      </c>
      <c r="F4854" s="2">
        <v>73.3</v>
      </c>
      <c r="G4854" s="2">
        <v>26.7</v>
      </c>
      <c r="H4854" s="2" t="s">
        <v>19</v>
      </c>
      <c r="I4854" s="2">
        <f t="shared" si="150"/>
        <v>1</v>
      </c>
      <c r="J4854" s="2" t="str">
        <f t="shared" si="151"/>
        <v/>
      </c>
      <c r="K4854" s="2">
        <v>2016</v>
      </c>
      <c r="L4854" s="2" t="s">
        <v>21</v>
      </c>
    </row>
    <row r="4855" spans="1:12" x14ac:dyDescent="0.2">
      <c r="A4855" s="1" t="s">
        <v>87</v>
      </c>
      <c r="B4855" s="2" t="s">
        <v>5636</v>
      </c>
      <c r="C4855" s="2" t="s">
        <v>1230</v>
      </c>
      <c r="D4855" s="2" t="s">
        <v>5637</v>
      </c>
      <c r="E4855" s="2" t="s">
        <v>4991</v>
      </c>
      <c r="F4855" s="2">
        <v>73.3</v>
      </c>
      <c r="G4855" s="2">
        <v>26.7</v>
      </c>
      <c r="H4855" s="2" t="s">
        <v>19</v>
      </c>
      <c r="I4855" s="2">
        <f t="shared" si="150"/>
        <v>1</v>
      </c>
      <c r="J4855" s="2" t="str">
        <f t="shared" si="151"/>
        <v/>
      </c>
      <c r="K4855" s="2">
        <v>2000</v>
      </c>
      <c r="L4855" s="2" t="s">
        <v>49</v>
      </c>
    </row>
    <row r="4856" spans="1:12" x14ac:dyDescent="0.2">
      <c r="A4856" s="1" t="s">
        <v>13</v>
      </c>
      <c r="B4856" s="2" t="s">
        <v>997</v>
      </c>
      <c r="C4856" s="2" t="s">
        <v>15</v>
      </c>
      <c r="D4856" s="2" t="s">
        <v>5337</v>
      </c>
      <c r="E4856" s="2" t="s">
        <v>4991</v>
      </c>
      <c r="F4856" s="2">
        <v>73.3</v>
      </c>
      <c r="G4856" s="2">
        <v>26.7</v>
      </c>
      <c r="H4856" s="2" t="s">
        <v>19</v>
      </c>
      <c r="I4856" s="2">
        <f t="shared" si="150"/>
        <v>1</v>
      </c>
      <c r="J4856" s="2" t="str">
        <f t="shared" si="151"/>
        <v/>
      </c>
      <c r="K4856" s="2">
        <v>2011</v>
      </c>
      <c r="L4856" s="2" t="s">
        <v>36</v>
      </c>
    </row>
    <row r="4857" spans="1:12" x14ac:dyDescent="0.2">
      <c r="A4857" s="1" t="s">
        <v>66</v>
      </c>
      <c r="B4857" s="2" t="s">
        <v>1470</v>
      </c>
      <c r="C4857" s="2" t="s">
        <v>15</v>
      </c>
      <c r="D4857" s="2" t="s">
        <v>5521</v>
      </c>
      <c r="E4857" s="2" t="s">
        <v>4991</v>
      </c>
      <c r="F4857" s="2">
        <v>73.3</v>
      </c>
      <c r="G4857" s="2">
        <v>26.7</v>
      </c>
      <c r="H4857" s="2" t="s">
        <v>19</v>
      </c>
      <c r="I4857" s="2">
        <f t="shared" si="150"/>
        <v>1</v>
      </c>
      <c r="J4857" s="2" t="str">
        <f t="shared" si="151"/>
        <v/>
      </c>
      <c r="K4857" s="2">
        <v>2003</v>
      </c>
      <c r="L4857" s="2" t="s">
        <v>36</v>
      </c>
    </row>
    <row r="4858" spans="1:12" x14ac:dyDescent="0.2">
      <c r="A4858" s="1" t="s">
        <v>374</v>
      </c>
      <c r="B4858" s="2" t="s">
        <v>443</v>
      </c>
      <c r="C4858" s="2" t="s">
        <v>15</v>
      </c>
      <c r="D4858" s="2" t="s">
        <v>445</v>
      </c>
      <c r="E4858" s="2" t="s">
        <v>395</v>
      </c>
      <c r="F4858" s="2">
        <v>73.3</v>
      </c>
      <c r="G4858" s="2">
        <v>26.7</v>
      </c>
      <c r="H4858" s="2" t="s">
        <v>19</v>
      </c>
      <c r="I4858" s="2">
        <f t="shared" si="150"/>
        <v>1</v>
      </c>
      <c r="J4858" s="2" t="str">
        <f t="shared" si="151"/>
        <v/>
      </c>
      <c r="K4858" s="2">
        <v>2014</v>
      </c>
      <c r="L4858" s="2" t="s">
        <v>21</v>
      </c>
    </row>
    <row r="4859" spans="1:12" x14ac:dyDescent="0.2">
      <c r="A4859" s="1" t="s">
        <v>363</v>
      </c>
      <c r="B4859" s="2" t="s">
        <v>364</v>
      </c>
      <c r="C4859" s="2" t="s">
        <v>15</v>
      </c>
      <c r="D4859" s="2" t="s">
        <v>2769</v>
      </c>
      <c r="E4859" s="2" t="s">
        <v>2175</v>
      </c>
      <c r="F4859" s="2">
        <v>73.319999999999993</v>
      </c>
      <c r="G4859" s="2">
        <v>26.68</v>
      </c>
      <c r="H4859" s="2" t="s">
        <v>19</v>
      </c>
      <c r="I4859" s="2">
        <f t="shared" si="150"/>
        <v>1</v>
      </c>
      <c r="J4859" s="2" t="str">
        <f t="shared" si="151"/>
        <v/>
      </c>
      <c r="K4859" s="2">
        <v>2016</v>
      </c>
      <c r="L4859" s="2" t="s">
        <v>21</v>
      </c>
    </row>
    <row r="4860" spans="1:12" x14ac:dyDescent="0.2">
      <c r="A4860" s="1" t="s">
        <v>242</v>
      </c>
      <c r="B4860" s="2" t="s">
        <v>547</v>
      </c>
      <c r="C4860" s="2" t="s">
        <v>15</v>
      </c>
      <c r="D4860" s="2" t="s">
        <v>5235</v>
      </c>
      <c r="E4860" s="2" t="s">
        <v>4991</v>
      </c>
      <c r="F4860" s="2">
        <v>73.33</v>
      </c>
      <c r="G4860" s="2">
        <v>26.67</v>
      </c>
      <c r="H4860" s="2" t="s">
        <v>19</v>
      </c>
      <c r="I4860" s="2">
        <f t="shared" si="150"/>
        <v>1</v>
      </c>
      <c r="J4860" s="2" t="str">
        <f t="shared" si="151"/>
        <v/>
      </c>
      <c r="K4860" s="2">
        <v>2016</v>
      </c>
      <c r="L4860" s="2" t="s">
        <v>49</v>
      </c>
    </row>
    <row r="4861" spans="1:12" x14ac:dyDescent="0.2">
      <c r="A4861" s="1" t="s">
        <v>205</v>
      </c>
      <c r="B4861" s="2" t="s">
        <v>530</v>
      </c>
      <c r="C4861" s="2" t="s">
        <v>15</v>
      </c>
      <c r="D4861" s="2" t="s">
        <v>2627</v>
      </c>
      <c r="E4861" s="2" t="s">
        <v>2175</v>
      </c>
      <c r="F4861" s="2">
        <v>73.349999999999994</v>
      </c>
      <c r="G4861" s="2">
        <v>26.65</v>
      </c>
      <c r="H4861" s="2" t="s">
        <v>19</v>
      </c>
      <c r="I4861" s="2">
        <f t="shared" si="150"/>
        <v>1</v>
      </c>
      <c r="J4861" s="2" t="str">
        <f t="shared" si="151"/>
        <v/>
      </c>
      <c r="K4861" s="2">
        <v>2018</v>
      </c>
      <c r="L4861" s="2" t="s">
        <v>21</v>
      </c>
    </row>
    <row r="4862" spans="1:12" x14ac:dyDescent="0.2">
      <c r="A4862" s="1" t="s">
        <v>66</v>
      </c>
      <c r="B4862" s="2" t="s">
        <v>3495</v>
      </c>
      <c r="C4862" s="2" t="s">
        <v>15</v>
      </c>
      <c r="D4862" s="2" t="s">
        <v>4273</v>
      </c>
      <c r="E4862" s="2" t="s">
        <v>3438</v>
      </c>
      <c r="F4862" s="2">
        <v>73.37</v>
      </c>
      <c r="G4862" s="2">
        <v>26.63</v>
      </c>
      <c r="H4862" s="2" t="s">
        <v>19</v>
      </c>
      <c r="I4862" s="2">
        <f t="shared" si="150"/>
        <v>1</v>
      </c>
      <c r="J4862" s="2" t="str">
        <f t="shared" si="151"/>
        <v/>
      </c>
      <c r="K4862" s="2">
        <v>2011</v>
      </c>
      <c r="L4862" s="2" t="s">
        <v>36</v>
      </c>
    </row>
    <row r="4863" spans="1:12" x14ac:dyDescent="0.2">
      <c r="A4863" s="1" t="s">
        <v>242</v>
      </c>
      <c r="B4863" s="2" t="s">
        <v>4813</v>
      </c>
      <c r="C4863" s="2" t="s">
        <v>24</v>
      </c>
      <c r="D4863" s="4">
        <v>186000000</v>
      </c>
      <c r="E4863" s="2" t="s">
        <v>4810</v>
      </c>
      <c r="F4863" s="2">
        <v>73.400000000000006</v>
      </c>
      <c r="G4863" s="2">
        <v>26.6</v>
      </c>
      <c r="H4863" s="2" t="s">
        <v>19</v>
      </c>
      <c r="I4863" s="2">
        <f t="shared" si="150"/>
        <v>1</v>
      </c>
      <c r="J4863" s="2" t="str">
        <f t="shared" si="151"/>
        <v/>
      </c>
      <c r="K4863" s="2">
        <v>2012</v>
      </c>
      <c r="L4863" s="2" t="s">
        <v>21</v>
      </c>
    </row>
    <row r="4864" spans="1:12" x14ac:dyDescent="0.2">
      <c r="A4864" s="1" t="s">
        <v>280</v>
      </c>
      <c r="B4864" s="2" t="s">
        <v>281</v>
      </c>
      <c r="C4864" s="2" t="s">
        <v>42</v>
      </c>
      <c r="D4864" s="2" t="s">
        <v>3356</v>
      </c>
      <c r="E4864" s="2" t="s">
        <v>3315</v>
      </c>
      <c r="F4864" s="2">
        <v>73.400000000000006</v>
      </c>
      <c r="G4864" s="2">
        <v>26.6</v>
      </c>
      <c r="H4864" s="2" t="s">
        <v>19</v>
      </c>
      <c r="I4864" s="2">
        <f t="shared" si="150"/>
        <v>1</v>
      </c>
      <c r="J4864" s="2" t="str">
        <f t="shared" si="151"/>
        <v/>
      </c>
      <c r="K4864" s="2">
        <v>2004</v>
      </c>
      <c r="L4864" s="2" t="s">
        <v>21</v>
      </c>
    </row>
    <row r="4865" spans="1:12" x14ac:dyDescent="0.2">
      <c r="A4865" s="1" t="s">
        <v>13</v>
      </c>
      <c r="B4865" s="2" t="s">
        <v>832</v>
      </c>
      <c r="C4865" s="2" t="s">
        <v>15</v>
      </c>
      <c r="D4865" s="2" t="s">
        <v>833</v>
      </c>
      <c r="E4865" s="2" t="s">
        <v>395</v>
      </c>
      <c r="F4865" s="2">
        <v>73.400000000000006</v>
      </c>
      <c r="G4865" s="2">
        <v>26.6</v>
      </c>
      <c r="H4865" s="2" t="s">
        <v>19</v>
      </c>
      <c r="I4865" s="2">
        <f t="shared" si="150"/>
        <v>1</v>
      </c>
      <c r="J4865" s="2" t="str">
        <f t="shared" si="151"/>
        <v/>
      </c>
      <c r="K4865" s="2">
        <v>2008</v>
      </c>
      <c r="L4865" s="2" t="s">
        <v>21</v>
      </c>
    </row>
    <row r="4866" spans="1:12" x14ac:dyDescent="0.2">
      <c r="A4866" s="1" t="s">
        <v>13</v>
      </c>
      <c r="B4866" s="2" t="s">
        <v>4071</v>
      </c>
      <c r="C4866" s="2" t="s">
        <v>24</v>
      </c>
      <c r="D4866" s="4">
        <v>30000000</v>
      </c>
      <c r="E4866" s="2" t="s">
        <v>3438</v>
      </c>
      <c r="F4866" s="2">
        <v>73.400000000000006</v>
      </c>
      <c r="G4866" s="2">
        <v>26.6</v>
      </c>
      <c r="H4866" s="2" t="s">
        <v>19</v>
      </c>
      <c r="I4866" s="2">
        <f t="shared" ref="I4866:I4929" si="152" xml:space="preserve"> IF(H4866="Pass", 1, "")</f>
        <v>1</v>
      </c>
      <c r="J4866" s="2" t="str">
        <f t="shared" ref="J4866:J4929" si="153" xml:space="preserve"> IF(H4866="Fail", 1, "")</f>
        <v/>
      </c>
      <c r="K4866" s="2">
        <v>2008</v>
      </c>
      <c r="L4866" s="2" t="s">
        <v>21</v>
      </c>
    </row>
    <row r="4867" spans="1:12" x14ac:dyDescent="0.2">
      <c r="A4867" s="1" t="s">
        <v>13</v>
      </c>
      <c r="B4867" s="2" t="s">
        <v>3475</v>
      </c>
      <c r="C4867" s="2" t="s">
        <v>24</v>
      </c>
      <c r="D4867" s="4">
        <v>20000000</v>
      </c>
      <c r="E4867" s="2" t="s">
        <v>3438</v>
      </c>
      <c r="F4867" s="2">
        <v>73.400000000000006</v>
      </c>
      <c r="G4867" s="2">
        <v>26.6</v>
      </c>
      <c r="H4867" s="2" t="s">
        <v>19</v>
      </c>
      <c r="I4867" s="2">
        <f t="shared" si="152"/>
        <v>1</v>
      </c>
      <c r="J4867" s="2" t="str">
        <f t="shared" si="153"/>
        <v/>
      </c>
      <c r="K4867" s="2">
        <v>2006</v>
      </c>
      <c r="L4867" s="2" t="s">
        <v>21</v>
      </c>
    </row>
    <row r="4868" spans="1:12" x14ac:dyDescent="0.2">
      <c r="A4868" s="1" t="s">
        <v>66</v>
      </c>
      <c r="B4868" s="2" t="s">
        <v>1462</v>
      </c>
      <c r="C4868" s="2" t="s">
        <v>15</v>
      </c>
      <c r="D4868" s="2" t="s">
        <v>4880</v>
      </c>
      <c r="E4868" s="2" t="s">
        <v>4810</v>
      </c>
      <c r="F4868" s="2">
        <v>73.400000000000006</v>
      </c>
      <c r="G4868" s="2">
        <v>26.6</v>
      </c>
      <c r="H4868" s="2" t="s">
        <v>19</v>
      </c>
      <c r="I4868" s="2">
        <f t="shared" si="152"/>
        <v>1</v>
      </c>
      <c r="J4868" s="2" t="str">
        <f t="shared" si="153"/>
        <v/>
      </c>
      <c r="K4868" s="2">
        <v>2002</v>
      </c>
      <c r="L4868" s="2" t="s">
        <v>21</v>
      </c>
    </row>
    <row r="4869" spans="1:12" x14ac:dyDescent="0.2">
      <c r="A4869" s="1" t="s">
        <v>374</v>
      </c>
      <c r="B4869" s="2" t="s">
        <v>4620</v>
      </c>
      <c r="C4869" s="2" t="s">
        <v>24</v>
      </c>
      <c r="D4869" s="4">
        <v>13000000</v>
      </c>
      <c r="E4869" s="2" t="s">
        <v>3438</v>
      </c>
      <c r="F4869" s="2">
        <v>73.400000000000006</v>
      </c>
      <c r="G4869" s="2">
        <v>26.6</v>
      </c>
      <c r="H4869" s="2" t="s">
        <v>19</v>
      </c>
      <c r="I4869" s="2">
        <f t="shared" si="152"/>
        <v>1</v>
      </c>
      <c r="J4869" s="2" t="str">
        <f t="shared" si="153"/>
        <v/>
      </c>
      <c r="K4869" s="2">
        <v>2001</v>
      </c>
      <c r="L4869" s="2" t="s">
        <v>36</v>
      </c>
    </row>
    <row r="4870" spans="1:12" x14ac:dyDescent="0.2">
      <c r="A4870" s="1" t="s">
        <v>91</v>
      </c>
      <c r="B4870" s="2" t="s">
        <v>2713</v>
      </c>
      <c r="C4870" s="2" t="s">
        <v>15</v>
      </c>
      <c r="D4870" s="2" t="s">
        <v>3331</v>
      </c>
      <c r="E4870" s="2" t="s">
        <v>3315</v>
      </c>
      <c r="F4870" s="2">
        <v>73.400000000000006</v>
      </c>
      <c r="G4870" s="2">
        <v>26.6</v>
      </c>
      <c r="H4870" s="2" t="s">
        <v>19</v>
      </c>
      <c r="I4870" s="2">
        <f t="shared" si="152"/>
        <v>1</v>
      </c>
      <c r="J4870" s="2" t="str">
        <f t="shared" si="153"/>
        <v/>
      </c>
      <c r="K4870" s="2">
        <v>2013</v>
      </c>
      <c r="L4870" s="2" t="s">
        <v>36</v>
      </c>
    </row>
    <row r="4871" spans="1:12" x14ac:dyDescent="0.2">
      <c r="A4871" s="1" t="s">
        <v>91</v>
      </c>
      <c r="B4871" s="2" t="s">
        <v>2137</v>
      </c>
      <c r="C4871" s="2" t="s">
        <v>24</v>
      </c>
      <c r="D4871" s="4">
        <v>41900000</v>
      </c>
      <c r="E4871" s="2" t="s">
        <v>3438</v>
      </c>
      <c r="F4871" s="2">
        <v>73.400000000000006</v>
      </c>
      <c r="G4871" s="2">
        <v>26.6</v>
      </c>
      <c r="H4871" s="2" t="s">
        <v>19</v>
      </c>
      <c r="I4871" s="2">
        <f t="shared" si="152"/>
        <v>1</v>
      </c>
      <c r="J4871" s="2" t="str">
        <f t="shared" si="153"/>
        <v/>
      </c>
      <c r="K4871" s="2">
        <v>2012</v>
      </c>
      <c r="L4871" s="2" t="s">
        <v>21</v>
      </c>
    </row>
    <row r="4872" spans="1:12" x14ac:dyDescent="0.2">
      <c r="A4872" s="1" t="s">
        <v>269</v>
      </c>
      <c r="B4872" s="2" t="s">
        <v>270</v>
      </c>
      <c r="C4872" s="2" t="s">
        <v>15</v>
      </c>
      <c r="D4872" s="2" t="s">
        <v>3383</v>
      </c>
      <c r="E4872" s="2" t="s">
        <v>3376</v>
      </c>
      <c r="F4872" s="2">
        <v>73.400000000000006</v>
      </c>
      <c r="G4872" s="2">
        <v>26.6</v>
      </c>
      <c r="H4872" s="2" t="s">
        <v>19</v>
      </c>
      <c r="I4872" s="2">
        <f t="shared" si="152"/>
        <v>1</v>
      </c>
      <c r="J4872" s="2" t="str">
        <f t="shared" si="153"/>
        <v/>
      </c>
      <c r="K4872" s="2">
        <v>2018</v>
      </c>
      <c r="L4872" s="2" t="s">
        <v>36</v>
      </c>
    </row>
    <row r="4873" spans="1:12" x14ac:dyDescent="0.2">
      <c r="A4873" s="1" t="s">
        <v>177</v>
      </c>
      <c r="B4873" s="2" t="s">
        <v>399</v>
      </c>
      <c r="C4873" s="2" t="s">
        <v>15</v>
      </c>
      <c r="D4873" s="2" t="s">
        <v>2456</v>
      </c>
      <c r="E4873" s="2" t="s">
        <v>2175</v>
      </c>
      <c r="F4873" s="2">
        <v>73.42</v>
      </c>
      <c r="G4873" s="2">
        <v>26.58</v>
      </c>
      <c r="H4873" s="2" t="s">
        <v>19</v>
      </c>
      <c r="I4873" s="2">
        <f t="shared" si="152"/>
        <v>1</v>
      </c>
      <c r="J4873" s="2" t="str">
        <f t="shared" si="153"/>
        <v/>
      </c>
      <c r="K4873" s="2">
        <v>2018</v>
      </c>
      <c r="L4873" s="2" t="s">
        <v>21</v>
      </c>
    </row>
    <row r="4874" spans="1:12" x14ac:dyDescent="0.2">
      <c r="A4874" s="1" t="s">
        <v>91</v>
      </c>
      <c r="B4874" s="2" t="s">
        <v>4721</v>
      </c>
      <c r="C4874" s="2" t="s">
        <v>24</v>
      </c>
      <c r="D4874" s="4">
        <v>6000000</v>
      </c>
      <c r="E4874" s="2" t="s">
        <v>3438</v>
      </c>
      <c r="F4874" s="2">
        <v>73.42</v>
      </c>
      <c r="G4874" s="2">
        <v>26.58</v>
      </c>
      <c r="H4874" s="2" t="s">
        <v>19</v>
      </c>
      <c r="I4874" s="2">
        <f t="shared" si="152"/>
        <v>1</v>
      </c>
      <c r="J4874" s="2" t="str">
        <f t="shared" si="153"/>
        <v/>
      </c>
      <c r="K4874" s="2">
        <v>2001</v>
      </c>
      <c r="L4874" s="2" t="s">
        <v>36</v>
      </c>
    </row>
    <row r="4875" spans="1:12" x14ac:dyDescent="0.2">
      <c r="A4875" s="1" t="s">
        <v>293</v>
      </c>
      <c r="B4875" s="2" t="s">
        <v>5055</v>
      </c>
      <c r="C4875" s="2" t="s">
        <v>15</v>
      </c>
      <c r="D4875" s="2" t="s">
        <v>5056</v>
      </c>
      <c r="E4875" s="2" t="s">
        <v>4991</v>
      </c>
      <c r="F4875" s="2">
        <v>73.430000000000007</v>
      </c>
      <c r="G4875" s="2">
        <v>26.57</v>
      </c>
      <c r="H4875" s="2" t="s">
        <v>19</v>
      </c>
      <c r="I4875" s="2">
        <f t="shared" si="152"/>
        <v>1</v>
      </c>
      <c r="J4875" s="2" t="str">
        <f t="shared" si="153"/>
        <v/>
      </c>
      <c r="K4875" s="2">
        <v>2020</v>
      </c>
      <c r="L4875" s="2" t="s">
        <v>21</v>
      </c>
    </row>
    <row r="4876" spans="1:12" x14ac:dyDescent="0.2">
      <c r="A4876" s="1" t="s">
        <v>13</v>
      </c>
      <c r="B4876" s="2" t="s">
        <v>3904</v>
      </c>
      <c r="C4876" s="2" t="s">
        <v>24</v>
      </c>
      <c r="D4876" s="4">
        <v>24000000</v>
      </c>
      <c r="E4876" s="2" t="s">
        <v>3438</v>
      </c>
      <c r="F4876" s="2">
        <v>73.44</v>
      </c>
      <c r="G4876" s="2">
        <v>26.56</v>
      </c>
      <c r="H4876" s="2" t="s">
        <v>19</v>
      </c>
      <c r="I4876" s="2">
        <f t="shared" si="152"/>
        <v>1</v>
      </c>
      <c r="J4876" s="2" t="str">
        <f t="shared" si="153"/>
        <v/>
      </c>
      <c r="K4876" s="2">
        <v>2016</v>
      </c>
      <c r="L4876" s="2" t="s">
        <v>21</v>
      </c>
    </row>
    <row r="4877" spans="1:12" x14ac:dyDescent="0.2">
      <c r="A4877" s="1" t="s">
        <v>220</v>
      </c>
      <c r="B4877" s="2" t="s">
        <v>423</v>
      </c>
      <c r="C4877" s="2" t="s">
        <v>15</v>
      </c>
      <c r="D4877" s="2" t="s">
        <v>2424</v>
      </c>
      <c r="E4877" s="2" t="s">
        <v>2175</v>
      </c>
      <c r="F4877" s="2">
        <v>73.48</v>
      </c>
      <c r="G4877" s="2">
        <v>26.52</v>
      </c>
      <c r="H4877" s="2" t="s">
        <v>19</v>
      </c>
      <c r="I4877" s="2">
        <f t="shared" si="152"/>
        <v>1</v>
      </c>
      <c r="J4877" s="2" t="str">
        <f t="shared" si="153"/>
        <v/>
      </c>
      <c r="K4877" s="2">
        <v>2019</v>
      </c>
      <c r="L4877" s="2" t="s">
        <v>36</v>
      </c>
    </row>
    <row r="4878" spans="1:12" x14ac:dyDescent="0.2">
      <c r="A4878" s="1" t="s">
        <v>66</v>
      </c>
      <c r="B4878" s="2" t="s">
        <v>1734</v>
      </c>
      <c r="C4878" s="2" t="s">
        <v>15</v>
      </c>
      <c r="D4878" s="2" t="s">
        <v>3039</v>
      </c>
      <c r="E4878" s="2" t="s">
        <v>2175</v>
      </c>
      <c r="F4878" s="2">
        <v>73.489999999999995</v>
      </c>
      <c r="G4878" s="2">
        <v>26.51</v>
      </c>
      <c r="H4878" s="2" t="s">
        <v>19</v>
      </c>
      <c r="I4878" s="2">
        <f t="shared" si="152"/>
        <v>1</v>
      </c>
      <c r="J4878" s="2" t="str">
        <f t="shared" si="153"/>
        <v/>
      </c>
      <c r="K4878" s="2">
        <v>2009</v>
      </c>
      <c r="L4878" s="2" t="s">
        <v>36</v>
      </c>
    </row>
    <row r="4879" spans="1:12" x14ac:dyDescent="0.2">
      <c r="A4879" s="1" t="s">
        <v>13</v>
      </c>
      <c r="B4879" s="2" t="s">
        <v>3601</v>
      </c>
      <c r="C4879" s="2" t="s">
        <v>24</v>
      </c>
      <c r="D4879" s="4">
        <v>26000000</v>
      </c>
      <c r="E4879" s="2" t="s">
        <v>3438</v>
      </c>
      <c r="F4879" s="2">
        <v>73.5</v>
      </c>
      <c r="G4879" s="2">
        <v>26.5</v>
      </c>
      <c r="H4879" s="2" t="s">
        <v>19</v>
      </c>
      <c r="I4879" s="2">
        <f t="shared" si="152"/>
        <v>1</v>
      </c>
      <c r="J4879" s="2" t="str">
        <f t="shared" si="153"/>
        <v/>
      </c>
      <c r="K4879" s="2">
        <v>1998</v>
      </c>
      <c r="L4879" s="2" t="s">
        <v>21</v>
      </c>
    </row>
    <row r="4880" spans="1:12" x14ac:dyDescent="0.2">
      <c r="A4880" s="1" t="s">
        <v>13</v>
      </c>
      <c r="B4880" s="2" t="s">
        <v>3269</v>
      </c>
      <c r="C4880" s="2" t="s">
        <v>24</v>
      </c>
      <c r="D4880" s="4">
        <v>75000000</v>
      </c>
      <c r="E4880" s="2" t="s">
        <v>3438</v>
      </c>
      <c r="F4880" s="2">
        <v>73.5</v>
      </c>
      <c r="G4880" s="2">
        <v>26.5</v>
      </c>
      <c r="H4880" s="2" t="s">
        <v>19</v>
      </c>
      <c r="I4880" s="2">
        <f t="shared" si="152"/>
        <v>1</v>
      </c>
      <c r="J4880" s="2" t="str">
        <f t="shared" si="153"/>
        <v/>
      </c>
      <c r="K4880" s="2">
        <v>1990</v>
      </c>
      <c r="L4880" s="2" t="s">
        <v>21</v>
      </c>
    </row>
    <row r="4881" spans="1:12" x14ac:dyDescent="0.2">
      <c r="A4881" s="1" t="s">
        <v>66</v>
      </c>
      <c r="B4881" s="2" t="s">
        <v>3520</v>
      </c>
      <c r="C4881" s="2" t="s">
        <v>24</v>
      </c>
      <c r="D4881" s="4">
        <v>15900000</v>
      </c>
      <c r="E4881" s="2" t="s">
        <v>3438</v>
      </c>
      <c r="F4881" s="2">
        <v>73.5</v>
      </c>
      <c r="G4881" s="2">
        <v>26.5</v>
      </c>
      <c r="H4881" s="2" t="s">
        <v>19</v>
      </c>
      <c r="I4881" s="2">
        <f t="shared" si="152"/>
        <v>1</v>
      </c>
      <c r="J4881" s="2" t="str">
        <f t="shared" si="153"/>
        <v/>
      </c>
      <c r="K4881" s="2">
        <v>2004</v>
      </c>
      <c r="L4881" s="2" t="s">
        <v>21</v>
      </c>
    </row>
    <row r="4882" spans="1:12" x14ac:dyDescent="0.2">
      <c r="A4882" s="1" t="s">
        <v>22</v>
      </c>
      <c r="B4882" s="2" t="s">
        <v>4386</v>
      </c>
      <c r="C4882" s="2" t="s">
        <v>24</v>
      </c>
      <c r="D4882" s="4">
        <v>225000000</v>
      </c>
      <c r="E4882" s="2" t="s">
        <v>3438</v>
      </c>
      <c r="F4882" s="2">
        <v>73.5</v>
      </c>
      <c r="G4882" s="2">
        <v>26.5</v>
      </c>
      <c r="H4882" s="2" t="s">
        <v>19</v>
      </c>
      <c r="I4882" s="2">
        <f t="shared" si="152"/>
        <v>1</v>
      </c>
      <c r="J4882" s="2" t="str">
        <f t="shared" si="153"/>
        <v/>
      </c>
      <c r="K4882" s="2">
        <v>2008</v>
      </c>
      <c r="L4882" s="2" t="s">
        <v>21</v>
      </c>
    </row>
    <row r="4883" spans="1:12" x14ac:dyDescent="0.2">
      <c r="A4883" s="1" t="s">
        <v>116</v>
      </c>
      <c r="B4883" s="2" t="s">
        <v>208</v>
      </c>
      <c r="C4883" s="2" t="s">
        <v>15</v>
      </c>
      <c r="D4883" s="2" t="s">
        <v>1680</v>
      </c>
      <c r="E4883" s="2" t="s">
        <v>1625</v>
      </c>
      <c r="F4883" s="2">
        <v>73.5</v>
      </c>
      <c r="G4883" s="2">
        <v>26.5</v>
      </c>
      <c r="H4883" s="2" t="s">
        <v>19</v>
      </c>
      <c r="I4883" s="2">
        <f t="shared" si="152"/>
        <v>1</v>
      </c>
      <c r="J4883" s="2" t="str">
        <f t="shared" si="153"/>
        <v/>
      </c>
      <c r="K4883" s="2">
        <v>1990</v>
      </c>
      <c r="L4883" s="2" t="s">
        <v>21</v>
      </c>
    </row>
    <row r="4884" spans="1:12" x14ac:dyDescent="0.2">
      <c r="A4884" s="1" t="s">
        <v>223</v>
      </c>
      <c r="B4884" s="2" t="s">
        <v>224</v>
      </c>
      <c r="C4884" s="2" t="s">
        <v>15</v>
      </c>
      <c r="D4884" s="2" t="s">
        <v>2596</v>
      </c>
      <c r="E4884" s="2" t="s">
        <v>2175</v>
      </c>
      <c r="F4884" s="2">
        <v>73.5</v>
      </c>
      <c r="G4884" s="2">
        <v>26.5</v>
      </c>
      <c r="H4884" s="2" t="s">
        <v>19</v>
      </c>
      <c r="I4884" s="2">
        <f t="shared" si="152"/>
        <v>1</v>
      </c>
      <c r="J4884" s="2" t="str">
        <f t="shared" si="153"/>
        <v/>
      </c>
      <c r="K4884" s="2">
        <v>2018</v>
      </c>
      <c r="L4884" s="2" t="s">
        <v>21</v>
      </c>
    </row>
    <row r="4885" spans="1:12" x14ac:dyDescent="0.2">
      <c r="A4885" s="1" t="s">
        <v>91</v>
      </c>
      <c r="B4885" s="2" t="s">
        <v>3960</v>
      </c>
      <c r="C4885" s="2" t="s">
        <v>15</v>
      </c>
      <c r="D4885" s="2" t="s">
        <v>4100</v>
      </c>
      <c r="E4885" s="2" t="s">
        <v>3438</v>
      </c>
      <c r="F4885" s="2">
        <v>73.5</v>
      </c>
      <c r="G4885" s="2">
        <v>26.5</v>
      </c>
      <c r="H4885" s="2" t="s">
        <v>19</v>
      </c>
      <c r="I4885" s="2">
        <f t="shared" si="152"/>
        <v>1</v>
      </c>
      <c r="J4885" s="2" t="str">
        <f t="shared" si="153"/>
        <v/>
      </c>
      <c r="K4885" s="2">
        <v>2014</v>
      </c>
      <c r="L4885" s="2" t="s">
        <v>21</v>
      </c>
    </row>
    <row r="4886" spans="1:12" x14ac:dyDescent="0.2">
      <c r="A4886" s="1" t="s">
        <v>511</v>
      </c>
      <c r="B4886" s="2" t="s">
        <v>803</v>
      </c>
      <c r="C4886" s="2" t="s">
        <v>15</v>
      </c>
      <c r="D4886" s="2" t="s">
        <v>2529</v>
      </c>
      <c r="E4886" s="2" t="s">
        <v>2175</v>
      </c>
      <c r="F4886" s="2">
        <v>73.53</v>
      </c>
      <c r="G4886" s="2">
        <v>26.47</v>
      </c>
      <c r="H4886" s="2" t="s">
        <v>19</v>
      </c>
      <c r="I4886" s="2">
        <f t="shared" si="152"/>
        <v>1</v>
      </c>
      <c r="J4886" s="2" t="str">
        <f t="shared" si="153"/>
        <v/>
      </c>
      <c r="K4886" s="2">
        <v>2018</v>
      </c>
      <c r="L4886" s="2" t="s">
        <v>21</v>
      </c>
    </row>
    <row r="4887" spans="1:12" x14ac:dyDescent="0.2">
      <c r="A4887" s="1" t="s">
        <v>205</v>
      </c>
      <c r="B4887" s="2" t="s">
        <v>5048</v>
      </c>
      <c r="C4887" s="2" t="s">
        <v>15</v>
      </c>
      <c r="D4887" s="2" t="s">
        <v>5049</v>
      </c>
      <c r="E4887" s="2" t="s">
        <v>4991</v>
      </c>
      <c r="F4887" s="2">
        <v>73.540000000000006</v>
      </c>
      <c r="G4887" s="2">
        <v>26.46</v>
      </c>
      <c r="H4887" s="2" t="s">
        <v>19</v>
      </c>
      <c r="I4887" s="2">
        <f t="shared" si="152"/>
        <v>1</v>
      </c>
      <c r="J4887" s="2" t="str">
        <f t="shared" si="153"/>
        <v/>
      </c>
      <c r="K4887" s="2">
        <v>2020</v>
      </c>
      <c r="L4887" s="2" t="s">
        <v>21</v>
      </c>
    </row>
    <row r="4888" spans="1:12" x14ac:dyDescent="0.2">
      <c r="A4888" s="1" t="s">
        <v>13</v>
      </c>
      <c r="B4888" s="2" t="s">
        <v>3601</v>
      </c>
      <c r="C4888" s="2" t="s">
        <v>24</v>
      </c>
      <c r="D4888" s="4">
        <v>27000000</v>
      </c>
      <c r="E4888" s="2" t="s">
        <v>3438</v>
      </c>
      <c r="F4888" s="2">
        <v>73.540000000000006</v>
      </c>
      <c r="G4888" s="2">
        <v>26.46</v>
      </c>
      <c r="H4888" s="2" t="s">
        <v>19</v>
      </c>
      <c r="I4888" s="2">
        <f t="shared" si="152"/>
        <v>1</v>
      </c>
      <c r="J4888" s="2" t="str">
        <f t="shared" si="153"/>
        <v/>
      </c>
      <c r="K4888" s="2">
        <v>2016</v>
      </c>
      <c r="L4888" s="2" t="s">
        <v>21</v>
      </c>
    </row>
    <row r="4889" spans="1:12" x14ac:dyDescent="0.2">
      <c r="A4889" s="1" t="s">
        <v>242</v>
      </c>
      <c r="B4889" s="2" t="s">
        <v>3366</v>
      </c>
      <c r="C4889" s="2" t="s">
        <v>24</v>
      </c>
      <c r="D4889" s="4">
        <v>25000000</v>
      </c>
      <c r="E4889" s="2" t="s">
        <v>3438</v>
      </c>
      <c r="F4889" s="2">
        <v>73.56</v>
      </c>
      <c r="G4889" s="2">
        <v>26.44</v>
      </c>
      <c r="H4889" s="2" t="s">
        <v>19</v>
      </c>
      <c r="I4889" s="2">
        <f t="shared" si="152"/>
        <v>1</v>
      </c>
      <c r="J4889" s="2" t="str">
        <f t="shared" si="153"/>
        <v/>
      </c>
      <c r="K4889" s="2">
        <v>2016</v>
      </c>
      <c r="L4889" s="2" t="s">
        <v>49</v>
      </c>
    </row>
    <row r="4890" spans="1:12" x14ac:dyDescent="0.2">
      <c r="A4890" s="1" t="s">
        <v>66</v>
      </c>
      <c r="B4890" s="2" t="s">
        <v>5170</v>
      </c>
      <c r="C4890" s="2" t="s">
        <v>15</v>
      </c>
      <c r="D4890" s="2" t="s">
        <v>5171</v>
      </c>
      <c r="E4890" s="2" t="s">
        <v>4991</v>
      </c>
      <c r="F4890" s="2">
        <v>73.56</v>
      </c>
      <c r="G4890" s="2">
        <v>26.44</v>
      </c>
      <c r="H4890" s="2" t="s">
        <v>19</v>
      </c>
      <c r="I4890" s="2">
        <f t="shared" si="152"/>
        <v>1</v>
      </c>
      <c r="J4890" s="2" t="str">
        <f t="shared" si="153"/>
        <v/>
      </c>
      <c r="K4890" s="2">
        <v>2018</v>
      </c>
      <c r="L4890" s="2" t="s">
        <v>21</v>
      </c>
    </row>
    <row r="4891" spans="1:12" x14ac:dyDescent="0.2">
      <c r="A4891" s="1" t="s">
        <v>52</v>
      </c>
      <c r="B4891" s="2" t="s">
        <v>52</v>
      </c>
      <c r="C4891" s="2" t="s">
        <v>15</v>
      </c>
      <c r="D4891" s="2" t="s">
        <v>2250</v>
      </c>
      <c r="E4891" s="2" t="s">
        <v>2175</v>
      </c>
      <c r="F4891" s="2">
        <v>73.569999999999993</v>
      </c>
      <c r="G4891" s="2">
        <v>26.43</v>
      </c>
      <c r="H4891" s="2" t="s">
        <v>19</v>
      </c>
      <c r="I4891" s="2">
        <f t="shared" si="152"/>
        <v>1</v>
      </c>
      <c r="J4891" s="2" t="str">
        <f t="shared" si="153"/>
        <v/>
      </c>
      <c r="K4891" s="2">
        <v>2020</v>
      </c>
      <c r="L4891" s="2" t="s">
        <v>21</v>
      </c>
    </row>
    <row r="4892" spans="1:12" x14ac:dyDescent="0.2">
      <c r="A4892" s="1" t="s">
        <v>242</v>
      </c>
      <c r="B4892" s="2" t="s">
        <v>243</v>
      </c>
      <c r="C4892" s="2" t="s">
        <v>15</v>
      </c>
      <c r="D4892" s="2" t="s">
        <v>3397</v>
      </c>
      <c r="E4892" s="2" t="s">
        <v>3376</v>
      </c>
      <c r="F4892" s="2">
        <v>73.599999999999994</v>
      </c>
      <c r="G4892" s="2">
        <v>26.4</v>
      </c>
      <c r="H4892" s="2" t="s">
        <v>19</v>
      </c>
      <c r="I4892" s="2">
        <f t="shared" si="152"/>
        <v>1</v>
      </c>
      <c r="J4892" s="2" t="str">
        <f t="shared" si="153"/>
        <v/>
      </c>
      <c r="K4892" s="2">
        <v>2000</v>
      </c>
      <c r="L4892" s="2" t="s">
        <v>21</v>
      </c>
    </row>
    <row r="4893" spans="1:12" x14ac:dyDescent="0.2">
      <c r="A4893" s="1" t="s">
        <v>205</v>
      </c>
      <c r="B4893" s="2" t="s">
        <v>662</v>
      </c>
      <c r="C4893" s="2" t="s">
        <v>42</v>
      </c>
      <c r="D4893" s="2" t="s">
        <v>663</v>
      </c>
      <c r="E4893" s="2" t="s">
        <v>395</v>
      </c>
      <c r="F4893" s="2">
        <v>73.599999999999994</v>
      </c>
      <c r="G4893" s="2">
        <v>26.4</v>
      </c>
      <c r="H4893" s="2" t="s">
        <v>19</v>
      </c>
      <c r="I4893" s="2">
        <f t="shared" si="152"/>
        <v>1</v>
      </c>
      <c r="J4893" s="2" t="str">
        <f t="shared" si="153"/>
        <v/>
      </c>
      <c r="K4893" s="2">
        <v>2012</v>
      </c>
      <c r="L4893" s="2" t="s">
        <v>49</v>
      </c>
    </row>
    <row r="4894" spans="1:12" x14ac:dyDescent="0.2">
      <c r="A4894" s="1" t="s">
        <v>205</v>
      </c>
      <c r="B4894" s="2" t="s">
        <v>669</v>
      </c>
      <c r="C4894" s="2" t="s">
        <v>42</v>
      </c>
      <c r="D4894" s="2" t="s">
        <v>663</v>
      </c>
      <c r="E4894" s="2" t="s">
        <v>395</v>
      </c>
      <c r="F4894" s="2">
        <v>73.599999999999994</v>
      </c>
      <c r="G4894" s="2">
        <v>26.4</v>
      </c>
      <c r="H4894" s="2" t="s">
        <v>19</v>
      </c>
      <c r="I4894" s="2">
        <f t="shared" si="152"/>
        <v>1</v>
      </c>
      <c r="J4894" s="2" t="str">
        <f t="shared" si="153"/>
        <v/>
      </c>
      <c r="K4894" s="2">
        <v>2012</v>
      </c>
      <c r="L4894" s="2" t="s">
        <v>49</v>
      </c>
    </row>
    <row r="4895" spans="1:12" x14ac:dyDescent="0.2">
      <c r="A4895" s="1" t="s">
        <v>13</v>
      </c>
      <c r="B4895" s="2" t="s">
        <v>4118</v>
      </c>
      <c r="C4895" s="2" t="s">
        <v>24</v>
      </c>
      <c r="D4895" s="4">
        <v>165000000</v>
      </c>
      <c r="E4895" s="2" t="s">
        <v>3438</v>
      </c>
      <c r="F4895" s="2">
        <v>73.599999999999994</v>
      </c>
      <c r="G4895" s="2">
        <v>26.4</v>
      </c>
      <c r="H4895" s="2" t="s">
        <v>19</v>
      </c>
      <c r="I4895" s="2">
        <f t="shared" si="152"/>
        <v>1</v>
      </c>
      <c r="J4895" s="2" t="str">
        <f t="shared" si="153"/>
        <v/>
      </c>
      <c r="K4895" s="2">
        <v>2002</v>
      </c>
      <c r="L4895" s="2" t="s">
        <v>21</v>
      </c>
    </row>
    <row r="4896" spans="1:12" x14ac:dyDescent="0.2">
      <c r="A4896" s="1" t="s">
        <v>79</v>
      </c>
      <c r="B4896" s="2" t="s">
        <v>1749</v>
      </c>
      <c r="C4896" s="2" t="s">
        <v>1230</v>
      </c>
      <c r="D4896" s="2" t="s">
        <v>1750</v>
      </c>
      <c r="E4896" s="2" t="s">
        <v>1692</v>
      </c>
      <c r="F4896" s="2">
        <v>73.599999999999994</v>
      </c>
      <c r="G4896" s="2">
        <v>26.4</v>
      </c>
      <c r="H4896" s="2" t="s">
        <v>19</v>
      </c>
      <c r="I4896" s="2">
        <f t="shared" si="152"/>
        <v>1</v>
      </c>
      <c r="J4896" s="2" t="str">
        <f t="shared" si="153"/>
        <v/>
      </c>
      <c r="K4896" s="2">
        <v>2006</v>
      </c>
      <c r="L4896" s="2" t="s">
        <v>21</v>
      </c>
    </row>
    <row r="4897" spans="1:12" x14ac:dyDescent="0.2">
      <c r="A4897" s="1" t="s">
        <v>91</v>
      </c>
      <c r="B4897" s="2" t="s">
        <v>2521</v>
      </c>
      <c r="C4897" s="2" t="s">
        <v>15</v>
      </c>
      <c r="D4897" s="2" t="s">
        <v>2945</v>
      </c>
      <c r="E4897" s="2" t="s">
        <v>2175</v>
      </c>
      <c r="F4897" s="2">
        <v>73.599999999999994</v>
      </c>
      <c r="G4897" s="2">
        <v>26.4</v>
      </c>
      <c r="H4897" s="2" t="s">
        <v>19</v>
      </c>
      <c r="I4897" s="2">
        <f t="shared" si="152"/>
        <v>1</v>
      </c>
      <c r="J4897" s="2" t="str">
        <f t="shared" si="153"/>
        <v/>
      </c>
      <c r="K4897" s="2">
        <v>2011</v>
      </c>
      <c r="L4897" s="2" t="s">
        <v>36</v>
      </c>
    </row>
    <row r="4898" spans="1:12" x14ac:dyDescent="0.2">
      <c r="A4898" s="1" t="s">
        <v>52</v>
      </c>
      <c r="B4898" s="2" t="s">
        <v>875</v>
      </c>
      <c r="C4898" s="2" t="s">
        <v>15</v>
      </c>
      <c r="D4898" s="2" t="s">
        <v>1162</v>
      </c>
      <c r="E4898" s="2" t="s">
        <v>395</v>
      </c>
      <c r="F4898" s="2">
        <v>73.599999999999994</v>
      </c>
      <c r="G4898" s="2">
        <v>26.4</v>
      </c>
      <c r="H4898" s="2" t="s">
        <v>19</v>
      </c>
      <c r="I4898" s="2">
        <f t="shared" si="152"/>
        <v>1</v>
      </c>
      <c r="J4898" s="2" t="str">
        <f t="shared" si="153"/>
        <v/>
      </c>
      <c r="K4898" s="2">
        <v>2002</v>
      </c>
      <c r="L4898" s="2" t="s">
        <v>21</v>
      </c>
    </row>
    <row r="4899" spans="1:12" x14ac:dyDescent="0.2">
      <c r="A4899" s="1" t="s">
        <v>52</v>
      </c>
      <c r="B4899" s="2" t="s">
        <v>3468</v>
      </c>
      <c r="C4899" s="2" t="s">
        <v>15</v>
      </c>
      <c r="D4899" s="2" t="s">
        <v>4377</v>
      </c>
      <c r="E4899" s="2" t="s">
        <v>3438</v>
      </c>
      <c r="F4899" s="2">
        <v>73.599999999999994</v>
      </c>
      <c r="G4899" s="2">
        <v>26.4</v>
      </c>
      <c r="H4899" s="2" t="s">
        <v>19</v>
      </c>
      <c r="I4899" s="2">
        <f t="shared" si="152"/>
        <v>1</v>
      </c>
      <c r="J4899" s="2" t="str">
        <f t="shared" si="153"/>
        <v/>
      </c>
      <c r="K4899" s="2">
        <v>2008</v>
      </c>
      <c r="L4899" s="2" t="s">
        <v>21</v>
      </c>
    </row>
    <row r="4900" spans="1:12" x14ac:dyDescent="0.2">
      <c r="A4900" s="1" t="s">
        <v>108</v>
      </c>
      <c r="B4900" s="2" t="s">
        <v>3452</v>
      </c>
      <c r="C4900" s="2" t="s">
        <v>15</v>
      </c>
      <c r="D4900" s="2" t="s">
        <v>4211</v>
      </c>
      <c r="E4900" s="2" t="s">
        <v>3438</v>
      </c>
      <c r="F4900" s="2">
        <v>73.599999999999994</v>
      </c>
      <c r="G4900" s="2">
        <v>26.4</v>
      </c>
      <c r="H4900" s="2" t="s">
        <v>19</v>
      </c>
      <c r="I4900" s="2">
        <f t="shared" si="152"/>
        <v>1</v>
      </c>
      <c r="J4900" s="2" t="str">
        <f t="shared" si="153"/>
        <v/>
      </c>
      <c r="K4900" s="2">
        <v>2012</v>
      </c>
      <c r="L4900" s="2" t="s">
        <v>21</v>
      </c>
    </row>
    <row r="4901" spans="1:12" x14ac:dyDescent="0.2">
      <c r="A4901" s="1" t="s">
        <v>108</v>
      </c>
      <c r="B4901" s="2" t="s">
        <v>5141</v>
      </c>
      <c r="C4901" s="2" t="s">
        <v>15</v>
      </c>
      <c r="D4901" s="2" t="s">
        <v>5142</v>
      </c>
      <c r="E4901" s="2" t="s">
        <v>4991</v>
      </c>
      <c r="F4901" s="2">
        <v>73.599999999999994</v>
      </c>
      <c r="G4901" s="2">
        <v>26.4</v>
      </c>
      <c r="H4901" s="2" t="s">
        <v>19</v>
      </c>
      <c r="I4901" s="2">
        <f t="shared" si="152"/>
        <v>1</v>
      </c>
      <c r="J4901" s="2" t="str">
        <f t="shared" si="153"/>
        <v/>
      </c>
      <c r="K4901" s="2">
        <v>2018</v>
      </c>
      <c r="L4901" s="2" t="s">
        <v>21</v>
      </c>
    </row>
    <row r="4902" spans="1:12" x14ac:dyDescent="0.2">
      <c r="A4902" s="1" t="s">
        <v>308</v>
      </c>
      <c r="B4902" s="2" t="s">
        <v>4770</v>
      </c>
      <c r="C4902" s="2" t="s">
        <v>24</v>
      </c>
      <c r="D4902" s="4">
        <v>3600000</v>
      </c>
      <c r="E4902" s="2" t="s">
        <v>3438</v>
      </c>
      <c r="F4902" s="2">
        <v>73.599999999999994</v>
      </c>
      <c r="G4902" s="2">
        <v>26.4</v>
      </c>
      <c r="H4902" s="2" t="s">
        <v>19</v>
      </c>
      <c r="I4902" s="2">
        <f t="shared" si="152"/>
        <v>1</v>
      </c>
      <c r="J4902" s="2" t="str">
        <f t="shared" si="153"/>
        <v/>
      </c>
      <c r="K4902" s="2">
        <v>1998</v>
      </c>
      <c r="L4902" s="2" t="s">
        <v>49</v>
      </c>
    </row>
    <row r="4903" spans="1:12" x14ac:dyDescent="0.2">
      <c r="A4903" s="1" t="s">
        <v>45</v>
      </c>
      <c r="B4903" s="2" t="s">
        <v>46</v>
      </c>
      <c r="C4903" s="2" t="s">
        <v>15</v>
      </c>
      <c r="D4903" s="2" t="s">
        <v>1999</v>
      </c>
      <c r="E4903" s="2" t="s">
        <v>1978</v>
      </c>
      <c r="F4903" s="2">
        <v>73.599999999999994</v>
      </c>
      <c r="G4903" s="2">
        <v>26.4</v>
      </c>
      <c r="H4903" s="2" t="s">
        <v>19</v>
      </c>
      <c r="I4903" s="2">
        <f t="shared" si="152"/>
        <v>1</v>
      </c>
      <c r="J4903" s="2" t="str">
        <f t="shared" si="153"/>
        <v/>
      </c>
      <c r="K4903" s="2">
        <v>2018</v>
      </c>
      <c r="L4903" s="2" t="s">
        <v>49</v>
      </c>
    </row>
    <row r="4904" spans="1:12" x14ac:dyDescent="0.2">
      <c r="A4904" s="1" t="s">
        <v>280</v>
      </c>
      <c r="B4904" s="2" t="s">
        <v>3470</v>
      </c>
      <c r="C4904" s="2" t="s">
        <v>24</v>
      </c>
      <c r="D4904" s="4">
        <v>60000000</v>
      </c>
      <c r="E4904" s="2" t="s">
        <v>3438</v>
      </c>
      <c r="F4904" s="2">
        <v>73.61</v>
      </c>
      <c r="G4904" s="2">
        <v>26.39</v>
      </c>
      <c r="H4904" s="2" t="s">
        <v>19</v>
      </c>
      <c r="I4904" s="2">
        <f t="shared" si="152"/>
        <v>1</v>
      </c>
      <c r="J4904" s="2" t="str">
        <f t="shared" si="153"/>
        <v/>
      </c>
      <c r="K4904" s="2">
        <v>2016</v>
      </c>
      <c r="L4904" s="2" t="s">
        <v>21</v>
      </c>
    </row>
    <row r="4905" spans="1:12" x14ac:dyDescent="0.2">
      <c r="A4905" s="1" t="s">
        <v>66</v>
      </c>
      <c r="B4905" s="2" t="s">
        <v>3495</v>
      </c>
      <c r="C4905" s="2" t="s">
        <v>15</v>
      </c>
      <c r="D4905" s="2" t="s">
        <v>3496</v>
      </c>
      <c r="E4905" s="2" t="s">
        <v>3438</v>
      </c>
      <c r="F4905" s="2">
        <v>73.63</v>
      </c>
      <c r="G4905" s="2">
        <v>26.37</v>
      </c>
      <c r="H4905" s="2" t="s">
        <v>19</v>
      </c>
      <c r="I4905" s="2">
        <f t="shared" si="152"/>
        <v>1</v>
      </c>
      <c r="J4905" s="2" t="str">
        <f t="shared" si="153"/>
        <v/>
      </c>
      <c r="K4905" s="2">
        <v>2020</v>
      </c>
      <c r="L4905" s="2" t="s">
        <v>21</v>
      </c>
    </row>
    <row r="4906" spans="1:12" x14ac:dyDescent="0.2">
      <c r="A4906" s="1" t="s">
        <v>52</v>
      </c>
      <c r="B4906" s="2" t="s">
        <v>3462</v>
      </c>
      <c r="C4906" s="2" t="s">
        <v>15</v>
      </c>
      <c r="D4906" s="2" t="s">
        <v>3463</v>
      </c>
      <c r="E4906" s="2" t="s">
        <v>3438</v>
      </c>
      <c r="F4906" s="2">
        <v>73.67</v>
      </c>
      <c r="G4906" s="2">
        <v>26.33</v>
      </c>
      <c r="H4906" s="2" t="s">
        <v>19</v>
      </c>
      <c r="I4906" s="2">
        <f t="shared" si="152"/>
        <v>1</v>
      </c>
      <c r="J4906" s="2" t="str">
        <f t="shared" si="153"/>
        <v/>
      </c>
      <c r="K4906" s="2">
        <v>2020</v>
      </c>
      <c r="L4906" s="2" t="s">
        <v>21</v>
      </c>
    </row>
    <row r="4907" spans="1:12" x14ac:dyDescent="0.2">
      <c r="A4907" s="1" t="s">
        <v>374</v>
      </c>
      <c r="B4907" s="2" t="s">
        <v>1610</v>
      </c>
      <c r="C4907" s="2" t="s">
        <v>15</v>
      </c>
      <c r="D4907" s="2" t="s">
        <v>2778</v>
      </c>
      <c r="E4907" s="2" t="s">
        <v>2175</v>
      </c>
      <c r="F4907" s="2">
        <v>73.680000000000007</v>
      </c>
      <c r="G4907" s="2">
        <v>26.32</v>
      </c>
      <c r="H4907" s="2" t="s">
        <v>19</v>
      </c>
      <c r="I4907" s="2">
        <f t="shared" si="152"/>
        <v>1</v>
      </c>
      <c r="J4907" s="2" t="str">
        <f t="shared" si="153"/>
        <v/>
      </c>
      <c r="K4907" s="2">
        <v>2016</v>
      </c>
      <c r="L4907" s="2" t="s">
        <v>21</v>
      </c>
    </row>
    <row r="4908" spans="1:12" x14ac:dyDescent="0.2">
      <c r="A4908" s="1" t="s">
        <v>52</v>
      </c>
      <c r="B4908" s="2" t="s">
        <v>2916</v>
      </c>
      <c r="C4908" s="2" t="s">
        <v>15</v>
      </c>
      <c r="D4908" s="2" t="s">
        <v>2917</v>
      </c>
      <c r="E4908" s="2" t="s">
        <v>2175</v>
      </c>
      <c r="F4908" s="2">
        <v>73.69</v>
      </c>
      <c r="G4908" s="2">
        <v>26.31</v>
      </c>
      <c r="H4908" s="2" t="s">
        <v>19</v>
      </c>
      <c r="I4908" s="2">
        <f t="shared" si="152"/>
        <v>1</v>
      </c>
      <c r="J4908" s="2" t="str">
        <f t="shared" si="153"/>
        <v/>
      </c>
      <c r="K4908" s="2">
        <v>2016</v>
      </c>
      <c r="L4908" s="2" t="s">
        <v>49</v>
      </c>
    </row>
    <row r="4909" spans="1:12" x14ac:dyDescent="0.2">
      <c r="A4909" s="1" t="s">
        <v>242</v>
      </c>
      <c r="B4909" s="2" t="s">
        <v>478</v>
      </c>
      <c r="C4909" s="2" t="s">
        <v>42</v>
      </c>
      <c r="D4909" s="2" t="s">
        <v>479</v>
      </c>
      <c r="E4909" s="2" t="s">
        <v>395</v>
      </c>
      <c r="F4909" s="2">
        <v>73.7</v>
      </c>
      <c r="G4909" s="2">
        <v>26.3</v>
      </c>
      <c r="H4909" s="2" t="s">
        <v>19</v>
      </c>
      <c r="I4909" s="2">
        <f t="shared" si="152"/>
        <v>1</v>
      </c>
      <c r="J4909" s="2" t="str">
        <f t="shared" si="153"/>
        <v/>
      </c>
      <c r="K4909" s="2">
        <v>2014</v>
      </c>
      <c r="L4909" s="2" t="s">
        <v>21</v>
      </c>
    </row>
    <row r="4910" spans="1:12" x14ac:dyDescent="0.2">
      <c r="A4910" s="1" t="s">
        <v>242</v>
      </c>
      <c r="B4910" s="2" t="s">
        <v>829</v>
      </c>
      <c r="C4910" s="2" t="s">
        <v>15</v>
      </c>
      <c r="D4910" s="2" t="s">
        <v>1309</v>
      </c>
      <c r="E4910" s="2" t="s">
        <v>395</v>
      </c>
      <c r="F4910" s="2">
        <v>73.7</v>
      </c>
      <c r="G4910" s="2">
        <v>26.3</v>
      </c>
      <c r="H4910" s="2" t="s">
        <v>19</v>
      </c>
      <c r="I4910" s="2">
        <f t="shared" si="152"/>
        <v>1</v>
      </c>
      <c r="J4910" s="2" t="str">
        <f t="shared" si="153"/>
        <v/>
      </c>
      <c r="K4910" s="2">
        <v>1998</v>
      </c>
      <c r="L4910" s="2" t="s">
        <v>21</v>
      </c>
    </row>
    <row r="4911" spans="1:12" x14ac:dyDescent="0.2">
      <c r="A4911" s="1" t="s">
        <v>60</v>
      </c>
      <c r="B4911" s="2" t="s">
        <v>3693</v>
      </c>
      <c r="C4911" s="2" t="s">
        <v>24</v>
      </c>
      <c r="D4911" s="8">
        <v>15000000</v>
      </c>
      <c r="E4911" s="2" t="s">
        <v>3438</v>
      </c>
      <c r="F4911" s="2">
        <v>73.7</v>
      </c>
      <c r="G4911" s="2">
        <v>26.3</v>
      </c>
      <c r="H4911" s="2" t="s">
        <v>19</v>
      </c>
      <c r="I4911" s="2">
        <f t="shared" si="152"/>
        <v>1</v>
      </c>
      <c r="J4911" s="2" t="str">
        <f t="shared" si="153"/>
        <v/>
      </c>
      <c r="K4911" s="2">
        <v>2018</v>
      </c>
      <c r="L4911" s="2" t="s">
        <v>21</v>
      </c>
    </row>
    <row r="4912" spans="1:12" x14ac:dyDescent="0.2">
      <c r="A4912" s="1" t="s">
        <v>60</v>
      </c>
      <c r="B4912" s="2" t="s">
        <v>4014</v>
      </c>
      <c r="C4912" s="2" t="s">
        <v>24</v>
      </c>
      <c r="D4912" s="4">
        <v>8000000</v>
      </c>
      <c r="E4912" s="2" t="s">
        <v>3438</v>
      </c>
      <c r="F4912" s="2">
        <v>73.7</v>
      </c>
      <c r="G4912" s="2">
        <v>26.3</v>
      </c>
      <c r="H4912" s="2" t="s">
        <v>19</v>
      </c>
      <c r="I4912" s="2">
        <f t="shared" si="152"/>
        <v>1</v>
      </c>
      <c r="J4912" s="2" t="str">
        <f t="shared" si="153"/>
        <v/>
      </c>
      <c r="K4912" s="2">
        <v>2000</v>
      </c>
      <c r="L4912" s="2" t="s">
        <v>21</v>
      </c>
    </row>
    <row r="4913" spans="1:12" x14ac:dyDescent="0.2">
      <c r="A4913" s="1" t="s">
        <v>339</v>
      </c>
      <c r="B4913" s="2" t="s">
        <v>4652</v>
      </c>
      <c r="C4913" s="2" t="s">
        <v>24</v>
      </c>
      <c r="D4913" s="4">
        <v>3700000</v>
      </c>
      <c r="E4913" s="2" t="s">
        <v>3438</v>
      </c>
      <c r="F4913" s="2">
        <v>73.7</v>
      </c>
      <c r="G4913" s="2">
        <v>26.3</v>
      </c>
      <c r="H4913" s="2" t="s">
        <v>19</v>
      </c>
      <c r="I4913" s="2">
        <f t="shared" si="152"/>
        <v>1</v>
      </c>
      <c r="J4913" s="2" t="str">
        <f t="shared" si="153"/>
        <v/>
      </c>
      <c r="K4913" s="2">
        <v>2003</v>
      </c>
      <c r="L4913" s="2" t="s">
        <v>36</v>
      </c>
    </row>
    <row r="4914" spans="1:12" x14ac:dyDescent="0.2">
      <c r="A4914" s="1" t="s">
        <v>374</v>
      </c>
      <c r="B4914" s="2" t="s">
        <v>1513</v>
      </c>
      <c r="C4914" s="2" t="s">
        <v>15</v>
      </c>
      <c r="D4914" s="2" t="s">
        <v>3400</v>
      </c>
      <c r="E4914" s="2" t="s">
        <v>3376</v>
      </c>
      <c r="F4914" s="2">
        <v>73.8</v>
      </c>
      <c r="G4914" s="2">
        <v>26.3</v>
      </c>
      <c r="H4914" s="2" t="s">
        <v>19</v>
      </c>
      <c r="I4914" s="2">
        <f t="shared" si="152"/>
        <v>1</v>
      </c>
      <c r="J4914" s="2" t="str">
        <f t="shared" si="153"/>
        <v/>
      </c>
      <c r="K4914" s="2">
        <v>2000</v>
      </c>
      <c r="L4914" s="2" t="s">
        <v>21</v>
      </c>
    </row>
    <row r="4915" spans="1:12" x14ac:dyDescent="0.2">
      <c r="A4915" s="1" t="s">
        <v>52</v>
      </c>
      <c r="B4915" s="2" t="s">
        <v>53</v>
      </c>
      <c r="C4915" s="2" t="s">
        <v>15</v>
      </c>
      <c r="D4915" s="2" t="s">
        <v>54</v>
      </c>
      <c r="E4915" s="2" t="s">
        <v>17</v>
      </c>
      <c r="F4915" s="2">
        <v>73.7</v>
      </c>
      <c r="G4915" s="2">
        <v>26.3</v>
      </c>
      <c r="H4915" s="2" t="s">
        <v>19</v>
      </c>
      <c r="I4915" s="2">
        <f t="shared" si="152"/>
        <v>1</v>
      </c>
      <c r="J4915" s="2" t="str">
        <f t="shared" si="153"/>
        <v/>
      </c>
      <c r="K4915" s="2">
        <v>2012</v>
      </c>
      <c r="L4915" s="2" t="s">
        <v>21</v>
      </c>
    </row>
    <row r="4916" spans="1:12" x14ac:dyDescent="0.2">
      <c r="A4916" s="1" t="s">
        <v>108</v>
      </c>
      <c r="B4916" s="2" t="s">
        <v>5356</v>
      </c>
      <c r="C4916" s="2" t="s">
        <v>15</v>
      </c>
      <c r="D4916" s="2" t="s">
        <v>5357</v>
      </c>
      <c r="E4916" s="2" t="s">
        <v>4991</v>
      </c>
      <c r="F4916" s="2">
        <v>73.7</v>
      </c>
      <c r="G4916" s="2">
        <v>26.3</v>
      </c>
      <c r="H4916" s="2" t="s">
        <v>19</v>
      </c>
      <c r="I4916" s="2">
        <f t="shared" si="152"/>
        <v>1</v>
      </c>
      <c r="J4916" s="2" t="str">
        <f t="shared" si="153"/>
        <v/>
      </c>
      <c r="K4916" s="2">
        <v>2010</v>
      </c>
      <c r="L4916" s="2" t="s">
        <v>21</v>
      </c>
    </row>
    <row r="4917" spans="1:12" x14ac:dyDescent="0.2">
      <c r="A4917" s="1" t="s">
        <v>220</v>
      </c>
      <c r="B4917" s="2" t="s">
        <v>4563</v>
      </c>
      <c r="C4917" s="2" t="s">
        <v>24</v>
      </c>
      <c r="D4917" s="4">
        <v>5000000</v>
      </c>
      <c r="E4917" s="2" t="s">
        <v>3438</v>
      </c>
      <c r="F4917" s="2">
        <v>73.7</v>
      </c>
      <c r="G4917" s="2">
        <v>26.3</v>
      </c>
      <c r="H4917" s="2" t="s">
        <v>19</v>
      </c>
      <c r="I4917" s="2">
        <f t="shared" si="152"/>
        <v>1</v>
      </c>
      <c r="J4917" s="2" t="str">
        <f t="shared" si="153"/>
        <v/>
      </c>
      <c r="K4917" s="2">
        <v>2005</v>
      </c>
      <c r="L4917" s="2" t="s">
        <v>36</v>
      </c>
    </row>
    <row r="4918" spans="1:12" x14ac:dyDescent="0.2">
      <c r="A4918" s="1" t="s">
        <v>111</v>
      </c>
      <c r="B4918" s="2" t="s">
        <v>3815</v>
      </c>
      <c r="C4918" s="2" t="s">
        <v>24</v>
      </c>
      <c r="D4918" s="4">
        <v>17100001</v>
      </c>
      <c r="E4918" s="2" t="s">
        <v>3438</v>
      </c>
      <c r="F4918" s="2">
        <v>73.7</v>
      </c>
      <c r="G4918" s="2">
        <v>26.3</v>
      </c>
      <c r="H4918" s="2" t="s">
        <v>19</v>
      </c>
      <c r="I4918" s="2">
        <f t="shared" si="152"/>
        <v>1</v>
      </c>
      <c r="J4918" s="2" t="str">
        <f t="shared" si="153"/>
        <v/>
      </c>
      <c r="K4918" s="2">
        <v>2004</v>
      </c>
      <c r="L4918" s="2" t="s">
        <v>21</v>
      </c>
    </row>
    <row r="4919" spans="1:12" x14ac:dyDescent="0.2">
      <c r="A4919" s="1" t="s">
        <v>374</v>
      </c>
      <c r="B4919" s="2" t="s">
        <v>443</v>
      </c>
      <c r="C4919" s="2" t="s">
        <v>15</v>
      </c>
      <c r="D4919" s="2" t="s">
        <v>2962</v>
      </c>
      <c r="E4919" s="2" t="s">
        <v>2175</v>
      </c>
      <c r="F4919" s="2">
        <v>73.72</v>
      </c>
      <c r="G4919" s="2">
        <v>26.28</v>
      </c>
      <c r="H4919" s="2" t="s">
        <v>19</v>
      </c>
      <c r="I4919" s="2">
        <f t="shared" si="152"/>
        <v>1</v>
      </c>
      <c r="J4919" s="2" t="str">
        <f t="shared" si="153"/>
        <v/>
      </c>
      <c r="K4919" s="2">
        <v>2013</v>
      </c>
      <c r="L4919" s="2" t="s">
        <v>36</v>
      </c>
    </row>
    <row r="4920" spans="1:12" x14ac:dyDescent="0.2">
      <c r="A4920" s="1" t="s">
        <v>13</v>
      </c>
      <c r="B4920" s="2" t="s">
        <v>2121</v>
      </c>
      <c r="C4920" s="2" t="s">
        <v>15</v>
      </c>
      <c r="D4920" s="2" t="s">
        <v>3443</v>
      </c>
      <c r="E4920" s="2" t="s">
        <v>3438</v>
      </c>
      <c r="F4920" s="2">
        <v>73.739999999999995</v>
      </c>
      <c r="G4920" s="2">
        <v>26.26</v>
      </c>
      <c r="H4920" s="2" t="s">
        <v>19</v>
      </c>
      <c r="I4920" s="2">
        <f t="shared" si="152"/>
        <v>1</v>
      </c>
      <c r="J4920" s="2" t="str">
        <f t="shared" si="153"/>
        <v/>
      </c>
      <c r="K4920" s="2">
        <v>2021</v>
      </c>
      <c r="L4920" s="2" t="s">
        <v>36</v>
      </c>
    </row>
    <row r="4921" spans="1:12" x14ac:dyDescent="0.2">
      <c r="A4921" s="1" t="s">
        <v>13</v>
      </c>
      <c r="B4921" s="2" t="s">
        <v>5716</v>
      </c>
      <c r="C4921" s="2" t="s">
        <v>24</v>
      </c>
      <c r="D4921" s="4">
        <v>325000000</v>
      </c>
      <c r="E4921" s="2" t="s">
        <v>5690</v>
      </c>
      <c r="F4921" s="2">
        <v>73.739999999999995</v>
      </c>
      <c r="G4921" s="2">
        <v>26.26</v>
      </c>
      <c r="H4921" s="2" t="s">
        <v>19</v>
      </c>
      <c r="I4921" s="2">
        <f t="shared" si="152"/>
        <v>1</v>
      </c>
      <c r="J4921" s="2" t="str">
        <f t="shared" si="153"/>
        <v/>
      </c>
      <c r="K4921" s="2">
        <v>2016</v>
      </c>
      <c r="L4921" s="2" t="s">
        <v>21</v>
      </c>
    </row>
    <row r="4922" spans="1:12" x14ac:dyDescent="0.2">
      <c r="A4922" s="1" t="s">
        <v>66</v>
      </c>
      <c r="B4922" s="2" t="s">
        <v>1470</v>
      </c>
      <c r="C4922" s="2" t="s">
        <v>15</v>
      </c>
      <c r="D4922" s="2" t="s">
        <v>1471</v>
      </c>
      <c r="E4922" s="2" t="s">
        <v>1472</v>
      </c>
      <c r="F4922" s="2">
        <v>73.739999999999995</v>
      </c>
      <c r="G4922" s="2">
        <v>26.26</v>
      </c>
      <c r="H4922" s="2" t="s">
        <v>19</v>
      </c>
      <c r="I4922" s="2">
        <f t="shared" si="152"/>
        <v>1</v>
      </c>
      <c r="J4922" s="2" t="str">
        <f t="shared" si="153"/>
        <v/>
      </c>
      <c r="K4922" s="2">
        <v>2015</v>
      </c>
      <c r="L4922" s="2" t="s">
        <v>36</v>
      </c>
    </row>
    <row r="4923" spans="1:12" x14ac:dyDescent="0.2">
      <c r="A4923" s="1" t="s">
        <v>137</v>
      </c>
      <c r="B4923" s="2" t="s">
        <v>3481</v>
      </c>
      <c r="C4923" s="2" t="s">
        <v>15</v>
      </c>
      <c r="D4923" s="2" t="s">
        <v>4272</v>
      </c>
      <c r="E4923" s="2" t="s">
        <v>3438</v>
      </c>
      <c r="F4923" s="2">
        <v>73.760000000000005</v>
      </c>
      <c r="G4923" s="2">
        <v>26.24</v>
      </c>
      <c r="H4923" s="2" t="s">
        <v>19</v>
      </c>
      <c r="I4923" s="2">
        <f t="shared" si="152"/>
        <v>1</v>
      </c>
      <c r="J4923" s="2" t="str">
        <f t="shared" si="153"/>
        <v/>
      </c>
      <c r="K4923" s="2">
        <v>2011</v>
      </c>
      <c r="L4923" s="2" t="s">
        <v>36</v>
      </c>
    </row>
    <row r="4924" spans="1:12" x14ac:dyDescent="0.2">
      <c r="A4924" s="1" t="s">
        <v>108</v>
      </c>
      <c r="B4924" s="2" t="s">
        <v>506</v>
      </c>
      <c r="C4924" s="2" t="s">
        <v>15</v>
      </c>
      <c r="D4924" s="2" t="s">
        <v>2868</v>
      </c>
      <c r="E4924" s="2" t="s">
        <v>2175</v>
      </c>
      <c r="F4924" s="2">
        <v>73.77</v>
      </c>
      <c r="G4924" s="2">
        <v>26.23</v>
      </c>
      <c r="H4924" s="2" t="s">
        <v>19</v>
      </c>
      <c r="I4924" s="2">
        <f t="shared" si="152"/>
        <v>1</v>
      </c>
      <c r="J4924" s="2" t="str">
        <f t="shared" si="153"/>
        <v/>
      </c>
      <c r="K4924" s="2">
        <v>2016</v>
      </c>
      <c r="L4924" s="2" t="s">
        <v>21</v>
      </c>
    </row>
    <row r="4925" spans="1:12" x14ac:dyDescent="0.2">
      <c r="A4925" s="1" t="s">
        <v>13</v>
      </c>
      <c r="B4925" s="2" t="s">
        <v>3904</v>
      </c>
      <c r="C4925" s="2" t="s">
        <v>24</v>
      </c>
      <c r="D4925" s="4">
        <v>70000000</v>
      </c>
      <c r="E4925" s="2" t="s">
        <v>3438</v>
      </c>
      <c r="F4925" s="2">
        <v>73.78</v>
      </c>
      <c r="G4925" s="2">
        <v>26.22</v>
      </c>
      <c r="H4925" s="2" t="s">
        <v>19</v>
      </c>
      <c r="I4925" s="2">
        <f t="shared" si="152"/>
        <v>1</v>
      </c>
      <c r="J4925" s="2" t="str">
        <f t="shared" si="153"/>
        <v/>
      </c>
      <c r="K4925" s="2">
        <v>2016</v>
      </c>
      <c r="L4925" s="2" t="s">
        <v>21</v>
      </c>
    </row>
    <row r="4926" spans="1:12" x14ac:dyDescent="0.2">
      <c r="A4926" s="1" t="s">
        <v>205</v>
      </c>
      <c r="B4926" s="2" t="s">
        <v>2152</v>
      </c>
      <c r="C4926" s="2" t="s">
        <v>24</v>
      </c>
      <c r="D4926" s="4">
        <v>20000000</v>
      </c>
      <c r="E4926" s="2" t="s">
        <v>3438</v>
      </c>
      <c r="F4926" s="2">
        <v>73.8</v>
      </c>
      <c r="G4926" s="2">
        <v>26.2</v>
      </c>
      <c r="H4926" s="2" t="s">
        <v>19</v>
      </c>
      <c r="I4926" s="2">
        <f t="shared" si="152"/>
        <v>1</v>
      </c>
      <c r="J4926" s="2" t="str">
        <f t="shared" si="153"/>
        <v/>
      </c>
      <c r="K4926" s="2">
        <v>2008</v>
      </c>
      <c r="L4926" s="2" t="s">
        <v>21</v>
      </c>
    </row>
    <row r="4927" spans="1:12" x14ac:dyDescent="0.2">
      <c r="A4927" s="1" t="s">
        <v>13</v>
      </c>
      <c r="B4927" s="2" t="s">
        <v>5724</v>
      </c>
      <c r="C4927" s="2" t="s">
        <v>24</v>
      </c>
      <c r="D4927" s="4">
        <v>440000000</v>
      </c>
      <c r="E4927" s="2" t="s">
        <v>5690</v>
      </c>
      <c r="F4927" s="2">
        <v>73.8</v>
      </c>
      <c r="G4927" s="2">
        <v>26.2</v>
      </c>
      <c r="H4927" s="2" t="s">
        <v>19</v>
      </c>
      <c r="I4927" s="2">
        <f t="shared" si="152"/>
        <v>1</v>
      </c>
      <c r="J4927" s="2" t="str">
        <f t="shared" si="153"/>
        <v/>
      </c>
      <c r="K4927" s="2">
        <v>2008</v>
      </c>
      <c r="L4927" s="2" t="s">
        <v>49</v>
      </c>
    </row>
    <row r="4928" spans="1:12" x14ac:dyDescent="0.2">
      <c r="A4928" s="1" t="s">
        <v>296</v>
      </c>
      <c r="B4928" s="2" t="s">
        <v>4306</v>
      </c>
      <c r="C4928" s="2" t="s">
        <v>24</v>
      </c>
      <c r="D4928" s="4">
        <v>9700000</v>
      </c>
      <c r="E4928" s="2" t="s">
        <v>3438</v>
      </c>
      <c r="F4928" s="2">
        <v>73.8</v>
      </c>
      <c r="G4928" s="2">
        <v>26.2</v>
      </c>
      <c r="H4928" s="2" t="s">
        <v>19</v>
      </c>
      <c r="I4928" s="2">
        <f t="shared" si="152"/>
        <v>1</v>
      </c>
      <c r="J4928" s="2" t="str">
        <f t="shared" si="153"/>
        <v/>
      </c>
      <c r="K4928" s="2">
        <v>2000</v>
      </c>
      <c r="L4928" s="2" t="s">
        <v>49</v>
      </c>
    </row>
    <row r="4929" spans="1:12" x14ac:dyDescent="0.2">
      <c r="A4929" s="1" t="s">
        <v>69</v>
      </c>
      <c r="B4929" s="2" t="s">
        <v>2133</v>
      </c>
      <c r="C4929" s="2" t="s">
        <v>24</v>
      </c>
      <c r="D4929" s="4">
        <v>3900000</v>
      </c>
      <c r="E4929" s="2" t="s">
        <v>3438</v>
      </c>
      <c r="F4929" s="2">
        <v>73.900000000000006</v>
      </c>
      <c r="G4929" s="2">
        <v>26.2</v>
      </c>
      <c r="H4929" s="2" t="s">
        <v>19</v>
      </c>
      <c r="I4929" s="2">
        <f t="shared" si="152"/>
        <v>1</v>
      </c>
      <c r="J4929" s="2" t="str">
        <f t="shared" si="153"/>
        <v/>
      </c>
      <c r="K4929" s="2">
        <v>2006</v>
      </c>
      <c r="L4929" s="2" t="s">
        <v>21</v>
      </c>
    </row>
    <row r="4930" spans="1:12" x14ac:dyDescent="0.2">
      <c r="A4930" s="1" t="s">
        <v>83</v>
      </c>
      <c r="B4930" s="2" t="s">
        <v>3473</v>
      </c>
      <c r="C4930" s="2" t="s">
        <v>24</v>
      </c>
      <c r="D4930" s="4">
        <v>450000000</v>
      </c>
      <c r="E4930" s="2" t="s">
        <v>3438</v>
      </c>
      <c r="F4930" s="2">
        <v>73.900000000000006</v>
      </c>
      <c r="G4930" s="2">
        <v>26.2</v>
      </c>
      <c r="H4930" s="2" t="s">
        <v>19</v>
      </c>
      <c r="I4930" s="2">
        <f t="shared" ref="I4930:I4993" si="154" xml:space="preserve"> IF(H4930="Pass", 1, "")</f>
        <v>1</v>
      </c>
      <c r="J4930" s="2" t="str">
        <f t="shared" ref="J4930:J4993" si="155" xml:space="preserve"> IF(H4930="Fail", 1, "")</f>
        <v/>
      </c>
      <c r="K4930" s="2">
        <v>2006</v>
      </c>
      <c r="L4930" s="2" t="s">
        <v>21</v>
      </c>
    </row>
    <row r="4931" spans="1:12" x14ac:dyDescent="0.2">
      <c r="A4931" s="1" t="s">
        <v>52</v>
      </c>
      <c r="B4931" s="2" t="s">
        <v>3810</v>
      </c>
      <c r="C4931" s="2" t="s">
        <v>24</v>
      </c>
      <c r="D4931" s="4">
        <v>20975000</v>
      </c>
      <c r="E4931" s="2" t="s">
        <v>3438</v>
      </c>
      <c r="F4931" s="2">
        <v>73.8</v>
      </c>
      <c r="G4931" s="2">
        <v>26.2</v>
      </c>
      <c r="H4931" s="2" t="s">
        <v>19</v>
      </c>
      <c r="I4931" s="2">
        <f t="shared" si="154"/>
        <v>1</v>
      </c>
      <c r="J4931" s="2" t="str">
        <f t="shared" si="155"/>
        <v/>
      </c>
      <c r="K4931" s="2">
        <v>2002</v>
      </c>
      <c r="L4931" s="2" t="s">
        <v>21</v>
      </c>
    </row>
    <row r="4932" spans="1:12" x14ac:dyDescent="0.2">
      <c r="A4932" s="1" t="s">
        <v>52</v>
      </c>
      <c r="B4932" s="2" t="s">
        <v>3592</v>
      </c>
      <c r="C4932" s="2" t="s">
        <v>15</v>
      </c>
      <c r="D4932" s="2" t="s">
        <v>4387</v>
      </c>
      <c r="E4932" s="2" t="s">
        <v>3438</v>
      </c>
      <c r="F4932" s="2">
        <v>73.900000000000006</v>
      </c>
      <c r="G4932" s="2">
        <v>26.2</v>
      </c>
      <c r="H4932" s="2" t="s">
        <v>19</v>
      </c>
      <c r="I4932" s="2">
        <f t="shared" si="154"/>
        <v>1</v>
      </c>
      <c r="J4932" s="2" t="str">
        <f t="shared" si="155"/>
        <v/>
      </c>
      <c r="K4932" s="2">
        <v>2008</v>
      </c>
      <c r="L4932" s="2" t="s">
        <v>21</v>
      </c>
    </row>
    <row r="4933" spans="1:12" x14ac:dyDescent="0.2">
      <c r="A4933" s="1" t="s">
        <v>308</v>
      </c>
      <c r="B4933" s="2" t="s">
        <v>4342</v>
      </c>
      <c r="C4933" s="2" t="s">
        <v>42</v>
      </c>
      <c r="D4933" s="2" t="s">
        <v>5454</v>
      </c>
      <c r="E4933" s="2" t="s">
        <v>4991</v>
      </c>
      <c r="F4933" s="2">
        <v>73.8</v>
      </c>
      <c r="G4933" s="2">
        <v>26.2</v>
      </c>
      <c r="H4933" s="2" t="s">
        <v>19</v>
      </c>
      <c r="I4933" s="2">
        <f t="shared" si="154"/>
        <v>1</v>
      </c>
      <c r="J4933" s="2" t="str">
        <f t="shared" si="155"/>
        <v/>
      </c>
      <c r="K4933" s="2">
        <v>2005</v>
      </c>
      <c r="L4933" s="2" t="s">
        <v>77</v>
      </c>
    </row>
    <row r="4934" spans="1:12" x14ac:dyDescent="0.2">
      <c r="A4934" s="1" t="s">
        <v>66</v>
      </c>
      <c r="B4934" s="2" t="s">
        <v>3520</v>
      </c>
      <c r="C4934" s="2" t="s">
        <v>24</v>
      </c>
      <c r="D4934" s="2">
        <v>41600000</v>
      </c>
      <c r="E4934" s="2" t="s">
        <v>3438</v>
      </c>
      <c r="F4934" s="2">
        <v>73.83</v>
      </c>
      <c r="G4934" s="2">
        <v>26.17</v>
      </c>
      <c r="H4934" s="2" t="s">
        <v>19</v>
      </c>
      <c r="I4934" s="2">
        <f t="shared" si="154"/>
        <v>1</v>
      </c>
      <c r="J4934" s="2" t="str">
        <f t="shared" si="155"/>
        <v/>
      </c>
      <c r="K4934" s="2">
        <v>2020</v>
      </c>
      <c r="L4934" s="2" t="s">
        <v>21</v>
      </c>
    </row>
    <row r="4935" spans="1:12" x14ac:dyDescent="0.2">
      <c r="A4935" s="1" t="s">
        <v>205</v>
      </c>
      <c r="B4935" s="2" t="s">
        <v>3622</v>
      </c>
      <c r="C4935" s="2" t="s">
        <v>24</v>
      </c>
      <c r="D4935" s="4">
        <v>70000000</v>
      </c>
      <c r="E4935" s="2" t="s">
        <v>3438</v>
      </c>
      <c r="F4935" s="2">
        <v>73.84</v>
      </c>
      <c r="G4935" s="2">
        <v>26.16</v>
      </c>
      <c r="H4935" s="2" t="s">
        <v>19</v>
      </c>
      <c r="I4935" s="2">
        <f t="shared" si="154"/>
        <v>1</v>
      </c>
      <c r="J4935" s="2" t="str">
        <f t="shared" si="155"/>
        <v/>
      </c>
      <c r="K4935" s="2">
        <v>2016</v>
      </c>
      <c r="L4935" s="2" t="s">
        <v>49</v>
      </c>
    </row>
    <row r="4936" spans="1:12" x14ac:dyDescent="0.2">
      <c r="A4936" s="1" t="s">
        <v>13</v>
      </c>
      <c r="B4936" s="2" t="s">
        <v>555</v>
      </c>
      <c r="C4936" s="2" t="s">
        <v>15</v>
      </c>
      <c r="D4936" s="2" t="s">
        <v>2740</v>
      </c>
      <c r="E4936" s="2" t="s">
        <v>2175</v>
      </c>
      <c r="F4936" s="2">
        <v>73.84</v>
      </c>
      <c r="G4936" s="2">
        <v>26.16</v>
      </c>
      <c r="H4936" s="2" t="s">
        <v>19</v>
      </c>
      <c r="I4936" s="2">
        <f t="shared" si="154"/>
        <v>1</v>
      </c>
      <c r="J4936" s="2" t="str">
        <f t="shared" si="155"/>
        <v/>
      </c>
      <c r="K4936" s="2">
        <v>2017</v>
      </c>
      <c r="L4936" s="2" t="s">
        <v>36</v>
      </c>
    </row>
    <row r="4937" spans="1:12" x14ac:dyDescent="0.2">
      <c r="A4937" s="1" t="s">
        <v>66</v>
      </c>
      <c r="B4937" s="2" t="s">
        <v>3666</v>
      </c>
      <c r="C4937" s="2" t="s">
        <v>15</v>
      </c>
      <c r="D4937" s="2" t="s">
        <v>3667</v>
      </c>
      <c r="E4937" s="2" t="s">
        <v>3438</v>
      </c>
      <c r="F4937" s="2">
        <v>73.849999999999994</v>
      </c>
      <c r="G4937" s="2">
        <v>26.15</v>
      </c>
      <c r="H4937" s="2" t="s">
        <v>19</v>
      </c>
      <c r="I4937" s="2">
        <f t="shared" si="154"/>
        <v>1</v>
      </c>
      <c r="J4937" s="2" t="str">
        <f t="shared" si="155"/>
        <v/>
      </c>
      <c r="K4937" s="2">
        <v>2019</v>
      </c>
      <c r="L4937" s="2" t="s">
        <v>36</v>
      </c>
    </row>
    <row r="4938" spans="1:12" x14ac:dyDescent="0.2">
      <c r="A4938" s="1" t="s">
        <v>180</v>
      </c>
      <c r="B4938" s="2" t="s">
        <v>1220</v>
      </c>
      <c r="C4938" s="2" t="s">
        <v>15</v>
      </c>
      <c r="D4938" s="2" t="s">
        <v>2555</v>
      </c>
      <c r="E4938" s="2" t="s">
        <v>2175</v>
      </c>
      <c r="F4938" s="2">
        <v>73.849999999999994</v>
      </c>
      <c r="G4938" s="2">
        <v>26.15</v>
      </c>
      <c r="H4938" s="2" t="s">
        <v>19</v>
      </c>
      <c r="I4938" s="2">
        <f t="shared" si="154"/>
        <v>1</v>
      </c>
      <c r="J4938" s="2" t="str">
        <f t="shared" si="155"/>
        <v/>
      </c>
      <c r="K4938" s="2">
        <v>2018</v>
      </c>
      <c r="L4938" s="2" t="s">
        <v>21</v>
      </c>
    </row>
    <row r="4939" spans="1:12" x14ac:dyDescent="0.2">
      <c r="A4939" s="1" t="s">
        <v>374</v>
      </c>
      <c r="B4939" s="2" t="s">
        <v>374</v>
      </c>
      <c r="C4939" s="2" t="s">
        <v>15</v>
      </c>
      <c r="D4939" s="2" t="s">
        <v>2816</v>
      </c>
      <c r="E4939" s="2" t="s">
        <v>2175</v>
      </c>
      <c r="F4939" s="2">
        <v>73.86</v>
      </c>
      <c r="G4939" s="2">
        <v>26.14</v>
      </c>
      <c r="H4939" s="2" t="s">
        <v>19</v>
      </c>
      <c r="I4939" s="2">
        <f t="shared" si="154"/>
        <v>1</v>
      </c>
      <c r="J4939" s="2" t="str">
        <f t="shared" si="155"/>
        <v/>
      </c>
      <c r="K4939" s="2">
        <v>2016</v>
      </c>
      <c r="L4939" s="2" t="s">
        <v>21</v>
      </c>
    </row>
    <row r="4940" spans="1:12" x14ac:dyDescent="0.2">
      <c r="A4940" s="1" t="s">
        <v>205</v>
      </c>
      <c r="B4940" s="2" t="s">
        <v>1193</v>
      </c>
      <c r="C4940" s="2" t="s">
        <v>24</v>
      </c>
      <c r="D4940" s="4">
        <v>6000000</v>
      </c>
      <c r="E4940" s="2" t="s">
        <v>2175</v>
      </c>
      <c r="F4940" s="2">
        <v>73.87</v>
      </c>
      <c r="G4940" s="2">
        <v>26.13</v>
      </c>
      <c r="H4940" s="2" t="s">
        <v>19</v>
      </c>
      <c r="I4940" s="2">
        <f t="shared" si="154"/>
        <v>1</v>
      </c>
      <c r="J4940" s="2" t="str">
        <f t="shared" si="155"/>
        <v/>
      </c>
      <c r="K4940" s="2">
        <v>2001</v>
      </c>
      <c r="L4940" s="2" t="s">
        <v>36</v>
      </c>
    </row>
    <row r="4941" spans="1:12" x14ac:dyDescent="0.2">
      <c r="A4941" s="1" t="s">
        <v>177</v>
      </c>
      <c r="B4941" s="2" t="s">
        <v>425</v>
      </c>
      <c r="C4941" s="2" t="s">
        <v>15</v>
      </c>
      <c r="D4941" s="2" t="s">
        <v>2481</v>
      </c>
      <c r="E4941" s="2" t="s">
        <v>2175</v>
      </c>
      <c r="F4941" s="2">
        <v>73.87</v>
      </c>
      <c r="G4941" s="2">
        <v>26.13</v>
      </c>
      <c r="H4941" s="2" t="s">
        <v>19</v>
      </c>
      <c r="I4941" s="2">
        <f t="shared" si="154"/>
        <v>1</v>
      </c>
      <c r="J4941" s="2" t="str">
        <f t="shared" si="155"/>
        <v/>
      </c>
      <c r="K4941" s="2">
        <v>2018</v>
      </c>
      <c r="L4941" s="2" t="s">
        <v>21</v>
      </c>
    </row>
    <row r="4942" spans="1:12" x14ac:dyDescent="0.2">
      <c r="A4942" s="1" t="s">
        <v>242</v>
      </c>
      <c r="B4942" s="2" t="s">
        <v>3618</v>
      </c>
      <c r="C4942" s="2" t="s">
        <v>24</v>
      </c>
      <c r="D4942" s="4">
        <v>95000000</v>
      </c>
      <c r="E4942" s="2" t="s">
        <v>3438</v>
      </c>
      <c r="F4942" s="2">
        <v>73.900000000000006</v>
      </c>
      <c r="G4942" s="2">
        <v>26.1</v>
      </c>
      <c r="H4942" s="2" t="s">
        <v>19</v>
      </c>
      <c r="I4942" s="2">
        <f t="shared" si="154"/>
        <v>1</v>
      </c>
      <c r="J4942" s="2" t="str">
        <f t="shared" si="155"/>
        <v/>
      </c>
      <c r="K4942" s="2">
        <v>2010</v>
      </c>
      <c r="L4942" s="2" t="s">
        <v>21</v>
      </c>
    </row>
    <row r="4943" spans="1:12" x14ac:dyDescent="0.2">
      <c r="A4943" s="1" t="s">
        <v>280</v>
      </c>
      <c r="B4943" s="2" t="s">
        <v>4087</v>
      </c>
      <c r="C4943" s="2" t="s">
        <v>24</v>
      </c>
      <c r="D4943" s="4">
        <v>19000000</v>
      </c>
      <c r="E4943" s="2" t="s">
        <v>3438</v>
      </c>
      <c r="F4943" s="2">
        <v>73.900000000000006</v>
      </c>
      <c r="G4943" s="2">
        <v>26.1</v>
      </c>
      <c r="H4943" s="2" t="s">
        <v>19</v>
      </c>
      <c r="I4943" s="2">
        <f t="shared" si="154"/>
        <v>1</v>
      </c>
      <c r="J4943" s="2" t="str">
        <f t="shared" si="155"/>
        <v/>
      </c>
      <c r="K4943" s="2">
        <v>2012</v>
      </c>
      <c r="L4943" s="2" t="s">
        <v>21</v>
      </c>
    </row>
    <row r="4944" spans="1:12" x14ac:dyDescent="0.2">
      <c r="A4944" s="1" t="s">
        <v>66</v>
      </c>
      <c r="B4944" s="2" t="s">
        <v>1934</v>
      </c>
      <c r="C4944" s="2" t="s">
        <v>15</v>
      </c>
      <c r="D4944" s="2" t="s">
        <v>1935</v>
      </c>
      <c r="E4944" s="2" t="s">
        <v>1811</v>
      </c>
      <c r="F4944" s="2">
        <v>73.900000000000006</v>
      </c>
      <c r="G4944" s="2">
        <v>26.1</v>
      </c>
      <c r="H4944" s="2" t="s">
        <v>19</v>
      </c>
      <c r="I4944" s="2">
        <f t="shared" si="154"/>
        <v>1</v>
      </c>
      <c r="J4944" s="2" t="str">
        <f t="shared" si="155"/>
        <v/>
      </c>
      <c r="K4944" s="2">
        <v>1996</v>
      </c>
      <c r="L4944" s="2" t="s">
        <v>21</v>
      </c>
    </row>
    <row r="4945" spans="1:12" x14ac:dyDescent="0.2">
      <c r="A4945" s="1" t="s">
        <v>66</v>
      </c>
      <c r="B4945" s="2" t="s">
        <v>3805</v>
      </c>
      <c r="C4945" s="2" t="s">
        <v>15</v>
      </c>
      <c r="D4945" s="2" t="s">
        <v>4256</v>
      </c>
      <c r="E4945" s="2" t="s">
        <v>3438</v>
      </c>
      <c r="F4945" s="2">
        <v>73.900000000000006</v>
      </c>
      <c r="G4945" s="2">
        <v>26.1</v>
      </c>
      <c r="H4945" s="2" t="s">
        <v>19</v>
      </c>
      <c r="I4945" s="2">
        <f t="shared" si="154"/>
        <v>1</v>
      </c>
      <c r="J4945" s="2" t="str">
        <f t="shared" si="155"/>
        <v/>
      </c>
      <c r="K4945" s="2">
        <v>2012</v>
      </c>
      <c r="L4945" s="2" t="s">
        <v>49</v>
      </c>
    </row>
    <row r="4946" spans="1:12" x14ac:dyDescent="0.2">
      <c r="A4946" s="1" t="s">
        <v>137</v>
      </c>
      <c r="B4946" s="2" t="s">
        <v>3481</v>
      </c>
      <c r="C4946" s="2" t="s">
        <v>15</v>
      </c>
      <c r="D4946" s="2" t="s">
        <v>3482</v>
      </c>
      <c r="E4946" s="2" t="s">
        <v>3438</v>
      </c>
      <c r="F4946" s="2">
        <v>73.900000000000006</v>
      </c>
      <c r="G4946" s="2">
        <v>26.1</v>
      </c>
      <c r="H4946" s="2" t="s">
        <v>19</v>
      </c>
      <c r="I4946" s="2">
        <f t="shared" si="154"/>
        <v>1</v>
      </c>
      <c r="J4946" s="2" t="str">
        <f t="shared" si="155"/>
        <v/>
      </c>
      <c r="K4946" s="2">
        <v>2020</v>
      </c>
      <c r="L4946" s="2" t="s">
        <v>21</v>
      </c>
    </row>
    <row r="4947" spans="1:12" x14ac:dyDescent="0.2">
      <c r="A4947" s="1" t="s">
        <v>91</v>
      </c>
      <c r="B4947" s="2" t="s">
        <v>3798</v>
      </c>
      <c r="C4947" s="2" t="s">
        <v>24</v>
      </c>
      <c r="D4947" s="4">
        <v>60000000</v>
      </c>
      <c r="E4947" s="2" t="s">
        <v>3438</v>
      </c>
      <c r="F4947" s="2">
        <v>73.900000000000006</v>
      </c>
      <c r="G4947" s="2">
        <v>26.1</v>
      </c>
      <c r="H4947" s="2" t="s">
        <v>19</v>
      </c>
      <c r="I4947" s="2">
        <f t="shared" si="154"/>
        <v>1</v>
      </c>
      <c r="J4947" s="2" t="str">
        <f t="shared" si="155"/>
        <v/>
      </c>
      <c r="K4947" s="2">
        <v>2013</v>
      </c>
      <c r="L4947" s="2" t="s">
        <v>36</v>
      </c>
    </row>
    <row r="4948" spans="1:12" x14ac:dyDescent="0.2">
      <c r="A4948" s="1" t="s">
        <v>91</v>
      </c>
      <c r="B4948" s="2" t="s">
        <v>589</v>
      </c>
      <c r="C4948" s="2" t="s">
        <v>15</v>
      </c>
      <c r="D4948" s="2" t="s">
        <v>5630</v>
      </c>
      <c r="E4948" s="2" t="s">
        <v>4991</v>
      </c>
      <c r="F4948" s="2">
        <v>73.900000000000006</v>
      </c>
      <c r="G4948" s="2">
        <v>26.1</v>
      </c>
      <c r="H4948" s="2" t="s">
        <v>19</v>
      </c>
      <c r="I4948" s="2">
        <f t="shared" si="154"/>
        <v>1</v>
      </c>
      <c r="J4948" s="2" t="str">
        <f t="shared" si="155"/>
        <v/>
      </c>
      <c r="K4948" s="2">
        <v>2000</v>
      </c>
      <c r="L4948" s="2" t="s">
        <v>49</v>
      </c>
    </row>
    <row r="4949" spans="1:12" x14ac:dyDescent="0.2">
      <c r="A4949" s="1" t="s">
        <v>329</v>
      </c>
      <c r="B4949" s="2" t="s">
        <v>5553</v>
      </c>
      <c r="C4949" s="2" t="s">
        <v>15</v>
      </c>
      <c r="D4949" s="2" t="s">
        <v>5554</v>
      </c>
      <c r="E4949" s="2" t="s">
        <v>4991</v>
      </c>
      <c r="F4949" s="2">
        <v>73.900000000000006</v>
      </c>
      <c r="G4949" s="2">
        <v>26.1</v>
      </c>
      <c r="H4949" s="2" t="s">
        <v>19</v>
      </c>
      <c r="I4949" s="2">
        <f t="shared" si="154"/>
        <v>1</v>
      </c>
      <c r="J4949" s="2" t="str">
        <f t="shared" si="155"/>
        <v/>
      </c>
      <c r="K4949" s="2">
        <v>2002</v>
      </c>
      <c r="L4949" s="2" t="s">
        <v>21</v>
      </c>
    </row>
    <row r="4950" spans="1:12" x14ac:dyDescent="0.2">
      <c r="A4950" s="1" t="s">
        <v>83</v>
      </c>
      <c r="B4950" s="2" t="s">
        <v>84</v>
      </c>
      <c r="C4950" s="2" t="s">
        <v>24</v>
      </c>
      <c r="D4950" s="4">
        <v>310000000</v>
      </c>
      <c r="E4950" s="2" t="s">
        <v>3304</v>
      </c>
      <c r="F4950" s="2">
        <v>73.91</v>
      </c>
      <c r="G4950" s="2">
        <v>26.09</v>
      </c>
      <c r="H4950" s="2" t="s">
        <v>19</v>
      </c>
      <c r="I4950" s="2">
        <f t="shared" si="154"/>
        <v>1</v>
      </c>
      <c r="J4950" s="2" t="str">
        <f t="shared" si="155"/>
        <v/>
      </c>
      <c r="K4950" s="2">
        <v>2015</v>
      </c>
      <c r="L4950" s="2" t="s">
        <v>36</v>
      </c>
    </row>
    <row r="4951" spans="1:12" x14ac:dyDescent="0.2">
      <c r="A4951" s="1" t="s">
        <v>66</v>
      </c>
      <c r="B4951" s="2" t="s">
        <v>3495</v>
      </c>
      <c r="C4951" s="2" t="s">
        <v>15</v>
      </c>
      <c r="D4951" s="2" t="s">
        <v>3735</v>
      </c>
      <c r="E4951" s="2" t="s">
        <v>3438</v>
      </c>
      <c r="F4951" s="2">
        <v>73.989999999999995</v>
      </c>
      <c r="G4951" s="2">
        <v>26.01</v>
      </c>
      <c r="H4951" s="2" t="s">
        <v>19</v>
      </c>
      <c r="I4951" s="2">
        <f t="shared" si="154"/>
        <v>1</v>
      </c>
      <c r="J4951" s="2" t="str">
        <f t="shared" si="155"/>
        <v/>
      </c>
      <c r="K4951" s="2">
        <v>2018</v>
      </c>
      <c r="L4951" s="2" t="s">
        <v>21</v>
      </c>
    </row>
    <row r="4952" spans="1:12" x14ac:dyDescent="0.2">
      <c r="A4952" s="1" t="s">
        <v>242</v>
      </c>
      <c r="B4952" s="2" t="s">
        <v>4803</v>
      </c>
      <c r="C4952" s="2" t="s">
        <v>24</v>
      </c>
      <c r="D4952" s="4">
        <v>3500000</v>
      </c>
      <c r="E4952" s="2" t="s">
        <v>3438</v>
      </c>
      <c r="F4952" s="2">
        <v>74</v>
      </c>
      <c r="G4952" s="2">
        <v>26</v>
      </c>
      <c r="H4952" s="2" t="s">
        <v>19</v>
      </c>
      <c r="I4952" s="2">
        <f t="shared" si="154"/>
        <v>1</v>
      </c>
      <c r="J4952" s="2" t="str">
        <f t="shared" si="155"/>
        <v/>
      </c>
      <c r="K4952" s="2">
        <v>1988</v>
      </c>
      <c r="L4952" s="2" t="s">
        <v>21</v>
      </c>
    </row>
    <row r="4953" spans="1:12" x14ac:dyDescent="0.2">
      <c r="A4953" s="1" t="s">
        <v>205</v>
      </c>
      <c r="B4953" s="2" t="s">
        <v>450</v>
      </c>
      <c r="C4953" s="2" t="s">
        <v>15</v>
      </c>
      <c r="D4953" s="2" t="s">
        <v>932</v>
      </c>
      <c r="E4953" s="2" t="s">
        <v>395</v>
      </c>
      <c r="F4953" s="2">
        <v>74</v>
      </c>
      <c r="G4953" s="2">
        <v>26</v>
      </c>
      <c r="H4953" s="2" t="s">
        <v>19</v>
      </c>
      <c r="I4953" s="2">
        <f t="shared" si="154"/>
        <v>1</v>
      </c>
      <c r="J4953" s="2" t="str">
        <f t="shared" si="155"/>
        <v/>
      </c>
      <c r="K4953" s="2">
        <v>2008</v>
      </c>
      <c r="L4953" s="2" t="s">
        <v>49</v>
      </c>
    </row>
    <row r="4954" spans="1:12" x14ac:dyDescent="0.2">
      <c r="A4954" s="1" t="s">
        <v>13</v>
      </c>
      <c r="B4954" s="2" t="s">
        <v>3966</v>
      </c>
      <c r="C4954" s="2" t="s">
        <v>24</v>
      </c>
      <c r="D4954" s="4">
        <v>220000000</v>
      </c>
      <c r="E4954" s="2" t="s">
        <v>3438</v>
      </c>
      <c r="F4954" s="2">
        <v>74</v>
      </c>
      <c r="G4954" s="2">
        <v>26</v>
      </c>
      <c r="H4954" s="2" t="s">
        <v>19</v>
      </c>
      <c r="I4954" s="2">
        <f t="shared" si="154"/>
        <v>1</v>
      </c>
      <c r="J4954" s="2" t="str">
        <f t="shared" si="155"/>
        <v/>
      </c>
      <c r="K4954" s="2">
        <v>2012</v>
      </c>
      <c r="L4954" s="2" t="s">
        <v>21</v>
      </c>
    </row>
    <row r="4955" spans="1:12" x14ac:dyDescent="0.2">
      <c r="A4955" s="1" t="s">
        <v>13</v>
      </c>
      <c r="B4955" s="2" t="s">
        <v>3936</v>
      </c>
      <c r="C4955" s="2" t="s">
        <v>24</v>
      </c>
      <c r="D4955" s="4">
        <v>52000000</v>
      </c>
      <c r="E4955" s="2" t="s">
        <v>3438</v>
      </c>
      <c r="F4955" s="2">
        <v>74</v>
      </c>
      <c r="G4955" s="2">
        <v>26</v>
      </c>
      <c r="H4955" s="2" t="s">
        <v>19</v>
      </c>
      <c r="I4955" s="2">
        <f t="shared" si="154"/>
        <v>1</v>
      </c>
      <c r="J4955" s="2" t="str">
        <f t="shared" si="155"/>
        <v/>
      </c>
      <c r="K4955" s="2">
        <v>2010</v>
      </c>
      <c r="L4955" s="2" t="s">
        <v>21</v>
      </c>
    </row>
    <row r="4956" spans="1:12" x14ac:dyDescent="0.2">
      <c r="A4956" s="1" t="s">
        <v>374</v>
      </c>
      <c r="B4956" s="2" t="s">
        <v>374</v>
      </c>
      <c r="C4956" s="2" t="s">
        <v>15</v>
      </c>
      <c r="D4956" s="2" t="s">
        <v>3266</v>
      </c>
      <c r="E4956" s="2" t="s">
        <v>2175</v>
      </c>
      <c r="F4956" s="2">
        <v>74</v>
      </c>
      <c r="G4956" s="2">
        <v>26</v>
      </c>
      <c r="H4956" s="2" t="s">
        <v>19</v>
      </c>
      <c r="I4956" s="2">
        <f t="shared" si="154"/>
        <v>1</v>
      </c>
      <c r="J4956" s="2" t="str">
        <f t="shared" si="155"/>
        <v/>
      </c>
      <c r="K4956" s="2">
        <v>1988</v>
      </c>
      <c r="L4956" s="2" t="s">
        <v>21</v>
      </c>
    </row>
    <row r="4957" spans="1:12" x14ac:dyDescent="0.2">
      <c r="A4957" s="1" t="s">
        <v>374</v>
      </c>
      <c r="B4957" s="2" t="s">
        <v>4004</v>
      </c>
      <c r="C4957" s="2" t="s">
        <v>24</v>
      </c>
      <c r="D4957" s="4">
        <v>6800000</v>
      </c>
      <c r="E4957" s="2" t="s">
        <v>3438</v>
      </c>
      <c r="F4957" s="2">
        <v>74</v>
      </c>
      <c r="G4957" s="2">
        <v>26</v>
      </c>
      <c r="H4957" s="2" t="s">
        <v>19</v>
      </c>
      <c r="I4957" s="2">
        <f t="shared" si="154"/>
        <v>1</v>
      </c>
      <c r="J4957" s="2" t="str">
        <f t="shared" si="155"/>
        <v/>
      </c>
      <c r="K4957" s="2">
        <v>2016</v>
      </c>
      <c r="L4957" s="2" t="s">
        <v>21</v>
      </c>
    </row>
    <row r="4958" spans="1:12" x14ac:dyDescent="0.2">
      <c r="A4958" s="1" t="s">
        <v>22</v>
      </c>
      <c r="B4958" s="2" t="s">
        <v>3477</v>
      </c>
      <c r="C4958" s="2" t="s">
        <v>15</v>
      </c>
      <c r="D4958" s="2" t="s">
        <v>4446</v>
      </c>
      <c r="E4958" s="2" t="s">
        <v>3438</v>
      </c>
      <c r="F4958" s="2">
        <v>74.099999999999994</v>
      </c>
      <c r="G4958" s="2">
        <v>26</v>
      </c>
      <c r="H4958" s="2" t="s">
        <v>19</v>
      </c>
      <c r="I4958" s="2">
        <f t="shared" si="154"/>
        <v>1</v>
      </c>
      <c r="J4958" s="2" t="str">
        <f t="shared" si="155"/>
        <v/>
      </c>
      <c r="K4958" s="2">
        <v>2008</v>
      </c>
      <c r="L4958" s="2" t="s">
        <v>49</v>
      </c>
    </row>
    <row r="4959" spans="1:12" x14ac:dyDescent="0.2">
      <c r="A4959" s="1" t="s">
        <v>296</v>
      </c>
      <c r="B4959" s="2" t="s">
        <v>390</v>
      </c>
      <c r="C4959" s="2" t="s">
        <v>15</v>
      </c>
      <c r="D4959" s="2" t="s">
        <v>1376</v>
      </c>
      <c r="E4959" s="2" t="s">
        <v>395</v>
      </c>
      <c r="F4959" s="2">
        <v>74</v>
      </c>
      <c r="G4959" s="2">
        <v>26</v>
      </c>
      <c r="H4959" s="2" t="s">
        <v>19</v>
      </c>
      <c r="I4959" s="2">
        <f t="shared" si="154"/>
        <v>1</v>
      </c>
      <c r="J4959" s="2" t="str">
        <f t="shared" si="155"/>
        <v/>
      </c>
      <c r="K4959" s="2">
        <v>1996</v>
      </c>
      <c r="L4959" s="2" t="s">
        <v>21</v>
      </c>
    </row>
    <row r="4960" spans="1:12" x14ac:dyDescent="0.2">
      <c r="A4960" s="1" t="s">
        <v>363</v>
      </c>
      <c r="B4960" s="2" t="s">
        <v>433</v>
      </c>
      <c r="C4960" s="2" t="s">
        <v>15</v>
      </c>
      <c r="D4960" s="2" t="s">
        <v>434</v>
      </c>
      <c r="E4960" s="2" t="s">
        <v>2175</v>
      </c>
      <c r="F4960" s="2">
        <v>74</v>
      </c>
      <c r="G4960" s="2">
        <v>26</v>
      </c>
      <c r="H4960" s="2" t="s">
        <v>19</v>
      </c>
      <c r="I4960" s="2">
        <f t="shared" si="154"/>
        <v>1</v>
      </c>
      <c r="J4960" s="2" t="str">
        <f t="shared" si="155"/>
        <v/>
      </c>
      <c r="K4960" s="2">
        <v>2016</v>
      </c>
      <c r="L4960" s="2" t="s">
        <v>21</v>
      </c>
    </row>
    <row r="4961" spans="1:12" x14ac:dyDescent="0.2">
      <c r="A4961" s="1" t="s">
        <v>79</v>
      </c>
      <c r="B4961" s="2" t="s">
        <v>1568</v>
      </c>
      <c r="C4961" s="2" t="s">
        <v>15</v>
      </c>
      <c r="D4961" s="2" t="s">
        <v>1575</v>
      </c>
      <c r="E4961" s="2" t="s">
        <v>1474</v>
      </c>
      <c r="F4961" s="2">
        <v>74</v>
      </c>
      <c r="G4961" s="2">
        <v>26</v>
      </c>
      <c r="H4961" s="2" t="s">
        <v>19</v>
      </c>
      <c r="I4961" s="2">
        <f t="shared" si="154"/>
        <v>1</v>
      </c>
      <c r="J4961" s="2" t="str">
        <f t="shared" si="155"/>
        <v/>
      </c>
      <c r="K4961" s="2">
        <v>1998</v>
      </c>
      <c r="L4961" s="2" t="s">
        <v>49</v>
      </c>
    </row>
    <row r="4962" spans="1:12" x14ac:dyDescent="0.2">
      <c r="A4962" s="1" t="s">
        <v>83</v>
      </c>
      <c r="B4962" s="2" t="s">
        <v>84</v>
      </c>
      <c r="C4962" s="2" t="s">
        <v>3300</v>
      </c>
      <c r="D4962" s="2" t="s">
        <v>3301</v>
      </c>
      <c r="E4962" s="2" t="s">
        <v>2175</v>
      </c>
      <c r="F4962" s="2">
        <v>74</v>
      </c>
      <c r="G4962" s="2">
        <v>26</v>
      </c>
      <c r="H4962" s="2" t="s">
        <v>19</v>
      </c>
      <c r="I4962" s="2">
        <f t="shared" si="154"/>
        <v>1</v>
      </c>
      <c r="J4962" s="2" t="str">
        <f t="shared" si="155"/>
        <v/>
      </c>
      <c r="K4962" s="2">
        <v>1986</v>
      </c>
      <c r="L4962" s="2" t="s">
        <v>21</v>
      </c>
    </row>
    <row r="4963" spans="1:12" x14ac:dyDescent="0.2">
      <c r="A4963" s="1" t="s">
        <v>269</v>
      </c>
      <c r="B4963" s="2" t="s">
        <v>3456</v>
      </c>
      <c r="C4963" s="2" t="s">
        <v>24</v>
      </c>
      <c r="D4963" s="4">
        <v>26000000</v>
      </c>
      <c r="E4963" s="2" t="s">
        <v>3438</v>
      </c>
      <c r="F4963" s="2">
        <v>74</v>
      </c>
      <c r="G4963" s="2">
        <v>26</v>
      </c>
      <c r="H4963" s="2" t="s">
        <v>19</v>
      </c>
      <c r="I4963" s="2">
        <f t="shared" si="154"/>
        <v>1</v>
      </c>
      <c r="J4963" s="2" t="str">
        <f t="shared" si="155"/>
        <v/>
      </c>
      <c r="K4963" s="2">
        <v>1996</v>
      </c>
      <c r="L4963" s="2" t="s">
        <v>21</v>
      </c>
    </row>
    <row r="4964" spans="1:12" x14ac:dyDescent="0.2">
      <c r="A4964" s="1" t="s">
        <v>52</v>
      </c>
      <c r="B4964" s="2" t="s">
        <v>3595</v>
      </c>
      <c r="C4964" s="2" t="s">
        <v>24</v>
      </c>
      <c r="D4964" s="4">
        <v>150000000</v>
      </c>
      <c r="E4964" s="2" t="s">
        <v>3438</v>
      </c>
      <c r="F4964" s="2">
        <v>74</v>
      </c>
      <c r="G4964" s="2">
        <v>26</v>
      </c>
      <c r="H4964" s="2" t="s">
        <v>19</v>
      </c>
      <c r="I4964" s="2">
        <f t="shared" si="154"/>
        <v>1</v>
      </c>
      <c r="J4964" s="2" t="str">
        <f t="shared" si="155"/>
        <v/>
      </c>
      <c r="K4964" s="2">
        <v>2010</v>
      </c>
      <c r="L4964" s="2" t="s">
        <v>49</v>
      </c>
    </row>
    <row r="4965" spans="1:12" x14ac:dyDescent="0.2">
      <c r="A4965" s="1" t="s">
        <v>32</v>
      </c>
      <c r="B4965" s="2" t="s">
        <v>3628</v>
      </c>
      <c r="C4965" s="2" t="s">
        <v>15</v>
      </c>
      <c r="D4965" s="2" t="s">
        <v>3629</v>
      </c>
      <c r="E4965" s="2" t="s">
        <v>3438</v>
      </c>
      <c r="F4965" s="2">
        <v>74</v>
      </c>
      <c r="G4965" s="2">
        <v>26</v>
      </c>
      <c r="H4965" s="2" t="s">
        <v>19</v>
      </c>
      <c r="I4965" s="2">
        <f t="shared" si="154"/>
        <v>1</v>
      </c>
      <c r="J4965" s="2" t="str">
        <f t="shared" si="155"/>
        <v/>
      </c>
      <c r="K4965" s="2">
        <v>2020</v>
      </c>
      <c r="L4965" s="2" t="s">
        <v>49</v>
      </c>
    </row>
    <row r="4966" spans="1:12" x14ac:dyDescent="0.2">
      <c r="A4966" s="1" t="s">
        <v>32</v>
      </c>
      <c r="B4966" s="2" t="s">
        <v>1583</v>
      </c>
      <c r="C4966" s="2" t="s">
        <v>24</v>
      </c>
      <c r="D4966" s="4">
        <v>18500000</v>
      </c>
      <c r="E4966" s="2" t="s">
        <v>3438</v>
      </c>
      <c r="F4966" s="2">
        <v>74</v>
      </c>
      <c r="G4966" s="2">
        <v>26</v>
      </c>
      <c r="H4966" s="2" t="s">
        <v>19</v>
      </c>
      <c r="I4966" s="2">
        <f t="shared" si="154"/>
        <v>1</v>
      </c>
      <c r="J4966" s="2" t="str">
        <f t="shared" si="155"/>
        <v/>
      </c>
      <c r="K4966" s="2">
        <v>2000</v>
      </c>
      <c r="L4966" s="2" t="s">
        <v>21</v>
      </c>
    </row>
    <row r="4967" spans="1:12" x14ac:dyDescent="0.2">
      <c r="A4967" s="1" t="s">
        <v>108</v>
      </c>
      <c r="B4967" s="2" t="s">
        <v>5057</v>
      </c>
      <c r="C4967" s="2" t="s">
        <v>15</v>
      </c>
      <c r="D4967" s="2" t="s">
        <v>5058</v>
      </c>
      <c r="E4967" s="2" t="s">
        <v>4991</v>
      </c>
      <c r="F4967" s="2">
        <v>74</v>
      </c>
      <c r="G4967" s="2">
        <v>26</v>
      </c>
      <c r="H4967" s="2" t="s">
        <v>19</v>
      </c>
      <c r="I4967" s="2">
        <f t="shared" si="154"/>
        <v>1</v>
      </c>
      <c r="J4967" s="2" t="str">
        <f t="shared" si="155"/>
        <v/>
      </c>
      <c r="K4967" s="2">
        <v>2020</v>
      </c>
      <c r="L4967" s="2" t="s">
        <v>21</v>
      </c>
    </row>
    <row r="4968" spans="1:12" x14ac:dyDescent="0.2">
      <c r="A4968" s="1" t="s">
        <v>108</v>
      </c>
      <c r="B4968" s="2" t="s">
        <v>5519</v>
      </c>
      <c r="C4968" s="2" t="s">
        <v>15</v>
      </c>
      <c r="D4968" s="2" t="s">
        <v>5520</v>
      </c>
      <c r="E4968" s="2" t="s">
        <v>4991</v>
      </c>
      <c r="F4968" s="2">
        <v>74</v>
      </c>
      <c r="G4968" s="2">
        <v>26</v>
      </c>
      <c r="H4968" s="2" t="s">
        <v>19</v>
      </c>
      <c r="I4968" s="2">
        <f t="shared" si="154"/>
        <v>1</v>
      </c>
      <c r="J4968" s="2" t="str">
        <f t="shared" si="155"/>
        <v/>
      </c>
      <c r="K4968" s="2">
        <v>2003</v>
      </c>
      <c r="L4968" s="2" t="s">
        <v>36</v>
      </c>
    </row>
    <row r="4969" spans="1:12" x14ac:dyDescent="0.2">
      <c r="A4969" s="1" t="s">
        <v>205</v>
      </c>
      <c r="B4969" s="2" t="s">
        <v>4834</v>
      </c>
      <c r="C4969" s="2" t="s">
        <v>15</v>
      </c>
      <c r="D4969" s="2" t="s">
        <v>4835</v>
      </c>
      <c r="E4969" s="2" t="s">
        <v>4810</v>
      </c>
      <c r="F4969" s="2">
        <v>74.010000000000005</v>
      </c>
      <c r="G4969" s="2">
        <v>25.99</v>
      </c>
      <c r="H4969" s="2" t="s">
        <v>19</v>
      </c>
      <c r="I4969" s="2">
        <f t="shared" si="154"/>
        <v>1</v>
      </c>
      <c r="J4969" s="2" t="str">
        <f t="shared" si="155"/>
        <v/>
      </c>
      <c r="K4969" s="2">
        <v>2011</v>
      </c>
      <c r="L4969" s="2" t="s">
        <v>36</v>
      </c>
    </row>
    <row r="4970" spans="1:12" x14ac:dyDescent="0.2">
      <c r="A4970" s="1" t="s">
        <v>374</v>
      </c>
      <c r="B4970" s="2" t="s">
        <v>911</v>
      </c>
      <c r="C4970" s="2" t="s">
        <v>15</v>
      </c>
      <c r="D4970" s="2" t="s">
        <v>516</v>
      </c>
      <c r="E4970" s="2" t="s">
        <v>2175</v>
      </c>
      <c r="F4970" s="2">
        <v>74.010000000000005</v>
      </c>
      <c r="G4970" s="2">
        <v>25.99</v>
      </c>
      <c r="H4970" s="2" t="s">
        <v>19</v>
      </c>
      <c r="I4970" s="2">
        <f t="shared" si="154"/>
        <v>1</v>
      </c>
      <c r="J4970" s="2" t="str">
        <f t="shared" si="155"/>
        <v/>
      </c>
      <c r="K4970" s="2">
        <v>2018</v>
      </c>
      <c r="L4970" s="2" t="s">
        <v>21</v>
      </c>
    </row>
    <row r="4971" spans="1:12" x14ac:dyDescent="0.2">
      <c r="A4971" s="1" t="s">
        <v>79</v>
      </c>
      <c r="B4971" s="2" t="s">
        <v>195</v>
      </c>
      <c r="C4971" s="2" t="s">
        <v>15</v>
      </c>
      <c r="D4971" s="2" t="s">
        <v>196</v>
      </c>
      <c r="E4971" s="2" t="s">
        <v>144</v>
      </c>
      <c r="F4971" s="2">
        <v>74.03</v>
      </c>
      <c r="G4971" s="2">
        <v>25.97</v>
      </c>
      <c r="H4971" s="2" t="s">
        <v>19</v>
      </c>
      <c r="I4971" s="2">
        <f t="shared" si="154"/>
        <v>1</v>
      </c>
      <c r="J4971" s="2" t="str">
        <f t="shared" si="155"/>
        <v/>
      </c>
      <c r="K4971" s="2">
        <v>2017</v>
      </c>
      <c r="L4971" s="2" t="s">
        <v>36</v>
      </c>
    </row>
    <row r="4972" spans="1:12" x14ac:dyDescent="0.2">
      <c r="A4972" s="1" t="s">
        <v>52</v>
      </c>
      <c r="B4972" s="2" t="s">
        <v>3690</v>
      </c>
      <c r="C4972" s="2" t="s">
        <v>15</v>
      </c>
      <c r="D4972" s="2" t="s">
        <v>4129</v>
      </c>
      <c r="E4972" s="2" t="s">
        <v>3438</v>
      </c>
      <c r="F4972" s="2">
        <v>74.03</v>
      </c>
      <c r="G4972" s="2">
        <v>25.97</v>
      </c>
      <c r="H4972" s="2" t="s">
        <v>19</v>
      </c>
      <c r="I4972" s="2">
        <f t="shared" si="154"/>
        <v>1</v>
      </c>
      <c r="J4972" s="2" t="str">
        <f t="shared" si="155"/>
        <v/>
      </c>
      <c r="K4972" s="2">
        <v>2014</v>
      </c>
      <c r="L4972" s="2" t="s">
        <v>49</v>
      </c>
    </row>
    <row r="4973" spans="1:12" x14ac:dyDescent="0.2">
      <c r="A4973" s="1" t="s">
        <v>535</v>
      </c>
      <c r="B4973" s="2" t="s">
        <v>1732</v>
      </c>
      <c r="C4973" s="2" t="s">
        <v>15</v>
      </c>
      <c r="D4973" s="2" t="s">
        <v>2516</v>
      </c>
      <c r="E4973" s="2" t="s">
        <v>2175</v>
      </c>
      <c r="F4973" s="2">
        <v>74.069999999999993</v>
      </c>
      <c r="G4973" s="2">
        <v>25.93</v>
      </c>
      <c r="H4973" s="2" t="s">
        <v>19</v>
      </c>
      <c r="I4973" s="2">
        <f t="shared" si="154"/>
        <v>1</v>
      </c>
      <c r="J4973" s="2" t="str">
        <f t="shared" si="155"/>
        <v/>
      </c>
      <c r="K4973" s="2">
        <v>2018</v>
      </c>
      <c r="L4973" s="2" t="s">
        <v>21</v>
      </c>
    </row>
    <row r="4974" spans="1:12" x14ac:dyDescent="0.2">
      <c r="A4974" s="1" t="s">
        <v>66</v>
      </c>
      <c r="B4974" s="2" t="s">
        <v>1462</v>
      </c>
      <c r="C4974" s="2" t="s">
        <v>15</v>
      </c>
      <c r="D4974" s="2" t="s">
        <v>5137</v>
      </c>
      <c r="E4974" s="2" t="s">
        <v>4991</v>
      </c>
      <c r="F4974" s="2">
        <v>74.09</v>
      </c>
      <c r="G4974" s="2">
        <v>25.91</v>
      </c>
      <c r="H4974" s="2" t="s">
        <v>19</v>
      </c>
      <c r="I4974" s="2">
        <f t="shared" si="154"/>
        <v>1</v>
      </c>
      <c r="J4974" s="2" t="str">
        <f t="shared" si="155"/>
        <v/>
      </c>
      <c r="K4974" s="2">
        <v>2018</v>
      </c>
      <c r="L4974" s="2" t="s">
        <v>21</v>
      </c>
    </row>
    <row r="4975" spans="1:12" x14ac:dyDescent="0.2">
      <c r="A4975" s="1" t="s">
        <v>205</v>
      </c>
      <c r="B4975" s="2" t="s">
        <v>235</v>
      </c>
      <c r="C4975" s="2" t="s">
        <v>15</v>
      </c>
      <c r="D4975" s="2" t="s">
        <v>1851</v>
      </c>
      <c r="E4975" s="2" t="s">
        <v>1811</v>
      </c>
      <c r="F4975" s="2">
        <v>74.099999999999994</v>
      </c>
      <c r="G4975" s="2">
        <v>25.9</v>
      </c>
      <c r="H4975" s="2" t="s">
        <v>19</v>
      </c>
      <c r="I4975" s="2">
        <f t="shared" si="154"/>
        <v>1</v>
      </c>
      <c r="J4975" s="2" t="str">
        <f t="shared" si="155"/>
        <v/>
      </c>
      <c r="K4975" s="2">
        <v>2008</v>
      </c>
      <c r="L4975" s="2" t="s">
        <v>49</v>
      </c>
    </row>
    <row r="4976" spans="1:12" x14ac:dyDescent="0.2">
      <c r="A4976" s="1" t="s">
        <v>205</v>
      </c>
      <c r="B4976" s="2" t="s">
        <v>3677</v>
      </c>
      <c r="C4976" s="2" t="s">
        <v>24</v>
      </c>
      <c r="D4976" s="4">
        <v>85000000</v>
      </c>
      <c r="E4976" s="2" t="s">
        <v>3438</v>
      </c>
      <c r="F4976" s="2">
        <v>74.099999999999994</v>
      </c>
      <c r="G4976" s="2">
        <v>25.9</v>
      </c>
      <c r="H4976" s="2" t="s">
        <v>19</v>
      </c>
      <c r="I4976" s="2">
        <f t="shared" si="154"/>
        <v>1</v>
      </c>
      <c r="J4976" s="2" t="str">
        <f t="shared" si="155"/>
        <v/>
      </c>
      <c r="K4976" s="2">
        <v>2006</v>
      </c>
      <c r="L4976" s="2" t="s">
        <v>21</v>
      </c>
    </row>
    <row r="4977" spans="1:12" x14ac:dyDescent="0.2">
      <c r="A4977" s="1" t="s">
        <v>177</v>
      </c>
      <c r="B4977" s="2" t="s">
        <v>4750</v>
      </c>
      <c r="C4977" s="2" t="s">
        <v>24</v>
      </c>
      <c r="D4977" s="4">
        <v>450000</v>
      </c>
      <c r="E4977" s="2" t="s">
        <v>3438</v>
      </c>
      <c r="F4977" s="2">
        <v>74.099999999999994</v>
      </c>
      <c r="G4977" s="2">
        <v>25.9</v>
      </c>
      <c r="H4977" s="2" t="s">
        <v>19</v>
      </c>
      <c r="I4977" s="2">
        <f t="shared" si="154"/>
        <v>1</v>
      </c>
      <c r="J4977" s="2" t="str">
        <f t="shared" si="155"/>
        <v/>
      </c>
      <c r="K4977" s="2">
        <v>2000</v>
      </c>
      <c r="L4977" s="2" t="s">
        <v>21</v>
      </c>
    </row>
    <row r="4978" spans="1:12" x14ac:dyDescent="0.2">
      <c r="A4978" s="1" t="s">
        <v>60</v>
      </c>
      <c r="B4978" s="2" t="s">
        <v>4030</v>
      </c>
      <c r="C4978" s="2" t="s">
        <v>24</v>
      </c>
      <c r="D4978" s="4">
        <v>24800000</v>
      </c>
      <c r="E4978" s="2" t="s">
        <v>3438</v>
      </c>
      <c r="F4978" s="2">
        <v>74.099999999999994</v>
      </c>
      <c r="G4978" s="2">
        <v>25.9</v>
      </c>
      <c r="H4978" s="2" t="s">
        <v>19</v>
      </c>
      <c r="I4978" s="2">
        <f t="shared" si="154"/>
        <v>1</v>
      </c>
      <c r="J4978" s="2" t="str">
        <f t="shared" si="155"/>
        <v/>
      </c>
      <c r="K4978" s="2">
        <v>2010</v>
      </c>
      <c r="L4978" s="2" t="s">
        <v>21</v>
      </c>
    </row>
    <row r="4979" spans="1:12" x14ac:dyDescent="0.2">
      <c r="A4979" s="1" t="s">
        <v>13</v>
      </c>
      <c r="B4979" s="2" t="s">
        <v>3742</v>
      </c>
      <c r="C4979" s="2" t="s">
        <v>24</v>
      </c>
      <c r="D4979" s="2">
        <v>190000000</v>
      </c>
      <c r="E4979" s="2" t="s">
        <v>3438</v>
      </c>
      <c r="F4979" s="2">
        <v>74.099999999999994</v>
      </c>
      <c r="G4979" s="2">
        <v>25.9</v>
      </c>
      <c r="H4979" s="2" t="s">
        <v>19</v>
      </c>
      <c r="I4979" s="2">
        <f t="shared" si="154"/>
        <v>1</v>
      </c>
      <c r="J4979" s="2" t="str">
        <f t="shared" si="155"/>
        <v/>
      </c>
      <c r="K4979" s="2">
        <v>2018</v>
      </c>
      <c r="L4979" s="2" t="s">
        <v>21</v>
      </c>
    </row>
    <row r="4980" spans="1:12" x14ac:dyDescent="0.2">
      <c r="A4980" s="1" t="s">
        <v>13</v>
      </c>
      <c r="B4980" s="2" t="s">
        <v>3949</v>
      </c>
      <c r="C4980" s="2" t="s">
        <v>24</v>
      </c>
      <c r="D4980" s="4">
        <v>100000000</v>
      </c>
      <c r="E4980" s="2" t="s">
        <v>3438</v>
      </c>
      <c r="F4980" s="2">
        <v>74.099999999999994</v>
      </c>
      <c r="G4980" s="2">
        <v>25.9</v>
      </c>
      <c r="H4980" s="2" t="s">
        <v>19</v>
      </c>
      <c r="I4980" s="2">
        <f t="shared" si="154"/>
        <v>1</v>
      </c>
      <c r="J4980" s="2" t="str">
        <f t="shared" si="155"/>
        <v/>
      </c>
      <c r="K4980" s="2">
        <v>2006</v>
      </c>
      <c r="L4980" s="2" t="s">
        <v>21</v>
      </c>
    </row>
    <row r="4981" spans="1:12" x14ac:dyDescent="0.2">
      <c r="A4981" s="1" t="s">
        <v>66</v>
      </c>
      <c r="B4981" s="2" t="s">
        <v>1022</v>
      </c>
      <c r="C4981" s="2" t="s">
        <v>15</v>
      </c>
      <c r="D4981" s="2" t="s">
        <v>5333</v>
      </c>
      <c r="E4981" s="2" t="s">
        <v>4991</v>
      </c>
      <c r="F4981" s="2">
        <v>74.099999999999994</v>
      </c>
      <c r="G4981" s="2">
        <v>25.9</v>
      </c>
      <c r="H4981" s="2" t="s">
        <v>19</v>
      </c>
      <c r="I4981" s="2">
        <f t="shared" si="154"/>
        <v>1</v>
      </c>
      <c r="J4981" s="2" t="str">
        <f t="shared" si="155"/>
        <v/>
      </c>
      <c r="K4981" s="2">
        <v>2011</v>
      </c>
      <c r="L4981" s="2" t="s">
        <v>36</v>
      </c>
    </row>
    <row r="4982" spans="1:12" x14ac:dyDescent="0.2">
      <c r="A4982" s="1" t="s">
        <v>66</v>
      </c>
      <c r="B4982" s="2" t="s">
        <v>922</v>
      </c>
      <c r="C4982" s="2" t="s">
        <v>15</v>
      </c>
      <c r="D4982" s="2" t="s">
        <v>5355</v>
      </c>
      <c r="E4982" s="2" t="s">
        <v>4991</v>
      </c>
      <c r="F4982" s="2">
        <v>74.099999999999994</v>
      </c>
      <c r="G4982" s="2">
        <v>25.9</v>
      </c>
      <c r="H4982" s="2" t="s">
        <v>19</v>
      </c>
      <c r="I4982" s="2">
        <f t="shared" si="154"/>
        <v>1</v>
      </c>
      <c r="J4982" s="2" t="str">
        <f t="shared" si="155"/>
        <v/>
      </c>
      <c r="K4982" s="2">
        <v>2010</v>
      </c>
      <c r="L4982" s="2" t="s">
        <v>21</v>
      </c>
    </row>
    <row r="4983" spans="1:12" x14ac:dyDescent="0.2">
      <c r="A4983" s="1" t="s">
        <v>137</v>
      </c>
      <c r="B4983" s="2" t="s">
        <v>5585</v>
      </c>
      <c r="C4983" s="2" t="s">
        <v>24</v>
      </c>
      <c r="D4983" s="4">
        <v>22500000</v>
      </c>
      <c r="E4983" s="2" t="s">
        <v>4991</v>
      </c>
      <c r="F4983" s="2">
        <v>74.099999999999994</v>
      </c>
      <c r="G4983" s="2">
        <v>25.9</v>
      </c>
      <c r="H4983" s="2" t="s">
        <v>19</v>
      </c>
      <c r="I4983" s="2">
        <f t="shared" si="154"/>
        <v>1</v>
      </c>
      <c r="J4983" s="2" t="str">
        <f t="shared" si="155"/>
        <v/>
      </c>
      <c r="K4983" s="2">
        <v>2001</v>
      </c>
      <c r="L4983" s="2" t="s">
        <v>36</v>
      </c>
    </row>
    <row r="4984" spans="1:12" x14ac:dyDescent="0.2">
      <c r="A4984" s="1" t="s">
        <v>363</v>
      </c>
      <c r="B4984" s="2" t="s">
        <v>712</v>
      </c>
      <c r="C4984" s="2" t="s">
        <v>15</v>
      </c>
      <c r="D4984" s="2" t="s">
        <v>2500</v>
      </c>
      <c r="E4984" s="2" t="s">
        <v>2175</v>
      </c>
      <c r="F4984" s="2">
        <v>74.099999999999994</v>
      </c>
      <c r="G4984" s="2">
        <v>25.9</v>
      </c>
      <c r="H4984" s="2" t="s">
        <v>19</v>
      </c>
      <c r="I4984" s="2">
        <f t="shared" si="154"/>
        <v>1</v>
      </c>
      <c r="J4984" s="2" t="str">
        <f t="shared" si="155"/>
        <v/>
      </c>
      <c r="K4984" s="2">
        <v>2018</v>
      </c>
      <c r="L4984" s="2" t="s">
        <v>21</v>
      </c>
    </row>
    <row r="4985" spans="1:12" x14ac:dyDescent="0.2">
      <c r="A4985" s="1" t="s">
        <v>52</v>
      </c>
      <c r="B4985" s="2" t="s">
        <v>3810</v>
      </c>
      <c r="C4985" s="2" t="s">
        <v>15</v>
      </c>
      <c r="D4985" s="2" t="s">
        <v>4639</v>
      </c>
      <c r="E4985" s="2" t="s">
        <v>3438</v>
      </c>
      <c r="F4985" s="2">
        <v>74.099999999999994</v>
      </c>
      <c r="G4985" s="2">
        <v>25.9</v>
      </c>
      <c r="H4985" s="2" t="s">
        <v>19</v>
      </c>
      <c r="I4985" s="2">
        <f t="shared" si="154"/>
        <v>1</v>
      </c>
      <c r="J4985" s="2" t="str">
        <f t="shared" si="155"/>
        <v/>
      </c>
      <c r="K4985" s="2">
        <v>2004</v>
      </c>
      <c r="L4985" s="2" t="s">
        <v>49</v>
      </c>
    </row>
    <row r="4986" spans="1:12" x14ac:dyDescent="0.2">
      <c r="A4986" s="1" t="s">
        <v>108</v>
      </c>
      <c r="B4986" s="2" t="s">
        <v>2747</v>
      </c>
      <c r="C4986" s="2" t="s">
        <v>15</v>
      </c>
      <c r="D4986" s="2" t="s">
        <v>4853</v>
      </c>
      <c r="E4986" s="2" t="s">
        <v>4810</v>
      </c>
      <c r="F4986" s="2">
        <v>74.099999999999994</v>
      </c>
      <c r="G4986" s="2">
        <v>25.9</v>
      </c>
      <c r="H4986" s="2" t="s">
        <v>19</v>
      </c>
      <c r="I4986" s="2">
        <f t="shared" si="154"/>
        <v>1</v>
      </c>
      <c r="J4986" s="2" t="str">
        <f t="shared" si="155"/>
        <v/>
      </c>
      <c r="K4986" s="2">
        <v>2007</v>
      </c>
      <c r="L4986" s="2" t="s">
        <v>36</v>
      </c>
    </row>
    <row r="4987" spans="1:12" x14ac:dyDescent="0.2">
      <c r="A4987" s="1" t="s">
        <v>13</v>
      </c>
      <c r="B4987" s="2" t="s">
        <v>28</v>
      </c>
      <c r="C4987" s="2" t="s">
        <v>15</v>
      </c>
      <c r="D4987" s="2" t="s">
        <v>29</v>
      </c>
      <c r="E4987" s="2" t="s">
        <v>17</v>
      </c>
      <c r="F4987" s="2">
        <v>74.14</v>
      </c>
      <c r="G4987" s="2">
        <v>25.86</v>
      </c>
      <c r="H4987" s="2" t="s">
        <v>19</v>
      </c>
      <c r="I4987" s="2">
        <f t="shared" si="154"/>
        <v>1</v>
      </c>
      <c r="J4987" s="2" t="str">
        <f t="shared" si="155"/>
        <v/>
      </c>
      <c r="K4987" s="2">
        <v>2016</v>
      </c>
      <c r="L4987" s="2" t="s">
        <v>21</v>
      </c>
    </row>
    <row r="4988" spans="1:12" x14ac:dyDescent="0.2">
      <c r="A4988" s="1" t="s">
        <v>13</v>
      </c>
      <c r="B4988" s="2" t="s">
        <v>3781</v>
      </c>
      <c r="C4988" s="2" t="s">
        <v>24</v>
      </c>
      <c r="D4988" s="2">
        <v>59000000</v>
      </c>
      <c r="E4988" s="2" t="s">
        <v>3438</v>
      </c>
      <c r="F4988" s="2">
        <v>74.14</v>
      </c>
      <c r="G4988" s="2">
        <v>25.84</v>
      </c>
      <c r="H4988" s="2" t="s">
        <v>19</v>
      </c>
      <c r="I4988" s="2">
        <f t="shared" si="154"/>
        <v>1</v>
      </c>
      <c r="J4988" s="2" t="str">
        <f t="shared" si="155"/>
        <v/>
      </c>
      <c r="K4988" s="2">
        <v>2018</v>
      </c>
      <c r="L4988" s="2" t="s">
        <v>49</v>
      </c>
    </row>
    <row r="4989" spans="1:12" x14ac:dyDescent="0.2">
      <c r="A4989" s="1" t="s">
        <v>374</v>
      </c>
      <c r="B4989" s="2" t="s">
        <v>451</v>
      </c>
      <c r="C4989" s="2" t="s">
        <v>15</v>
      </c>
      <c r="D4989" s="2" t="s">
        <v>2793</v>
      </c>
      <c r="E4989" s="2" t="s">
        <v>2175</v>
      </c>
      <c r="F4989" s="2">
        <v>74.180000000000007</v>
      </c>
      <c r="G4989" s="2">
        <v>25.82</v>
      </c>
      <c r="H4989" s="2" t="s">
        <v>19</v>
      </c>
      <c r="I4989" s="2">
        <f t="shared" si="154"/>
        <v>1</v>
      </c>
      <c r="J4989" s="2" t="str">
        <f t="shared" si="155"/>
        <v/>
      </c>
      <c r="K4989" s="2">
        <v>2016</v>
      </c>
      <c r="L4989" s="2" t="s">
        <v>21</v>
      </c>
    </row>
    <row r="4990" spans="1:12" x14ac:dyDescent="0.2">
      <c r="A4990" s="1" t="s">
        <v>269</v>
      </c>
      <c r="B4990" s="2" t="s">
        <v>463</v>
      </c>
      <c r="C4990" s="2" t="s">
        <v>15</v>
      </c>
      <c r="D4990" s="2" t="s">
        <v>2539</v>
      </c>
      <c r="E4990" s="2" t="s">
        <v>2175</v>
      </c>
      <c r="F4990" s="2">
        <v>74.180000000000007</v>
      </c>
      <c r="G4990" s="2">
        <v>25.82</v>
      </c>
      <c r="H4990" s="2" t="s">
        <v>19</v>
      </c>
      <c r="I4990" s="2">
        <f t="shared" si="154"/>
        <v>1</v>
      </c>
      <c r="J4990" s="2" t="str">
        <f t="shared" si="155"/>
        <v/>
      </c>
      <c r="K4990" s="2">
        <v>2018</v>
      </c>
      <c r="L4990" s="2" t="s">
        <v>21</v>
      </c>
    </row>
    <row r="4991" spans="1:12" x14ac:dyDescent="0.2">
      <c r="A4991" s="1" t="s">
        <v>242</v>
      </c>
      <c r="B4991" s="2" t="s">
        <v>243</v>
      </c>
      <c r="C4991" s="2" t="s">
        <v>15</v>
      </c>
      <c r="D4991" s="2" t="s">
        <v>5015</v>
      </c>
      <c r="E4991" s="2" t="s">
        <v>4991</v>
      </c>
      <c r="F4991" s="2">
        <v>74.19</v>
      </c>
      <c r="G4991" s="2">
        <v>25.81</v>
      </c>
      <c r="H4991" s="2" t="s">
        <v>19</v>
      </c>
      <c r="I4991" s="2">
        <f t="shared" si="154"/>
        <v>1</v>
      </c>
      <c r="J4991" s="2" t="str">
        <f t="shared" si="155"/>
        <v/>
      </c>
      <c r="K4991" s="2">
        <v>2020</v>
      </c>
      <c r="L4991" s="2" t="s">
        <v>21</v>
      </c>
    </row>
    <row r="4992" spans="1:12" x14ac:dyDescent="0.2">
      <c r="A4992" s="1" t="s">
        <v>374</v>
      </c>
      <c r="B4992" s="2" t="s">
        <v>2160</v>
      </c>
      <c r="C4992" s="2" t="s">
        <v>15</v>
      </c>
      <c r="D4992" s="2" t="s">
        <v>2161</v>
      </c>
      <c r="E4992" s="2" t="s">
        <v>2120</v>
      </c>
      <c r="F4992" s="2">
        <v>74.19</v>
      </c>
      <c r="G4992" s="2">
        <v>25.81</v>
      </c>
      <c r="H4992" s="2" t="s">
        <v>19</v>
      </c>
      <c r="I4992" s="2">
        <f t="shared" si="154"/>
        <v>1</v>
      </c>
      <c r="J4992" s="2" t="str">
        <f t="shared" si="155"/>
        <v/>
      </c>
      <c r="K4992" s="2">
        <v>2011</v>
      </c>
      <c r="L4992" s="2" t="s">
        <v>36</v>
      </c>
    </row>
    <row r="4993" spans="1:12" x14ac:dyDescent="0.2">
      <c r="A4993" s="1" t="s">
        <v>1037</v>
      </c>
      <c r="B4993" s="2" t="s">
        <v>1038</v>
      </c>
      <c r="C4993" s="2" t="s">
        <v>15</v>
      </c>
      <c r="D4993" s="2" t="s">
        <v>5022</v>
      </c>
      <c r="E4993" s="2" t="s">
        <v>4991</v>
      </c>
      <c r="F4993" s="2">
        <v>74.19</v>
      </c>
      <c r="G4993" s="2">
        <v>25.81</v>
      </c>
      <c r="H4993" s="2" t="s">
        <v>19</v>
      </c>
      <c r="I4993" s="2">
        <f t="shared" si="154"/>
        <v>1</v>
      </c>
      <c r="J4993" s="2" t="str">
        <f t="shared" si="155"/>
        <v/>
      </c>
      <c r="K4993" s="2">
        <v>2020</v>
      </c>
      <c r="L4993" s="2" t="s">
        <v>21</v>
      </c>
    </row>
    <row r="4994" spans="1:12" x14ac:dyDescent="0.2">
      <c r="A4994" s="1" t="s">
        <v>280</v>
      </c>
      <c r="B4994" s="2" t="s">
        <v>768</v>
      </c>
      <c r="C4994" s="2" t="s">
        <v>42</v>
      </c>
      <c r="D4994" s="2" t="s">
        <v>2043</v>
      </c>
      <c r="E4994" s="2" t="s">
        <v>4991</v>
      </c>
      <c r="F4994" s="2">
        <v>74.2</v>
      </c>
      <c r="G4994" s="2">
        <v>25.8</v>
      </c>
      <c r="H4994" s="2" t="s">
        <v>19</v>
      </c>
      <c r="I4994" s="2">
        <f t="shared" ref="I4994:I5057" si="156" xml:space="preserve"> IF(H4994="Pass", 1, "")</f>
        <v>1</v>
      </c>
      <c r="J4994" s="2" t="str">
        <f t="shared" ref="J4994:J5057" si="157" xml:space="preserve"> IF(H4994="Fail", 1, "")</f>
        <v/>
      </c>
      <c r="K4994" s="2">
        <v>2008</v>
      </c>
      <c r="L4994" s="2" t="s">
        <v>49</v>
      </c>
    </row>
    <row r="4995" spans="1:12" x14ac:dyDescent="0.2">
      <c r="A4995" s="1" t="s">
        <v>13</v>
      </c>
      <c r="B4995" s="2" t="s">
        <v>3742</v>
      </c>
      <c r="C4995" s="2" t="s">
        <v>24</v>
      </c>
      <c r="D4995" s="4">
        <v>148000000</v>
      </c>
      <c r="E4995" s="2" t="s">
        <v>3438</v>
      </c>
      <c r="F4995" s="2">
        <v>74.2</v>
      </c>
      <c r="G4995" s="2">
        <v>25.8</v>
      </c>
      <c r="H4995" s="2" t="s">
        <v>19</v>
      </c>
      <c r="I4995" s="2">
        <f t="shared" si="156"/>
        <v>1</v>
      </c>
      <c r="J4995" s="2" t="str">
        <f t="shared" si="157"/>
        <v/>
      </c>
      <c r="K4995" s="2">
        <v>2008</v>
      </c>
      <c r="L4995" s="2" t="s">
        <v>21</v>
      </c>
    </row>
    <row r="4996" spans="1:12" x14ac:dyDescent="0.2">
      <c r="A4996" s="1" t="s">
        <v>66</v>
      </c>
      <c r="B4996" s="2" t="s">
        <v>922</v>
      </c>
      <c r="C4996" s="2" t="s">
        <v>15</v>
      </c>
      <c r="D4996" s="2" t="s">
        <v>5304</v>
      </c>
      <c r="E4996" s="2" t="s">
        <v>4991</v>
      </c>
      <c r="F4996" s="2">
        <v>74.2</v>
      </c>
      <c r="G4996" s="2">
        <v>25.8</v>
      </c>
      <c r="H4996" s="2" t="s">
        <v>19</v>
      </c>
      <c r="I4996" s="2">
        <f t="shared" si="156"/>
        <v>1</v>
      </c>
      <c r="J4996" s="2" t="str">
        <f t="shared" si="157"/>
        <v/>
      </c>
      <c r="K4996" s="2">
        <v>2012</v>
      </c>
      <c r="L4996" s="2" t="s">
        <v>21</v>
      </c>
    </row>
    <row r="4997" spans="1:12" x14ac:dyDescent="0.2">
      <c r="A4997" s="1" t="s">
        <v>66</v>
      </c>
      <c r="B4997" s="2" t="s">
        <v>2711</v>
      </c>
      <c r="C4997" s="2" t="s">
        <v>15</v>
      </c>
      <c r="D4997" s="2" t="s">
        <v>5432</v>
      </c>
      <c r="E4997" s="2" t="s">
        <v>4991</v>
      </c>
      <c r="F4997" s="2">
        <v>74.2</v>
      </c>
      <c r="G4997" s="2">
        <v>25.8</v>
      </c>
      <c r="H4997" s="2" t="s">
        <v>19</v>
      </c>
      <c r="I4997" s="2">
        <f t="shared" si="156"/>
        <v>1</v>
      </c>
      <c r="J4997" s="2" t="str">
        <f t="shared" si="157"/>
        <v/>
      </c>
      <c r="K4997" s="2">
        <v>2006</v>
      </c>
      <c r="L4997" s="2" t="s">
        <v>21</v>
      </c>
    </row>
    <row r="4998" spans="1:12" x14ac:dyDescent="0.2">
      <c r="A4998" s="1" t="s">
        <v>66</v>
      </c>
      <c r="B4998" s="2" t="s">
        <v>4886</v>
      </c>
      <c r="C4998" s="2" t="s">
        <v>15</v>
      </c>
      <c r="D4998" s="2" t="s">
        <v>5440</v>
      </c>
      <c r="E4998" s="2" t="s">
        <v>4991</v>
      </c>
      <c r="F4998" s="2">
        <v>74.2</v>
      </c>
      <c r="G4998" s="2">
        <v>25.8</v>
      </c>
      <c r="H4998" s="2" t="s">
        <v>19</v>
      </c>
      <c r="I4998" s="2">
        <f t="shared" si="156"/>
        <v>1</v>
      </c>
      <c r="J4998" s="2" t="str">
        <f t="shared" si="157"/>
        <v/>
      </c>
      <c r="K4998" s="2">
        <v>2006</v>
      </c>
      <c r="L4998" s="2" t="s">
        <v>21</v>
      </c>
    </row>
    <row r="4999" spans="1:12" x14ac:dyDescent="0.2">
      <c r="A4999" s="1" t="s">
        <v>22</v>
      </c>
      <c r="B4999" s="2" t="s">
        <v>3293</v>
      </c>
      <c r="C4999" s="2" t="s">
        <v>15</v>
      </c>
      <c r="D4999" s="2" t="s">
        <v>4493</v>
      </c>
      <c r="E4999" s="2" t="s">
        <v>3438</v>
      </c>
      <c r="F4999" s="2">
        <v>74.2</v>
      </c>
      <c r="G4999" s="2">
        <v>25.8</v>
      </c>
      <c r="H4999" s="2" t="s">
        <v>19</v>
      </c>
      <c r="I4999" s="2">
        <f t="shared" si="156"/>
        <v>1</v>
      </c>
      <c r="J4999" s="2" t="str">
        <f t="shared" si="157"/>
        <v/>
      </c>
      <c r="K4999" s="2">
        <v>2006</v>
      </c>
      <c r="L4999" s="2" t="s">
        <v>21</v>
      </c>
    </row>
    <row r="5000" spans="1:12" x14ac:dyDescent="0.2">
      <c r="A5000" s="1" t="s">
        <v>22</v>
      </c>
      <c r="B5000" s="2" t="s">
        <v>5698</v>
      </c>
      <c r="C5000" s="2" t="s">
        <v>24</v>
      </c>
      <c r="D5000" s="4">
        <v>85000000</v>
      </c>
      <c r="E5000" s="2" t="s">
        <v>5690</v>
      </c>
      <c r="F5000" s="2">
        <v>74.2</v>
      </c>
      <c r="G5000" s="2">
        <v>25.8</v>
      </c>
      <c r="H5000" s="2" t="s">
        <v>19</v>
      </c>
      <c r="I5000" s="2">
        <f t="shared" si="156"/>
        <v>1</v>
      </c>
      <c r="J5000" s="2" t="str">
        <f t="shared" si="157"/>
        <v/>
      </c>
      <c r="K5000" s="2">
        <v>1998</v>
      </c>
      <c r="L5000" s="2" t="s">
        <v>49</v>
      </c>
    </row>
    <row r="5001" spans="1:12" x14ac:dyDescent="0.2">
      <c r="A5001" s="1" t="s">
        <v>621</v>
      </c>
      <c r="B5001" s="2" t="s">
        <v>5215</v>
      </c>
      <c r="C5001" s="2" t="s">
        <v>15</v>
      </c>
      <c r="D5001" s="2" t="s">
        <v>5422</v>
      </c>
      <c r="E5001" s="2" t="s">
        <v>4991</v>
      </c>
      <c r="F5001" s="2">
        <v>74.2</v>
      </c>
      <c r="G5001" s="2">
        <v>25.8</v>
      </c>
      <c r="H5001" s="2" t="s">
        <v>19</v>
      </c>
      <c r="I5001" s="2">
        <f t="shared" si="156"/>
        <v>1</v>
      </c>
      <c r="J5001" s="2" t="str">
        <f t="shared" si="157"/>
        <v/>
      </c>
      <c r="K5001" s="2">
        <v>2007</v>
      </c>
      <c r="L5001" s="2" t="s">
        <v>36</v>
      </c>
    </row>
    <row r="5002" spans="1:12" x14ac:dyDescent="0.2">
      <c r="A5002" s="1" t="s">
        <v>83</v>
      </c>
      <c r="B5002" s="2" t="s">
        <v>84</v>
      </c>
      <c r="C5002" s="2" t="s">
        <v>15</v>
      </c>
      <c r="D5002" s="2" t="s">
        <v>855</v>
      </c>
      <c r="E5002" s="2" t="s">
        <v>395</v>
      </c>
      <c r="F5002" s="2">
        <v>74.2</v>
      </c>
      <c r="G5002" s="2">
        <v>25.8</v>
      </c>
      <c r="H5002" s="2" t="s">
        <v>19</v>
      </c>
      <c r="I5002" s="2">
        <f t="shared" si="156"/>
        <v>1</v>
      </c>
      <c r="J5002" s="2" t="str">
        <f t="shared" si="157"/>
        <v/>
      </c>
      <c r="K5002" s="2">
        <v>2008</v>
      </c>
      <c r="L5002" s="2" t="s">
        <v>21</v>
      </c>
    </row>
    <row r="5003" spans="1:12" x14ac:dyDescent="0.2">
      <c r="A5003" s="1" t="s">
        <v>91</v>
      </c>
      <c r="B5003" s="2" t="s">
        <v>2137</v>
      </c>
      <c r="C5003" s="2" t="s">
        <v>15</v>
      </c>
      <c r="D5003" s="2" t="s">
        <v>2909</v>
      </c>
      <c r="E5003" s="2" t="s">
        <v>2175</v>
      </c>
      <c r="F5003" s="2">
        <v>74.2</v>
      </c>
      <c r="G5003" s="2">
        <v>25.8</v>
      </c>
      <c r="H5003" s="2" t="s">
        <v>19</v>
      </c>
      <c r="I5003" s="2">
        <f t="shared" si="156"/>
        <v>1</v>
      </c>
      <c r="J5003" s="2" t="str">
        <f t="shared" si="157"/>
        <v/>
      </c>
      <c r="K5003" s="2">
        <v>2016</v>
      </c>
      <c r="L5003" s="2" t="s">
        <v>49</v>
      </c>
    </row>
    <row r="5004" spans="1:12" x14ac:dyDescent="0.2">
      <c r="A5004" s="1" t="s">
        <v>52</v>
      </c>
      <c r="B5004" s="2" t="s">
        <v>591</v>
      </c>
      <c r="C5004" s="2" t="s">
        <v>15</v>
      </c>
      <c r="D5004" s="2" t="s">
        <v>2537</v>
      </c>
      <c r="E5004" s="2" t="s">
        <v>2175</v>
      </c>
      <c r="F5004" s="2">
        <v>74.2</v>
      </c>
      <c r="G5004" s="2">
        <v>25.8</v>
      </c>
      <c r="H5004" s="2" t="s">
        <v>19</v>
      </c>
      <c r="I5004" s="2">
        <f t="shared" si="156"/>
        <v>1</v>
      </c>
      <c r="J5004" s="2" t="str">
        <f t="shared" si="157"/>
        <v/>
      </c>
      <c r="K5004" s="2">
        <v>2018</v>
      </c>
      <c r="L5004" s="2" t="s">
        <v>21</v>
      </c>
    </row>
    <row r="5005" spans="1:12" x14ac:dyDescent="0.2">
      <c r="A5005" s="1" t="s">
        <v>52</v>
      </c>
      <c r="B5005" s="2" t="s">
        <v>1845</v>
      </c>
      <c r="C5005" s="2" t="s">
        <v>15</v>
      </c>
      <c r="D5005" s="2" t="s">
        <v>3209</v>
      </c>
      <c r="E5005" s="2" t="s">
        <v>2175</v>
      </c>
      <c r="F5005" s="2">
        <v>74.2</v>
      </c>
      <c r="G5005" s="2">
        <v>25.8</v>
      </c>
      <c r="H5005" s="2" t="s">
        <v>19</v>
      </c>
      <c r="I5005" s="2">
        <f t="shared" si="156"/>
        <v>1</v>
      </c>
      <c r="J5005" s="2" t="str">
        <f t="shared" si="157"/>
        <v/>
      </c>
      <c r="K5005" s="2">
        <v>1990</v>
      </c>
      <c r="L5005" s="2" t="s">
        <v>21</v>
      </c>
    </row>
    <row r="5006" spans="1:12" x14ac:dyDescent="0.2">
      <c r="A5006" s="1" t="s">
        <v>32</v>
      </c>
      <c r="B5006" s="2" t="s">
        <v>869</v>
      </c>
      <c r="C5006" s="2" t="s">
        <v>15</v>
      </c>
      <c r="D5006" s="2" t="s">
        <v>2832</v>
      </c>
      <c r="E5006" s="2" t="s">
        <v>2175</v>
      </c>
      <c r="F5006" s="2">
        <v>74.2</v>
      </c>
      <c r="G5006" s="2">
        <v>25.8</v>
      </c>
      <c r="H5006" s="2" t="s">
        <v>19</v>
      </c>
      <c r="I5006" s="2">
        <f t="shared" si="156"/>
        <v>1</v>
      </c>
      <c r="J5006" s="2" t="str">
        <f t="shared" si="157"/>
        <v/>
      </c>
      <c r="K5006" s="2">
        <v>2016</v>
      </c>
      <c r="L5006" s="2" t="s">
        <v>21</v>
      </c>
    </row>
    <row r="5007" spans="1:12" x14ac:dyDescent="0.2">
      <c r="A5007" s="1" t="s">
        <v>205</v>
      </c>
      <c r="B5007" s="2" t="s">
        <v>4336</v>
      </c>
      <c r="C5007" s="2" t="s">
        <v>15</v>
      </c>
      <c r="D5007" s="2" t="s">
        <v>4737</v>
      </c>
      <c r="E5007" s="2" t="s">
        <v>3438</v>
      </c>
      <c r="F5007" s="2">
        <v>74.209999999999994</v>
      </c>
      <c r="G5007" s="2">
        <v>25.79</v>
      </c>
      <c r="H5007" s="2" t="s">
        <v>19</v>
      </c>
      <c r="I5007" s="2">
        <f t="shared" si="156"/>
        <v>1</v>
      </c>
      <c r="J5007" s="2" t="str">
        <f t="shared" si="157"/>
        <v/>
      </c>
      <c r="K5007" s="2">
        <v>2001</v>
      </c>
      <c r="L5007" s="2" t="s">
        <v>36</v>
      </c>
    </row>
    <row r="5008" spans="1:12" x14ac:dyDescent="0.2">
      <c r="A5008" s="1" t="s">
        <v>290</v>
      </c>
      <c r="B5008" s="2" t="s">
        <v>3950</v>
      </c>
      <c r="C5008" s="2" t="s">
        <v>24</v>
      </c>
      <c r="D5008" s="4">
        <v>12000000</v>
      </c>
      <c r="E5008" s="2" t="s">
        <v>3438</v>
      </c>
      <c r="F5008" s="2">
        <v>74.239999999999995</v>
      </c>
      <c r="G5008" s="2">
        <v>25.76</v>
      </c>
      <c r="H5008" s="2" t="s">
        <v>19</v>
      </c>
      <c r="I5008" s="2">
        <f t="shared" si="156"/>
        <v>1</v>
      </c>
      <c r="J5008" s="2" t="str">
        <f t="shared" si="157"/>
        <v/>
      </c>
      <c r="K5008" s="2">
        <v>2016</v>
      </c>
      <c r="L5008" s="2" t="s">
        <v>21</v>
      </c>
    </row>
    <row r="5009" spans="1:12" x14ac:dyDescent="0.2">
      <c r="A5009" s="1" t="s">
        <v>248</v>
      </c>
      <c r="B5009" s="2" t="s">
        <v>2350</v>
      </c>
      <c r="C5009" s="2" t="s">
        <v>15</v>
      </c>
      <c r="D5009" s="2" t="s">
        <v>2498</v>
      </c>
      <c r="E5009" s="2" t="s">
        <v>3304</v>
      </c>
      <c r="F5009" s="2">
        <v>74.239999999999995</v>
      </c>
      <c r="G5009" s="2">
        <v>25.76</v>
      </c>
      <c r="H5009" s="2" t="s">
        <v>19</v>
      </c>
      <c r="I5009" s="2">
        <f t="shared" si="156"/>
        <v>1</v>
      </c>
      <c r="J5009" s="2" t="str">
        <f t="shared" si="157"/>
        <v/>
      </c>
      <c r="K5009" s="2">
        <v>2018</v>
      </c>
      <c r="L5009" s="2" t="s">
        <v>21</v>
      </c>
    </row>
    <row r="5010" spans="1:12" x14ac:dyDescent="0.2">
      <c r="A5010" s="1" t="s">
        <v>242</v>
      </c>
      <c r="B5010" s="2" t="s">
        <v>2168</v>
      </c>
      <c r="C5010" s="2" t="s">
        <v>15</v>
      </c>
      <c r="D5010" s="2" t="s">
        <v>3982</v>
      </c>
      <c r="E5010" s="2" t="s">
        <v>3438</v>
      </c>
      <c r="F5010" s="2">
        <v>74.25</v>
      </c>
      <c r="G5010" s="2">
        <v>25.75</v>
      </c>
      <c r="H5010" s="2" t="s">
        <v>19</v>
      </c>
      <c r="I5010" s="2">
        <f t="shared" si="156"/>
        <v>1</v>
      </c>
      <c r="J5010" s="2" t="str">
        <f t="shared" si="157"/>
        <v/>
      </c>
      <c r="K5010" s="2">
        <v>2016</v>
      </c>
      <c r="L5010" s="2" t="s">
        <v>21</v>
      </c>
    </row>
    <row r="5011" spans="1:12" x14ac:dyDescent="0.2">
      <c r="A5011" s="1" t="s">
        <v>40</v>
      </c>
      <c r="B5011" s="2" t="s">
        <v>5123</v>
      </c>
      <c r="C5011" s="2" t="s">
        <v>15</v>
      </c>
      <c r="D5011" s="2" t="s">
        <v>5124</v>
      </c>
      <c r="E5011" s="2" t="s">
        <v>4991</v>
      </c>
      <c r="F5011" s="2">
        <v>74.27</v>
      </c>
      <c r="G5011" s="2">
        <v>25.73</v>
      </c>
      <c r="H5011" s="2" t="s">
        <v>19</v>
      </c>
      <c r="I5011" s="2">
        <f t="shared" si="156"/>
        <v>1</v>
      </c>
      <c r="J5011" s="2" t="str">
        <f t="shared" si="157"/>
        <v/>
      </c>
      <c r="K5011" s="2">
        <v>2019</v>
      </c>
      <c r="L5011" s="2" t="s">
        <v>36</v>
      </c>
    </row>
    <row r="5012" spans="1:12" x14ac:dyDescent="0.2">
      <c r="A5012" s="1" t="s">
        <v>91</v>
      </c>
      <c r="B5012" s="2" t="s">
        <v>255</v>
      </c>
      <c r="C5012" s="2" t="s">
        <v>15</v>
      </c>
      <c r="D5012" s="2" t="s">
        <v>3146</v>
      </c>
      <c r="E5012" s="2" t="s">
        <v>2175</v>
      </c>
      <c r="F5012" s="2">
        <v>74.290000000000006</v>
      </c>
      <c r="G5012" s="2">
        <v>25.71</v>
      </c>
      <c r="H5012" s="2" t="s">
        <v>19</v>
      </c>
      <c r="I5012" s="2">
        <f t="shared" si="156"/>
        <v>1</v>
      </c>
      <c r="J5012" s="2" t="str">
        <f t="shared" si="157"/>
        <v/>
      </c>
      <c r="K5012" s="2">
        <v>2001</v>
      </c>
      <c r="L5012" s="2" t="s">
        <v>36</v>
      </c>
    </row>
    <row r="5013" spans="1:12" x14ac:dyDescent="0.2">
      <c r="A5013" s="1" t="s">
        <v>66</v>
      </c>
      <c r="B5013" s="2" t="s">
        <v>343</v>
      </c>
      <c r="C5013" s="2" t="s">
        <v>15</v>
      </c>
      <c r="D5013" s="2" t="s">
        <v>344</v>
      </c>
      <c r="E5013" s="2" t="s">
        <v>144</v>
      </c>
      <c r="F5013" s="2">
        <v>74.3</v>
      </c>
      <c r="G5013" s="2">
        <v>25.7</v>
      </c>
      <c r="H5013" s="2" t="s">
        <v>19</v>
      </c>
      <c r="I5013" s="2">
        <f t="shared" si="156"/>
        <v>1</v>
      </c>
      <c r="J5013" s="2" t="str">
        <f t="shared" si="157"/>
        <v/>
      </c>
      <c r="K5013" s="2">
        <v>2003</v>
      </c>
      <c r="L5013" s="2" t="s">
        <v>36</v>
      </c>
    </row>
    <row r="5014" spans="1:12" x14ac:dyDescent="0.2">
      <c r="A5014" s="1" t="s">
        <v>91</v>
      </c>
      <c r="B5014" s="2" t="s">
        <v>617</v>
      </c>
      <c r="C5014" s="2" t="s">
        <v>15</v>
      </c>
      <c r="D5014" s="2" t="s">
        <v>618</v>
      </c>
      <c r="E5014" s="2" t="s">
        <v>395</v>
      </c>
      <c r="F5014" s="2">
        <v>74.3</v>
      </c>
      <c r="G5014" s="2">
        <v>25.7</v>
      </c>
      <c r="H5014" s="2" t="s">
        <v>19</v>
      </c>
      <c r="I5014" s="2">
        <f t="shared" si="156"/>
        <v>1</v>
      </c>
      <c r="J5014" s="2" t="str">
        <f t="shared" si="157"/>
        <v/>
      </c>
      <c r="K5014" s="2">
        <v>2012</v>
      </c>
      <c r="L5014" s="2" t="s">
        <v>21</v>
      </c>
    </row>
    <row r="5015" spans="1:12" x14ac:dyDescent="0.2">
      <c r="A5015" s="1" t="s">
        <v>52</v>
      </c>
      <c r="B5015" s="2" t="s">
        <v>5686</v>
      </c>
      <c r="C5015" s="2" t="s">
        <v>24</v>
      </c>
      <c r="D5015" s="4">
        <v>137750000</v>
      </c>
      <c r="E5015" s="2" t="s">
        <v>5690</v>
      </c>
      <c r="F5015" s="2">
        <v>74.3</v>
      </c>
      <c r="G5015" s="2">
        <v>25.7</v>
      </c>
      <c r="H5015" s="2" t="s">
        <v>19</v>
      </c>
      <c r="I5015" s="2">
        <f t="shared" si="156"/>
        <v>1</v>
      </c>
      <c r="J5015" s="2" t="str">
        <f t="shared" si="157"/>
        <v/>
      </c>
      <c r="K5015" s="2">
        <v>1998</v>
      </c>
      <c r="L5015" s="2" t="s">
        <v>21</v>
      </c>
    </row>
    <row r="5016" spans="1:12" x14ac:dyDescent="0.2">
      <c r="A5016" s="1" t="s">
        <v>66</v>
      </c>
      <c r="B5016" s="2" t="s">
        <v>1489</v>
      </c>
      <c r="C5016" s="2" t="s">
        <v>15</v>
      </c>
      <c r="D5016" s="2" t="s">
        <v>2039</v>
      </c>
      <c r="E5016" s="2" t="s">
        <v>1978</v>
      </c>
      <c r="F5016" s="2">
        <v>74.319999999999993</v>
      </c>
      <c r="G5016" s="2">
        <v>25.68</v>
      </c>
      <c r="H5016" s="2" t="s">
        <v>19</v>
      </c>
      <c r="I5016" s="2">
        <f t="shared" si="156"/>
        <v>1</v>
      </c>
      <c r="J5016" s="2" t="str">
        <f t="shared" si="157"/>
        <v/>
      </c>
      <c r="K5016" s="2">
        <v>2013</v>
      </c>
      <c r="L5016" s="2" t="s">
        <v>36</v>
      </c>
    </row>
    <row r="5017" spans="1:12" x14ac:dyDescent="0.2">
      <c r="A5017" s="1" t="s">
        <v>66</v>
      </c>
      <c r="B5017" s="2" t="s">
        <v>67</v>
      </c>
      <c r="C5017" s="2" t="s">
        <v>15</v>
      </c>
      <c r="D5017" s="2" t="s">
        <v>96</v>
      </c>
      <c r="E5017" s="2" t="s">
        <v>17</v>
      </c>
      <c r="F5017" s="2">
        <v>74.34</v>
      </c>
      <c r="G5017" s="2">
        <v>25.66</v>
      </c>
      <c r="H5017" s="2" t="s">
        <v>19</v>
      </c>
      <c r="I5017" s="2">
        <f t="shared" si="156"/>
        <v>1</v>
      </c>
      <c r="J5017" s="2" t="str">
        <f t="shared" si="157"/>
        <v/>
      </c>
      <c r="K5017" s="2">
        <v>2001</v>
      </c>
      <c r="L5017" s="2" t="s">
        <v>36</v>
      </c>
    </row>
    <row r="5018" spans="1:12" x14ac:dyDescent="0.2">
      <c r="A5018" s="1" t="s">
        <v>91</v>
      </c>
      <c r="B5018" s="2" t="s">
        <v>3441</v>
      </c>
      <c r="C5018" s="2" t="s">
        <v>15</v>
      </c>
      <c r="D5018" s="2" t="s">
        <v>3442</v>
      </c>
      <c r="E5018" s="2" t="s">
        <v>3438</v>
      </c>
      <c r="F5018" s="2">
        <v>74.37</v>
      </c>
      <c r="G5018" s="2">
        <v>25.63</v>
      </c>
      <c r="H5018" s="2" t="s">
        <v>19</v>
      </c>
      <c r="I5018" s="2">
        <f t="shared" si="156"/>
        <v>1</v>
      </c>
      <c r="J5018" s="2" t="str">
        <f t="shared" si="157"/>
        <v/>
      </c>
      <c r="K5018" s="2">
        <v>2021</v>
      </c>
      <c r="L5018" s="2" t="s">
        <v>36</v>
      </c>
    </row>
    <row r="5019" spans="1:12" x14ac:dyDescent="0.2">
      <c r="A5019" s="1" t="s">
        <v>242</v>
      </c>
      <c r="B5019" s="2" t="s">
        <v>3661</v>
      </c>
      <c r="C5019" s="2" t="s">
        <v>15</v>
      </c>
      <c r="D5019" s="2" t="s">
        <v>3662</v>
      </c>
      <c r="E5019" s="2" t="s">
        <v>3438</v>
      </c>
      <c r="F5019" s="2">
        <v>74.38</v>
      </c>
      <c r="G5019" s="2">
        <v>25.62</v>
      </c>
      <c r="H5019" s="2" t="s">
        <v>19</v>
      </c>
      <c r="I5019" s="2">
        <f t="shared" si="156"/>
        <v>1</v>
      </c>
      <c r="J5019" s="2" t="str">
        <f t="shared" si="157"/>
        <v/>
      </c>
      <c r="K5019" s="2">
        <v>2019</v>
      </c>
      <c r="L5019" s="2" t="s">
        <v>36</v>
      </c>
    </row>
    <row r="5020" spans="1:12" x14ac:dyDescent="0.2">
      <c r="A5020" s="1" t="s">
        <v>66</v>
      </c>
      <c r="B5020" s="2" t="s">
        <v>3148</v>
      </c>
      <c r="C5020" s="2" t="s">
        <v>24</v>
      </c>
      <c r="D5020" s="4">
        <v>5600000</v>
      </c>
      <c r="E5020" s="2" t="s">
        <v>2175</v>
      </c>
      <c r="F5020" s="2">
        <v>74.39</v>
      </c>
      <c r="G5020" s="2">
        <v>25.61</v>
      </c>
      <c r="H5020" s="2" t="s">
        <v>19</v>
      </c>
      <c r="I5020" s="2">
        <f t="shared" si="156"/>
        <v>1</v>
      </c>
      <c r="J5020" s="2" t="str">
        <f t="shared" si="157"/>
        <v/>
      </c>
      <c r="K5020" s="2">
        <v>2001</v>
      </c>
      <c r="L5020" s="2" t="s">
        <v>36</v>
      </c>
    </row>
    <row r="5021" spans="1:12" x14ac:dyDescent="0.2">
      <c r="A5021" s="1" t="s">
        <v>242</v>
      </c>
      <c r="B5021" s="2" t="s">
        <v>829</v>
      </c>
      <c r="C5021" s="2" t="s">
        <v>24</v>
      </c>
      <c r="D5021" s="4">
        <v>51000000</v>
      </c>
      <c r="E5021" s="2" t="s">
        <v>4991</v>
      </c>
      <c r="F5021" s="2">
        <v>74.400000000000006</v>
      </c>
      <c r="G5021" s="2">
        <v>25.6</v>
      </c>
      <c r="H5021" s="2" t="s">
        <v>19</v>
      </c>
      <c r="I5021" s="2">
        <f t="shared" si="156"/>
        <v>1</v>
      </c>
      <c r="J5021" s="2" t="str">
        <f t="shared" si="157"/>
        <v/>
      </c>
      <c r="K5021" s="2">
        <v>2002</v>
      </c>
      <c r="L5021" s="2" t="s">
        <v>21</v>
      </c>
    </row>
    <row r="5022" spans="1:12" x14ac:dyDescent="0.2">
      <c r="A5022" s="1" t="s">
        <v>242</v>
      </c>
      <c r="B5022" s="2" t="s">
        <v>3682</v>
      </c>
      <c r="C5022" s="2" t="s">
        <v>24</v>
      </c>
      <c r="D5022" s="4">
        <v>83000000</v>
      </c>
      <c r="E5022" s="2" t="s">
        <v>3438</v>
      </c>
      <c r="F5022" s="2">
        <v>74.5</v>
      </c>
      <c r="G5022" s="2">
        <v>25.6</v>
      </c>
      <c r="H5022" s="2" t="s">
        <v>19</v>
      </c>
      <c r="I5022" s="2">
        <f t="shared" si="156"/>
        <v>1</v>
      </c>
      <c r="J5022" s="2" t="str">
        <f t="shared" si="157"/>
        <v/>
      </c>
      <c r="K5022" s="2">
        <v>2008</v>
      </c>
      <c r="L5022" s="2" t="s">
        <v>21</v>
      </c>
    </row>
    <row r="5023" spans="1:12" x14ac:dyDescent="0.2">
      <c r="A5023" s="1" t="s">
        <v>60</v>
      </c>
      <c r="B5023" s="2" t="s">
        <v>3557</v>
      </c>
      <c r="C5023" s="2" t="s">
        <v>24</v>
      </c>
      <c r="D5023" s="4">
        <v>25000000</v>
      </c>
      <c r="E5023" s="2" t="s">
        <v>3438</v>
      </c>
      <c r="F5023" s="2">
        <v>74.400000000000006</v>
      </c>
      <c r="G5023" s="2">
        <v>25.6</v>
      </c>
      <c r="H5023" s="2" t="s">
        <v>19</v>
      </c>
      <c r="I5023" s="2">
        <f t="shared" si="156"/>
        <v>1</v>
      </c>
      <c r="J5023" s="2" t="str">
        <f t="shared" si="157"/>
        <v/>
      </c>
      <c r="K5023" s="2">
        <v>2012</v>
      </c>
      <c r="L5023" s="2" t="s">
        <v>21</v>
      </c>
    </row>
    <row r="5024" spans="1:12" x14ac:dyDescent="0.2">
      <c r="A5024" s="1" t="s">
        <v>13</v>
      </c>
      <c r="B5024" s="2" t="s">
        <v>927</v>
      </c>
      <c r="C5024" s="2" t="s">
        <v>42</v>
      </c>
      <c r="D5024" s="2" t="s">
        <v>821</v>
      </c>
      <c r="E5024" s="2" t="s">
        <v>395</v>
      </c>
      <c r="F5024" s="2">
        <v>74.400000000000006</v>
      </c>
      <c r="G5024" s="2">
        <v>25.6</v>
      </c>
      <c r="H5024" s="2" t="s">
        <v>19</v>
      </c>
      <c r="I5024" s="2">
        <f t="shared" si="156"/>
        <v>1</v>
      </c>
      <c r="J5024" s="2" t="str">
        <f t="shared" si="157"/>
        <v/>
      </c>
      <c r="K5024" s="2">
        <v>2008</v>
      </c>
      <c r="L5024" s="2" t="s">
        <v>49</v>
      </c>
    </row>
    <row r="5025" spans="1:12" x14ac:dyDescent="0.2">
      <c r="A5025" s="1" t="s">
        <v>13</v>
      </c>
      <c r="B5025" s="2" t="s">
        <v>4070</v>
      </c>
      <c r="C5025" s="2" t="s">
        <v>24</v>
      </c>
      <c r="D5025" s="4">
        <v>265000000</v>
      </c>
      <c r="E5025" s="2" t="s">
        <v>3438</v>
      </c>
      <c r="F5025" s="2">
        <v>74.400000000000006</v>
      </c>
      <c r="G5025" s="2">
        <v>25.6</v>
      </c>
      <c r="H5025" s="2" t="s">
        <v>19</v>
      </c>
      <c r="I5025" s="2">
        <f t="shared" si="156"/>
        <v>1</v>
      </c>
      <c r="J5025" s="2" t="str">
        <f t="shared" si="157"/>
        <v/>
      </c>
      <c r="K5025" s="2">
        <v>2008</v>
      </c>
      <c r="L5025" s="2" t="s">
        <v>21</v>
      </c>
    </row>
    <row r="5026" spans="1:12" x14ac:dyDescent="0.2">
      <c r="A5026" s="1" t="s">
        <v>66</v>
      </c>
      <c r="B5026" s="2" t="s">
        <v>174</v>
      </c>
      <c r="C5026" s="2" t="s">
        <v>42</v>
      </c>
      <c r="D5026" s="2" t="s">
        <v>2042</v>
      </c>
      <c r="E5026" s="2" t="s">
        <v>1978</v>
      </c>
      <c r="F5026" s="2">
        <v>74.400000000000006</v>
      </c>
      <c r="G5026" s="2">
        <v>25.6</v>
      </c>
      <c r="H5026" s="2" t="s">
        <v>19</v>
      </c>
      <c r="I5026" s="2">
        <f t="shared" si="156"/>
        <v>1</v>
      </c>
      <c r="J5026" s="2" t="str">
        <f t="shared" si="157"/>
        <v/>
      </c>
      <c r="K5026" s="2">
        <v>2012</v>
      </c>
      <c r="L5026" s="2" t="s">
        <v>21</v>
      </c>
    </row>
    <row r="5027" spans="1:12" x14ac:dyDescent="0.2">
      <c r="A5027" s="1" t="s">
        <v>66</v>
      </c>
      <c r="B5027" s="2" t="s">
        <v>3947</v>
      </c>
      <c r="C5027" s="2" t="s">
        <v>15</v>
      </c>
      <c r="D5027" s="2" t="s">
        <v>4400</v>
      </c>
      <c r="E5027" s="2" t="s">
        <v>3438</v>
      </c>
      <c r="F5027" s="2">
        <v>74.400000000000006</v>
      </c>
      <c r="G5027" s="2">
        <v>25.6</v>
      </c>
      <c r="H5027" s="2" t="s">
        <v>19</v>
      </c>
      <c r="I5027" s="2">
        <f t="shared" si="156"/>
        <v>1</v>
      </c>
      <c r="J5027" s="2" t="str">
        <f t="shared" si="157"/>
        <v/>
      </c>
      <c r="K5027" s="2">
        <v>2008</v>
      </c>
      <c r="L5027" s="2" t="s">
        <v>21</v>
      </c>
    </row>
    <row r="5028" spans="1:12" x14ac:dyDescent="0.2">
      <c r="A5028" s="1" t="s">
        <v>83</v>
      </c>
      <c r="B5028" s="2" t="s">
        <v>84</v>
      </c>
      <c r="C5028" s="2" t="s">
        <v>24</v>
      </c>
      <c r="D5028" s="4">
        <v>105865000</v>
      </c>
      <c r="E5028" s="2" t="s">
        <v>1811</v>
      </c>
      <c r="F5028" s="2">
        <v>74.400000000000006</v>
      </c>
      <c r="G5028" s="2">
        <v>25.6</v>
      </c>
      <c r="H5028" s="2" t="s">
        <v>19</v>
      </c>
      <c r="I5028" s="2">
        <f t="shared" si="156"/>
        <v>1</v>
      </c>
      <c r="J5028" s="2" t="str">
        <f t="shared" si="157"/>
        <v/>
      </c>
      <c r="K5028" s="2">
        <v>2000</v>
      </c>
      <c r="L5028" s="2" t="s">
        <v>21</v>
      </c>
    </row>
    <row r="5029" spans="1:12" x14ac:dyDescent="0.2">
      <c r="A5029" s="1" t="s">
        <v>52</v>
      </c>
      <c r="B5029" s="2" t="s">
        <v>2125</v>
      </c>
      <c r="C5029" s="2" t="s">
        <v>15</v>
      </c>
      <c r="D5029" s="2" t="s">
        <v>3915</v>
      </c>
      <c r="E5029" s="2" t="s">
        <v>3438</v>
      </c>
      <c r="F5029" s="2">
        <v>74.400000000000006</v>
      </c>
      <c r="G5029" s="2">
        <v>25.6</v>
      </c>
      <c r="H5029" s="2" t="s">
        <v>19</v>
      </c>
      <c r="I5029" s="2">
        <f t="shared" si="156"/>
        <v>1</v>
      </c>
      <c r="J5029" s="2" t="str">
        <f t="shared" si="157"/>
        <v/>
      </c>
      <c r="K5029" s="2">
        <v>2016</v>
      </c>
      <c r="L5029" s="2" t="s">
        <v>21</v>
      </c>
    </row>
    <row r="5030" spans="1:12" x14ac:dyDescent="0.2">
      <c r="A5030" s="1" t="s">
        <v>52</v>
      </c>
      <c r="B5030" s="2" t="s">
        <v>4015</v>
      </c>
      <c r="C5030" s="2" t="s">
        <v>15</v>
      </c>
      <c r="D5030" s="2" t="s">
        <v>4320</v>
      </c>
      <c r="E5030" s="2" t="s">
        <v>3438</v>
      </c>
      <c r="F5030" s="2">
        <v>74.400000000000006</v>
      </c>
      <c r="G5030" s="2">
        <v>25.6</v>
      </c>
      <c r="H5030" s="2" t="s">
        <v>19</v>
      </c>
      <c r="I5030" s="2">
        <f t="shared" si="156"/>
        <v>1</v>
      </c>
      <c r="J5030" s="2" t="str">
        <f t="shared" si="157"/>
        <v/>
      </c>
      <c r="K5030" s="2">
        <v>2010</v>
      </c>
      <c r="L5030" s="2" t="s">
        <v>49</v>
      </c>
    </row>
    <row r="5031" spans="1:12" x14ac:dyDescent="0.2">
      <c r="A5031" s="1" t="s">
        <v>32</v>
      </c>
      <c r="B5031" s="2" t="s">
        <v>1024</v>
      </c>
      <c r="C5031" s="2" t="s">
        <v>15</v>
      </c>
      <c r="D5031" s="2" t="s">
        <v>1187</v>
      </c>
      <c r="E5031" s="2" t="s">
        <v>395</v>
      </c>
      <c r="F5031" s="2">
        <v>74.400000000000006</v>
      </c>
      <c r="G5031" s="2">
        <v>25.6</v>
      </c>
      <c r="H5031" s="2" t="s">
        <v>19</v>
      </c>
      <c r="I5031" s="2">
        <f t="shared" si="156"/>
        <v>1</v>
      </c>
      <c r="J5031" s="2" t="str">
        <f t="shared" si="157"/>
        <v/>
      </c>
      <c r="K5031" s="2">
        <v>2002</v>
      </c>
      <c r="L5031" s="2" t="s">
        <v>21</v>
      </c>
    </row>
    <row r="5032" spans="1:12" x14ac:dyDescent="0.2">
      <c r="A5032" s="1" t="s">
        <v>83</v>
      </c>
      <c r="B5032" s="2" t="s">
        <v>3473</v>
      </c>
      <c r="C5032" s="2" t="s">
        <v>15</v>
      </c>
      <c r="D5032" s="2" t="s">
        <v>3474</v>
      </c>
      <c r="E5032" s="2" t="s">
        <v>3438</v>
      </c>
      <c r="F5032" s="2">
        <v>74.430000000000007</v>
      </c>
      <c r="G5032" s="2">
        <v>25.57</v>
      </c>
      <c r="H5032" s="2" t="s">
        <v>19</v>
      </c>
      <c r="I5032" s="2">
        <f t="shared" si="156"/>
        <v>1</v>
      </c>
      <c r="J5032" s="2" t="str">
        <f t="shared" si="157"/>
        <v/>
      </c>
      <c r="K5032" s="2">
        <v>2020</v>
      </c>
      <c r="L5032" s="2" t="s">
        <v>21</v>
      </c>
    </row>
    <row r="5033" spans="1:12" x14ac:dyDescent="0.2">
      <c r="A5033" s="1" t="s">
        <v>269</v>
      </c>
      <c r="B5033" s="2" t="s">
        <v>4034</v>
      </c>
      <c r="C5033" s="2" t="s">
        <v>24</v>
      </c>
      <c r="D5033" s="4">
        <v>6000000</v>
      </c>
      <c r="E5033" s="2" t="s">
        <v>3438</v>
      </c>
      <c r="F5033" s="2">
        <v>74.430000000000007</v>
      </c>
      <c r="G5033" s="2">
        <v>25.57</v>
      </c>
      <c r="H5033" s="2" t="s">
        <v>19</v>
      </c>
      <c r="I5033" s="2">
        <f t="shared" si="156"/>
        <v>1</v>
      </c>
      <c r="J5033" s="2" t="str">
        <f t="shared" si="157"/>
        <v/>
      </c>
      <c r="K5033" s="2">
        <v>2016</v>
      </c>
      <c r="L5033" s="2" t="s">
        <v>49</v>
      </c>
    </row>
    <row r="5034" spans="1:12" x14ac:dyDescent="0.2">
      <c r="A5034" s="1" t="s">
        <v>363</v>
      </c>
      <c r="B5034" s="2" t="s">
        <v>1064</v>
      </c>
      <c r="C5034" s="2" t="s">
        <v>15</v>
      </c>
      <c r="D5034" s="2" t="s">
        <v>3117</v>
      </c>
      <c r="E5034" s="2" t="s">
        <v>2175</v>
      </c>
      <c r="F5034" s="2">
        <v>74.44</v>
      </c>
      <c r="G5034" s="2">
        <v>25.56</v>
      </c>
      <c r="H5034" s="2" t="s">
        <v>19</v>
      </c>
      <c r="I5034" s="2">
        <f t="shared" si="156"/>
        <v>1</v>
      </c>
      <c r="J5034" s="2" t="str">
        <f t="shared" si="157"/>
        <v/>
      </c>
      <c r="K5034" s="2">
        <v>2003</v>
      </c>
      <c r="L5034" s="2" t="s">
        <v>36</v>
      </c>
    </row>
    <row r="5035" spans="1:12" x14ac:dyDescent="0.2">
      <c r="A5035" s="1" t="s">
        <v>91</v>
      </c>
      <c r="B5035" s="2" t="s">
        <v>3568</v>
      </c>
      <c r="C5035" s="2" t="s">
        <v>24</v>
      </c>
      <c r="D5035" s="4">
        <v>56000000</v>
      </c>
      <c r="E5035" s="2" t="s">
        <v>3438</v>
      </c>
      <c r="F5035" s="2">
        <v>74.45</v>
      </c>
      <c r="G5035" s="2">
        <v>25.55</v>
      </c>
      <c r="H5035" s="2" t="s">
        <v>19</v>
      </c>
      <c r="I5035" s="2">
        <f t="shared" si="156"/>
        <v>1</v>
      </c>
      <c r="J5035" s="2" t="str">
        <f t="shared" si="157"/>
        <v/>
      </c>
      <c r="K5035" s="2">
        <v>2016</v>
      </c>
      <c r="L5035" s="2" t="s">
        <v>21</v>
      </c>
    </row>
    <row r="5036" spans="1:12" x14ac:dyDescent="0.2">
      <c r="A5036" s="1" t="s">
        <v>91</v>
      </c>
      <c r="B5036" s="2" t="s">
        <v>2148</v>
      </c>
      <c r="C5036" s="2" t="s">
        <v>15</v>
      </c>
      <c r="D5036" s="2" t="s">
        <v>3784</v>
      </c>
      <c r="E5036" s="2" t="s">
        <v>3438</v>
      </c>
      <c r="F5036" s="2">
        <v>74.47</v>
      </c>
      <c r="G5036" s="2">
        <v>25.53</v>
      </c>
      <c r="H5036" s="2" t="s">
        <v>19</v>
      </c>
      <c r="I5036" s="2">
        <f t="shared" si="156"/>
        <v>1</v>
      </c>
      <c r="J5036" s="2" t="str">
        <f t="shared" si="157"/>
        <v/>
      </c>
      <c r="K5036" s="2">
        <v>2018</v>
      </c>
      <c r="L5036" s="2" t="s">
        <v>49</v>
      </c>
    </row>
    <row r="5037" spans="1:12" x14ac:dyDescent="0.2">
      <c r="A5037" s="1" t="s">
        <v>45</v>
      </c>
      <c r="B5037" s="2" t="s">
        <v>2158</v>
      </c>
      <c r="C5037" s="2" t="s">
        <v>24</v>
      </c>
      <c r="D5037" s="2">
        <v>1509000000</v>
      </c>
      <c r="E5037" s="2" t="s">
        <v>3438</v>
      </c>
      <c r="F5037" s="2">
        <v>74.47</v>
      </c>
      <c r="G5037" s="2">
        <v>25.53</v>
      </c>
      <c r="H5037" s="2" t="s">
        <v>19</v>
      </c>
      <c r="I5037" s="2">
        <f t="shared" si="156"/>
        <v>1</v>
      </c>
      <c r="J5037" s="2" t="str">
        <f t="shared" si="157"/>
        <v/>
      </c>
      <c r="K5037" s="2">
        <v>2018</v>
      </c>
      <c r="L5037" s="2" t="s">
        <v>21</v>
      </c>
    </row>
    <row r="5038" spans="1:12" x14ac:dyDescent="0.2">
      <c r="A5038" s="1" t="s">
        <v>108</v>
      </c>
      <c r="B5038" s="2" t="s">
        <v>551</v>
      </c>
      <c r="C5038" s="2" t="s">
        <v>15</v>
      </c>
      <c r="D5038" s="2" t="s">
        <v>2237</v>
      </c>
      <c r="E5038" s="2" t="s">
        <v>2175</v>
      </c>
      <c r="F5038" s="2">
        <v>74.489999999999995</v>
      </c>
      <c r="G5038" s="2">
        <v>25.51</v>
      </c>
      <c r="H5038" s="2" t="s">
        <v>19</v>
      </c>
      <c r="I5038" s="2">
        <f t="shared" si="156"/>
        <v>1</v>
      </c>
      <c r="J5038" s="2" t="str">
        <f t="shared" si="157"/>
        <v/>
      </c>
      <c r="K5038" s="2">
        <v>2020</v>
      </c>
      <c r="L5038" s="2" t="s">
        <v>21</v>
      </c>
    </row>
    <row r="5039" spans="1:12" x14ac:dyDescent="0.2">
      <c r="A5039" s="1" t="s">
        <v>242</v>
      </c>
      <c r="B5039" s="2" t="s">
        <v>3682</v>
      </c>
      <c r="C5039" s="2" t="s">
        <v>24</v>
      </c>
      <c r="D5039" s="4">
        <v>49000000</v>
      </c>
      <c r="E5039" s="2" t="s">
        <v>3438</v>
      </c>
      <c r="F5039" s="2">
        <v>74.5</v>
      </c>
      <c r="G5039" s="2">
        <v>25.5</v>
      </c>
      <c r="H5039" s="2" t="s">
        <v>19</v>
      </c>
      <c r="I5039" s="2">
        <f t="shared" si="156"/>
        <v>1</v>
      </c>
      <c r="J5039" s="2" t="str">
        <f t="shared" si="157"/>
        <v/>
      </c>
      <c r="K5039" s="2">
        <v>2004</v>
      </c>
      <c r="L5039" s="2" t="s">
        <v>21</v>
      </c>
    </row>
    <row r="5040" spans="1:12" x14ac:dyDescent="0.2">
      <c r="A5040" s="1" t="s">
        <v>242</v>
      </c>
      <c r="B5040" s="2" t="s">
        <v>1461</v>
      </c>
      <c r="C5040" s="2" t="s">
        <v>15</v>
      </c>
      <c r="D5040" s="2" t="s">
        <v>4611</v>
      </c>
      <c r="E5040" s="2" t="s">
        <v>3438</v>
      </c>
      <c r="F5040" s="2">
        <v>74.5</v>
      </c>
      <c r="G5040" s="2">
        <v>25.5</v>
      </c>
      <c r="H5040" s="2" t="s">
        <v>19</v>
      </c>
      <c r="I5040" s="2">
        <f t="shared" si="156"/>
        <v>1</v>
      </c>
      <c r="J5040" s="2" t="str">
        <f t="shared" si="157"/>
        <v/>
      </c>
      <c r="K5040" s="2">
        <v>2004</v>
      </c>
      <c r="L5040" s="2" t="s">
        <v>49</v>
      </c>
    </row>
    <row r="5041" spans="1:12" x14ac:dyDescent="0.2">
      <c r="A5041" s="1" t="s">
        <v>242</v>
      </c>
      <c r="B5041" s="2" t="s">
        <v>494</v>
      </c>
      <c r="C5041" s="2" t="s">
        <v>15</v>
      </c>
      <c r="D5041" s="2" t="s">
        <v>5069</v>
      </c>
      <c r="E5041" s="2" t="s">
        <v>4991</v>
      </c>
      <c r="F5041" s="2">
        <v>74.5</v>
      </c>
      <c r="G5041" s="2">
        <v>25.5</v>
      </c>
      <c r="H5041" s="2" t="s">
        <v>19</v>
      </c>
      <c r="I5041" s="2">
        <f t="shared" si="156"/>
        <v>1</v>
      </c>
      <c r="J5041" s="2" t="str">
        <f t="shared" si="157"/>
        <v/>
      </c>
      <c r="K5041" s="2">
        <v>2020</v>
      </c>
      <c r="L5041" s="2" t="s">
        <v>49</v>
      </c>
    </row>
    <row r="5042" spans="1:12" x14ac:dyDescent="0.2">
      <c r="A5042" s="1" t="s">
        <v>205</v>
      </c>
      <c r="B5042" s="2" t="s">
        <v>4336</v>
      </c>
      <c r="C5042" s="2" t="s">
        <v>15</v>
      </c>
      <c r="D5042" s="2" t="s">
        <v>4337</v>
      </c>
      <c r="E5042" s="2" t="s">
        <v>3438</v>
      </c>
      <c r="F5042" s="2">
        <v>74.5</v>
      </c>
      <c r="G5042" s="2">
        <v>25.5</v>
      </c>
      <c r="H5042" s="2" t="s">
        <v>19</v>
      </c>
      <c r="I5042" s="2">
        <f t="shared" si="156"/>
        <v>1</v>
      </c>
      <c r="J5042" s="2" t="str">
        <f t="shared" si="157"/>
        <v/>
      </c>
      <c r="K5042" s="2">
        <v>2009</v>
      </c>
      <c r="L5042" s="2" t="s">
        <v>36</v>
      </c>
    </row>
    <row r="5043" spans="1:12" x14ac:dyDescent="0.2">
      <c r="A5043" s="1" t="s">
        <v>13</v>
      </c>
      <c r="B5043" s="2" t="s">
        <v>3465</v>
      </c>
      <c r="C5043" s="2" t="s">
        <v>24</v>
      </c>
      <c r="D5043" s="4">
        <v>350000000</v>
      </c>
      <c r="E5043" s="2" t="s">
        <v>3438</v>
      </c>
      <c r="F5043" s="2">
        <v>74.5</v>
      </c>
      <c r="G5043" s="2">
        <v>25.5</v>
      </c>
      <c r="H5043" s="2" t="s">
        <v>19</v>
      </c>
      <c r="I5043" s="2">
        <f t="shared" si="156"/>
        <v>1</v>
      </c>
      <c r="J5043" s="2" t="str">
        <f t="shared" si="157"/>
        <v/>
      </c>
      <c r="K5043" s="2">
        <v>2008</v>
      </c>
      <c r="L5043" s="2" t="s">
        <v>21</v>
      </c>
    </row>
    <row r="5044" spans="1:12" x14ac:dyDescent="0.2">
      <c r="A5044" s="1" t="s">
        <v>13</v>
      </c>
      <c r="B5044" s="2" t="s">
        <v>3269</v>
      </c>
      <c r="C5044" s="2" t="s">
        <v>15</v>
      </c>
      <c r="D5044" s="2" t="s">
        <v>4789</v>
      </c>
      <c r="E5044" s="2" t="s">
        <v>3438</v>
      </c>
      <c r="F5044" s="2">
        <v>74.5</v>
      </c>
      <c r="G5044" s="2">
        <v>25.5</v>
      </c>
      <c r="H5044" s="2" t="s">
        <v>19</v>
      </c>
      <c r="I5044" s="2">
        <f t="shared" si="156"/>
        <v>1</v>
      </c>
      <c r="J5044" s="2" t="str">
        <f t="shared" si="157"/>
        <v/>
      </c>
      <c r="K5044" s="2">
        <v>1994</v>
      </c>
      <c r="L5044" s="2" t="s">
        <v>21</v>
      </c>
    </row>
    <row r="5045" spans="1:12" x14ac:dyDescent="0.2">
      <c r="A5045" s="1" t="s">
        <v>66</v>
      </c>
      <c r="B5045" s="2" t="s">
        <v>1734</v>
      </c>
      <c r="C5045" s="2" t="s">
        <v>15</v>
      </c>
      <c r="D5045" s="2" t="s">
        <v>5355</v>
      </c>
      <c r="E5045" s="2" t="s">
        <v>4991</v>
      </c>
      <c r="F5045" s="2">
        <v>74.5</v>
      </c>
      <c r="G5045" s="2">
        <v>25.5</v>
      </c>
      <c r="H5045" s="2" t="s">
        <v>19</v>
      </c>
      <c r="I5045" s="2">
        <f t="shared" si="156"/>
        <v>1</v>
      </c>
      <c r="J5045" s="2" t="str">
        <f t="shared" si="157"/>
        <v/>
      </c>
      <c r="K5045" s="2">
        <v>2010</v>
      </c>
      <c r="L5045" s="2" t="s">
        <v>21</v>
      </c>
    </row>
    <row r="5046" spans="1:12" x14ac:dyDescent="0.2">
      <c r="A5046" s="1" t="s">
        <v>374</v>
      </c>
      <c r="B5046" s="2" t="s">
        <v>2160</v>
      </c>
      <c r="C5046" s="2" t="s">
        <v>24</v>
      </c>
      <c r="D5046" s="4">
        <v>40000000</v>
      </c>
      <c r="E5046" s="2" t="s">
        <v>3438</v>
      </c>
      <c r="F5046" s="2">
        <v>74.5</v>
      </c>
      <c r="G5046" s="2">
        <v>25.5</v>
      </c>
      <c r="H5046" s="2" t="s">
        <v>19</v>
      </c>
      <c r="I5046" s="2">
        <f t="shared" si="156"/>
        <v>1</v>
      </c>
      <c r="J5046" s="2" t="str">
        <f t="shared" si="157"/>
        <v/>
      </c>
      <c r="K5046" s="2">
        <v>2012</v>
      </c>
      <c r="L5046" s="2" t="s">
        <v>21</v>
      </c>
    </row>
    <row r="5047" spans="1:12" x14ac:dyDescent="0.2">
      <c r="A5047" s="1" t="s">
        <v>83</v>
      </c>
      <c r="B5047" s="2" t="s">
        <v>84</v>
      </c>
      <c r="C5047" s="2" t="s">
        <v>15</v>
      </c>
      <c r="D5047" s="2" t="s">
        <v>3079</v>
      </c>
      <c r="E5047" s="2" t="s">
        <v>2175</v>
      </c>
      <c r="F5047" s="2">
        <v>74.5</v>
      </c>
      <c r="G5047" s="2">
        <v>25.5</v>
      </c>
      <c r="H5047" s="2" t="s">
        <v>19</v>
      </c>
      <c r="I5047" s="2">
        <f t="shared" si="156"/>
        <v>1</v>
      </c>
      <c r="J5047" s="2" t="str">
        <f t="shared" si="157"/>
        <v/>
      </c>
      <c r="K5047" s="2">
        <v>2007</v>
      </c>
      <c r="L5047" s="2" t="s">
        <v>36</v>
      </c>
    </row>
    <row r="5048" spans="1:12" x14ac:dyDescent="0.2">
      <c r="A5048" s="1" t="s">
        <v>293</v>
      </c>
      <c r="B5048" s="2" t="s">
        <v>4086</v>
      </c>
      <c r="C5048" s="2" t="s">
        <v>24</v>
      </c>
      <c r="D5048" s="4">
        <v>156000000</v>
      </c>
      <c r="E5048" s="2" t="s">
        <v>3438</v>
      </c>
      <c r="F5048" s="2">
        <v>74.5</v>
      </c>
      <c r="G5048" s="2">
        <v>25.5</v>
      </c>
      <c r="H5048" s="2" t="s">
        <v>19</v>
      </c>
      <c r="I5048" s="2">
        <f t="shared" si="156"/>
        <v>1</v>
      </c>
      <c r="J5048" s="2" t="str">
        <f t="shared" si="157"/>
        <v/>
      </c>
      <c r="K5048" s="2">
        <v>2012</v>
      </c>
      <c r="L5048" s="2" t="s">
        <v>21</v>
      </c>
    </row>
    <row r="5049" spans="1:12" x14ac:dyDescent="0.2">
      <c r="A5049" s="1" t="s">
        <v>91</v>
      </c>
      <c r="B5049" s="2" t="s">
        <v>2471</v>
      </c>
      <c r="C5049" s="2" t="s">
        <v>15</v>
      </c>
      <c r="D5049" s="2" t="s">
        <v>2472</v>
      </c>
      <c r="E5049" s="2" t="s">
        <v>2175</v>
      </c>
      <c r="F5049" s="2">
        <v>74.5</v>
      </c>
      <c r="G5049" s="2">
        <v>25.5</v>
      </c>
      <c r="H5049" s="2" t="s">
        <v>19</v>
      </c>
      <c r="I5049" s="2">
        <f t="shared" si="156"/>
        <v>1</v>
      </c>
      <c r="J5049" s="2" t="str">
        <f t="shared" si="157"/>
        <v/>
      </c>
      <c r="K5049" s="2">
        <v>2018</v>
      </c>
      <c r="L5049" s="2" t="s">
        <v>21</v>
      </c>
    </row>
    <row r="5050" spans="1:12" x14ac:dyDescent="0.2">
      <c r="A5050" s="1" t="s">
        <v>45</v>
      </c>
      <c r="B5050" s="2" t="s">
        <v>46</v>
      </c>
      <c r="C5050" s="2" t="s">
        <v>42</v>
      </c>
      <c r="D5050" s="2" t="s">
        <v>799</v>
      </c>
      <c r="E5050" s="2" t="s">
        <v>395</v>
      </c>
      <c r="F5050" s="2">
        <v>74.5</v>
      </c>
      <c r="G5050" s="2">
        <v>25.5</v>
      </c>
      <c r="H5050" s="2" t="s">
        <v>19</v>
      </c>
      <c r="I5050" s="2">
        <f t="shared" si="156"/>
        <v>1</v>
      </c>
      <c r="J5050" s="2" t="str">
        <f t="shared" si="157"/>
        <v/>
      </c>
      <c r="K5050" s="2">
        <v>2010</v>
      </c>
      <c r="L5050" s="2" t="s">
        <v>49</v>
      </c>
    </row>
    <row r="5051" spans="1:12" x14ac:dyDescent="0.2">
      <c r="A5051" s="1" t="s">
        <v>13</v>
      </c>
      <c r="B5051" s="2" t="s">
        <v>780</v>
      </c>
      <c r="C5051" s="2" t="s">
        <v>15</v>
      </c>
      <c r="D5051" s="2" t="s">
        <v>2624</v>
      </c>
      <c r="E5051" s="2" t="s">
        <v>2175</v>
      </c>
      <c r="F5051" s="2">
        <v>74.510000000000005</v>
      </c>
      <c r="G5051" s="2">
        <v>25.49</v>
      </c>
      <c r="H5051" s="2" t="s">
        <v>19</v>
      </c>
      <c r="I5051" s="2">
        <f t="shared" si="156"/>
        <v>1</v>
      </c>
      <c r="J5051" s="2" t="str">
        <f t="shared" si="157"/>
        <v/>
      </c>
      <c r="K5051" s="2">
        <v>2018</v>
      </c>
      <c r="L5051" s="2" t="s">
        <v>21</v>
      </c>
    </row>
    <row r="5052" spans="1:12" x14ac:dyDescent="0.2">
      <c r="A5052" s="1" t="s">
        <v>66</v>
      </c>
      <c r="B5052" s="2" t="s">
        <v>5168</v>
      </c>
      <c r="C5052" s="2" t="s">
        <v>15</v>
      </c>
      <c r="D5052" s="2" t="s">
        <v>5169</v>
      </c>
      <c r="E5052" s="2" t="s">
        <v>4991</v>
      </c>
      <c r="F5052" s="2">
        <v>74.55</v>
      </c>
      <c r="G5052" s="2">
        <v>25.45</v>
      </c>
      <c r="H5052" s="2" t="s">
        <v>19</v>
      </c>
      <c r="I5052" s="2">
        <f t="shared" si="156"/>
        <v>1</v>
      </c>
      <c r="J5052" s="2" t="str">
        <f t="shared" si="157"/>
        <v/>
      </c>
      <c r="K5052" s="2">
        <v>2018</v>
      </c>
      <c r="L5052" s="2" t="s">
        <v>21</v>
      </c>
    </row>
    <row r="5053" spans="1:12" x14ac:dyDescent="0.2">
      <c r="A5053" s="1" t="s">
        <v>242</v>
      </c>
      <c r="B5053" s="2" t="s">
        <v>646</v>
      </c>
      <c r="C5053" s="2" t="s">
        <v>15</v>
      </c>
      <c r="D5053" s="2" t="s">
        <v>1445</v>
      </c>
      <c r="E5053" s="2" t="s">
        <v>1444</v>
      </c>
      <c r="F5053" s="2">
        <v>74.599999999999994</v>
      </c>
      <c r="G5053" s="2">
        <v>25.4</v>
      </c>
      <c r="H5053" s="2" t="s">
        <v>19</v>
      </c>
      <c r="I5053" s="2">
        <f t="shared" si="156"/>
        <v>1</v>
      </c>
      <c r="J5053" s="2" t="str">
        <f t="shared" si="157"/>
        <v/>
      </c>
      <c r="K5053" s="2">
        <v>2000</v>
      </c>
      <c r="L5053" s="2" t="s">
        <v>49</v>
      </c>
    </row>
    <row r="5054" spans="1:12" x14ac:dyDescent="0.2">
      <c r="A5054" s="1" t="s">
        <v>66</v>
      </c>
      <c r="B5054" s="2" t="s">
        <v>2154</v>
      </c>
      <c r="C5054" s="2" t="s">
        <v>24</v>
      </c>
      <c r="D5054" s="4">
        <v>30000000</v>
      </c>
      <c r="E5054" s="2" t="s">
        <v>3438</v>
      </c>
      <c r="F5054" s="2">
        <v>74.599999999999994</v>
      </c>
      <c r="G5054" s="2">
        <v>25.4</v>
      </c>
      <c r="H5054" s="2" t="s">
        <v>19</v>
      </c>
      <c r="I5054" s="2">
        <f t="shared" si="156"/>
        <v>1</v>
      </c>
      <c r="J5054" s="2" t="str">
        <f t="shared" si="157"/>
        <v/>
      </c>
      <c r="K5054" s="2">
        <v>2014</v>
      </c>
      <c r="L5054" s="2" t="s">
        <v>21</v>
      </c>
    </row>
    <row r="5055" spans="1:12" x14ac:dyDescent="0.2">
      <c r="A5055" s="1" t="s">
        <v>66</v>
      </c>
      <c r="B5055" s="2" t="s">
        <v>3495</v>
      </c>
      <c r="C5055" s="2" t="s">
        <v>15</v>
      </c>
      <c r="D5055" s="2" t="s">
        <v>5767</v>
      </c>
      <c r="E5055" s="2" t="s">
        <v>5690</v>
      </c>
      <c r="F5055" s="2">
        <v>74.599999999999994</v>
      </c>
      <c r="G5055" s="2">
        <v>25.4</v>
      </c>
      <c r="H5055" s="2" t="s">
        <v>19</v>
      </c>
      <c r="I5055" s="2">
        <f t="shared" si="156"/>
        <v>1</v>
      </c>
      <c r="J5055" s="2" t="str">
        <f t="shared" si="157"/>
        <v/>
      </c>
      <c r="K5055" s="2">
        <v>2004</v>
      </c>
      <c r="L5055" s="2" t="s">
        <v>21</v>
      </c>
    </row>
    <row r="5056" spans="1:12" x14ac:dyDescent="0.2">
      <c r="A5056" s="1" t="s">
        <v>374</v>
      </c>
      <c r="B5056" s="2" t="s">
        <v>5635</v>
      </c>
      <c r="C5056" s="2" t="s">
        <v>1230</v>
      </c>
      <c r="D5056" s="2" t="s">
        <v>4889</v>
      </c>
      <c r="E5056" s="2" t="s">
        <v>4991</v>
      </c>
      <c r="F5056" s="2">
        <v>74.599999999999994</v>
      </c>
      <c r="G5056" s="2">
        <v>25.4</v>
      </c>
      <c r="H5056" s="2" t="s">
        <v>19</v>
      </c>
      <c r="I5056" s="2">
        <f t="shared" si="156"/>
        <v>1</v>
      </c>
      <c r="J5056" s="2" t="str">
        <f t="shared" si="157"/>
        <v/>
      </c>
      <c r="K5056" s="2">
        <v>2000</v>
      </c>
      <c r="L5056" s="2" t="s">
        <v>49</v>
      </c>
    </row>
    <row r="5057" spans="1:12" x14ac:dyDescent="0.2">
      <c r="A5057" s="1" t="s">
        <v>363</v>
      </c>
      <c r="B5057" s="2" t="s">
        <v>407</v>
      </c>
      <c r="C5057" s="2" t="s">
        <v>15</v>
      </c>
      <c r="D5057" s="2" t="s">
        <v>5380</v>
      </c>
      <c r="E5057" s="2" t="s">
        <v>4991</v>
      </c>
      <c r="F5057" s="2">
        <v>74.599999999999994</v>
      </c>
      <c r="G5057" s="2">
        <v>25.4</v>
      </c>
      <c r="H5057" s="2" t="s">
        <v>19</v>
      </c>
      <c r="I5057" s="2">
        <f t="shared" si="156"/>
        <v>1</v>
      </c>
      <c r="J5057" s="2" t="str">
        <f t="shared" si="157"/>
        <v/>
      </c>
      <c r="K5057" s="2">
        <v>2009</v>
      </c>
      <c r="L5057" s="2" t="s">
        <v>36</v>
      </c>
    </row>
    <row r="5058" spans="1:12" x14ac:dyDescent="0.2">
      <c r="A5058" s="1" t="s">
        <v>91</v>
      </c>
      <c r="B5058" s="2" t="s">
        <v>1876</v>
      </c>
      <c r="C5058" s="2" t="s">
        <v>15</v>
      </c>
      <c r="D5058" s="2" t="s">
        <v>2550</v>
      </c>
      <c r="E5058" s="2" t="s">
        <v>2175</v>
      </c>
      <c r="F5058" s="2">
        <v>74.599999999999994</v>
      </c>
      <c r="G5058" s="2">
        <v>25.4</v>
      </c>
      <c r="H5058" s="2" t="s">
        <v>19</v>
      </c>
      <c r="I5058" s="2">
        <f t="shared" ref="I5058:I5121" si="158" xml:space="preserve"> IF(H5058="Pass", 1, "")</f>
        <v>1</v>
      </c>
      <c r="J5058" s="2" t="str">
        <f t="shared" ref="J5058:J5121" si="159" xml:space="preserve"> IF(H5058="Fail", 1, "")</f>
        <v/>
      </c>
      <c r="K5058" s="2">
        <v>2018</v>
      </c>
      <c r="L5058" s="2" t="s">
        <v>21</v>
      </c>
    </row>
    <row r="5059" spans="1:12" x14ac:dyDescent="0.2">
      <c r="A5059" s="1" t="s">
        <v>91</v>
      </c>
      <c r="B5059" s="2" t="s">
        <v>91</v>
      </c>
      <c r="C5059" s="2" t="s">
        <v>15</v>
      </c>
      <c r="D5059" s="2" t="s">
        <v>2945</v>
      </c>
      <c r="E5059" s="2" t="s">
        <v>2175</v>
      </c>
      <c r="F5059" s="2">
        <v>74.599999999999994</v>
      </c>
      <c r="G5059" s="2">
        <v>25.4</v>
      </c>
      <c r="H5059" s="2" t="s">
        <v>19</v>
      </c>
      <c r="I5059" s="2">
        <f t="shared" si="158"/>
        <v>1</v>
      </c>
      <c r="J5059" s="2" t="str">
        <f t="shared" si="159"/>
        <v/>
      </c>
      <c r="K5059" s="2">
        <v>2009</v>
      </c>
      <c r="L5059" s="2" t="s">
        <v>36</v>
      </c>
    </row>
    <row r="5060" spans="1:12" x14ac:dyDescent="0.2">
      <c r="A5060" s="1" t="s">
        <v>269</v>
      </c>
      <c r="B5060" s="2" t="s">
        <v>4496</v>
      </c>
      <c r="C5060" s="2" t="s">
        <v>24</v>
      </c>
      <c r="D5060" s="4">
        <v>2400000</v>
      </c>
      <c r="E5060" s="2" t="s">
        <v>3438</v>
      </c>
      <c r="F5060" s="2">
        <v>74.599999999999994</v>
      </c>
      <c r="G5060" s="2">
        <v>25.4</v>
      </c>
      <c r="H5060" s="2" t="s">
        <v>19</v>
      </c>
      <c r="I5060" s="2">
        <f t="shared" si="158"/>
        <v>1</v>
      </c>
      <c r="J5060" s="2" t="str">
        <f t="shared" si="159"/>
        <v/>
      </c>
      <c r="K5060" s="2">
        <v>1996</v>
      </c>
      <c r="L5060" s="2" t="s">
        <v>21</v>
      </c>
    </row>
    <row r="5061" spans="1:12" x14ac:dyDescent="0.2">
      <c r="A5061" s="1" t="s">
        <v>32</v>
      </c>
      <c r="B5061" s="2" t="s">
        <v>4790</v>
      </c>
      <c r="C5061" s="2" t="s">
        <v>24</v>
      </c>
      <c r="D5061" s="4">
        <v>22700000</v>
      </c>
      <c r="E5061" s="2" t="s">
        <v>3438</v>
      </c>
      <c r="F5061" s="2">
        <v>74.599999999999994</v>
      </c>
      <c r="G5061" s="2">
        <v>25.4</v>
      </c>
      <c r="H5061" s="2" t="s">
        <v>19</v>
      </c>
      <c r="I5061" s="2">
        <f t="shared" si="158"/>
        <v>1</v>
      </c>
      <c r="J5061" s="2" t="str">
        <f t="shared" si="159"/>
        <v/>
      </c>
      <c r="K5061" s="2">
        <v>1994</v>
      </c>
      <c r="L5061" s="2" t="s">
        <v>21</v>
      </c>
    </row>
    <row r="5062" spans="1:12" x14ac:dyDescent="0.2">
      <c r="A5062" s="1" t="s">
        <v>220</v>
      </c>
      <c r="B5062" s="2" t="s">
        <v>4410</v>
      </c>
      <c r="C5062" s="2" t="s">
        <v>24</v>
      </c>
      <c r="D5062" s="4">
        <v>25000000</v>
      </c>
      <c r="E5062" s="2" t="s">
        <v>3438</v>
      </c>
      <c r="F5062" s="2">
        <v>74.599999999999994</v>
      </c>
      <c r="G5062" s="2">
        <v>25.4</v>
      </c>
      <c r="H5062" s="2" t="s">
        <v>19</v>
      </c>
      <c r="I5062" s="2">
        <f t="shared" si="158"/>
        <v>1</v>
      </c>
      <c r="J5062" s="2" t="str">
        <f t="shared" si="159"/>
        <v/>
      </c>
      <c r="K5062" s="2">
        <v>2001</v>
      </c>
      <c r="L5062" s="2" t="s">
        <v>36</v>
      </c>
    </row>
    <row r="5063" spans="1:12" x14ac:dyDescent="0.2">
      <c r="A5063" s="1" t="s">
        <v>339</v>
      </c>
      <c r="B5063" s="2" t="s">
        <v>340</v>
      </c>
      <c r="C5063" s="2" t="s">
        <v>15</v>
      </c>
      <c r="D5063" s="2" t="s">
        <v>2512</v>
      </c>
      <c r="E5063" s="2" t="s">
        <v>2175</v>
      </c>
      <c r="F5063" s="2">
        <v>74.680000000000007</v>
      </c>
      <c r="G5063" s="2">
        <v>25.32</v>
      </c>
      <c r="H5063" s="2" t="s">
        <v>19</v>
      </c>
      <c r="I5063" s="2">
        <f t="shared" si="158"/>
        <v>1</v>
      </c>
      <c r="J5063" s="2" t="str">
        <f t="shared" si="159"/>
        <v/>
      </c>
      <c r="K5063" s="2">
        <v>2018</v>
      </c>
      <c r="L5063" s="2" t="s">
        <v>21</v>
      </c>
    </row>
    <row r="5064" spans="1:12" x14ac:dyDescent="0.2">
      <c r="A5064" s="1" t="s">
        <v>66</v>
      </c>
      <c r="B5064" s="2" t="s">
        <v>3664</v>
      </c>
      <c r="C5064" s="2" t="s">
        <v>24</v>
      </c>
      <c r="D5064" s="4">
        <v>38000000</v>
      </c>
      <c r="E5064" s="2" t="s">
        <v>3438</v>
      </c>
      <c r="F5064" s="2">
        <v>74.69</v>
      </c>
      <c r="G5064" s="2">
        <v>25.31</v>
      </c>
      <c r="H5064" s="2" t="s">
        <v>19</v>
      </c>
      <c r="I5064" s="2">
        <f t="shared" si="158"/>
        <v>1</v>
      </c>
      <c r="J5064" s="2" t="str">
        <f t="shared" si="159"/>
        <v/>
      </c>
      <c r="K5064" s="2">
        <v>2001</v>
      </c>
      <c r="L5064" s="2" t="s">
        <v>36</v>
      </c>
    </row>
    <row r="5065" spans="1:12" x14ac:dyDescent="0.2">
      <c r="A5065" s="1" t="s">
        <v>91</v>
      </c>
      <c r="B5065" s="2" t="s">
        <v>3774</v>
      </c>
      <c r="C5065" s="2" t="s">
        <v>15</v>
      </c>
      <c r="D5065" s="2" t="s">
        <v>3775</v>
      </c>
      <c r="E5065" s="2" t="s">
        <v>3438</v>
      </c>
      <c r="F5065" s="2">
        <v>74.69</v>
      </c>
      <c r="G5065" s="2">
        <v>25.31</v>
      </c>
      <c r="H5065" s="2" t="s">
        <v>19</v>
      </c>
      <c r="I5065" s="2">
        <f t="shared" si="158"/>
        <v>1</v>
      </c>
      <c r="J5065" s="2" t="str">
        <f t="shared" si="159"/>
        <v/>
      </c>
      <c r="K5065" s="2">
        <v>2018</v>
      </c>
      <c r="L5065" s="2" t="s">
        <v>49</v>
      </c>
    </row>
    <row r="5066" spans="1:12" x14ac:dyDescent="0.2">
      <c r="A5066" s="1" t="s">
        <v>13</v>
      </c>
      <c r="B5066" s="2" t="s">
        <v>746</v>
      </c>
      <c r="C5066" s="2" t="s">
        <v>15</v>
      </c>
      <c r="D5066" s="2" t="s">
        <v>1078</v>
      </c>
      <c r="E5066" s="2" t="s">
        <v>395</v>
      </c>
      <c r="F5066" s="2">
        <v>74.7</v>
      </c>
      <c r="G5066" s="2">
        <v>25.3</v>
      </c>
      <c r="H5066" s="2" t="s">
        <v>19</v>
      </c>
      <c r="I5066" s="2">
        <f t="shared" si="158"/>
        <v>1</v>
      </c>
      <c r="J5066" s="2" t="str">
        <f t="shared" si="159"/>
        <v/>
      </c>
      <c r="K5066" s="2">
        <v>2004</v>
      </c>
      <c r="L5066" s="2" t="s">
        <v>21</v>
      </c>
    </row>
    <row r="5067" spans="1:12" x14ac:dyDescent="0.2">
      <c r="A5067" s="1" t="s">
        <v>13</v>
      </c>
      <c r="B5067" s="2" t="s">
        <v>3044</v>
      </c>
      <c r="C5067" s="2" t="s">
        <v>15</v>
      </c>
      <c r="D5067" s="2" t="s">
        <v>3056</v>
      </c>
      <c r="E5067" s="2" t="s">
        <v>2175</v>
      </c>
      <c r="F5067" s="2">
        <v>74.7</v>
      </c>
      <c r="G5067" s="2">
        <v>25.3</v>
      </c>
      <c r="H5067" s="2" t="s">
        <v>19</v>
      </c>
      <c r="I5067" s="2">
        <f t="shared" si="158"/>
        <v>1</v>
      </c>
      <c r="J5067" s="2" t="str">
        <f t="shared" si="159"/>
        <v/>
      </c>
      <c r="K5067" s="2">
        <v>2009</v>
      </c>
      <c r="L5067" s="2" t="s">
        <v>36</v>
      </c>
    </row>
    <row r="5068" spans="1:12" x14ac:dyDescent="0.2">
      <c r="A5068" s="1" t="s">
        <v>13</v>
      </c>
      <c r="B5068" s="2" t="s">
        <v>3897</v>
      </c>
      <c r="C5068" s="2" t="s">
        <v>24</v>
      </c>
      <c r="D5068" s="4">
        <v>235000000</v>
      </c>
      <c r="E5068" s="2" t="s">
        <v>3438</v>
      </c>
      <c r="F5068" s="2">
        <v>74.7</v>
      </c>
      <c r="G5068" s="2">
        <v>25.3</v>
      </c>
      <c r="H5068" s="2" t="s">
        <v>19</v>
      </c>
      <c r="I5068" s="2">
        <f t="shared" si="158"/>
        <v>1</v>
      </c>
      <c r="J5068" s="2" t="str">
        <f t="shared" si="159"/>
        <v/>
      </c>
      <c r="K5068" s="2">
        <v>2008</v>
      </c>
      <c r="L5068" s="2" t="s">
        <v>21</v>
      </c>
    </row>
    <row r="5069" spans="1:12" x14ac:dyDescent="0.2">
      <c r="A5069" s="1" t="s">
        <v>13</v>
      </c>
      <c r="B5069" s="2" t="s">
        <v>1910</v>
      </c>
      <c r="C5069" s="2" t="s">
        <v>24</v>
      </c>
      <c r="D5069" s="4">
        <v>73700000</v>
      </c>
      <c r="E5069" s="2" t="s">
        <v>3438</v>
      </c>
      <c r="F5069" s="2">
        <v>74.7</v>
      </c>
      <c r="G5069" s="2">
        <v>25.3</v>
      </c>
      <c r="H5069" s="2" t="s">
        <v>19</v>
      </c>
      <c r="I5069" s="2">
        <f t="shared" si="158"/>
        <v>1</v>
      </c>
      <c r="J5069" s="2" t="str">
        <f t="shared" si="159"/>
        <v/>
      </c>
      <c r="K5069" s="2">
        <v>2002</v>
      </c>
      <c r="L5069" s="2" t="s">
        <v>49</v>
      </c>
    </row>
    <row r="5070" spans="1:12" x14ac:dyDescent="0.2">
      <c r="A5070" s="1" t="s">
        <v>374</v>
      </c>
      <c r="B5070" s="2" t="s">
        <v>3516</v>
      </c>
      <c r="C5070" s="2" t="s">
        <v>1230</v>
      </c>
      <c r="D5070" s="4">
        <v>6500000</v>
      </c>
      <c r="E5070" s="2" t="s">
        <v>3438</v>
      </c>
      <c r="F5070" s="2">
        <v>74.7</v>
      </c>
      <c r="G5070" s="2">
        <v>25.3</v>
      </c>
      <c r="H5070" s="2" t="s">
        <v>19</v>
      </c>
      <c r="I5070" s="2">
        <f t="shared" si="158"/>
        <v>1</v>
      </c>
      <c r="J5070" s="2" t="str">
        <f t="shared" si="159"/>
        <v/>
      </c>
      <c r="K5070" s="2">
        <v>2000</v>
      </c>
      <c r="L5070" s="2" t="s">
        <v>49</v>
      </c>
    </row>
    <row r="5071" spans="1:12" x14ac:dyDescent="0.2">
      <c r="A5071" s="1" t="s">
        <v>296</v>
      </c>
      <c r="B5071" s="2" t="s">
        <v>4141</v>
      </c>
      <c r="C5071" s="2" t="s">
        <v>24</v>
      </c>
      <c r="D5071" s="4">
        <v>13800000</v>
      </c>
      <c r="E5071" s="2" t="s">
        <v>3438</v>
      </c>
      <c r="F5071" s="2">
        <v>74.7</v>
      </c>
      <c r="G5071" s="2">
        <v>25.3</v>
      </c>
      <c r="H5071" s="2" t="s">
        <v>19</v>
      </c>
      <c r="I5071" s="2">
        <f t="shared" si="158"/>
        <v>1</v>
      </c>
      <c r="J5071" s="2" t="str">
        <f t="shared" si="159"/>
        <v/>
      </c>
      <c r="K5071" s="2">
        <v>1998</v>
      </c>
      <c r="L5071" s="2" t="s">
        <v>21</v>
      </c>
    </row>
    <row r="5072" spans="1:12" x14ac:dyDescent="0.2">
      <c r="A5072" s="1" t="s">
        <v>91</v>
      </c>
      <c r="B5072" s="2" t="s">
        <v>2148</v>
      </c>
      <c r="C5072" s="2" t="s">
        <v>15</v>
      </c>
      <c r="D5072" s="2" t="s">
        <v>4619</v>
      </c>
      <c r="E5072" s="2" t="s">
        <v>3438</v>
      </c>
      <c r="F5072" s="2">
        <v>74.7</v>
      </c>
      <c r="G5072" s="2">
        <v>25.3</v>
      </c>
      <c r="H5072" s="2" t="s">
        <v>19</v>
      </c>
      <c r="I5072" s="2">
        <f t="shared" si="158"/>
        <v>1</v>
      </c>
      <c r="J5072" s="2" t="str">
        <f t="shared" si="159"/>
        <v/>
      </c>
      <c r="K5072" s="2">
        <v>2004</v>
      </c>
      <c r="L5072" s="2" t="s">
        <v>49</v>
      </c>
    </row>
    <row r="5073" spans="1:12" x14ac:dyDescent="0.2">
      <c r="A5073" s="1" t="s">
        <v>269</v>
      </c>
      <c r="B5073" s="2" t="s">
        <v>1312</v>
      </c>
      <c r="C5073" s="2" t="s">
        <v>15</v>
      </c>
      <c r="D5073" s="2" t="s">
        <v>2181</v>
      </c>
      <c r="E5073" s="2" t="s">
        <v>2175</v>
      </c>
      <c r="F5073" s="2">
        <v>74.709999999999994</v>
      </c>
      <c r="G5073" s="2">
        <v>25.29</v>
      </c>
      <c r="H5073" s="2" t="s">
        <v>19</v>
      </c>
      <c r="I5073" s="2">
        <f t="shared" si="158"/>
        <v>1</v>
      </c>
      <c r="J5073" s="2" t="str">
        <f t="shared" si="159"/>
        <v/>
      </c>
      <c r="K5073" s="2">
        <v>2021</v>
      </c>
      <c r="L5073" s="2" t="s">
        <v>36</v>
      </c>
    </row>
    <row r="5074" spans="1:12" x14ac:dyDescent="0.2">
      <c r="A5074" s="1" t="s">
        <v>242</v>
      </c>
      <c r="B5074" s="2" t="s">
        <v>478</v>
      </c>
      <c r="C5074" s="2" t="s">
        <v>2558</v>
      </c>
      <c r="D5074" s="2" t="s">
        <v>2559</v>
      </c>
      <c r="E5074" s="2" t="s">
        <v>2175</v>
      </c>
      <c r="F5074" s="2">
        <v>74.72</v>
      </c>
      <c r="G5074" s="2">
        <v>25.28</v>
      </c>
      <c r="H5074" s="2" t="s">
        <v>19</v>
      </c>
      <c r="I5074" s="2">
        <f t="shared" si="158"/>
        <v>1</v>
      </c>
      <c r="J5074" s="2" t="str">
        <f t="shared" si="159"/>
        <v/>
      </c>
      <c r="K5074" s="2">
        <v>2018</v>
      </c>
      <c r="L5074" s="2" t="s">
        <v>21</v>
      </c>
    </row>
    <row r="5075" spans="1:12" x14ac:dyDescent="0.2">
      <c r="A5075" s="1" t="s">
        <v>13</v>
      </c>
      <c r="B5075" s="2" t="s">
        <v>3542</v>
      </c>
      <c r="C5075" s="2" t="s">
        <v>15</v>
      </c>
      <c r="D5075" s="2" t="s">
        <v>4347</v>
      </c>
      <c r="E5075" s="2" t="s">
        <v>3438</v>
      </c>
      <c r="F5075" s="2">
        <v>74.73</v>
      </c>
      <c r="G5075" s="2">
        <v>25.27</v>
      </c>
      <c r="H5075" s="2" t="s">
        <v>19</v>
      </c>
      <c r="I5075" s="2">
        <f t="shared" si="158"/>
        <v>1</v>
      </c>
      <c r="J5075" s="2" t="str">
        <f t="shared" si="159"/>
        <v/>
      </c>
      <c r="K5075" s="2">
        <v>2009</v>
      </c>
      <c r="L5075" s="2" t="s">
        <v>36</v>
      </c>
    </row>
    <row r="5076" spans="1:12" x14ac:dyDescent="0.2">
      <c r="A5076" s="1" t="s">
        <v>108</v>
      </c>
      <c r="B5076" s="2" t="s">
        <v>3503</v>
      </c>
      <c r="C5076" s="2" t="s">
        <v>15</v>
      </c>
      <c r="D5076" s="2" t="s">
        <v>3504</v>
      </c>
      <c r="E5076" s="2" t="s">
        <v>3438</v>
      </c>
      <c r="F5076" s="2">
        <v>74.75</v>
      </c>
      <c r="G5076" s="2">
        <v>25.25</v>
      </c>
      <c r="H5076" s="2" t="s">
        <v>19</v>
      </c>
      <c r="I5076" s="2">
        <f t="shared" si="158"/>
        <v>1</v>
      </c>
      <c r="J5076" s="2" t="str">
        <f t="shared" si="159"/>
        <v/>
      </c>
      <c r="K5076" s="2">
        <v>2020</v>
      </c>
      <c r="L5076" s="2" t="s">
        <v>21</v>
      </c>
    </row>
    <row r="5077" spans="1:12" x14ac:dyDescent="0.2">
      <c r="A5077" s="1" t="s">
        <v>52</v>
      </c>
      <c r="B5077" s="2" t="s">
        <v>4049</v>
      </c>
      <c r="C5077" s="2" t="s">
        <v>15</v>
      </c>
      <c r="D5077" s="2" t="s">
        <v>4050</v>
      </c>
      <c r="E5077" s="2" t="s">
        <v>3438</v>
      </c>
      <c r="F5077" s="2">
        <v>74.77</v>
      </c>
      <c r="G5077" s="2">
        <v>25.23</v>
      </c>
      <c r="H5077" s="2" t="s">
        <v>19</v>
      </c>
      <c r="I5077" s="2">
        <f t="shared" si="158"/>
        <v>1</v>
      </c>
      <c r="J5077" s="2" t="str">
        <f t="shared" si="159"/>
        <v/>
      </c>
      <c r="K5077" s="2">
        <v>2015</v>
      </c>
      <c r="L5077" s="2" t="s">
        <v>36</v>
      </c>
    </row>
    <row r="5078" spans="1:12" x14ac:dyDescent="0.2">
      <c r="A5078" s="1" t="s">
        <v>177</v>
      </c>
      <c r="B5078" s="2" t="s">
        <v>3975</v>
      </c>
      <c r="C5078" s="2" t="s">
        <v>24</v>
      </c>
      <c r="D5078" s="4">
        <v>3400000</v>
      </c>
      <c r="E5078" s="2" t="s">
        <v>3438</v>
      </c>
      <c r="F5078" s="2">
        <v>74.78</v>
      </c>
      <c r="G5078" s="2">
        <v>25.22</v>
      </c>
      <c r="H5078" s="2" t="s">
        <v>19</v>
      </c>
      <c r="I5078" s="2">
        <f t="shared" si="158"/>
        <v>1</v>
      </c>
      <c r="J5078" s="2" t="str">
        <f t="shared" si="159"/>
        <v/>
      </c>
      <c r="K5078" s="2">
        <v>2016</v>
      </c>
      <c r="L5078" s="2" t="s">
        <v>21</v>
      </c>
    </row>
    <row r="5079" spans="1:12" x14ac:dyDescent="0.2">
      <c r="A5079" s="1" t="s">
        <v>83</v>
      </c>
      <c r="B5079" s="2" t="s">
        <v>84</v>
      </c>
      <c r="C5079" s="2" t="s">
        <v>15</v>
      </c>
      <c r="D5079" s="2" t="s">
        <v>1670</v>
      </c>
      <c r="E5079" s="2" t="s">
        <v>1625</v>
      </c>
      <c r="F5079" s="2">
        <v>74.790000000000006</v>
      </c>
      <c r="G5079" s="2">
        <v>25.21</v>
      </c>
      <c r="H5079" s="2" t="s">
        <v>19</v>
      </c>
      <c r="I5079" s="2">
        <f t="shared" si="158"/>
        <v>1</v>
      </c>
      <c r="J5079" s="2" t="str">
        <f t="shared" si="159"/>
        <v/>
      </c>
      <c r="K5079" s="2">
        <v>2003</v>
      </c>
      <c r="L5079" s="2" t="s">
        <v>36</v>
      </c>
    </row>
    <row r="5080" spans="1:12" x14ac:dyDescent="0.2">
      <c r="A5080" s="1" t="s">
        <v>242</v>
      </c>
      <c r="B5080" s="2" t="s">
        <v>3365</v>
      </c>
      <c r="C5080" s="2" t="s">
        <v>24</v>
      </c>
      <c r="D5080" s="4">
        <v>104000000</v>
      </c>
      <c r="E5080" s="2" t="s">
        <v>3438</v>
      </c>
      <c r="F5080" s="2">
        <v>74.8</v>
      </c>
      <c r="G5080" s="2">
        <v>25.2</v>
      </c>
      <c r="H5080" s="2" t="s">
        <v>19</v>
      </c>
      <c r="I5080" s="2">
        <f t="shared" si="158"/>
        <v>1</v>
      </c>
      <c r="J5080" s="2" t="str">
        <f t="shared" si="159"/>
        <v/>
      </c>
      <c r="K5080" s="2">
        <v>2016</v>
      </c>
      <c r="L5080" s="2" t="s">
        <v>21</v>
      </c>
    </row>
    <row r="5081" spans="1:12" x14ac:dyDescent="0.2">
      <c r="A5081" s="1" t="s">
        <v>60</v>
      </c>
      <c r="B5081" s="2" t="s">
        <v>3484</v>
      </c>
      <c r="C5081" s="2" t="s">
        <v>24</v>
      </c>
      <c r="D5081" s="4">
        <v>6600000</v>
      </c>
      <c r="E5081" s="2" t="s">
        <v>3438</v>
      </c>
      <c r="F5081" s="2">
        <v>74.8</v>
      </c>
      <c r="G5081" s="2">
        <v>25.2</v>
      </c>
      <c r="H5081" s="2" t="s">
        <v>19</v>
      </c>
      <c r="I5081" s="2">
        <f t="shared" si="158"/>
        <v>1</v>
      </c>
      <c r="J5081" s="2" t="str">
        <f t="shared" si="159"/>
        <v/>
      </c>
      <c r="K5081" s="2">
        <v>2001</v>
      </c>
      <c r="L5081" s="2" t="s">
        <v>36</v>
      </c>
    </row>
    <row r="5082" spans="1:12" x14ac:dyDescent="0.2">
      <c r="A5082" s="1" t="s">
        <v>13</v>
      </c>
      <c r="B5082" s="2" t="s">
        <v>3921</v>
      </c>
      <c r="C5082" s="2" t="s">
        <v>24</v>
      </c>
      <c r="D5082" s="4">
        <v>15000000</v>
      </c>
      <c r="E5082" s="2" t="s">
        <v>3438</v>
      </c>
      <c r="F5082" s="2">
        <v>74.8</v>
      </c>
      <c r="G5082" s="2">
        <v>25.2</v>
      </c>
      <c r="H5082" s="2" t="s">
        <v>19</v>
      </c>
      <c r="I5082" s="2">
        <f t="shared" si="158"/>
        <v>1</v>
      </c>
      <c r="J5082" s="2" t="str">
        <f t="shared" si="159"/>
        <v/>
      </c>
      <c r="K5082" s="2">
        <v>2000</v>
      </c>
      <c r="L5082" s="2" t="s">
        <v>21</v>
      </c>
    </row>
    <row r="5083" spans="1:12" x14ac:dyDescent="0.2">
      <c r="A5083" s="1" t="s">
        <v>66</v>
      </c>
      <c r="B5083" s="2" t="s">
        <v>317</v>
      </c>
      <c r="C5083" s="2" t="s">
        <v>15</v>
      </c>
      <c r="D5083" s="2" t="s">
        <v>318</v>
      </c>
      <c r="E5083" s="2" t="s">
        <v>144</v>
      </c>
      <c r="F5083" s="2">
        <v>74.8</v>
      </c>
      <c r="G5083" s="2">
        <v>25.2</v>
      </c>
      <c r="H5083" s="2" t="s">
        <v>19</v>
      </c>
      <c r="I5083" s="2">
        <f t="shared" si="158"/>
        <v>1</v>
      </c>
      <c r="J5083" s="2" t="str">
        <f t="shared" si="159"/>
        <v/>
      </c>
      <c r="K5083" s="2">
        <v>2006</v>
      </c>
      <c r="L5083" s="2" t="s">
        <v>21</v>
      </c>
    </row>
    <row r="5084" spans="1:12" x14ac:dyDescent="0.2">
      <c r="A5084" s="1" t="s">
        <v>248</v>
      </c>
      <c r="B5084" s="2" t="s">
        <v>249</v>
      </c>
      <c r="C5084" s="2" t="s">
        <v>42</v>
      </c>
      <c r="D5084" s="2" t="s">
        <v>250</v>
      </c>
      <c r="E5084" s="2" t="s">
        <v>144</v>
      </c>
      <c r="F5084" s="2">
        <v>74.8</v>
      </c>
      <c r="G5084" s="2">
        <v>25.2</v>
      </c>
      <c r="H5084" s="2" t="s">
        <v>19</v>
      </c>
      <c r="I5084" s="2">
        <f t="shared" si="158"/>
        <v>1</v>
      </c>
      <c r="J5084" s="2" t="str">
        <f t="shared" si="159"/>
        <v/>
      </c>
      <c r="K5084" s="2">
        <v>2012</v>
      </c>
      <c r="L5084" s="2" t="s">
        <v>21</v>
      </c>
    </row>
    <row r="5085" spans="1:12" x14ac:dyDescent="0.2">
      <c r="A5085" s="1" t="s">
        <v>52</v>
      </c>
      <c r="B5085" s="2" t="s">
        <v>2143</v>
      </c>
      <c r="C5085" s="2" t="s">
        <v>24</v>
      </c>
      <c r="D5085" s="4">
        <v>8000000</v>
      </c>
      <c r="E5085" s="2" t="s">
        <v>3438</v>
      </c>
      <c r="F5085" s="2">
        <v>74.8</v>
      </c>
      <c r="G5085" s="2">
        <v>25.2</v>
      </c>
      <c r="H5085" s="2" t="s">
        <v>19</v>
      </c>
      <c r="I5085" s="2">
        <f t="shared" si="158"/>
        <v>1</v>
      </c>
      <c r="J5085" s="2" t="str">
        <f t="shared" si="159"/>
        <v/>
      </c>
      <c r="K5085" s="2">
        <v>2001</v>
      </c>
      <c r="L5085" s="2" t="s">
        <v>36</v>
      </c>
    </row>
    <row r="5086" spans="1:12" x14ac:dyDescent="0.2">
      <c r="A5086" s="1" t="s">
        <v>511</v>
      </c>
      <c r="B5086" s="2" t="s">
        <v>3939</v>
      </c>
      <c r="C5086" s="2" t="s">
        <v>24</v>
      </c>
      <c r="D5086" s="4">
        <v>22100000</v>
      </c>
      <c r="E5086" s="2" t="s">
        <v>3438</v>
      </c>
      <c r="F5086" s="2">
        <v>74.83</v>
      </c>
      <c r="G5086" s="2">
        <v>25.17</v>
      </c>
      <c r="H5086" s="2" t="s">
        <v>19</v>
      </c>
      <c r="I5086" s="2">
        <f t="shared" si="158"/>
        <v>1</v>
      </c>
      <c r="J5086" s="2" t="str">
        <f t="shared" si="159"/>
        <v/>
      </c>
      <c r="K5086" s="2">
        <v>2016</v>
      </c>
      <c r="L5086" s="2" t="s">
        <v>21</v>
      </c>
    </row>
    <row r="5087" spans="1:12" x14ac:dyDescent="0.2">
      <c r="A5087" s="1" t="s">
        <v>66</v>
      </c>
      <c r="B5087" s="2" t="s">
        <v>3664</v>
      </c>
      <c r="C5087" s="2" t="s">
        <v>15</v>
      </c>
      <c r="D5087" s="2" t="s">
        <v>3665</v>
      </c>
      <c r="E5087" s="2" t="s">
        <v>3438</v>
      </c>
      <c r="F5087" s="2">
        <v>74.83</v>
      </c>
      <c r="G5087" s="2">
        <v>25.17</v>
      </c>
      <c r="H5087" s="2" t="s">
        <v>19</v>
      </c>
      <c r="I5087" s="2">
        <f t="shared" si="158"/>
        <v>1</v>
      </c>
      <c r="J5087" s="2" t="str">
        <f t="shared" si="159"/>
        <v/>
      </c>
      <c r="K5087" s="2">
        <v>2019</v>
      </c>
      <c r="L5087" s="2" t="s">
        <v>36</v>
      </c>
    </row>
    <row r="5088" spans="1:12" x14ac:dyDescent="0.2">
      <c r="A5088" s="1" t="s">
        <v>205</v>
      </c>
      <c r="B5088" s="2" t="s">
        <v>235</v>
      </c>
      <c r="C5088" s="2" t="s">
        <v>15</v>
      </c>
      <c r="D5088" s="2" t="s">
        <v>2680</v>
      </c>
      <c r="E5088" s="2" t="s">
        <v>2175</v>
      </c>
      <c r="F5088" s="2">
        <v>74.86</v>
      </c>
      <c r="G5088" s="2">
        <v>25.14</v>
      </c>
      <c r="H5088" s="2" t="s">
        <v>19</v>
      </c>
      <c r="I5088" s="2">
        <f t="shared" si="158"/>
        <v>1</v>
      </c>
      <c r="J5088" s="2" t="str">
        <f t="shared" si="159"/>
        <v/>
      </c>
      <c r="K5088" s="2">
        <v>2018</v>
      </c>
      <c r="L5088" s="2" t="s">
        <v>49</v>
      </c>
    </row>
    <row r="5089" spans="1:12" x14ac:dyDescent="0.2">
      <c r="A5089" s="1" t="s">
        <v>13</v>
      </c>
      <c r="B5089" s="2" t="s">
        <v>934</v>
      </c>
      <c r="C5089" s="2" t="s">
        <v>15</v>
      </c>
      <c r="D5089" s="2" t="s">
        <v>2673</v>
      </c>
      <c r="E5089" s="2" t="s">
        <v>2175</v>
      </c>
      <c r="F5089" s="2">
        <v>74.86</v>
      </c>
      <c r="G5089" s="2">
        <v>25.14</v>
      </c>
      <c r="H5089" s="2" t="s">
        <v>19</v>
      </c>
      <c r="I5089" s="2">
        <f t="shared" si="158"/>
        <v>1</v>
      </c>
      <c r="J5089" s="2" t="str">
        <f t="shared" si="159"/>
        <v/>
      </c>
      <c r="K5089" s="2">
        <v>2018</v>
      </c>
      <c r="L5089" s="2" t="s">
        <v>49</v>
      </c>
    </row>
    <row r="5090" spans="1:12" x14ac:dyDescent="0.2">
      <c r="A5090" s="1" t="s">
        <v>13</v>
      </c>
      <c r="B5090" s="2" t="s">
        <v>3862</v>
      </c>
      <c r="C5090" s="2" t="s">
        <v>24</v>
      </c>
      <c r="D5090" s="4">
        <v>1500000000</v>
      </c>
      <c r="E5090" s="2" t="s">
        <v>3438</v>
      </c>
      <c r="F5090" s="2">
        <v>74.86</v>
      </c>
      <c r="G5090" s="2">
        <v>25.14</v>
      </c>
      <c r="H5090" s="2" t="s">
        <v>19</v>
      </c>
      <c r="I5090" s="2">
        <f t="shared" si="158"/>
        <v>1</v>
      </c>
      <c r="J5090" s="2" t="str">
        <f t="shared" si="159"/>
        <v/>
      </c>
      <c r="K5090" s="2">
        <v>2016</v>
      </c>
      <c r="L5090" s="2" t="s">
        <v>21</v>
      </c>
    </row>
    <row r="5091" spans="1:12" x14ac:dyDescent="0.2">
      <c r="A5091" s="1" t="s">
        <v>91</v>
      </c>
      <c r="B5091" s="2" t="s">
        <v>91</v>
      </c>
      <c r="C5091" s="2" t="s">
        <v>15</v>
      </c>
      <c r="D5091" s="2" t="s">
        <v>2246</v>
      </c>
      <c r="E5091" s="2" t="s">
        <v>2175</v>
      </c>
      <c r="F5091" s="2">
        <v>74.89</v>
      </c>
      <c r="G5091" s="2">
        <v>25.11</v>
      </c>
      <c r="H5091" s="2" t="s">
        <v>19</v>
      </c>
      <c r="I5091" s="2">
        <f t="shared" si="158"/>
        <v>1</v>
      </c>
      <c r="J5091" s="2" t="str">
        <f t="shared" si="159"/>
        <v/>
      </c>
      <c r="K5091" s="2">
        <v>2020</v>
      </c>
      <c r="L5091" s="2" t="s">
        <v>21</v>
      </c>
    </row>
    <row r="5092" spans="1:12" x14ac:dyDescent="0.2">
      <c r="A5092" s="1" t="s">
        <v>391</v>
      </c>
      <c r="B5092" s="2" t="s">
        <v>3247</v>
      </c>
      <c r="C5092" s="2" t="s">
        <v>15</v>
      </c>
      <c r="D5092" s="2" t="s">
        <v>4854</v>
      </c>
      <c r="E5092" s="2" t="s">
        <v>4810</v>
      </c>
      <c r="F5092" s="2">
        <v>74.900000000000006</v>
      </c>
      <c r="G5092" s="2">
        <v>25.1</v>
      </c>
      <c r="H5092" s="2" t="s">
        <v>19</v>
      </c>
      <c r="I5092" s="2">
        <f t="shared" si="158"/>
        <v>1</v>
      </c>
      <c r="J5092" s="2" t="str">
        <f t="shared" si="159"/>
        <v/>
      </c>
      <c r="K5092" s="2">
        <v>2006</v>
      </c>
      <c r="L5092" s="2" t="s">
        <v>21</v>
      </c>
    </row>
    <row r="5093" spans="1:12" x14ac:dyDescent="0.2">
      <c r="A5093" s="1" t="s">
        <v>13</v>
      </c>
      <c r="B5093" s="2" t="s">
        <v>246</v>
      </c>
      <c r="C5093" s="2" t="s">
        <v>15</v>
      </c>
      <c r="D5093" s="2" t="s">
        <v>2005</v>
      </c>
      <c r="E5093" s="2" t="s">
        <v>1978</v>
      </c>
      <c r="F5093" s="2">
        <v>74.900000000000006</v>
      </c>
      <c r="G5093" s="2">
        <v>25.1</v>
      </c>
      <c r="H5093" s="2" t="s">
        <v>19</v>
      </c>
      <c r="I5093" s="2">
        <f t="shared" si="158"/>
        <v>1</v>
      </c>
      <c r="J5093" s="2" t="str">
        <f t="shared" si="159"/>
        <v/>
      </c>
      <c r="K5093" s="2">
        <v>2016</v>
      </c>
      <c r="L5093" s="2" t="s">
        <v>21</v>
      </c>
    </row>
    <row r="5094" spans="1:12" x14ac:dyDescent="0.2">
      <c r="A5094" s="1" t="s">
        <v>13</v>
      </c>
      <c r="B5094" s="2" t="s">
        <v>3988</v>
      </c>
      <c r="C5094" s="2" t="s">
        <v>24</v>
      </c>
      <c r="D5094" s="4">
        <v>50000000</v>
      </c>
      <c r="E5094" s="2" t="s">
        <v>3438</v>
      </c>
      <c r="F5094" s="2">
        <v>74.900000000000006</v>
      </c>
      <c r="G5094" s="2">
        <v>25.1</v>
      </c>
      <c r="H5094" s="2" t="s">
        <v>19</v>
      </c>
      <c r="I5094" s="2">
        <f t="shared" si="158"/>
        <v>1</v>
      </c>
      <c r="J5094" s="2" t="str">
        <f t="shared" si="159"/>
        <v/>
      </c>
      <c r="K5094" s="2">
        <v>2008</v>
      </c>
      <c r="L5094" s="2" t="s">
        <v>21</v>
      </c>
    </row>
    <row r="5095" spans="1:12" x14ac:dyDescent="0.2">
      <c r="A5095" s="1" t="s">
        <v>66</v>
      </c>
      <c r="B5095" s="2" t="s">
        <v>1825</v>
      </c>
      <c r="C5095" s="2" t="s">
        <v>15</v>
      </c>
      <c r="D5095" s="2" t="s">
        <v>1847</v>
      </c>
      <c r="E5095" s="2" t="s">
        <v>1811</v>
      </c>
      <c r="F5095" s="2">
        <v>74.900000000000006</v>
      </c>
      <c r="G5095" s="2">
        <v>25.1</v>
      </c>
      <c r="H5095" s="2" t="s">
        <v>19</v>
      </c>
      <c r="I5095" s="2">
        <f t="shared" si="158"/>
        <v>1</v>
      </c>
      <c r="J5095" s="2" t="str">
        <f t="shared" si="159"/>
        <v/>
      </c>
      <c r="K5095" s="2">
        <v>2010</v>
      </c>
      <c r="L5095" s="2" t="s">
        <v>49</v>
      </c>
    </row>
    <row r="5096" spans="1:12" x14ac:dyDescent="0.2">
      <c r="A5096" s="1" t="s">
        <v>66</v>
      </c>
      <c r="B5096" s="2" t="s">
        <v>1088</v>
      </c>
      <c r="C5096" s="2" t="s">
        <v>15</v>
      </c>
      <c r="D5096" s="2" t="s">
        <v>4828</v>
      </c>
      <c r="E5096" s="2" t="s">
        <v>4810</v>
      </c>
      <c r="F5096" s="2">
        <v>74.900000000000006</v>
      </c>
      <c r="G5096" s="2">
        <v>25.1</v>
      </c>
      <c r="H5096" s="2" t="s">
        <v>19</v>
      </c>
      <c r="I5096" s="2">
        <f t="shared" si="158"/>
        <v>1</v>
      </c>
      <c r="J5096" s="2" t="str">
        <f t="shared" si="159"/>
        <v/>
      </c>
      <c r="K5096" s="2">
        <v>2014</v>
      </c>
      <c r="L5096" s="2" t="s">
        <v>21</v>
      </c>
    </row>
    <row r="5097" spans="1:12" x14ac:dyDescent="0.2">
      <c r="A5097" s="1" t="s">
        <v>150</v>
      </c>
      <c r="B5097" s="2" t="s">
        <v>151</v>
      </c>
      <c r="C5097" s="2" t="s">
        <v>42</v>
      </c>
      <c r="D5097" s="2" t="s">
        <v>625</v>
      </c>
      <c r="E5097" s="2" t="s">
        <v>395</v>
      </c>
      <c r="F5097" s="2">
        <v>74.900000000000006</v>
      </c>
      <c r="G5097" s="2">
        <v>25.1</v>
      </c>
      <c r="H5097" s="2" t="s">
        <v>19</v>
      </c>
      <c r="I5097" s="2">
        <f t="shared" si="158"/>
        <v>1</v>
      </c>
      <c r="J5097" s="2" t="str">
        <f t="shared" si="159"/>
        <v/>
      </c>
      <c r="K5097" s="2">
        <v>2012</v>
      </c>
      <c r="L5097" s="2" t="s">
        <v>21</v>
      </c>
    </row>
    <row r="5098" spans="1:12" x14ac:dyDescent="0.2">
      <c r="A5098" s="1" t="s">
        <v>69</v>
      </c>
      <c r="B5098" s="2" t="s">
        <v>4858</v>
      </c>
      <c r="C5098" s="2" t="s">
        <v>15</v>
      </c>
      <c r="D5098" s="2" t="s">
        <v>4859</v>
      </c>
      <c r="E5098" s="2" t="s">
        <v>4810</v>
      </c>
      <c r="F5098" s="2">
        <v>74.900000000000006</v>
      </c>
      <c r="G5098" s="2">
        <v>25.1</v>
      </c>
      <c r="H5098" s="2" t="s">
        <v>19</v>
      </c>
      <c r="I5098" s="2">
        <f t="shared" si="158"/>
        <v>1</v>
      </c>
      <c r="J5098" s="2" t="str">
        <f t="shared" si="159"/>
        <v/>
      </c>
      <c r="K5098" s="2">
        <v>2006</v>
      </c>
      <c r="L5098" s="2" t="s">
        <v>21</v>
      </c>
    </row>
    <row r="5099" spans="1:12" x14ac:dyDescent="0.2">
      <c r="A5099" s="1" t="s">
        <v>91</v>
      </c>
      <c r="B5099" s="2" t="s">
        <v>3798</v>
      </c>
      <c r="C5099" s="2" t="s">
        <v>15</v>
      </c>
      <c r="D5099" s="2" t="s">
        <v>4480</v>
      </c>
      <c r="E5099" s="2" t="s">
        <v>3438</v>
      </c>
      <c r="F5099" s="2">
        <v>74.900000000000006</v>
      </c>
      <c r="G5099" s="2">
        <v>25.1</v>
      </c>
      <c r="H5099" s="2" t="s">
        <v>19</v>
      </c>
      <c r="I5099" s="2">
        <f t="shared" si="158"/>
        <v>1</v>
      </c>
      <c r="J5099" s="2" t="str">
        <f t="shared" si="159"/>
        <v/>
      </c>
      <c r="K5099" s="2">
        <v>2007</v>
      </c>
      <c r="L5099" s="2" t="s">
        <v>36</v>
      </c>
    </row>
    <row r="5100" spans="1:12" x14ac:dyDescent="0.2">
      <c r="A5100" s="1" t="s">
        <v>52</v>
      </c>
      <c r="B5100" s="2" t="s">
        <v>3592</v>
      </c>
      <c r="C5100" s="2" t="s">
        <v>15</v>
      </c>
      <c r="D5100" s="2" t="s">
        <v>4130</v>
      </c>
      <c r="E5100" s="2" t="s">
        <v>3438</v>
      </c>
      <c r="F5100" s="2">
        <v>74.900000000000006</v>
      </c>
      <c r="G5100" s="2">
        <v>25.1</v>
      </c>
      <c r="H5100" s="2" t="s">
        <v>19</v>
      </c>
      <c r="I5100" s="2">
        <f t="shared" si="158"/>
        <v>1</v>
      </c>
      <c r="J5100" s="2" t="str">
        <f t="shared" si="159"/>
        <v/>
      </c>
      <c r="K5100" s="2">
        <v>2014</v>
      </c>
      <c r="L5100" s="2" t="s">
        <v>49</v>
      </c>
    </row>
    <row r="5101" spans="1:12" x14ac:dyDescent="0.2">
      <c r="A5101" s="1" t="s">
        <v>13</v>
      </c>
      <c r="B5101" s="2" t="s">
        <v>3700</v>
      </c>
      <c r="C5101" s="2" t="s">
        <v>15</v>
      </c>
      <c r="D5101" s="2" t="s">
        <v>4335</v>
      </c>
      <c r="E5101" s="2" t="s">
        <v>3438</v>
      </c>
      <c r="F5101" s="2">
        <v>74.92</v>
      </c>
      <c r="G5101" s="2">
        <v>25.08</v>
      </c>
      <c r="H5101" s="2" t="s">
        <v>19</v>
      </c>
      <c r="I5101" s="2">
        <f t="shared" si="158"/>
        <v>1</v>
      </c>
      <c r="J5101" s="2" t="str">
        <f t="shared" si="159"/>
        <v/>
      </c>
      <c r="K5101" s="2">
        <v>2009</v>
      </c>
      <c r="L5101" s="2" t="s">
        <v>36</v>
      </c>
    </row>
    <row r="5102" spans="1:12" x14ac:dyDescent="0.2">
      <c r="A5102" s="1" t="s">
        <v>242</v>
      </c>
      <c r="B5102" s="2" t="s">
        <v>243</v>
      </c>
      <c r="C5102" s="2" t="s">
        <v>15</v>
      </c>
      <c r="D5102" s="2" t="s">
        <v>2752</v>
      </c>
      <c r="E5102" s="2" t="s">
        <v>2175</v>
      </c>
      <c r="F5102" s="2">
        <v>74.930000000000007</v>
      </c>
      <c r="G5102" s="2">
        <v>25.07</v>
      </c>
      <c r="H5102" s="2" t="s">
        <v>19</v>
      </c>
      <c r="I5102" s="2">
        <f t="shared" si="158"/>
        <v>1</v>
      </c>
      <c r="J5102" s="2" t="str">
        <f t="shared" si="159"/>
        <v/>
      </c>
      <c r="K5102" s="2">
        <v>2016</v>
      </c>
      <c r="L5102" s="2" t="s">
        <v>21</v>
      </c>
    </row>
    <row r="5103" spans="1:12" x14ac:dyDescent="0.2">
      <c r="A5103" s="1" t="s">
        <v>511</v>
      </c>
      <c r="B5103" s="2" t="s">
        <v>3490</v>
      </c>
      <c r="C5103" s="2" t="s">
        <v>24</v>
      </c>
      <c r="D5103" s="2">
        <v>47000000</v>
      </c>
      <c r="E5103" s="2" t="s">
        <v>3438</v>
      </c>
      <c r="F5103" s="2">
        <v>74.95</v>
      </c>
      <c r="G5103" s="2">
        <v>25.05</v>
      </c>
      <c r="H5103" s="2" t="s">
        <v>19</v>
      </c>
      <c r="I5103" s="2">
        <f t="shared" si="158"/>
        <v>1</v>
      </c>
      <c r="J5103" s="2" t="str">
        <f t="shared" si="159"/>
        <v/>
      </c>
      <c r="K5103" s="2">
        <v>2020</v>
      </c>
      <c r="L5103" s="2" t="s">
        <v>21</v>
      </c>
    </row>
    <row r="5104" spans="1:12" x14ac:dyDescent="0.2">
      <c r="A5104" s="1" t="s">
        <v>13</v>
      </c>
      <c r="B5104" s="2" t="s">
        <v>3885</v>
      </c>
      <c r="C5104" s="2" t="s">
        <v>24</v>
      </c>
      <c r="D5104" s="4">
        <v>143000000</v>
      </c>
      <c r="E5104" s="2" t="s">
        <v>3438</v>
      </c>
      <c r="F5104" s="2">
        <v>74.97</v>
      </c>
      <c r="G5104" s="2">
        <v>25.03</v>
      </c>
      <c r="H5104" s="2" t="s">
        <v>19</v>
      </c>
      <c r="I5104" s="2">
        <f t="shared" si="158"/>
        <v>1</v>
      </c>
      <c r="J5104" s="2" t="str">
        <f t="shared" si="159"/>
        <v/>
      </c>
      <c r="K5104" s="2">
        <v>2016</v>
      </c>
      <c r="L5104" s="2" t="s">
        <v>21</v>
      </c>
    </row>
    <row r="5105" spans="1:12" x14ac:dyDescent="0.2">
      <c r="A5105" s="1" t="s">
        <v>205</v>
      </c>
      <c r="B5105" s="2" t="s">
        <v>4052</v>
      </c>
      <c r="C5105" s="2" t="s">
        <v>15</v>
      </c>
      <c r="D5105" s="2" t="s">
        <v>4053</v>
      </c>
      <c r="E5105" s="2" t="s">
        <v>3438</v>
      </c>
      <c r="F5105" s="2">
        <v>74.98</v>
      </c>
      <c r="G5105" s="2">
        <v>25.02</v>
      </c>
      <c r="H5105" s="2" t="s">
        <v>19</v>
      </c>
      <c r="I5105" s="2">
        <f t="shared" si="158"/>
        <v>1</v>
      </c>
      <c r="J5105" s="2" t="str">
        <f t="shared" si="159"/>
        <v/>
      </c>
      <c r="K5105" s="2">
        <v>2015</v>
      </c>
      <c r="L5105" s="2" t="s">
        <v>36</v>
      </c>
    </row>
    <row r="5106" spans="1:12" x14ac:dyDescent="0.2">
      <c r="A5106" s="1" t="s">
        <v>122</v>
      </c>
      <c r="B5106" s="2" t="s">
        <v>3320</v>
      </c>
      <c r="C5106" s="2" t="s">
        <v>15</v>
      </c>
      <c r="D5106" s="2" t="s">
        <v>3321</v>
      </c>
      <c r="E5106" s="2" t="s">
        <v>3315</v>
      </c>
      <c r="F5106" s="2">
        <v>74.98</v>
      </c>
      <c r="G5106" s="2">
        <v>25.02</v>
      </c>
      <c r="H5106" s="2" t="s">
        <v>19</v>
      </c>
      <c r="I5106" s="2">
        <f t="shared" si="158"/>
        <v>1</v>
      </c>
      <c r="J5106" s="2" t="str">
        <f t="shared" si="159"/>
        <v/>
      </c>
      <c r="K5106" s="2">
        <v>2015</v>
      </c>
      <c r="L5106" s="2" t="s">
        <v>36</v>
      </c>
    </row>
    <row r="5107" spans="1:12" x14ac:dyDescent="0.2">
      <c r="A5107" s="1" t="s">
        <v>242</v>
      </c>
      <c r="B5107" s="2" t="s">
        <v>482</v>
      </c>
      <c r="C5107" s="2" t="s">
        <v>15</v>
      </c>
      <c r="D5107" s="2" t="s">
        <v>483</v>
      </c>
      <c r="E5107" s="2" t="s">
        <v>395</v>
      </c>
      <c r="F5107" s="2">
        <v>75</v>
      </c>
      <c r="G5107" s="2">
        <v>25</v>
      </c>
      <c r="H5107" s="2" t="s">
        <v>19</v>
      </c>
      <c r="I5107" s="2">
        <f t="shared" si="158"/>
        <v>1</v>
      </c>
      <c r="J5107" s="2" t="str">
        <f t="shared" si="159"/>
        <v/>
      </c>
      <c r="K5107" s="2">
        <v>2014</v>
      </c>
      <c r="L5107" s="2" t="s">
        <v>21</v>
      </c>
    </row>
    <row r="5108" spans="1:12" x14ac:dyDescent="0.2">
      <c r="A5108" s="1" t="s">
        <v>205</v>
      </c>
      <c r="B5108" s="2" t="s">
        <v>3734</v>
      </c>
      <c r="C5108" s="2" t="s">
        <v>15</v>
      </c>
      <c r="D5108" s="2" t="s">
        <v>4679</v>
      </c>
      <c r="E5108" s="2" t="s">
        <v>3438</v>
      </c>
      <c r="F5108" s="2">
        <v>75</v>
      </c>
      <c r="G5108" s="2">
        <v>25</v>
      </c>
      <c r="H5108" s="2" t="s">
        <v>19</v>
      </c>
      <c r="I5108" s="2">
        <f t="shared" si="158"/>
        <v>1</v>
      </c>
      <c r="J5108" s="2" t="str">
        <f t="shared" si="159"/>
        <v/>
      </c>
      <c r="K5108" s="2">
        <v>2003</v>
      </c>
      <c r="L5108" s="2" t="s">
        <v>36</v>
      </c>
    </row>
    <row r="5109" spans="1:12" x14ac:dyDescent="0.2">
      <c r="A5109" s="1" t="s">
        <v>122</v>
      </c>
      <c r="B5109" s="2" t="s">
        <v>123</v>
      </c>
      <c r="C5109" s="2" t="s">
        <v>42</v>
      </c>
      <c r="D5109" s="2" t="s">
        <v>124</v>
      </c>
      <c r="E5109" s="2" t="s">
        <v>114</v>
      </c>
      <c r="F5109" s="2">
        <v>75</v>
      </c>
      <c r="G5109" s="2">
        <v>25</v>
      </c>
      <c r="H5109" s="2" t="s">
        <v>19</v>
      </c>
      <c r="I5109" s="2">
        <f t="shared" si="158"/>
        <v>1</v>
      </c>
      <c r="J5109" s="2" t="str">
        <f t="shared" si="159"/>
        <v/>
      </c>
      <c r="K5109" s="2">
        <v>2010</v>
      </c>
      <c r="L5109" s="2" t="s">
        <v>21</v>
      </c>
    </row>
    <row r="5110" spans="1:12" x14ac:dyDescent="0.2">
      <c r="A5110" s="1" t="s">
        <v>60</v>
      </c>
      <c r="B5110" s="2" t="s">
        <v>4142</v>
      </c>
      <c r="C5110" s="2" t="s">
        <v>24</v>
      </c>
      <c r="D5110" s="4">
        <v>7905000</v>
      </c>
      <c r="E5110" s="2" t="s">
        <v>3438</v>
      </c>
      <c r="F5110" s="2">
        <v>75</v>
      </c>
      <c r="G5110" s="2">
        <v>25</v>
      </c>
      <c r="H5110" s="2" t="s">
        <v>19</v>
      </c>
      <c r="I5110" s="2">
        <f t="shared" si="158"/>
        <v>1</v>
      </c>
      <c r="J5110" s="2" t="str">
        <f t="shared" si="159"/>
        <v/>
      </c>
      <c r="K5110" s="2">
        <v>2004</v>
      </c>
      <c r="L5110" s="2" t="s">
        <v>49</v>
      </c>
    </row>
    <row r="5111" spans="1:12" x14ac:dyDescent="0.2">
      <c r="A5111" s="1" t="s">
        <v>13</v>
      </c>
      <c r="B5111" s="2" t="s">
        <v>3269</v>
      </c>
      <c r="C5111" s="2" t="s">
        <v>15</v>
      </c>
      <c r="D5111" s="2" t="s">
        <v>3270</v>
      </c>
      <c r="E5111" s="2" t="s">
        <v>2175</v>
      </c>
      <c r="F5111" s="2">
        <v>75</v>
      </c>
      <c r="G5111" s="2">
        <v>25</v>
      </c>
      <c r="H5111" s="2" t="s">
        <v>19</v>
      </c>
      <c r="I5111" s="2">
        <f t="shared" si="158"/>
        <v>1</v>
      </c>
      <c r="J5111" s="2" t="str">
        <f t="shared" si="159"/>
        <v/>
      </c>
      <c r="K5111" s="2">
        <v>1988</v>
      </c>
      <c r="L5111" s="2" t="s">
        <v>21</v>
      </c>
    </row>
    <row r="5112" spans="1:12" x14ac:dyDescent="0.2">
      <c r="A5112" s="1" t="s">
        <v>137</v>
      </c>
      <c r="B5112" s="2" t="s">
        <v>3481</v>
      </c>
      <c r="C5112" s="2" t="s">
        <v>15</v>
      </c>
      <c r="D5112" s="2" t="s">
        <v>4663</v>
      </c>
      <c r="E5112" s="2" t="s">
        <v>3438</v>
      </c>
      <c r="F5112" s="2">
        <v>75</v>
      </c>
      <c r="G5112" s="2">
        <v>25</v>
      </c>
      <c r="H5112" s="2" t="s">
        <v>19</v>
      </c>
      <c r="I5112" s="2">
        <f t="shared" si="158"/>
        <v>1</v>
      </c>
      <c r="J5112" s="2" t="str">
        <f t="shared" si="159"/>
        <v/>
      </c>
      <c r="K5112" s="2">
        <v>2003</v>
      </c>
      <c r="L5112" s="2" t="s">
        <v>36</v>
      </c>
    </row>
    <row r="5113" spans="1:12" x14ac:dyDescent="0.2">
      <c r="A5113" s="1" t="s">
        <v>22</v>
      </c>
      <c r="B5113" s="2" t="s">
        <v>4386</v>
      </c>
      <c r="C5113" s="2" t="s">
        <v>24</v>
      </c>
      <c r="D5113" s="4">
        <v>102000000</v>
      </c>
      <c r="E5113" s="2" t="s">
        <v>3438</v>
      </c>
      <c r="F5113" s="2">
        <v>75</v>
      </c>
      <c r="G5113" s="2">
        <v>25</v>
      </c>
      <c r="H5113" s="2" t="s">
        <v>19</v>
      </c>
      <c r="I5113" s="2">
        <f t="shared" si="158"/>
        <v>1</v>
      </c>
      <c r="J5113" s="2" t="str">
        <f t="shared" si="159"/>
        <v/>
      </c>
      <c r="K5113" s="2">
        <v>2001</v>
      </c>
      <c r="L5113" s="2" t="s">
        <v>36</v>
      </c>
    </row>
    <row r="5114" spans="1:12" x14ac:dyDescent="0.2">
      <c r="A5114" s="1" t="s">
        <v>248</v>
      </c>
      <c r="B5114" s="2" t="s">
        <v>787</v>
      </c>
      <c r="C5114" s="2" t="s">
        <v>15</v>
      </c>
      <c r="D5114" s="2" t="s">
        <v>789</v>
      </c>
      <c r="E5114" s="2" t="s">
        <v>395</v>
      </c>
      <c r="F5114" s="2">
        <v>75</v>
      </c>
      <c r="G5114" s="2">
        <v>25</v>
      </c>
      <c r="H5114" s="2" t="s">
        <v>19</v>
      </c>
      <c r="I5114" s="2">
        <f t="shared" si="158"/>
        <v>1</v>
      </c>
      <c r="J5114" s="2" t="str">
        <f t="shared" si="159"/>
        <v/>
      </c>
      <c r="K5114" s="2">
        <v>2010</v>
      </c>
      <c r="L5114" s="2" t="s">
        <v>21</v>
      </c>
    </row>
    <row r="5115" spans="1:12" x14ac:dyDescent="0.2">
      <c r="A5115" s="1" t="s">
        <v>52</v>
      </c>
      <c r="B5115" s="2" t="s">
        <v>4096</v>
      </c>
      <c r="C5115" s="2" t="s">
        <v>15</v>
      </c>
      <c r="D5115" s="2" t="s">
        <v>4097</v>
      </c>
      <c r="E5115" s="2" t="s">
        <v>3438</v>
      </c>
      <c r="F5115" s="2">
        <v>75</v>
      </c>
      <c r="G5115" s="2">
        <v>25</v>
      </c>
      <c r="H5115" s="2" t="s">
        <v>19</v>
      </c>
      <c r="I5115" s="2">
        <f t="shared" si="158"/>
        <v>1</v>
      </c>
      <c r="J5115" s="2" t="str">
        <f t="shared" si="159"/>
        <v/>
      </c>
      <c r="K5115" s="2">
        <v>2014</v>
      </c>
      <c r="L5115" s="2" t="s">
        <v>21</v>
      </c>
    </row>
    <row r="5116" spans="1:12" x14ac:dyDescent="0.2">
      <c r="A5116" s="1" t="s">
        <v>52</v>
      </c>
      <c r="B5116" s="2" t="s">
        <v>3546</v>
      </c>
      <c r="C5116" s="2" t="s">
        <v>24</v>
      </c>
      <c r="D5116" s="4">
        <v>125000000</v>
      </c>
      <c r="E5116" s="2" t="s">
        <v>3438</v>
      </c>
      <c r="F5116" s="2">
        <v>75</v>
      </c>
      <c r="G5116" s="2">
        <v>25</v>
      </c>
      <c r="H5116" s="2" t="s">
        <v>19</v>
      </c>
      <c r="I5116" s="2">
        <f t="shared" si="158"/>
        <v>1</v>
      </c>
      <c r="J5116" s="2" t="str">
        <f t="shared" si="159"/>
        <v/>
      </c>
      <c r="K5116" s="2">
        <v>2008</v>
      </c>
      <c r="L5116" s="2" t="s">
        <v>21</v>
      </c>
    </row>
    <row r="5117" spans="1:12" x14ac:dyDescent="0.2">
      <c r="A5117" s="1" t="s">
        <v>242</v>
      </c>
      <c r="B5117" s="2" t="s">
        <v>684</v>
      </c>
      <c r="C5117" s="2" t="s">
        <v>42</v>
      </c>
      <c r="D5117" s="2" t="s">
        <v>4927</v>
      </c>
      <c r="E5117" s="2" t="s">
        <v>4917</v>
      </c>
      <c r="F5117" s="2">
        <v>75.010000000000005</v>
      </c>
      <c r="G5117" s="2">
        <v>24.99</v>
      </c>
      <c r="H5117" s="2" t="s">
        <v>19</v>
      </c>
      <c r="I5117" s="2">
        <f t="shared" si="158"/>
        <v>1</v>
      </c>
      <c r="J5117" s="2" t="str">
        <f t="shared" si="159"/>
        <v/>
      </c>
      <c r="K5117" s="2">
        <v>2014</v>
      </c>
      <c r="L5117" s="2" t="s">
        <v>49</v>
      </c>
    </row>
    <row r="5118" spans="1:12" x14ac:dyDescent="0.2">
      <c r="A5118" s="1" t="s">
        <v>205</v>
      </c>
      <c r="B5118" s="2" t="s">
        <v>4336</v>
      </c>
      <c r="C5118" s="2" t="s">
        <v>15</v>
      </c>
      <c r="D5118" s="2" t="s">
        <v>4558</v>
      </c>
      <c r="E5118" s="2" t="s">
        <v>3438</v>
      </c>
      <c r="F5118" s="2">
        <v>75.02</v>
      </c>
      <c r="G5118" s="2">
        <v>24.98</v>
      </c>
      <c r="H5118" s="2" t="s">
        <v>19</v>
      </c>
      <c r="I5118" s="2">
        <f t="shared" si="158"/>
        <v>1</v>
      </c>
      <c r="J5118" s="2" t="str">
        <f t="shared" si="159"/>
        <v/>
      </c>
      <c r="K5118" s="2">
        <v>2005</v>
      </c>
      <c r="L5118" s="2" t="s">
        <v>36</v>
      </c>
    </row>
    <row r="5119" spans="1:12" x14ac:dyDescent="0.2">
      <c r="A5119" s="1" t="s">
        <v>91</v>
      </c>
      <c r="B5119" s="2" t="s">
        <v>3657</v>
      </c>
      <c r="C5119" s="2" t="s">
        <v>15</v>
      </c>
      <c r="D5119" s="2" t="s">
        <v>3658</v>
      </c>
      <c r="E5119" s="2" t="s">
        <v>3438</v>
      </c>
      <c r="F5119" s="2">
        <v>75.02</v>
      </c>
      <c r="G5119" s="2">
        <v>24.98</v>
      </c>
      <c r="H5119" s="2" t="s">
        <v>19</v>
      </c>
      <c r="I5119" s="2">
        <f t="shared" si="158"/>
        <v>1</v>
      </c>
      <c r="J5119" s="2" t="str">
        <f t="shared" si="159"/>
        <v/>
      </c>
      <c r="K5119" s="2">
        <v>2019</v>
      </c>
      <c r="L5119" s="2" t="s">
        <v>36</v>
      </c>
    </row>
    <row r="5120" spans="1:12" x14ac:dyDescent="0.2">
      <c r="A5120" s="1" t="s">
        <v>60</v>
      </c>
      <c r="B5120" s="2" t="s">
        <v>61</v>
      </c>
      <c r="C5120" s="2" t="s">
        <v>15</v>
      </c>
      <c r="D5120" s="2" t="s">
        <v>2727</v>
      </c>
      <c r="E5120" s="2" t="s">
        <v>2175</v>
      </c>
      <c r="F5120" s="2">
        <v>75.06</v>
      </c>
      <c r="G5120" s="2">
        <v>24.94</v>
      </c>
      <c r="H5120" s="2" t="s">
        <v>19</v>
      </c>
      <c r="I5120" s="2">
        <f t="shared" si="158"/>
        <v>1</v>
      </c>
      <c r="J5120" s="2" t="str">
        <f t="shared" si="159"/>
        <v/>
      </c>
      <c r="K5120" s="2">
        <v>2017</v>
      </c>
      <c r="L5120" s="2" t="s">
        <v>36</v>
      </c>
    </row>
    <row r="5121" spans="1:12" x14ac:dyDescent="0.2">
      <c r="A5121" s="1" t="s">
        <v>52</v>
      </c>
      <c r="B5121" s="2" t="s">
        <v>53</v>
      </c>
      <c r="C5121" s="2" t="s">
        <v>15</v>
      </c>
      <c r="D5121" s="2" t="s">
        <v>1696</v>
      </c>
      <c r="E5121" s="2" t="s">
        <v>1692</v>
      </c>
      <c r="F5121" s="2">
        <v>75.06</v>
      </c>
      <c r="G5121" s="2">
        <v>24.94</v>
      </c>
      <c r="H5121" s="2" t="s">
        <v>19</v>
      </c>
      <c r="I5121" s="2">
        <f t="shared" si="158"/>
        <v>1</v>
      </c>
      <c r="J5121" s="2" t="str">
        <f t="shared" si="159"/>
        <v/>
      </c>
      <c r="K5121" s="2">
        <v>2020</v>
      </c>
      <c r="L5121" s="2" t="s">
        <v>21</v>
      </c>
    </row>
    <row r="5122" spans="1:12" x14ac:dyDescent="0.2">
      <c r="A5122" s="1" t="s">
        <v>242</v>
      </c>
      <c r="B5122" s="2" t="s">
        <v>714</v>
      </c>
      <c r="C5122" s="2" t="s">
        <v>24</v>
      </c>
      <c r="D5122" s="4">
        <v>59000000</v>
      </c>
      <c r="E5122" s="2" t="s">
        <v>1474</v>
      </c>
      <c r="F5122" s="2">
        <v>75.099999999999994</v>
      </c>
      <c r="G5122" s="2">
        <v>24.9</v>
      </c>
      <c r="H5122" s="2" t="s">
        <v>19</v>
      </c>
      <c r="I5122" s="2">
        <f t="shared" ref="I5122:I5185" si="160" xml:space="preserve"> IF(H5122="Pass", 1, "")</f>
        <v>1</v>
      </c>
      <c r="J5122" s="2" t="str">
        <f t="shared" ref="J5122:J5185" si="161" xml:space="preserve"> IF(H5122="Fail", 1, "")</f>
        <v/>
      </c>
      <c r="K5122" s="2">
        <v>2002</v>
      </c>
      <c r="L5122" s="2" t="s">
        <v>49</v>
      </c>
    </row>
    <row r="5123" spans="1:12" x14ac:dyDescent="0.2">
      <c r="A5123" s="1" t="s">
        <v>242</v>
      </c>
      <c r="B5123" s="2" t="s">
        <v>243</v>
      </c>
      <c r="C5123" s="2" t="s">
        <v>15</v>
      </c>
      <c r="D5123" s="2" t="s">
        <v>2028</v>
      </c>
      <c r="E5123" s="2" t="s">
        <v>1978</v>
      </c>
      <c r="F5123" s="2">
        <v>75.099999999999994</v>
      </c>
      <c r="G5123" s="2">
        <v>24.9</v>
      </c>
      <c r="H5123" s="2" t="s">
        <v>19</v>
      </c>
      <c r="I5123" s="2">
        <f t="shared" si="160"/>
        <v>1</v>
      </c>
      <c r="J5123" s="2" t="str">
        <f t="shared" si="161"/>
        <v/>
      </c>
      <c r="K5123" s="2">
        <v>2014</v>
      </c>
      <c r="L5123" s="2" t="s">
        <v>21</v>
      </c>
    </row>
    <row r="5124" spans="1:12" x14ac:dyDescent="0.2">
      <c r="A5124" s="1" t="s">
        <v>242</v>
      </c>
      <c r="B5124" s="2" t="s">
        <v>3365</v>
      </c>
      <c r="C5124" s="2" t="s">
        <v>15</v>
      </c>
      <c r="D5124" s="2" t="s">
        <v>3681</v>
      </c>
      <c r="E5124" s="2" t="s">
        <v>3438</v>
      </c>
      <c r="F5124" s="2">
        <v>75.099999999999994</v>
      </c>
      <c r="G5124" s="2">
        <v>24.9</v>
      </c>
      <c r="H5124" s="2" t="s">
        <v>19</v>
      </c>
      <c r="I5124" s="2">
        <f t="shared" si="160"/>
        <v>1</v>
      </c>
      <c r="J5124" s="2" t="str">
        <f t="shared" si="161"/>
        <v/>
      </c>
      <c r="K5124" s="2">
        <v>2018</v>
      </c>
      <c r="L5124" s="2" t="s">
        <v>21</v>
      </c>
    </row>
    <row r="5125" spans="1:12" x14ac:dyDescent="0.2">
      <c r="A5125" s="1" t="s">
        <v>13</v>
      </c>
      <c r="B5125" s="2" t="s">
        <v>3785</v>
      </c>
      <c r="C5125" s="2" t="s">
        <v>15</v>
      </c>
      <c r="D5125" s="2" t="s">
        <v>4186</v>
      </c>
      <c r="E5125" s="2" t="s">
        <v>3438</v>
      </c>
      <c r="F5125" s="2">
        <v>75.099999999999994</v>
      </c>
      <c r="G5125" s="2">
        <v>24.9</v>
      </c>
      <c r="H5125" s="2" t="s">
        <v>19</v>
      </c>
      <c r="I5125" s="2">
        <f t="shared" si="160"/>
        <v>1</v>
      </c>
      <c r="J5125" s="2" t="str">
        <f t="shared" si="161"/>
        <v/>
      </c>
      <c r="K5125" s="2">
        <v>2012</v>
      </c>
      <c r="L5125" s="2" t="s">
        <v>21</v>
      </c>
    </row>
    <row r="5126" spans="1:12" x14ac:dyDescent="0.2">
      <c r="A5126" s="1" t="s">
        <v>66</v>
      </c>
      <c r="B5126" s="2" t="s">
        <v>4345</v>
      </c>
      <c r="C5126" s="2" t="s">
        <v>15</v>
      </c>
      <c r="D5126" s="2" t="s">
        <v>4672</v>
      </c>
      <c r="E5126" s="2" t="s">
        <v>3438</v>
      </c>
      <c r="F5126" s="2">
        <v>75.099999999999994</v>
      </c>
      <c r="G5126" s="2">
        <v>24.9</v>
      </c>
      <c r="H5126" s="2" t="s">
        <v>19</v>
      </c>
      <c r="I5126" s="2">
        <f t="shared" si="160"/>
        <v>1</v>
      </c>
      <c r="J5126" s="2" t="str">
        <f t="shared" si="161"/>
        <v/>
      </c>
      <c r="K5126" s="2">
        <v>2003</v>
      </c>
      <c r="L5126" s="2" t="s">
        <v>36</v>
      </c>
    </row>
    <row r="5127" spans="1:12" x14ac:dyDescent="0.2">
      <c r="A5127" s="1" t="s">
        <v>66</v>
      </c>
      <c r="B5127" s="2" t="s">
        <v>4886</v>
      </c>
      <c r="C5127" s="2" t="s">
        <v>15</v>
      </c>
      <c r="D5127" s="2" t="s">
        <v>4885</v>
      </c>
      <c r="E5127" s="2" t="s">
        <v>4810</v>
      </c>
      <c r="F5127" s="2">
        <v>75.099999999999994</v>
      </c>
      <c r="G5127" s="2">
        <v>24.9</v>
      </c>
      <c r="H5127" s="2" t="s">
        <v>19</v>
      </c>
      <c r="I5127" s="2">
        <f t="shared" si="160"/>
        <v>1</v>
      </c>
      <c r="J5127" s="2" t="str">
        <f t="shared" si="161"/>
        <v/>
      </c>
      <c r="K5127" s="2">
        <v>2002</v>
      </c>
      <c r="L5127" s="2" t="s">
        <v>21</v>
      </c>
    </row>
    <row r="5128" spans="1:12" x14ac:dyDescent="0.2">
      <c r="A5128" s="1" t="s">
        <v>339</v>
      </c>
      <c r="B5128" s="2" t="s">
        <v>340</v>
      </c>
      <c r="C5128" s="2" t="s">
        <v>15</v>
      </c>
      <c r="D5128" s="2" t="s">
        <v>341</v>
      </c>
      <c r="E5128" s="2" t="s">
        <v>144</v>
      </c>
      <c r="F5128" s="2">
        <v>75.099999999999994</v>
      </c>
      <c r="G5128" s="2">
        <v>24.9</v>
      </c>
      <c r="H5128" s="2" t="s">
        <v>19</v>
      </c>
      <c r="I5128" s="2">
        <f t="shared" si="160"/>
        <v>1</v>
      </c>
      <c r="J5128" s="2" t="str">
        <f t="shared" si="161"/>
        <v/>
      </c>
      <c r="K5128" s="2">
        <v>2003</v>
      </c>
      <c r="L5128" s="2" t="s">
        <v>36</v>
      </c>
    </row>
    <row r="5129" spans="1:12" x14ac:dyDescent="0.2">
      <c r="A5129" s="1" t="s">
        <v>45</v>
      </c>
      <c r="B5129" s="2" t="s">
        <v>2131</v>
      </c>
      <c r="C5129" s="2" t="s">
        <v>24</v>
      </c>
      <c r="D5129" s="4">
        <v>3300000</v>
      </c>
      <c r="E5129" s="2" t="s">
        <v>3438</v>
      </c>
      <c r="F5129" s="2">
        <v>75.099999999999994</v>
      </c>
      <c r="G5129" s="2">
        <v>24.9</v>
      </c>
      <c r="H5129" s="2" t="s">
        <v>19</v>
      </c>
      <c r="I5129" s="2">
        <f t="shared" si="160"/>
        <v>1</v>
      </c>
      <c r="J5129" s="2" t="str">
        <f t="shared" si="161"/>
        <v/>
      </c>
      <c r="K5129" s="2">
        <v>1996</v>
      </c>
      <c r="L5129" s="2" t="s">
        <v>21</v>
      </c>
    </row>
    <row r="5130" spans="1:12" x14ac:dyDescent="0.2">
      <c r="A5130" s="1" t="s">
        <v>91</v>
      </c>
      <c r="B5130" s="2" t="s">
        <v>3449</v>
      </c>
      <c r="C5130" s="2" t="s">
        <v>15</v>
      </c>
      <c r="D5130" s="2" t="s">
        <v>3450</v>
      </c>
      <c r="E5130" s="2" t="s">
        <v>3438</v>
      </c>
      <c r="F5130" s="2">
        <v>75.12</v>
      </c>
      <c r="G5130" s="2">
        <v>24.88</v>
      </c>
      <c r="H5130" s="2" t="s">
        <v>19</v>
      </c>
      <c r="I5130" s="2">
        <f t="shared" si="160"/>
        <v>1</v>
      </c>
      <c r="J5130" s="2" t="str">
        <f t="shared" si="161"/>
        <v/>
      </c>
      <c r="K5130" s="2">
        <v>2021</v>
      </c>
      <c r="L5130" s="2" t="s">
        <v>36</v>
      </c>
    </row>
    <row r="5131" spans="1:12" x14ac:dyDescent="0.2">
      <c r="A5131" s="1" t="s">
        <v>220</v>
      </c>
      <c r="B5131" s="2" t="s">
        <v>1195</v>
      </c>
      <c r="C5131" s="2" t="s">
        <v>15</v>
      </c>
      <c r="D5131" s="2" t="s">
        <v>5415</v>
      </c>
      <c r="E5131" s="2" t="s">
        <v>4991</v>
      </c>
      <c r="F5131" s="2">
        <v>75.12</v>
      </c>
      <c r="G5131" s="2">
        <v>24.88</v>
      </c>
      <c r="H5131" s="2" t="s">
        <v>19</v>
      </c>
      <c r="I5131" s="2">
        <f t="shared" si="160"/>
        <v>1</v>
      </c>
      <c r="J5131" s="2" t="str">
        <f t="shared" si="161"/>
        <v/>
      </c>
      <c r="K5131" s="2">
        <v>2007</v>
      </c>
      <c r="L5131" s="2" t="s">
        <v>36</v>
      </c>
    </row>
    <row r="5132" spans="1:12" x14ac:dyDescent="0.2">
      <c r="A5132" s="1" t="s">
        <v>111</v>
      </c>
      <c r="B5132" s="2" t="s">
        <v>2263</v>
      </c>
      <c r="C5132" s="2" t="s">
        <v>15</v>
      </c>
      <c r="D5132" s="2" t="s">
        <v>3882</v>
      </c>
      <c r="E5132" s="2" t="s">
        <v>3438</v>
      </c>
      <c r="F5132" s="2">
        <v>75.12</v>
      </c>
      <c r="G5132" s="2">
        <v>24.88</v>
      </c>
      <c r="H5132" s="2" t="s">
        <v>19</v>
      </c>
      <c r="I5132" s="2">
        <f t="shared" si="160"/>
        <v>1</v>
      </c>
      <c r="J5132" s="2" t="str">
        <f t="shared" si="161"/>
        <v/>
      </c>
      <c r="K5132" s="2">
        <v>2016</v>
      </c>
      <c r="L5132" s="2" t="s">
        <v>21</v>
      </c>
    </row>
    <row r="5133" spans="1:12" x14ac:dyDescent="0.2">
      <c r="A5133" s="1" t="s">
        <v>363</v>
      </c>
      <c r="B5133" s="2" t="s">
        <v>393</v>
      </c>
      <c r="C5133" s="2" t="s">
        <v>15</v>
      </c>
      <c r="D5133" s="2" t="s">
        <v>1488</v>
      </c>
      <c r="E5133" s="2" t="s">
        <v>2175</v>
      </c>
      <c r="F5133" s="2">
        <v>75.14</v>
      </c>
      <c r="G5133" s="2">
        <v>24.86</v>
      </c>
      <c r="H5133" s="2" t="s">
        <v>19</v>
      </c>
      <c r="I5133" s="2">
        <f t="shared" si="160"/>
        <v>1</v>
      </c>
      <c r="J5133" s="2" t="str">
        <f t="shared" si="161"/>
        <v/>
      </c>
      <c r="K5133" s="2">
        <v>2009</v>
      </c>
      <c r="L5133" s="2" t="s">
        <v>36</v>
      </c>
    </row>
    <row r="5134" spans="1:12" x14ac:dyDescent="0.2">
      <c r="A5134" s="1" t="s">
        <v>91</v>
      </c>
      <c r="B5134" s="2" t="s">
        <v>2418</v>
      </c>
      <c r="C5134" s="2" t="s">
        <v>15</v>
      </c>
      <c r="D5134" s="2" t="s">
        <v>2695</v>
      </c>
      <c r="E5134" s="2" t="s">
        <v>2175</v>
      </c>
      <c r="F5134" s="2">
        <v>75.14</v>
      </c>
      <c r="G5134" s="2">
        <v>24.86</v>
      </c>
      <c r="H5134" s="2" t="s">
        <v>19</v>
      </c>
      <c r="I5134" s="2">
        <f t="shared" si="160"/>
        <v>1</v>
      </c>
      <c r="J5134" s="2" t="str">
        <f t="shared" si="161"/>
        <v/>
      </c>
      <c r="K5134" s="2">
        <v>2017</v>
      </c>
      <c r="L5134" s="2" t="s">
        <v>36</v>
      </c>
    </row>
    <row r="5135" spans="1:12" x14ac:dyDescent="0.2">
      <c r="A5135" s="1" t="s">
        <v>66</v>
      </c>
      <c r="B5135" s="2" t="s">
        <v>3666</v>
      </c>
      <c r="C5135" s="2" t="s">
        <v>15</v>
      </c>
      <c r="D5135" s="2" t="s">
        <v>4364</v>
      </c>
      <c r="E5135" s="2" t="s">
        <v>3438</v>
      </c>
      <c r="F5135" s="2">
        <v>75.17</v>
      </c>
      <c r="G5135" s="2">
        <v>24.83</v>
      </c>
      <c r="H5135" s="2" t="s">
        <v>19</v>
      </c>
      <c r="I5135" s="2">
        <f t="shared" si="160"/>
        <v>1</v>
      </c>
      <c r="J5135" s="2" t="str">
        <f t="shared" si="161"/>
        <v/>
      </c>
      <c r="K5135" s="2">
        <v>2009</v>
      </c>
      <c r="L5135" s="2" t="s">
        <v>36</v>
      </c>
    </row>
    <row r="5136" spans="1:12" x14ac:dyDescent="0.2">
      <c r="A5136" s="1" t="s">
        <v>13</v>
      </c>
      <c r="B5136" s="2" t="s">
        <v>900</v>
      </c>
      <c r="C5136" s="2" t="s">
        <v>15</v>
      </c>
      <c r="D5136" s="2" t="s">
        <v>2892</v>
      </c>
      <c r="E5136" s="2" t="s">
        <v>2175</v>
      </c>
      <c r="F5136" s="2">
        <v>75.180000000000007</v>
      </c>
      <c r="G5136" s="2">
        <v>24.82</v>
      </c>
      <c r="H5136" s="2" t="s">
        <v>19</v>
      </c>
      <c r="I5136" s="2">
        <f t="shared" si="160"/>
        <v>1</v>
      </c>
      <c r="J5136" s="2" t="str">
        <f t="shared" si="161"/>
        <v/>
      </c>
      <c r="K5136" s="2">
        <v>2016</v>
      </c>
      <c r="L5136" s="2" t="s">
        <v>21</v>
      </c>
    </row>
    <row r="5137" spans="1:12" x14ac:dyDescent="0.2">
      <c r="A5137" s="1" t="s">
        <v>363</v>
      </c>
      <c r="B5137" s="2" t="s">
        <v>407</v>
      </c>
      <c r="C5137" s="2" t="s">
        <v>15</v>
      </c>
      <c r="D5137" s="2" t="s">
        <v>1713</v>
      </c>
      <c r="E5137" s="2" t="s">
        <v>1692</v>
      </c>
      <c r="F5137" s="2">
        <v>75.180000000000007</v>
      </c>
      <c r="G5137" s="2">
        <v>24.82</v>
      </c>
      <c r="H5137" s="2" t="s">
        <v>19</v>
      </c>
      <c r="I5137" s="2">
        <f t="shared" si="160"/>
        <v>1</v>
      </c>
      <c r="J5137" s="2" t="str">
        <f t="shared" si="161"/>
        <v/>
      </c>
      <c r="K5137" s="2">
        <v>2017</v>
      </c>
      <c r="L5137" s="2" t="s">
        <v>36</v>
      </c>
    </row>
    <row r="5138" spans="1:12" x14ac:dyDescent="0.2">
      <c r="A5138" s="1" t="s">
        <v>511</v>
      </c>
      <c r="B5138" s="2" t="s">
        <v>3490</v>
      </c>
      <c r="C5138" s="2" t="s">
        <v>24</v>
      </c>
      <c r="D5138" s="4">
        <v>30000000</v>
      </c>
      <c r="E5138" s="2" t="s">
        <v>3438</v>
      </c>
      <c r="F5138" s="2">
        <v>75.2</v>
      </c>
      <c r="G5138" s="2">
        <v>24.8</v>
      </c>
      <c r="H5138" s="2" t="s">
        <v>19</v>
      </c>
      <c r="I5138" s="2">
        <f t="shared" si="160"/>
        <v>1</v>
      </c>
      <c r="J5138" s="2" t="str">
        <f t="shared" si="161"/>
        <v/>
      </c>
      <c r="K5138" s="2">
        <v>2004</v>
      </c>
      <c r="L5138" s="2" t="s">
        <v>49</v>
      </c>
    </row>
    <row r="5139" spans="1:12" x14ac:dyDescent="0.2">
      <c r="A5139" s="1" t="s">
        <v>66</v>
      </c>
      <c r="B5139" s="2" t="s">
        <v>2711</v>
      </c>
      <c r="C5139" s="2" t="s">
        <v>15</v>
      </c>
      <c r="D5139" s="2" t="s">
        <v>4893</v>
      </c>
      <c r="E5139" s="2" t="s">
        <v>4810</v>
      </c>
      <c r="F5139" s="2">
        <v>75.2</v>
      </c>
      <c r="G5139" s="2">
        <v>24.8</v>
      </c>
      <c r="H5139" s="2" t="s">
        <v>19</v>
      </c>
      <c r="I5139" s="2">
        <f t="shared" si="160"/>
        <v>1</v>
      </c>
      <c r="J5139" s="2" t="str">
        <f t="shared" si="161"/>
        <v/>
      </c>
      <c r="K5139" s="2">
        <v>1998</v>
      </c>
      <c r="L5139" s="2" t="s">
        <v>21</v>
      </c>
    </row>
    <row r="5140" spans="1:12" x14ac:dyDescent="0.2">
      <c r="A5140" s="1" t="s">
        <v>91</v>
      </c>
      <c r="B5140" s="2" t="s">
        <v>1114</v>
      </c>
      <c r="C5140" s="2" t="s">
        <v>15</v>
      </c>
      <c r="D5140" s="2" t="s">
        <v>1115</v>
      </c>
      <c r="E5140" s="2" t="s">
        <v>395</v>
      </c>
      <c r="F5140" s="2">
        <v>75.2</v>
      </c>
      <c r="G5140" s="2">
        <v>24.8</v>
      </c>
      <c r="H5140" s="2" t="s">
        <v>19</v>
      </c>
      <c r="I5140" s="2">
        <f t="shared" si="160"/>
        <v>1</v>
      </c>
      <c r="J5140" s="2" t="str">
        <f t="shared" si="161"/>
        <v/>
      </c>
      <c r="K5140" s="2">
        <v>2004</v>
      </c>
      <c r="L5140" s="2" t="s">
        <v>21</v>
      </c>
    </row>
    <row r="5141" spans="1:12" x14ac:dyDescent="0.2">
      <c r="A5141" s="1" t="s">
        <v>91</v>
      </c>
      <c r="B5141" s="2" t="s">
        <v>3798</v>
      </c>
      <c r="C5141" s="2" t="s">
        <v>24</v>
      </c>
      <c r="D5141" s="4">
        <v>12000000</v>
      </c>
      <c r="E5141" s="2" t="s">
        <v>3438</v>
      </c>
      <c r="F5141" s="2">
        <v>75.2</v>
      </c>
      <c r="G5141" s="2">
        <v>24.8</v>
      </c>
      <c r="H5141" s="2" t="s">
        <v>19</v>
      </c>
      <c r="I5141" s="2">
        <f t="shared" si="160"/>
        <v>1</v>
      </c>
      <c r="J5141" s="2" t="str">
        <f t="shared" si="161"/>
        <v/>
      </c>
      <c r="K5141" s="2">
        <v>2001</v>
      </c>
      <c r="L5141" s="2" t="s">
        <v>36</v>
      </c>
    </row>
    <row r="5142" spans="1:12" x14ac:dyDescent="0.2">
      <c r="A5142" s="1" t="s">
        <v>242</v>
      </c>
      <c r="B5142" s="2" t="s">
        <v>751</v>
      </c>
      <c r="C5142" s="2" t="s">
        <v>15</v>
      </c>
      <c r="D5142" s="2" t="s">
        <v>2820</v>
      </c>
      <c r="E5142" s="2" t="s">
        <v>2175</v>
      </c>
      <c r="F5142" s="2">
        <v>75.23</v>
      </c>
      <c r="G5142" s="2">
        <v>24.77</v>
      </c>
      <c r="H5142" s="2" t="s">
        <v>19</v>
      </c>
      <c r="I5142" s="2">
        <f t="shared" si="160"/>
        <v>1</v>
      </c>
      <c r="J5142" s="2" t="str">
        <f t="shared" si="161"/>
        <v/>
      </c>
      <c r="K5142" s="2">
        <v>2016</v>
      </c>
      <c r="L5142" s="2" t="s">
        <v>21</v>
      </c>
    </row>
    <row r="5143" spans="1:12" x14ac:dyDescent="0.2">
      <c r="A5143" s="1" t="s">
        <v>13</v>
      </c>
      <c r="B5143" s="2" t="s">
        <v>3746</v>
      </c>
      <c r="C5143" s="2" t="s">
        <v>24</v>
      </c>
      <c r="D5143" s="4">
        <v>25000000</v>
      </c>
      <c r="E5143" s="2" t="s">
        <v>3438</v>
      </c>
      <c r="F5143" s="2">
        <v>75.23</v>
      </c>
      <c r="G5143" s="2">
        <v>24.77</v>
      </c>
      <c r="H5143" s="2" t="s">
        <v>19</v>
      </c>
      <c r="I5143" s="2">
        <f t="shared" si="160"/>
        <v>1</v>
      </c>
      <c r="J5143" s="2" t="str">
        <f t="shared" si="161"/>
        <v/>
      </c>
      <c r="K5143" s="2">
        <v>2001</v>
      </c>
      <c r="L5143" s="2" t="s">
        <v>36</v>
      </c>
    </row>
    <row r="5144" spans="1:12" x14ac:dyDescent="0.2">
      <c r="A5144" s="1" t="s">
        <v>79</v>
      </c>
      <c r="B5144" s="2" t="s">
        <v>3380</v>
      </c>
      <c r="C5144" s="2" t="s">
        <v>3381</v>
      </c>
      <c r="D5144" s="2">
        <v>230000000</v>
      </c>
      <c r="E5144" s="2" t="s">
        <v>3376</v>
      </c>
      <c r="F5144" s="2">
        <v>75.23</v>
      </c>
      <c r="G5144" s="2">
        <v>24.77</v>
      </c>
      <c r="H5144" s="2" t="s">
        <v>19</v>
      </c>
      <c r="I5144" s="2">
        <f t="shared" si="160"/>
        <v>1</v>
      </c>
      <c r="J5144" s="2" t="str">
        <f t="shared" si="161"/>
        <v/>
      </c>
      <c r="K5144" s="2">
        <v>2018</v>
      </c>
      <c r="L5144" s="2" t="s">
        <v>21</v>
      </c>
    </row>
    <row r="5145" spans="1:12" x14ac:dyDescent="0.2">
      <c r="A5145" s="1" t="s">
        <v>22</v>
      </c>
      <c r="B5145" s="2" t="s">
        <v>2108</v>
      </c>
      <c r="C5145" s="2" t="s">
        <v>15</v>
      </c>
      <c r="D5145" s="2" t="s">
        <v>2109</v>
      </c>
      <c r="E5145" s="2" t="s">
        <v>2105</v>
      </c>
      <c r="F5145" s="2">
        <v>75.239999999999995</v>
      </c>
      <c r="G5145" s="2">
        <v>24.76</v>
      </c>
      <c r="H5145" s="2" t="s">
        <v>19</v>
      </c>
      <c r="I5145" s="2">
        <f t="shared" si="160"/>
        <v>1</v>
      </c>
      <c r="J5145" s="2" t="str">
        <f t="shared" si="161"/>
        <v/>
      </c>
      <c r="K5145" s="2">
        <v>2018</v>
      </c>
      <c r="L5145" s="2" t="s">
        <v>49</v>
      </c>
    </row>
    <row r="5146" spans="1:12" x14ac:dyDescent="0.2">
      <c r="A5146" s="1" t="s">
        <v>32</v>
      </c>
      <c r="B5146" s="2" t="s">
        <v>869</v>
      </c>
      <c r="C5146" s="2" t="s">
        <v>15</v>
      </c>
      <c r="D5146" s="2" t="s">
        <v>2830</v>
      </c>
      <c r="E5146" s="2" t="s">
        <v>2175</v>
      </c>
      <c r="F5146" s="2">
        <v>75.239999999999995</v>
      </c>
      <c r="G5146" s="2">
        <v>24.76</v>
      </c>
      <c r="H5146" s="2" t="s">
        <v>19</v>
      </c>
      <c r="I5146" s="2">
        <f t="shared" si="160"/>
        <v>1</v>
      </c>
      <c r="J5146" s="2" t="str">
        <f t="shared" si="161"/>
        <v/>
      </c>
      <c r="K5146" s="2">
        <v>2016</v>
      </c>
      <c r="L5146" s="2" t="s">
        <v>21</v>
      </c>
    </row>
    <row r="5147" spans="1:12" x14ac:dyDescent="0.2">
      <c r="A5147" s="1" t="s">
        <v>1037</v>
      </c>
      <c r="B5147" s="2" t="s">
        <v>5043</v>
      </c>
      <c r="C5147" s="2" t="s">
        <v>15</v>
      </c>
      <c r="D5147" s="2" t="s">
        <v>5044</v>
      </c>
      <c r="E5147" s="2" t="s">
        <v>4991</v>
      </c>
      <c r="F5147" s="2">
        <v>75.239999999999995</v>
      </c>
      <c r="G5147" s="2">
        <v>24.76</v>
      </c>
      <c r="H5147" s="2" t="s">
        <v>19</v>
      </c>
      <c r="I5147" s="2">
        <f t="shared" si="160"/>
        <v>1</v>
      </c>
      <c r="J5147" s="2" t="str">
        <f t="shared" si="161"/>
        <v/>
      </c>
      <c r="K5147" s="2">
        <v>2020</v>
      </c>
      <c r="L5147" s="2" t="s">
        <v>21</v>
      </c>
    </row>
    <row r="5148" spans="1:12" x14ac:dyDescent="0.2">
      <c r="A5148" s="1" t="s">
        <v>242</v>
      </c>
      <c r="B5148" s="2" t="s">
        <v>3618</v>
      </c>
      <c r="C5148" s="2" t="s">
        <v>15</v>
      </c>
      <c r="D5148" s="2" t="s">
        <v>3619</v>
      </c>
      <c r="E5148" s="2" t="s">
        <v>3438</v>
      </c>
      <c r="F5148" s="2">
        <v>75.25</v>
      </c>
      <c r="G5148" s="2">
        <v>24.75</v>
      </c>
      <c r="H5148" s="2" t="s">
        <v>19</v>
      </c>
      <c r="I5148" s="2">
        <f t="shared" si="160"/>
        <v>1</v>
      </c>
      <c r="J5148" s="2" t="str">
        <f t="shared" si="161"/>
        <v/>
      </c>
      <c r="K5148" s="2">
        <v>2020</v>
      </c>
      <c r="L5148" s="2" t="s">
        <v>49</v>
      </c>
    </row>
    <row r="5149" spans="1:12" x14ac:dyDescent="0.2">
      <c r="A5149" s="1" t="s">
        <v>32</v>
      </c>
      <c r="B5149" s="2" t="s">
        <v>1024</v>
      </c>
      <c r="C5149" s="2" t="s">
        <v>15</v>
      </c>
      <c r="D5149" s="2" t="s">
        <v>2036</v>
      </c>
      <c r="E5149" s="2" t="s">
        <v>1978</v>
      </c>
      <c r="F5149" s="2">
        <v>75.62</v>
      </c>
      <c r="G5149" s="2">
        <v>24.74</v>
      </c>
      <c r="H5149" s="2" t="s">
        <v>19</v>
      </c>
      <c r="I5149" s="2">
        <f t="shared" si="160"/>
        <v>1</v>
      </c>
      <c r="J5149" s="2" t="str">
        <f t="shared" si="161"/>
        <v/>
      </c>
      <c r="K5149" s="2">
        <v>2013</v>
      </c>
      <c r="L5149" s="2" t="s">
        <v>36</v>
      </c>
    </row>
    <row r="5150" spans="1:12" x14ac:dyDescent="0.2">
      <c r="A5150" s="1" t="s">
        <v>13</v>
      </c>
      <c r="B5150" s="2" t="s">
        <v>2401</v>
      </c>
      <c r="C5150" s="2" t="s">
        <v>15</v>
      </c>
      <c r="D5150" s="2" t="s">
        <v>2951</v>
      </c>
      <c r="E5150" s="2" t="s">
        <v>2175</v>
      </c>
      <c r="F5150" s="2">
        <v>75.27</v>
      </c>
      <c r="G5150" s="2">
        <v>24.73</v>
      </c>
      <c r="H5150" s="2" t="s">
        <v>19</v>
      </c>
      <c r="I5150" s="2">
        <f t="shared" si="160"/>
        <v>1</v>
      </c>
      <c r="J5150" s="2" t="str">
        <f t="shared" si="161"/>
        <v/>
      </c>
      <c r="K5150" s="2">
        <v>2015</v>
      </c>
      <c r="L5150" s="2" t="s">
        <v>36</v>
      </c>
    </row>
    <row r="5151" spans="1:12" x14ac:dyDescent="0.2">
      <c r="A5151" s="1" t="s">
        <v>391</v>
      </c>
      <c r="B5151" s="2" t="s">
        <v>446</v>
      </c>
      <c r="C5151" s="2" t="s">
        <v>15</v>
      </c>
      <c r="D5151" s="2" t="s">
        <v>3357</v>
      </c>
      <c r="E5151" s="2" t="s">
        <v>3315</v>
      </c>
      <c r="F5151" s="2">
        <v>75.3</v>
      </c>
      <c r="G5151" s="2">
        <v>24.7</v>
      </c>
      <c r="H5151" s="2" t="s">
        <v>19</v>
      </c>
      <c r="I5151" s="2">
        <f t="shared" si="160"/>
        <v>1</v>
      </c>
      <c r="J5151" s="2" t="str">
        <f t="shared" si="161"/>
        <v/>
      </c>
      <c r="K5151" s="2">
        <v>2004</v>
      </c>
      <c r="L5151" s="2" t="s">
        <v>21</v>
      </c>
    </row>
    <row r="5152" spans="1:12" x14ac:dyDescent="0.2">
      <c r="A5152" s="1" t="s">
        <v>177</v>
      </c>
      <c r="B5152" s="2" t="s">
        <v>3975</v>
      </c>
      <c r="C5152" s="2" t="s">
        <v>24</v>
      </c>
      <c r="D5152" s="4">
        <v>7000000</v>
      </c>
      <c r="E5152" s="2" t="s">
        <v>3438</v>
      </c>
      <c r="F5152" s="2">
        <v>75.3</v>
      </c>
      <c r="G5152" s="2">
        <v>24.7</v>
      </c>
      <c r="H5152" s="2" t="s">
        <v>19</v>
      </c>
      <c r="I5152" s="2">
        <f t="shared" si="160"/>
        <v>1</v>
      </c>
      <c r="J5152" s="2" t="str">
        <f t="shared" si="161"/>
        <v/>
      </c>
      <c r="K5152" s="2">
        <v>2012</v>
      </c>
      <c r="L5152" s="2" t="s">
        <v>21</v>
      </c>
    </row>
    <row r="5153" spans="1:12" x14ac:dyDescent="0.2">
      <c r="A5153" s="1" t="s">
        <v>13</v>
      </c>
      <c r="B5153" s="2" t="s">
        <v>997</v>
      </c>
      <c r="C5153" s="2" t="s">
        <v>15</v>
      </c>
      <c r="D5153" s="2" t="s">
        <v>3212</v>
      </c>
      <c r="E5153" s="2" t="s">
        <v>2175</v>
      </c>
      <c r="F5153" s="2">
        <v>75.3</v>
      </c>
      <c r="G5153" s="2">
        <v>24.7</v>
      </c>
      <c r="H5153" s="2" t="s">
        <v>19</v>
      </c>
      <c r="I5153" s="2">
        <f t="shared" si="160"/>
        <v>1</v>
      </c>
      <c r="J5153" s="2" t="str">
        <f t="shared" si="161"/>
        <v/>
      </c>
      <c r="K5153" s="2">
        <v>1990</v>
      </c>
      <c r="L5153" s="2" t="s">
        <v>21</v>
      </c>
    </row>
    <row r="5154" spans="1:12" x14ac:dyDescent="0.2">
      <c r="A5154" s="1" t="s">
        <v>374</v>
      </c>
      <c r="B5154" s="2" t="s">
        <v>4590</v>
      </c>
      <c r="C5154" s="2" t="s">
        <v>24</v>
      </c>
      <c r="D5154" s="4">
        <v>315000</v>
      </c>
      <c r="E5154" s="2" t="s">
        <v>3438</v>
      </c>
      <c r="F5154" s="2">
        <v>75.3</v>
      </c>
      <c r="G5154" s="2">
        <v>24.7</v>
      </c>
      <c r="H5154" s="2" t="s">
        <v>19</v>
      </c>
      <c r="I5154" s="2">
        <f t="shared" si="160"/>
        <v>1</v>
      </c>
      <c r="J5154" s="2" t="str">
        <f t="shared" si="161"/>
        <v/>
      </c>
      <c r="K5154" s="2">
        <v>2004</v>
      </c>
      <c r="L5154" s="2" t="s">
        <v>21</v>
      </c>
    </row>
    <row r="5155" spans="1:12" x14ac:dyDescent="0.2">
      <c r="A5155" s="1" t="s">
        <v>79</v>
      </c>
      <c r="B5155" s="2" t="s">
        <v>4759</v>
      </c>
      <c r="C5155" s="2" t="s">
        <v>24</v>
      </c>
      <c r="D5155" s="4">
        <v>1720000</v>
      </c>
      <c r="E5155" s="2" t="s">
        <v>3438</v>
      </c>
      <c r="F5155" s="2">
        <v>75.3</v>
      </c>
      <c r="G5155" s="2">
        <v>24.7</v>
      </c>
      <c r="H5155" s="2" t="s">
        <v>19</v>
      </c>
      <c r="I5155" s="2">
        <f t="shared" si="160"/>
        <v>1</v>
      </c>
      <c r="J5155" s="2" t="str">
        <f t="shared" si="161"/>
        <v/>
      </c>
      <c r="K5155" s="2">
        <v>1998</v>
      </c>
      <c r="L5155" s="2" t="s">
        <v>21</v>
      </c>
    </row>
    <row r="5156" spans="1:12" x14ac:dyDescent="0.2">
      <c r="A5156" s="1" t="s">
        <v>91</v>
      </c>
      <c r="B5156" s="2" t="s">
        <v>589</v>
      </c>
      <c r="C5156" s="2" t="s">
        <v>42</v>
      </c>
      <c r="D5156" s="2" t="s">
        <v>1667</v>
      </c>
      <c r="E5156" s="2" t="s">
        <v>1625</v>
      </c>
      <c r="F5156" s="2">
        <v>75.3</v>
      </c>
      <c r="G5156" s="2">
        <v>24.7</v>
      </c>
      <c r="H5156" s="2" t="s">
        <v>19</v>
      </c>
      <c r="I5156" s="2">
        <f t="shared" si="160"/>
        <v>1</v>
      </c>
      <c r="J5156" s="2" t="str">
        <f t="shared" si="161"/>
        <v/>
      </c>
      <c r="K5156" s="2">
        <v>2004</v>
      </c>
      <c r="L5156" s="2" t="s">
        <v>21</v>
      </c>
    </row>
    <row r="5157" spans="1:12" x14ac:dyDescent="0.2">
      <c r="A5157" s="1" t="s">
        <v>91</v>
      </c>
      <c r="B5157" s="2" t="s">
        <v>2126</v>
      </c>
      <c r="C5157" s="2" t="s">
        <v>24</v>
      </c>
      <c r="D5157" s="4">
        <v>23000000</v>
      </c>
      <c r="E5157" s="2" t="s">
        <v>2120</v>
      </c>
      <c r="F5157" s="2">
        <v>75.3</v>
      </c>
      <c r="G5157" s="2">
        <v>24.7</v>
      </c>
      <c r="H5157" s="2" t="s">
        <v>19</v>
      </c>
      <c r="I5157" s="2">
        <f t="shared" si="160"/>
        <v>1</v>
      </c>
      <c r="J5157" s="2" t="str">
        <f t="shared" si="161"/>
        <v/>
      </c>
      <c r="K5157" s="2">
        <v>2013</v>
      </c>
      <c r="L5157" s="2" t="s">
        <v>36</v>
      </c>
    </row>
    <row r="5158" spans="1:12" x14ac:dyDescent="0.2">
      <c r="A5158" s="1" t="s">
        <v>108</v>
      </c>
      <c r="B5158" s="2" t="s">
        <v>5546</v>
      </c>
      <c r="C5158" s="2" t="s">
        <v>15</v>
      </c>
      <c r="D5158" s="2" t="s">
        <v>5537</v>
      </c>
      <c r="E5158" s="2" t="s">
        <v>4991</v>
      </c>
      <c r="F5158" s="2">
        <v>75.3</v>
      </c>
      <c r="G5158" s="2">
        <v>24.7</v>
      </c>
      <c r="H5158" s="2" t="s">
        <v>19</v>
      </c>
      <c r="I5158" s="2">
        <f t="shared" si="160"/>
        <v>1</v>
      </c>
      <c r="J5158" s="2" t="str">
        <f t="shared" si="161"/>
        <v/>
      </c>
      <c r="K5158" s="2">
        <v>2002</v>
      </c>
      <c r="L5158" s="2" t="s">
        <v>21</v>
      </c>
    </row>
    <row r="5159" spans="1:12" x14ac:dyDescent="0.2">
      <c r="A5159" s="1" t="s">
        <v>69</v>
      </c>
      <c r="B5159" s="2" t="s">
        <v>193</v>
      </c>
      <c r="C5159" s="2" t="s">
        <v>15</v>
      </c>
      <c r="D5159" s="2" t="s">
        <v>194</v>
      </c>
      <c r="E5159" s="2" t="s">
        <v>144</v>
      </c>
      <c r="F5159" s="2">
        <v>75.31</v>
      </c>
      <c r="G5159" s="2">
        <v>24.69</v>
      </c>
      <c r="H5159" s="2" t="s">
        <v>19</v>
      </c>
      <c r="I5159" s="2">
        <f t="shared" si="160"/>
        <v>1</v>
      </c>
      <c r="J5159" s="2" t="str">
        <f t="shared" si="161"/>
        <v/>
      </c>
      <c r="K5159" s="2">
        <v>2017</v>
      </c>
      <c r="L5159" s="2" t="s">
        <v>36</v>
      </c>
    </row>
    <row r="5160" spans="1:12" x14ac:dyDescent="0.2">
      <c r="A5160" s="1" t="s">
        <v>269</v>
      </c>
      <c r="B5160" s="2" t="s">
        <v>1312</v>
      </c>
      <c r="C5160" s="2" t="s">
        <v>15</v>
      </c>
      <c r="D5160" s="2" t="s">
        <v>2488</v>
      </c>
      <c r="E5160" s="2" t="s">
        <v>2175</v>
      </c>
      <c r="F5160" s="2">
        <v>75.319999999999993</v>
      </c>
      <c r="G5160" s="2">
        <v>24.68</v>
      </c>
      <c r="H5160" s="2" t="s">
        <v>19</v>
      </c>
      <c r="I5160" s="2">
        <f t="shared" si="160"/>
        <v>1</v>
      </c>
      <c r="J5160" s="2" t="str">
        <f t="shared" si="161"/>
        <v/>
      </c>
      <c r="K5160" s="2">
        <v>2018</v>
      </c>
      <c r="L5160" s="2" t="s">
        <v>21</v>
      </c>
    </row>
    <row r="5161" spans="1:12" x14ac:dyDescent="0.2">
      <c r="A5161" s="1" t="s">
        <v>293</v>
      </c>
      <c r="B5161" s="2" t="s">
        <v>5121</v>
      </c>
      <c r="C5161" s="2" t="s">
        <v>15</v>
      </c>
      <c r="D5161" s="2" t="s">
        <v>5122</v>
      </c>
      <c r="E5161" s="2" t="s">
        <v>4991</v>
      </c>
      <c r="F5161" s="2">
        <v>75.33</v>
      </c>
      <c r="G5161" s="2">
        <v>24.67</v>
      </c>
      <c r="H5161" s="2" t="s">
        <v>19</v>
      </c>
      <c r="I5161" s="2">
        <f t="shared" si="160"/>
        <v>1</v>
      </c>
      <c r="J5161" s="2" t="str">
        <f t="shared" si="161"/>
        <v/>
      </c>
      <c r="K5161" s="2">
        <v>2019</v>
      </c>
      <c r="L5161" s="2" t="s">
        <v>36</v>
      </c>
    </row>
    <row r="5162" spans="1:12" x14ac:dyDescent="0.2">
      <c r="A5162" s="1" t="s">
        <v>32</v>
      </c>
      <c r="B5162" s="2" t="s">
        <v>401</v>
      </c>
      <c r="C5162" s="2" t="s">
        <v>15</v>
      </c>
      <c r="D5162" s="2" t="s">
        <v>516</v>
      </c>
      <c r="E5162" s="2" t="s">
        <v>2175</v>
      </c>
      <c r="F5162" s="2">
        <v>75.34</v>
      </c>
      <c r="G5162" s="2">
        <v>24.66</v>
      </c>
      <c r="H5162" s="2" t="s">
        <v>19</v>
      </c>
      <c r="I5162" s="2">
        <f t="shared" si="160"/>
        <v>1</v>
      </c>
      <c r="J5162" s="2" t="str">
        <f t="shared" si="161"/>
        <v/>
      </c>
      <c r="K5162" s="2">
        <v>2018</v>
      </c>
      <c r="L5162" s="2" t="s">
        <v>21</v>
      </c>
    </row>
    <row r="5163" spans="1:12" x14ac:dyDescent="0.2">
      <c r="A5163" s="1" t="s">
        <v>205</v>
      </c>
      <c r="B5163" s="2" t="s">
        <v>658</v>
      </c>
      <c r="C5163" s="2" t="s">
        <v>15</v>
      </c>
      <c r="D5163" s="2" t="s">
        <v>2936</v>
      </c>
      <c r="E5163" s="2" t="s">
        <v>2175</v>
      </c>
      <c r="F5163" s="2">
        <v>75.38</v>
      </c>
      <c r="G5163" s="2">
        <v>24.62</v>
      </c>
      <c r="H5163" s="2" t="s">
        <v>19</v>
      </c>
      <c r="I5163" s="2">
        <f t="shared" si="160"/>
        <v>1</v>
      </c>
      <c r="J5163" s="2" t="str">
        <f t="shared" si="161"/>
        <v/>
      </c>
      <c r="K5163" s="2">
        <v>2015</v>
      </c>
      <c r="L5163" s="2" t="s">
        <v>36</v>
      </c>
    </row>
    <row r="5164" spans="1:12" x14ac:dyDescent="0.2">
      <c r="A5164" s="1" t="s">
        <v>177</v>
      </c>
      <c r="B5164" s="2" t="s">
        <v>5035</v>
      </c>
      <c r="C5164" s="2" t="s">
        <v>15</v>
      </c>
      <c r="D5164" s="2" t="s">
        <v>5036</v>
      </c>
      <c r="E5164" s="2" t="s">
        <v>4991</v>
      </c>
      <c r="F5164" s="2">
        <v>75.38</v>
      </c>
      <c r="G5164" s="2">
        <v>24.62</v>
      </c>
      <c r="H5164" s="2" t="s">
        <v>19</v>
      </c>
      <c r="I5164" s="2">
        <f t="shared" si="160"/>
        <v>1</v>
      </c>
      <c r="J5164" s="2" t="str">
        <f t="shared" si="161"/>
        <v/>
      </c>
      <c r="K5164" s="2">
        <v>2020</v>
      </c>
      <c r="L5164" s="2" t="s">
        <v>21</v>
      </c>
    </row>
    <row r="5165" spans="1:12" x14ac:dyDescent="0.2">
      <c r="A5165" s="1" t="s">
        <v>13</v>
      </c>
      <c r="B5165" s="2" t="s">
        <v>3700</v>
      </c>
      <c r="C5165" s="2" t="s">
        <v>15</v>
      </c>
      <c r="D5165" s="2" t="s">
        <v>3701</v>
      </c>
      <c r="E5165" s="2" t="s">
        <v>3438</v>
      </c>
      <c r="F5165" s="2">
        <v>75.38</v>
      </c>
      <c r="G5165" s="2">
        <v>24.62</v>
      </c>
      <c r="H5165" s="2" t="s">
        <v>19</v>
      </c>
      <c r="I5165" s="2">
        <f t="shared" si="160"/>
        <v>1</v>
      </c>
      <c r="J5165" s="2" t="str">
        <f t="shared" si="161"/>
        <v/>
      </c>
      <c r="K5165" s="2">
        <v>2018</v>
      </c>
      <c r="L5165" s="2" t="s">
        <v>21</v>
      </c>
    </row>
    <row r="5166" spans="1:12" x14ac:dyDescent="0.2">
      <c r="A5166" s="1" t="s">
        <v>150</v>
      </c>
      <c r="B5166" s="2" t="s">
        <v>1901</v>
      </c>
      <c r="C5166" s="2" t="s">
        <v>15</v>
      </c>
      <c r="D5166" s="2" t="s">
        <v>2499</v>
      </c>
      <c r="E5166" s="2" t="s">
        <v>2175</v>
      </c>
      <c r="F5166" s="2">
        <v>75.39</v>
      </c>
      <c r="G5166" s="2">
        <v>24.61</v>
      </c>
      <c r="H5166" s="2" t="s">
        <v>19</v>
      </c>
      <c r="I5166" s="2">
        <f t="shared" si="160"/>
        <v>1</v>
      </c>
      <c r="J5166" s="2" t="str">
        <f t="shared" si="161"/>
        <v/>
      </c>
      <c r="K5166" s="2">
        <v>2018</v>
      </c>
      <c r="L5166" s="2" t="s">
        <v>21</v>
      </c>
    </row>
    <row r="5167" spans="1:12" x14ac:dyDescent="0.2">
      <c r="A5167" s="1" t="s">
        <v>60</v>
      </c>
      <c r="B5167" s="2" t="s">
        <v>5403</v>
      </c>
      <c r="C5167" s="2" t="s">
        <v>15</v>
      </c>
      <c r="D5167" s="2" t="s">
        <v>5404</v>
      </c>
      <c r="E5167" s="2" t="s">
        <v>4991</v>
      </c>
      <c r="F5167" s="2">
        <v>75.400000000000006</v>
      </c>
      <c r="G5167" s="2">
        <v>24.6</v>
      </c>
      <c r="H5167" s="2" t="s">
        <v>19</v>
      </c>
      <c r="I5167" s="2">
        <f t="shared" si="160"/>
        <v>1</v>
      </c>
      <c r="J5167" s="2" t="str">
        <f t="shared" si="161"/>
        <v/>
      </c>
      <c r="K5167" s="2">
        <v>2008</v>
      </c>
      <c r="L5167" s="2" t="s">
        <v>21</v>
      </c>
    </row>
    <row r="5168" spans="1:12" x14ac:dyDescent="0.2">
      <c r="A5168" s="1" t="s">
        <v>13</v>
      </c>
      <c r="B5168" s="2" t="s">
        <v>4213</v>
      </c>
      <c r="C5168" s="2" t="s">
        <v>24</v>
      </c>
      <c r="D5168" s="4">
        <v>52000000</v>
      </c>
      <c r="E5168" s="2" t="s">
        <v>3438</v>
      </c>
      <c r="F5168" s="2">
        <v>75.400000000000006</v>
      </c>
      <c r="G5168" s="2">
        <v>24.6</v>
      </c>
      <c r="H5168" s="2" t="s">
        <v>19</v>
      </c>
      <c r="I5168" s="2">
        <f t="shared" si="160"/>
        <v>1</v>
      </c>
      <c r="J5168" s="2" t="str">
        <f t="shared" si="161"/>
        <v/>
      </c>
      <c r="K5168" s="2">
        <v>2000</v>
      </c>
      <c r="L5168" s="2" t="s">
        <v>21</v>
      </c>
    </row>
    <row r="5169" spans="1:12" x14ac:dyDescent="0.2">
      <c r="A5169" s="1" t="s">
        <v>374</v>
      </c>
      <c r="B5169" s="2" t="s">
        <v>559</v>
      </c>
      <c r="C5169" s="2" t="s">
        <v>42</v>
      </c>
      <c r="D5169" s="2" t="s">
        <v>560</v>
      </c>
      <c r="E5169" s="2" t="s">
        <v>395</v>
      </c>
      <c r="F5169" s="2">
        <v>75.400000000000006</v>
      </c>
      <c r="G5169" s="2">
        <v>24.6</v>
      </c>
      <c r="H5169" s="2" t="s">
        <v>19</v>
      </c>
      <c r="I5169" s="2">
        <f t="shared" si="160"/>
        <v>1</v>
      </c>
      <c r="J5169" s="2" t="str">
        <f t="shared" si="161"/>
        <v/>
      </c>
      <c r="K5169" s="2">
        <v>2012</v>
      </c>
      <c r="L5169" s="2" t="s">
        <v>21</v>
      </c>
    </row>
    <row r="5170" spans="1:12" x14ac:dyDescent="0.2">
      <c r="A5170" s="1" t="s">
        <v>91</v>
      </c>
      <c r="B5170" s="2" t="s">
        <v>1876</v>
      </c>
      <c r="C5170" s="2" t="s">
        <v>15</v>
      </c>
      <c r="D5170" s="2" t="s">
        <v>2549</v>
      </c>
      <c r="E5170" s="2" t="s">
        <v>2175</v>
      </c>
      <c r="F5170" s="2">
        <v>75.400000000000006</v>
      </c>
      <c r="G5170" s="2">
        <v>24.6</v>
      </c>
      <c r="H5170" s="2" t="s">
        <v>19</v>
      </c>
      <c r="I5170" s="2">
        <f t="shared" si="160"/>
        <v>1</v>
      </c>
      <c r="J5170" s="2" t="str">
        <f t="shared" si="161"/>
        <v/>
      </c>
      <c r="K5170" s="2">
        <v>2018</v>
      </c>
      <c r="L5170" s="2" t="s">
        <v>21</v>
      </c>
    </row>
    <row r="5171" spans="1:12" x14ac:dyDescent="0.2">
      <c r="A5171" s="1" t="s">
        <v>66</v>
      </c>
      <c r="B5171" s="2" t="s">
        <v>3179</v>
      </c>
      <c r="C5171" s="2" t="s">
        <v>15</v>
      </c>
      <c r="D5171" s="2" t="s">
        <v>5295</v>
      </c>
      <c r="E5171" s="2" t="s">
        <v>4991</v>
      </c>
      <c r="F5171" s="2">
        <v>75.42</v>
      </c>
      <c r="G5171" s="2">
        <v>24.58</v>
      </c>
      <c r="H5171" s="2" t="s">
        <v>19</v>
      </c>
      <c r="I5171" s="2">
        <f t="shared" si="160"/>
        <v>1</v>
      </c>
      <c r="J5171" s="2" t="str">
        <f t="shared" si="161"/>
        <v/>
      </c>
      <c r="K5171" s="2">
        <v>2013</v>
      </c>
      <c r="L5171" s="2" t="s">
        <v>36</v>
      </c>
    </row>
    <row r="5172" spans="1:12" x14ac:dyDescent="0.2">
      <c r="A5172" s="1" t="s">
        <v>13</v>
      </c>
      <c r="B5172" s="2" t="s">
        <v>354</v>
      </c>
      <c r="C5172" s="2" t="s">
        <v>15</v>
      </c>
      <c r="D5172" s="2" t="s">
        <v>3092</v>
      </c>
      <c r="E5172" s="2" t="s">
        <v>2175</v>
      </c>
      <c r="F5172" s="2">
        <v>75.47</v>
      </c>
      <c r="G5172" s="2">
        <v>24.53</v>
      </c>
      <c r="H5172" s="2" t="s">
        <v>19</v>
      </c>
      <c r="I5172" s="2">
        <f t="shared" si="160"/>
        <v>1</v>
      </c>
      <c r="J5172" s="2" t="str">
        <f t="shared" si="161"/>
        <v/>
      </c>
      <c r="K5172" s="2">
        <v>2007</v>
      </c>
      <c r="L5172" s="2" t="s">
        <v>36</v>
      </c>
    </row>
    <row r="5173" spans="1:12" x14ac:dyDescent="0.2">
      <c r="A5173" s="1" t="s">
        <v>363</v>
      </c>
      <c r="B5173" s="2" t="s">
        <v>3872</v>
      </c>
      <c r="C5173" s="2" t="s">
        <v>24</v>
      </c>
      <c r="D5173" s="4">
        <v>216460000</v>
      </c>
      <c r="E5173" s="2" t="s">
        <v>3438</v>
      </c>
      <c r="F5173" s="2">
        <v>75.47</v>
      </c>
      <c r="G5173" s="2">
        <v>24.53</v>
      </c>
      <c r="H5173" s="2" t="s">
        <v>19</v>
      </c>
      <c r="I5173" s="2">
        <f t="shared" si="160"/>
        <v>1</v>
      </c>
      <c r="J5173" s="2" t="str">
        <f t="shared" si="161"/>
        <v/>
      </c>
      <c r="K5173" s="2">
        <v>2016</v>
      </c>
      <c r="L5173" s="2" t="s">
        <v>21</v>
      </c>
    </row>
    <row r="5174" spans="1:12" x14ac:dyDescent="0.2">
      <c r="A5174" s="1" t="s">
        <v>32</v>
      </c>
      <c r="B5174" s="2" t="s">
        <v>869</v>
      </c>
      <c r="C5174" s="2" t="s">
        <v>15</v>
      </c>
      <c r="D5174" s="2" t="s">
        <v>2564</v>
      </c>
      <c r="E5174" s="2" t="s">
        <v>2175</v>
      </c>
      <c r="F5174" s="2">
        <v>75.489999999999995</v>
      </c>
      <c r="G5174" s="2">
        <v>24.51</v>
      </c>
      <c r="H5174" s="2" t="s">
        <v>19</v>
      </c>
      <c r="I5174" s="2">
        <f t="shared" si="160"/>
        <v>1</v>
      </c>
      <c r="J5174" s="2" t="str">
        <f t="shared" si="161"/>
        <v/>
      </c>
      <c r="K5174" s="2">
        <v>2018</v>
      </c>
      <c r="L5174" s="2" t="s">
        <v>21</v>
      </c>
    </row>
    <row r="5175" spans="1:12" x14ac:dyDescent="0.2">
      <c r="A5175" s="1" t="s">
        <v>205</v>
      </c>
      <c r="B5175" s="2" t="s">
        <v>235</v>
      </c>
      <c r="C5175" s="2" t="s">
        <v>24</v>
      </c>
      <c r="D5175" s="4">
        <v>20000000</v>
      </c>
      <c r="E5175" s="2" t="s">
        <v>144</v>
      </c>
      <c r="F5175" s="2">
        <v>75.5</v>
      </c>
      <c r="G5175" s="2">
        <v>24.5</v>
      </c>
      <c r="H5175" s="2" t="s">
        <v>19</v>
      </c>
      <c r="I5175" s="2">
        <f t="shared" si="160"/>
        <v>1</v>
      </c>
      <c r="J5175" s="2" t="str">
        <f t="shared" si="161"/>
        <v/>
      </c>
      <c r="K5175" s="2">
        <v>2014</v>
      </c>
      <c r="L5175" s="2" t="s">
        <v>49</v>
      </c>
    </row>
    <row r="5176" spans="1:12" x14ac:dyDescent="0.2">
      <c r="A5176" s="1" t="s">
        <v>66</v>
      </c>
      <c r="B5176" s="2" t="s">
        <v>3664</v>
      </c>
      <c r="C5176" s="2" t="s">
        <v>15</v>
      </c>
      <c r="D5176" s="2" t="s">
        <v>4680</v>
      </c>
      <c r="E5176" s="2" t="s">
        <v>3438</v>
      </c>
      <c r="F5176" s="2">
        <v>75.5</v>
      </c>
      <c r="G5176" s="2">
        <v>24.5</v>
      </c>
      <c r="H5176" s="2" t="s">
        <v>19</v>
      </c>
      <c r="I5176" s="2">
        <f t="shared" si="160"/>
        <v>1</v>
      </c>
      <c r="J5176" s="2" t="str">
        <f t="shared" si="161"/>
        <v/>
      </c>
      <c r="K5176" s="2">
        <v>2003</v>
      </c>
      <c r="L5176" s="2" t="s">
        <v>36</v>
      </c>
    </row>
    <row r="5177" spans="1:12" x14ac:dyDescent="0.2">
      <c r="A5177" s="1" t="s">
        <v>66</v>
      </c>
      <c r="B5177" s="2" t="s">
        <v>3666</v>
      </c>
      <c r="C5177" s="2" t="s">
        <v>15</v>
      </c>
      <c r="D5177" s="2" t="s">
        <v>4761</v>
      </c>
      <c r="E5177" s="2" t="s">
        <v>3438</v>
      </c>
      <c r="F5177" s="2">
        <v>75.5</v>
      </c>
      <c r="G5177" s="2">
        <v>24.5</v>
      </c>
      <c r="H5177" s="2" t="s">
        <v>19</v>
      </c>
      <c r="I5177" s="2">
        <f t="shared" si="160"/>
        <v>1</v>
      </c>
      <c r="J5177" s="2" t="str">
        <f t="shared" si="161"/>
        <v/>
      </c>
      <c r="K5177" s="2">
        <v>1998</v>
      </c>
      <c r="L5177" s="2" t="s">
        <v>21</v>
      </c>
    </row>
    <row r="5178" spans="1:12" x14ac:dyDescent="0.2">
      <c r="A5178" s="1" t="s">
        <v>66</v>
      </c>
      <c r="B5178" s="2" t="s">
        <v>4120</v>
      </c>
      <c r="C5178" s="2" t="s">
        <v>15</v>
      </c>
      <c r="D5178" s="2" t="s">
        <v>4121</v>
      </c>
      <c r="E5178" s="2" t="s">
        <v>3438</v>
      </c>
      <c r="F5178" s="2">
        <v>75.599999999999994</v>
      </c>
      <c r="G5178" s="2">
        <v>24.5</v>
      </c>
      <c r="H5178" s="2" t="s">
        <v>19</v>
      </c>
      <c r="I5178" s="2">
        <f t="shared" si="160"/>
        <v>1</v>
      </c>
      <c r="J5178" s="2" t="str">
        <f t="shared" si="161"/>
        <v/>
      </c>
      <c r="K5178" s="2">
        <v>2014</v>
      </c>
      <c r="L5178" s="2" t="s">
        <v>21</v>
      </c>
    </row>
    <row r="5179" spans="1:12" x14ac:dyDescent="0.2">
      <c r="A5179" s="1" t="s">
        <v>91</v>
      </c>
      <c r="B5179" s="2" t="s">
        <v>1915</v>
      </c>
      <c r="C5179" s="2" t="s">
        <v>15</v>
      </c>
      <c r="D5179" s="2" t="s">
        <v>2620</v>
      </c>
      <c r="E5179" s="2" t="s">
        <v>2175</v>
      </c>
      <c r="F5179" s="2">
        <v>75.5</v>
      </c>
      <c r="G5179" s="2">
        <v>24.5</v>
      </c>
      <c r="H5179" s="2" t="s">
        <v>19</v>
      </c>
      <c r="I5179" s="2">
        <f t="shared" si="160"/>
        <v>1</v>
      </c>
      <c r="J5179" s="2" t="str">
        <f t="shared" si="161"/>
        <v/>
      </c>
      <c r="K5179" s="2">
        <v>2018</v>
      </c>
      <c r="L5179" s="2" t="s">
        <v>21</v>
      </c>
    </row>
    <row r="5180" spans="1:12" x14ac:dyDescent="0.2">
      <c r="A5180" s="1" t="s">
        <v>52</v>
      </c>
      <c r="B5180" s="2" t="s">
        <v>3740</v>
      </c>
      <c r="C5180" s="2" t="s">
        <v>24</v>
      </c>
      <c r="D5180" s="4">
        <v>25000000</v>
      </c>
      <c r="E5180" s="2" t="s">
        <v>3438</v>
      </c>
      <c r="F5180" s="2">
        <v>75.5</v>
      </c>
      <c r="G5180" s="2">
        <v>24.5</v>
      </c>
      <c r="H5180" s="2" t="s">
        <v>19</v>
      </c>
      <c r="I5180" s="2">
        <f t="shared" si="160"/>
        <v>1</v>
      </c>
      <c r="J5180" s="2" t="str">
        <f t="shared" si="161"/>
        <v/>
      </c>
      <c r="K5180" s="2">
        <v>2012</v>
      </c>
      <c r="L5180" s="2" t="s">
        <v>21</v>
      </c>
    </row>
    <row r="5181" spans="1:12" x14ac:dyDescent="0.2">
      <c r="A5181" s="1" t="s">
        <v>108</v>
      </c>
      <c r="B5181" s="2" t="s">
        <v>4132</v>
      </c>
      <c r="C5181" s="2" t="s">
        <v>15</v>
      </c>
      <c r="D5181" s="2" t="s">
        <v>4476</v>
      </c>
      <c r="E5181" s="2" t="s">
        <v>3438</v>
      </c>
      <c r="F5181" s="2">
        <v>75.5</v>
      </c>
      <c r="G5181" s="2">
        <v>24.5</v>
      </c>
      <c r="H5181" s="2" t="s">
        <v>19</v>
      </c>
      <c r="I5181" s="2">
        <f t="shared" si="160"/>
        <v>1</v>
      </c>
      <c r="J5181" s="2" t="str">
        <f t="shared" si="161"/>
        <v/>
      </c>
      <c r="K5181" s="2">
        <v>2007</v>
      </c>
      <c r="L5181" s="2" t="s">
        <v>36</v>
      </c>
    </row>
    <row r="5182" spans="1:12" x14ac:dyDescent="0.2">
      <c r="A5182" s="1" t="s">
        <v>13</v>
      </c>
      <c r="B5182" s="2" t="s">
        <v>763</v>
      </c>
      <c r="C5182" s="2" t="s">
        <v>15</v>
      </c>
      <c r="D5182" s="2" t="s">
        <v>438</v>
      </c>
      <c r="E5182" s="2" t="s">
        <v>2175</v>
      </c>
      <c r="F5182" s="2">
        <v>75.510000000000005</v>
      </c>
      <c r="G5182" s="2">
        <v>24.49</v>
      </c>
      <c r="H5182" s="2" t="s">
        <v>19</v>
      </c>
      <c r="I5182" s="2">
        <f t="shared" si="160"/>
        <v>1</v>
      </c>
      <c r="J5182" s="2" t="str">
        <f t="shared" si="161"/>
        <v/>
      </c>
      <c r="K5182" s="2">
        <v>2018</v>
      </c>
      <c r="L5182" s="2" t="s">
        <v>21</v>
      </c>
    </row>
    <row r="5183" spans="1:12" x14ac:dyDescent="0.2">
      <c r="A5183" s="1" t="s">
        <v>122</v>
      </c>
      <c r="B5183" s="2" t="s">
        <v>190</v>
      </c>
      <c r="C5183" s="2" t="s">
        <v>15</v>
      </c>
      <c r="D5183" s="2" t="s">
        <v>191</v>
      </c>
      <c r="E5183" s="2" t="s">
        <v>144</v>
      </c>
      <c r="F5183" s="2">
        <v>75.569999999999993</v>
      </c>
      <c r="G5183" s="2">
        <v>24.43</v>
      </c>
      <c r="H5183" s="2" t="s">
        <v>19</v>
      </c>
      <c r="I5183" s="2">
        <f t="shared" si="160"/>
        <v>1</v>
      </c>
      <c r="J5183" s="2" t="str">
        <f t="shared" si="161"/>
        <v/>
      </c>
      <c r="K5183" s="2">
        <v>2018</v>
      </c>
      <c r="L5183" s="2" t="s">
        <v>21</v>
      </c>
    </row>
    <row r="5184" spans="1:12" x14ac:dyDescent="0.2">
      <c r="A5184" s="1" t="s">
        <v>205</v>
      </c>
      <c r="B5184" s="2" t="s">
        <v>235</v>
      </c>
      <c r="C5184" s="2" t="s">
        <v>15</v>
      </c>
      <c r="D5184" s="2" t="s">
        <v>1914</v>
      </c>
      <c r="E5184" s="2" t="s">
        <v>1811</v>
      </c>
      <c r="F5184" s="2">
        <v>75.58</v>
      </c>
      <c r="G5184" s="2">
        <v>24.42</v>
      </c>
      <c r="H5184" s="2" t="s">
        <v>19</v>
      </c>
      <c r="I5184" s="2">
        <f t="shared" si="160"/>
        <v>1</v>
      </c>
      <c r="J5184" s="2" t="str">
        <f t="shared" si="161"/>
        <v/>
      </c>
      <c r="K5184" s="2">
        <v>2001</v>
      </c>
      <c r="L5184" s="2" t="s">
        <v>36</v>
      </c>
    </row>
    <row r="5185" spans="1:12" x14ac:dyDescent="0.2">
      <c r="A5185" s="1" t="s">
        <v>280</v>
      </c>
      <c r="B5185" s="2" t="s">
        <v>3722</v>
      </c>
      <c r="C5185" s="2" t="s">
        <v>24</v>
      </c>
      <c r="D5185" s="2">
        <v>1000000</v>
      </c>
      <c r="E5185" s="2" t="s">
        <v>3438</v>
      </c>
      <c r="F5185" s="2">
        <v>75.8</v>
      </c>
      <c r="G5185" s="2">
        <v>24.42</v>
      </c>
      <c r="H5185" s="2" t="s">
        <v>19</v>
      </c>
      <c r="I5185" s="2">
        <f t="shared" si="160"/>
        <v>1</v>
      </c>
      <c r="J5185" s="2" t="str">
        <f t="shared" si="161"/>
        <v/>
      </c>
      <c r="K5185" s="2">
        <v>2018</v>
      </c>
      <c r="L5185" s="2" t="s">
        <v>21</v>
      </c>
    </row>
    <row r="5186" spans="1:12" x14ac:dyDescent="0.2">
      <c r="A5186" s="1" t="s">
        <v>205</v>
      </c>
      <c r="B5186" s="2" t="s">
        <v>1581</v>
      </c>
      <c r="C5186" s="2" t="s">
        <v>4198</v>
      </c>
      <c r="D5186" s="2" t="s">
        <v>4199</v>
      </c>
      <c r="E5186" s="2" t="s">
        <v>3438</v>
      </c>
      <c r="F5186" s="2">
        <v>75.599999999999994</v>
      </c>
      <c r="G5186" s="2">
        <v>24.4</v>
      </c>
      <c r="H5186" s="2" t="s">
        <v>19</v>
      </c>
      <c r="I5186" s="2">
        <f t="shared" ref="I5186:I5249" si="162" xml:space="preserve"> IF(H5186="Pass", 1, "")</f>
        <v>1</v>
      </c>
      <c r="J5186" s="2" t="str">
        <f t="shared" ref="J5186:J5249" si="163" xml:space="preserve"> IF(H5186="Fail", 1, "")</f>
        <v/>
      </c>
      <c r="K5186" s="2">
        <v>2012</v>
      </c>
      <c r="L5186" s="2" t="s">
        <v>21</v>
      </c>
    </row>
    <row r="5187" spans="1:12" x14ac:dyDescent="0.2">
      <c r="A5187" s="1" t="s">
        <v>280</v>
      </c>
      <c r="B5187" s="2" t="s">
        <v>884</v>
      </c>
      <c r="C5187" s="2" t="s">
        <v>15</v>
      </c>
      <c r="D5187" s="2" t="s">
        <v>885</v>
      </c>
      <c r="E5187" s="2" t="s">
        <v>395</v>
      </c>
      <c r="F5187" s="2">
        <v>75.599999999999994</v>
      </c>
      <c r="G5187" s="2">
        <v>24.4</v>
      </c>
      <c r="H5187" s="2" t="s">
        <v>19</v>
      </c>
      <c r="I5187" s="2">
        <f t="shared" si="162"/>
        <v>1</v>
      </c>
      <c r="J5187" s="2" t="str">
        <f t="shared" si="163"/>
        <v/>
      </c>
      <c r="K5187" s="2">
        <v>2008</v>
      </c>
      <c r="L5187" s="2" t="s">
        <v>21</v>
      </c>
    </row>
    <row r="5188" spans="1:12" x14ac:dyDescent="0.2">
      <c r="A5188" s="1" t="s">
        <v>13</v>
      </c>
      <c r="B5188" s="2" t="s">
        <v>13</v>
      </c>
      <c r="C5188" s="2" t="s">
        <v>24</v>
      </c>
      <c r="D5188" s="4">
        <v>532648000</v>
      </c>
      <c r="E5188" s="2" t="s">
        <v>4917</v>
      </c>
      <c r="F5188" s="2">
        <v>75.599999999999994</v>
      </c>
      <c r="G5188" s="2">
        <v>24.4</v>
      </c>
      <c r="H5188" s="2" t="s">
        <v>19</v>
      </c>
      <c r="I5188" s="2">
        <f t="shared" si="162"/>
        <v>1</v>
      </c>
      <c r="J5188" s="2" t="str">
        <f t="shared" si="163"/>
        <v/>
      </c>
      <c r="K5188" s="2">
        <v>2000</v>
      </c>
      <c r="L5188" s="2" t="s">
        <v>21</v>
      </c>
    </row>
    <row r="5189" spans="1:12" x14ac:dyDescent="0.2">
      <c r="A5189" s="1" t="s">
        <v>66</v>
      </c>
      <c r="B5189" s="2" t="s">
        <v>4120</v>
      </c>
      <c r="C5189" s="2" t="s">
        <v>24</v>
      </c>
      <c r="D5189" s="4">
        <v>6750000</v>
      </c>
      <c r="E5189" s="2" t="s">
        <v>3438</v>
      </c>
      <c r="F5189" s="2">
        <v>75.599999999999994</v>
      </c>
      <c r="G5189" s="2">
        <v>24.4</v>
      </c>
      <c r="H5189" s="2" t="s">
        <v>19</v>
      </c>
      <c r="I5189" s="2">
        <f t="shared" si="162"/>
        <v>1</v>
      </c>
      <c r="J5189" s="2" t="str">
        <f t="shared" si="163"/>
        <v/>
      </c>
      <c r="K5189" s="2">
        <v>2008</v>
      </c>
      <c r="L5189" s="2" t="s">
        <v>49</v>
      </c>
    </row>
    <row r="5190" spans="1:12" x14ac:dyDescent="0.2">
      <c r="A5190" s="1" t="s">
        <v>66</v>
      </c>
      <c r="B5190" s="2" t="s">
        <v>922</v>
      </c>
      <c r="C5190" s="2" t="s">
        <v>15</v>
      </c>
      <c r="D5190" s="2" t="s">
        <v>4828</v>
      </c>
      <c r="E5190" s="2" t="s">
        <v>4991</v>
      </c>
      <c r="F5190" s="2">
        <v>75.599999999999994</v>
      </c>
      <c r="G5190" s="2">
        <v>24.4</v>
      </c>
      <c r="H5190" s="2" t="s">
        <v>19</v>
      </c>
      <c r="I5190" s="2">
        <f t="shared" si="162"/>
        <v>1</v>
      </c>
      <c r="J5190" s="2" t="str">
        <f t="shared" si="163"/>
        <v/>
      </c>
      <c r="K5190" s="2">
        <v>2014</v>
      </c>
      <c r="L5190" s="2" t="s">
        <v>21</v>
      </c>
    </row>
    <row r="5191" spans="1:12" x14ac:dyDescent="0.2">
      <c r="A5191" s="1" t="s">
        <v>66</v>
      </c>
      <c r="B5191" s="2" t="s">
        <v>5362</v>
      </c>
      <c r="C5191" s="2" t="s">
        <v>15</v>
      </c>
      <c r="D5191" s="2" t="s">
        <v>5442</v>
      </c>
      <c r="E5191" s="2" t="s">
        <v>4991</v>
      </c>
      <c r="F5191" s="2">
        <v>75.599999999999994</v>
      </c>
      <c r="G5191" s="2">
        <v>24.4</v>
      </c>
      <c r="H5191" s="2" t="s">
        <v>19</v>
      </c>
      <c r="I5191" s="2">
        <f t="shared" si="162"/>
        <v>1</v>
      </c>
      <c r="J5191" s="2" t="str">
        <f t="shared" si="163"/>
        <v/>
      </c>
      <c r="K5191" s="2">
        <v>2006</v>
      </c>
      <c r="L5191" s="2" t="s">
        <v>21</v>
      </c>
    </row>
    <row r="5192" spans="1:12" x14ac:dyDescent="0.2">
      <c r="A5192" s="1" t="s">
        <v>2918</v>
      </c>
      <c r="B5192" s="2" t="s">
        <v>2919</v>
      </c>
      <c r="C5192" s="2" t="s">
        <v>15</v>
      </c>
      <c r="D5192" s="2" t="s">
        <v>2955</v>
      </c>
      <c r="E5192" s="2" t="s">
        <v>2175</v>
      </c>
      <c r="F5192" s="2">
        <v>75.599999999999994</v>
      </c>
      <c r="G5192" s="2">
        <v>24.4</v>
      </c>
      <c r="H5192" s="2" t="s">
        <v>19</v>
      </c>
      <c r="I5192" s="2">
        <f t="shared" si="162"/>
        <v>1</v>
      </c>
      <c r="J5192" s="2" t="str">
        <f t="shared" si="163"/>
        <v/>
      </c>
      <c r="K5192" s="2">
        <v>2014</v>
      </c>
      <c r="L5192" s="2" t="s">
        <v>21</v>
      </c>
    </row>
    <row r="5193" spans="1:12" x14ac:dyDescent="0.2">
      <c r="A5193" s="1" t="s">
        <v>79</v>
      </c>
      <c r="B5193" s="2" t="s">
        <v>3580</v>
      </c>
      <c r="C5193" s="2" t="s">
        <v>24</v>
      </c>
      <c r="D5193" s="4">
        <v>95000000</v>
      </c>
      <c r="E5193" s="2" t="s">
        <v>3438</v>
      </c>
      <c r="F5193" s="2">
        <v>75.599999999999994</v>
      </c>
      <c r="G5193" s="2">
        <v>24.4</v>
      </c>
      <c r="H5193" s="2" t="s">
        <v>19</v>
      </c>
      <c r="I5193" s="2">
        <f t="shared" si="162"/>
        <v>1</v>
      </c>
      <c r="J5193" s="2" t="str">
        <f t="shared" si="163"/>
        <v/>
      </c>
      <c r="K5193" s="2">
        <v>1998</v>
      </c>
      <c r="L5193" s="2" t="s">
        <v>21</v>
      </c>
    </row>
    <row r="5194" spans="1:12" x14ac:dyDescent="0.2">
      <c r="A5194" s="1" t="s">
        <v>91</v>
      </c>
      <c r="B5194" s="2" t="s">
        <v>3492</v>
      </c>
      <c r="C5194" s="2" t="s">
        <v>24</v>
      </c>
      <c r="D5194" s="4">
        <v>175000000</v>
      </c>
      <c r="E5194" s="2" t="s">
        <v>3438</v>
      </c>
      <c r="F5194" s="2">
        <v>75.7</v>
      </c>
      <c r="G5194" s="2">
        <v>24.4</v>
      </c>
      <c r="H5194" s="2" t="s">
        <v>19</v>
      </c>
      <c r="I5194" s="2">
        <f t="shared" si="162"/>
        <v>1</v>
      </c>
      <c r="J5194" s="2" t="str">
        <f t="shared" si="163"/>
        <v/>
      </c>
      <c r="K5194" s="2">
        <v>2008</v>
      </c>
      <c r="L5194" s="2" t="s">
        <v>49</v>
      </c>
    </row>
    <row r="5195" spans="1:12" x14ac:dyDescent="0.2">
      <c r="A5195" s="1" t="s">
        <v>280</v>
      </c>
      <c r="B5195" s="2" t="s">
        <v>2873</v>
      </c>
      <c r="C5195" s="2" t="s">
        <v>15</v>
      </c>
      <c r="D5195" s="2" t="s">
        <v>2971</v>
      </c>
      <c r="E5195" s="2" t="s">
        <v>2175</v>
      </c>
      <c r="F5195" s="2">
        <v>75.61</v>
      </c>
      <c r="G5195" s="2">
        <v>24.39</v>
      </c>
      <c r="H5195" s="2" t="s">
        <v>19</v>
      </c>
      <c r="I5195" s="2">
        <f t="shared" si="162"/>
        <v>1</v>
      </c>
      <c r="J5195" s="2" t="str">
        <f t="shared" si="163"/>
        <v/>
      </c>
      <c r="K5195" s="2">
        <v>2013</v>
      </c>
      <c r="L5195" s="2" t="s">
        <v>36</v>
      </c>
    </row>
    <row r="5196" spans="1:12" x14ac:dyDescent="0.2">
      <c r="A5196" s="1" t="s">
        <v>13</v>
      </c>
      <c r="B5196" s="2" t="s">
        <v>2121</v>
      </c>
      <c r="C5196" s="2" t="s">
        <v>15</v>
      </c>
      <c r="D5196" s="2" t="s">
        <v>4061</v>
      </c>
      <c r="E5196" s="2" t="s">
        <v>3438</v>
      </c>
      <c r="F5196" s="2">
        <v>75.62</v>
      </c>
      <c r="G5196" s="2">
        <v>24.38</v>
      </c>
      <c r="H5196" s="2" t="s">
        <v>19</v>
      </c>
      <c r="I5196" s="2">
        <f t="shared" si="162"/>
        <v>1</v>
      </c>
      <c r="J5196" s="2" t="str">
        <f t="shared" si="163"/>
        <v/>
      </c>
      <c r="K5196" s="2">
        <v>2015</v>
      </c>
      <c r="L5196" s="2" t="s">
        <v>36</v>
      </c>
    </row>
    <row r="5197" spans="1:12" x14ac:dyDescent="0.2">
      <c r="A5197" s="1" t="s">
        <v>91</v>
      </c>
      <c r="B5197" s="2" t="s">
        <v>3798</v>
      </c>
      <c r="C5197" s="2" t="s">
        <v>15</v>
      </c>
      <c r="D5197" s="2" t="s">
        <v>4723</v>
      </c>
      <c r="E5197" s="2" t="s">
        <v>3438</v>
      </c>
      <c r="F5197" s="2">
        <v>75.64</v>
      </c>
      <c r="G5197" s="2">
        <v>24.36</v>
      </c>
      <c r="H5197" s="2" t="s">
        <v>19</v>
      </c>
      <c r="I5197" s="2">
        <f t="shared" si="162"/>
        <v>1</v>
      </c>
      <c r="J5197" s="2" t="str">
        <f t="shared" si="163"/>
        <v/>
      </c>
      <c r="K5197" s="2">
        <v>2001</v>
      </c>
      <c r="L5197" s="2" t="s">
        <v>36</v>
      </c>
    </row>
    <row r="5198" spans="1:12" x14ac:dyDescent="0.2">
      <c r="A5198" s="1" t="s">
        <v>339</v>
      </c>
      <c r="B5198" s="2" t="s">
        <v>708</v>
      </c>
      <c r="C5198" s="2" t="s">
        <v>15</v>
      </c>
      <c r="D5198" s="2" t="s">
        <v>1841</v>
      </c>
      <c r="E5198" s="2" t="s">
        <v>1811</v>
      </c>
      <c r="F5198" s="2">
        <v>75.66</v>
      </c>
      <c r="G5198" s="2">
        <v>24.34</v>
      </c>
      <c r="H5198" s="2" t="s">
        <v>19</v>
      </c>
      <c r="I5198" s="2">
        <f t="shared" si="162"/>
        <v>1</v>
      </c>
      <c r="J5198" s="2" t="str">
        <f t="shared" si="163"/>
        <v/>
      </c>
      <c r="K5198" s="2">
        <v>2011</v>
      </c>
      <c r="L5198" s="2" t="s">
        <v>36</v>
      </c>
    </row>
    <row r="5199" spans="1:12" x14ac:dyDescent="0.2">
      <c r="A5199" s="1" t="s">
        <v>122</v>
      </c>
      <c r="B5199" s="2" t="s">
        <v>5178</v>
      </c>
      <c r="C5199" s="2" t="s">
        <v>15</v>
      </c>
      <c r="D5199" s="2" t="s">
        <v>5285</v>
      </c>
      <c r="E5199" s="2" t="s">
        <v>4991</v>
      </c>
      <c r="F5199" s="2">
        <v>75.680000000000007</v>
      </c>
      <c r="G5199" s="2">
        <v>24.32</v>
      </c>
      <c r="H5199" s="2" t="s">
        <v>19</v>
      </c>
      <c r="I5199" s="2">
        <f t="shared" si="162"/>
        <v>1</v>
      </c>
      <c r="J5199" s="2" t="str">
        <f t="shared" si="163"/>
        <v/>
      </c>
      <c r="K5199" s="2">
        <v>2014</v>
      </c>
      <c r="L5199" s="2" t="s">
        <v>49</v>
      </c>
    </row>
    <row r="5200" spans="1:12" x14ac:dyDescent="0.2">
      <c r="A5200" s="1" t="s">
        <v>242</v>
      </c>
      <c r="B5200" s="2" t="s">
        <v>3661</v>
      </c>
      <c r="C5200" s="2" t="s">
        <v>15</v>
      </c>
      <c r="D5200" s="2" t="s">
        <v>4736</v>
      </c>
      <c r="E5200" s="2" t="s">
        <v>3438</v>
      </c>
      <c r="F5200" s="2">
        <v>75.7</v>
      </c>
      <c r="G5200" s="2">
        <v>24.3</v>
      </c>
      <c r="H5200" s="2" t="s">
        <v>19</v>
      </c>
      <c r="I5200" s="2">
        <f t="shared" si="162"/>
        <v>1</v>
      </c>
      <c r="J5200" s="2" t="str">
        <f t="shared" si="163"/>
        <v/>
      </c>
      <c r="K5200" s="2">
        <v>2001</v>
      </c>
      <c r="L5200" s="2" t="s">
        <v>36</v>
      </c>
    </row>
    <row r="5201" spans="1:12" x14ac:dyDescent="0.2">
      <c r="A5201" s="1" t="s">
        <v>242</v>
      </c>
      <c r="B5201" s="2" t="s">
        <v>5705</v>
      </c>
      <c r="C5201" s="2" t="s">
        <v>24</v>
      </c>
      <c r="D5201" s="4">
        <v>390000000</v>
      </c>
      <c r="E5201" s="2" t="s">
        <v>5690</v>
      </c>
      <c r="F5201" s="2">
        <v>75.7</v>
      </c>
      <c r="G5201" s="2">
        <v>24.3</v>
      </c>
      <c r="H5201" s="2" t="s">
        <v>19</v>
      </c>
      <c r="I5201" s="2">
        <f t="shared" si="162"/>
        <v>1</v>
      </c>
      <c r="J5201" s="2" t="str">
        <f t="shared" si="163"/>
        <v/>
      </c>
      <c r="K5201" s="2">
        <v>2006</v>
      </c>
      <c r="L5201" s="2" t="s">
        <v>49</v>
      </c>
    </row>
    <row r="5202" spans="1:12" x14ac:dyDescent="0.2">
      <c r="A5202" s="1" t="s">
        <v>122</v>
      </c>
      <c r="B5202" s="2" t="s">
        <v>123</v>
      </c>
      <c r="C5202" s="2" t="s">
        <v>15</v>
      </c>
      <c r="D5202" s="2" t="s">
        <v>3387</v>
      </c>
      <c r="E5202" s="2" t="s">
        <v>3376</v>
      </c>
      <c r="F5202" s="2">
        <v>75.7</v>
      </c>
      <c r="G5202" s="2">
        <v>24.3</v>
      </c>
      <c r="H5202" s="2" t="s">
        <v>19</v>
      </c>
      <c r="I5202" s="2">
        <f t="shared" si="162"/>
        <v>1</v>
      </c>
      <c r="J5202" s="2" t="str">
        <f t="shared" si="163"/>
        <v/>
      </c>
      <c r="K5202" s="2">
        <v>2016</v>
      </c>
      <c r="L5202" s="2" t="s">
        <v>21</v>
      </c>
    </row>
    <row r="5203" spans="1:12" x14ac:dyDescent="0.2">
      <c r="A5203" s="1" t="s">
        <v>280</v>
      </c>
      <c r="B5203" s="2" t="s">
        <v>3539</v>
      </c>
      <c r="C5203" s="2" t="s">
        <v>24</v>
      </c>
      <c r="D5203" s="4">
        <v>280000000</v>
      </c>
      <c r="E5203" s="2" t="s">
        <v>3438</v>
      </c>
      <c r="F5203" s="2">
        <v>75.7</v>
      </c>
      <c r="G5203" s="2">
        <v>24.3</v>
      </c>
      <c r="H5203" s="2" t="s">
        <v>19</v>
      </c>
      <c r="I5203" s="2">
        <f t="shared" si="162"/>
        <v>1</v>
      </c>
      <c r="J5203" s="2" t="str">
        <f t="shared" si="163"/>
        <v/>
      </c>
      <c r="K5203" s="2">
        <v>2010</v>
      </c>
      <c r="L5203" s="2" t="s">
        <v>21</v>
      </c>
    </row>
    <row r="5204" spans="1:12" x14ac:dyDescent="0.2">
      <c r="A5204" s="1" t="s">
        <v>60</v>
      </c>
      <c r="B5204" s="2" t="s">
        <v>1512</v>
      </c>
      <c r="C5204" s="2" t="s">
        <v>24</v>
      </c>
      <c r="D5204" s="4">
        <v>4870000</v>
      </c>
      <c r="E5204" s="2" t="s">
        <v>1474</v>
      </c>
      <c r="F5204" s="2">
        <v>75.7</v>
      </c>
      <c r="G5204" s="2">
        <v>24.3</v>
      </c>
      <c r="H5204" s="2" t="s">
        <v>19</v>
      </c>
      <c r="I5204" s="2">
        <f t="shared" si="162"/>
        <v>1</v>
      </c>
      <c r="J5204" s="2" t="str">
        <f t="shared" si="163"/>
        <v/>
      </c>
      <c r="K5204" s="2">
        <v>2008</v>
      </c>
      <c r="L5204" s="2" t="s">
        <v>49</v>
      </c>
    </row>
    <row r="5205" spans="1:12" x14ac:dyDescent="0.2">
      <c r="A5205" s="1" t="s">
        <v>13</v>
      </c>
      <c r="B5205" s="2" t="s">
        <v>3794</v>
      </c>
      <c r="C5205" s="2" t="s">
        <v>24</v>
      </c>
      <c r="D5205" s="4">
        <v>87000000</v>
      </c>
      <c r="E5205" s="2" t="s">
        <v>3438</v>
      </c>
      <c r="F5205" s="2">
        <v>75.7</v>
      </c>
      <c r="G5205" s="2">
        <v>24.3</v>
      </c>
      <c r="H5205" s="2" t="s">
        <v>19</v>
      </c>
      <c r="I5205" s="2">
        <f t="shared" si="162"/>
        <v>1</v>
      </c>
      <c r="J5205" s="2" t="str">
        <f t="shared" si="163"/>
        <v/>
      </c>
      <c r="K5205" s="2">
        <v>2010</v>
      </c>
      <c r="L5205" s="2" t="s">
        <v>21</v>
      </c>
    </row>
    <row r="5206" spans="1:12" x14ac:dyDescent="0.2">
      <c r="A5206" s="1" t="s">
        <v>296</v>
      </c>
      <c r="B5206" s="2" t="s">
        <v>458</v>
      </c>
      <c r="C5206" s="2" t="s">
        <v>15</v>
      </c>
      <c r="D5206" s="2" t="s">
        <v>459</v>
      </c>
      <c r="E5206" s="2" t="s">
        <v>395</v>
      </c>
      <c r="F5206" s="2">
        <v>75.7</v>
      </c>
      <c r="G5206" s="2">
        <v>24.3</v>
      </c>
      <c r="H5206" s="2" t="s">
        <v>19</v>
      </c>
      <c r="I5206" s="2">
        <f t="shared" si="162"/>
        <v>1</v>
      </c>
      <c r="J5206" s="2" t="str">
        <f t="shared" si="163"/>
        <v/>
      </c>
      <c r="K5206" s="2">
        <v>2014</v>
      </c>
      <c r="L5206" s="2" t="s">
        <v>21</v>
      </c>
    </row>
    <row r="5207" spans="1:12" x14ac:dyDescent="0.2">
      <c r="A5207" s="1" t="s">
        <v>52</v>
      </c>
      <c r="B5207" s="2" t="s">
        <v>3471</v>
      </c>
      <c r="C5207" s="2" t="s">
        <v>15</v>
      </c>
      <c r="D5207" s="2" t="s">
        <v>4730</v>
      </c>
      <c r="E5207" s="2" t="s">
        <v>3438</v>
      </c>
      <c r="F5207" s="2">
        <v>75.7</v>
      </c>
      <c r="G5207" s="2">
        <v>24.3</v>
      </c>
      <c r="H5207" s="2" t="s">
        <v>19</v>
      </c>
      <c r="I5207" s="2">
        <f t="shared" si="162"/>
        <v>1</v>
      </c>
      <c r="J5207" s="2" t="str">
        <f t="shared" si="163"/>
        <v/>
      </c>
      <c r="K5207" s="2">
        <v>2001</v>
      </c>
      <c r="L5207" s="2" t="s">
        <v>36</v>
      </c>
    </row>
    <row r="5208" spans="1:12" x14ac:dyDescent="0.2">
      <c r="A5208" s="1" t="s">
        <v>108</v>
      </c>
      <c r="B5208" s="2" t="s">
        <v>147</v>
      </c>
      <c r="C5208" s="2" t="s">
        <v>42</v>
      </c>
      <c r="D5208" s="2" t="s">
        <v>2058</v>
      </c>
      <c r="E5208" s="2" t="s">
        <v>1978</v>
      </c>
      <c r="F5208" s="2">
        <v>75.7</v>
      </c>
      <c r="G5208" s="2">
        <v>24.3</v>
      </c>
      <c r="H5208" s="2" t="s">
        <v>19</v>
      </c>
      <c r="I5208" s="2">
        <f t="shared" si="162"/>
        <v>1</v>
      </c>
      <c r="J5208" s="2" t="str">
        <f t="shared" si="163"/>
        <v/>
      </c>
      <c r="K5208" s="2">
        <v>2006</v>
      </c>
      <c r="L5208" s="2" t="s">
        <v>21</v>
      </c>
    </row>
    <row r="5209" spans="1:12" x14ac:dyDescent="0.2">
      <c r="A5209" s="1" t="s">
        <v>108</v>
      </c>
      <c r="B5209" s="2" t="s">
        <v>5129</v>
      </c>
      <c r="C5209" s="2" t="s">
        <v>15</v>
      </c>
      <c r="D5209" s="2" t="s">
        <v>5130</v>
      </c>
      <c r="E5209" s="2" t="s">
        <v>4991</v>
      </c>
      <c r="F5209" s="2">
        <v>75.7</v>
      </c>
      <c r="G5209" s="2">
        <v>24.3</v>
      </c>
      <c r="H5209" s="2" t="s">
        <v>19</v>
      </c>
      <c r="I5209" s="2">
        <f t="shared" si="162"/>
        <v>1</v>
      </c>
      <c r="J5209" s="2" t="str">
        <f t="shared" si="163"/>
        <v/>
      </c>
      <c r="K5209" s="2">
        <v>2018</v>
      </c>
      <c r="L5209" s="2" t="s">
        <v>21</v>
      </c>
    </row>
    <row r="5210" spans="1:12" x14ac:dyDescent="0.2">
      <c r="A5210" s="1" t="s">
        <v>308</v>
      </c>
      <c r="B5210" s="2" t="s">
        <v>5449</v>
      </c>
      <c r="C5210" s="2" t="s">
        <v>15</v>
      </c>
      <c r="D5210" s="2" t="s">
        <v>5622</v>
      </c>
      <c r="E5210" s="2" t="s">
        <v>4991</v>
      </c>
      <c r="F5210" s="2">
        <v>75.7</v>
      </c>
      <c r="G5210" s="2">
        <v>24.3</v>
      </c>
      <c r="H5210" s="2" t="s">
        <v>19</v>
      </c>
      <c r="I5210" s="2">
        <f t="shared" si="162"/>
        <v>1</v>
      </c>
      <c r="J5210" s="2" t="str">
        <f t="shared" si="163"/>
        <v/>
      </c>
      <c r="K5210" s="2">
        <v>2000</v>
      </c>
      <c r="L5210" s="2" t="s">
        <v>21</v>
      </c>
    </row>
    <row r="5211" spans="1:12" x14ac:dyDescent="0.2">
      <c r="A5211" s="1" t="s">
        <v>45</v>
      </c>
      <c r="B5211" s="2" t="s">
        <v>2158</v>
      </c>
      <c r="C5211" s="2" t="s">
        <v>15</v>
      </c>
      <c r="D5211" s="2" t="s">
        <v>4408</v>
      </c>
      <c r="E5211" s="2" t="s">
        <v>3438</v>
      </c>
      <c r="F5211" s="2">
        <v>75.7</v>
      </c>
      <c r="G5211" s="2">
        <v>24.3</v>
      </c>
      <c r="H5211" s="2" t="s">
        <v>19</v>
      </c>
      <c r="I5211" s="2">
        <f t="shared" si="162"/>
        <v>1</v>
      </c>
      <c r="J5211" s="2" t="str">
        <f t="shared" si="163"/>
        <v/>
      </c>
      <c r="K5211" s="2">
        <v>2008</v>
      </c>
      <c r="L5211" s="2" t="s">
        <v>21</v>
      </c>
    </row>
    <row r="5212" spans="1:12" x14ac:dyDescent="0.2">
      <c r="A5212" s="1" t="s">
        <v>205</v>
      </c>
      <c r="B5212" s="2" t="s">
        <v>4024</v>
      </c>
      <c r="C5212" s="2" t="s">
        <v>15</v>
      </c>
      <c r="D5212" s="2" t="s">
        <v>4344</v>
      </c>
      <c r="E5212" s="2" t="s">
        <v>3438</v>
      </c>
      <c r="F5212" s="2">
        <v>75.73</v>
      </c>
      <c r="G5212" s="2">
        <v>24.27</v>
      </c>
      <c r="H5212" s="2" t="s">
        <v>19</v>
      </c>
      <c r="I5212" s="2">
        <f t="shared" si="162"/>
        <v>1</v>
      </c>
      <c r="J5212" s="2" t="str">
        <f t="shared" si="163"/>
        <v/>
      </c>
      <c r="K5212" s="2">
        <v>2009</v>
      </c>
      <c r="L5212" s="2" t="s">
        <v>36</v>
      </c>
    </row>
    <row r="5213" spans="1:12" x14ac:dyDescent="0.2">
      <c r="A5213" s="1" t="s">
        <v>205</v>
      </c>
      <c r="B5213" s="2" t="s">
        <v>1501</v>
      </c>
      <c r="C5213" s="2" t="s">
        <v>24</v>
      </c>
      <c r="D5213" s="4">
        <v>28000000</v>
      </c>
      <c r="E5213" s="2" t="s">
        <v>1474</v>
      </c>
      <c r="F5213" s="2">
        <v>75.739999999999995</v>
      </c>
      <c r="G5213" s="2">
        <v>24.26</v>
      </c>
      <c r="H5213" s="2" t="s">
        <v>19</v>
      </c>
      <c r="I5213" s="2">
        <f t="shared" si="162"/>
        <v>1</v>
      </c>
      <c r="J5213" s="2" t="str">
        <f t="shared" si="163"/>
        <v/>
      </c>
      <c r="K5213" s="2">
        <v>2009</v>
      </c>
      <c r="L5213" s="2" t="s">
        <v>36</v>
      </c>
    </row>
    <row r="5214" spans="1:12" x14ac:dyDescent="0.2">
      <c r="A5214" s="1" t="s">
        <v>13</v>
      </c>
      <c r="B5214" s="2" t="s">
        <v>3827</v>
      </c>
      <c r="C5214" s="2" t="s">
        <v>24</v>
      </c>
      <c r="D5214" s="4">
        <v>98000000</v>
      </c>
      <c r="E5214" s="2" t="s">
        <v>3438</v>
      </c>
      <c r="F5214" s="2">
        <v>75.739999999999995</v>
      </c>
      <c r="G5214" s="2">
        <v>24.26</v>
      </c>
      <c r="H5214" s="2" t="s">
        <v>19</v>
      </c>
      <c r="I5214" s="2">
        <f t="shared" si="162"/>
        <v>1</v>
      </c>
      <c r="J5214" s="2" t="str">
        <f t="shared" si="163"/>
        <v/>
      </c>
      <c r="K5214" s="2">
        <v>2016</v>
      </c>
      <c r="L5214" s="2" t="s">
        <v>21</v>
      </c>
    </row>
    <row r="5215" spans="1:12" x14ac:dyDescent="0.2">
      <c r="A5215" s="1" t="s">
        <v>91</v>
      </c>
      <c r="B5215" s="2" t="s">
        <v>3842</v>
      </c>
      <c r="C5215" s="2" t="s">
        <v>15</v>
      </c>
      <c r="D5215" s="2" t="s">
        <v>4356</v>
      </c>
      <c r="E5215" s="2" t="s">
        <v>3438</v>
      </c>
      <c r="F5215" s="2">
        <v>75.75</v>
      </c>
      <c r="G5215" s="2">
        <v>24.25</v>
      </c>
      <c r="H5215" s="2" t="s">
        <v>19</v>
      </c>
      <c r="I5215" s="2">
        <f t="shared" si="162"/>
        <v>1</v>
      </c>
      <c r="J5215" s="2" t="str">
        <f t="shared" si="163"/>
        <v/>
      </c>
      <c r="K5215" s="2">
        <v>2009</v>
      </c>
      <c r="L5215" s="2" t="s">
        <v>36</v>
      </c>
    </row>
    <row r="5216" spans="1:12" x14ac:dyDescent="0.2">
      <c r="A5216" s="1" t="s">
        <v>32</v>
      </c>
      <c r="B5216" s="2" t="s">
        <v>401</v>
      </c>
      <c r="C5216" s="2" t="s">
        <v>15</v>
      </c>
      <c r="D5216" s="2" t="s">
        <v>2461</v>
      </c>
      <c r="E5216" s="2" t="s">
        <v>2175</v>
      </c>
      <c r="F5216" s="2">
        <v>75.77</v>
      </c>
      <c r="G5216" s="2">
        <v>24.23</v>
      </c>
      <c r="H5216" s="2" t="s">
        <v>19</v>
      </c>
      <c r="I5216" s="2">
        <f t="shared" si="162"/>
        <v>1</v>
      </c>
      <c r="J5216" s="2" t="str">
        <f t="shared" si="163"/>
        <v/>
      </c>
      <c r="K5216" s="2">
        <v>2018</v>
      </c>
      <c r="L5216" s="2" t="s">
        <v>21</v>
      </c>
    </row>
    <row r="5217" spans="1:12" x14ac:dyDescent="0.2">
      <c r="A5217" s="1" t="s">
        <v>242</v>
      </c>
      <c r="B5217" s="2" t="s">
        <v>5705</v>
      </c>
      <c r="C5217" s="2" t="s">
        <v>24</v>
      </c>
      <c r="D5217" s="2">
        <v>800000000</v>
      </c>
      <c r="E5217" s="2" t="s">
        <v>5690</v>
      </c>
      <c r="F5217" s="2">
        <v>75.78</v>
      </c>
      <c r="G5217" s="2">
        <v>24.22</v>
      </c>
      <c r="H5217" s="2" t="s">
        <v>19</v>
      </c>
      <c r="I5217" s="2">
        <f t="shared" si="162"/>
        <v>1</v>
      </c>
      <c r="J5217" s="2" t="str">
        <f t="shared" si="163"/>
        <v/>
      </c>
      <c r="K5217" s="2">
        <v>2018</v>
      </c>
      <c r="L5217" s="2" t="s">
        <v>21</v>
      </c>
    </row>
    <row r="5218" spans="1:12" x14ac:dyDescent="0.2">
      <c r="A5218" s="1" t="s">
        <v>339</v>
      </c>
      <c r="B5218" s="2" t="s">
        <v>5149</v>
      </c>
      <c r="C5218" s="2" t="s">
        <v>15</v>
      </c>
      <c r="D5218" s="2" t="s">
        <v>5150</v>
      </c>
      <c r="E5218" s="2" t="s">
        <v>4991</v>
      </c>
      <c r="F5218" s="2">
        <v>75.790000000000006</v>
      </c>
      <c r="G5218" s="2">
        <v>24.21</v>
      </c>
      <c r="H5218" s="2" t="s">
        <v>19</v>
      </c>
      <c r="I5218" s="2">
        <f t="shared" si="162"/>
        <v>1</v>
      </c>
      <c r="J5218" s="2" t="str">
        <f t="shared" si="163"/>
        <v/>
      </c>
      <c r="K5218" s="2">
        <v>2018</v>
      </c>
      <c r="L5218" s="2" t="s">
        <v>21</v>
      </c>
    </row>
    <row r="5219" spans="1:12" x14ac:dyDescent="0.2">
      <c r="A5219" s="1" t="s">
        <v>2918</v>
      </c>
      <c r="B5219" s="2" t="s">
        <v>2919</v>
      </c>
      <c r="C5219" s="2" t="s">
        <v>15</v>
      </c>
      <c r="D5219" s="2" t="s">
        <v>3099</v>
      </c>
      <c r="E5219" s="2" t="s">
        <v>2175</v>
      </c>
      <c r="F5219" s="2">
        <v>75.8</v>
      </c>
      <c r="G5219" s="2">
        <v>24.2</v>
      </c>
      <c r="H5219" s="2" t="s">
        <v>19</v>
      </c>
      <c r="I5219" s="2">
        <f t="shared" si="162"/>
        <v>1</v>
      </c>
      <c r="J5219" s="2" t="str">
        <f t="shared" si="163"/>
        <v/>
      </c>
      <c r="K5219" s="2">
        <v>2006</v>
      </c>
      <c r="L5219" s="2" t="s">
        <v>21</v>
      </c>
    </row>
    <row r="5220" spans="1:12" x14ac:dyDescent="0.2">
      <c r="A5220" s="1" t="s">
        <v>22</v>
      </c>
      <c r="B5220" s="2" t="s">
        <v>4591</v>
      </c>
      <c r="C5220" s="2" t="s">
        <v>24</v>
      </c>
      <c r="D5220" s="4">
        <v>700000</v>
      </c>
      <c r="E5220" s="2" t="s">
        <v>3438</v>
      </c>
      <c r="F5220" s="2">
        <v>75.8</v>
      </c>
      <c r="G5220" s="2">
        <v>24.2</v>
      </c>
      <c r="H5220" s="2" t="s">
        <v>19</v>
      </c>
      <c r="I5220" s="2">
        <f t="shared" si="162"/>
        <v>1</v>
      </c>
      <c r="J5220" s="2" t="str">
        <f t="shared" si="163"/>
        <v/>
      </c>
      <c r="K5220" s="2">
        <v>2004</v>
      </c>
      <c r="L5220" s="2" t="s">
        <v>21</v>
      </c>
    </row>
    <row r="5221" spans="1:12" x14ac:dyDescent="0.2">
      <c r="A5221" s="1" t="s">
        <v>52</v>
      </c>
      <c r="B5221" s="2" t="s">
        <v>742</v>
      </c>
      <c r="C5221" s="2" t="s">
        <v>24</v>
      </c>
      <c r="D5221" s="4">
        <v>211790000</v>
      </c>
      <c r="E5221" s="2" t="s">
        <v>1811</v>
      </c>
      <c r="F5221" s="2">
        <v>75.8</v>
      </c>
      <c r="G5221" s="2">
        <v>24.2</v>
      </c>
      <c r="H5221" s="2" t="s">
        <v>19</v>
      </c>
      <c r="I5221" s="2">
        <f t="shared" si="162"/>
        <v>1</v>
      </c>
      <c r="J5221" s="2" t="str">
        <f t="shared" si="163"/>
        <v/>
      </c>
      <c r="K5221" s="2">
        <v>2000</v>
      </c>
      <c r="L5221" s="2" t="s">
        <v>21</v>
      </c>
    </row>
    <row r="5222" spans="1:12" x14ac:dyDescent="0.2">
      <c r="A5222" s="1" t="s">
        <v>52</v>
      </c>
      <c r="B5222" s="2" t="s">
        <v>2139</v>
      </c>
      <c r="C5222" s="2" t="s">
        <v>24</v>
      </c>
      <c r="D5222" s="4">
        <v>94700000</v>
      </c>
      <c r="E5222" s="2" t="s">
        <v>3438</v>
      </c>
      <c r="F5222" s="2">
        <v>75.8</v>
      </c>
      <c r="G5222" s="2">
        <v>24.2</v>
      </c>
      <c r="H5222" s="2" t="s">
        <v>19</v>
      </c>
      <c r="I5222" s="2">
        <f t="shared" si="162"/>
        <v>1</v>
      </c>
      <c r="J5222" s="2" t="str">
        <f t="shared" si="163"/>
        <v/>
      </c>
      <c r="K5222" s="2">
        <v>1998</v>
      </c>
      <c r="L5222" s="2" t="s">
        <v>21</v>
      </c>
    </row>
    <row r="5223" spans="1:12" x14ac:dyDescent="0.2">
      <c r="A5223" s="1" t="s">
        <v>32</v>
      </c>
      <c r="B5223" s="2" t="s">
        <v>3628</v>
      </c>
      <c r="C5223" s="2" t="s">
        <v>24</v>
      </c>
      <c r="D5223" s="4">
        <v>140000000</v>
      </c>
      <c r="E5223" s="2" t="s">
        <v>3438</v>
      </c>
      <c r="F5223" s="2">
        <v>75.8</v>
      </c>
      <c r="G5223" s="2">
        <v>24.2</v>
      </c>
      <c r="H5223" s="2" t="s">
        <v>19</v>
      </c>
      <c r="I5223" s="2">
        <f t="shared" si="162"/>
        <v>1</v>
      </c>
      <c r="J5223" s="2" t="str">
        <f t="shared" si="163"/>
        <v/>
      </c>
      <c r="K5223" s="2">
        <v>2016</v>
      </c>
      <c r="L5223" s="2" t="s">
        <v>21</v>
      </c>
    </row>
    <row r="5224" spans="1:12" x14ac:dyDescent="0.2">
      <c r="A5224" s="1" t="s">
        <v>220</v>
      </c>
      <c r="B5224" s="2" t="s">
        <v>4727</v>
      </c>
      <c r="C5224" s="2" t="s">
        <v>24</v>
      </c>
      <c r="D5224" s="2" t="s">
        <v>4728</v>
      </c>
      <c r="E5224" s="2" t="s">
        <v>3438</v>
      </c>
      <c r="F5224" s="2">
        <v>75.8</v>
      </c>
      <c r="G5224" s="2">
        <v>24.2</v>
      </c>
      <c r="H5224" s="2" t="s">
        <v>19</v>
      </c>
      <c r="I5224" s="2">
        <f t="shared" si="162"/>
        <v>1</v>
      </c>
      <c r="J5224" s="2" t="str">
        <f t="shared" si="163"/>
        <v/>
      </c>
      <c r="K5224" s="2">
        <v>2001</v>
      </c>
      <c r="L5224" s="2" t="s">
        <v>36</v>
      </c>
    </row>
    <row r="5225" spans="1:12" x14ac:dyDescent="0.2">
      <c r="A5225" s="1" t="s">
        <v>672</v>
      </c>
      <c r="B5225" s="2" t="s">
        <v>3213</v>
      </c>
      <c r="C5225" s="2" t="s">
        <v>15</v>
      </c>
      <c r="D5225" s="2" t="s">
        <v>3214</v>
      </c>
      <c r="E5225" s="2" t="s">
        <v>2175</v>
      </c>
      <c r="F5225" s="2">
        <v>75.8</v>
      </c>
      <c r="G5225" s="2">
        <v>24.2</v>
      </c>
      <c r="H5225" s="2" t="s">
        <v>19</v>
      </c>
      <c r="I5225" s="2">
        <f t="shared" si="162"/>
        <v>1</v>
      </c>
      <c r="J5225" s="2" t="str">
        <f t="shared" si="163"/>
        <v/>
      </c>
      <c r="K5225" s="2">
        <v>1990</v>
      </c>
      <c r="L5225" s="2" t="s">
        <v>21</v>
      </c>
    </row>
    <row r="5226" spans="1:12" x14ac:dyDescent="0.2">
      <c r="A5226" s="1" t="s">
        <v>66</v>
      </c>
      <c r="B5226" s="2" t="s">
        <v>2711</v>
      </c>
      <c r="C5226" s="2" t="s">
        <v>15</v>
      </c>
      <c r="D5226" s="2" t="s">
        <v>2969</v>
      </c>
      <c r="E5226" s="2" t="s">
        <v>2175</v>
      </c>
      <c r="F5226" s="2">
        <v>75.81</v>
      </c>
      <c r="G5226" s="2">
        <v>24.19</v>
      </c>
      <c r="H5226" s="2" t="s">
        <v>19</v>
      </c>
      <c r="I5226" s="2">
        <f t="shared" si="162"/>
        <v>1</v>
      </c>
      <c r="J5226" s="2" t="str">
        <f t="shared" si="163"/>
        <v/>
      </c>
      <c r="K5226" s="2">
        <v>2013</v>
      </c>
      <c r="L5226" s="2" t="s">
        <v>36</v>
      </c>
    </row>
    <row r="5227" spans="1:12" x14ac:dyDescent="0.2">
      <c r="A5227" s="1" t="s">
        <v>13</v>
      </c>
      <c r="B5227" s="2" t="s">
        <v>354</v>
      </c>
      <c r="C5227" s="2" t="s">
        <v>15</v>
      </c>
      <c r="D5227" s="2" t="s">
        <v>2338</v>
      </c>
      <c r="E5227" s="2" t="s">
        <v>2175</v>
      </c>
      <c r="F5227" s="2">
        <v>75.83</v>
      </c>
      <c r="G5227" s="2">
        <v>24.17</v>
      </c>
      <c r="H5227" s="2" t="s">
        <v>19</v>
      </c>
      <c r="I5227" s="2">
        <f t="shared" si="162"/>
        <v>1</v>
      </c>
      <c r="J5227" s="2" t="str">
        <f t="shared" si="163"/>
        <v/>
      </c>
      <c r="K5227" s="2">
        <v>2020</v>
      </c>
      <c r="L5227" s="2" t="s">
        <v>21</v>
      </c>
    </row>
    <row r="5228" spans="1:12" x14ac:dyDescent="0.2">
      <c r="A5228" s="1" t="s">
        <v>269</v>
      </c>
      <c r="B5228" s="2" t="s">
        <v>270</v>
      </c>
      <c r="C5228" s="2" t="s">
        <v>15</v>
      </c>
      <c r="D5228" s="2" t="s">
        <v>2662</v>
      </c>
      <c r="E5228" s="2" t="s">
        <v>2175</v>
      </c>
      <c r="F5228" s="2">
        <v>75.83</v>
      </c>
      <c r="G5228" s="2">
        <v>24.17</v>
      </c>
      <c r="H5228" s="2" t="s">
        <v>19</v>
      </c>
      <c r="I5228" s="2">
        <f t="shared" si="162"/>
        <v>1</v>
      </c>
      <c r="J5228" s="2" t="str">
        <f t="shared" si="163"/>
        <v/>
      </c>
      <c r="K5228" s="2">
        <v>2018</v>
      </c>
      <c r="L5228" s="2" t="s">
        <v>49</v>
      </c>
    </row>
    <row r="5229" spans="1:12" x14ac:dyDescent="0.2">
      <c r="A5229" s="1" t="s">
        <v>13</v>
      </c>
      <c r="B5229" s="2" t="s">
        <v>3785</v>
      </c>
      <c r="C5229" s="2" t="s">
        <v>24</v>
      </c>
      <c r="D5229" s="4">
        <v>34000000</v>
      </c>
      <c r="E5229" s="2" t="s">
        <v>3438</v>
      </c>
      <c r="F5229" s="2">
        <v>75.900000000000006</v>
      </c>
      <c r="G5229" s="2">
        <v>24.1</v>
      </c>
      <c r="H5229" s="2" t="s">
        <v>19</v>
      </c>
      <c r="I5229" s="2">
        <f t="shared" si="162"/>
        <v>1</v>
      </c>
      <c r="J5229" s="2" t="str">
        <f t="shared" si="163"/>
        <v/>
      </c>
      <c r="K5229" s="2">
        <v>2000</v>
      </c>
      <c r="L5229" s="2" t="s">
        <v>49</v>
      </c>
    </row>
    <row r="5230" spans="1:12" x14ac:dyDescent="0.2">
      <c r="A5230" s="1" t="s">
        <v>66</v>
      </c>
      <c r="B5230" s="2" t="s">
        <v>1462</v>
      </c>
      <c r="C5230" s="2" t="s">
        <v>15</v>
      </c>
      <c r="D5230" s="2" t="s">
        <v>1847</v>
      </c>
      <c r="E5230" s="2" t="s">
        <v>1811</v>
      </c>
      <c r="F5230" s="2">
        <v>75.900000000000006</v>
      </c>
      <c r="G5230" s="2">
        <v>24.1</v>
      </c>
      <c r="H5230" s="2" t="s">
        <v>19</v>
      </c>
      <c r="I5230" s="2">
        <f t="shared" si="162"/>
        <v>1</v>
      </c>
      <c r="J5230" s="2" t="str">
        <f t="shared" si="163"/>
        <v/>
      </c>
      <c r="K5230" s="2">
        <v>2010</v>
      </c>
      <c r="L5230" s="2" t="s">
        <v>49</v>
      </c>
    </row>
    <row r="5231" spans="1:12" x14ac:dyDescent="0.2">
      <c r="A5231" s="1" t="s">
        <v>79</v>
      </c>
      <c r="B5231" s="2" t="s">
        <v>4193</v>
      </c>
      <c r="C5231" s="2" t="s">
        <v>24</v>
      </c>
      <c r="D5231" s="4">
        <v>26000000</v>
      </c>
      <c r="E5231" s="2" t="s">
        <v>3438</v>
      </c>
      <c r="F5231" s="2">
        <v>75.900000000000006</v>
      </c>
      <c r="G5231" s="2">
        <v>24.1</v>
      </c>
      <c r="H5231" s="2" t="s">
        <v>19</v>
      </c>
      <c r="I5231" s="2">
        <f t="shared" si="162"/>
        <v>1</v>
      </c>
      <c r="J5231" s="2" t="str">
        <f t="shared" si="163"/>
        <v/>
      </c>
      <c r="K5231" s="2">
        <v>2012</v>
      </c>
      <c r="L5231" s="2" t="s">
        <v>21</v>
      </c>
    </row>
    <row r="5232" spans="1:12" x14ac:dyDescent="0.2">
      <c r="A5232" s="1" t="s">
        <v>45</v>
      </c>
      <c r="B5232" s="2" t="s">
        <v>2050</v>
      </c>
      <c r="C5232" s="2" t="s">
        <v>15</v>
      </c>
      <c r="D5232" s="2" t="s">
        <v>2051</v>
      </c>
      <c r="E5232" s="2" t="s">
        <v>1978</v>
      </c>
      <c r="F5232" s="2">
        <v>75.900000000000006</v>
      </c>
      <c r="G5232" s="2">
        <v>24.1</v>
      </c>
      <c r="H5232" s="2" t="s">
        <v>19</v>
      </c>
      <c r="I5232" s="2">
        <f t="shared" si="162"/>
        <v>1</v>
      </c>
      <c r="J5232" s="2" t="str">
        <f t="shared" si="163"/>
        <v/>
      </c>
      <c r="K5232" s="2">
        <v>2009</v>
      </c>
      <c r="L5232" s="2" t="s">
        <v>36</v>
      </c>
    </row>
    <row r="5233" spans="1:12" x14ac:dyDescent="0.2">
      <c r="A5233" s="1" t="s">
        <v>13</v>
      </c>
      <c r="B5233" s="2" t="s">
        <v>3412</v>
      </c>
      <c r="C5233" s="2" t="s">
        <v>24</v>
      </c>
      <c r="D5233" s="4">
        <v>3300000000</v>
      </c>
      <c r="E5233" s="2" t="s">
        <v>5690</v>
      </c>
      <c r="F5233" s="2">
        <v>75.92</v>
      </c>
      <c r="G5233" s="2">
        <v>24.08</v>
      </c>
      <c r="H5233" s="2" t="s">
        <v>19</v>
      </c>
      <c r="I5233" s="2">
        <f t="shared" si="162"/>
        <v>1</v>
      </c>
      <c r="J5233" s="2" t="str">
        <f t="shared" si="163"/>
        <v/>
      </c>
      <c r="K5233" s="2">
        <v>2016</v>
      </c>
      <c r="L5233" s="2" t="s">
        <v>21</v>
      </c>
    </row>
    <row r="5234" spans="1:12" x14ac:dyDescent="0.2">
      <c r="A5234" s="1" t="s">
        <v>13</v>
      </c>
      <c r="B5234" s="2" t="s">
        <v>930</v>
      </c>
      <c r="C5234" s="2" t="s">
        <v>15</v>
      </c>
      <c r="D5234" s="2" t="s">
        <v>2658</v>
      </c>
      <c r="E5234" s="2" t="s">
        <v>2175</v>
      </c>
      <c r="F5234" s="2">
        <v>75.95</v>
      </c>
      <c r="G5234" s="2">
        <v>24.05</v>
      </c>
      <c r="H5234" s="2" t="s">
        <v>19</v>
      </c>
      <c r="I5234" s="2">
        <f t="shared" si="162"/>
        <v>1</v>
      </c>
      <c r="J5234" s="2" t="str">
        <f t="shared" si="163"/>
        <v/>
      </c>
      <c r="K5234" s="2">
        <v>2018</v>
      </c>
      <c r="L5234" s="2" t="s">
        <v>49</v>
      </c>
    </row>
    <row r="5235" spans="1:12" x14ac:dyDescent="0.2">
      <c r="A5235" s="1" t="s">
        <v>100</v>
      </c>
      <c r="B5235" s="2" t="s">
        <v>2588</v>
      </c>
      <c r="C5235" s="2" t="s">
        <v>15</v>
      </c>
      <c r="D5235" s="2" t="s">
        <v>3006</v>
      </c>
      <c r="E5235" s="2" t="s">
        <v>2175</v>
      </c>
      <c r="F5235" s="2">
        <v>75.959999999999994</v>
      </c>
      <c r="G5235" s="2">
        <v>24.04</v>
      </c>
      <c r="H5235" s="2" t="s">
        <v>19</v>
      </c>
      <c r="I5235" s="2">
        <f t="shared" si="162"/>
        <v>1</v>
      </c>
      <c r="J5235" s="2" t="str">
        <f t="shared" si="163"/>
        <v/>
      </c>
      <c r="K5235" s="2">
        <v>2011</v>
      </c>
      <c r="L5235" s="2" t="s">
        <v>36</v>
      </c>
    </row>
    <row r="5236" spans="1:12" x14ac:dyDescent="0.2">
      <c r="A5236" s="1" t="s">
        <v>52</v>
      </c>
      <c r="B5236" s="2" t="s">
        <v>1223</v>
      </c>
      <c r="C5236" s="2" t="s">
        <v>15</v>
      </c>
      <c r="D5236" s="2" t="s">
        <v>3035</v>
      </c>
      <c r="E5236" s="2" t="s">
        <v>2175</v>
      </c>
      <c r="F5236" s="2">
        <v>75.97</v>
      </c>
      <c r="G5236" s="2">
        <v>24.03</v>
      </c>
      <c r="H5236" s="2" t="s">
        <v>19</v>
      </c>
      <c r="I5236" s="2">
        <f t="shared" si="162"/>
        <v>1</v>
      </c>
      <c r="J5236" s="2" t="str">
        <f t="shared" si="163"/>
        <v/>
      </c>
      <c r="K5236" s="2">
        <v>2009</v>
      </c>
      <c r="L5236" s="2" t="s">
        <v>36</v>
      </c>
    </row>
    <row r="5237" spans="1:12" x14ac:dyDescent="0.2">
      <c r="A5237" s="1" t="s">
        <v>363</v>
      </c>
      <c r="B5237" s="2" t="s">
        <v>407</v>
      </c>
      <c r="C5237" s="2" t="s">
        <v>15</v>
      </c>
      <c r="D5237" s="2" t="s">
        <v>1714</v>
      </c>
      <c r="E5237" s="2" t="s">
        <v>1692</v>
      </c>
      <c r="F5237" s="2">
        <v>75.98</v>
      </c>
      <c r="G5237" s="2">
        <v>24.02</v>
      </c>
      <c r="H5237" s="2" t="s">
        <v>19</v>
      </c>
      <c r="I5237" s="2">
        <f t="shared" si="162"/>
        <v>1</v>
      </c>
      <c r="J5237" s="2" t="str">
        <f t="shared" si="163"/>
        <v/>
      </c>
      <c r="K5237" s="2">
        <v>2017</v>
      </c>
      <c r="L5237" s="2" t="s">
        <v>36</v>
      </c>
    </row>
    <row r="5238" spans="1:12" x14ac:dyDescent="0.2">
      <c r="A5238" s="1" t="s">
        <v>52</v>
      </c>
      <c r="B5238" s="2" t="s">
        <v>3439</v>
      </c>
      <c r="C5238" s="2" t="s">
        <v>15</v>
      </c>
      <c r="D5238" s="2" t="s">
        <v>3440</v>
      </c>
      <c r="E5238" s="2" t="s">
        <v>3438</v>
      </c>
      <c r="F5238" s="2">
        <v>75.98</v>
      </c>
      <c r="G5238" s="2">
        <v>24.02</v>
      </c>
      <c r="H5238" s="2" t="s">
        <v>19</v>
      </c>
      <c r="I5238" s="2">
        <f t="shared" si="162"/>
        <v>1</v>
      </c>
      <c r="J5238" s="2" t="str">
        <f t="shared" si="163"/>
        <v/>
      </c>
      <c r="K5238" s="2">
        <v>2021</v>
      </c>
      <c r="L5238" s="2" t="s">
        <v>36</v>
      </c>
    </row>
    <row r="5239" spans="1:12" x14ac:dyDescent="0.2">
      <c r="A5239" s="1" t="s">
        <v>242</v>
      </c>
      <c r="B5239" s="2" t="s">
        <v>243</v>
      </c>
      <c r="C5239" s="2" t="s">
        <v>24</v>
      </c>
      <c r="D5239" s="4">
        <v>3250000</v>
      </c>
      <c r="E5239" s="2" t="s">
        <v>3438</v>
      </c>
      <c r="F5239" s="2">
        <v>76</v>
      </c>
      <c r="G5239" s="2">
        <v>24</v>
      </c>
      <c r="H5239" s="2" t="s">
        <v>19</v>
      </c>
      <c r="I5239" s="2">
        <f t="shared" si="162"/>
        <v>1</v>
      </c>
      <c r="J5239" s="2" t="str">
        <f t="shared" si="163"/>
        <v/>
      </c>
      <c r="K5239" s="2">
        <v>2000</v>
      </c>
      <c r="L5239" s="2" t="s">
        <v>21</v>
      </c>
    </row>
    <row r="5240" spans="1:12" x14ac:dyDescent="0.2">
      <c r="A5240" s="1" t="s">
        <v>205</v>
      </c>
      <c r="B5240" s="2" t="s">
        <v>1581</v>
      </c>
      <c r="C5240" s="2" t="s">
        <v>24</v>
      </c>
      <c r="D5240" s="4">
        <v>40000000</v>
      </c>
      <c r="E5240" s="2" t="s">
        <v>3438</v>
      </c>
      <c r="F5240" s="2">
        <v>76</v>
      </c>
      <c r="G5240" s="2">
        <v>24</v>
      </c>
      <c r="H5240" s="2" t="s">
        <v>19</v>
      </c>
      <c r="I5240" s="2">
        <f t="shared" si="162"/>
        <v>1</v>
      </c>
      <c r="J5240" s="2" t="str">
        <f t="shared" si="163"/>
        <v/>
      </c>
      <c r="K5240" s="2">
        <v>1998</v>
      </c>
      <c r="L5240" s="2" t="s">
        <v>49</v>
      </c>
    </row>
    <row r="5241" spans="1:12" x14ac:dyDescent="0.2">
      <c r="A5241" s="1" t="s">
        <v>280</v>
      </c>
      <c r="B5241" s="2" t="s">
        <v>4087</v>
      </c>
      <c r="C5241" s="2" t="s">
        <v>24</v>
      </c>
      <c r="D5241" s="4">
        <v>9800000</v>
      </c>
      <c r="E5241" s="2" t="s">
        <v>3438</v>
      </c>
      <c r="F5241" s="2">
        <v>76</v>
      </c>
      <c r="G5241" s="2">
        <v>24</v>
      </c>
      <c r="H5241" s="2" t="s">
        <v>19</v>
      </c>
      <c r="I5241" s="2">
        <f t="shared" si="162"/>
        <v>1</v>
      </c>
      <c r="J5241" s="2" t="str">
        <f t="shared" si="163"/>
        <v/>
      </c>
      <c r="K5241" s="2">
        <v>1988</v>
      </c>
      <c r="L5241" s="2" t="s">
        <v>21</v>
      </c>
    </row>
    <row r="5242" spans="1:12" x14ac:dyDescent="0.2">
      <c r="A5242" s="1" t="s">
        <v>177</v>
      </c>
      <c r="B5242" s="2" t="s">
        <v>2943</v>
      </c>
      <c r="C5242" s="2" t="s">
        <v>15</v>
      </c>
      <c r="D5242" s="2" t="s">
        <v>2944</v>
      </c>
      <c r="E5242" s="2" t="s">
        <v>2175</v>
      </c>
      <c r="F5242" s="2">
        <v>76</v>
      </c>
      <c r="G5242" s="2">
        <v>24</v>
      </c>
      <c r="H5242" s="2" t="s">
        <v>19</v>
      </c>
      <c r="I5242" s="2">
        <f t="shared" si="162"/>
        <v>1</v>
      </c>
      <c r="J5242" s="2" t="str">
        <f t="shared" si="163"/>
        <v/>
      </c>
      <c r="K5242" s="2">
        <v>2015</v>
      </c>
      <c r="L5242" s="2" t="s">
        <v>36</v>
      </c>
    </row>
    <row r="5243" spans="1:12" x14ac:dyDescent="0.2">
      <c r="A5243" s="1" t="s">
        <v>339</v>
      </c>
      <c r="B5243" s="2" t="s">
        <v>476</v>
      </c>
      <c r="C5243" s="2" t="s">
        <v>42</v>
      </c>
      <c r="D5243" s="2" t="s">
        <v>477</v>
      </c>
      <c r="E5243" s="2" t="s">
        <v>395</v>
      </c>
      <c r="F5243" s="2">
        <v>76</v>
      </c>
      <c r="G5243" s="2">
        <v>24</v>
      </c>
      <c r="H5243" s="2" t="s">
        <v>19</v>
      </c>
      <c r="I5243" s="2">
        <f t="shared" si="162"/>
        <v>1</v>
      </c>
      <c r="J5243" s="2" t="str">
        <f t="shared" si="163"/>
        <v/>
      </c>
      <c r="K5243" s="2">
        <v>2014</v>
      </c>
      <c r="L5243" s="2" t="s">
        <v>21</v>
      </c>
    </row>
    <row r="5244" spans="1:12" x14ac:dyDescent="0.2">
      <c r="A5244" s="1" t="s">
        <v>83</v>
      </c>
      <c r="B5244" s="2" t="s">
        <v>84</v>
      </c>
      <c r="C5244" s="2" t="s">
        <v>24</v>
      </c>
      <c r="D5244" s="4">
        <v>109500000</v>
      </c>
      <c r="E5244" s="2" t="s">
        <v>1811</v>
      </c>
      <c r="F5244" s="2">
        <v>76</v>
      </c>
      <c r="G5244" s="2">
        <v>24</v>
      </c>
      <c r="H5244" s="2" t="s">
        <v>19</v>
      </c>
      <c r="I5244" s="2">
        <f t="shared" si="162"/>
        <v>1</v>
      </c>
      <c r="J5244" s="2" t="str">
        <f t="shared" si="163"/>
        <v/>
      </c>
      <c r="K5244" s="2">
        <v>1988</v>
      </c>
      <c r="L5244" s="2" t="s">
        <v>21</v>
      </c>
    </row>
    <row r="5245" spans="1:12" x14ac:dyDescent="0.2">
      <c r="A5245" s="1" t="s">
        <v>293</v>
      </c>
      <c r="B5245" s="2" t="s">
        <v>749</v>
      </c>
      <c r="C5245" s="2" t="s">
        <v>15</v>
      </c>
      <c r="D5245" s="2" t="s">
        <v>2817</v>
      </c>
      <c r="E5245" s="2" t="s">
        <v>2175</v>
      </c>
      <c r="F5245" s="2">
        <v>76</v>
      </c>
      <c r="G5245" s="2">
        <v>24</v>
      </c>
      <c r="H5245" s="2" t="s">
        <v>19</v>
      </c>
      <c r="I5245" s="2">
        <f t="shared" si="162"/>
        <v>1</v>
      </c>
      <c r="J5245" s="2" t="str">
        <f t="shared" si="163"/>
        <v/>
      </c>
      <c r="K5245" s="2">
        <v>2016</v>
      </c>
      <c r="L5245" s="2" t="s">
        <v>21</v>
      </c>
    </row>
    <row r="5246" spans="1:12" x14ac:dyDescent="0.2">
      <c r="A5246" s="1" t="s">
        <v>52</v>
      </c>
      <c r="B5246" s="2" t="s">
        <v>2139</v>
      </c>
      <c r="C5246" s="2" t="s">
        <v>15</v>
      </c>
      <c r="D5246" s="2" t="s">
        <v>4746</v>
      </c>
      <c r="E5246" s="2" t="s">
        <v>3438</v>
      </c>
      <c r="F5246" s="2">
        <v>76</v>
      </c>
      <c r="G5246" s="2">
        <v>24</v>
      </c>
      <c r="H5246" s="2" t="s">
        <v>19</v>
      </c>
      <c r="I5246" s="2">
        <f t="shared" si="162"/>
        <v>1</v>
      </c>
      <c r="J5246" s="2" t="str">
        <f t="shared" si="163"/>
        <v/>
      </c>
      <c r="K5246" s="2">
        <v>2000</v>
      </c>
      <c r="L5246" s="2" t="s">
        <v>21</v>
      </c>
    </row>
    <row r="5247" spans="1:12" x14ac:dyDescent="0.2">
      <c r="A5247" s="1" t="s">
        <v>52</v>
      </c>
      <c r="B5247" s="2" t="s">
        <v>742</v>
      </c>
      <c r="C5247" s="2" t="s">
        <v>15</v>
      </c>
      <c r="D5247" s="2" t="s">
        <v>3013</v>
      </c>
      <c r="E5247" s="2" t="s">
        <v>2175</v>
      </c>
      <c r="F5247" s="2">
        <v>76.099999999999994</v>
      </c>
      <c r="G5247" s="2">
        <v>24</v>
      </c>
      <c r="H5247" s="2" t="s">
        <v>19</v>
      </c>
      <c r="I5247" s="2">
        <f t="shared" si="162"/>
        <v>1</v>
      </c>
      <c r="J5247" s="2" t="str">
        <f t="shared" si="163"/>
        <v/>
      </c>
      <c r="K5247" s="2">
        <v>2010</v>
      </c>
      <c r="L5247" s="2" t="s">
        <v>49</v>
      </c>
    </row>
    <row r="5248" spans="1:12" x14ac:dyDescent="0.2">
      <c r="A5248" s="1" t="s">
        <v>108</v>
      </c>
      <c r="B5248" s="2" t="s">
        <v>5106</v>
      </c>
      <c r="C5248" s="2" t="s">
        <v>15</v>
      </c>
      <c r="D5248" s="2" t="s">
        <v>5397</v>
      </c>
      <c r="E5248" s="2" t="s">
        <v>4991</v>
      </c>
      <c r="F5248" s="2">
        <v>76</v>
      </c>
      <c r="G5248" s="2">
        <v>24</v>
      </c>
      <c r="H5248" s="2" t="s">
        <v>19</v>
      </c>
      <c r="I5248" s="2">
        <f t="shared" si="162"/>
        <v>1</v>
      </c>
      <c r="J5248" s="2" t="str">
        <f t="shared" si="163"/>
        <v/>
      </c>
      <c r="K5248" s="2">
        <v>2008</v>
      </c>
      <c r="L5248" s="2" t="s">
        <v>21</v>
      </c>
    </row>
    <row r="5249" spans="1:12" x14ac:dyDescent="0.2">
      <c r="A5249" s="1" t="s">
        <v>108</v>
      </c>
      <c r="B5249" s="2" t="s">
        <v>5680</v>
      </c>
      <c r="C5249" s="2" t="s">
        <v>15</v>
      </c>
      <c r="D5249" s="2" t="s">
        <v>5681</v>
      </c>
      <c r="E5249" s="2" t="s">
        <v>4991</v>
      </c>
      <c r="F5249" s="2">
        <v>76</v>
      </c>
      <c r="G5249" s="2">
        <v>24</v>
      </c>
      <c r="H5249" s="2" t="s">
        <v>19</v>
      </c>
      <c r="I5249" s="2">
        <f t="shared" si="162"/>
        <v>1</v>
      </c>
      <c r="J5249" s="2" t="str">
        <f t="shared" si="163"/>
        <v/>
      </c>
      <c r="K5249" s="2">
        <v>1988</v>
      </c>
      <c r="L5249" s="2" t="s">
        <v>21</v>
      </c>
    </row>
    <row r="5250" spans="1:12" x14ac:dyDescent="0.2">
      <c r="A5250" s="1" t="s">
        <v>83</v>
      </c>
      <c r="B5250" s="2" t="s">
        <v>84</v>
      </c>
      <c r="C5250" s="2" t="s">
        <v>24</v>
      </c>
      <c r="D5250" s="4">
        <v>260700000</v>
      </c>
      <c r="E5250" s="2" t="s">
        <v>3304</v>
      </c>
      <c r="F5250" s="2">
        <v>76.010000000000005</v>
      </c>
      <c r="G5250" s="2">
        <v>23.99</v>
      </c>
      <c r="H5250" s="2" t="s">
        <v>19</v>
      </c>
      <c r="I5250" s="2">
        <f t="shared" ref="I5250:I5313" si="164" xml:space="preserve"> IF(H5250="Pass", 1, "")</f>
        <v>1</v>
      </c>
      <c r="J5250" s="2" t="str">
        <f t="shared" ref="J5250:J5313" si="165" xml:space="preserve"> IF(H5250="Fail", 1, "")</f>
        <v/>
      </c>
      <c r="K5250" s="2">
        <v>2016</v>
      </c>
      <c r="L5250" s="2" t="s">
        <v>21</v>
      </c>
    </row>
    <row r="5251" spans="1:12" x14ac:dyDescent="0.2">
      <c r="A5251" s="1" t="s">
        <v>22</v>
      </c>
      <c r="B5251" s="2" t="s">
        <v>3477</v>
      </c>
      <c r="C5251" s="2" t="s">
        <v>15</v>
      </c>
      <c r="D5251" s="2" t="s">
        <v>4148</v>
      </c>
      <c r="E5251" s="2" t="s">
        <v>3438</v>
      </c>
      <c r="F5251" s="2">
        <v>76.02</v>
      </c>
      <c r="G5251" s="2">
        <v>23.98</v>
      </c>
      <c r="H5251" s="2" t="s">
        <v>19</v>
      </c>
      <c r="I5251" s="2">
        <f t="shared" si="164"/>
        <v>1</v>
      </c>
      <c r="J5251" s="2" t="str">
        <f t="shared" si="165"/>
        <v/>
      </c>
      <c r="K5251" s="2">
        <v>2013</v>
      </c>
      <c r="L5251" s="2" t="s">
        <v>36</v>
      </c>
    </row>
    <row r="5252" spans="1:12" x14ac:dyDescent="0.2">
      <c r="A5252" s="1" t="s">
        <v>13</v>
      </c>
      <c r="B5252" s="2" t="s">
        <v>4076</v>
      </c>
      <c r="C5252" s="2" t="s">
        <v>24</v>
      </c>
      <c r="D5252" s="4">
        <v>50000000</v>
      </c>
      <c r="E5252" s="2" t="s">
        <v>3438</v>
      </c>
      <c r="F5252" s="2">
        <v>76.099999999999994</v>
      </c>
      <c r="G5252" s="2">
        <v>23.9</v>
      </c>
      <c r="H5252" s="2" t="s">
        <v>19</v>
      </c>
      <c r="I5252" s="2">
        <f t="shared" si="164"/>
        <v>1</v>
      </c>
      <c r="J5252" s="2" t="str">
        <f t="shared" si="165"/>
        <v/>
      </c>
      <c r="K5252" s="2">
        <v>2004</v>
      </c>
      <c r="L5252" s="2" t="s">
        <v>21</v>
      </c>
    </row>
    <row r="5253" spans="1:12" x14ac:dyDescent="0.2">
      <c r="A5253" s="1" t="s">
        <v>66</v>
      </c>
      <c r="B5253" s="2" t="s">
        <v>1734</v>
      </c>
      <c r="C5253" s="2" t="s">
        <v>15</v>
      </c>
      <c r="D5253" s="2" t="s">
        <v>5433</v>
      </c>
      <c r="E5253" s="2" t="s">
        <v>4991</v>
      </c>
      <c r="F5253" s="2">
        <v>76.099999999999994</v>
      </c>
      <c r="G5253" s="2">
        <v>23.9</v>
      </c>
      <c r="H5253" s="2" t="s">
        <v>19</v>
      </c>
      <c r="I5253" s="2">
        <f t="shared" si="164"/>
        <v>1</v>
      </c>
      <c r="J5253" s="2" t="str">
        <f t="shared" si="165"/>
        <v/>
      </c>
      <c r="K5253" s="2">
        <v>2006</v>
      </c>
      <c r="L5253" s="2" t="s">
        <v>21</v>
      </c>
    </row>
    <row r="5254" spans="1:12" x14ac:dyDescent="0.2">
      <c r="A5254" s="1" t="s">
        <v>22</v>
      </c>
      <c r="B5254" s="2" t="s">
        <v>4133</v>
      </c>
      <c r="C5254" s="2" t="s">
        <v>15</v>
      </c>
      <c r="D5254" s="2" t="s">
        <v>4477</v>
      </c>
      <c r="E5254" s="2" t="s">
        <v>3438</v>
      </c>
      <c r="F5254" s="2">
        <v>76.099999999999994</v>
      </c>
      <c r="G5254" s="2">
        <v>23.9</v>
      </c>
      <c r="H5254" s="2" t="s">
        <v>19</v>
      </c>
      <c r="I5254" s="2">
        <f t="shared" si="164"/>
        <v>1</v>
      </c>
      <c r="J5254" s="2" t="str">
        <f t="shared" si="165"/>
        <v/>
      </c>
      <c r="K5254" s="2">
        <v>2007</v>
      </c>
      <c r="L5254" s="2" t="s">
        <v>36</v>
      </c>
    </row>
    <row r="5255" spans="1:12" x14ac:dyDescent="0.2">
      <c r="A5255" s="1" t="s">
        <v>32</v>
      </c>
      <c r="B5255" s="2" t="s">
        <v>32</v>
      </c>
      <c r="C5255" s="2" t="s">
        <v>24</v>
      </c>
      <c r="D5255" s="4">
        <v>7000000</v>
      </c>
      <c r="E5255" s="2" t="s">
        <v>3376</v>
      </c>
      <c r="F5255" s="2">
        <v>76.099999999999994</v>
      </c>
      <c r="G5255" s="2">
        <v>23.9</v>
      </c>
      <c r="H5255" s="2" t="s">
        <v>19</v>
      </c>
      <c r="I5255" s="2">
        <f t="shared" si="164"/>
        <v>1</v>
      </c>
      <c r="J5255" s="2" t="str">
        <f t="shared" si="165"/>
        <v/>
      </c>
      <c r="K5255" s="2">
        <v>1998</v>
      </c>
      <c r="L5255" s="2" t="s">
        <v>21</v>
      </c>
    </row>
    <row r="5256" spans="1:12" x14ac:dyDescent="0.2">
      <c r="A5256" s="1" t="s">
        <v>32</v>
      </c>
      <c r="B5256" s="2" t="s">
        <v>3518</v>
      </c>
      <c r="C5256" s="2" t="s">
        <v>15</v>
      </c>
      <c r="D5256" s="2" t="s">
        <v>4258</v>
      </c>
      <c r="E5256" s="2" t="s">
        <v>3438</v>
      </c>
      <c r="F5256" s="2">
        <v>76.099999999999994</v>
      </c>
      <c r="G5256" s="2">
        <v>23.9</v>
      </c>
      <c r="H5256" s="2" t="s">
        <v>19</v>
      </c>
      <c r="I5256" s="2">
        <f t="shared" si="164"/>
        <v>1</v>
      </c>
      <c r="J5256" s="2" t="str">
        <f t="shared" si="165"/>
        <v/>
      </c>
      <c r="K5256" s="2">
        <v>2012</v>
      </c>
      <c r="L5256" s="2" t="s">
        <v>49</v>
      </c>
    </row>
    <row r="5257" spans="1:12" x14ac:dyDescent="0.2">
      <c r="A5257" s="1" t="s">
        <v>66</v>
      </c>
      <c r="B5257" s="2" t="s">
        <v>67</v>
      </c>
      <c r="C5257" s="2" t="s">
        <v>15</v>
      </c>
      <c r="D5257" s="2" t="s">
        <v>94</v>
      </c>
      <c r="E5257" s="2" t="s">
        <v>17</v>
      </c>
      <c r="F5257" s="2">
        <v>76.11</v>
      </c>
      <c r="G5257" s="2">
        <v>23.89</v>
      </c>
      <c r="H5257" s="2" t="s">
        <v>19</v>
      </c>
      <c r="I5257" s="2">
        <f t="shared" si="164"/>
        <v>1</v>
      </c>
      <c r="J5257" s="2" t="str">
        <f t="shared" si="165"/>
        <v/>
      </c>
      <c r="K5257" s="2">
        <v>2001</v>
      </c>
      <c r="L5257" s="2" t="s">
        <v>36</v>
      </c>
    </row>
    <row r="5258" spans="1:12" x14ac:dyDescent="0.2">
      <c r="A5258" s="1" t="s">
        <v>150</v>
      </c>
      <c r="B5258" s="2" t="s">
        <v>897</v>
      </c>
      <c r="C5258" s="2" t="s">
        <v>42</v>
      </c>
      <c r="D5258" s="2" t="s">
        <v>2033</v>
      </c>
      <c r="E5258" s="2" t="s">
        <v>1978</v>
      </c>
      <c r="F5258" s="2">
        <v>76.11</v>
      </c>
      <c r="G5258" s="2">
        <v>23.89</v>
      </c>
      <c r="H5258" s="2" t="s">
        <v>19</v>
      </c>
      <c r="I5258" s="2">
        <f t="shared" si="164"/>
        <v>1</v>
      </c>
      <c r="J5258" s="2" t="str">
        <f t="shared" si="165"/>
        <v/>
      </c>
      <c r="K5258" s="2">
        <v>2014</v>
      </c>
      <c r="L5258" s="2" t="s">
        <v>49</v>
      </c>
    </row>
    <row r="5259" spans="1:12" x14ac:dyDescent="0.2">
      <c r="A5259" s="1" t="s">
        <v>248</v>
      </c>
      <c r="B5259" s="2" t="s">
        <v>3306</v>
      </c>
      <c r="C5259" s="2" t="s">
        <v>15</v>
      </c>
      <c r="D5259" s="2" t="s">
        <v>3307</v>
      </c>
      <c r="E5259" s="2" t="s">
        <v>3304</v>
      </c>
      <c r="F5259" s="2">
        <v>76.150000000000006</v>
      </c>
      <c r="G5259" s="2">
        <v>23.85</v>
      </c>
      <c r="H5259" s="2" t="s">
        <v>19</v>
      </c>
      <c r="I5259" s="2">
        <f t="shared" si="164"/>
        <v>1</v>
      </c>
      <c r="J5259" s="2" t="str">
        <f t="shared" si="165"/>
        <v/>
      </c>
      <c r="K5259" s="2">
        <v>2018</v>
      </c>
      <c r="L5259" s="2" t="s">
        <v>21</v>
      </c>
    </row>
    <row r="5260" spans="1:12" x14ac:dyDescent="0.2">
      <c r="A5260" s="1" t="s">
        <v>511</v>
      </c>
      <c r="B5260" s="2" t="s">
        <v>511</v>
      </c>
      <c r="C5260" s="2" t="s">
        <v>15</v>
      </c>
      <c r="D5260" s="2" t="s">
        <v>2611</v>
      </c>
      <c r="E5260" s="2" t="s">
        <v>2175</v>
      </c>
      <c r="F5260" s="2">
        <v>76.19</v>
      </c>
      <c r="G5260" s="2">
        <v>23.81</v>
      </c>
      <c r="H5260" s="2" t="s">
        <v>19</v>
      </c>
      <c r="I5260" s="2">
        <f t="shared" si="164"/>
        <v>1</v>
      </c>
      <c r="J5260" s="2" t="str">
        <f t="shared" si="165"/>
        <v/>
      </c>
      <c r="K5260" s="2">
        <v>2018</v>
      </c>
      <c r="L5260" s="2" t="s">
        <v>21</v>
      </c>
    </row>
    <row r="5261" spans="1:12" x14ac:dyDescent="0.2">
      <c r="A5261" s="1" t="s">
        <v>242</v>
      </c>
      <c r="B5261" s="2" t="s">
        <v>243</v>
      </c>
      <c r="C5261" s="2" t="s">
        <v>42</v>
      </c>
      <c r="D5261" s="2" t="s">
        <v>398</v>
      </c>
      <c r="E5261" s="2" t="s">
        <v>395</v>
      </c>
      <c r="F5261" s="2">
        <v>76.2</v>
      </c>
      <c r="G5261" s="2">
        <v>23.8</v>
      </c>
      <c r="H5261" s="2" t="s">
        <v>19</v>
      </c>
      <c r="I5261" s="2">
        <f t="shared" si="164"/>
        <v>1</v>
      </c>
      <c r="J5261" s="2" t="str">
        <f t="shared" si="165"/>
        <v/>
      </c>
      <c r="K5261" s="2">
        <v>2014</v>
      </c>
      <c r="L5261" s="2" t="s">
        <v>21</v>
      </c>
    </row>
    <row r="5262" spans="1:12" x14ac:dyDescent="0.2">
      <c r="A5262" s="1" t="s">
        <v>13</v>
      </c>
      <c r="B5262" s="2" t="s">
        <v>2044</v>
      </c>
      <c r="C5262" s="2" t="s">
        <v>15</v>
      </c>
      <c r="D5262" s="2" t="s">
        <v>2046</v>
      </c>
      <c r="E5262" s="2" t="s">
        <v>1978</v>
      </c>
      <c r="F5262" s="2">
        <v>76.2</v>
      </c>
      <c r="G5262" s="2">
        <v>23.8</v>
      </c>
      <c r="H5262" s="2" t="s">
        <v>19</v>
      </c>
      <c r="I5262" s="2">
        <f t="shared" si="164"/>
        <v>1</v>
      </c>
      <c r="J5262" s="2" t="str">
        <f t="shared" si="165"/>
        <v/>
      </c>
      <c r="K5262" s="2">
        <v>2012</v>
      </c>
      <c r="L5262" s="2" t="s">
        <v>21</v>
      </c>
    </row>
    <row r="5263" spans="1:12" x14ac:dyDescent="0.2">
      <c r="A5263" s="1" t="s">
        <v>13</v>
      </c>
      <c r="B5263" s="2" t="s">
        <v>3936</v>
      </c>
      <c r="C5263" s="2" t="s">
        <v>24</v>
      </c>
      <c r="D5263" s="4">
        <v>13300000</v>
      </c>
      <c r="E5263" s="2" t="s">
        <v>3438</v>
      </c>
      <c r="F5263" s="2">
        <v>76.2</v>
      </c>
      <c r="G5263" s="2">
        <v>23.8</v>
      </c>
      <c r="H5263" s="2" t="s">
        <v>19</v>
      </c>
      <c r="I5263" s="2">
        <f t="shared" si="164"/>
        <v>1</v>
      </c>
      <c r="J5263" s="2" t="str">
        <f t="shared" si="165"/>
        <v/>
      </c>
      <c r="K5263" s="2">
        <v>1994</v>
      </c>
      <c r="L5263" s="2" t="s">
        <v>21</v>
      </c>
    </row>
    <row r="5264" spans="1:12" x14ac:dyDescent="0.2">
      <c r="A5264" s="1" t="s">
        <v>66</v>
      </c>
      <c r="B5264" s="2" t="s">
        <v>303</v>
      </c>
      <c r="C5264" s="2" t="s">
        <v>15</v>
      </c>
      <c r="D5264" s="2" t="s">
        <v>304</v>
      </c>
      <c r="E5264" s="2" t="s">
        <v>144</v>
      </c>
      <c r="F5264" s="2">
        <v>76.2</v>
      </c>
      <c r="G5264" s="2">
        <v>23.8</v>
      </c>
      <c r="H5264" s="2" t="s">
        <v>19</v>
      </c>
      <c r="I5264" s="2">
        <f t="shared" si="164"/>
        <v>1</v>
      </c>
      <c r="J5264" s="2" t="str">
        <f t="shared" si="165"/>
        <v/>
      </c>
      <c r="K5264" s="2">
        <v>2006</v>
      </c>
      <c r="L5264" s="2" t="s">
        <v>21</v>
      </c>
    </row>
    <row r="5265" spans="1:12" x14ac:dyDescent="0.2">
      <c r="A5265" s="1" t="s">
        <v>66</v>
      </c>
      <c r="B5265" s="2" t="s">
        <v>1022</v>
      </c>
      <c r="C5265" s="2" t="s">
        <v>15</v>
      </c>
      <c r="D5265" s="2" t="s">
        <v>4878</v>
      </c>
      <c r="E5265" s="2" t="s">
        <v>4810</v>
      </c>
      <c r="F5265" s="2">
        <v>76.2</v>
      </c>
      <c r="G5265" s="2">
        <v>23.8</v>
      </c>
      <c r="H5265" s="2" t="s">
        <v>19</v>
      </c>
      <c r="I5265" s="2">
        <f t="shared" si="164"/>
        <v>1</v>
      </c>
      <c r="J5265" s="2" t="str">
        <f t="shared" si="165"/>
        <v/>
      </c>
      <c r="K5265" s="2">
        <v>2002</v>
      </c>
      <c r="L5265" s="2" t="s">
        <v>21</v>
      </c>
    </row>
    <row r="5266" spans="1:12" x14ac:dyDescent="0.2">
      <c r="A5266" s="1" t="s">
        <v>69</v>
      </c>
      <c r="B5266" s="2" t="s">
        <v>2070</v>
      </c>
      <c r="C5266" s="2" t="s">
        <v>15</v>
      </c>
      <c r="D5266" s="2" t="s">
        <v>2071</v>
      </c>
      <c r="E5266" s="2" t="s">
        <v>1978</v>
      </c>
      <c r="F5266" s="2">
        <v>76.2</v>
      </c>
      <c r="G5266" s="2">
        <v>23.8</v>
      </c>
      <c r="H5266" s="2" t="s">
        <v>19</v>
      </c>
      <c r="I5266" s="2">
        <f t="shared" si="164"/>
        <v>1</v>
      </c>
      <c r="J5266" s="2" t="str">
        <f t="shared" si="165"/>
        <v/>
      </c>
      <c r="K5266" s="2">
        <v>1998</v>
      </c>
      <c r="L5266" s="2" t="s">
        <v>21</v>
      </c>
    </row>
    <row r="5267" spans="1:12" x14ac:dyDescent="0.2">
      <c r="A5267" s="1" t="s">
        <v>91</v>
      </c>
      <c r="B5267" s="2" t="s">
        <v>589</v>
      </c>
      <c r="C5267" s="2" t="s">
        <v>15</v>
      </c>
      <c r="D5267" s="2" t="s">
        <v>5238</v>
      </c>
      <c r="E5267" s="2" t="s">
        <v>4991</v>
      </c>
      <c r="F5267" s="2">
        <v>76.2</v>
      </c>
      <c r="G5267" s="2">
        <v>23.8</v>
      </c>
      <c r="H5267" s="2" t="s">
        <v>19</v>
      </c>
      <c r="I5267" s="2">
        <f t="shared" si="164"/>
        <v>1</v>
      </c>
      <c r="J5267" s="2" t="str">
        <f t="shared" si="165"/>
        <v/>
      </c>
      <c r="K5267" s="2">
        <v>2016</v>
      </c>
      <c r="L5267" s="2" t="s">
        <v>49</v>
      </c>
    </row>
    <row r="5268" spans="1:12" x14ac:dyDescent="0.2">
      <c r="A5268" s="1" t="s">
        <v>32</v>
      </c>
      <c r="B5268" s="2" t="s">
        <v>32</v>
      </c>
      <c r="C5268" s="2" t="s">
        <v>15</v>
      </c>
      <c r="D5268" s="2" t="s">
        <v>3343</v>
      </c>
      <c r="E5268" s="2" t="s">
        <v>3315</v>
      </c>
      <c r="F5268" s="2">
        <v>76.3</v>
      </c>
      <c r="G5268" s="2">
        <v>23.8</v>
      </c>
      <c r="H5268" s="2" t="s">
        <v>19</v>
      </c>
      <c r="I5268" s="2">
        <f t="shared" si="164"/>
        <v>1</v>
      </c>
      <c r="J5268" s="2" t="str">
        <f t="shared" si="165"/>
        <v/>
      </c>
      <c r="K5268" s="2">
        <v>2008</v>
      </c>
      <c r="L5268" s="2" t="s">
        <v>21</v>
      </c>
    </row>
    <row r="5269" spans="1:12" x14ac:dyDescent="0.2">
      <c r="A5269" s="1" t="s">
        <v>280</v>
      </c>
      <c r="B5269" s="2" t="s">
        <v>1120</v>
      </c>
      <c r="C5269" s="2" t="s">
        <v>15</v>
      </c>
      <c r="D5269" s="2" t="s">
        <v>1728</v>
      </c>
      <c r="E5269" s="2" t="s">
        <v>1692</v>
      </c>
      <c r="F5269" s="2">
        <v>76.22</v>
      </c>
      <c r="G5269" s="2">
        <v>23.78</v>
      </c>
      <c r="H5269" s="2" t="s">
        <v>19</v>
      </c>
      <c r="I5269" s="2">
        <f t="shared" si="164"/>
        <v>1</v>
      </c>
      <c r="J5269" s="2" t="str">
        <f t="shared" si="165"/>
        <v/>
      </c>
      <c r="K5269" s="2">
        <v>2016</v>
      </c>
      <c r="L5269" s="2" t="s">
        <v>21</v>
      </c>
    </row>
    <row r="5270" spans="1:12" x14ac:dyDescent="0.2">
      <c r="A5270" s="1" t="s">
        <v>32</v>
      </c>
      <c r="B5270" s="2" t="s">
        <v>2034</v>
      </c>
      <c r="C5270" s="2" t="s">
        <v>15</v>
      </c>
      <c r="D5270" s="2" t="s">
        <v>2035</v>
      </c>
      <c r="E5270" s="2" t="s">
        <v>1978</v>
      </c>
      <c r="F5270" s="2">
        <v>76.239999999999995</v>
      </c>
      <c r="G5270" s="2">
        <v>23.76</v>
      </c>
      <c r="H5270" s="2" t="s">
        <v>19</v>
      </c>
      <c r="I5270" s="2">
        <f t="shared" si="164"/>
        <v>1</v>
      </c>
      <c r="J5270" s="2" t="str">
        <f t="shared" si="165"/>
        <v/>
      </c>
      <c r="K5270" s="2">
        <v>2014</v>
      </c>
      <c r="L5270" s="2" t="s">
        <v>49</v>
      </c>
    </row>
    <row r="5271" spans="1:12" x14ac:dyDescent="0.2">
      <c r="A5271" s="1" t="s">
        <v>13</v>
      </c>
      <c r="B5271" s="2" t="s">
        <v>900</v>
      </c>
      <c r="C5271" s="2" t="s">
        <v>15</v>
      </c>
      <c r="D5271" s="2" t="s">
        <v>2436</v>
      </c>
      <c r="E5271" s="2" t="s">
        <v>2175</v>
      </c>
      <c r="F5271" s="2">
        <v>76.25</v>
      </c>
      <c r="G5271" s="2">
        <v>23.75</v>
      </c>
      <c r="H5271" s="2" t="s">
        <v>19</v>
      </c>
      <c r="I5271" s="2">
        <f t="shared" si="164"/>
        <v>1</v>
      </c>
      <c r="J5271" s="2" t="str">
        <f t="shared" si="165"/>
        <v/>
      </c>
      <c r="K5271" s="2">
        <v>2019</v>
      </c>
      <c r="L5271" s="2" t="s">
        <v>36</v>
      </c>
    </row>
    <row r="5272" spans="1:12" x14ac:dyDescent="0.2">
      <c r="A5272" s="1" t="s">
        <v>205</v>
      </c>
      <c r="B5272" s="2" t="s">
        <v>5117</v>
      </c>
      <c r="C5272" s="2" t="s">
        <v>15</v>
      </c>
      <c r="D5272" s="2" t="s">
        <v>5118</v>
      </c>
      <c r="E5272" s="2" t="s">
        <v>4991</v>
      </c>
      <c r="F5272" s="2">
        <v>76.260000000000005</v>
      </c>
      <c r="G5272" s="2">
        <v>23.74</v>
      </c>
      <c r="H5272" s="2" t="s">
        <v>19</v>
      </c>
      <c r="I5272" s="2">
        <f t="shared" si="164"/>
        <v>1</v>
      </c>
      <c r="J5272" s="2" t="str">
        <f t="shared" si="165"/>
        <v/>
      </c>
      <c r="K5272" s="2">
        <v>2019</v>
      </c>
      <c r="L5272" s="2" t="s">
        <v>36</v>
      </c>
    </row>
    <row r="5273" spans="1:12" x14ac:dyDescent="0.2">
      <c r="A5273" s="1" t="s">
        <v>363</v>
      </c>
      <c r="B5273" s="2" t="s">
        <v>403</v>
      </c>
      <c r="C5273" s="2" t="s">
        <v>15</v>
      </c>
      <c r="D5273" s="2" t="s">
        <v>2758</v>
      </c>
      <c r="E5273" s="2" t="s">
        <v>2175</v>
      </c>
      <c r="F5273" s="2">
        <v>76.260000000000005</v>
      </c>
      <c r="G5273" s="2">
        <v>23.74</v>
      </c>
      <c r="H5273" s="2" t="s">
        <v>19</v>
      </c>
      <c r="I5273" s="2">
        <f t="shared" si="164"/>
        <v>1</v>
      </c>
      <c r="J5273" s="2" t="str">
        <f t="shared" si="165"/>
        <v/>
      </c>
      <c r="K5273" s="2">
        <v>2016</v>
      </c>
      <c r="L5273" s="2" t="s">
        <v>21</v>
      </c>
    </row>
    <row r="5274" spans="1:12" x14ac:dyDescent="0.2">
      <c r="A5274" s="1" t="s">
        <v>13</v>
      </c>
      <c r="B5274" s="2" t="s">
        <v>3700</v>
      </c>
      <c r="C5274" s="2" t="s">
        <v>24</v>
      </c>
      <c r="D5274" s="4">
        <v>106000000</v>
      </c>
      <c r="E5274" s="2" t="s">
        <v>3438</v>
      </c>
      <c r="F5274" s="2">
        <v>76.28</v>
      </c>
      <c r="G5274" s="2">
        <v>23.72</v>
      </c>
      <c r="H5274" s="2" t="s">
        <v>19</v>
      </c>
      <c r="I5274" s="2">
        <f t="shared" si="164"/>
        <v>1</v>
      </c>
      <c r="J5274" s="2" t="str">
        <f t="shared" si="165"/>
        <v/>
      </c>
      <c r="K5274" s="2">
        <v>2014</v>
      </c>
      <c r="L5274" s="2" t="s">
        <v>49</v>
      </c>
    </row>
    <row r="5275" spans="1:12" x14ac:dyDescent="0.2">
      <c r="A5275" s="1" t="s">
        <v>180</v>
      </c>
      <c r="B5275" s="2" t="s">
        <v>396</v>
      </c>
      <c r="C5275" s="2" t="s">
        <v>15</v>
      </c>
      <c r="D5275" s="2" t="s">
        <v>2454</v>
      </c>
      <c r="E5275" s="2" t="s">
        <v>2175</v>
      </c>
      <c r="F5275" s="2">
        <v>76.290000000000006</v>
      </c>
      <c r="G5275" s="2">
        <v>23.71</v>
      </c>
      <c r="H5275" s="2" t="s">
        <v>19</v>
      </c>
      <c r="I5275" s="2">
        <f t="shared" si="164"/>
        <v>1</v>
      </c>
      <c r="J5275" s="2" t="str">
        <f t="shared" si="165"/>
        <v/>
      </c>
      <c r="K5275" s="2">
        <v>2018</v>
      </c>
      <c r="L5275" s="2" t="s">
        <v>21</v>
      </c>
    </row>
    <row r="5276" spans="1:12" x14ac:dyDescent="0.2">
      <c r="A5276" s="1" t="s">
        <v>242</v>
      </c>
      <c r="B5276" s="2" t="s">
        <v>324</v>
      </c>
      <c r="C5276" s="2" t="s">
        <v>24</v>
      </c>
      <c r="D5276" s="4">
        <v>5000000</v>
      </c>
      <c r="E5276" s="2" t="s">
        <v>4991</v>
      </c>
      <c r="F5276" s="2">
        <v>76.3</v>
      </c>
      <c r="G5276" s="2">
        <v>23.7</v>
      </c>
      <c r="H5276" s="2" t="s">
        <v>19</v>
      </c>
      <c r="I5276" s="2">
        <f t="shared" si="164"/>
        <v>1</v>
      </c>
      <c r="J5276" s="2" t="str">
        <f t="shared" si="165"/>
        <v/>
      </c>
      <c r="K5276" s="2">
        <v>2006</v>
      </c>
      <c r="L5276" s="2" t="s">
        <v>21</v>
      </c>
    </row>
    <row r="5277" spans="1:12" x14ac:dyDescent="0.2">
      <c r="A5277" s="1" t="s">
        <v>13</v>
      </c>
      <c r="B5277" s="2" t="s">
        <v>13</v>
      </c>
      <c r="C5277" s="2" t="s">
        <v>24</v>
      </c>
      <c r="D5277" s="4">
        <v>500000000</v>
      </c>
      <c r="E5277" s="2" t="s">
        <v>17</v>
      </c>
      <c r="F5277" s="2">
        <v>76.3</v>
      </c>
      <c r="G5277" s="2">
        <v>23.7</v>
      </c>
      <c r="H5277" s="2" t="s">
        <v>19</v>
      </c>
      <c r="I5277" s="2">
        <f t="shared" si="164"/>
        <v>1</v>
      </c>
      <c r="J5277" s="2" t="str">
        <f t="shared" si="165"/>
        <v/>
      </c>
      <c r="K5277" s="2">
        <v>2004</v>
      </c>
      <c r="L5277" s="2" t="s">
        <v>21</v>
      </c>
    </row>
    <row r="5278" spans="1:12" x14ac:dyDescent="0.2">
      <c r="A5278" s="1" t="s">
        <v>13</v>
      </c>
      <c r="B5278" s="2" t="s">
        <v>3742</v>
      </c>
      <c r="C5278" s="2" t="s">
        <v>24</v>
      </c>
      <c r="D5278" s="4">
        <v>90000000</v>
      </c>
      <c r="E5278" s="2" t="s">
        <v>3438</v>
      </c>
      <c r="F5278" s="2">
        <v>76.3</v>
      </c>
      <c r="G5278" s="2">
        <v>23.7</v>
      </c>
      <c r="H5278" s="2" t="s">
        <v>19</v>
      </c>
      <c r="I5278" s="2">
        <f t="shared" si="164"/>
        <v>1</v>
      </c>
      <c r="J5278" s="2" t="str">
        <f t="shared" si="165"/>
        <v/>
      </c>
      <c r="K5278" s="2">
        <v>2002</v>
      </c>
      <c r="L5278" s="2" t="s">
        <v>21</v>
      </c>
    </row>
    <row r="5279" spans="1:12" x14ac:dyDescent="0.2">
      <c r="A5279" s="1" t="s">
        <v>13</v>
      </c>
      <c r="B5279" s="2" t="s">
        <v>5737</v>
      </c>
      <c r="C5279" s="2" t="s">
        <v>24</v>
      </c>
      <c r="D5279" s="4">
        <v>100000000</v>
      </c>
      <c r="E5279" s="2" t="s">
        <v>5690</v>
      </c>
      <c r="F5279" s="2">
        <v>76.3</v>
      </c>
      <c r="G5279" s="2">
        <v>23.7</v>
      </c>
      <c r="H5279" s="2" t="s">
        <v>19</v>
      </c>
      <c r="I5279" s="2">
        <f t="shared" si="164"/>
        <v>1</v>
      </c>
      <c r="J5279" s="2" t="str">
        <f t="shared" si="165"/>
        <v/>
      </c>
      <c r="K5279" s="2">
        <v>2002</v>
      </c>
      <c r="L5279" s="2" t="s">
        <v>21</v>
      </c>
    </row>
    <row r="5280" spans="1:12" x14ac:dyDescent="0.2">
      <c r="A5280" s="1" t="s">
        <v>69</v>
      </c>
      <c r="B5280" s="2" t="s">
        <v>4734</v>
      </c>
      <c r="C5280" s="2" t="s">
        <v>24</v>
      </c>
      <c r="D5280" s="4">
        <v>17000000</v>
      </c>
      <c r="E5280" s="2" t="s">
        <v>3438</v>
      </c>
      <c r="F5280" s="2">
        <v>76.3</v>
      </c>
      <c r="G5280" s="2">
        <v>23.7</v>
      </c>
      <c r="H5280" s="2" t="s">
        <v>19</v>
      </c>
      <c r="I5280" s="2">
        <f t="shared" si="164"/>
        <v>1</v>
      </c>
      <c r="J5280" s="2" t="str">
        <f t="shared" si="165"/>
        <v/>
      </c>
      <c r="K5280" s="2">
        <v>2001</v>
      </c>
      <c r="L5280" s="2" t="s">
        <v>36</v>
      </c>
    </row>
    <row r="5281" spans="1:12" x14ac:dyDescent="0.2">
      <c r="A5281" s="1" t="s">
        <v>91</v>
      </c>
      <c r="B5281" s="2" t="s">
        <v>589</v>
      </c>
      <c r="C5281" s="2" t="s">
        <v>15</v>
      </c>
      <c r="D5281" s="2" t="s">
        <v>5411</v>
      </c>
      <c r="E5281" s="2" t="s">
        <v>4991</v>
      </c>
      <c r="F5281" s="2">
        <v>76.400000000000006</v>
      </c>
      <c r="G5281" s="2">
        <v>23.7</v>
      </c>
      <c r="H5281" s="2" t="s">
        <v>19</v>
      </c>
      <c r="I5281" s="2">
        <f t="shared" si="164"/>
        <v>1</v>
      </c>
      <c r="J5281" s="2" t="str">
        <f t="shared" si="165"/>
        <v/>
      </c>
      <c r="K5281" s="2">
        <v>2008</v>
      </c>
      <c r="L5281" s="2" t="s">
        <v>49</v>
      </c>
    </row>
    <row r="5282" spans="1:12" x14ac:dyDescent="0.2">
      <c r="A5282" s="1" t="s">
        <v>52</v>
      </c>
      <c r="B5282" s="2" t="s">
        <v>435</v>
      </c>
      <c r="C5282" s="2" t="s">
        <v>15</v>
      </c>
      <c r="D5282" s="2" t="s">
        <v>436</v>
      </c>
      <c r="E5282" s="2" t="s">
        <v>395</v>
      </c>
      <c r="F5282" s="2">
        <v>76.3</v>
      </c>
      <c r="G5282" s="2">
        <v>23.7</v>
      </c>
      <c r="H5282" s="2" t="s">
        <v>19</v>
      </c>
      <c r="I5282" s="2">
        <f t="shared" si="164"/>
        <v>1</v>
      </c>
      <c r="J5282" s="2" t="str">
        <f t="shared" si="165"/>
        <v/>
      </c>
      <c r="K5282" s="2">
        <v>2014</v>
      </c>
      <c r="L5282" s="2" t="s">
        <v>21</v>
      </c>
    </row>
    <row r="5283" spans="1:12" x14ac:dyDescent="0.2">
      <c r="A5283" s="1" t="s">
        <v>13</v>
      </c>
      <c r="B5283" s="2" t="s">
        <v>2287</v>
      </c>
      <c r="C5283" s="2" t="s">
        <v>15</v>
      </c>
      <c r="D5283" s="2" t="s">
        <v>2442</v>
      </c>
      <c r="E5283" s="2" t="s">
        <v>2175</v>
      </c>
      <c r="F5283" s="2">
        <v>76.31</v>
      </c>
      <c r="G5283" s="2">
        <v>23.69</v>
      </c>
      <c r="H5283" s="2" t="s">
        <v>19</v>
      </c>
      <c r="I5283" s="2">
        <f t="shared" si="164"/>
        <v>1</v>
      </c>
      <c r="J5283" s="2" t="str">
        <f t="shared" si="165"/>
        <v/>
      </c>
      <c r="K5283" s="2">
        <v>2019</v>
      </c>
      <c r="L5283" s="2" t="s">
        <v>36</v>
      </c>
    </row>
    <row r="5284" spans="1:12" x14ac:dyDescent="0.2">
      <c r="A5284" s="1" t="s">
        <v>242</v>
      </c>
      <c r="B5284" s="2" t="s">
        <v>3366</v>
      </c>
      <c r="C5284" s="2" t="s">
        <v>15</v>
      </c>
      <c r="D5284" s="2" t="s">
        <v>4340</v>
      </c>
      <c r="E5284" s="2" t="s">
        <v>3438</v>
      </c>
      <c r="F5284" s="2">
        <v>76.319999999999993</v>
      </c>
      <c r="G5284" s="2">
        <v>23.68</v>
      </c>
      <c r="H5284" s="2" t="s">
        <v>19</v>
      </c>
      <c r="I5284" s="2">
        <f t="shared" si="164"/>
        <v>1</v>
      </c>
      <c r="J5284" s="2" t="str">
        <f t="shared" si="165"/>
        <v/>
      </c>
      <c r="K5284" s="2">
        <v>2009</v>
      </c>
      <c r="L5284" s="2" t="s">
        <v>36</v>
      </c>
    </row>
    <row r="5285" spans="1:12" x14ac:dyDescent="0.2">
      <c r="A5285" s="1" t="s">
        <v>205</v>
      </c>
      <c r="B5285" s="2" t="s">
        <v>1581</v>
      </c>
      <c r="C5285" s="2" t="s">
        <v>15</v>
      </c>
      <c r="D5285" s="2" t="s">
        <v>3944</v>
      </c>
      <c r="E5285" s="2" t="s">
        <v>3438</v>
      </c>
      <c r="F5285" s="2">
        <v>76.33</v>
      </c>
      <c r="G5285" s="2">
        <v>23.67</v>
      </c>
      <c r="H5285" s="2" t="s">
        <v>19</v>
      </c>
      <c r="I5285" s="2">
        <f t="shared" si="164"/>
        <v>1</v>
      </c>
      <c r="J5285" s="2" t="str">
        <f t="shared" si="165"/>
        <v/>
      </c>
      <c r="K5285" s="2">
        <v>2016</v>
      </c>
      <c r="L5285" s="2" t="s">
        <v>21</v>
      </c>
    </row>
    <row r="5286" spans="1:12" x14ac:dyDescent="0.2">
      <c r="A5286" s="1" t="s">
        <v>296</v>
      </c>
      <c r="B5286" s="2" t="s">
        <v>3952</v>
      </c>
      <c r="C5286" s="2" t="s">
        <v>24</v>
      </c>
      <c r="D5286" s="4">
        <v>311000000</v>
      </c>
      <c r="E5286" s="2" t="s">
        <v>3438</v>
      </c>
      <c r="F5286" s="2">
        <v>76.33</v>
      </c>
      <c r="G5286" s="2">
        <v>23.67</v>
      </c>
      <c r="H5286" s="2" t="s">
        <v>19</v>
      </c>
      <c r="I5286" s="2">
        <f t="shared" si="164"/>
        <v>1</v>
      </c>
      <c r="J5286" s="2" t="str">
        <f t="shared" si="165"/>
        <v/>
      </c>
      <c r="K5286" s="2">
        <v>2016</v>
      </c>
      <c r="L5286" s="2" t="s">
        <v>21</v>
      </c>
    </row>
    <row r="5287" spans="1:12" x14ac:dyDescent="0.2">
      <c r="A5287" s="1" t="s">
        <v>66</v>
      </c>
      <c r="B5287" s="2" t="s">
        <v>695</v>
      </c>
      <c r="C5287" s="2" t="s">
        <v>15</v>
      </c>
      <c r="D5287" s="2" t="s">
        <v>2197</v>
      </c>
      <c r="E5287" s="2" t="s">
        <v>2175</v>
      </c>
      <c r="F5287" s="2">
        <v>76.349999999999994</v>
      </c>
      <c r="G5287" s="2">
        <v>23.65</v>
      </c>
      <c r="H5287" s="2" t="s">
        <v>19</v>
      </c>
      <c r="I5287" s="2">
        <f t="shared" si="164"/>
        <v>1</v>
      </c>
      <c r="J5287" s="2" t="str">
        <f t="shared" si="165"/>
        <v/>
      </c>
      <c r="K5287" s="2">
        <v>2020</v>
      </c>
      <c r="L5287" s="2" t="s">
        <v>21</v>
      </c>
    </row>
    <row r="5288" spans="1:12" x14ac:dyDescent="0.2">
      <c r="A5288" s="1" t="s">
        <v>111</v>
      </c>
      <c r="B5288" s="2" t="s">
        <v>2078</v>
      </c>
      <c r="C5288" s="2" t="s">
        <v>15</v>
      </c>
      <c r="D5288" s="2" t="s">
        <v>2492</v>
      </c>
      <c r="E5288" s="2" t="s">
        <v>2175</v>
      </c>
      <c r="F5288" s="2">
        <v>76.36</v>
      </c>
      <c r="G5288" s="2">
        <v>23.64</v>
      </c>
      <c r="H5288" s="2" t="s">
        <v>19</v>
      </c>
      <c r="I5288" s="2">
        <f t="shared" si="164"/>
        <v>1</v>
      </c>
      <c r="J5288" s="2" t="str">
        <f t="shared" si="165"/>
        <v/>
      </c>
      <c r="K5288" s="2">
        <v>2018</v>
      </c>
      <c r="L5288" s="2" t="s">
        <v>21</v>
      </c>
    </row>
    <row r="5289" spans="1:12" x14ac:dyDescent="0.2">
      <c r="A5289" s="1" t="s">
        <v>223</v>
      </c>
      <c r="B5289" s="2" t="s">
        <v>1640</v>
      </c>
      <c r="C5289" s="2" t="s">
        <v>15</v>
      </c>
      <c r="D5289" s="2" t="s">
        <v>2659</v>
      </c>
      <c r="E5289" s="2" t="s">
        <v>2175</v>
      </c>
      <c r="F5289" s="2">
        <v>76.37</v>
      </c>
      <c r="G5289" s="2">
        <v>23.63</v>
      </c>
      <c r="H5289" s="2" t="s">
        <v>19</v>
      </c>
      <c r="I5289" s="2">
        <f t="shared" si="164"/>
        <v>1</v>
      </c>
      <c r="J5289" s="2" t="str">
        <f t="shared" si="165"/>
        <v/>
      </c>
      <c r="K5289" s="2">
        <v>2018</v>
      </c>
      <c r="L5289" s="2" t="s">
        <v>49</v>
      </c>
    </row>
    <row r="5290" spans="1:12" x14ac:dyDescent="0.2">
      <c r="A5290" s="1" t="s">
        <v>22</v>
      </c>
      <c r="B5290" s="2" t="s">
        <v>2156</v>
      </c>
      <c r="C5290" s="2" t="s">
        <v>24</v>
      </c>
      <c r="D5290" s="4">
        <v>79000000</v>
      </c>
      <c r="E5290" s="2" t="s">
        <v>3438</v>
      </c>
      <c r="F5290" s="2">
        <v>76.400000000000006</v>
      </c>
      <c r="G5290" s="2">
        <v>23.6</v>
      </c>
      <c r="H5290" s="2" t="s">
        <v>19</v>
      </c>
      <c r="I5290" s="2">
        <f t="shared" si="164"/>
        <v>1</v>
      </c>
      <c r="J5290" s="2" t="str">
        <f t="shared" si="165"/>
        <v/>
      </c>
      <c r="K5290" s="2">
        <v>1998</v>
      </c>
      <c r="L5290" s="2" t="s">
        <v>49</v>
      </c>
    </row>
    <row r="5291" spans="1:12" x14ac:dyDescent="0.2">
      <c r="A5291" s="1" t="s">
        <v>79</v>
      </c>
      <c r="B5291" s="2" t="s">
        <v>3221</v>
      </c>
      <c r="C5291" s="2" t="s">
        <v>15</v>
      </c>
      <c r="D5291" s="2" t="s">
        <v>3222</v>
      </c>
      <c r="E5291" s="2" t="s">
        <v>2175</v>
      </c>
      <c r="F5291" s="2">
        <v>76.400000000000006</v>
      </c>
      <c r="G5291" s="2">
        <v>23.6</v>
      </c>
      <c r="H5291" s="2" t="s">
        <v>19</v>
      </c>
      <c r="I5291" s="2">
        <f t="shared" si="164"/>
        <v>1</v>
      </c>
      <c r="J5291" s="2" t="str">
        <f t="shared" si="165"/>
        <v/>
      </c>
      <c r="K5291" s="2">
        <v>1990</v>
      </c>
      <c r="L5291" s="2" t="s">
        <v>21</v>
      </c>
    </row>
    <row r="5292" spans="1:12" x14ac:dyDescent="0.2">
      <c r="A5292" s="1" t="s">
        <v>79</v>
      </c>
      <c r="B5292" s="2" t="s">
        <v>4193</v>
      </c>
      <c r="C5292" s="2" t="s">
        <v>24</v>
      </c>
      <c r="D5292" s="4">
        <v>59400000</v>
      </c>
      <c r="E5292" s="2" t="s">
        <v>3438</v>
      </c>
      <c r="F5292" s="2">
        <v>76.400000000000006</v>
      </c>
      <c r="G5292" s="2">
        <v>23.6</v>
      </c>
      <c r="H5292" s="2" t="s">
        <v>19</v>
      </c>
      <c r="I5292" s="2">
        <f t="shared" si="164"/>
        <v>1</v>
      </c>
      <c r="J5292" s="2" t="str">
        <f t="shared" si="165"/>
        <v/>
      </c>
      <c r="K5292" s="2">
        <v>2008</v>
      </c>
      <c r="L5292" s="2" t="s">
        <v>21</v>
      </c>
    </row>
    <row r="5293" spans="1:12" x14ac:dyDescent="0.2">
      <c r="A5293" s="1" t="s">
        <v>79</v>
      </c>
      <c r="B5293" s="2" t="s">
        <v>4140</v>
      </c>
      <c r="C5293" s="2" t="s">
        <v>24</v>
      </c>
      <c r="D5293" s="4">
        <v>17000000</v>
      </c>
      <c r="E5293" s="2" t="s">
        <v>3438</v>
      </c>
      <c r="F5293" s="2">
        <v>76.400000000000006</v>
      </c>
      <c r="G5293" s="2">
        <v>23.6</v>
      </c>
      <c r="H5293" s="2" t="s">
        <v>19</v>
      </c>
      <c r="I5293" s="2">
        <f t="shared" si="164"/>
        <v>1</v>
      </c>
      <c r="J5293" s="2" t="str">
        <f t="shared" si="165"/>
        <v/>
      </c>
      <c r="K5293" s="2">
        <v>1998</v>
      </c>
      <c r="L5293" s="2" t="s">
        <v>21</v>
      </c>
    </row>
    <row r="5294" spans="1:12" x14ac:dyDescent="0.2">
      <c r="A5294" s="1" t="s">
        <v>308</v>
      </c>
      <c r="B5294" s="2" t="s">
        <v>4767</v>
      </c>
      <c r="C5294" s="2" t="s">
        <v>24</v>
      </c>
      <c r="D5294" s="4">
        <v>1250000</v>
      </c>
      <c r="E5294" s="2" t="s">
        <v>3438</v>
      </c>
      <c r="F5294" s="2">
        <v>76.400000000000006</v>
      </c>
      <c r="G5294" s="2">
        <v>23.6</v>
      </c>
      <c r="H5294" s="2" t="s">
        <v>19</v>
      </c>
      <c r="I5294" s="2">
        <f t="shared" si="164"/>
        <v>1</v>
      </c>
      <c r="J5294" s="2" t="str">
        <f t="shared" si="165"/>
        <v/>
      </c>
      <c r="K5294" s="2">
        <v>1998</v>
      </c>
      <c r="L5294" s="2" t="s">
        <v>49</v>
      </c>
    </row>
    <row r="5295" spans="1:12" x14ac:dyDescent="0.2">
      <c r="A5295" s="1" t="s">
        <v>111</v>
      </c>
      <c r="B5295" s="2" t="s">
        <v>3815</v>
      </c>
      <c r="C5295" s="2" t="s">
        <v>24</v>
      </c>
      <c r="D5295" s="4">
        <v>19600000</v>
      </c>
      <c r="E5295" s="2" t="s">
        <v>3438</v>
      </c>
      <c r="F5295" s="2">
        <v>76.400000000000006</v>
      </c>
      <c r="G5295" s="2">
        <v>23.6</v>
      </c>
      <c r="H5295" s="2" t="s">
        <v>19</v>
      </c>
      <c r="I5295" s="2">
        <f t="shared" si="164"/>
        <v>1</v>
      </c>
      <c r="J5295" s="2" t="str">
        <f t="shared" si="165"/>
        <v/>
      </c>
      <c r="K5295" s="2">
        <v>2012</v>
      </c>
      <c r="L5295" s="2" t="s">
        <v>21</v>
      </c>
    </row>
    <row r="5296" spans="1:12" x14ac:dyDescent="0.2">
      <c r="A5296" s="1" t="s">
        <v>13</v>
      </c>
      <c r="B5296" s="2" t="s">
        <v>997</v>
      </c>
      <c r="C5296" s="2" t="s">
        <v>15</v>
      </c>
      <c r="D5296" s="2" t="s">
        <v>4048</v>
      </c>
      <c r="E5296" s="2" t="s">
        <v>3438</v>
      </c>
      <c r="F5296" s="2">
        <v>76.45</v>
      </c>
      <c r="G5296" s="2">
        <v>23.55</v>
      </c>
      <c r="H5296" s="2" t="s">
        <v>19</v>
      </c>
      <c r="I5296" s="2">
        <f t="shared" si="164"/>
        <v>1</v>
      </c>
      <c r="J5296" s="2" t="str">
        <f t="shared" si="165"/>
        <v/>
      </c>
      <c r="K5296" s="2">
        <v>2015</v>
      </c>
      <c r="L5296" s="2" t="s">
        <v>36</v>
      </c>
    </row>
    <row r="5297" spans="1:12" x14ac:dyDescent="0.2">
      <c r="A5297" s="1" t="s">
        <v>22</v>
      </c>
      <c r="B5297" s="2" t="s">
        <v>3544</v>
      </c>
      <c r="C5297" s="2" t="s">
        <v>15</v>
      </c>
      <c r="D5297" s="2" t="s">
        <v>4044</v>
      </c>
      <c r="E5297" s="2" t="s">
        <v>3438</v>
      </c>
      <c r="F5297" s="2">
        <v>76.45</v>
      </c>
      <c r="G5297" s="2">
        <v>23.55</v>
      </c>
      <c r="H5297" s="2" t="s">
        <v>19</v>
      </c>
      <c r="I5297" s="2">
        <f t="shared" si="164"/>
        <v>1</v>
      </c>
      <c r="J5297" s="2" t="str">
        <f t="shared" si="165"/>
        <v/>
      </c>
      <c r="K5297" s="2">
        <v>2015</v>
      </c>
      <c r="L5297" s="2" t="s">
        <v>36</v>
      </c>
    </row>
    <row r="5298" spans="1:12" x14ac:dyDescent="0.2">
      <c r="A5298" s="1" t="s">
        <v>13</v>
      </c>
      <c r="B5298" s="2" t="s">
        <v>1910</v>
      </c>
      <c r="C5298" s="2" t="s">
        <v>24</v>
      </c>
      <c r="D5298" s="4">
        <v>5875000</v>
      </c>
      <c r="E5298" s="2" t="s">
        <v>1811</v>
      </c>
      <c r="F5298" s="2">
        <v>76.459999999999994</v>
      </c>
      <c r="G5298" s="2">
        <v>23.54</v>
      </c>
      <c r="H5298" s="2" t="s">
        <v>19</v>
      </c>
      <c r="I5298" s="2">
        <f t="shared" si="164"/>
        <v>1</v>
      </c>
      <c r="J5298" s="2" t="str">
        <f t="shared" si="165"/>
        <v/>
      </c>
      <c r="K5298" s="2">
        <v>2001</v>
      </c>
      <c r="L5298" s="2" t="s">
        <v>36</v>
      </c>
    </row>
    <row r="5299" spans="1:12" x14ac:dyDescent="0.2">
      <c r="A5299" s="1" t="s">
        <v>296</v>
      </c>
      <c r="B5299" s="2" t="s">
        <v>3912</v>
      </c>
      <c r="C5299" s="2" t="s">
        <v>24</v>
      </c>
      <c r="D5299" s="4">
        <v>318000000</v>
      </c>
      <c r="E5299" s="2" t="s">
        <v>3438</v>
      </c>
      <c r="F5299" s="2">
        <v>76.48</v>
      </c>
      <c r="G5299" s="2">
        <v>23.52</v>
      </c>
      <c r="H5299" s="2" t="s">
        <v>19</v>
      </c>
      <c r="I5299" s="2">
        <f t="shared" si="164"/>
        <v>1</v>
      </c>
      <c r="J5299" s="2" t="str">
        <f t="shared" si="165"/>
        <v/>
      </c>
      <c r="K5299" s="2">
        <v>2016</v>
      </c>
      <c r="L5299" s="2" t="s">
        <v>21</v>
      </c>
    </row>
    <row r="5300" spans="1:12" x14ac:dyDescent="0.2">
      <c r="A5300" s="1" t="s">
        <v>242</v>
      </c>
      <c r="B5300" s="2" t="s">
        <v>3661</v>
      </c>
      <c r="C5300" s="2" t="s">
        <v>15</v>
      </c>
      <c r="D5300" s="2" t="s">
        <v>4161</v>
      </c>
      <c r="E5300" s="2" t="s">
        <v>3438</v>
      </c>
      <c r="F5300" s="2">
        <v>76.5</v>
      </c>
      <c r="G5300" s="2">
        <v>23.5</v>
      </c>
      <c r="H5300" s="2" t="s">
        <v>19</v>
      </c>
      <c r="I5300" s="2">
        <f t="shared" si="164"/>
        <v>1</v>
      </c>
      <c r="J5300" s="2" t="str">
        <f t="shared" si="165"/>
        <v/>
      </c>
      <c r="K5300" s="2">
        <v>2013</v>
      </c>
      <c r="L5300" s="2" t="s">
        <v>36</v>
      </c>
    </row>
    <row r="5301" spans="1:12" x14ac:dyDescent="0.2">
      <c r="A5301" s="1" t="s">
        <v>242</v>
      </c>
      <c r="B5301" s="2" t="s">
        <v>4013</v>
      </c>
      <c r="C5301" s="2" t="s">
        <v>15</v>
      </c>
      <c r="D5301" s="2" t="s">
        <v>4369</v>
      </c>
      <c r="E5301" s="2" t="s">
        <v>3438</v>
      </c>
      <c r="F5301" s="2">
        <v>76.5</v>
      </c>
      <c r="G5301" s="2">
        <v>23.5</v>
      </c>
      <c r="H5301" s="2" t="s">
        <v>19</v>
      </c>
      <c r="I5301" s="2">
        <f t="shared" si="164"/>
        <v>1</v>
      </c>
      <c r="J5301" s="2" t="str">
        <f t="shared" si="165"/>
        <v/>
      </c>
      <c r="K5301" s="2">
        <v>2008</v>
      </c>
      <c r="L5301" s="2" t="s">
        <v>21</v>
      </c>
    </row>
    <row r="5302" spans="1:12" x14ac:dyDescent="0.2">
      <c r="A5302" s="1" t="s">
        <v>122</v>
      </c>
      <c r="B5302" s="2" t="s">
        <v>1881</v>
      </c>
      <c r="C5302" s="2" t="s">
        <v>15</v>
      </c>
      <c r="D5302" s="2" t="s">
        <v>1882</v>
      </c>
      <c r="E5302" s="2" t="s">
        <v>1811</v>
      </c>
      <c r="F5302" s="2">
        <v>76.5</v>
      </c>
      <c r="G5302" s="2">
        <v>23.5</v>
      </c>
      <c r="H5302" s="2" t="s">
        <v>19</v>
      </c>
      <c r="I5302" s="2">
        <f t="shared" si="164"/>
        <v>1</v>
      </c>
      <c r="J5302" s="2" t="str">
        <f t="shared" si="165"/>
        <v/>
      </c>
      <c r="K5302" s="2">
        <v>2004</v>
      </c>
      <c r="L5302" s="2" t="s">
        <v>21</v>
      </c>
    </row>
    <row r="5303" spans="1:12" x14ac:dyDescent="0.2">
      <c r="A5303" s="1" t="s">
        <v>60</v>
      </c>
      <c r="B5303" s="2" t="s">
        <v>61</v>
      </c>
      <c r="C5303" s="2" t="s">
        <v>15</v>
      </c>
      <c r="D5303" s="2" t="s">
        <v>3409</v>
      </c>
      <c r="E5303" s="2" t="s">
        <v>3376</v>
      </c>
      <c r="F5303" s="2">
        <v>76.5</v>
      </c>
      <c r="G5303" s="2">
        <v>23.5</v>
      </c>
      <c r="H5303" s="2" t="s">
        <v>19</v>
      </c>
      <c r="I5303" s="2">
        <f t="shared" si="164"/>
        <v>1</v>
      </c>
      <c r="J5303" s="2" t="str">
        <f t="shared" si="165"/>
        <v/>
      </c>
      <c r="K5303" s="2">
        <v>1998</v>
      </c>
      <c r="L5303" s="2" t="s">
        <v>49</v>
      </c>
    </row>
    <row r="5304" spans="1:12" x14ac:dyDescent="0.2">
      <c r="A5304" s="1" t="s">
        <v>13</v>
      </c>
      <c r="B5304" s="2" t="s">
        <v>2439</v>
      </c>
      <c r="C5304" s="2" t="s">
        <v>15</v>
      </c>
      <c r="D5304" s="2" t="s">
        <v>3053</v>
      </c>
      <c r="E5304" s="2" t="s">
        <v>2175</v>
      </c>
      <c r="F5304" s="2">
        <v>76.5</v>
      </c>
      <c r="G5304" s="2">
        <v>23.5</v>
      </c>
      <c r="H5304" s="2" t="s">
        <v>19</v>
      </c>
      <c r="I5304" s="2">
        <f t="shared" si="164"/>
        <v>1</v>
      </c>
      <c r="J5304" s="2" t="str">
        <f t="shared" si="165"/>
        <v/>
      </c>
      <c r="K5304" s="2">
        <v>2009</v>
      </c>
      <c r="L5304" s="2" t="s">
        <v>36</v>
      </c>
    </row>
    <row r="5305" spans="1:12" x14ac:dyDescent="0.2">
      <c r="A5305" s="1" t="s">
        <v>66</v>
      </c>
      <c r="B5305" s="2" t="s">
        <v>3825</v>
      </c>
      <c r="C5305" s="2" t="s">
        <v>24</v>
      </c>
      <c r="D5305" s="4">
        <v>13500000</v>
      </c>
      <c r="E5305" s="2" t="s">
        <v>3438</v>
      </c>
      <c r="F5305" s="2">
        <v>76.5</v>
      </c>
      <c r="G5305" s="2">
        <v>23.5</v>
      </c>
      <c r="H5305" s="2" t="s">
        <v>19</v>
      </c>
      <c r="I5305" s="2">
        <f t="shared" si="164"/>
        <v>1</v>
      </c>
      <c r="J5305" s="2" t="str">
        <f t="shared" si="165"/>
        <v/>
      </c>
      <c r="K5305" s="2">
        <v>1998</v>
      </c>
      <c r="L5305" s="2" t="s">
        <v>49</v>
      </c>
    </row>
    <row r="5306" spans="1:12" x14ac:dyDescent="0.2">
      <c r="A5306" s="1" t="s">
        <v>621</v>
      </c>
      <c r="B5306" s="2" t="s">
        <v>5002</v>
      </c>
      <c r="C5306" s="2" t="s">
        <v>15</v>
      </c>
      <c r="D5306" s="2" t="s">
        <v>5421</v>
      </c>
      <c r="E5306" s="2" t="s">
        <v>4991</v>
      </c>
      <c r="F5306" s="2">
        <v>76.5</v>
      </c>
      <c r="G5306" s="2">
        <v>23.5</v>
      </c>
      <c r="H5306" s="2" t="s">
        <v>19</v>
      </c>
      <c r="I5306" s="2">
        <f t="shared" si="164"/>
        <v>1</v>
      </c>
      <c r="J5306" s="2" t="str">
        <f t="shared" si="165"/>
        <v/>
      </c>
      <c r="K5306" s="2">
        <v>2007</v>
      </c>
      <c r="L5306" s="2" t="s">
        <v>36</v>
      </c>
    </row>
    <row r="5307" spans="1:12" x14ac:dyDescent="0.2">
      <c r="A5307" s="1" t="s">
        <v>69</v>
      </c>
      <c r="B5307" s="2" t="s">
        <v>1290</v>
      </c>
      <c r="C5307" s="2" t="s">
        <v>42</v>
      </c>
      <c r="D5307" s="2" t="s">
        <v>1291</v>
      </c>
      <c r="E5307" s="2" t="s">
        <v>395</v>
      </c>
      <c r="F5307" s="2">
        <v>76.5</v>
      </c>
      <c r="G5307" s="2">
        <v>23.5</v>
      </c>
      <c r="H5307" s="2" t="s">
        <v>19</v>
      </c>
      <c r="I5307" s="2">
        <f t="shared" si="164"/>
        <v>1</v>
      </c>
      <c r="J5307" s="2" t="str">
        <f t="shared" si="165"/>
        <v/>
      </c>
      <c r="K5307" s="2">
        <v>2000</v>
      </c>
      <c r="L5307" s="2" t="s">
        <v>21</v>
      </c>
    </row>
    <row r="5308" spans="1:12" x14ac:dyDescent="0.2">
      <c r="A5308" s="1" t="s">
        <v>180</v>
      </c>
      <c r="B5308" s="2" t="s">
        <v>1676</v>
      </c>
      <c r="C5308" s="2" t="s">
        <v>42</v>
      </c>
      <c r="D5308" s="2" t="s">
        <v>3405</v>
      </c>
      <c r="E5308" s="2" t="s">
        <v>3376</v>
      </c>
      <c r="F5308" s="2">
        <v>76.5</v>
      </c>
      <c r="G5308" s="2">
        <v>23.5</v>
      </c>
      <c r="H5308" s="2" t="s">
        <v>19</v>
      </c>
      <c r="I5308" s="2">
        <f t="shared" si="164"/>
        <v>1</v>
      </c>
      <c r="J5308" s="2" t="str">
        <f t="shared" si="165"/>
        <v/>
      </c>
      <c r="K5308" s="2">
        <v>1998</v>
      </c>
      <c r="L5308" s="2" t="s">
        <v>21</v>
      </c>
    </row>
    <row r="5309" spans="1:12" x14ac:dyDescent="0.2">
      <c r="A5309" s="1" t="s">
        <v>180</v>
      </c>
      <c r="B5309" s="2" t="s">
        <v>2260</v>
      </c>
      <c r="C5309" s="2" t="s">
        <v>15</v>
      </c>
      <c r="D5309" s="2" t="s">
        <v>2995</v>
      </c>
      <c r="E5309" s="2" t="s">
        <v>2175</v>
      </c>
      <c r="F5309" s="2">
        <v>76.510000000000005</v>
      </c>
      <c r="G5309" s="2">
        <v>23.49</v>
      </c>
      <c r="H5309" s="2" t="s">
        <v>19</v>
      </c>
      <c r="I5309" s="2">
        <f t="shared" si="164"/>
        <v>1</v>
      </c>
      <c r="J5309" s="2" t="str">
        <f t="shared" si="165"/>
        <v/>
      </c>
      <c r="K5309" s="2">
        <v>2011</v>
      </c>
      <c r="L5309" s="2" t="s">
        <v>36</v>
      </c>
    </row>
    <row r="5310" spans="1:12" x14ac:dyDescent="0.2">
      <c r="A5310" s="1" t="s">
        <v>223</v>
      </c>
      <c r="B5310" s="2" t="s">
        <v>229</v>
      </c>
      <c r="C5310" s="2" t="s">
        <v>15</v>
      </c>
      <c r="D5310" s="2" t="s">
        <v>516</v>
      </c>
      <c r="E5310" s="2" t="s">
        <v>2175</v>
      </c>
      <c r="F5310" s="2">
        <v>76.540000000000006</v>
      </c>
      <c r="G5310" s="2">
        <v>23.46</v>
      </c>
      <c r="H5310" s="2" t="s">
        <v>19</v>
      </c>
      <c r="I5310" s="2">
        <f t="shared" si="164"/>
        <v>1</v>
      </c>
      <c r="J5310" s="2" t="str">
        <f t="shared" si="165"/>
        <v/>
      </c>
      <c r="K5310" s="2">
        <v>2018</v>
      </c>
      <c r="L5310" s="2" t="s">
        <v>21</v>
      </c>
    </row>
    <row r="5311" spans="1:12" x14ac:dyDescent="0.2">
      <c r="A5311" s="1" t="s">
        <v>13</v>
      </c>
      <c r="B5311" s="2" t="s">
        <v>1473</v>
      </c>
      <c r="C5311" s="2" t="s">
        <v>15</v>
      </c>
      <c r="D5311" s="2" t="s">
        <v>2441</v>
      </c>
      <c r="E5311" s="2" t="s">
        <v>2175</v>
      </c>
      <c r="F5311" s="2">
        <v>76.56</v>
      </c>
      <c r="G5311" s="2">
        <v>23.44</v>
      </c>
      <c r="H5311" s="2" t="s">
        <v>19</v>
      </c>
      <c r="I5311" s="2">
        <f t="shared" si="164"/>
        <v>1</v>
      </c>
      <c r="J5311" s="2" t="str">
        <f t="shared" si="165"/>
        <v/>
      </c>
      <c r="K5311" s="2">
        <v>2019</v>
      </c>
      <c r="L5311" s="2" t="s">
        <v>36</v>
      </c>
    </row>
    <row r="5312" spans="1:12" x14ac:dyDescent="0.2">
      <c r="A5312" s="1" t="s">
        <v>363</v>
      </c>
      <c r="B5312" s="2" t="s">
        <v>433</v>
      </c>
      <c r="C5312" s="2" t="s">
        <v>15</v>
      </c>
      <c r="D5312" s="2" t="s">
        <v>2507</v>
      </c>
      <c r="E5312" s="2" t="s">
        <v>2175</v>
      </c>
      <c r="F5312" s="2">
        <v>76.56</v>
      </c>
      <c r="G5312" s="2">
        <v>23.44</v>
      </c>
      <c r="H5312" s="2" t="s">
        <v>19</v>
      </c>
      <c r="I5312" s="2">
        <f t="shared" si="164"/>
        <v>1</v>
      </c>
      <c r="J5312" s="2" t="str">
        <f t="shared" si="165"/>
        <v/>
      </c>
      <c r="K5312" s="2">
        <v>2018</v>
      </c>
      <c r="L5312" s="2" t="s">
        <v>21</v>
      </c>
    </row>
    <row r="5313" spans="1:12" x14ac:dyDescent="0.2">
      <c r="A5313" s="1" t="s">
        <v>91</v>
      </c>
      <c r="B5313" s="2" t="s">
        <v>3753</v>
      </c>
      <c r="C5313" s="2" t="s">
        <v>15</v>
      </c>
      <c r="D5313" s="2" t="s">
        <v>3984</v>
      </c>
      <c r="E5313" s="2" t="s">
        <v>3438</v>
      </c>
      <c r="F5313" s="2">
        <v>76.56</v>
      </c>
      <c r="G5313" s="2">
        <v>23.44</v>
      </c>
      <c r="H5313" s="2" t="s">
        <v>19</v>
      </c>
      <c r="I5313" s="2">
        <f t="shared" si="164"/>
        <v>1</v>
      </c>
      <c r="J5313" s="2" t="str">
        <f t="shared" si="165"/>
        <v/>
      </c>
      <c r="K5313" s="2">
        <v>2016</v>
      </c>
      <c r="L5313" s="2" t="s">
        <v>21</v>
      </c>
    </row>
    <row r="5314" spans="1:12" x14ac:dyDescent="0.2">
      <c r="A5314" s="1" t="s">
        <v>220</v>
      </c>
      <c r="B5314" s="2" t="s">
        <v>1250</v>
      </c>
      <c r="C5314" s="2" t="s">
        <v>15</v>
      </c>
      <c r="D5314" s="2" t="s">
        <v>2988</v>
      </c>
      <c r="E5314" s="2" t="s">
        <v>2175</v>
      </c>
      <c r="F5314" s="2">
        <v>76.56</v>
      </c>
      <c r="G5314" s="2">
        <v>23.44</v>
      </c>
      <c r="H5314" s="2" t="s">
        <v>19</v>
      </c>
      <c r="I5314" s="2">
        <f t="shared" ref="I5314:I5377" si="166" xml:space="preserve"> IF(H5314="Pass", 1, "")</f>
        <v>1</v>
      </c>
      <c r="J5314" s="2" t="str">
        <f t="shared" ref="J5314:J5377" si="167" xml:space="preserve"> IF(H5314="Fail", 1, "")</f>
        <v/>
      </c>
      <c r="K5314" s="2">
        <v>2011</v>
      </c>
      <c r="L5314" s="2" t="s">
        <v>36</v>
      </c>
    </row>
    <row r="5315" spans="1:12" x14ac:dyDescent="0.2">
      <c r="A5315" s="1" t="s">
        <v>242</v>
      </c>
      <c r="B5315" s="2" t="s">
        <v>1461</v>
      </c>
      <c r="C5315" s="2" t="s">
        <v>15</v>
      </c>
      <c r="D5315" s="2" t="s">
        <v>4073</v>
      </c>
      <c r="E5315" s="2" t="s">
        <v>3438</v>
      </c>
      <c r="F5315" s="2">
        <v>76.599999999999994</v>
      </c>
      <c r="G5315" s="2">
        <v>23.4</v>
      </c>
      <c r="H5315" s="2" t="s">
        <v>19</v>
      </c>
      <c r="I5315" s="2">
        <f t="shared" si="166"/>
        <v>1</v>
      </c>
      <c r="J5315" s="2" t="str">
        <f t="shared" si="167"/>
        <v/>
      </c>
      <c r="K5315" s="2">
        <v>2014</v>
      </c>
      <c r="L5315" s="2" t="s">
        <v>21</v>
      </c>
    </row>
    <row r="5316" spans="1:12" x14ac:dyDescent="0.2">
      <c r="A5316" s="1" t="s">
        <v>205</v>
      </c>
      <c r="B5316" s="2" t="s">
        <v>658</v>
      </c>
      <c r="C5316" s="2" t="s">
        <v>15</v>
      </c>
      <c r="D5316" s="2" t="s">
        <v>1054</v>
      </c>
      <c r="E5316" s="2" t="s">
        <v>395</v>
      </c>
      <c r="F5316" s="2">
        <v>76.599999999999994</v>
      </c>
      <c r="G5316" s="2">
        <v>23.4</v>
      </c>
      <c r="H5316" s="2" t="s">
        <v>19</v>
      </c>
      <c r="I5316" s="2">
        <f t="shared" si="166"/>
        <v>1</v>
      </c>
      <c r="J5316" s="2" t="str">
        <f t="shared" si="167"/>
        <v/>
      </c>
      <c r="K5316" s="2">
        <v>2004</v>
      </c>
      <c r="L5316" s="2" t="s">
        <v>21</v>
      </c>
    </row>
    <row r="5317" spans="1:12" x14ac:dyDescent="0.2">
      <c r="A5317" s="1" t="s">
        <v>374</v>
      </c>
      <c r="B5317" s="2" t="s">
        <v>3605</v>
      </c>
      <c r="C5317" s="2" t="s">
        <v>15</v>
      </c>
      <c r="D5317" s="2" t="s">
        <v>4404</v>
      </c>
      <c r="E5317" s="2" t="s">
        <v>3438</v>
      </c>
      <c r="F5317" s="2">
        <v>76.7</v>
      </c>
      <c r="G5317" s="2">
        <v>23.4</v>
      </c>
      <c r="H5317" s="2" t="s">
        <v>19</v>
      </c>
      <c r="I5317" s="2">
        <f t="shared" si="166"/>
        <v>1</v>
      </c>
      <c r="J5317" s="2" t="str">
        <f t="shared" si="167"/>
        <v/>
      </c>
      <c r="K5317" s="2">
        <v>2008</v>
      </c>
      <c r="L5317" s="2" t="s">
        <v>21</v>
      </c>
    </row>
    <row r="5318" spans="1:12" x14ac:dyDescent="0.2">
      <c r="A5318" s="1" t="s">
        <v>150</v>
      </c>
      <c r="B5318" s="2" t="s">
        <v>1901</v>
      </c>
      <c r="C5318" s="2" t="s">
        <v>42</v>
      </c>
      <c r="D5318" s="2" t="s">
        <v>1902</v>
      </c>
      <c r="E5318" s="2" t="s">
        <v>1811</v>
      </c>
      <c r="F5318" s="2">
        <v>76.599999999999994</v>
      </c>
      <c r="G5318" s="2">
        <v>23.4</v>
      </c>
      <c r="H5318" s="2" t="s">
        <v>19</v>
      </c>
      <c r="I5318" s="2">
        <f t="shared" si="166"/>
        <v>1</v>
      </c>
      <c r="J5318" s="2" t="str">
        <f t="shared" si="167"/>
        <v/>
      </c>
      <c r="K5318" s="2">
        <v>2002</v>
      </c>
      <c r="L5318" s="2" t="s">
        <v>21</v>
      </c>
    </row>
    <row r="5319" spans="1:12" x14ac:dyDescent="0.2">
      <c r="A5319" s="1" t="s">
        <v>217</v>
      </c>
      <c r="B5319" s="2" t="s">
        <v>791</v>
      </c>
      <c r="C5319" s="2" t="s">
        <v>15</v>
      </c>
      <c r="D5319" s="2" t="s">
        <v>792</v>
      </c>
      <c r="E5319" s="2" t="s">
        <v>395</v>
      </c>
      <c r="F5319" s="2">
        <v>76.599999999999994</v>
      </c>
      <c r="G5319" s="2">
        <v>23.4</v>
      </c>
      <c r="H5319" s="2" t="s">
        <v>19</v>
      </c>
      <c r="I5319" s="2">
        <f t="shared" si="166"/>
        <v>1</v>
      </c>
      <c r="J5319" s="2" t="str">
        <f t="shared" si="167"/>
        <v/>
      </c>
      <c r="K5319" s="2">
        <v>2010</v>
      </c>
      <c r="L5319" s="2" t="s">
        <v>21</v>
      </c>
    </row>
    <row r="5320" spans="1:12" x14ac:dyDescent="0.2">
      <c r="A5320" s="1" t="s">
        <v>217</v>
      </c>
      <c r="B5320" s="2" t="s">
        <v>1799</v>
      </c>
      <c r="C5320" s="2" t="s">
        <v>15</v>
      </c>
      <c r="D5320" s="2" t="s">
        <v>1800</v>
      </c>
      <c r="E5320" s="2" t="s">
        <v>1692</v>
      </c>
      <c r="F5320" s="2">
        <v>76.599999999999994</v>
      </c>
      <c r="G5320" s="2">
        <v>23.4</v>
      </c>
      <c r="H5320" s="2" t="s">
        <v>19</v>
      </c>
      <c r="I5320" s="2">
        <f t="shared" si="166"/>
        <v>1</v>
      </c>
      <c r="J5320" s="2" t="str">
        <f t="shared" si="167"/>
        <v/>
      </c>
      <c r="K5320" s="2">
        <v>1998</v>
      </c>
      <c r="L5320" s="2" t="s">
        <v>49</v>
      </c>
    </row>
    <row r="5321" spans="1:12" x14ac:dyDescent="0.2">
      <c r="A5321" s="1" t="s">
        <v>32</v>
      </c>
      <c r="B5321" s="2" t="s">
        <v>3626</v>
      </c>
      <c r="C5321" s="2" t="s">
        <v>15</v>
      </c>
      <c r="D5321" s="2" t="s">
        <v>4042</v>
      </c>
      <c r="E5321" s="2" t="s">
        <v>3438</v>
      </c>
      <c r="F5321" s="2">
        <v>76.599999999999994</v>
      </c>
      <c r="G5321" s="2">
        <v>23.4</v>
      </c>
      <c r="H5321" s="2" t="s">
        <v>19</v>
      </c>
      <c r="I5321" s="2">
        <f t="shared" si="166"/>
        <v>1</v>
      </c>
      <c r="J5321" s="2" t="str">
        <f t="shared" si="167"/>
        <v/>
      </c>
      <c r="K5321" s="2">
        <v>2015</v>
      </c>
      <c r="L5321" s="2" t="s">
        <v>36</v>
      </c>
    </row>
    <row r="5322" spans="1:12" x14ac:dyDescent="0.2">
      <c r="A5322" s="1" t="s">
        <v>66</v>
      </c>
      <c r="B5322" s="2" t="s">
        <v>1734</v>
      </c>
      <c r="C5322" s="2" t="s">
        <v>15</v>
      </c>
      <c r="D5322" s="2" t="s">
        <v>2872</v>
      </c>
      <c r="E5322" s="2" t="s">
        <v>2175</v>
      </c>
      <c r="F5322" s="2">
        <v>76.63</v>
      </c>
      <c r="G5322" s="2">
        <v>23.37</v>
      </c>
      <c r="H5322" s="2" t="s">
        <v>19</v>
      </c>
      <c r="I5322" s="2">
        <f t="shared" si="166"/>
        <v>1</v>
      </c>
      <c r="J5322" s="2" t="str">
        <f t="shared" si="167"/>
        <v/>
      </c>
      <c r="K5322" s="2">
        <v>2016</v>
      </c>
      <c r="L5322" s="2" t="s">
        <v>21</v>
      </c>
    </row>
    <row r="5323" spans="1:12" x14ac:dyDescent="0.2">
      <c r="A5323" s="1" t="s">
        <v>66</v>
      </c>
      <c r="B5323" s="2" t="s">
        <v>174</v>
      </c>
      <c r="C5323" s="2" t="s">
        <v>15</v>
      </c>
      <c r="D5323" s="2" t="s">
        <v>175</v>
      </c>
      <c r="E5323" s="2" t="s">
        <v>144</v>
      </c>
      <c r="F5323" s="2">
        <v>76.650000000000006</v>
      </c>
      <c r="G5323" s="2">
        <v>23.35</v>
      </c>
      <c r="H5323" s="2" t="s">
        <v>19</v>
      </c>
      <c r="I5323" s="2">
        <f t="shared" si="166"/>
        <v>1</v>
      </c>
      <c r="J5323" s="2" t="str">
        <f t="shared" si="167"/>
        <v/>
      </c>
      <c r="K5323" s="2">
        <v>2018</v>
      </c>
      <c r="L5323" s="2" t="s">
        <v>21</v>
      </c>
    </row>
    <row r="5324" spans="1:12" x14ac:dyDescent="0.2">
      <c r="A5324" s="1" t="s">
        <v>52</v>
      </c>
      <c r="B5324" s="2" t="s">
        <v>52</v>
      </c>
      <c r="C5324" s="2" t="s">
        <v>15</v>
      </c>
      <c r="D5324" s="2" t="s">
        <v>2536</v>
      </c>
      <c r="E5324" s="2" t="s">
        <v>2175</v>
      </c>
      <c r="F5324" s="2">
        <v>76.680000000000007</v>
      </c>
      <c r="G5324" s="2">
        <v>23.32</v>
      </c>
      <c r="H5324" s="2" t="s">
        <v>19</v>
      </c>
      <c r="I5324" s="2">
        <f t="shared" si="166"/>
        <v>1</v>
      </c>
      <c r="J5324" s="2" t="str">
        <f t="shared" si="167"/>
        <v/>
      </c>
      <c r="K5324" s="2">
        <v>2018</v>
      </c>
      <c r="L5324" s="2" t="s">
        <v>21</v>
      </c>
    </row>
    <row r="5325" spans="1:12" x14ac:dyDescent="0.2">
      <c r="A5325" s="1" t="s">
        <v>13</v>
      </c>
      <c r="B5325" s="2" t="s">
        <v>3892</v>
      </c>
      <c r="C5325" s="2" t="s">
        <v>24</v>
      </c>
      <c r="D5325" s="4">
        <v>20000000</v>
      </c>
      <c r="E5325" s="2" t="s">
        <v>3438</v>
      </c>
      <c r="F5325" s="2">
        <v>76.7</v>
      </c>
      <c r="G5325" s="2">
        <v>23.3</v>
      </c>
      <c r="H5325" s="2" t="s">
        <v>19</v>
      </c>
      <c r="I5325" s="2">
        <f t="shared" si="166"/>
        <v>1</v>
      </c>
      <c r="J5325" s="2" t="str">
        <f t="shared" si="167"/>
        <v/>
      </c>
      <c r="K5325" s="2">
        <v>2002</v>
      </c>
      <c r="L5325" s="2" t="s">
        <v>21</v>
      </c>
    </row>
    <row r="5326" spans="1:12" x14ac:dyDescent="0.2">
      <c r="A5326" s="1" t="s">
        <v>66</v>
      </c>
      <c r="B5326" s="2" t="s">
        <v>1088</v>
      </c>
      <c r="C5326" s="2" t="s">
        <v>15</v>
      </c>
      <c r="D5326" s="2" t="s">
        <v>4879</v>
      </c>
      <c r="E5326" s="2" t="s">
        <v>4810</v>
      </c>
      <c r="F5326" s="2">
        <v>76.7</v>
      </c>
      <c r="G5326" s="2">
        <v>23.3</v>
      </c>
      <c r="H5326" s="2" t="s">
        <v>19</v>
      </c>
      <c r="I5326" s="2">
        <f t="shared" si="166"/>
        <v>1</v>
      </c>
      <c r="J5326" s="2" t="str">
        <f t="shared" si="167"/>
        <v/>
      </c>
      <c r="K5326" s="2">
        <v>2002</v>
      </c>
      <c r="L5326" s="2" t="s">
        <v>21</v>
      </c>
    </row>
    <row r="5327" spans="1:12" x14ac:dyDescent="0.2">
      <c r="A5327" s="1" t="s">
        <v>374</v>
      </c>
      <c r="B5327" s="2" t="s">
        <v>4536</v>
      </c>
      <c r="C5327" s="2" t="s">
        <v>24</v>
      </c>
      <c r="D5327" s="4">
        <v>21500000</v>
      </c>
      <c r="E5327" s="2" t="s">
        <v>3438</v>
      </c>
      <c r="F5327" s="2">
        <v>76.7</v>
      </c>
      <c r="G5327" s="2">
        <v>23.3</v>
      </c>
      <c r="H5327" s="2" t="s">
        <v>19</v>
      </c>
      <c r="I5327" s="2">
        <f t="shared" si="166"/>
        <v>1</v>
      </c>
      <c r="J5327" s="2" t="str">
        <f t="shared" si="167"/>
        <v/>
      </c>
      <c r="K5327" s="2">
        <v>2005</v>
      </c>
      <c r="L5327" s="2" t="s">
        <v>77</v>
      </c>
    </row>
    <row r="5328" spans="1:12" x14ac:dyDescent="0.2">
      <c r="A5328" s="1" t="s">
        <v>22</v>
      </c>
      <c r="B5328" s="2" t="s">
        <v>3544</v>
      </c>
      <c r="C5328" s="2" t="s">
        <v>15</v>
      </c>
      <c r="D5328" s="2" t="s">
        <v>4462</v>
      </c>
      <c r="E5328" s="2" t="s">
        <v>3438</v>
      </c>
      <c r="F5328" s="2">
        <v>76.7</v>
      </c>
      <c r="G5328" s="2">
        <v>23.3</v>
      </c>
      <c r="H5328" s="2" t="s">
        <v>19</v>
      </c>
      <c r="I5328" s="2">
        <f t="shared" si="166"/>
        <v>1</v>
      </c>
      <c r="J5328" s="2" t="str">
        <f t="shared" si="167"/>
        <v/>
      </c>
      <c r="K5328" s="2">
        <v>2007</v>
      </c>
      <c r="L5328" s="2" t="s">
        <v>36</v>
      </c>
    </row>
    <row r="5329" spans="1:12" x14ac:dyDescent="0.2">
      <c r="A5329" s="1" t="s">
        <v>79</v>
      </c>
      <c r="B5329" s="2" t="s">
        <v>843</v>
      </c>
      <c r="C5329" s="2" t="s">
        <v>24</v>
      </c>
      <c r="D5329" s="4">
        <v>25000000</v>
      </c>
      <c r="E5329" s="2" t="s">
        <v>1692</v>
      </c>
      <c r="F5329" s="2">
        <v>76.7</v>
      </c>
      <c r="G5329" s="2">
        <v>23.3</v>
      </c>
      <c r="H5329" s="2" t="s">
        <v>19</v>
      </c>
      <c r="I5329" s="2">
        <f t="shared" si="166"/>
        <v>1</v>
      </c>
      <c r="J5329" s="2" t="str">
        <f t="shared" si="167"/>
        <v/>
      </c>
      <c r="K5329" s="2">
        <v>2004</v>
      </c>
      <c r="L5329" s="2" t="s">
        <v>49</v>
      </c>
    </row>
    <row r="5330" spans="1:12" x14ac:dyDescent="0.2">
      <c r="A5330" s="1" t="s">
        <v>100</v>
      </c>
      <c r="B5330" s="2" t="s">
        <v>332</v>
      </c>
      <c r="C5330" s="2" t="s">
        <v>15</v>
      </c>
      <c r="D5330" s="2" t="s">
        <v>5392</v>
      </c>
      <c r="E5330" s="2" t="s">
        <v>4991</v>
      </c>
      <c r="F5330" s="2">
        <v>76.7</v>
      </c>
      <c r="G5330" s="2">
        <v>23.3</v>
      </c>
      <c r="H5330" s="2" t="s">
        <v>19</v>
      </c>
      <c r="I5330" s="2">
        <f t="shared" si="166"/>
        <v>1</v>
      </c>
      <c r="J5330" s="2" t="str">
        <f t="shared" si="167"/>
        <v/>
      </c>
      <c r="K5330" s="2">
        <v>2008</v>
      </c>
      <c r="L5330" s="2" t="s">
        <v>21</v>
      </c>
    </row>
    <row r="5331" spans="1:12" x14ac:dyDescent="0.2">
      <c r="A5331" s="1" t="s">
        <v>52</v>
      </c>
      <c r="B5331" s="2" t="s">
        <v>2127</v>
      </c>
      <c r="C5331" s="2" t="s">
        <v>15</v>
      </c>
      <c r="D5331" s="2" t="s">
        <v>2128</v>
      </c>
      <c r="E5331" s="2" t="s">
        <v>2120</v>
      </c>
      <c r="F5331" s="2">
        <v>76.760000000000005</v>
      </c>
      <c r="G5331" s="2">
        <v>23.24</v>
      </c>
      <c r="H5331" s="2" t="s">
        <v>19</v>
      </c>
      <c r="I5331" s="2">
        <f t="shared" si="166"/>
        <v>1</v>
      </c>
      <c r="J5331" s="2" t="str">
        <f t="shared" si="167"/>
        <v/>
      </c>
      <c r="K5331" s="2">
        <v>2013</v>
      </c>
      <c r="L5331" s="2" t="s">
        <v>36</v>
      </c>
    </row>
    <row r="5332" spans="1:12" x14ac:dyDescent="0.2">
      <c r="A5332" s="1" t="s">
        <v>13</v>
      </c>
      <c r="B5332" s="2" t="s">
        <v>3988</v>
      </c>
      <c r="C5332" s="2" t="s">
        <v>24</v>
      </c>
      <c r="D5332" s="4">
        <v>149000000</v>
      </c>
      <c r="E5332" s="2" t="s">
        <v>3438</v>
      </c>
      <c r="F5332" s="2">
        <v>76.78</v>
      </c>
      <c r="G5332" s="2">
        <v>23.22</v>
      </c>
      <c r="H5332" s="2" t="s">
        <v>19</v>
      </c>
      <c r="I5332" s="2">
        <f t="shared" si="166"/>
        <v>1</v>
      </c>
      <c r="J5332" s="2" t="str">
        <f t="shared" si="167"/>
        <v/>
      </c>
      <c r="K5332" s="2">
        <v>2016</v>
      </c>
      <c r="L5332" s="2" t="s">
        <v>21</v>
      </c>
    </row>
    <row r="5333" spans="1:12" x14ac:dyDescent="0.2">
      <c r="A5333" s="1" t="s">
        <v>242</v>
      </c>
      <c r="B5333" s="2" t="s">
        <v>714</v>
      </c>
      <c r="C5333" s="2" t="s">
        <v>15</v>
      </c>
      <c r="D5333" s="2" t="s">
        <v>2170</v>
      </c>
      <c r="E5333" s="2" t="s">
        <v>2120</v>
      </c>
      <c r="F5333" s="2">
        <v>76.790000000000006</v>
      </c>
      <c r="G5333" s="2">
        <v>23.21</v>
      </c>
      <c r="H5333" s="2" t="s">
        <v>19</v>
      </c>
      <c r="I5333" s="2">
        <f t="shared" si="166"/>
        <v>1</v>
      </c>
      <c r="J5333" s="2" t="str">
        <f t="shared" si="167"/>
        <v/>
      </c>
      <c r="K5333" s="2">
        <v>2009</v>
      </c>
      <c r="L5333" s="2" t="s">
        <v>36</v>
      </c>
    </row>
    <row r="5334" spans="1:12" x14ac:dyDescent="0.2">
      <c r="A5334" s="1" t="s">
        <v>420</v>
      </c>
      <c r="B5334" s="2" t="s">
        <v>3907</v>
      </c>
      <c r="C5334" s="2" t="s">
        <v>24</v>
      </c>
      <c r="D5334" s="4">
        <v>7600000</v>
      </c>
      <c r="E5334" s="2" t="s">
        <v>3438</v>
      </c>
      <c r="F5334" s="2">
        <v>76.8</v>
      </c>
      <c r="G5334" s="2">
        <v>23.2</v>
      </c>
      <c r="H5334" s="2" t="s">
        <v>19</v>
      </c>
      <c r="I5334" s="2">
        <f t="shared" si="166"/>
        <v>1</v>
      </c>
      <c r="J5334" s="2" t="str">
        <f t="shared" si="167"/>
        <v/>
      </c>
      <c r="K5334" s="2">
        <v>1998</v>
      </c>
      <c r="L5334" s="2" t="s">
        <v>49</v>
      </c>
    </row>
    <row r="5335" spans="1:12" x14ac:dyDescent="0.2">
      <c r="A5335" s="1" t="s">
        <v>40</v>
      </c>
      <c r="B5335" s="2" t="s">
        <v>1040</v>
      </c>
      <c r="C5335" s="2" t="s">
        <v>15</v>
      </c>
      <c r="D5335" s="2" t="s">
        <v>1041</v>
      </c>
      <c r="E5335" s="2" t="s">
        <v>395</v>
      </c>
      <c r="F5335" s="2">
        <v>76.8</v>
      </c>
      <c r="G5335" s="2">
        <v>23.2</v>
      </c>
      <c r="H5335" s="2" t="s">
        <v>19</v>
      </c>
      <c r="I5335" s="2">
        <f t="shared" si="166"/>
        <v>1</v>
      </c>
      <c r="J5335" s="2" t="str">
        <f t="shared" si="167"/>
        <v/>
      </c>
      <c r="K5335" s="2">
        <v>2005</v>
      </c>
      <c r="L5335" s="2" t="s">
        <v>77</v>
      </c>
    </row>
    <row r="5336" spans="1:12" x14ac:dyDescent="0.2">
      <c r="A5336" s="1" t="s">
        <v>13</v>
      </c>
      <c r="B5336" s="2" t="s">
        <v>3785</v>
      </c>
      <c r="C5336" s="2" t="s">
        <v>24</v>
      </c>
      <c r="D5336" s="4">
        <v>18000000</v>
      </c>
      <c r="E5336" s="2" t="s">
        <v>3438</v>
      </c>
      <c r="F5336" s="2">
        <v>76.8</v>
      </c>
      <c r="G5336" s="2">
        <v>23.2</v>
      </c>
      <c r="H5336" s="2" t="s">
        <v>19</v>
      </c>
      <c r="I5336" s="2">
        <f t="shared" si="166"/>
        <v>1</v>
      </c>
      <c r="J5336" s="2" t="str">
        <f t="shared" si="167"/>
        <v/>
      </c>
      <c r="K5336" s="2">
        <v>2012</v>
      </c>
      <c r="L5336" s="2" t="s">
        <v>21</v>
      </c>
    </row>
    <row r="5337" spans="1:12" x14ac:dyDescent="0.2">
      <c r="A5337" s="1" t="s">
        <v>293</v>
      </c>
      <c r="B5337" s="2" t="s">
        <v>4086</v>
      </c>
      <c r="C5337" s="2" t="s">
        <v>24</v>
      </c>
      <c r="D5337" s="4">
        <v>80000000</v>
      </c>
      <c r="E5337" s="2" t="s">
        <v>3438</v>
      </c>
      <c r="F5337" s="2">
        <v>76.8</v>
      </c>
      <c r="G5337" s="2">
        <v>23.2</v>
      </c>
      <c r="H5337" s="2" t="s">
        <v>19</v>
      </c>
      <c r="I5337" s="2">
        <f t="shared" si="166"/>
        <v>1</v>
      </c>
      <c r="J5337" s="2" t="str">
        <f t="shared" si="167"/>
        <v/>
      </c>
      <c r="K5337" s="2">
        <v>2000</v>
      </c>
      <c r="L5337" s="2" t="s">
        <v>21</v>
      </c>
    </row>
    <row r="5338" spans="1:12" x14ac:dyDescent="0.2">
      <c r="A5338" s="1" t="s">
        <v>91</v>
      </c>
      <c r="B5338" s="2" t="s">
        <v>3449</v>
      </c>
      <c r="C5338" s="2" t="s">
        <v>24</v>
      </c>
      <c r="D5338" s="4">
        <v>17000000</v>
      </c>
      <c r="E5338" s="2" t="s">
        <v>3438</v>
      </c>
      <c r="F5338" s="2">
        <v>76.8</v>
      </c>
      <c r="G5338" s="2">
        <v>23.2</v>
      </c>
      <c r="H5338" s="2" t="s">
        <v>19</v>
      </c>
      <c r="I5338" s="2">
        <f t="shared" si="166"/>
        <v>1</v>
      </c>
      <c r="J5338" s="2" t="str">
        <f t="shared" si="167"/>
        <v/>
      </c>
      <c r="K5338" s="2">
        <v>1998</v>
      </c>
      <c r="L5338" s="2" t="s">
        <v>49</v>
      </c>
    </row>
    <row r="5339" spans="1:12" x14ac:dyDescent="0.2">
      <c r="A5339" s="1" t="s">
        <v>52</v>
      </c>
      <c r="B5339" s="2" t="s">
        <v>2025</v>
      </c>
      <c r="C5339" s="2" t="s">
        <v>15</v>
      </c>
      <c r="D5339" s="2" t="s">
        <v>3139</v>
      </c>
      <c r="E5339" s="2" t="s">
        <v>2175</v>
      </c>
      <c r="F5339" s="2">
        <v>76.8</v>
      </c>
      <c r="G5339" s="2">
        <v>23.2</v>
      </c>
      <c r="H5339" s="2" t="s">
        <v>19</v>
      </c>
      <c r="I5339" s="2">
        <f t="shared" si="166"/>
        <v>1</v>
      </c>
      <c r="J5339" s="2" t="str">
        <f t="shared" si="167"/>
        <v/>
      </c>
      <c r="K5339" s="2">
        <v>2001</v>
      </c>
      <c r="L5339" s="2" t="s">
        <v>36</v>
      </c>
    </row>
    <row r="5340" spans="1:12" x14ac:dyDescent="0.2">
      <c r="A5340" s="1" t="s">
        <v>52</v>
      </c>
      <c r="B5340" s="2" t="s">
        <v>4720</v>
      </c>
      <c r="C5340" s="2" t="s">
        <v>24</v>
      </c>
      <c r="D5340" s="4">
        <v>16000000</v>
      </c>
      <c r="E5340" s="2" t="s">
        <v>3438</v>
      </c>
      <c r="F5340" s="2">
        <v>76.8</v>
      </c>
      <c r="G5340" s="2">
        <v>23.2</v>
      </c>
      <c r="H5340" s="2" t="s">
        <v>19</v>
      </c>
      <c r="I5340" s="2">
        <f t="shared" si="166"/>
        <v>1</v>
      </c>
      <c r="J5340" s="2" t="str">
        <f t="shared" si="167"/>
        <v/>
      </c>
      <c r="K5340" s="2">
        <v>2000</v>
      </c>
      <c r="L5340" s="2" t="s">
        <v>21</v>
      </c>
    </row>
    <row r="5341" spans="1:12" x14ac:dyDescent="0.2">
      <c r="A5341" s="1" t="s">
        <v>122</v>
      </c>
      <c r="B5341" s="2" t="s">
        <v>5341</v>
      </c>
      <c r="C5341" s="2" t="s">
        <v>15</v>
      </c>
      <c r="D5341" s="2" t="s">
        <v>5342</v>
      </c>
      <c r="E5341" s="2" t="s">
        <v>4991</v>
      </c>
      <c r="F5341" s="2">
        <v>76.81</v>
      </c>
      <c r="G5341" s="2">
        <v>23.19</v>
      </c>
      <c r="H5341" s="2" t="s">
        <v>19</v>
      </c>
      <c r="I5341" s="2">
        <f t="shared" si="166"/>
        <v>1</v>
      </c>
      <c r="J5341" s="2" t="str">
        <f t="shared" si="167"/>
        <v/>
      </c>
      <c r="K5341" s="2">
        <v>2011</v>
      </c>
      <c r="L5341" s="2" t="s">
        <v>36</v>
      </c>
    </row>
    <row r="5342" spans="1:12" x14ac:dyDescent="0.2">
      <c r="A5342" s="1" t="s">
        <v>108</v>
      </c>
      <c r="B5342" s="2" t="s">
        <v>5104</v>
      </c>
      <c r="C5342" s="2" t="s">
        <v>15</v>
      </c>
      <c r="D5342" s="2" t="s">
        <v>5105</v>
      </c>
      <c r="E5342" s="2" t="s">
        <v>4991</v>
      </c>
      <c r="F5342" s="2">
        <v>76.819999999999993</v>
      </c>
      <c r="G5342" s="2">
        <v>23.18</v>
      </c>
      <c r="H5342" s="2" t="s">
        <v>19</v>
      </c>
      <c r="I5342" s="2">
        <f t="shared" si="166"/>
        <v>1</v>
      </c>
      <c r="J5342" s="2" t="str">
        <f t="shared" si="167"/>
        <v/>
      </c>
      <c r="K5342" s="2">
        <v>2019</v>
      </c>
      <c r="L5342" s="2" t="s">
        <v>36</v>
      </c>
    </row>
    <row r="5343" spans="1:12" x14ac:dyDescent="0.2">
      <c r="A5343" s="1" t="s">
        <v>308</v>
      </c>
      <c r="B5343" s="2" t="s">
        <v>4139</v>
      </c>
      <c r="C5343" s="2" t="s">
        <v>24</v>
      </c>
      <c r="D5343" s="4">
        <v>7800000</v>
      </c>
      <c r="E5343" s="2" t="s">
        <v>3438</v>
      </c>
      <c r="F5343" s="2">
        <v>76.849999999999994</v>
      </c>
      <c r="G5343" s="2">
        <v>23.15</v>
      </c>
      <c r="H5343" s="2" t="s">
        <v>19</v>
      </c>
      <c r="I5343" s="2">
        <f t="shared" si="166"/>
        <v>1</v>
      </c>
      <c r="J5343" s="2" t="str">
        <f t="shared" si="167"/>
        <v/>
      </c>
      <c r="K5343" s="2">
        <v>2014</v>
      </c>
      <c r="L5343" s="2" t="s">
        <v>49</v>
      </c>
    </row>
    <row r="5344" spans="1:12" x14ac:dyDescent="0.2">
      <c r="A5344" s="1" t="s">
        <v>363</v>
      </c>
      <c r="B5344" s="2" t="s">
        <v>526</v>
      </c>
      <c r="C5344" s="2" t="s">
        <v>15</v>
      </c>
      <c r="D5344" s="2" t="s">
        <v>2621</v>
      </c>
      <c r="E5344" s="2" t="s">
        <v>2175</v>
      </c>
      <c r="F5344" s="2">
        <v>76.86</v>
      </c>
      <c r="G5344" s="2">
        <v>23.14</v>
      </c>
      <c r="H5344" s="2" t="s">
        <v>19</v>
      </c>
      <c r="I5344" s="2">
        <f t="shared" si="166"/>
        <v>1</v>
      </c>
      <c r="J5344" s="2" t="str">
        <f t="shared" si="167"/>
        <v/>
      </c>
      <c r="K5344" s="2">
        <v>2018</v>
      </c>
      <c r="L5344" s="2" t="s">
        <v>21</v>
      </c>
    </row>
    <row r="5345" spans="1:12" x14ac:dyDescent="0.2">
      <c r="A5345" s="1" t="s">
        <v>242</v>
      </c>
      <c r="B5345" s="2" t="s">
        <v>714</v>
      </c>
      <c r="C5345" s="2" t="s">
        <v>15</v>
      </c>
      <c r="D5345" s="2" t="s">
        <v>2657</v>
      </c>
      <c r="E5345" s="2" t="s">
        <v>2175</v>
      </c>
      <c r="F5345" s="2">
        <v>76.89</v>
      </c>
      <c r="G5345" s="2">
        <v>23.11</v>
      </c>
      <c r="H5345" s="2" t="s">
        <v>19</v>
      </c>
      <c r="I5345" s="2">
        <f t="shared" si="166"/>
        <v>1</v>
      </c>
      <c r="J5345" s="2" t="str">
        <f t="shared" si="167"/>
        <v/>
      </c>
      <c r="K5345" s="2">
        <v>2018</v>
      </c>
      <c r="L5345" s="2" t="s">
        <v>49</v>
      </c>
    </row>
    <row r="5346" spans="1:12" x14ac:dyDescent="0.2">
      <c r="A5346" s="1" t="s">
        <v>420</v>
      </c>
      <c r="B5346" s="2" t="s">
        <v>3907</v>
      </c>
      <c r="C5346" s="2" t="s">
        <v>24</v>
      </c>
      <c r="D5346" s="4">
        <v>2400000</v>
      </c>
      <c r="E5346" s="2" t="s">
        <v>3438</v>
      </c>
      <c r="F5346" s="2">
        <v>76.900000000000006</v>
      </c>
      <c r="G5346" s="2">
        <v>23.1</v>
      </c>
      <c r="H5346" s="2" t="s">
        <v>19</v>
      </c>
      <c r="I5346" s="2">
        <f t="shared" si="166"/>
        <v>1</v>
      </c>
      <c r="J5346" s="2" t="str">
        <f t="shared" si="167"/>
        <v/>
      </c>
      <c r="K5346" s="2">
        <v>1998</v>
      </c>
      <c r="L5346" s="2" t="s">
        <v>49</v>
      </c>
    </row>
    <row r="5347" spans="1:12" x14ac:dyDescent="0.2">
      <c r="A5347" s="1" t="s">
        <v>13</v>
      </c>
      <c r="B5347" s="2" t="s">
        <v>1112</v>
      </c>
      <c r="C5347" s="2" t="s">
        <v>15</v>
      </c>
      <c r="D5347" s="2" t="s">
        <v>1113</v>
      </c>
      <c r="E5347" s="2" t="s">
        <v>395</v>
      </c>
      <c r="F5347" s="2">
        <v>76.900000000000006</v>
      </c>
      <c r="G5347" s="2">
        <v>23.1</v>
      </c>
      <c r="H5347" s="2" t="s">
        <v>19</v>
      </c>
      <c r="I5347" s="2">
        <f t="shared" si="166"/>
        <v>1</v>
      </c>
      <c r="J5347" s="2" t="str">
        <f t="shared" si="167"/>
        <v/>
      </c>
      <c r="K5347" s="2">
        <v>2004</v>
      </c>
      <c r="L5347" s="2" t="s">
        <v>21</v>
      </c>
    </row>
    <row r="5348" spans="1:12" x14ac:dyDescent="0.2">
      <c r="A5348" s="1" t="s">
        <v>374</v>
      </c>
      <c r="B5348" s="2" t="s">
        <v>4595</v>
      </c>
      <c r="C5348" s="2" t="s">
        <v>24</v>
      </c>
      <c r="D5348" s="4">
        <v>180000</v>
      </c>
      <c r="E5348" s="2" t="s">
        <v>3438</v>
      </c>
      <c r="F5348" s="2">
        <v>76.900000000000006</v>
      </c>
      <c r="G5348" s="2">
        <v>23.1</v>
      </c>
      <c r="H5348" s="2" t="s">
        <v>19</v>
      </c>
      <c r="I5348" s="2">
        <f t="shared" si="166"/>
        <v>1</v>
      </c>
      <c r="J5348" s="2" t="str">
        <f t="shared" si="167"/>
        <v/>
      </c>
      <c r="K5348" s="2">
        <v>2004</v>
      </c>
      <c r="L5348" s="2" t="s">
        <v>21</v>
      </c>
    </row>
    <row r="5349" spans="1:12" x14ac:dyDescent="0.2">
      <c r="A5349" s="1" t="s">
        <v>79</v>
      </c>
      <c r="B5349" s="2" t="s">
        <v>3620</v>
      </c>
      <c r="C5349" s="2" t="s">
        <v>24</v>
      </c>
      <c r="D5349" s="4">
        <v>22500000</v>
      </c>
      <c r="E5349" s="2" t="s">
        <v>3438</v>
      </c>
      <c r="F5349" s="2">
        <v>76.900000000000006</v>
      </c>
      <c r="G5349" s="2">
        <v>23.1</v>
      </c>
      <c r="H5349" s="2" t="s">
        <v>19</v>
      </c>
      <c r="I5349" s="2">
        <f t="shared" si="166"/>
        <v>1</v>
      </c>
      <c r="J5349" s="2" t="str">
        <f t="shared" si="167"/>
        <v/>
      </c>
      <c r="K5349" s="2">
        <v>2008</v>
      </c>
      <c r="L5349" s="2" t="s">
        <v>21</v>
      </c>
    </row>
    <row r="5350" spans="1:12" x14ac:dyDescent="0.2">
      <c r="A5350" s="1" t="s">
        <v>91</v>
      </c>
      <c r="B5350" s="2" t="s">
        <v>3753</v>
      </c>
      <c r="C5350" s="2" t="s">
        <v>24</v>
      </c>
      <c r="D5350" s="4">
        <v>67500000</v>
      </c>
      <c r="E5350" s="2" t="s">
        <v>3438</v>
      </c>
      <c r="F5350" s="2">
        <v>76.900000000000006</v>
      </c>
      <c r="G5350" s="2">
        <v>23.1</v>
      </c>
      <c r="H5350" s="2" t="s">
        <v>19</v>
      </c>
      <c r="I5350" s="2">
        <f t="shared" si="166"/>
        <v>1</v>
      </c>
      <c r="J5350" s="2" t="str">
        <f t="shared" si="167"/>
        <v/>
      </c>
      <c r="K5350" s="2">
        <v>2012</v>
      </c>
      <c r="L5350" s="2" t="s">
        <v>21</v>
      </c>
    </row>
    <row r="5351" spans="1:12" x14ac:dyDescent="0.2">
      <c r="A5351" s="1" t="s">
        <v>52</v>
      </c>
      <c r="B5351" s="2" t="s">
        <v>238</v>
      </c>
      <c r="C5351" s="2" t="s">
        <v>15</v>
      </c>
      <c r="D5351" s="2" t="s">
        <v>2844</v>
      </c>
      <c r="E5351" s="2" t="s">
        <v>2175</v>
      </c>
      <c r="F5351" s="2">
        <v>76.900000000000006</v>
      </c>
      <c r="G5351" s="2">
        <v>23.1</v>
      </c>
      <c r="H5351" s="2" t="s">
        <v>19</v>
      </c>
      <c r="I5351" s="2">
        <f t="shared" si="166"/>
        <v>1</v>
      </c>
      <c r="J5351" s="2" t="str">
        <f t="shared" si="167"/>
        <v/>
      </c>
      <c r="K5351" s="2">
        <v>2016</v>
      </c>
      <c r="L5351" s="2" t="s">
        <v>21</v>
      </c>
    </row>
    <row r="5352" spans="1:12" x14ac:dyDescent="0.2">
      <c r="A5352" s="1" t="s">
        <v>32</v>
      </c>
      <c r="B5352" s="2" t="s">
        <v>3628</v>
      </c>
      <c r="C5352" s="2" t="s">
        <v>15</v>
      </c>
      <c r="D5352" s="2" t="s">
        <v>4542</v>
      </c>
      <c r="E5352" s="2" t="s">
        <v>3438</v>
      </c>
      <c r="F5352" s="2">
        <v>76.900000000000006</v>
      </c>
      <c r="G5352" s="2">
        <v>23.1</v>
      </c>
      <c r="H5352" s="2" t="s">
        <v>19</v>
      </c>
      <c r="I5352" s="2">
        <f t="shared" si="166"/>
        <v>1</v>
      </c>
      <c r="J5352" s="2" t="str">
        <f t="shared" si="167"/>
        <v/>
      </c>
      <c r="K5352" s="2">
        <v>2005</v>
      </c>
      <c r="L5352" s="2" t="s">
        <v>77</v>
      </c>
    </row>
    <row r="5353" spans="1:12" x14ac:dyDescent="0.2">
      <c r="A5353" s="1" t="s">
        <v>45</v>
      </c>
      <c r="B5353" s="2" t="s">
        <v>4090</v>
      </c>
      <c r="C5353" s="2" t="s">
        <v>24</v>
      </c>
      <c r="D5353" s="4">
        <v>17540000</v>
      </c>
      <c r="E5353" s="2" t="s">
        <v>3438</v>
      </c>
      <c r="F5353" s="2">
        <v>76.900000000000006</v>
      </c>
      <c r="G5353" s="2">
        <v>23.1</v>
      </c>
      <c r="H5353" s="2" t="s">
        <v>19</v>
      </c>
      <c r="I5353" s="2">
        <f t="shared" si="166"/>
        <v>1</v>
      </c>
      <c r="J5353" s="2" t="str">
        <f t="shared" si="167"/>
        <v/>
      </c>
      <c r="K5353" s="2">
        <v>2006</v>
      </c>
      <c r="L5353" s="2" t="s">
        <v>21</v>
      </c>
    </row>
    <row r="5354" spans="1:12" x14ac:dyDescent="0.2">
      <c r="A5354" s="1" t="s">
        <v>280</v>
      </c>
      <c r="B5354" s="2" t="s">
        <v>3955</v>
      </c>
      <c r="C5354" s="2" t="s">
        <v>24</v>
      </c>
      <c r="D5354" s="4">
        <v>27000000</v>
      </c>
      <c r="E5354" s="2" t="s">
        <v>3438</v>
      </c>
      <c r="F5354" s="2">
        <v>76.92</v>
      </c>
      <c r="G5354" s="2">
        <v>23.08</v>
      </c>
      <c r="H5354" s="2" t="s">
        <v>19</v>
      </c>
      <c r="I5354" s="2">
        <f t="shared" si="166"/>
        <v>1</v>
      </c>
      <c r="J5354" s="2" t="str">
        <f t="shared" si="167"/>
        <v/>
      </c>
      <c r="K5354" s="2">
        <v>2016</v>
      </c>
      <c r="L5354" s="2" t="s">
        <v>21</v>
      </c>
    </row>
    <row r="5355" spans="1:12" x14ac:dyDescent="0.2">
      <c r="A5355" s="1" t="s">
        <v>13</v>
      </c>
      <c r="B5355" s="2" t="s">
        <v>28</v>
      </c>
      <c r="C5355" s="2" t="s">
        <v>15</v>
      </c>
      <c r="D5355" s="2" t="s">
        <v>2404</v>
      </c>
      <c r="E5355" s="2" t="s">
        <v>2175</v>
      </c>
      <c r="F5355" s="2">
        <v>76.930000000000007</v>
      </c>
      <c r="G5355" s="2">
        <v>23.07</v>
      </c>
      <c r="H5355" s="2" t="s">
        <v>19</v>
      </c>
      <c r="I5355" s="2">
        <f t="shared" si="166"/>
        <v>1</v>
      </c>
      <c r="J5355" s="2" t="str">
        <f t="shared" si="167"/>
        <v/>
      </c>
      <c r="K5355" s="2">
        <v>2020</v>
      </c>
      <c r="L5355" s="2" t="s">
        <v>49</v>
      </c>
    </row>
    <row r="5356" spans="1:12" x14ac:dyDescent="0.2">
      <c r="A5356" s="1" t="s">
        <v>535</v>
      </c>
      <c r="B5356" s="2" t="s">
        <v>3813</v>
      </c>
      <c r="C5356" s="2" t="s">
        <v>15</v>
      </c>
      <c r="D5356" s="2" t="s">
        <v>3814</v>
      </c>
      <c r="E5356" s="2" t="s">
        <v>3438</v>
      </c>
      <c r="F5356" s="2">
        <v>76.94</v>
      </c>
      <c r="G5356" s="2">
        <v>23.06</v>
      </c>
      <c r="H5356" s="2" t="s">
        <v>19</v>
      </c>
      <c r="I5356" s="2">
        <f t="shared" si="166"/>
        <v>1</v>
      </c>
      <c r="J5356" s="2" t="str">
        <f t="shared" si="167"/>
        <v/>
      </c>
      <c r="K5356" s="2">
        <v>2018</v>
      </c>
      <c r="L5356" s="2" t="s">
        <v>49</v>
      </c>
    </row>
    <row r="5357" spans="1:12" x14ac:dyDescent="0.2">
      <c r="A5357" s="1" t="s">
        <v>13</v>
      </c>
      <c r="B5357" s="2" t="s">
        <v>3914</v>
      </c>
      <c r="C5357" s="2" t="s">
        <v>24</v>
      </c>
      <c r="D5357" s="4">
        <v>148000000</v>
      </c>
      <c r="E5357" s="2" t="s">
        <v>3438</v>
      </c>
      <c r="F5357" s="2">
        <v>76.959999999999994</v>
      </c>
      <c r="G5357" s="2">
        <v>23.04</v>
      </c>
      <c r="H5357" s="2" t="s">
        <v>19</v>
      </c>
      <c r="I5357" s="2">
        <f t="shared" si="166"/>
        <v>1</v>
      </c>
      <c r="J5357" s="2" t="str">
        <f t="shared" si="167"/>
        <v/>
      </c>
      <c r="K5357" s="2">
        <v>2016</v>
      </c>
      <c r="L5357" s="2" t="s">
        <v>21</v>
      </c>
    </row>
    <row r="5358" spans="1:12" x14ac:dyDescent="0.2">
      <c r="A5358" s="1" t="s">
        <v>205</v>
      </c>
      <c r="B5358" s="2" t="s">
        <v>3707</v>
      </c>
      <c r="C5358" s="2" t="s">
        <v>15</v>
      </c>
      <c r="D5358" s="2" t="s">
        <v>3708</v>
      </c>
      <c r="E5358" s="2" t="s">
        <v>3438</v>
      </c>
      <c r="F5358" s="2">
        <v>76.97</v>
      </c>
      <c r="G5358" s="2">
        <v>23.03</v>
      </c>
      <c r="H5358" s="2" t="s">
        <v>19</v>
      </c>
      <c r="I5358" s="2">
        <f t="shared" si="166"/>
        <v>1</v>
      </c>
      <c r="J5358" s="2" t="str">
        <f t="shared" si="167"/>
        <v/>
      </c>
      <c r="K5358" s="2">
        <v>2018</v>
      </c>
      <c r="L5358" s="2" t="s">
        <v>21</v>
      </c>
    </row>
    <row r="5359" spans="1:12" x14ac:dyDescent="0.2">
      <c r="A5359" s="1" t="s">
        <v>22</v>
      </c>
      <c r="B5359" s="2" t="s">
        <v>1088</v>
      </c>
      <c r="C5359" s="2" t="s">
        <v>15</v>
      </c>
      <c r="D5359" s="2" t="s">
        <v>3314</v>
      </c>
      <c r="E5359" s="2" t="s">
        <v>3315</v>
      </c>
      <c r="F5359" s="2">
        <v>76.98</v>
      </c>
      <c r="G5359" s="2">
        <v>23.02</v>
      </c>
      <c r="H5359" s="2" t="s">
        <v>19</v>
      </c>
      <c r="I5359" s="2">
        <f t="shared" si="166"/>
        <v>1</v>
      </c>
      <c r="J5359" s="2" t="str">
        <f t="shared" si="167"/>
        <v/>
      </c>
      <c r="K5359" s="2">
        <v>2018</v>
      </c>
      <c r="L5359" s="2" t="s">
        <v>49</v>
      </c>
    </row>
    <row r="5360" spans="1:12" x14ac:dyDescent="0.2">
      <c r="A5360" s="1" t="s">
        <v>13</v>
      </c>
      <c r="B5360" s="2" t="s">
        <v>2016</v>
      </c>
      <c r="C5360" s="2" t="s">
        <v>15</v>
      </c>
      <c r="D5360" s="2" t="s">
        <v>2017</v>
      </c>
      <c r="E5360" s="2" t="s">
        <v>1978</v>
      </c>
      <c r="F5360" s="2">
        <v>76.989999999999995</v>
      </c>
      <c r="G5360" s="2">
        <v>23.01</v>
      </c>
      <c r="H5360" s="2" t="s">
        <v>19</v>
      </c>
      <c r="I5360" s="2">
        <f t="shared" si="166"/>
        <v>1</v>
      </c>
      <c r="J5360" s="2" t="str">
        <f t="shared" si="167"/>
        <v/>
      </c>
      <c r="K5360" s="2">
        <v>2016</v>
      </c>
      <c r="L5360" s="2" t="s">
        <v>21</v>
      </c>
    </row>
    <row r="5361" spans="1:12" x14ac:dyDescent="0.2">
      <c r="A5361" s="1" t="s">
        <v>511</v>
      </c>
      <c r="B5361" s="2" t="s">
        <v>3754</v>
      </c>
      <c r="C5361" s="2" t="s">
        <v>24</v>
      </c>
      <c r="D5361" s="4">
        <v>8000000</v>
      </c>
      <c r="E5361" s="2" t="s">
        <v>3438</v>
      </c>
      <c r="F5361" s="2">
        <v>77</v>
      </c>
      <c r="G5361" s="2">
        <v>23</v>
      </c>
      <c r="H5361" s="2" t="s">
        <v>19</v>
      </c>
      <c r="I5361" s="2">
        <f t="shared" si="166"/>
        <v>1</v>
      </c>
      <c r="J5361" s="2" t="str">
        <f t="shared" si="167"/>
        <v/>
      </c>
      <c r="K5361" s="2">
        <v>2002</v>
      </c>
      <c r="L5361" s="2" t="s">
        <v>21</v>
      </c>
    </row>
    <row r="5362" spans="1:12" x14ac:dyDescent="0.2">
      <c r="A5362" s="1" t="s">
        <v>13</v>
      </c>
      <c r="B5362" s="2" t="s">
        <v>4099</v>
      </c>
      <c r="C5362" s="2" t="s">
        <v>24</v>
      </c>
      <c r="D5362" s="4">
        <v>13000000</v>
      </c>
      <c r="E5362" s="2" t="s">
        <v>3438</v>
      </c>
      <c r="F5362" s="2">
        <v>77</v>
      </c>
      <c r="G5362" s="2">
        <v>23</v>
      </c>
      <c r="H5362" s="2" t="s">
        <v>19</v>
      </c>
      <c r="I5362" s="2">
        <f t="shared" si="166"/>
        <v>1</v>
      </c>
      <c r="J5362" s="2" t="str">
        <f t="shared" si="167"/>
        <v/>
      </c>
      <c r="K5362" s="2">
        <v>2014</v>
      </c>
      <c r="L5362" s="2" t="s">
        <v>21</v>
      </c>
    </row>
    <row r="5363" spans="1:12" x14ac:dyDescent="0.2">
      <c r="A5363" s="1" t="s">
        <v>66</v>
      </c>
      <c r="B5363" s="2" t="s">
        <v>1734</v>
      </c>
      <c r="C5363" s="2" t="s">
        <v>15</v>
      </c>
      <c r="D5363" s="2" t="s">
        <v>3282</v>
      </c>
      <c r="E5363" s="2" t="s">
        <v>2175</v>
      </c>
      <c r="F5363" s="2">
        <v>77</v>
      </c>
      <c r="G5363" s="2">
        <v>23</v>
      </c>
      <c r="H5363" s="2" t="s">
        <v>19</v>
      </c>
      <c r="I5363" s="2">
        <f t="shared" si="166"/>
        <v>1</v>
      </c>
      <c r="J5363" s="2" t="str">
        <f t="shared" si="167"/>
        <v/>
      </c>
      <c r="K5363" s="2">
        <v>1988</v>
      </c>
      <c r="L5363" s="2" t="s">
        <v>21</v>
      </c>
    </row>
    <row r="5364" spans="1:12" x14ac:dyDescent="0.2">
      <c r="A5364" s="1" t="s">
        <v>66</v>
      </c>
      <c r="B5364" s="2" t="s">
        <v>3149</v>
      </c>
      <c r="C5364" s="2" t="s">
        <v>24</v>
      </c>
      <c r="D5364" s="4">
        <v>2600000</v>
      </c>
      <c r="E5364" s="2" t="s">
        <v>2175</v>
      </c>
      <c r="F5364" s="2">
        <v>77.010000000000005</v>
      </c>
      <c r="G5364" s="2">
        <v>22.99</v>
      </c>
      <c r="H5364" s="2" t="s">
        <v>19</v>
      </c>
      <c r="I5364" s="2">
        <f t="shared" si="166"/>
        <v>1</v>
      </c>
      <c r="J5364" s="2" t="str">
        <f t="shared" si="167"/>
        <v/>
      </c>
      <c r="K5364" s="2">
        <v>2001</v>
      </c>
      <c r="L5364" s="2" t="s">
        <v>36</v>
      </c>
    </row>
    <row r="5365" spans="1:12" x14ac:dyDescent="0.2">
      <c r="A5365" s="1" t="s">
        <v>66</v>
      </c>
      <c r="B5365" s="2" t="s">
        <v>3805</v>
      </c>
      <c r="C5365" s="2" t="s">
        <v>15</v>
      </c>
      <c r="D5365" s="2" t="s">
        <v>3806</v>
      </c>
      <c r="E5365" s="2" t="s">
        <v>3438</v>
      </c>
      <c r="F5365" s="2">
        <v>77.05</v>
      </c>
      <c r="G5365" s="2">
        <v>22.95</v>
      </c>
      <c r="H5365" s="2" t="s">
        <v>19</v>
      </c>
      <c r="I5365" s="2">
        <f t="shared" si="166"/>
        <v>1</v>
      </c>
      <c r="J5365" s="2" t="str">
        <f t="shared" si="167"/>
        <v/>
      </c>
      <c r="K5365" s="2">
        <v>2018</v>
      </c>
      <c r="L5365" s="2" t="s">
        <v>49</v>
      </c>
    </row>
    <row r="5366" spans="1:12" x14ac:dyDescent="0.2">
      <c r="A5366" s="1" t="s">
        <v>66</v>
      </c>
      <c r="B5366" s="2" t="s">
        <v>3805</v>
      </c>
      <c r="C5366" s="2" t="s">
        <v>15</v>
      </c>
      <c r="D5366" s="2" t="s">
        <v>3807</v>
      </c>
      <c r="E5366" s="2" t="s">
        <v>3438</v>
      </c>
      <c r="F5366" s="2">
        <v>77.05</v>
      </c>
      <c r="G5366" s="2">
        <v>22.95</v>
      </c>
      <c r="H5366" s="2" t="s">
        <v>19</v>
      </c>
      <c r="I5366" s="2">
        <f t="shared" si="166"/>
        <v>1</v>
      </c>
      <c r="J5366" s="2" t="str">
        <f t="shared" si="167"/>
        <v/>
      </c>
      <c r="K5366" s="2">
        <v>2018</v>
      </c>
      <c r="L5366" s="2" t="s">
        <v>3808</v>
      </c>
    </row>
    <row r="5367" spans="1:12" x14ac:dyDescent="0.2">
      <c r="A5367" s="1" t="s">
        <v>13</v>
      </c>
      <c r="B5367" s="2" t="s">
        <v>3988</v>
      </c>
      <c r="C5367" s="2" t="s">
        <v>24</v>
      </c>
      <c r="D5367" s="4">
        <v>110000000</v>
      </c>
      <c r="E5367" s="2" t="s">
        <v>3438</v>
      </c>
      <c r="F5367" s="2">
        <v>77.069999999999993</v>
      </c>
      <c r="G5367" s="2">
        <v>22.93</v>
      </c>
      <c r="H5367" s="2" t="s">
        <v>19</v>
      </c>
      <c r="I5367" s="2">
        <f t="shared" si="166"/>
        <v>1</v>
      </c>
      <c r="J5367" s="2" t="str">
        <f t="shared" si="167"/>
        <v/>
      </c>
      <c r="K5367" s="2">
        <v>2016</v>
      </c>
      <c r="L5367" s="2" t="s">
        <v>21</v>
      </c>
    </row>
    <row r="5368" spans="1:12" x14ac:dyDescent="0.2">
      <c r="A5368" s="1" t="s">
        <v>13</v>
      </c>
      <c r="B5368" s="2" t="s">
        <v>4099</v>
      </c>
      <c r="C5368" s="2" t="s">
        <v>24</v>
      </c>
      <c r="D5368" s="4">
        <v>15000000</v>
      </c>
      <c r="E5368" s="2" t="s">
        <v>3438</v>
      </c>
      <c r="F5368" s="2">
        <v>77.099999999999994</v>
      </c>
      <c r="G5368" s="2">
        <v>22.9</v>
      </c>
      <c r="H5368" s="2" t="s">
        <v>19</v>
      </c>
      <c r="I5368" s="2">
        <f t="shared" si="166"/>
        <v>1</v>
      </c>
      <c r="J5368" s="2" t="str">
        <f t="shared" si="167"/>
        <v/>
      </c>
      <c r="K5368" s="2">
        <v>2014</v>
      </c>
      <c r="L5368" s="2" t="s">
        <v>21</v>
      </c>
    </row>
    <row r="5369" spans="1:12" x14ac:dyDescent="0.2">
      <c r="A5369" s="1" t="s">
        <v>13</v>
      </c>
      <c r="B5369" s="2" t="s">
        <v>1809</v>
      </c>
      <c r="C5369" s="2" t="s">
        <v>15</v>
      </c>
      <c r="D5369" s="2" t="s">
        <v>1880</v>
      </c>
      <c r="E5369" s="2" t="s">
        <v>1811</v>
      </c>
      <c r="F5369" s="2">
        <v>77.2</v>
      </c>
      <c r="G5369" s="2">
        <v>22.9</v>
      </c>
      <c r="H5369" s="2" t="s">
        <v>19</v>
      </c>
      <c r="I5369" s="2">
        <f t="shared" si="166"/>
        <v>1</v>
      </c>
      <c r="J5369" s="2" t="str">
        <f t="shared" si="167"/>
        <v/>
      </c>
      <c r="K5369" s="2">
        <v>2004</v>
      </c>
      <c r="L5369" s="2" t="s">
        <v>21</v>
      </c>
    </row>
    <row r="5370" spans="1:12" x14ac:dyDescent="0.2">
      <c r="A5370" s="1" t="s">
        <v>91</v>
      </c>
      <c r="B5370" s="2" t="s">
        <v>2571</v>
      </c>
      <c r="C5370" s="2" t="s">
        <v>15</v>
      </c>
      <c r="D5370" s="2" t="s">
        <v>2572</v>
      </c>
      <c r="E5370" s="2" t="s">
        <v>2175</v>
      </c>
      <c r="F5370" s="2">
        <v>77.099999999999994</v>
      </c>
      <c r="G5370" s="2">
        <v>22.9</v>
      </c>
      <c r="H5370" s="2" t="s">
        <v>19</v>
      </c>
      <c r="I5370" s="2">
        <f t="shared" si="166"/>
        <v>1</v>
      </c>
      <c r="J5370" s="2" t="str">
        <f t="shared" si="167"/>
        <v/>
      </c>
      <c r="K5370" s="2">
        <v>2018</v>
      </c>
      <c r="L5370" s="2" t="s">
        <v>21</v>
      </c>
    </row>
    <row r="5371" spans="1:12" x14ac:dyDescent="0.2">
      <c r="A5371" s="1" t="s">
        <v>91</v>
      </c>
      <c r="B5371" s="2" t="s">
        <v>2418</v>
      </c>
      <c r="C5371" s="2" t="s">
        <v>15</v>
      </c>
      <c r="D5371" s="2" t="s">
        <v>2957</v>
      </c>
      <c r="E5371" s="2" t="s">
        <v>2175</v>
      </c>
      <c r="F5371" s="2">
        <v>77.099999999999994</v>
      </c>
      <c r="G5371" s="2">
        <v>22.9</v>
      </c>
      <c r="H5371" s="2" t="s">
        <v>19</v>
      </c>
      <c r="I5371" s="2">
        <f t="shared" si="166"/>
        <v>1</v>
      </c>
      <c r="J5371" s="2" t="str">
        <f t="shared" si="167"/>
        <v/>
      </c>
      <c r="K5371" s="2">
        <v>2013</v>
      </c>
      <c r="L5371" s="2" t="s">
        <v>36</v>
      </c>
    </row>
    <row r="5372" spans="1:12" x14ac:dyDescent="0.2">
      <c r="A5372" s="1" t="s">
        <v>269</v>
      </c>
      <c r="B5372" s="2" t="s">
        <v>4167</v>
      </c>
      <c r="C5372" s="2" t="s">
        <v>24</v>
      </c>
      <c r="D5372" s="4">
        <v>25000000</v>
      </c>
      <c r="E5372" s="2" t="s">
        <v>3438</v>
      </c>
      <c r="F5372" s="2">
        <v>77.099999999999994</v>
      </c>
      <c r="G5372" s="2">
        <v>22.9</v>
      </c>
      <c r="H5372" s="2" t="s">
        <v>19</v>
      </c>
      <c r="I5372" s="2">
        <f t="shared" si="166"/>
        <v>1</v>
      </c>
      <c r="J5372" s="2" t="str">
        <f t="shared" si="167"/>
        <v/>
      </c>
      <c r="K5372" s="2">
        <v>1998</v>
      </c>
      <c r="L5372" s="2" t="s">
        <v>49</v>
      </c>
    </row>
    <row r="5373" spans="1:12" x14ac:dyDescent="0.2">
      <c r="A5373" s="1" t="s">
        <v>32</v>
      </c>
      <c r="B5373" s="2" t="s">
        <v>2922</v>
      </c>
      <c r="C5373" s="2" t="s">
        <v>15</v>
      </c>
      <c r="D5373" s="2" t="s">
        <v>4397</v>
      </c>
      <c r="E5373" s="2" t="s">
        <v>3438</v>
      </c>
      <c r="F5373" s="2">
        <v>77.099999999999994</v>
      </c>
      <c r="G5373" s="2">
        <v>22.9</v>
      </c>
      <c r="H5373" s="2" t="s">
        <v>19</v>
      </c>
      <c r="I5373" s="2">
        <f t="shared" si="166"/>
        <v>1</v>
      </c>
      <c r="J5373" s="2" t="str">
        <f t="shared" si="167"/>
        <v/>
      </c>
      <c r="K5373" s="2">
        <v>2008</v>
      </c>
      <c r="L5373" s="2" t="s">
        <v>21</v>
      </c>
    </row>
    <row r="5374" spans="1:12" x14ac:dyDescent="0.2">
      <c r="A5374" s="1" t="s">
        <v>13</v>
      </c>
      <c r="B5374" s="2" t="s">
        <v>13</v>
      </c>
      <c r="C5374" s="2" t="s">
        <v>24</v>
      </c>
      <c r="D5374" s="4">
        <v>1200000000</v>
      </c>
      <c r="E5374" s="2" t="s">
        <v>3304</v>
      </c>
      <c r="F5374" s="2">
        <v>77.14</v>
      </c>
      <c r="G5374" s="2">
        <v>22.86</v>
      </c>
      <c r="H5374" s="2" t="s">
        <v>19</v>
      </c>
      <c r="I5374" s="2">
        <f t="shared" si="166"/>
        <v>1</v>
      </c>
      <c r="J5374" s="2" t="str">
        <f t="shared" si="167"/>
        <v/>
      </c>
      <c r="K5374" s="2">
        <v>2016</v>
      </c>
      <c r="L5374" s="2" t="s">
        <v>21</v>
      </c>
    </row>
    <row r="5375" spans="1:12" x14ac:dyDescent="0.2">
      <c r="A5375" s="1" t="s">
        <v>177</v>
      </c>
      <c r="B5375" s="2" t="s">
        <v>4002</v>
      </c>
      <c r="C5375" s="2" t="s">
        <v>24</v>
      </c>
      <c r="D5375" s="4">
        <v>2000000</v>
      </c>
      <c r="E5375" s="2" t="s">
        <v>3438</v>
      </c>
      <c r="F5375" s="2">
        <v>77.16</v>
      </c>
      <c r="G5375" s="2">
        <v>22.84</v>
      </c>
      <c r="H5375" s="2" t="s">
        <v>19</v>
      </c>
      <c r="I5375" s="2">
        <f t="shared" si="166"/>
        <v>1</v>
      </c>
      <c r="J5375" s="2" t="str">
        <f t="shared" si="167"/>
        <v/>
      </c>
      <c r="K5375" s="2">
        <v>2016</v>
      </c>
      <c r="L5375" s="2" t="s">
        <v>21</v>
      </c>
    </row>
    <row r="5376" spans="1:12" x14ac:dyDescent="0.2">
      <c r="A5376" s="1" t="s">
        <v>242</v>
      </c>
      <c r="B5376" s="2" t="s">
        <v>714</v>
      </c>
      <c r="C5376" s="2" t="s">
        <v>15</v>
      </c>
      <c r="D5376" s="2" t="s">
        <v>1885</v>
      </c>
      <c r="E5376" s="2" t="s">
        <v>1811</v>
      </c>
      <c r="F5376" s="2">
        <v>77.2</v>
      </c>
      <c r="G5376" s="2">
        <v>22.8</v>
      </c>
      <c r="H5376" s="2" t="s">
        <v>19</v>
      </c>
      <c r="I5376" s="2">
        <f t="shared" si="166"/>
        <v>1</v>
      </c>
      <c r="J5376" s="2" t="str">
        <f t="shared" si="167"/>
        <v/>
      </c>
      <c r="K5376" s="2">
        <v>2004</v>
      </c>
      <c r="L5376" s="2" t="s">
        <v>49</v>
      </c>
    </row>
    <row r="5377" spans="1:12" x14ac:dyDescent="0.2">
      <c r="A5377" s="1" t="s">
        <v>242</v>
      </c>
      <c r="B5377" s="2" t="s">
        <v>1425</v>
      </c>
      <c r="C5377" s="2" t="s">
        <v>24</v>
      </c>
      <c r="D5377" s="4">
        <v>210000000</v>
      </c>
      <c r="E5377" s="2" t="s">
        <v>3438</v>
      </c>
      <c r="F5377" s="2">
        <v>77.2</v>
      </c>
      <c r="G5377" s="2">
        <v>22.8</v>
      </c>
      <c r="H5377" s="2" t="s">
        <v>19</v>
      </c>
      <c r="I5377" s="2">
        <f t="shared" si="166"/>
        <v>1</v>
      </c>
      <c r="J5377" s="2" t="str">
        <f t="shared" si="167"/>
        <v/>
      </c>
      <c r="K5377" s="2">
        <v>2010</v>
      </c>
      <c r="L5377" s="2" t="s">
        <v>21</v>
      </c>
    </row>
    <row r="5378" spans="1:12" x14ac:dyDescent="0.2">
      <c r="A5378" s="1" t="s">
        <v>391</v>
      </c>
      <c r="B5378" s="2" t="s">
        <v>1346</v>
      </c>
      <c r="C5378" s="2" t="s">
        <v>15</v>
      </c>
      <c r="D5378" s="2" t="s">
        <v>4854</v>
      </c>
      <c r="E5378" s="2" t="s">
        <v>4810</v>
      </c>
      <c r="F5378" s="2">
        <v>77.2</v>
      </c>
      <c r="G5378" s="2">
        <v>22.8</v>
      </c>
      <c r="H5378" s="2" t="s">
        <v>19</v>
      </c>
      <c r="I5378" s="2">
        <f t="shared" ref="I5378:I5441" si="168" xml:space="preserve"> IF(H5378="Pass", 1, "")</f>
        <v>1</v>
      </c>
      <c r="J5378" s="2" t="str">
        <f t="shared" ref="J5378:J5441" si="169" xml:space="preserve"> IF(H5378="Fail", 1, "")</f>
        <v/>
      </c>
      <c r="K5378" s="2">
        <v>2006</v>
      </c>
      <c r="L5378" s="2" t="s">
        <v>21</v>
      </c>
    </row>
    <row r="5379" spans="1:12" x14ac:dyDescent="0.2">
      <c r="A5379" s="1" t="s">
        <v>205</v>
      </c>
      <c r="B5379" s="2" t="s">
        <v>405</v>
      </c>
      <c r="C5379" s="2" t="s">
        <v>42</v>
      </c>
      <c r="D5379" s="2" t="s">
        <v>406</v>
      </c>
      <c r="E5379" s="2" t="s">
        <v>395</v>
      </c>
      <c r="F5379" s="2">
        <v>77.2</v>
      </c>
      <c r="G5379" s="2">
        <v>22.8</v>
      </c>
      <c r="H5379" s="2" t="s">
        <v>19</v>
      </c>
      <c r="I5379" s="2">
        <f t="shared" si="168"/>
        <v>1</v>
      </c>
      <c r="J5379" s="2" t="str">
        <f t="shared" si="169"/>
        <v/>
      </c>
      <c r="K5379" s="2">
        <v>2014</v>
      </c>
      <c r="L5379" s="2" t="s">
        <v>21</v>
      </c>
    </row>
    <row r="5380" spans="1:12" x14ac:dyDescent="0.2">
      <c r="A5380" s="1" t="s">
        <v>339</v>
      </c>
      <c r="B5380" s="2" t="s">
        <v>5538</v>
      </c>
      <c r="C5380" s="2" t="s">
        <v>15</v>
      </c>
      <c r="D5380" s="2" t="s">
        <v>5539</v>
      </c>
      <c r="E5380" s="2" t="s">
        <v>4991</v>
      </c>
      <c r="F5380" s="2">
        <v>77.2</v>
      </c>
      <c r="G5380" s="2">
        <v>22.8</v>
      </c>
      <c r="H5380" s="2" t="s">
        <v>19</v>
      </c>
      <c r="I5380" s="2">
        <f t="shared" si="168"/>
        <v>1</v>
      </c>
      <c r="J5380" s="2" t="str">
        <f t="shared" si="169"/>
        <v/>
      </c>
      <c r="K5380" s="2">
        <v>2002</v>
      </c>
      <c r="L5380" s="2" t="s">
        <v>21</v>
      </c>
    </row>
    <row r="5381" spans="1:12" x14ac:dyDescent="0.2">
      <c r="A5381" s="1" t="s">
        <v>296</v>
      </c>
      <c r="B5381" s="2" t="s">
        <v>1330</v>
      </c>
      <c r="C5381" s="2" t="s">
        <v>15</v>
      </c>
      <c r="D5381" s="2" t="s">
        <v>1331</v>
      </c>
      <c r="E5381" s="2" t="s">
        <v>395</v>
      </c>
      <c r="F5381" s="2">
        <v>77.2</v>
      </c>
      <c r="G5381" s="2">
        <v>22.8</v>
      </c>
      <c r="H5381" s="2" t="s">
        <v>19</v>
      </c>
      <c r="I5381" s="2">
        <f t="shared" si="168"/>
        <v>1</v>
      </c>
      <c r="J5381" s="2" t="str">
        <f t="shared" si="169"/>
        <v/>
      </c>
      <c r="K5381" s="2">
        <v>1998</v>
      </c>
      <c r="L5381" s="2" t="s">
        <v>21</v>
      </c>
    </row>
    <row r="5382" spans="1:12" x14ac:dyDescent="0.2">
      <c r="A5382" s="1" t="s">
        <v>91</v>
      </c>
      <c r="B5382" s="2" t="s">
        <v>1014</v>
      </c>
      <c r="C5382" s="2" t="s">
        <v>15</v>
      </c>
      <c r="D5382" s="2" t="s">
        <v>2944</v>
      </c>
      <c r="E5382" s="2" t="s">
        <v>2175</v>
      </c>
      <c r="F5382" s="2">
        <v>77.2</v>
      </c>
      <c r="G5382" s="2">
        <v>22.8</v>
      </c>
      <c r="H5382" s="2" t="s">
        <v>19</v>
      </c>
      <c r="I5382" s="2">
        <f t="shared" si="168"/>
        <v>1</v>
      </c>
      <c r="J5382" s="2" t="str">
        <f t="shared" si="169"/>
        <v/>
      </c>
      <c r="K5382" s="2">
        <v>2001</v>
      </c>
      <c r="L5382" s="2" t="s">
        <v>36</v>
      </c>
    </row>
    <row r="5383" spans="1:12" x14ac:dyDescent="0.2">
      <c r="A5383" s="1" t="s">
        <v>91</v>
      </c>
      <c r="B5383" s="2" t="s">
        <v>3568</v>
      </c>
      <c r="C5383" s="2" t="s">
        <v>15</v>
      </c>
      <c r="D5383" s="2" t="s">
        <v>4083</v>
      </c>
      <c r="E5383" s="2" t="s">
        <v>3438</v>
      </c>
      <c r="F5383" s="2">
        <v>77.2</v>
      </c>
      <c r="G5383" s="2">
        <v>22.8</v>
      </c>
      <c r="H5383" s="2" t="s">
        <v>19</v>
      </c>
      <c r="I5383" s="2">
        <f t="shared" si="168"/>
        <v>1</v>
      </c>
      <c r="J5383" s="2" t="str">
        <f t="shared" si="169"/>
        <v/>
      </c>
      <c r="K5383" s="2">
        <v>2014</v>
      </c>
      <c r="L5383" s="2" t="s">
        <v>21</v>
      </c>
    </row>
    <row r="5384" spans="1:12" x14ac:dyDescent="0.2">
      <c r="A5384" s="1" t="s">
        <v>91</v>
      </c>
      <c r="B5384" s="2" t="s">
        <v>2126</v>
      </c>
      <c r="C5384" s="2" t="s">
        <v>15</v>
      </c>
      <c r="D5384" s="2" t="s">
        <v>4649</v>
      </c>
      <c r="E5384" s="2" t="s">
        <v>3438</v>
      </c>
      <c r="F5384" s="2">
        <v>77.2</v>
      </c>
      <c r="G5384" s="2">
        <v>22.8</v>
      </c>
      <c r="H5384" s="2" t="s">
        <v>19</v>
      </c>
      <c r="I5384" s="2">
        <f t="shared" si="168"/>
        <v>1</v>
      </c>
      <c r="J5384" s="2" t="str">
        <f t="shared" si="169"/>
        <v/>
      </c>
      <c r="K5384" s="2">
        <v>2003</v>
      </c>
      <c r="L5384" s="2" t="s">
        <v>36</v>
      </c>
    </row>
    <row r="5385" spans="1:12" x14ac:dyDescent="0.2">
      <c r="A5385" s="1" t="s">
        <v>269</v>
      </c>
      <c r="B5385" s="2" t="s">
        <v>508</v>
      </c>
      <c r="C5385" s="2" t="s">
        <v>42</v>
      </c>
      <c r="D5385" s="2" t="s">
        <v>509</v>
      </c>
      <c r="E5385" s="2" t="s">
        <v>395</v>
      </c>
      <c r="F5385" s="2">
        <v>77.2</v>
      </c>
      <c r="G5385" s="2">
        <v>22.8</v>
      </c>
      <c r="H5385" s="2" t="s">
        <v>19</v>
      </c>
      <c r="I5385" s="2">
        <f t="shared" si="168"/>
        <v>1</v>
      </c>
      <c r="J5385" s="2" t="str">
        <f t="shared" si="169"/>
        <v/>
      </c>
      <c r="K5385" s="2">
        <v>2014</v>
      </c>
      <c r="L5385" s="2" t="s">
        <v>21</v>
      </c>
    </row>
    <row r="5386" spans="1:12" x14ac:dyDescent="0.2">
      <c r="A5386" s="1" t="s">
        <v>66</v>
      </c>
      <c r="B5386" s="2" t="s">
        <v>1734</v>
      </c>
      <c r="C5386" s="2" t="s">
        <v>15</v>
      </c>
      <c r="D5386" s="2" t="s">
        <v>5137</v>
      </c>
      <c r="E5386" s="2" t="s">
        <v>4991</v>
      </c>
      <c r="F5386" s="2">
        <v>77.27</v>
      </c>
      <c r="G5386" s="2">
        <v>22.73</v>
      </c>
      <c r="H5386" s="2" t="s">
        <v>19</v>
      </c>
      <c r="I5386" s="2">
        <f t="shared" si="168"/>
        <v>1</v>
      </c>
      <c r="J5386" s="2" t="str">
        <f t="shared" si="169"/>
        <v/>
      </c>
      <c r="K5386" s="2">
        <v>2018</v>
      </c>
      <c r="L5386" s="2" t="s">
        <v>21</v>
      </c>
    </row>
    <row r="5387" spans="1:12" x14ac:dyDescent="0.2">
      <c r="A5387" s="1" t="s">
        <v>108</v>
      </c>
      <c r="B5387" s="2" t="s">
        <v>465</v>
      </c>
      <c r="C5387" s="2" t="s">
        <v>15</v>
      </c>
      <c r="D5387" s="2" t="s">
        <v>2726</v>
      </c>
      <c r="E5387" s="2" t="s">
        <v>2175</v>
      </c>
      <c r="F5387" s="2">
        <v>77.28</v>
      </c>
      <c r="G5387" s="2">
        <v>22.72</v>
      </c>
      <c r="H5387" s="2" t="s">
        <v>19</v>
      </c>
      <c r="I5387" s="2">
        <f t="shared" si="168"/>
        <v>1</v>
      </c>
      <c r="J5387" s="2" t="str">
        <f t="shared" si="169"/>
        <v/>
      </c>
      <c r="K5387" s="2">
        <v>2017</v>
      </c>
      <c r="L5387" s="2" t="s">
        <v>36</v>
      </c>
    </row>
    <row r="5388" spans="1:12" x14ac:dyDescent="0.2">
      <c r="A5388" s="1" t="s">
        <v>242</v>
      </c>
      <c r="B5388" s="2" t="s">
        <v>3680</v>
      </c>
      <c r="C5388" s="2" t="s">
        <v>24</v>
      </c>
      <c r="D5388" s="4">
        <v>229000000</v>
      </c>
      <c r="E5388" s="2" t="s">
        <v>3438</v>
      </c>
      <c r="F5388" s="2">
        <v>77.400000000000006</v>
      </c>
      <c r="G5388" s="2">
        <v>22.7</v>
      </c>
      <c r="H5388" s="2" t="s">
        <v>19</v>
      </c>
      <c r="I5388" s="2">
        <f t="shared" si="168"/>
        <v>1</v>
      </c>
      <c r="J5388" s="2" t="str">
        <f t="shared" si="169"/>
        <v/>
      </c>
      <c r="K5388" s="2">
        <v>2014</v>
      </c>
      <c r="L5388" s="2" t="s">
        <v>21</v>
      </c>
    </row>
    <row r="5389" spans="1:12" x14ac:dyDescent="0.2">
      <c r="A5389" s="1" t="s">
        <v>60</v>
      </c>
      <c r="B5389" s="2" t="s">
        <v>3693</v>
      </c>
      <c r="C5389" s="2" t="s">
        <v>24</v>
      </c>
      <c r="D5389" s="4">
        <v>11000000</v>
      </c>
      <c r="E5389" s="2" t="s">
        <v>3438</v>
      </c>
      <c r="F5389" s="2">
        <v>77.3</v>
      </c>
      <c r="G5389" s="2">
        <v>22.7</v>
      </c>
      <c r="H5389" s="2" t="s">
        <v>19</v>
      </c>
      <c r="I5389" s="2">
        <f t="shared" si="168"/>
        <v>1</v>
      </c>
      <c r="J5389" s="2" t="str">
        <f t="shared" si="169"/>
        <v/>
      </c>
      <c r="K5389" s="2">
        <v>2004</v>
      </c>
      <c r="L5389" s="2" t="s">
        <v>49</v>
      </c>
    </row>
    <row r="5390" spans="1:12" x14ac:dyDescent="0.2">
      <c r="A5390" s="1" t="s">
        <v>13</v>
      </c>
      <c r="B5390" s="2" t="s">
        <v>893</v>
      </c>
      <c r="C5390" s="2" t="s">
        <v>15</v>
      </c>
      <c r="D5390" s="2" t="s">
        <v>2983</v>
      </c>
      <c r="E5390" s="2" t="s">
        <v>2175</v>
      </c>
      <c r="F5390" s="2">
        <v>77.3</v>
      </c>
      <c r="G5390" s="2">
        <v>22.7</v>
      </c>
      <c r="H5390" s="2" t="s">
        <v>19</v>
      </c>
      <c r="I5390" s="2">
        <f t="shared" si="168"/>
        <v>1</v>
      </c>
      <c r="J5390" s="2" t="str">
        <f t="shared" si="169"/>
        <v/>
      </c>
      <c r="K5390" s="2">
        <v>2013</v>
      </c>
      <c r="L5390" s="2" t="s">
        <v>36</v>
      </c>
    </row>
    <row r="5391" spans="1:12" x14ac:dyDescent="0.2">
      <c r="A5391" s="1" t="s">
        <v>217</v>
      </c>
      <c r="B5391" s="2" t="s">
        <v>5201</v>
      </c>
      <c r="C5391" s="2" t="s">
        <v>15</v>
      </c>
      <c r="D5391" s="2" t="s">
        <v>5202</v>
      </c>
      <c r="E5391" s="2" t="s">
        <v>4991</v>
      </c>
      <c r="F5391" s="2">
        <v>77.3</v>
      </c>
      <c r="G5391" s="2">
        <v>22.7</v>
      </c>
      <c r="H5391" s="2" t="s">
        <v>19</v>
      </c>
      <c r="I5391" s="2">
        <f t="shared" si="168"/>
        <v>1</v>
      </c>
      <c r="J5391" s="2" t="str">
        <f t="shared" si="169"/>
        <v/>
      </c>
      <c r="K5391" s="2">
        <v>2017</v>
      </c>
      <c r="L5391" s="2" t="s">
        <v>36</v>
      </c>
    </row>
    <row r="5392" spans="1:12" x14ac:dyDescent="0.2">
      <c r="A5392" s="1" t="s">
        <v>122</v>
      </c>
      <c r="B5392" s="2" t="s">
        <v>1823</v>
      </c>
      <c r="C5392" s="2" t="s">
        <v>15</v>
      </c>
      <c r="D5392" s="2" t="s">
        <v>1824</v>
      </c>
      <c r="E5392" s="2" t="s">
        <v>1811</v>
      </c>
      <c r="F5392" s="2">
        <v>77.319999999999993</v>
      </c>
      <c r="G5392" s="2">
        <v>22.68</v>
      </c>
      <c r="H5392" s="2" t="s">
        <v>19</v>
      </c>
      <c r="I5392" s="2">
        <f t="shared" si="168"/>
        <v>1</v>
      </c>
      <c r="J5392" s="2" t="str">
        <f t="shared" si="169"/>
        <v/>
      </c>
      <c r="K5392" s="2">
        <v>2014</v>
      </c>
      <c r="L5392" s="2" t="s">
        <v>49</v>
      </c>
    </row>
    <row r="5393" spans="1:12" x14ac:dyDescent="0.2">
      <c r="A5393" s="1" t="s">
        <v>66</v>
      </c>
      <c r="B5393" s="2" t="s">
        <v>303</v>
      </c>
      <c r="C5393" s="2" t="s">
        <v>15</v>
      </c>
      <c r="D5393" s="2" t="s">
        <v>2866</v>
      </c>
      <c r="E5393" s="2" t="s">
        <v>2175</v>
      </c>
      <c r="F5393" s="2">
        <v>77.33</v>
      </c>
      <c r="G5393" s="2">
        <v>22.67</v>
      </c>
      <c r="H5393" s="2" t="s">
        <v>19</v>
      </c>
      <c r="I5393" s="2">
        <f t="shared" si="168"/>
        <v>1</v>
      </c>
      <c r="J5393" s="2" t="str">
        <f t="shared" si="169"/>
        <v/>
      </c>
      <c r="K5393" s="2">
        <v>2016</v>
      </c>
      <c r="L5393" s="2" t="s">
        <v>21</v>
      </c>
    </row>
    <row r="5394" spans="1:12" x14ac:dyDescent="0.2">
      <c r="A5394" s="1" t="s">
        <v>242</v>
      </c>
      <c r="B5394" s="2" t="s">
        <v>3366</v>
      </c>
      <c r="C5394" s="2" t="s">
        <v>15</v>
      </c>
      <c r="D5394" s="2" t="s">
        <v>4339</v>
      </c>
      <c r="E5394" s="2" t="s">
        <v>3438</v>
      </c>
      <c r="F5394" s="2">
        <v>77.34</v>
      </c>
      <c r="G5394" s="2">
        <v>22.66</v>
      </c>
      <c r="H5394" s="2" t="s">
        <v>19</v>
      </c>
      <c r="I5394" s="2">
        <f t="shared" si="168"/>
        <v>1</v>
      </c>
      <c r="J5394" s="2" t="str">
        <f t="shared" si="169"/>
        <v/>
      </c>
      <c r="K5394" s="2">
        <v>2009</v>
      </c>
      <c r="L5394" s="2" t="s">
        <v>36</v>
      </c>
    </row>
    <row r="5395" spans="1:12" x14ac:dyDescent="0.2">
      <c r="A5395" s="1" t="s">
        <v>52</v>
      </c>
      <c r="B5395" s="2" t="s">
        <v>3471</v>
      </c>
      <c r="C5395" s="2" t="s">
        <v>15</v>
      </c>
      <c r="D5395" s="2" t="s">
        <v>4054</v>
      </c>
      <c r="E5395" s="2" t="s">
        <v>3438</v>
      </c>
      <c r="F5395" s="2">
        <v>77.34</v>
      </c>
      <c r="G5395" s="2">
        <v>22.66</v>
      </c>
      <c r="H5395" s="2" t="s">
        <v>19</v>
      </c>
      <c r="I5395" s="2">
        <f t="shared" si="168"/>
        <v>1</v>
      </c>
      <c r="J5395" s="2" t="str">
        <f t="shared" si="169"/>
        <v/>
      </c>
      <c r="K5395" s="2">
        <v>2015</v>
      </c>
      <c r="L5395" s="2" t="s">
        <v>36</v>
      </c>
    </row>
    <row r="5396" spans="1:12" x14ac:dyDescent="0.2">
      <c r="A5396" s="1" t="s">
        <v>52</v>
      </c>
      <c r="B5396" s="2" t="s">
        <v>3740</v>
      </c>
      <c r="C5396" s="2" t="s">
        <v>15</v>
      </c>
      <c r="D5396" s="2" t="s">
        <v>4138</v>
      </c>
      <c r="E5396" s="2" t="s">
        <v>3438</v>
      </c>
      <c r="F5396" s="2">
        <v>77.36</v>
      </c>
      <c r="G5396" s="2">
        <v>22.64</v>
      </c>
      <c r="H5396" s="2" t="s">
        <v>19</v>
      </c>
      <c r="I5396" s="2">
        <f t="shared" si="168"/>
        <v>1</v>
      </c>
      <c r="J5396" s="2" t="str">
        <f t="shared" si="169"/>
        <v/>
      </c>
      <c r="K5396" s="2">
        <v>2014</v>
      </c>
      <c r="L5396" s="2" t="s">
        <v>49</v>
      </c>
    </row>
    <row r="5397" spans="1:12" x14ac:dyDescent="0.2">
      <c r="A5397" s="1" t="s">
        <v>242</v>
      </c>
      <c r="B5397" s="2" t="s">
        <v>3618</v>
      </c>
      <c r="C5397" s="2" t="s">
        <v>15</v>
      </c>
      <c r="D5397" s="2" t="s">
        <v>1484</v>
      </c>
      <c r="E5397" s="2" t="s">
        <v>3438</v>
      </c>
      <c r="F5397" s="2">
        <v>77.400000000000006</v>
      </c>
      <c r="G5397" s="2">
        <v>22.6</v>
      </c>
      <c r="H5397" s="2" t="s">
        <v>19</v>
      </c>
      <c r="I5397" s="2">
        <f t="shared" si="168"/>
        <v>1</v>
      </c>
      <c r="J5397" s="2" t="str">
        <f t="shared" si="169"/>
        <v/>
      </c>
      <c r="K5397" s="2">
        <v>2003</v>
      </c>
      <c r="L5397" s="2" t="s">
        <v>36</v>
      </c>
    </row>
    <row r="5398" spans="1:12" x14ac:dyDescent="0.2">
      <c r="A5398" s="1" t="s">
        <v>13</v>
      </c>
      <c r="B5398" s="2" t="s">
        <v>4465</v>
      </c>
      <c r="C5398" s="2" t="s">
        <v>24</v>
      </c>
      <c r="D5398" s="4">
        <v>10700000</v>
      </c>
      <c r="E5398" s="2" t="s">
        <v>3438</v>
      </c>
      <c r="F5398" s="2">
        <v>77.400000000000006</v>
      </c>
      <c r="G5398" s="2">
        <v>22.6</v>
      </c>
      <c r="H5398" s="2" t="s">
        <v>19</v>
      </c>
      <c r="I5398" s="2">
        <f t="shared" si="168"/>
        <v>1</v>
      </c>
      <c r="J5398" s="2" t="str">
        <f t="shared" si="169"/>
        <v/>
      </c>
      <c r="K5398" s="2">
        <v>2007</v>
      </c>
      <c r="L5398" s="2" t="s">
        <v>36</v>
      </c>
    </row>
    <row r="5399" spans="1:12" x14ac:dyDescent="0.2">
      <c r="A5399" s="1" t="s">
        <v>13</v>
      </c>
      <c r="B5399" s="2" t="s">
        <v>3974</v>
      </c>
      <c r="C5399" s="2" t="s">
        <v>24</v>
      </c>
      <c r="D5399" s="4">
        <v>7500000</v>
      </c>
      <c r="E5399" s="2" t="s">
        <v>3438</v>
      </c>
      <c r="F5399" s="2">
        <v>77.5</v>
      </c>
      <c r="G5399" s="2">
        <v>22.6</v>
      </c>
      <c r="H5399" s="2" t="s">
        <v>19</v>
      </c>
      <c r="I5399" s="2">
        <f t="shared" si="168"/>
        <v>1</v>
      </c>
      <c r="J5399" s="2" t="str">
        <f t="shared" si="169"/>
        <v/>
      </c>
      <c r="K5399" s="2">
        <v>2004</v>
      </c>
      <c r="L5399" s="2" t="s">
        <v>21</v>
      </c>
    </row>
    <row r="5400" spans="1:12" x14ac:dyDescent="0.2">
      <c r="A5400" s="1" t="s">
        <v>91</v>
      </c>
      <c r="B5400" s="2" t="s">
        <v>2418</v>
      </c>
      <c r="C5400" s="2" t="s">
        <v>15</v>
      </c>
      <c r="D5400" s="2" t="s">
        <v>2984</v>
      </c>
      <c r="E5400" s="2" t="s">
        <v>2175</v>
      </c>
      <c r="F5400" s="2">
        <v>77.400000000000006</v>
      </c>
      <c r="G5400" s="2">
        <v>22.6</v>
      </c>
      <c r="H5400" s="2" t="s">
        <v>19</v>
      </c>
      <c r="I5400" s="2">
        <f t="shared" si="168"/>
        <v>1</v>
      </c>
      <c r="J5400" s="2" t="str">
        <f t="shared" si="169"/>
        <v/>
      </c>
      <c r="K5400" s="2">
        <v>2011</v>
      </c>
      <c r="L5400" s="2" t="s">
        <v>36</v>
      </c>
    </row>
    <row r="5401" spans="1:12" x14ac:dyDescent="0.2">
      <c r="A5401" s="1" t="s">
        <v>269</v>
      </c>
      <c r="B5401" s="2" t="s">
        <v>3176</v>
      </c>
      <c r="C5401" s="2" t="s">
        <v>15</v>
      </c>
      <c r="D5401" s="2" t="s">
        <v>3177</v>
      </c>
      <c r="E5401" s="2" t="s">
        <v>2175</v>
      </c>
      <c r="F5401" s="2">
        <v>77.400000000000006</v>
      </c>
      <c r="G5401" s="2">
        <v>22.6</v>
      </c>
      <c r="H5401" s="2" t="s">
        <v>19</v>
      </c>
      <c r="I5401" s="2">
        <f t="shared" si="168"/>
        <v>1</v>
      </c>
      <c r="J5401" s="2" t="str">
        <f t="shared" si="169"/>
        <v/>
      </c>
      <c r="K5401" s="2">
        <v>1994</v>
      </c>
      <c r="L5401" s="2" t="s">
        <v>21</v>
      </c>
    </row>
    <row r="5402" spans="1:12" x14ac:dyDescent="0.2">
      <c r="A5402" s="1" t="s">
        <v>32</v>
      </c>
      <c r="B5402" s="2" t="s">
        <v>4755</v>
      </c>
      <c r="C5402" s="2" t="s">
        <v>24</v>
      </c>
      <c r="D5402" s="4">
        <v>15000000</v>
      </c>
      <c r="E5402" s="2" t="s">
        <v>3438</v>
      </c>
      <c r="F5402" s="2">
        <v>77.400000000000006</v>
      </c>
      <c r="G5402" s="2">
        <v>22.6</v>
      </c>
      <c r="H5402" s="2" t="s">
        <v>19</v>
      </c>
      <c r="I5402" s="2">
        <f t="shared" si="168"/>
        <v>1</v>
      </c>
      <c r="J5402" s="2" t="str">
        <f t="shared" si="169"/>
        <v/>
      </c>
      <c r="K5402" s="2">
        <v>2000</v>
      </c>
      <c r="L5402" s="2" t="s">
        <v>49</v>
      </c>
    </row>
    <row r="5403" spans="1:12" x14ac:dyDescent="0.2">
      <c r="A5403" s="1" t="s">
        <v>66</v>
      </c>
      <c r="B5403" s="2" t="s">
        <v>3217</v>
      </c>
      <c r="C5403" s="2" t="s">
        <v>15</v>
      </c>
      <c r="D5403" s="2" t="s">
        <v>5338</v>
      </c>
      <c r="E5403" s="2" t="s">
        <v>4991</v>
      </c>
      <c r="F5403" s="2">
        <v>77.430000000000007</v>
      </c>
      <c r="G5403" s="2">
        <v>22.57</v>
      </c>
      <c r="H5403" s="2" t="s">
        <v>19</v>
      </c>
      <c r="I5403" s="2">
        <f t="shared" si="168"/>
        <v>1</v>
      </c>
      <c r="J5403" s="2" t="str">
        <f t="shared" si="169"/>
        <v/>
      </c>
      <c r="K5403" s="2">
        <v>2011</v>
      </c>
      <c r="L5403" s="2" t="s">
        <v>36</v>
      </c>
    </row>
    <row r="5404" spans="1:12" x14ac:dyDescent="0.2">
      <c r="A5404" s="1" t="s">
        <v>52</v>
      </c>
      <c r="B5404" s="2" t="s">
        <v>3471</v>
      </c>
      <c r="C5404" s="2" t="s">
        <v>15</v>
      </c>
      <c r="D5404" s="2" t="s">
        <v>3472</v>
      </c>
      <c r="E5404" s="2" t="s">
        <v>3438</v>
      </c>
      <c r="F5404" s="2">
        <v>77.44</v>
      </c>
      <c r="G5404" s="2">
        <v>22.56</v>
      </c>
      <c r="H5404" s="2" t="s">
        <v>19</v>
      </c>
      <c r="I5404" s="2">
        <f t="shared" si="168"/>
        <v>1</v>
      </c>
      <c r="J5404" s="2" t="str">
        <f t="shared" si="169"/>
        <v/>
      </c>
      <c r="K5404" s="2">
        <v>2020</v>
      </c>
      <c r="L5404" s="2" t="s">
        <v>21</v>
      </c>
    </row>
    <row r="5405" spans="1:12" x14ac:dyDescent="0.2">
      <c r="A5405" s="1" t="s">
        <v>290</v>
      </c>
      <c r="B5405" s="2" t="s">
        <v>290</v>
      </c>
      <c r="C5405" s="2" t="s">
        <v>15</v>
      </c>
      <c r="D5405" s="2" t="s">
        <v>2671</v>
      </c>
      <c r="E5405" s="2" t="s">
        <v>2175</v>
      </c>
      <c r="F5405" s="2">
        <v>77.45</v>
      </c>
      <c r="G5405" s="2">
        <v>22.55</v>
      </c>
      <c r="H5405" s="2" t="s">
        <v>19</v>
      </c>
      <c r="I5405" s="2">
        <f t="shared" si="168"/>
        <v>1</v>
      </c>
      <c r="J5405" s="2" t="str">
        <f t="shared" si="169"/>
        <v/>
      </c>
      <c r="K5405" s="2">
        <v>2018</v>
      </c>
      <c r="L5405" s="2" t="s">
        <v>49</v>
      </c>
    </row>
    <row r="5406" spans="1:12" x14ac:dyDescent="0.2">
      <c r="A5406" s="1" t="s">
        <v>69</v>
      </c>
      <c r="B5406" s="2" t="s">
        <v>5220</v>
      </c>
      <c r="C5406" s="2" t="s">
        <v>15</v>
      </c>
      <c r="D5406" s="2" t="s">
        <v>5221</v>
      </c>
      <c r="E5406" s="2" t="s">
        <v>4991</v>
      </c>
      <c r="F5406" s="2">
        <v>77.45</v>
      </c>
      <c r="G5406" s="2">
        <v>22.55</v>
      </c>
      <c r="H5406" s="2" t="s">
        <v>19</v>
      </c>
      <c r="I5406" s="2">
        <f t="shared" si="168"/>
        <v>1</v>
      </c>
      <c r="J5406" s="2" t="str">
        <f t="shared" si="169"/>
        <v/>
      </c>
      <c r="K5406" s="2">
        <v>2016</v>
      </c>
      <c r="L5406" s="2" t="s">
        <v>21</v>
      </c>
    </row>
    <row r="5407" spans="1:12" x14ac:dyDescent="0.2">
      <c r="A5407" s="1" t="s">
        <v>242</v>
      </c>
      <c r="B5407" s="2" t="s">
        <v>243</v>
      </c>
      <c r="C5407" s="2" t="s">
        <v>24</v>
      </c>
      <c r="D5407" s="2">
        <v>135000000</v>
      </c>
      <c r="E5407" s="2" t="s">
        <v>3430</v>
      </c>
      <c r="F5407" s="2">
        <v>77.48</v>
      </c>
      <c r="G5407" s="2">
        <v>22.52</v>
      </c>
      <c r="H5407" s="2" t="s">
        <v>19</v>
      </c>
      <c r="I5407" s="2">
        <f t="shared" si="168"/>
        <v>1</v>
      </c>
      <c r="J5407" s="2" t="str">
        <f t="shared" si="169"/>
        <v/>
      </c>
      <c r="K5407" s="2">
        <v>2018</v>
      </c>
      <c r="L5407" s="2" t="s">
        <v>21</v>
      </c>
    </row>
    <row r="5408" spans="1:12" x14ac:dyDescent="0.2">
      <c r="A5408" s="1" t="s">
        <v>223</v>
      </c>
      <c r="B5408" s="2" t="s">
        <v>1562</v>
      </c>
      <c r="C5408" s="2" t="s">
        <v>15</v>
      </c>
      <c r="D5408" s="2" t="s">
        <v>5110</v>
      </c>
      <c r="E5408" s="2" t="s">
        <v>4991</v>
      </c>
      <c r="F5408" s="2">
        <v>77.489999999999995</v>
      </c>
      <c r="G5408" s="2">
        <v>22.51</v>
      </c>
      <c r="H5408" s="2" t="s">
        <v>19</v>
      </c>
      <c r="I5408" s="2">
        <f t="shared" si="168"/>
        <v>1</v>
      </c>
      <c r="J5408" s="2" t="str">
        <f t="shared" si="169"/>
        <v/>
      </c>
      <c r="K5408" s="2">
        <v>2019</v>
      </c>
      <c r="L5408" s="2" t="s">
        <v>36</v>
      </c>
    </row>
    <row r="5409" spans="1:12" x14ac:dyDescent="0.2">
      <c r="A5409" s="1" t="s">
        <v>242</v>
      </c>
      <c r="B5409" s="2" t="s">
        <v>714</v>
      </c>
      <c r="C5409" s="2" t="s">
        <v>15</v>
      </c>
      <c r="D5409" s="2" t="s">
        <v>5261</v>
      </c>
      <c r="E5409" s="2" t="s">
        <v>4991</v>
      </c>
      <c r="F5409" s="2">
        <v>77.5</v>
      </c>
      <c r="G5409" s="2">
        <v>22.5</v>
      </c>
      <c r="H5409" s="2" t="s">
        <v>19</v>
      </c>
      <c r="I5409" s="2">
        <f t="shared" si="168"/>
        <v>1</v>
      </c>
      <c r="J5409" s="2" t="str">
        <f t="shared" si="169"/>
        <v/>
      </c>
      <c r="K5409" s="2">
        <v>2014</v>
      </c>
      <c r="L5409" s="2" t="s">
        <v>21</v>
      </c>
    </row>
    <row r="5410" spans="1:12" x14ac:dyDescent="0.2">
      <c r="A5410" s="1" t="s">
        <v>205</v>
      </c>
      <c r="B5410" s="2" t="s">
        <v>1581</v>
      </c>
      <c r="C5410" s="2" t="s">
        <v>24</v>
      </c>
      <c r="D5410" s="4">
        <v>150000000</v>
      </c>
      <c r="E5410" s="2" t="s">
        <v>3438</v>
      </c>
      <c r="F5410" s="2">
        <v>77.5</v>
      </c>
      <c r="G5410" s="2">
        <v>22.5</v>
      </c>
      <c r="H5410" s="2" t="s">
        <v>19</v>
      </c>
      <c r="I5410" s="2">
        <f t="shared" si="168"/>
        <v>1</v>
      </c>
      <c r="J5410" s="2" t="str">
        <f t="shared" si="169"/>
        <v/>
      </c>
      <c r="K5410" s="2">
        <v>2000</v>
      </c>
      <c r="L5410" s="2" t="s">
        <v>21</v>
      </c>
    </row>
    <row r="5411" spans="1:12" x14ac:dyDescent="0.2">
      <c r="A5411" s="1" t="s">
        <v>40</v>
      </c>
      <c r="B5411" s="2" t="s">
        <v>276</v>
      </c>
      <c r="C5411" s="2" t="s">
        <v>15</v>
      </c>
      <c r="D5411" s="2" t="s">
        <v>277</v>
      </c>
      <c r="E5411" s="2" t="s">
        <v>144</v>
      </c>
      <c r="F5411" s="2">
        <v>77.5</v>
      </c>
      <c r="G5411" s="2">
        <v>22.5</v>
      </c>
      <c r="H5411" s="2" t="s">
        <v>19</v>
      </c>
      <c r="I5411" s="2">
        <f t="shared" si="168"/>
        <v>1</v>
      </c>
      <c r="J5411" s="2" t="str">
        <f t="shared" si="169"/>
        <v/>
      </c>
      <c r="K5411" s="2">
        <v>2008</v>
      </c>
      <c r="L5411" s="2" t="s">
        <v>49</v>
      </c>
    </row>
    <row r="5412" spans="1:12" x14ac:dyDescent="0.2">
      <c r="A5412" s="1" t="s">
        <v>374</v>
      </c>
      <c r="B5412" s="2" t="s">
        <v>443</v>
      </c>
      <c r="C5412" s="2" t="s">
        <v>42</v>
      </c>
      <c r="D5412" s="2" t="s">
        <v>444</v>
      </c>
      <c r="E5412" s="2" t="s">
        <v>395</v>
      </c>
      <c r="F5412" s="2">
        <v>77.5</v>
      </c>
      <c r="G5412" s="2">
        <v>22.5</v>
      </c>
      <c r="H5412" s="2" t="s">
        <v>19</v>
      </c>
      <c r="I5412" s="2">
        <f t="shared" si="168"/>
        <v>1</v>
      </c>
      <c r="J5412" s="2" t="str">
        <f t="shared" si="169"/>
        <v/>
      </c>
      <c r="K5412" s="2">
        <v>2014</v>
      </c>
      <c r="L5412" s="2" t="s">
        <v>21</v>
      </c>
    </row>
    <row r="5413" spans="1:12" x14ac:dyDescent="0.2">
      <c r="A5413" s="1" t="s">
        <v>91</v>
      </c>
      <c r="B5413" s="2" t="s">
        <v>2926</v>
      </c>
      <c r="C5413" s="2" t="s">
        <v>15</v>
      </c>
      <c r="D5413" s="2" t="s">
        <v>2927</v>
      </c>
      <c r="E5413" s="2" t="s">
        <v>2175</v>
      </c>
      <c r="F5413" s="2">
        <v>77.5</v>
      </c>
      <c r="G5413" s="2">
        <v>22.5</v>
      </c>
      <c r="H5413" s="2" t="s">
        <v>19</v>
      </c>
      <c r="I5413" s="2">
        <f t="shared" si="168"/>
        <v>1</v>
      </c>
      <c r="J5413" s="2" t="str">
        <f t="shared" si="169"/>
        <v/>
      </c>
      <c r="K5413" s="2">
        <v>2016</v>
      </c>
      <c r="L5413" s="2" t="s">
        <v>49</v>
      </c>
    </row>
    <row r="5414" spans="1:12" x14ac:dyDescent="0.2">
      <c r="A5414" s="1" t="s">
        <v>91</v>
      </c>
      <c r="B5414" s="2" t="s">
        <v>4287</v>
      </c>
      <c r="C5414" s="2" t="s">
        <v>24</v>
      </c>
      <c r="D5414" s="4">
        <v>162000000</v>
      </c>
      <c r="E5414" s="2" t="s">
        <v>3438</v>
      </c>
      <c r="F5414" s="2">
        <v>77.5</v>
      </c>
      <c r="G5414" s="2">
        <v>22.5</v>
      </c>
      <c r="H5414" s="2" t="s">
        <v>19</v>
      </c>
      <c r="I5414" s="2">
        <f t="shared" si="168"/>
        <v>1</v>
      </c>
      <c r="J5414" s="2" t="str">
        <f t="shared" si="169"/>
        <v/>
      </c>
      <c r="K5414" s="2">
        <v>2010</v>
      </c>
      <c r="L5414" s="2" t="s">
        <v>21</v>
      </c>
    </row>
    <row r="5415" spans="1:12" x14ac:dyDescent="0.2">
      <c r="A5415" s="1" t="s">
        <v>52</v>
      </c>
      <c r="B5415" s="2" t="s">
        <v>3739</v>
      </c>
      <c r="C5415" s="2" t="s">
        <v>24</v>
      </c>
      <c r="D5415" s="4">
        <v>9500000</v>
      </c>
      <c r="E5415" s="2" t="s">
        <v>3438</v>
      </c>
      <c r="F5415" s="2">
        <v>77.5</v>
      </c>
      <c r="G5415" s="2">
        <v>22.5</v>
      </c>
      <c r="H5415" s="2" t="s">
        <v>19</v>
      </c>
      <c r="I5415" s="2">
        <f t="shared" si="168"/>
        <v>1</v>
      </c>
      <c r="J5415" s="2" t="str">
        <f t="shared" si="169"/>
        <v/>
      </c>
      <c r="K5415" s="2">
        <v>2006</v>
      </c>
      <c r="L5415" s="2" t="s">
        <v>36</v>
      </c>
    </row>
    <row r="5416" spans="1:12" x14ac:dyDescent="0.2">
      <c r="A5416" s="1" t="s">
        <v>32</v>
      </c>
      <c r="B5416" s="2" t="s">
        <v>462</v>
      </c>
      <c r="C5416" s="2" t="s">
        <v>15</v>
      </c>
      <c r="D5416" s="2" t="s">
        <v>461</v>
      </c>
      <c r="E5416" s="2" t="s">
        <v>395</v>
      </c>
      <c r="F5416" s="2">
        <v>77.5</v>
      </c>
      <c r="G5416" s="2">
        <v>22.5</v>
      </c>
      <c r="H5416" s="2" t="s">
        <v>19</v>
      </c>
      <c r="I5416" s="2">
        <f t="shared" si="168"/>
        <v>1</v>
      </c>
      <c r="J5416" s="2" t="str">
        <f t="shared" si="169"/>
        <v/>
      </c>
      <c r="K5416" s="2">
        <v>2014</v>
      </c>
      <c r="L5416" s="2" t="s">
        <v>21</v>
      </c>
    </row>
    <row r="5417" spans="1:12" x14ac:dyDescent="0.2">
      <c r="A5417" s="1" t="s">
        <v>91</v>
      </c>
      <c r="B5417" s="2" t="s">
        <v>1114</v>
      </c>
      <c r="C5417" s="2" t="s">
        <v>15</v>
      </c>
      <c r="D5417" s="2" t="s">
        <v>2886</v>
      </c>
      <c r="E5417" s="2" t="s">
        <v>2175</v>
      </c>
      <c r="F5417" s="2">
        <v>77.540000000000006</v>
      </c>
      <c r="G5417" s="2">
        <v>22.46</v>
      </c>
      <c r="H5417" s="2" t="s">
        <v>19</v>
      </c>
      <c r="I5417" s="2">
        <f t="shared" si="168"/>
        <v>1</v>
      </c>
      <c r="J5417" s="2" t="str">
        <f t="shared" si="169"/>
        <v/>
      </c>
      <c r="K5417" s="2">
        <v>2016</v>
      </c>
      <c r="L5417" s="2" t="s">
        <v>21</v>
      </c>
    </row>
    <row r="5418" spans="1:12" x14ac:dyDescent="0.2">
      <c r="A5418" s="1" t="s">
        <v>242</v>
      </c>
      <c r="B5418" s="2" t="s">
        <v>714</v>
      </c>
      <c r="C5418" s="2" t="s">
        <v>24</v>
      </c>
      <c r="D5418" s="4">
        <v>45420000</v>
      </c>
      <c r="E5418" s="2" t="s">
        <v>1811</v>
      </c>
      <c r="F5418" s="2">
        <v>77.599999999999994</v>
      </c>
      <c r="G5418" s="2">
        <v>22.4</v>
      </c>
      <c r="H5418" s="2" t="s">
        <v>19</v>
      </c>
      <c r="I5418" s="2">
        <f t="shared" si="168"/>
        <v>1</v>
      </c>
      <c r="J5418" s="2" t="str">
        <f t="shared" si="169"/>
        <v/>
      </c>
      <c r="K5418" s="2">
        <v>1996</v>
      </c>
      <c r="L5418" s="2" t="s">
        <v>21</v>
      </c>
    </row>
    <row r="5419" spans="1:12" x14ac:dyDescent="0.2">
      <c r="A5419" s="1" t="s">
        <v>391</v>
      </c>
      <c r="B5419" s="2" t="s">
        <v>4823</v>
      </c>
      <c r="C5419" s="2" t="s">
        <v>15</v>
      </c>
      <c r="D5419" s="2" t="s">
        <v>4854</v>
      </c>
      <c r="E5419" s="2" t="s">
        <v>4810</v>
      </c>
      <c r="F5419" s="2">
        <v>77.599999999999994</v>
      </c>
      <c r="G5419" s="2">
        <v>22.4</v>
      </c>
      <c r="H5419" s="2" t="s">
        <v>19</v>
      </c>
      <c r="I5419" s="2">
        <f t="shared" si="168"/>
        <v>1</v>
      </c>
      <c r="J5419" s="2" t="str">
        <f t="shared" si="169"/>
        <v/>
      </c>
      <c r="K5419" s="2">
        <v>2006</v>
      </c>
      <c r="L5419" s="2" t="s">
        <v>21</v>
      </c>
    </row>
    <row r="5420" spans="1:12" x14ac:dyDescent="0.2">
      <c r="A5420" s="1" t="s">
        <v>66</v>
      </c>
      <c r="B5420" s="2" t="s">
        <v>922</v>
      </c>
      <c r="C5420" s="2" t="s">
        <v>15</v>
      </c>
      <c r="D5420" s="2" t="s">
        <v>4880</v>
      </c>
      <c r="E5420" s="2" t="s">
        <v>4810</v>
      </c>
      <c r="F5420" s="2">
        <v>77.599999999999994</v>
      </c>
      <c r="G5420" s="2">
        <v>22.4</v>
      </c>
      <c r="H5420" s="2" t="s">
        <v>19</v>
      </c>
      <c r="I5420" s="2">
        <f t="shared" si="168"/>
        <v>1</v>
      </c>
      <c r="J5420" s="2" t="str">
        <f t="shared" si="169"/>
        <v/>
      </c>
      <c r="K5420" s="2">
        <v>2002</v>
      </c>
      <c r="L5420" s="2" t="s">
        <v>21</v>
      </c>
    </row>
    <row r="5421" spans="1:12" x14ac:dyDescent="0.2">
      <c r="A5421" s="1" t="s">
        <v>374</v>
      </c>
      <c r="B5421" s="2" t="s">
        <v>451</v>
      </c>
      <c r="C5421" s="2" t="s">
        <v>42</v>
      </c>
      <c r="D5421" s="2" t="s">
        <v>584</v>
      </c>
      <c r="E5421" s="2" t="s">
        <v>395</v>
      </c>
      <c r="F5421" s="2">
        <v>77.599999999999994</v>
      </c>
      <c r="G5421" s="2">
        <v>22.4</v>
      </c>
      <c r="H5421" s="2" t="s">
        <v>19</v>
      </c>
      <c r="I5421" s="2">
        <f t="shared" si="168"/>
        <v>1</v>
      </c>
      <c r="J5421" s="2" t="str">
        <f t="shared" si="169"/>
        <v/>
      </c>
      <c r="K5421" s="2">
        <v>2012</v>
      </c>
      <c r="L5421" s="2" t="s">
        <v>21</v>
      </c>
    </row>
    <row r="5422" spans="1:12" x14ac:dyDescent="0.2">
      <c r="A5422" s="1" t="s">
        <v>22</v>
      </c>
      <c r="B5422" s="2" t="s">
        <v>3535</v>
      </c>
      <c r="C5422" s="2" t="s">
        <v>24</v>
      </c>
      <c r="D5422" s="4">
        <v>250000000</v>
      </c>
      <c r="E5422" s="2" t="s">
        <v>3438</v>
      </c>
      <c r="F5422" s="2">
        <v>77.599999999999994</v>
      </c>
      <c r="G5422" s="2">
        <v>22.4</v>
      </c>
      <c r="H5422" s="2" t="s">
        <v>19</v>
      </c>
      <c r="I5422" s="2">
        <f t="shared" si="168"/>
        <v>1</v>
      </c>
      <c r="J5422" s="2" t="str">
        <f t="shared" si="169"/>
        <v/>
      </c>
      <c r="K5422" s="2">
        <v>2005</v>
      </c>
      <c r="L5422" s="2" t="s">
        <v>36</v>
      </c>
    </row>
    <row r="5423" spans="1:12" x14ac:dyDescent="0.2">
      <c r="A5423" s="1" t="s">
        <v>293</v>
      </c>
      <c r="B5423" s="2" t="s">
        <v>629</v>
      </c>
      <c r="C5423" s="2" t="s">
        <v>42</v>
      </c>
      <c r="D5423" s="2" t="s">
        <v>630</v>
      </c>
      <c r="E5423" s="2" t="s">
        <v>395</v>
      </c>
      <c r="F5423" s="2">
        <v>77.599999999999994</v>
      </c>
      <c r="G5423" s="2">
        <v>22.4</v>
      </c>
      <c r="H5423" s="2" t="s">
        <v>19</v>
      </c>
      <c r="I5423" s="2">
        <f t="shared" si="168"/>
        <v>1</v>
      </c>
      <c r="J5423" s="2" t="str">
        <f t="shared" si="169"/>
        <v/>
      </c>
      <c r="K5423" s="2">
        <v>2012</v>
      </c>
      <c r="L5423" s="2" t="s">
        <v>21</v>
      </c>
    </row>
    <row r="5424" spans="1:12" x14ac:dyDescent="0.2">
      <c r="A5424" s="1" t="s">
        <v>91</v>
      </c>
      <c r="B5424" s="2" t="s">
        <v>1876</v>
      </c>
      <c r="C5424" s="2" t="s">
        <v>15</v>
      </c>
      <c r="D5424" s="2" t="s">
        <v>3026</v>
      </c>
      <c r="E5424" s="2" t="s">
        <v>2175</v>
      </c>
      <c r="F5424" s="2">
        <v>77.599999999999994</v>
      </c>
      <c r="G5424" s="2">
        <v>22.4</v>
      </c>
      <c r="H5424" s="2" t="s">
        <v>19</v>
      </c>
      <c r="I5424" s="2">
        <f t="shared" si="168"/>
        <v>1</v>
      </c>
      <c r="J5424" s="2" t="str">
        <f t="shared" si="169"/>
        <v/>
      </c>
      <c r="K5424" s="2">
        <v>2009</v>
      </c>
      <c r="L5424" s="2" t="s">
        <v>36</v>
      </c>
    </row>
    <row r="5425" spans="1:12" x14ac:dyDescent="0.2">
      <c r="A5425" s="1" t="s">
        <v>52</v>
      </c>
      <c r="B5425" s="2" t="s">
        <v>1845</v>
      </c>
      <c r="C5425" s="2" t="s">
        <v>15</v>
      </c>
      <c r="D5425" s="2" t="s">
        <v>1846</v>
      </c>
      <c r="E5425" s="2" t="s">
        <v>1811</v>
      </c>
      <c r="F5425" s="2">
        <v>77.599999999999994</v>
      </c>
      <c r="G5425" s="2">
        <v>22.4</v>
      </c>
      <c r="H5425" s="2" t="s">
        <v>19</v>
      </c>
      <c r="I5425" s="2">
        <f t="shared" si="168"/>
        <v>1</v>
      </c>
      <c r="J5425" s="2" t="str">
        <f t="shared" si="169"/>
        <v/>
      </c>
      <c r="K5425" s="2">
        <v>2010</v>
      </c>
      <c r="L5425" s="2" t="s">
        <v>49</v>
      </c>
    </row>
    <row r="5426" spans="1:12" x14ac:dyDescent="0.2">
      <c r="A5426" s="1" t="s">
        <v>52</v>
      </c>
      <c r="B5426" s="2" t="s">
        <v>3471</v>
      </c>
      <c r="C5426" s="2" t="s">
        <v>24</v>
      </c>
      <c r="D5426" s="4">
        <v>378000000</v>
      </c>
      <c r="E5426" s="2" t="s">
        <v>3438</v>
      </c>
      <c r="F5426" s="2">
        <v>77.599999999999994</v>
      </c>
      <c r="G5426" s="2">
        <v>22.4</v>
      </c>
      <c r="H5426" s="2" t="s">
        <v>19</v>
      </c>
      <c r="I5426" s="2">
        <f t="shared" si="168"/>
        <v>1</v>
      </c>
      <c r="J5426" s="2" t="str">
        <f t="shared" si="169"/>
        <v/>
      </c>
      <c r="K5426" s="2">
        <v>2008</v>
      </c>
      <c r="L5426" s="2" t="s">
        <v>49</v>
      </c>
    </row>
    <row r="5427" spans="1:12" x14ac:dyDescent="0.2">
      <c r="A5427" s="1" t="s">
        <v>100</v>
      </c>
      <c r="B5427" s="2" t="s">
        <v>5631</v>
      </c>
      <c r="C5427" s="2" t="s">
        <v>15</v>
      </c>
      <c r="D5427" s="2" t="s">
        <v>5632</v>
      </c>
      <c r="E5427" s="2" t="s">
        <v>4991</v>
      </c>
      <c r="F5427" s="2">
        <v>77.599999999999994</v>
      </c>
      <c r="G5427" s="2">
        <v>22.4</v>
      </c>
      <c r="H5427" s="2" t="s">
        <v>19</v>
      </c>
      <c r="I5427" s="2">
        <f t="shared" si="168"/>
        <v>1</v>
      </c>
      <c r="J5427" s="2" t="str">
        <f t="shared" si="169"/>
        <v/>
      </c>
      <c r="K5427" s="2">
        <v>2000</v>
      </c>
      <c r="L5427" s="2" t="s">
        <v>49</v>
      </c>
    </row>
    <row r="5428" spans="1:12" x14ac:dyDescent="0.2">
      <c r="A5428" s="1" t="s">
        <v>111</v>
      </c>
      <c r="B5428" s="2" t="s">
        <v>414</v>
      </c>
      <c r="C5428" s="2" t="s">
        <v>15</v>
      </c>
      <c r="D5428" s="2" t="s">
        <v>699</v>
      </c>
      <c r="E5428" s="2" t="s">
        <v>395</v>
      </c>
      <c r="F5428" s="2">
        <v>77.599999999999994</v>
      </c>
      <c r="G5428" s="2">
        <v>22.4</v>
      </c>
      <c r="H5428" s="2" t="s">
        <v>19</v>
      </c>
      <c r="I5428" s="2">
        <f t="shared" si="168"/>
        <v>1</v>
      </c>
      <c r="J5428" s="2" t="str">
        <f t="shared" si="169"/>
        <v/>
      </c>
      <c r="K5428" s="2">
        <v>2010</v>
      </c>
      <c r="L5428" s="2" t="s">
        <v>21</v>
      </c>
    </row>
    <row r="5429" spans="1:12" x14ac:dyDescent="0.2">
      <c r="A5429" s="1" t="s">
        <v>242</v>
      </c>
      <c r="B5429" s="2" t="s">
        <v>1461</v>
      </c>
      <c r="C5429" s="2" t="s">
        <v>24</v>
      </c>
      <c r="D5429" s="2">
        <v>735000000</v>
      </c>
      <c r="E5429" s="2" t="s">
        <v>3438</v>
      </c>
      <c r="F5429" s="2">
        <v>77.650000000000006</v>
      </c>
      <c r="G5429" s="2">
        <v>22.35</v>
      </c>
      <c r="H5429" s="2" t="s">
        <v>19</v>
      </c>
      <c r="I5429" s="2">
        <f t="shared" si="168"/>
        <v>1</v>
      </c>
      <c r="J5429" s="2" t="str">
        <f t="shared" si="169"/>
        <v/>
      </c>
      <c r="K5429" s="2">
        <v>2020</v>
      </c>
      <c r="L5429" s="2" t="s">
        <v>21</v>
      </c>
    </row>
    <row r="5430" spans="1:12" x14ac:dyDescent="0.2">
      <c r="A5430" s="1" t="s">
        <v>242</v>
      </c>
      <c r="B5430" s="2" t="s">
        <v>243</v>
      </c>
      <c r="C5430" s="2" t="s">
        <v>15</v>
      </c>
      <c r="D5430" s="2" t="s">
        <v>1238</v>
      </c>
      <c r="E5430" s="2" t="s">
        <v>395</v>
      </c>
      <c r="F5430" s="2">
        <v>77.7</v>
      </c>
      <c r="G5430" s="2">
        <v>22.3</v>
      </c>
      <c r="H5430" s="2" t="s">
        <v>19</v>
      </c>
      <c r="I5430" s="2">
        <f t="shared" si="168"/>
        <v>1</v>
      </c>
      <c r="J5430" s="2" t="str">
        <f t="shared" si="169"/>
        <v/>
      </c>
      <c r="K5430" s="2">
        <v>2000</v>
      </c>
      <c r="L5430" s="2" t="s">
        <v>21</v>
      </c>
    </row>
    <row r="5431" spans="1:12" x14ac:dyDescent="0.2">
      <c r="A5431" s="1" t="s">
        <v>280</v>
      </c>
      <c r="B5431" s="2" t="s">
        <v>281</v>
      </c>
      <c r="C5431" s="2" t="s">
        <v>42</v>
      </c>
      <c r="D5431" s="2" t="s">
        <v>282</v>
      </c>
      <c r="E5431" s="2" t="s">
        <v>144</v>
      </c>
      <c r="F5431" s="2">
        <v>77.7</v>
      </c>
      <c r="G5431" s="2">
        <v>22.3</v>
      </c>
      <c r="H5431" s="2" t="s">
        <v>19</v>
      </c>
      <c r="I5431" s="2">
        <f t="shared" si="168"/>
        <v>1</v>
      </c>
      <c r="J5431" s="2" t="str">
        <f t="shared" si="169"/>
        <v/>
      </c>
      <c r="K5431" s="2">
        <v>2006</v>
      </c>
      <c r="L5431" s="2" t="s">
        <v>21</v>
      </c>
    </row>
    <row r="5432" spans="1:12" x14ac:dyDescent="0.2">
      <c r="A5432" s="1" t="s">
        <v>66</v>
      </c>
      <c r="B5432" s="2" t="s">
        <v>3947</v>
      </c>
      <c r="C5432" s="2" t="s">
        <v>15</v>
      </c>
      <c r="D5432" s="2" t="s">
        <v>4586</v>
      </c>
      <c r="E5432" s="2" t="s">
        <v>3438</v>
      </c>
      <c r="F5432" s="2">
        <v>77.7</v>
      </c>
      <c r="G5432" s="2">
        <v>22.3</v>
      </c>
      <c r="H5432" s="2" t="s">
        <v>19</v>
      </c>
      <c r="I5432" s="2">
        <f t="shared" si="168"/>
        <v>1</v>
      </c>
      <c r="J5432" s="2" t="str">
        <f t="shared" si="169"/>
        <v/>
      </c>
      <c r="K5432" s="2">
        <v>2004</v>
      </c>
      <c r="L5432" s="2" t="s">
        <v>21</v>
      </c>
    </row>
    <row r="5433" spans="1:12" x14ac:dyDescent="0.2">
      <c r="A5433" s="1" t="s">
        <v>22</v>
      </c>
      <c r="B5433" s="2" t="s">
        <v>4538</v>
      </c>
      <c r="C5433" s="2" t="s">
        <v>24</v>
      </c>
      <c r="D5433" s="4">
        <v>27000000</v>
      </c>
      <c r="E5433" s="2" t="s">
        <v>3438</v>
      </c>
      <c r="F5433" s="2">
        <v>77.7</v>
      </c>
      <c r="G5433" s="2">
        <v>22.3</v>
      </c>
      <c r="H5433" s="2" t="s">
        <v>19</v>
      </c>
      <c r="I5433" s="2">
        <f t="shared" si="168"/>
        <v>1</v>
      </c>
      <c r="J5433" s="2" t="str">
        <f t="shared" si="169"/>
        <v/>
      </c>
      <c r="K5433" s="2">
        <v>1998</v>
      </c>
      <c r="L5433" s="2" t="s">
        <v>21</v>
      </c>
    </row>
    <row r="5434" spans="1:12" x14ac:dyDescent="0.2">
      <c r="A5434" s="1" t="s">
        <v>296</v>
      </c>
      <c r="B5434" s="2" t="s">
        <v>1802</v>
      </c>
      <c r="C5434" s="2" t="s">
        <v>15</v>
      </c>
      <c r="D5434" s="2" t="s">
        <v>1803</v>
      </c>
      <c r="E5434" s="2" t="s">
        <v>1692</v>
      </c>
      <c r="F5434" s="2">
        <v>77.7</v>
      </c>
      <c r="G5434" s="2">
        <v>22.3</v>
      </c>
      <c r="H5434" s="2" t="s">
        <v>19</v>
      </c>
      <c r="I5434" s="2">
        <f t="shared" si="168"/>
        <v>1</v>
      </c>
      <c r="J5434" s="2" t="str">
        <f t="shared" si="169"/>
        <v/>
      </c>
      <c r="K5434" s="2">
        <v>1998</v>
      </c>
      <c r="L5434" s="2" t="s">
        <v>49</v>
      </c>
    </row>
    <row r="5435" spans="1:12" x14ac:dyDescent="0.2">
      <c r="A5435" s="1" t="s">
        <v>79</v>
      </c>
      <c r="B5435" s="2" t="s">
        <v>4861</v>
      </c>
      <c r="C5435" s="2" t="s">
        <v>24</v>
      </c>
      <c r="D5435" s="4">
        <v>247000000</v>
      </c>
      <c r="E5435" s="2" t="s">
        <v>4810</v>
      </c>
      <c r="F5435" s="2">
        <v>77.7</v>
      </c>
      <c r="G5435" s="2">
        <v>22.3</v>
      </c>
      <c r="H5435" s="2" t="s">
        <v>19</v>
      </c>
      <c r="I5435" s="2">
        <f t="shared" si="168"/>
        <v>1</v>
      </c>
      <c r="J5435" s="2" t="str">
        <f t="shared" si="169"/>
        <v/>
      </c>
      <c r="K5435" s="2">
        <v>2006</v>
      </c>
      <c r="L5435" s="2" t="s">
        <v>49</v>
      </c>
    </row>
    <row r="5436" spans="1:12" x14ac:dyDescent="0.2">
      <c r="A5436" s="1" t="s">
        <v>52</v>
      </c>
      <c r="B5436" s="2" t="s">
        <v>742</v>
      </c>
      <c r="C5436" s="2" t="s">
        <v>15</v>
      </c>
      <c r="D5436" s="2" t="s">
        <v>857</v>
      </c>
      <c r="E5436" s="2" t="s">
        <v>395</v>
      </c>
      <c r="F5436" s="2">
        <v>77.7</v>
      </c>
      <c r="G5436" s="2">
        <v>22.3</v>
      </c>
      <c r="H5436" s="2" t="s">
        <v>19</v>
      </c>
      <c r="I5436" s="2">
        <f t="shared" si="168"/>
        <v>1</v>
      </c>
      <c r="J5436" s="2" t="str">
        <f t="shared" si="169"/>
        <v/>
      </c>
      <c r="K5436" s="2">
        <v>2008</v>
      </c>
      <c r="L5436" s="2" t="s">
        <v>21</v>
      </c>
    </row>
    <row r="5437" spans="1:12" x14ac:dyDescent="0.2">
      <c r="A5437" s="1" t="s">
        <v>52</v>
      </c>
      <c r="B5437" s="2" t="s">
        <v>3780</v>
      </c>
      <c r="C5437" s="2" t="s">
        <v>24</v>
      </c>
      <c r="D5437" s="4">
        <v>41300000</v>
      </c>
      <c r="E5437" s="2" t="s">
        <v>3438</v>
      </c>
      <c r="F5437" s="2">
        <v>77.7</v>
      </c>
      <c r="G5437" s="2">
        <v>22.3</v>
      </c>
      <c r="H5437" s="2" t="s">
        <v>19</v>
      </c>
      <c r="I5437" s="2">
        <f t="shared" si="168"/>
        <v>1</v>
      </c>
      <c r="J5437" s="2" t="str">
        <f t="shared" si="169"/>
        <v/>
      </c>
      <c r="K5437" s="2">
        <v>2010</v>
      </c>
      <c r="L5437" s="2" t="s">
        <v>49</v>
      </c>
    </row>
    <row r="5438" spans="1:12" x14ac:dyDescent="0.2">
      <c r="A5438" s="1" t="s">
        <v>242</v>
      </c>
      <c r="B5438" s="2" t="s">
        <v>5705</v>
      </c>
      <c r="C5438" s="2" t="s">
        <v>24</v>
      </c>
      <c r="D5438" s="4">
        <v>8000000</v>
      </c>
      <c r="E5438" s="2" t="s">
        <v>5690</v>
      </c>
      <c r="F5438" s="2">
        <v>77.8</v>
      </c>
      <c r="G5438" s="2">
        <v>22.2</v>
      </c>
      <c r="H5438" s="2" t="s">
        <v>19</v>
      </c>
      <c r="I5438" s="2">
        <f t="shared" si="168"/>
        <v>1</v>
      </c>
      <c r="J5438" s="2" t="str">
        <f t="shared" si="169"/>
        <v/>
      </c>
      <c r="K5438" s="2">
        <v>1996</v>
      </c>
      <c r="L5438" s="2" t="s">
        <v>21</v>
      </c>
    </row>
    <row r="5439" spans="1:12" x14ac:dyDescent="0.2">
      <c r="A5439" s="1" t="s">
        <v>205</v>
      </c>
      <c r="B5439" s="2" t="s">
        <v>662</v>
      </c>
      <c r="C5439" s="2" t="s">
        <v>15</v>
      </c>
      <c r="D5439" s="2" t="s">
        <v>2992</v>
      </c>
      <c r="E5439" s="2" t="s">
        <v>2175</v>
      </c>
      <c r="F5439" s="2">
        <v>77.8</v>
      </c>
      <c r="G5439" s="2">
        <v>22.2</v>
      </c>
      <c r="H5439" s="2" t="s">
        <v>19</v>
      </c>
      <c r="I5439" s="2">
        <f t="shared" si="168"/>
        <v>1</v>
      </c>
      <c r="J5439" s="2" t="str">
        <f t="shared" si="169"/>
        <v/>
      </c>
      <c r="K5439" s="2">
        <v>2011</v>
      </c>
      <c r="L5439" s="2" t="s">
        <v>36</v>
      </c>
    </row>
    <row r="5440" spans="1:12" x14ac:dyDescent="0.2">
      <c r="A5440" s="1" t="s">
        <v>13</v>
      </c>
      <c r="B5440" s="2" t="s">
        <v>4071</v>
      </c>
      <c r="C5440" s="2" t="s">
        <v>24</v>
      </c>
      <c r="D5440" s="4">
        <v>30000000</v>
      </c>
      <c r="E5440" s="2" t="s">
        <v>3438</v>
      </c>
      <c r="F5440" s="2">
        <v>77.8</v>
      </c>
      <c r="G5440" s="2">
        <v>22.2</v>
      </c>
      <c r="H5440" s="2" t="s">
        <v>19</v>
      </c>
      <c r="I5440" s="2">
        <f t="shared" si="168"/>
        <v>1</v>
      </c>
      <c r="J5440" s="2" t="str">
        <f t="shared" si="169"/>
        <v/>
      </c>
      <c r="K5440" s="2">
        <v>2000</v>
      </c>
      <c r="L5440" s="2" t="s">
        <v>21</v>
      </c>
    </row>
    <row r="5441" spans="1:12" x14ac:dyDescent="0.2">
      <c r="A5441" s="1" t="s">
        <v>66</v>
      </c>
      <c r="B5441" s="2" t="s">
        <v>1462</v>
      </c>
      <c r="C5441" s="2" t="s">
        <v>15</v>
      </c>
      <c r="D5441" s="2" t="s">
        <v>5435</v>
      </c>
      <c r="E5441" s="2" t="s">
        <v>4991</v>
      </c>
      <c r="F5441" s="2">
        <v>77.8</v>
      </c>
      <c r="G5441" s="2">
        <v>22.2</v>
      </c>
      <c r="H5441" s="2" t="s">
        <v>19</v>
      </c>
      <c r="I5441" s="2">
        <f t="shared" si="168"/>
        <v>1</v>
      </c>
      <c r="J5441" s="2" t="str">
        <f t="shared" si="169"/>
        <v/>
      </c>
      <c r="K5441" s="2">
        <v>2006</v>
      </c>
      <c r="L5441" s="2" t="s">
        <v>21</v>
      </c>
    </row>
    <row r="5442" spans="1:12" x14ac:dyDescent="0.2">
      <c r="A5442" s="1" t="s">
        <v>269</v>
      </c>
      <c r="B5442" s="2" t="s">
        <v>575</v>
      </c>
      <c r="C5442" s="2" t="s">
        <v>15</v>
      </c>
      <c r="D5442" s="2" t="s">
        <v>576</v>
      </c>
      <c r="E5442" s="2" t="s">
        <v>395</v>
      </c>
      <c r="F5442" s="2">
        <v>77.8</v>
      </c>
      <c r="G5442" s="2">
        <v>22.2</v>
      </c>
      <c r="H5442" s="2" t="s">
        <v>19</v>
      </c>
      <c r="I5442" s="2">
        <f t="shared" ref="I5442:I5505" si="170" xml:space="preserve"> IF(H5442="Pass", 1, "")</f>
        <v>1</v>
      </c>
      <c r="J5442" s="2" t="str">
        <f t="shared" ref="J5442:J5505" si="171" xml:space="preserve"> IF(H5442="Fail", 1, "")</f>
        <v/>
      </c>
      <c r="K5442" s="2">
        <v>2012</v>
      </c>
      <c r="L5442" s="2" t="s">
        <v>21</v>
      </c>
    </row>
    <row r="5443" spans="1:12" x14ac:dyDescent="0.2">
      <c r="A5443" s="1" t="s">
        <v>32</v>
      </c>
      <c r="B5443" s="2" t="s">
        <v>4907</v>
      </c>
      <c r="C5443" s="2" t="s">
        <v>15</v>
      </c>
      <c r="D5443" s="2" t="s">
        <v>4908</v>
      </c>
      <c r="E5443" s="2" t="s">
        <v>4810</v>
      </c>
      <c r="F5443" s="2">
        <v>77.8</v>
      </c>
      <c r="G5443" s="2">
        <v>22.2</v>
      </c>
      <c r="H5443" s="2" t="s">
        <v>19</v>
      </c>
      <c r="I5443" s="2">
        <f t="shared" si="170"/>
        <v>1</v>
      </c>
      <c r="J5443" s="2" t="str">
        <f t="shared" si="171"/>
        <v/>
      </c>
      <c r="K5443" s="2">
        <v>1996</v>
      </c>
      <c r="L5443" s="2" t="s">
        <v>21</v>
      </c>
    </row>
    <row r="5444" spans="1:12" x14ac:dyDescent="0.2">
      <c r="A5444" s="1" t="s">
        <v>108</v>
      </c>
      <c r="B5444" s="2" t="s">
        <v>4308</v>
      </c>
      <c r="C5444" s="2" t="s">
        <v>24</v>
      </c>
      <c r="D5444" s="4">
        <v>5100000</v>
      </c>
      <c r="E5444" s="2" t="s">
        <v>3438</v>
      </c>
      <c r="F5444" s="2">
        <v>77.8</v>
      </c>
      <c r="G5444" s="2">
        <v>22.2</v>
      </c>
      <c r="H5444" s="2" t="s">
        <v>19</v>
      </c>
      <c r="I5444" s="2">
        <f t="shared" si="170"/>
        <v>1</v>
      </c>
      <c r="J5444" s="2" t="str">
        <f t="shared" si="171"/>
        <v/>
      </c>
      <c r="K5444" s="2">
        <v>2001</v>
      </c>
      <c r="L5444" s="2" t="s">
        <v>36</v>
      </c>
    </row>
    <row r="5445" spans="1:12" x14ac:dyDescent="0.2">
      <c r="A5445" s="1" t="s">
        <v>242</v>
      </c>
      <c r="B5445" s="2" t="s">
        <v>324</v>
      </c>
      <c r="C5445" s="2" t="s">
        <v>15</v>
      </c>
      <c r="D5445" s="2" t="s">
        <v>1992</v>
      </c>
      <c r="E5445" s="2" t="s">
        <v>1978</v>
      </c>
      <c r="F5445" s="2">
        <v>77.819999999999993</v>
      </c>
      <c r="G5445" s="2">
        <v>22.18</v>
      </c>
      <c r="H5445" s="2" t="s">
        <v>19</v>
      </c>
      <c r="I5445" s="2">
        <f t="shared" si="170"/>
        <v>1</v>
      </c>
      <c r="J5445" s="2" t="str">
        <f t="shared" si="171"/>
        <v/>
      </c>
      <c r="K5445" s="2">
        <v>2018</v>
      </c>
      <c r="L5445" s="2" t="s">
        <v>21</v>
      </c>
    </row>
    <row r="5446" spans="1:12" x14ac:dyDescent="0.2">
      <c r="A5446" s="1" t="s">
        <v>108</v>
      </c>
      <c r="B5446" s="2" t="s">
        <v>108</v>
      </c>
      <c r="C5446" s="2" t="s">
        <v>15</v>
      </c>
      <c r="D5446" s="2" t="s">
        <v>2316</v>
      </c>
      <c r="E5446" s="2" t="s">
        <v>2175</v>
      </c>
      <c r="F5446" s="2">
        <v>77.83</v>
      </c>
      <c r="G5446" s="2">
        <v>22.17</v>
      </c>
      <c r="H5446" s="2" t="s">
        <v>19</v>
      </c>
      <c r="I5446" s="2">
        <f t="shared" si="170"/>
        <v>1</v>
      </c>
      <c r="J5446" s="2" t="str">
        <f t="shared" si="171"/>
        <v/>
      </c>
      <c r="K5446" s="2">
        <v>2020</v>
      </c>
      <c r="L5446" s="2" t="s">
        <v>21</v>
      </c>
    </row>
    <row r="5447" spans="1:12" x14ac:dyDescent="0.2">
      <c r="A5447" s="1" t="s">
        <v>60</v>
      </c>
      <c r="B5447" s="2" t="s">
        <v>3557</v>
      </c>
      <c r="C5447" s="2" t="s">
        <v>24</v>
      </c>
      <c r="D5447" s="4">
        <v>8300000</v>
      </c>
      <c r="E5447" s="2" t="s">
        <v>3438</v>
      </c>
      <c r="F5447" s="2">
        <v>77.900000000000006</v>
      </c>
      <c r="G5447" s="2">
        <v>22.1</v>
      </c>
      <c r="H5447" s="2" t="s">
        <v>19</v>
      </c>
      <c r="I5447" s="2">
        <f t="shared" si="170"/>
        <v>1</v>
      </c>
      <c r="J5447" s="2" t="str">
        <f t="shared" si="171"/>
        <v/>
      </c>
      <c r="K5447" s="2">
        <v>2004</v>
      </c>
      <c r="L5447" s="2" t="s">
        <v>49</v>
      </c>
    </row>
    <row r="5448" spans="1:12" x14ac:dyDescent="0.2">
      <c r="A5448" s="1" t="s">
        <v>87</v>
      </c>
      <c r="B5448" s="2" t="s">
        <v>88</v>
      </c>
      <c r="C5448" s="2" t="s">
        <v>15</v>
      </c>
      <c r="D5448" s="2" t="s">
        <v>3370</v>
      </c>
      <c r="E5448" s="2" t="s">
        <v>3315</v>
      </c>
      <c r="F5448" s="2">
        <v>77.900000000000006</v>
      </c>
      <c r="G5448" s="2">
        <v>22.1</v>
      </c>
      <c r="H5448" s="2" t="s">
        <v>19</v>
      </c>
      <c r="I5448" s="2">
        <f t="shared" si="170"/>
        <v>1</v>
      </c>
      <c r="J5448" s="2" t="str">
        <f t="shared" si="171"/>
        <v/>
      </c>
      <c r="K5448" s="2">
        <v>1994</v>
      </c>
      <c r="L5448" s="2" t="s">
        <v>21</v>
      </c>
    </row>
    <row r="5449" spans="1:12" x14ac:dyDescent="0.2">
      <c r="A5449" s="1" t="s">
        <v>339</v>
      </c>
      <c r="B5449" s="2" t="s">
        <v>2568</v>
      </c>
      <c r="C5449" s="2" t="s">
        <v>15</v>
      </c>
      <c r="D5449" s="2" t="s">
        <v>5263</v>
      </c>
      <c r="E5449" s="2" t="s">
        <v>4991</v>
      </c>
      <c r="F5449" s="2">
        <v>77.900000000000006</v>
      </c>
      <c r="G5449" s="2">
        <v>22.1</v>
      </c>
      <c r="H5449" s="2" t="s">
        <v>19</v>
      </c>
      <c r="I5449" s="2">
        <f t="shared" si="170"/>
        <v>1</v>
      </c>
      <c r="J5449" s="2" t="str">
        <f t="shared" si="171"/>
        <v/>
      </c>
      <c r="K5449" s="2">
        <v>2014</v>
      </c>
      <c r="L5449" s="2" t="s">
        <v>21</v>
      </c>
    </row>
    <row r="5450" spans="1:12" x14ac:dyDescent="0.2">
      <c r="A5450" s="1" t="s">
        <v>290</v>
      </c>
      <c r="B5450" s="2" t="s">
        <v>1962</v>
      </c>
      <c r="C5450" s="2" t="s">
        <v>42</v>
      </c>
      <c r="D5450" s="2" t="s">
        <v>785</v>
      </c>
      <c r="E5450" s="2" t="s">
        <v>1956</v>
      </c>
      <c r="F5450" s="2">
        <v>77.900000000000006</v>
      </c>
      <c r="G5450" s="2">
        <v>22.1</v>
      </c>
      <c r="H5450" s="2" t="s">
        <v>19</v>
      </c>
      <c r="I5450" s="2">
        <f t="shared" si="170"/>
        <v>1</v>
      </c>
      <c r="J5450" s="2" t="str">
        <f t="shared" si="171"/>
        <v/>
      </c>
      <c r="K5450" s="2">
        <v>2004</v>
      </c>
      <c r="L5450" s="2" t="s">
        <v>21</v>
      </c>
    </row>
    <row r="5451" spans="1:12" x14ac:dyDescent="0.2">
      <c r="A5451" s="1" t="s">
        <v>293</v>
      </c>
      <c r="B5451" s="2" t="s">
        <v>294</v>
      </c>
      <c r="C5451" s="2" t="s">
        <v>42</v>
      </c>
      <c r="D5451" s="2" t="s">
        <v>295</v>
      </c>
      <c r="E5451" s="2" t="s">
        <v>144</v>
      </c>
      <c r="F5451" s="2">
        <v>77.900000000000006</v>
      </c>
      <c r="G5451" s="2">
        <v>22.1</v>
      </c>
      <c r="H5451" s="2" t="s">
        <v>19</v>
      </c>
      <c r="I5451" s="2">
        <f t="shared" si="170"/>
        <v>1</v>
      </c>
      <c r="J5451" s="2" t="str">
        <f t="shared" si="171"/>
        <v/>
      </c>
      <c r="K5451" s="2">
        <v>2006</v>
      </c>
      <c r="L5451" s="2" t="s">
        <v>21</v>
      </c>
    </row>
    <row r="5452" spans="1:12" x14ac:dyDescent="0.2">
      <c r="A5452" s="1" t="s">
        <v>91</v>
      </c>
      <c r="B5452" s="2" t="s">
        <v>3568</v>
      </c>
      <c r="C5452" s="2" t="s">
        <v>15</v>
      </c>
      <c r="D5452" s="2" t="s">
        <v>4579</v>
      </c>
      <c r="E5452" s="2" t="s">
        <v>3438</v>
      </c>
      <c r="F5452" s="2">
        <v>77.900000000000006</v>
      </c>
      <c r="G5452" s="2">
        <v>22.1</v>
      </c>
      <c r="H5452" s="2" t="s">
        <v>19</v>
      </c>
      <c r="I5452" s="2">
        <f t="shared" si="170"/>
        <v>1</v>
      </c>
      <c r="J5452" s="2" t="str">
        <f t="shared" si="171"/>
        <v/>
      </c>
      <c r="K5452" s="2">
        <v>2004</v>
      </c>
      <c r="L5452" s="2" t="s">
        <v>21</v>
      </c>
    </row>
    <row r="5453" spans="1:12" x14ac:dyDescent="0.2">
      <c r="A5453" s="1" t="s">
        <v>13</v>
      </c>
      <c r="B5453" s="2" t="s">
        <v>3897</v>
      </c>
      <c r="C5453" s="2" t="s">
        <v>24</v>
      </c>
      <c r="D5453" s="4">
        <v>300000000</v>
      </c>
      <c r="E5453" s="2" t="s">
        <v>3438</v>
      </c>
      <c r="F5453" s="2">
        <v>77.930000000000007</v>
      </c>
      <c r="G5453" s="2">
        <v>22.07</v>
      </c>
      <c r="H5453" s="2" t="s">
        <v>19</v>
      </c>
      <c r="I5453" s="2">
        <f t="shared" si="170"/>
        <v>1</v>
      </c>
      <c r="J5453" s="2" t="str">
        <f t="shared" si="171"/>
        <v/>
      </c>
      <c r="K5453" s="2">
        <v>2016</v>
      </c>
      <c r="L5453" s="2" t="s">
        <v>21</v>
      </c>
    </row>
    <row r="5454" spans="1:12" x14ac:dyDescent="0.2">
      <c r="A5454" s="1" t="s">
        <v>13</v>
      </c>
      <c r="B5454" s="2" t="s">
        <v>2432</v>
      </c>
      <c r="C5454" s="2" t="s">
        <v>15</v>
      </c>
      <c r="D5454" s="2" t="s">
        <v>2433</v>
      </c>
      <c r="E5454" s="2" t="s">
        <v>2175</v>
      </c>
      <c r="F5454" s="2">
        <v>77.94</v>
      </c>
      <c r="G5454" s="2">
        <v>22.06</v>
      </c>
      <c r="H5454" s="2" t="s">
        <v>19</v>
      </c>
      <c r="I5454" s="2">
        <f t="shared" si="170"/>
        <v>1</v>
      </c>
      <c r="J5454" s="2" t="str">
        <f t="shared" si="171"/>
        <v/>
      </c>
      <c r="K5454" s="2">
        <v>2019</v>
      </c>
      <c r="L5454" s="2" t="s">
        <v>36</v>
      </c>
    </row>
    <row r="5455" spans="1:12" x14ac:dyDescent="0.2">
      <c r="A5455" s="1" t="s">
        <v>13</v>
      </c>
      <c r="B5455" s="2" t="s">
        <v>4018</v>
      </c>
      <c r="C5455" s="2" t="s">
        <v>24</v>
      </c>
      <c r="D5455" s="4">
        <v>300000000</v>
      </c>
      <c r="E5455" s="2" t="s">
        <v>3438</v>
      </c>
      <c r="F5455" s="2">
        <v>77.989999999999995</v>
      </c>
      <c r="G5455" s="2">
        <v>22.01</v>
      </c>
      <c r="H5455" s="2" t="s">
        <v>19</v>
      </c>
      <c r="I5455" s="2">
        <f t="shared" si="170"/>
        <v>1</v>
      </c>
      <c r="J5455" s="2" t="str">
        <f t="shared" si="171"/>
        <v/>
      </c>
      <c r="K5455" s="2">
        <v>2016</v>
      </c>
      <c r="L5455" s="2" t="s">
        <v>49</v>
      </c>
    </row>
    <row r="5456" spans="1:12" x14ac:dyDescent="0.2">
      <c r="A5456" s="1" t="s">
        <v>242</v>
      </c>
      <c r="B5456" s="2" t="s">
        <v>1461</v>
      </c>
      <c r="C5456" s="2" t="s">
        <v>24</v>
      </c>
      <c r="D5456" s="4">
        <v>435000000</v>
      </c>
      <c r="E5456" s="2" t="s">
        <v>3438</v>
      </c>
      <c r="F5456" s="2">
        <v>78</v>
      </c>
      <c r="G5456" s="2">
        <v>22</v>
      </c>
      <c r="H5456" s="2" t="s">
        <v>19</v>
      </c>
      <c r="I5456" s="2">
        <f t="shared" si="170"/>
        <v>1</v>
      </c>
      <c r="J5456" s="2" t="str">
        <f t="shared" si="171"/>
        <v/>
      </c>
      <c r="K5456" s="2">
        <v>2006</v>
      </c>
      <c r="L5456" s="2" t="s">
        <v>49</v>
      </c>
    </row>
    <row r="5457" spans="1:12" x14ac:dyDescent="0.2">
      <c r="A5457" s="1" t="s">
        <v>205</v>
      </c>
      <c r="B5457" s="2" t="s">
        <v>502</v>
      </c>
      <c r="C5457" s="2" t="s">
        <v>15</v>
      </c>
      <c r="D5457" s="2" t="s">
        <v>3275</v>
      </c>
      <c r="E5457" s="2" t="s">
        <v>2175</v>
      </c>
      <c r="F5457" s="2">
        <v>78</v>
      </c>
      <c r="G5457" s="2">
        <v>22</v>
      </c>
      <c r="H5457" s="2" t="s">
        <v>19</v>
      </c>
      <c r="I5457" s="2">
        <f t="shared" si="170"/>
        <v>1</v>
      </c>
      <c r="J5457" s="2" t="str">
        <f t="shared" si="171"/>
        <v/>
      </c>
      <c r="K5457" s="2">
        <v>1988</v>
      </c>
      <c r="L5457" s="2" t="s">
        <v>21</v>
      </c>
    </row>
    <row r="5458" spans="1:12" x14ac:dyDescent="0.2">
      <c r="A5458" s="1" t="s">
        <v>205</v>
      </c>
      <c r="B5458" s="2" t="s">
        <v>3677</v>
      </c>
      <c r="C5458" s="2" t="s">
        <v>24</v>
      </c>
      <c r="D5458" s="4">
        <v>40500000</v>
      </c>
      <c r="E5458" s="2" t="s">
        <v>3438</v>
      </c>
      <c r="F5458" s="2">
        <v>78</v>
      </c>
      <c r="G5458" s="2">
        <v>22</v>
      </c>
      <c r="H5458" s="2" t="s">
        <v>19</v>
      </c>
      <c r="I5458" s="2">
        <f t="shared" si="170"/>
        <v>1</v>
      </c>
      <c r="J5458" s="2" t="str">
        <f t="shared" si="171"/>
        <v/>
      </c>
      <c r="K5458" s="2">
        <v>2004</v>
      </c>
      <c r="L5458" s="2" t="s">
        <v>21</v>
      </c>
    </row>
    <row r="5459" spans="1:12" x14ac:dyDescent="0.2">
      <c r="A5459" s="1" t="s">
        <v>122</v>
      </c>
      <c r="B5459" s="2" t="s">
        <v>682</v>
      </c>
      <c r="C5459" s="2" t="s">
        <v>15</v>
      </c>
      <c r="D5459" s="2" t="s">
        <v>3252</v>
      </c>
      <c r="E5459" s="2" t="s">
        <v>2175</v>
      </c>
      <c r="F5459" s="2">
        <v>78</v>
      </c>
      <c r="G5459" s="2">
        <v>22</v>
      </c>
      <c r="H5459" s="2" t="s">
        <v>19</v>
      </c>
      <c r="I5459" s="2">
        <f t="shared" si="170"/>
        <v>1</v>
      </c>
      <c r="J5459" s="2" t="str">
        <f t="shared" si="171"/>
        <v/>
      </c>
      <c r="K5459" s="2">
        <v>1988</v>
      </c>
      <c r="L5459" s="2" t="s">
        <v>21</v>
      </c>
    </row>
    <row r="5460" spans="1:12" x14ac:dyDescent="0.2">
      <c r="A5460" s="1" t="s">
        <v>177</v>
      </c>
      <c r="B5460" s="2" t="s">
        <v>3975</v>
      </c>
      <c r="C5460" s="2" t="s">
        <v>15</v>
      </c>
      <c r="D5460" s="2" t="s">
        <v>4215</v>
      </c>
      <c r="E5460" s="2" t="s">
        <v>3438</v>
      </c>
      <c r="F5460" s="2">
        <v>78</v>
      </c>
      <c r="G5460" s="2">
        <v>22</v>
      </c>
      <c r="H5460" s="2" t="s">
        <v>19</v>
      </c>
      <c r="I5460" s="2">
        <f t="shared" si="170"/>
        <v>1</v>
      </c>
      <c r="J5460" s="2" t="str">
        <f t="shared" si="171"/>
        <v/>
      </c>
      <c r="K5460" s="2">
        <v>2012</v>
      </c>
      <c r="L5460" s="2" t="s">
        <v>21</v>
      </c>
    </row>
    <row r="5461" spans="1:12" x14ac:dyDescent="0.2">
      <c r="A5461" s="1" t="s">
        <v>511</v>
      </c>
      <c r="B5461" s="2" t="s">
        <v>3685</v>
      </c>
      <c r="C5461" s="2" t="s">
        <v>24</v>
      </c>
      <c r="D5461" s="4">
        <v>800000</v>
      </c>
      <c r="E5461" s="2" t="s">
        <v>3438</v>
      </c>
      <c r="F5461" s="2">
        <v>78</v>
      </c>
      <c r="G5461" s="2">
        <v>22</v>
      </c>
      <c r="H5461" s="2" t="s">
        <v>19</v>
      </c>
      <c r="I5461" s="2">
        <f t="shared" si="170"/>
        <v>1</v>
      </c>
      <c r="J5461" s="2" t="str">
        <f t="shared" si="171"/>
        <v/>
      </c>
      <c r="K5461" s="2">
        <v>1988</v>
      </c>
      <c r="L5461" s="2" t="s">
        <v>21</v>
      </c>
    </row>
    <row r="5462" spans="1:12" x14ac:dyDescent="0.2">
      <c r="A5462" s="1" t="s">
        <v>13</v>
      </c>
      <c r="B5462" s="2" t="s">
        <v>3827</v>
      </c>
      <c r="C5462" s="2" t="s">
        <v>24</v>
      </c>
      <c r="D5462" s="4">
        <v>29000000</v>
      </c>
      <c r="E5462" s="2" t="s">
        <v>3438</v>
      </c>
      <c r="F5462" s="2">
        <v>78</v>
      </c>
      <c r="G5462" s="2">
        <v>22</v>
      </c>
      <c r="H5462" s="2" t="s">
        <v>19</v>
      </c>
      <c r="I5462" s="2">
        <f t="shared" si="170"/>
        <v>1</v>
      </c>
      <c r="J5462" s="2" t="str">
        <f t="shared" si="171"/>
        <v/>
      </c>
      <c r="K5462" s="2">
        <v>2002</v>
      </c>
      <c r="L5462" s="2" t="s">
        <v>21</v>
      </c>
    </row>
    <row r="5463" spans="1:12" x14ac:dyDescent="0.2">
      <c r="A5463" s="1" t="s">
        <v>66</v>
      </c>
      <c r="B5463" s="2" t="s">
        <v>1470</v>
      </c>
      <c r="C5463" s="2" t="s">
        <v>15</v>
      </c>
      <c r="D5463" s="2" t="s">
        <v>4883</v>
      </c>
      <c r="E5463" s="2" t="s">
        <v>4810</v>
      </c>
      <c r="F5463" s="2">
        <v>78</v>
      </c>
      <c r="G5463" s="2">
        <v>22</v>
      </c>
      <c r="H5463" s="2" t="s">
        <v>19</v>
      </c>
      <c r="I5463" s="2">
        <f t="shared" si="170"/>
        <v>1</v>
      </c>
      <c r="J5463" s="2" t="str">
        <f t="shared" si="171"/>
        <v/>
      </c>
      <c r="K5463" s="2">
        <v>2002</v>
      </c>
      <c r="L5463" s="2" t="s">
        <v>21</v>
      </c>
    </row>
    <row r="5464" spans="1:12" x14ac:dyDescent="0.2">
      <c r="A5464" s="1" t="s">
        <v>91</v>
      </c>
      <c r="B5464" s="2" t="s">
        <v>765</v>
      </c>
      <c r="C5464" s="2" t="s">
        <v>15</v>
      </c>
      <c r="D5464" s="2" t="s">
        <v>3271</v>
      </c>
      <c r="E5464" s="2" t="s">
        <v>2175</v>
      </c>
      <c r="F5464" s="2">
        <v>78</v>
      </c>
      <c r="G5464" s="2">
        <v>22</v>
      </c>
      <c r="H5464" s="2" t="s">
        <v>19</v>
      </c>
      <c r="I5464" s="2">
        <f t="shared" si="170"/>
        <v>1</v>
      </c>
      <c r="J5464" s="2" t="str">
        <f t="shared" si="171"/>
        <v/>
      </c>
      <c r="K5464" s="2">
        <v>1988</v>
      </c>
      <c r="L5464" s="2" t="s">
        <v>21</v>
      </c>
    </row>
    <row r="5465" spans="1:12" x14ac:dyDescent="0.2">
      <c r="A5465" s="1" t="s">
        <v>91</v>
      </c>
      <c r="B5465" s="2" t="s">
        <v>2713</v>
      </c>
      <c r="C5465" s="2" t="s">
        <v>15</v>
      </c>
      <c r="D5465" s="2" t="s">
        <v>5378</v>
      </c>
      <c r="E5465" s="2" t="s">
        <v>4991</v>
      </c>
      <c r="F5465" s="2">
        <v>78</v>
      </c>
      <c r="G5465" s="2">
        <v>22</v>
      </c>
      <c r="H5465" s="2" t="s">
        <v>19</v>
      </c>
      <c r="I5465" s="2">
        <f t="shared" si="170"/>
        <v>1</v>
      </c>
      <c r="J5465" s="2" t="str">
        <f t="shared" si="171"/>
        <v/>
      </c>
      <c r="K5465" s="2">
        <v>2009</v>
      </c>
      <c r="L5465" s="2" t="s">
        <v>36</v>
      </c>
    </row>
    <row r="5466" spans="1:12" x14ac:dyDescent="0.2">
      <c r="A5466" s="1" t="s">
        <v>621</v>
      </c>
      <c r="B5466" s="2" t="s">
        <v>1711</v>
      </c>
      <c r="C5466" s="2" t="s">
        <v>15</v>
      </c>
      <c r="D5466" s="2" t="s">
        <v>5302</v>
      </c>
      <c r="E5466" s="2" t="s">
        <v>4991</v>
      </c>
      <c r="F5466" s="2">
        <v>78.02</v>
      </c>
      <c r="G5466" s="2">
        <v>21.98</v>
      </c>
      <c r="H5466" s="2" t="s">
        <v>19</v>
      </c>
      <c r="I5466" s="2">
        <f t="shared" si="170"/>
        <v>1</v>
      </c>
      <c r="J5466" s="2" t="str">
        <f t="shared" si="171"/>
        <v/>
      </c>
      <c r="K5466" s="2">
        <v>2013</v>
      </c>
      <c r="L5466" s="2" t="s">
        <v>36</v>
      </c>
    </row>
    <row r="5467" spans="1:12" x14ac:dyDescent="0.2">
      <c r="A5467" s="1" t="s">
        <v>22</v>
      </c>
      <c r="B5467" s="2" t="s">
        <v>1088</v>
      </c>
      <c r="C5467" s="2" t="s">
        <v>15</v>
      </c>
      <c r="D5467" s="2" t="s">
        <v>5140</v>
      </c>
      <c r="E5467" s="2" t="s">
        <v>4991</v>
      </c>
      <c r="F5467" s="2">
        <v>78.08</v>
      </c>
      <c r="G5467" s="2">
        <v>21.92</v>
      </c>
      <c r="H5467" s="2" t="s">
        <v>19</v>
      </c>
      <c r="I5467" s="2">
        <f t="shared" si="170"/>
        <v>1</v>
      </c>
      <c r="J5467" s="2" t="str">
        <f t="shared" si="171"/>
        <v/>
      </c>
      <c r="K5467" s="2">
        <v>2018</v>
      </c>
      <c r="L5467" s="2" t="s">
        <v>21</v>
      </c>
    </row>
    <row r="5468" spans="1:12" x14ac:dyDescent="0.2">
      <c r="A5468" s="1" t="s">
        <v>242</v>
      </c>
      <c r="B5468" s="2" t="s">
        <v>324</v>
      </c>
      <c r="C5468" s="2" t="s">
        <v>15</v>
      </c>
      <c r="D5468" s="2" t="s">
        <v>4887</v>
      </c>
      <c r="E5468" s="2" t="s">
        <v>4810</v>
      </c>
      <c r="F5468" s="2">
        <v>78.099999999999994</v>
      </c>
      <c r="G5468" s="2">
        <v>21.9</v>
      </c>
      <c r="H5468" s="2" t="s">
        <v>19</v>
      </c>
      <c r="I5468" s="2">
        <f t="shared" si="170"/>
        <v>1</v>
      </c>
      <c r="J5468" s="2" t="str">
        <f t="shared" si="171"/>
        <v/>
      </c>
      <c r="K5468" s="2">
        <v>2000</v>
      </c>
      <c r="L5468" s="2" t="s">
        <v>21</v>
      </c>
    </row>
    <row r="5469" spans="1:12" x14ac:dyDescent="0.2">
      <c r="A5469" s="1" t="s">
        <v>2918</v>
      </c>
      <c r="B5469" s="2" t="s">
        <v>4838</v>
      </c>
      <c r="C5469" s="2" t="s">
        <v>15</v>
      </c>
      <c r="D5469" s="2" t="s">
        <v>4935</v>
      </c>
      <c r="E5469" s="2" t="s">
        <v>4917</v>
      </c>
      <c r="F5469" s="2">
        <v>78.099999999999994</v>
      </c>
      <c r="G5469" s="2">
        <v>21.9</v>
      </c>
      <c r="H5469" s="2" t="s">
        <v>19</v>
      </c>
      <c r="I5469" s="2">
        <f t="shared" si="170"/>
        <v>1</v>
      </c>
      <c r="J5469" s="2" t="str">
        <f t="shared" si="171"/>
        <v/>
      </c>
      <c r="K5469" s="2">
        <v>2006</v>
      </c>
      <c r="L5469" s="2" t="s">
        <v>49</v>
      </c>
    </row>
    <row r="5470" spans="1:12" x14ac:dyDescent="0.2">
      <c r="A5470" s="1" t="s">
        <v>116</v>
      </c>
      <c r="B5470" s="2" t="s">
        <v>5114</v>
      </c>
      <c r="C5470" s="2" t="s">
        <v>15</v>
      </c>
      <c r="D5470" s="2" t="s">
        <v>5481</v>
      </c>
      <c r="E5470" s="2" t="s">
        <v>4991</v>
      </c>
      <c r="F5470" s="2">
        <v>78.099999999999994</v>
      </c>
      <c r="G5470" s="2">
        <v>21.9</v>
      </c>
      <c r="H5470" s="2" t="s">
        <v>19</v>
      </c>
      <c r="I5470" s="2">
        <f t="shared" si="170"/>
        <v>1</v>
      </c>
      <c r="J5470" s="2" t="str">
        <f t="shared" si="171"/>
        <v/>
      </c>
      <c r="K5470" s="2">
        <v>2004</v>
      </c>
      <c r="L5470" s="2" t="s">
        <v>21</v>
      </c>
    </row>
    <row r="5471" spans="1:12" x14ac:dyDescent="0.2">
      <c r="A5471" s="1" t="s">
        <v>91</v>
      </c>
      <c r="B5471" s="2" t="s">
        <v>1915</v>
      </c>
      <c r="C5471" s="2" t="s">
        <v>24</v>
      </c>
      <c r="D5471" s="4">
        <v>8650000</v>
      </c>
      <c r="E5471" s="2" t="s">
        <v>1811</v>
      </c>
      <c r="F5471" s="2">
        <v>78.099999999999994</v>
      </c>
      <c r="G5471" s="2">
        <v>21.9</v>
      </c>
      <c r="H5471" s="2" t="s">
        <v>19</v>
      </c>
      <c r="I5471" s="2">
        <f t="shared" si="170"/>
        <v>1</v>
      </c>
      <c r="J5471" s="2" t="str">
        <f t="shared" si="171"/>
        <v/>
      </c>
      <c r="K5471" s="2">
        <v>2001</v>
      </c>
      <c r="L5471" s="2" t="s">
        <v>36</v>
      </c>
    </row>
    <row r="5472" spans="1:12" x14ac:dyDescent="0.2">
      <c r="A5472" s="1" t="s">
        <v>91</v>
      </c>
      <c r="B5472" s="2" t="s">
        <v>981</v>
      </c>
      <c r="C5472" s="2" t="s">
        <v>15</v>
      </c>
      <c r="D5472" s="2" t="s">
        <v>2601</v>
      </c>
      <c r="E5472" s="2" t="s">
        <v>2175</v>
      </c>
      <c r="F5472" s="2">
        <v>78.099999999999994</v>
      </c>
      <c r="G5472" s="2">
        <v>21.9</v>
      </c>
      <c r="H5472" s="2" t="s">
        <v>19</v>
      </c>
      <c r="I5472" s="2">
        <f t="shared" si="170"/>
        <v>1</v>
      </c>
      <c r="J5472" s="2" t="str">
        <f t="shared" si="171"/>
        <v/>
      </c>
      <c r="K5472" s="2">
        <v>2018</v>
      </c>
      <c r="L5472" s="2" t="s">
        <v>21</v>
      </c>
    </row>
    <row r="5473" spans="1:12" x14ac:dyDescent="0.2">
      <c r="A5473" s="1" t="s">
        <v>52</v>
      </c>
      <c r="B5473" s="2" t="s">
        <v>3436</v>
      </c>
      <c r="C5473" s="2" t="s">
        <v>15</v>
      </c>
      <c r="D5473" s="2" t="s">
        <v>4190</v>
      </c>
      <c r="E5473" s="2" t="s">
        <v>3438</v>
      </c>
      <c r="F5473" s="2">
        <v>78.099999999999994</v>
      </c>
      <c r="G5473" s="2">
        <v>21.9</v>
      </c>
      <c r="H5473" s="2" t="s">
        <v>19</v>
      </c>
      <c r="I5473" s="2">
        <f t="shared" si="170"/>
        <v>1</v>
      </c>
      <c r="J5473" s="2" t="str">
        <f t="shared" si="171"/>
        <v/>
      </c>
      <c r="K5473" s="2">
        <v>2012</v>
      </c>
      <c r="L5473" s="2" t="s">
        <v>21</v>
      </c>
    </row>
    <row r="5474" spans="1:12" x14ac:dyDescent="0.2">
      <c r="A5474" s="1" t="s">
        <v>52</v>
      </c>
      <c r="B5474" s="2" t="s">
        <v>591</v>
      </c>
      <c r="C5474" s="2" t="s">
        <v>24</v>
      </c>
      <c r="D5474" s="4">
        <v>840000000</v>
      </c>
      <c r="E5474" s="2" t="s">
        <v>4810</v>
      </c>
      <c r="F5474" s="2">
        <v>78.099999999999994</v>
      </c>
      <c r="G5474" s="2">
        <v>21.9</v>
      </c>
      <c r="H5474" s="2" t="s">
        <v>19</v>
      </c>
      <c r="I5474" s="2">
        <f t="shared" si="170"/>
        <v>1</v>
      </c>
      <c r="J5474" s="2" t="str">
        <f t="shared" si="171"/>
        <v/>
      </c>
      <c r="K5474" s="2">
        <v>2008</v>
      </c>
      <c r="L5474" s="2" t="s">
        <v>21</v>
      </c>
    </row>
    <row r="5475" spans="1:12" x14ac:dyDescent="0.2">
      <c r="A5475" s="1" t="s">
        <v>32</v>
      </c>
      <c r="B5475" s="2" t="s">
        <v>4222</v>
      </c>
      <c r="C5475" s="2" t="s">
        <v>24</v>
      </c>
      <c r="D5475" s="4">
        <v>830000</v>
      </c>
      <c r="E5475" s="2" t="s">
        <v>3438</v>
      </c>
      <c r="F5475" s="2">
        <v>78.099999999999994</v>
      </c>
      <c r="G5475" s="2">
        <v>21.9</v>
      </c>
      <c r="H5475" s="2" t="s">
        <v>19</v>
      </c>
      <c r="I5475" s="2">
        <f t="shared" si="170"/>
        <v>1</v>
      </c>
      <c r="J5475" s="2" t="str">
        <f t="shared" si="171"/>
        <v/>
      </c>
      <c r="K5475" s="2">
        <v>2012</v>
      </c>
      <c r="L5475" s="2" t="s">
        <v>21</v>
      </c>
    </row>
    <row r="5476" spans="1:12" x14ac:dyDescent="0.2">
      <c r="A5476" s="1" t="s">
        <v>66</v>
      </c>
      <c r="B5476" s="2" t="s">
        <v>3179</v>
      </c>
      <c r="C5476" s="2" t="s">
        <v>15</v>
      </c>
      <c r="D5476" s="2" t="s">
        <v>5137</v>
      </c>
      <c r="E5476" s="2" t="s">
        <v>4991</v>
      </c>
      <c r="F5476" s="2">
        <v>78.11</v>
      </c>
      <c r="G5476" s="2">
        <v>21.89</v>
      </c>
      <c r="H5476" s="2" t="s">
        <v>19</v>
      </c>
      <c r="I5476" s="2">
        <f t="shared" si="170"/>
        <v>1</v>
      </c>
      <c r="J5476" s="2" t="str">
        <f t="shared" si="171"/>
        <v/>
      </c>
      <c r="K5476" s="2">
        <v>2018</v>
      </c>
      <c r="L5476" s="2" t="s">
        <v>21</v>
      </c>
    </row>
    <row r="5477" spans="1:12" x14ac:dyDescent="0.2">
      <c r="A5477" s="1" t="s">
        <v>205</v>
      </c>
      <c r="B5477" s="2" t="s">
        <v>5224</v>
      </c>
      <c r="C5477" s="2" t="s">
        <v>15</v>
      </c>
      <c r="D5477" s="2" t="s">
        <v>5225</v>
      </c>
      <c r="E5477" s="2" t="s">
        <v>4991</v>
      </c>
      <c r="F5477" s="2">
        <v>78.150000000000006</v>
      </c>
      <c r="G5477" s="2">
        <v>21.85</v>
      </c>
      <c r="H5477" s="2" t="s">
        <v>19</v>
      </c>
      <c r="I5477" s="2">
        <f t="shared" si="170"/>
        <v>1</v>
      </c>
      <c r="J5477" s="2" t="str">
        <f t="shared" si="171"/>
        <v/>
      </c>
      <c r="K5477" s="2">
        <v>2016</v>
      </c>
      <c r="L5477" s="2" t="s">
        <v>21</v>
      </c>
    </row>
    <row r="5478" spans="1:12" x14ac:dyDescent="0.2">
      <c r="A5478" s="1" t="s">
        <v>242</v>
      </c>
      <c r="B5478" s="2" t="s">
        <v>478</v>
      </c>
      <c r="C5478" s="2" t="s">
        <v>15</v>
      </c>
      <c r="D5478" s="2" t="s">
        <v>1723</v>
      </c>
      <c r="E5478" s="2" t="s">
        <v>1692</v>
      </c>
      <c r="F5478" s="2">
        <v>78.16</v>
      </c>
      <c r="G5478" s="2">
        <v>21.84</v>
      </c>
      <c r="H5478" s="2" t="s">
        <v>19</v>
      </c>
      <c r="I5478" s="2">
        <f t="shared" si="170"/>
        <v>1</v>
      </c>
      <c r="J5478" s="2" t="str">
        <f t="shared" si="171"/>
        <v/>
      </c>
      <c r="K5478" s="2">
        <v>2016</v>
      </c>
      <c r="L5478" s="2" t="s">
        <v>21</v>
      </c>
    </row>
    <row r="5479" spans="1:12" x14ac:dyDescent="0.2">
      <c r="A5479" s="1" t="s">
        <v>280</v>
      </c>
      <c r="B5479" s="2" t="s">
        <v>3954</v>
      </c>
      <c r="C5479" s="2" t="s">
        <v>24</v>
      </c>
      <c r="D5479" s="4">
        <v>42000000</v>
      </c>
      <c r="E5479" s="2" t="s">
        <v>3438</v>
      </c>
      <c r="F5479" s="2">
        <v>78.180000000000007</v>
      </c>
      <c r="G5479" s="2">
        <v>21.82</v>
      </c>
      <c r="H5479" s="2" t="s">
        <v>19</v>
      </c>
      <c r="I5479" s="2">
        <f t="shared" si="170"/>
        <v>1</v>
      </c>
      <c r="J5479" s="2" t="str">
        <f t="shared" si="171"/>
        <v/>
      </c>
      <c r="K5479" s="2">
        <v>2016</v>
      </c>
      <c r="L5479" s="2" t="s">
        <v>21</v>
      </c>
    </row>
    <row r="5480" spans="1:12" x14ac:dyDescent="0.2">
      <c r="A5480" s="1" t="s">
        <v>52</v>
      </c>
      <c r="B5480" s="2" t="s">
        <v>3468</v>
      </c>
      <c r="C5480" s="2" t="s">
        <v>24</v>
      </c>
      <c r="D5480" s="4">
        <v>67400000</v>
      </c>
      <c r="E5480" s="2" t="s">
        <v>3438</v>
      </c>
      <c r="F5480" s="2">
        <v>78.180000000000007</v>
      </c>
      <c r="G5480" s="2">
        <v>21.82</v>
      </c>
      <c r="H5480" s="2" t="s">
        <v>19</v>
      </c>
      <c r="I5480" s="2">
        <f t="shared" si="170"/>
        <v>1</v>
      </c>
      <c r="J5480" s="2" t="str">
        <f t="shared" si="171"/>
        <v/>
      </c>
      <c r="K5480" s="2">
        <v>2016</v>
      </c>
      <c r="L5480" s="2" t="s">
        <v>49</v>
      </c>
    </row>
    <row r="5481" spans="1:12" x14ac:dyDescent="0.2">
      <c r="A5481" s="1" t="s">
        <v>69</v>
      </c>
      <c r="B5481" s="2" t="s">
        <v>3919</v>
      </c>
      <c r="C5481" s="2" t="s">
        <v>24</v>
      </c>
      <c r="D5481" s="4">
        <v>150000000</v>
      </c>
      <c r="E5481" s="2" t="s">
        <v>3438</v>
      </c>
      <c r="F5481" s="2">
        <v>78.19</v>
      </c>
      <c r="G5481" s="2">
        <v>21.81</v>
      </c>
      <c r="H5481" s="2" t="s">
        <v>19</v>
      </c>
      <c r="I5481" s="2">
        <f t="shared" si="170"/>
        <v>1</v>
      </c>
      <c r="J5481" s="2" t="str">
        <f t="shared" si="171"/>
        <v/>
      </c>
      <c r="K5481" s="2">
        <v>2016</v>
      </c>
      <c r="L5481" s="2" t="s">
        <v>21</v>
      </c>
    </row>
    <row r="5482" spans="1:12" x14ac:dyDescent="0.2">
      <c r="A5482" s="1" t="s">
        <v>205</v>
      </c>
      <c r="B5482" s="2" t="s">
        <v>669</v>
      </c>
      <c r="C5482" s="2" t="s">
        <v>1230</v>
      </c>
      <c r="D5482" s="2" t="s">
        <v>3415</v>
      </c>
      <c r="E5482" s="2" t="s">
        <v>3376</v>
      </c>
      <c r="F5482" s="2">
        <v>78.2</v>
      </c>
      <c r="G5482" s="2">
        <v>21.8</v>
      </c>
      <c r="H5482" s="2" t="s">
        <v>19</v>
      </c>
      <c r="I5482" s="2">
        <f t="shared" si="170"/>
        <v>1</v>
      </c>
      <c r="J5482" s="2" t="str">
        <f t="shared" si="171"/>
        <v/>
      </c>
      <c r="K5482" s="2">
        <v>1996</v>
      </c>
      <c r="L5482" s="2" t="s">
        <v>21</v>
      </c>
    </row>
    <row r="5483" spans="1:12" x14ac:dyDescent="0.2">
      <c r="A5483" s="1" t="s">
        <v>60</v>
      </c>
      <c r="B5483" s="2" t="s">
        <v>4694</v>
      </c>
      <c r="C5483" s="2" t="s">
        <v>24</v>
      </c>
      <c r="D5483" s="4">
        <v>6500000</v>
      </c>
      <c r="E5483" s="2" t="s">
        <v>3438</v>
      </c>
      <c r="F5483" s="2">
        <v>78.2</v>
      </c>
      <c r="G5483" s="2">
        <v>21.8</v>
      </c>
      <c r="H5483" s="2" t="s">
        <v>19</v>
      </c>
      <c r="I5483" s="2">
        <f t="shared" si="170"/>
        <v>1</v>
      </c>
      <c r="J5483" s="2" t="str">
        <f t="shared" si="171"/>
        <v/>
      </c>
      <c r="K5483" s="2">
        <v>2002</v>
      </c>
      <c r="L5483" s="2" t="s">
        <v>21</v>
      </c>
    </row>
    <row r="5484" spans="1:12" x14ac:dyDescent="0.2">
      <c r="A5484" s="1" t="s">
        <v>13</v>
      </c>
      <c r="B5484" s="2" t="s">
        <v>3790</v>
      </c>
      <c r="C5484" s="2" t="s">
        <v>24</v>
      </c>
      <c r="D5484" s="4">
        <v>90000000</v>
      </c>
      <c r="E5484" s="2" t="s">
        <v>3438</v>
      </c>
      <c r="F5484" s="2">
        <v>78.2</v>
      </c>
      <c r="G5484" s="2">
        <v>21.8</v>
      </c>
      <c r="H5484" s="2" t="s">
        <v>19</v>
      </c>
      <c r="I5484" s="2">
        <f t="shared" si="170"/>
        <v>1</v>
      </c>
      <c r="J5484" s="2" t="str">
        <f t="shared" si="171"/>
        <v/>
      </c>
      <c r="K5484" s="2">
        <v>2002</v>
      </c>
      <c r="L5484" s="2" t="s">
        <v>49</v>
      </c>
    </row>
    <row r="5485" spans="1:12" x14ac:dyDescent="0.2">
      <c r="A5485" s="1" t="s">
        <v>91</v>
      </c>
      <c r="B5485" s="2" t="s">
        <v>2024</v>
      </c>
      <c r="C5485" s="2" t="s">
        <v>15</v>
      </c>
      <c r="D5485" s="2" t="s">
        <v>2575</v>
      </c>
      <c r="E5485" s="2" t="s">
        <v>2175</v>
      </c>
      <c r="F5485" s="2">
        <v>78.2</v>
      </c>
      <c r="G5485" s="2">
        <v>21.8</v>
      </c>
      <c r="H5485" s="2" t="s">
        <v>19</v>
      </c>
      <c r="I5485" s="2">
        <f t="shared" si="170"/>
        <v>1</v>
      </c>
      <c r="J5485" s="2" t="str">
        <f t="shared" si="171"/>
        <v/>
      </c>
      <c r="K5485" s="2">
        <v>2018</v>
      </c>
      <c r="L5485" s="2" t="s">
        <v>21</v>
      </c>
    </row>
    <row r="5486" spans="1:12" x14ac:dyDescent="0.2">
      <c r="A5486" s="1" t="s">
        <v>91</v>
      </c>
      <c r="B5486" s="2" t="s">
        <v>91</v>
      </c>
      <c r="C5486" s="2" t="s">
        <v>15</v>
      </c>
      <c r="D5486" s="2" t="s">
        <v>1350</v>
      </c>
      <c r="E5486" s="2" t="s">
        <v>3376</v>
      </c>
      <c r="F5486" s="2">
        <v>78.2</v>
      </c>
      <c r="G5486" s="2">
        <v>21.8</v>
      </c>
      <c r="H5486" s="2" t="s">
        <v>19</v>
      </c>
      <c r="I5486" s="2">
        <f t="shared" si="170"/>
        <v>1</v>
      </c>
      <c r="J5486" s="2" t="str">
        <f t="shared" si="171"/>
        <v/>
      </c>
      <c r="K5486" s="2">
        <v>1998</v>
      </c>
      <c r="L5486" s="2" t="s">
        <v>21</v>
      </c>
    </row>
    <row r="5487" spans="1:12" x14ac:dyDescent="0.2">
      <c r="A5487" s="1" t="s">
        <v>91</v>
      </c>
      <c r="B5487" s="2" t="s">
        <v>2148</v>
      </c>
      <c r="C5487" s="2" t="s">
        <v>15</v>
      </c>
      <c r="D5487" s="2" t="s">
        <v>4447</v>
      </c>
      <c r="E5487" s="2" t="s">
        <v>3438</v>
      </c>
      <c r="F5487" s="2">
        <v>78.2</v>
      </c>
      <c r="G5487" s="2">
        <v>21.8</v>
      </c>
      <c r="H5487" s="2" t="s">
        <v>19</v>
      </c>
      <c r="I5487" s="2">
        <f t="shared" si="170"/>
        <v>1</v>
      </c>
      <c r="J5487" s="2" t="str">
        <f t="shared" si="171"/>
        <v/>
      </c>
      <c r="K5487" s="2">
        <v>2008</v>
      </c>
      <c r="L5487" s="2" t="s">
        <v>49</v>
      </c>
    </row>
    <row r="5488" spans="1:12" x14ac:dyDescent="0.2">
      <c r="A5488" s="1" t="s">
        <v>308</v>
      </c>
      <c r="B5488" s="2" t="s">
        <v>315</v>
      </c>
      <c r="C5488" s="2" t="s">
        <v>15</v>
      </c>
      <c r="D5488" s="2" t="s">
        <v>316</v>
      </c>
      <c r="E5488" s="2" t="s">
        <v>144</v>
      </c>
      <c r="F5488" s="2">
        <v>78.2</v>
      </c>
      <c r="G5488" s="2">
        <v>21.8</v>
      </c>
      <c r="H5488" s="2" t="s">
        <v>19</v>
      </c>
      <c r="I5488" s="2">
        <f t="shared" si="170"/>
        <v>1</v>
      </c>
      <c r="J5488" s="2" t="str">
        <f t="shared" si="171"/>
        <v/>
      </c>
      <c r="K5488" s="2">
        <v>2006</v>
      </c>
      <c r="L5488" s="2" t="s">
        <v>21</v>
      </c>
    </row>
    <row r="5489" spans="1:12" x14ac:dyDescent="0.2">
      <c r="A5489" s="1" t="s">
        <v>116</v>
      </c>
      <c r="B5489" s="2" t="s">
        <v>1405</v>
      </c>
      <c r="C5489" s="2" t="s">
        <v>15</v>
      </c>
      <c r="D5489" s="2" t="s">
        <v>1995</v>
      </c>
      <c r="E5489" s="2" t="s">
        <v>1978</v>
      </c>
      <c r="F5489" s="2">
        <v>78.25</v>
      </c>
      <c r="G5489" s="2">
        <v>21.75</v>
      </c>
      <c r="H5489" s="2" t="s">
        <v>19</v>
      </c>
      <c r="I5489" s="2">
        <f t="shared" si="170"/>
        <v>1</v>
      </c>
      <c r="J5489" s="2" t="str">
        <f t="shared" si="171"/>
        <v/>
      </c>
      <c r="K5489" s="2">
        <v>2018</v>
      </c>
      <c r="L5489" s="2" t="s">
        <v>21</v>
      </c>
    </row>
    <row r="5490" spans="1:12" x14ac:dyDescent="0.2">
      <c r="A5490" s="1" t="s">
        <v>13</v>
      </c>
      <c r="B5490" s="2" t="s">
        <v>934</v>
      </c>
      <c r="C5490" s="2" t="s">
        <v>15</v>
      </c>
      <c r="D5490" s="2" t="s">
        <v>935</v>
      </c>
      <c r="E5490" s="2" t="s">
        <v>395</v>
      </c>
      <c r="F5490" s="2">
        <v>78.3</v>
      </c>
      <c r="G5490" s="2">
        <v>21.7</v>
      </c>
      <c r="H5490" s="2" t="s">
        <v>19</v>
      </c>
      <c r="I5490" s="2">
        <f t="shared" si="170"/>
        <v>1</v>
      </c>
      <c r="J5490" s="2" t="str">
        <f t="shared" si="171"/>
        <v/>
      </c>
      <c r="K5490" s="2">
        <v>2008</v>
      </c>
      <c r="L5490" s="2" t="s">
        <v>49</v>
      </c>
    </row>
    <row r="5491" spans="1:12" x14ac:dyDescent="0.2">
      <c r="A5491" s="1" t="s">
        <v>66</v>
      </c>
      <c r="B5491" s="2" t="s">
        <v>5319</v>
      </c>
      <c r="C5491" s="2" t="s">
        <v>15</v>
      </c>
      <c r="D5491" s="2" t="s">
        <v>5320</v>
      </c>
      <c r="E5491" s="2" t="s">
        <v>4991</v>
      </c>
      <c r="F5491" s="2">
        <v>78.3</v>
      </c>
      <c r="G5491" s="2">
        <v>21.7</v>
      </c>
      <c r="H5491" s="2" t="s">
        <v>19</v>
      </c>
      <c r="I5491" s="2">
        <f t="shared" si="170"/>
        <v>1</v>
      </c>
      <c r="J5491" s="2" t="str">
        <f t="shared" si="171"/>
        <v/>
      </c>
      <c r="K5491" s="2">
        <v>2012</v>
      </c>
      <c r="L5491" s="2" t="s">
        <v>49</v>
      </c>
    </row>
    <row r="5492" spans="1:12" x14ac:dyDescent="0.2">
      <c r="A5492" s="1" t="s">
        <v>248</v>
      </c>
      <c r="B5492" s="2" t="s">
        <v>787</v>
      </c>
      <c r="C5492" s="2" t="s">
        <v>15</v>
      </c>
      <c r="D5492" s="2" t="s">
        <v>788</v>
      </c>
      <c r="E5492" s="2" t="s">
        <v>395</v>
      </c>
      <c r="F5492" s="2">
        <v>78.3</v>
      </c>
      <c r="G5492" s="2">
        <v>21.7</v>
      </c>
      <c r="H5492" s="2" t="s">
        <v>19</v>
      </c>
      <c r="I5492" s="2">
        <f t="shared" si="170"/>
        <v>1</v>
      </c>
      <c r="J5492" s="2" t="str">
        <f t="shared" si="171"/>
        <v/>
      </c>
      <c r="K5492" s="2">
        <v>2010</v>
      </c>
      <c r="L5492" s="2" t="s">
        <v>21</v>
      </c>
    </row>
    <row r="5493" spans="1:12" x14ac:dyDescent="0.2">
      <c r="A5493" s="1" t="s">
        <v>217</v>
      </c>
      <c r="B5493" s="2" t="s">
        <v>513</v>
      </c>
      <c r="C5493" s="2" t="s">
        <v>15</v>
      </c>
      <c r="D5493" s="2" t="s">
        <v>1413</v>
      </c>
      <c r="E5493" s="2" t="s">
        <v>395</v>
      </c>
      <c r="F5493" s="2">
        <v>78.3</v>
      </c>
      <c r="G5493" s="2">
        <v>21.7</v>
      </c>
      <c r="H5493" s="2" t="s">
        <v>19</v>
      </c>
      <c r="I5493" s="2">
        <f t="shared" si="170"/>
        <v>1</v>
      </c>
      <c r="J5493" s="2" t="str">
        <f t="shared" si="171"/>
        <v/>
      </c>
      <c r="K5493" s="2">
        <v>1996</v>
      </c>
      <c r="L5493" s="2" t="s">
        <v>21</v>
      </c>
    </row>
    <row r="5494" spans="1:12" x14ac:dyDescent="0.2">
      <c r="A5494" s="1" t="s">
        <v>91</v>
      </c>
      <c r="B5494" s="2" t="s">
        <v>2024</v>
      </c>
      <c r="C5494" s="2" t="s">
        <v>15</v>
      </c>
      <c r="D5494" s="2" t="s">
        <v>2574</v>
      </c>
      <c r="E5494" s="2" t="s">
        <v>2175</v>
      </c>
      <c r="F5494" s="2">
        <v>78.3</v>
      </c>
      <c r="G5494" s="2">
        <v>21.7</v>
      </c>
      <c r="H5494" s="2" t="s">
        <v>19</v>
      </c>
      <c r="I5494" s="2">
        <f t="shared" si="170"/>
        <v>1</v>
      </c>
      <c r="J5494" s="2" t="str">
        <f t="shared" si="171"/>
        <v/>
      </c>
      <c r="K5494" s="2">
        <v>2018</v>
      </c>
      <c r="L5494" s="2" t="s">
        <v>21</v>
      </c>
    </row>
    <row r="5495" spans="1:12" x14ac:dyDescent="0.2">
      <c r="A5495" s="1" t="s">
        <v>52</v>
      </c>
      <c r="B5495" s="2" t="s">
        <v>742</v>
      </c>
      <c r="C5495" s="2" t="s">
        <v>15</v>
      </c>
      <c r="D5495" s="2" t="s">
        <v>743</v>
      </c>
      <c r="E5495" s="2" t="s">
        <v>395</v>
      </c>
      <c r="F5495" s="2">
        <v>78.3</v>
      </c>
      <c r="G5495" s="2">
        <v>21.7</v>
      </c>
      <c r="H5495" s="2" t="s">
        <v>19</v>
      </c>
      <c r="I5495" s="2">
        <f t="shared" si="170"/>
        <v>1</v>
      </c>
      <c r="J5495" s="2" t="str">
        <f t="shared" si="171"/>
        <v/>
      </c>
      <c r="K5495" s="2">
        <v>2010</v>
      </c>
      <c r="L5495" s="2" t="s">
        <v>21</v>
      </c>
    </row>
    <row r="5496" spans="1:12" x14ac:dyDescent="0.2">
      <c r="A5496" s="1" t="s">
        <v>111</v>
      </c>
      <c r="B5496" s="2" t="s">
        <v>3868</v>
      </c>
      <c r="C5496" s="2" t="s">
        <v>24</v>
      </c>
      <c r="D5496" s="4">
        <v>4200000</v>
      </c>
      <c r="E5496" s="2" t="s">
        <v>3438</v>
      </c>
      <c r="F5496" s="2">
        <v>78.3</v>
      </c>
      <c r="G5496" s="2">
        <v>21.7</v>
      </c>
      <c r="H5496" s="2" t="s">
        <v>19</v>
      </c>
      <c r="I5496" s="2">
        <f t="shared" si="170"/>
        <v>1</v>
      </c>
      <c r="J5496" s="2" t="str">
        <f t="shared" si="171"/>
        <v/>
      </c>
      <c r="K5496" s="2">
        <v>2012</v>
      </c>
      <c r="L5496" s="2" t="s">
        <v>21</v>
      </c>
    </row>
    <row r="5497" spans="1:12" x14ac:dyDescent="0.2">
      <c r="A5497" s="1" t="s">
        <v>205</v>
      </c>
      <c r="B5497" s="2" t="s">
        <v>278</v>
      </c>
      <c r="C5497" s="2" t="s">
        <v>15</v>
      </c>
      <c r="D5497" s="2" t="s">
        <v>1988</v>
      </c>
      <c r="E5497" s="2" t="s">
        <v>1978</v>
      </c>
      <c r="F5497" s="2">
        <v>78.34</v>
      </c>
      <c r="G5497" s="2">
        <v>21.66</v>
      </c>
      <c r="H5497" s="2" t="s">
        <v>19</v>
      </c>
      <c r="I5497" s="2">
        <f t="shared" si="170"/>
        <v>1</v>
      </c>
      <c r="J5497" s="2" t="str">
        <f t="shared" si="171"/>
        <v/>
      </c>
      <c r="K5497" s="2">
        <v>2019</v>
      </c>
      <c r="L5497" s="2" t="s">
        <v>36</v>
      </c>
    </row>
    <row r="5498" spans="1:12" x14ac:dyDescent="0.2">
      <c r="A5498" s="1" t="s">
        <v>22</v>
      </c>
      <c r="B5498" s="2" t="s">
        <v>2162</v>
      </c>
      <c r="C5498" s="2" t="s">
        <v>15</v>
      </c>
      <c r="D5498" s="2" t="s">
        <v>3684</v>
      </c>
      <c r="E5498" s="2" t="s">
        <v>3438</v>
      </c>
      <c r="F5498" s="2">
        <v>78.36</v>
      </c>
      <c r="G5498" s="2">
        <v>21.64</v>
      </c>
      <c r="H5498" s="2" t="s">
        <v>19</v>
      </c>
      <c r="I5498" s="2">
        <f t="shared" si="170"/>
        <v>1</v>
      </c>
      <c r="J5498" s="2" t="str">
        <f t="shared" si="171"/>
        <v/>
      </c>
      <c r="K5498" s="2">
        <v>2018</v>
      </c>
      <c r="L5498" s="2" t="s">
        <v>21</v>
      </c>
    </row>
    <row r="5499" spans="1:12" x14ac:dyDescent="0.2">
      <c r="A5499" s="1" t="s">
        <v>242</v>
      </c>
      <c r="B5499" s="2" t="s">
        <v>3661</v>
      </c>
      <c r="C5499" s="2" t="s">
        <v>15</v>
      </c>
      <c r="D5499" s="2" t="s">
        <v>4353</v>
      </c>
      <c r="E5499" s="2" t="s">
        <v>3438</v>
      </c>
      <c r="F5499" s="2">
        <v>78.37</v>
      </c>
      <c r="G5499" s="2">
        <v>21.63</v>
      </c>
      <c r="H5499" s="2" t="s">
        <v>19</v>
      </c>
      <c r="I5499" s="2">
        <f t="shared" si="170"/>
        <v>1</v>
      </c>
      <c r="J5499" s="2" t="str">
        <f t="shared" si="171"/>
        <v/>
      </c>
      <c r="K5499" s="2">
        <v>2009</v>
      </c>
      <c r="L5499" s="2" t="s">
        <v>36</v>
      </c>
    </row>
    <row r="5500" spans="1:12" x14ac:dyDescent="0.2">
      <c r="A5500" s="1" t="s">
        <v>363</v>
      </c>
      <c r="B5500" s="2" t="s">
        <v>1064</v>
      </c>
      <c r="C5500" s="2" t="s">
        <v>15</v>
      </c>
      <c r="D5500" s="2" t="s">
        <v>2702</v>
      </c>
      <c r="E5500" s="2" t="s">
        <v>2175</v>
      </c>
      <c r="F5500" s="2">
        <v>78.38</v>
      </c>
      <c r="G5500" s="2">
        <v>21.62</v>
      </c>
      <c r="H5500" s="2" t="s">
        <v>19</v>
      </c>
      <c r="I5500" s="2">
        <f t="shared" si="170"/>
        <v>1</v>
      </c>
      <c r="J5500" s="2" t="str">
        <f t="shared" si="171"/>
        <v/>
      </c>
      <c r="K5500" s="2">
        <v>2017</v>
      </c>
      <c r="L5500" s="2" t="s">
        <v>36</v>
      </c>
    </row>
    <row r="5501" spans="1:12" x14ac:dyDescent="0.2">
      <c r="A5501" s="1" t="s">
        <v>242</v>
      </c>
      <c r="B5501" s="2" t="s">
        <v>242</v>
      </c>
      <c r="C5501" s="2" t="s">
        <v>24</v>
      </c>
      <c r="D5501" s="4">
        <v>10600000</v>
      </c>
      <c r="E5501" s="2" t="s">
        <v>1811</v>
      </c>
      <c r="F5501" s="2">
        <v>78.400000000000006</v>
      </c>
      <c r="G5501" s="2">
        <v>21.6</v>
      </c>
      <c r="H5501" s="2" t="s">
        <v>19</v>
      </c>
      <c r="I5501" s="2">
        <f t="shared" si="170"/>
        <v>1</v>
      </c>
      <c r="J5501" s="2" t="str">
        <f t="shared" si="171"/>
        <v/>
      </c>
      <c r="K5501" s="2">
        <v>2000</v>
      </c>
      <c r="L5501" s="2" t="s">
        <v>21</v>
      </c>
    </row>
    <row r="5502" spans="1:12" x14ac:dyDescent="0.2">
      <c r="A5502" s="1" t="s">
        <v>242</v>
      </c>
      <c r="B5502" s="2" t="s">
        <v>1425</v>
      </c>
      <c r="C5502" s="2" t="s">
        <v>15</v>
      </c>
      <c r="D5502" s="2" t="s">
        <v>4745</v>
      </c>
      <c r="E5502" s="2" t="s">
        <v>3438</v>
      </c>
      <c r="F5502" s="2">
        <v>78.400000000000006</v>
      </c>
      <c r="G5502" s="2">
        <v>21.6</v>
      </c>
      <c r="H5502" s="2" t="s">
        <v>19</v>
      </c>
      <c r="I5502" s="2">
        <f t="shared" si="170"/>
        <v>1</v>
      </c>
      <c r="J5502" s="2" t="str">
        <f t="shared" si="171"/>
        <v/>
      </c>
      <c r="K5502" s="2">
        <v>2000</v>
      </c>
      <c r="L5502" s="2" t="s">
        <v>21</v>
      </c>
    </row>
    <row r="5503" spans="1:12" x14ac:dyDescent="0.2">
      <c r="A5503" s="1" t="s">
        <v>205</v>
      </c>
      <c r="B5503" s="2" t="s">
        <v>450</v>
      </c>
      <c r="C5503" s="2" t="s">
        <v>15</v>
      </c>
      <c r="D5503" s="2" t="s">
        <v>732</v>
      </c>
      <c r="E5503" s="2" t="s">
        <v>395</v>
      </c>
      <c r="F5503" s="2">
        <v>78.400000000000006</v>
      </c>
      <c r="G5503" s="2">
        <v>21.6</v>
      </c>
      <c r="H5503" s="2" t="s">
        <v>19</v>
      </c>
      <c r="I5503" s="2">
        <f t="shared" si="170"/>
        <v>1</v>
      </c>
      <c r="J5503" s="2" t="str">
        <f t="shared" si="171"/>
        <v/>
      </c>
      <c r="K5503" s="2">
        <v>2010</v>
      </c>
      <c r="L5503" s="2" t="s">
        <v>21</v>
      </c>
    </row>
    <row r="5504" spans="1:12" x14ac:dyDescent="0.2">
      <c r="A5504" s="1" t="s">
        <v>13</v>
      </c>
      <c r="B5504" s="2" t="s">
        <v>524</v>
      </c>
      <c r="C5504" s="2" t="s">
        <v>15</v>
      </c>
      <c r="D5504" s="2" t="s">
        <v>640</v>
      </c>
      <c r="E5504" s="2" t="s">
        <v>395</v>
      </c>
      <c r="F5504" s="2">
        <v>78.400000000000006</v>
      </c>
      <c r="G5504" s="2">
        <v>21.6</v>
      </c>
      <c r="H5504" s="2" t="s">
        <v>19</v>
      </c>
      <c r="I5504" s="2">
        <f t="shared" si="170"/>
        <v>1</v>
      </c>
      <c r="J5504" s="2" t="str">
        <f t="shared" si="171"/>
        <v/>
      </c>
      <c r="K5504" s="2">
        <v>2012</v>
      </c>
      <c r="L5504" s="2" t="s">
        <v>21</v>
      </c>
    </row>
    <row r="5505" spans="1:12" x14ac:dyDescent="0.2">
      <c r="A5505" s="1" t="s">
        <v>13</v>
      </c>
      <c r="B5505" s="2" t="s">
        <v>5737</v>
      </c>
      <c r="C5505" s="2" t="s">
        <v>24</v>
      </c>
      <c r="D5505" s="4">
        <v>100000000</v>
      </c>
      <c r="E5505" s="2" t="s">
        <v>5690</v>
      </c>
      <c r="F5505" s="2">
        <v>78.400000000000006</v>
      </c>
      <c r="G5505" s="2">
        <v>21.6</v>
      </c>
      <c r="H5505" s="2" t="s">
        <v>19</v>
      </c>
      <c r="I5505" s="2">
        <f t="shared" si="170"/>
        <v>1</v>
      </c>
      <c r="J5505" s="2" t="str">
        <f t="shared" si="171"/>
        <v/>
      </c>
      <c r="K5505" s="2">
        <v>2014</v>
      </c>
      <c r="L5505" s="2" t="s">
        <v>21</v>
      </c>
    </row>
    <row r="5506" spans="1:12" x14ac:dyDescent="0.2">
      <c r="A5506" s="1" t="s">
        <v>66</v>
      </c>
      <c r="B5506" s="2" t="s">
        <v>1022</v>
      </c>
      <c r="C5506" s="2" t="s">
        <v>15</v>
      </c>
      <c r="D5506" s="2" t="s">
        <v>5429</v>
      </c>
      <c r="E5506" s="2" t="s">
        <v>4991</v>
      </c>
      <c r="F5506" s="2">
        <v>78.5</v>
      </c>
      <c r="G5506" s="2">
        <v>21.6</v>
      </c>
      <c r="H5506" s="2" t="s">
        <v>19</v>
      </c>
      <c r="I5506" s="2">
        <f t="shared" ref="I5506:I5569" si="172" xml:space="preserve"> IF(H5506="Pass", 1, "")</f>
        <v>1</v>
      </c>
      <c r="J5506" s="2" t="str">
        <f t="shared" ref="J5506:J5569" si="173" xml:space="preserve"> IF(H5506="Fail", 1, "")</f>
        <v/>
      </c>
      <c r="K5506" s="2">
        <v>2006</v>
      </c>
      <c r="L5506" s="2" t="s">
        <v>21</v>
      </c>
    </row>
    <row r="5507" spans="1:12" x14ac:dyDescent="0.2">
      <c r="A5507" s="1" t="s">
        <v>22</v>
      </c>
      <c r="B5507" s="2" t="s">
        <v>3510</v>
      </c>
      <c r="C5507" s="2" t="s">
        <v>24</v>
      </c>
      <c r="D5507" s="4">
        <v>9000000</v>
      </c>
      <c r="E5507" s="2" t="s">
        <v>3438</v>
      </c>
      <c r="F5507" s="2">
        <v>78.400000000000006</v>
      </c>
      <c r="G5507" s="2">
        <v>21.6</v>
      </c>
      <c r="H5507" s="2" t="s">
        <v>19</v>
      </c>
      <c r="I5507" s="2">
        <f t="shared" si="172"/>
        <v>1</v>
      </c>
      <c r="J5507" s="2" t="str">
        <f t="shared" si="173"/>
        <v/>
      </c>
      <c r="K5507" s="2">
        <v>2004</v>
      </c>
      <c r="L5507" s="2" t="s">
        <v>21</v>
      </c>
    </row>
    <row r="5508" spans="1:12" x14ac:dyDescent="0.2">
      <c r="A5508" s="1" t="s">
        <v>108</v>
      </c>
      <c r="B5508" s="2" t="s">
        <v>3503</v>
      </c>
      <c r="C5508" s="2" t="s">
        <v>24</v>
      </c>
      <c r="D5508" s="4">
        <v>3200000</v>
      </c>
      <c r="E5508" s="2" t="s">
        <v>3438</v>
      </c>
      <c r="F5508" s="2">
        <v>78.400000000000006</v>
      </c>
      <c r="G5508" s="2">
        <v>21.6</v>
      </c>
      <c r="H5508" s="2" t="s">
        <v>19</v>
      </c>
      <c r="I5508" s="2">
        <f t="shared" si="172"/>
        <v>1</v>
      </c>
      <c r="J5508" s="2" t="str">
        <f t="shared" si="173"/>
        <v/>
      </c>
      <c r="K5508" s="2">
        <v>2001</v>
      </c>
      <c r="L5508" s="2" t="s">
        <v>36</v>
      </c>
    </row>
    <row r="5509" spans="1:12" x14ac:dyDescent="0.2">
      <c r="A5509" s="1" t="s">
        <v>66</v>
      </c>
      <c r="B5509" s="2" t="s">
        <v>3217</v>
      </c>
      <c r="C5509" s="2" t="s">
        <v>15</v>
      </c>
      <c r="D5509" s="2" t="s">
        <v>4892</v>
      </c>
      <c r="E5509" s="2" t="s">
        <v>4810</v>
      </c>
      <c r="F5509" s="2">
        <v>78.5</v>
      </c>
      <c r="G5509" s="2">
        <v>21.5</v>
      </c>
      <c r="H5509" s="2" t="s">
        <v>19</v>
      </c>
      <c r="I5509" s="2">
        <f t="shared" si="172"/>
        <v>1</v>
      </c>
      <c r="J5509" s="2" t="str">
        <f t="shared" si="173"/>
        <v/>
      </c>
      <c r="K5509" s="2">
        <v>1998</v>
      </c>
      <c r="L5509" s="2" t="s">
        <v>21</v>
      </c>
    </row>
    <row r="5510" spans="1:12" x14ac:dyDescent="0.2">
      <c r="A5510" s="1" t="s">
        <v>79</v>
      </c>
      <c r="B5510" s="2" t="s">
        <v>3679</v>
      </c>
      <c r="C5510" s="2" t="s">
        <v>24</v>
      </c>
      <c r="D5510" s="4">
        <v>1510000000</v>
      </c>
      <c r="E5510" s="2" t="s">
        <v>3438</v>
      </c>
      <c r="F5510" s="2">
        <v>78.5</v>
      </c>
      <c r="G5510" s="2">
        <v>21.5</v>
      </c>
      <c r="H5510" s="2" t="s">
        <v>19</v>
      </c>
      <c r="I5510" s="2">
        <f t="shared" si="172"/>
        <v>1</v>
      </c>
      <c r="J5510" s="2" t="str">
        <f t="shared" si="173"/>
        <v/>
      </c>
      <c r="K5510" s="2">
        <v>1998</v>
      </c>
      <c r="L5510" s="2" t="s">
        <v>21</v>
      </c>
    </row>
    <row r="5511" spans="1:12" x14ac:dyDescent="0.2">
      <c r="A5511" s="1" t="s">
        <v>91</v>
      </c>
      <c r="B5511" s="2" t="s">
        <v>3842</v>
      </c>
      <c r="C5511" s="2" t="s">
        <v>15</v>
      </c>
      <c r="D5511" s="2" t="s">
        <v>4739</v>
      </c>
      <c r="E5511" s="2" t="s">
        <v>3438</v>
      </c>
      <c r="F5511" s="2">
        <v>78.5</v>
      </c>
      <c r="G5511" s="2">
        <v>21.5</v>
      </c>
      <c r="H5511" s="2" t="s">
        <v>19</v>
      </c>
      <c r="I5511" s="2">
        <f t="shared" si="172"/>
        <v>1</v>
      </c>
      <c r="J5511" s="2" t="str">
        <f t="shared" si="173"/>
        <v/>
      </c>
      <c r="K5511" s="2">
        <v>2001</v>
      </c>
      <c r="L5511" s="2" t="s">
        <v>36</v>
      </c>
    </row>
    <row r="5512" spans="1:12" x14ac:dyDescent="0.2">
      <c r="A5512" s="1" t="s">
        <v>308</v>
      </c>
      <c r="B5512" s="2" t="s">
        <v>4768</v>
      </c>
      <c r="C5512" s="2" t="s">
        <v>24</v>
      </c>
      <c r="D5512" s="4">
        <v>233000</v>
      </c>
      <c r="E5512" s="2" t="s">
        <v>3438</v>
      </c>
      <c r="F5512" s="2">
        <v>78.5</v>
      </c>
      <c r="G5512" s="2">
        <v>21.5</v>
      </c>
      <c r="H5512" s="2" t="s">
        <v>19</v>
      </c>
      <c r="I5512" s="2">
        <f t="shared" si="172"/>
        <v>1</v>
      </c>
      <c r="J5512" s="2" t="str">
        <f t="shared" si="173"/>
        <v/>
      </c>
      <c r="K5512" s="2">
        <v>1998</v>
      </c>
      <c r="L5512" s="2" t="s">
        <v>49</v>
      </c>
    </row>
    <row r="5513" spans="1:12" x14ac:dyDescent="0.2">
      <c r="A5513" s="1" t="s">
        <v>66</v>
      </c>
      <c r="B5513" s="2" t="s">
        <v>1825</v>
      </c>
      <c r="C5513" s="2" t="s">
        <v>15</v>
      </c>
      <c r="D5513" s="2" t="s">
        <v>1826</v>
      </c>
      <c r="E5513" s="2" t="s">
        <v>1811</v>
      </c>
      <c r="F5513" s="2">
        <v>78.53</v>
      </c>
      <c r="G5513" s="2">
        <v>21.47</v>
      </c>
      <c r="H5513" s="2" t="s">
        <v>19</v>
      </c>
      <c r="I5513" s="2">
        <f t="shared" si="172"/>
        <v>1</v>
      </c>
      <c r="J5513" s="2" t="str">
        <f t="shared" si="173"/>
        <v/>
      </c>
      <c r="K5513" s="2">
        <v>2014</v>
      </c>
      <c r="L5513" s="2" t="s">
        <v>49</v>
      </c>
    </row>
    <row r="5514" spans="1:12" x14ac:dyDescent="0.2">
      <c r="A5514" s="1" t="s">
        <v>52</v>
      </c>
      <c r="B5514" s="2" t="s">
        <v>238</v>
      </c>
      <c r="C5514" s="2" t="s">
        <v>15</v>
      </c>
      <c r="D5514" s="2" t="s">
        <v>2579</v>
      </c>
      <c r="E5514" s="2" t="s">
        <v>2175</v>
      </c>
      <c r="F5514" s="2">
        <v>78.53</v>
      </c>
      <c r="G5514" s="2">
        <v>21.47</v>
      </c>
      <c r="H5514" s="2" t="s">
        <v>19</v>
      </c>
      <c r="I5514" s="2">
        <f t="shared" si="172"/>
        <v>1</v>
      </c>
      <c r="J5514" s="2" t="str">
        <f t="shared" si="173"/>
        <v/>
      </c>
      <c r="K5514" s="2">
        <v>2018</v>
      </c>
      <c r="L5514" s="2" t="s">
        <v>21</v>
      </c>
    </row>
    <row r="5515" spans="1:12" x14ac:dyDescent="0.2">
      <c r="A5515" s="1" t="s">
        <v>242</v>
      </c>
      <c r="B5515" s="2" t="s">
        <v>324</v>
      </c>
      <c r="C5515" s="2" t="s">
        <v>15</v>
      </c>
      <c r="D5515" s="2" t="s">
        <v>3316</v>
      </c>
      <c r="E5515" s="2" t="s">
        <v>3315</v>
      </c>
      <c r="F5515" s="2">
        <v>78.599999999999994</v>
      </c>
      <c r="G5515" s="2">
        <v>21.4</v>
      </c>
      <c r="H5515" s="2" t="s">
        <v>19</v>
      </c>
      <c r="I5515" s="2">
        <f t="shared" si="172"/>
        <v>1</v>
      </c>
      <c r="J5515" s="2" t="str">
        <f t="shared" si="173"/>
        <v/>
      </c>
      <c r="K5515" s="2">
        <v>2016</v>
      </c>
      <c r="L5515" s="2" t="s">
        <v>21</v>
      </c>
    </row>
    <row r="5516" spans="1:12" x14ac:dyDescent="0.2">
      <c r="A5516" s="1" t="s">
        <v>79</v>
      </c>
      <c r="B5516" s="2" t="s">
        <v>3969</v>
      </c>
      <c r="C5516" s="2" t="s">
        <v>24</v>
      </c>
      <c r="D5516" s="4">
        <v>26100000</v>
      </c>
      <c r="E5516" s="2" t="s">
        <v>3438</v>
      </c>
      <c r="F5516" s="2">
        <v>78.599999999999994</v>
      </c>
      <c r="G5516" s="2">
        <v>21.4</v>
      </c>
      <c r="H5516" s="2" t="s">
        <v>19</v>
      </c>
      <c r="I5516" s="2">
        <f t="shared" si="172"/>
        <v>1</v>
      </c>
      <c r="J5516" s="2" t="str">
        <f t="shared" si="173"/>
        <v/>
      </c>
      <c r="K5516" s="2">
        <v>2014</v>
      </c>
      <c r="L5516" s="2" t="s">
        <v>21</v>
      </c>
    </row>
    <row r="5517" spans="1:12" x14ac:dyDescent="0.2">
      <c r="A5517" s="1" t="s">
        <v>32</v>
      </c>
      <c r="B5517" s="2" t="s">
        <v>869</v>
      </c>
      <c r="C5517" s="2" t="s">
        <v>15</v>
      </c>
      <c r="D5517" s="2" t="s">
        <v>1701</v>
      </c>
      <c r="E5517" s="2" t="s">
        <v>1692</v>
      </c>
      <c r="F5517" s="2">
        <v>78.599999999999994</v>
      </c>
      <c r="G5517" s="2">
        <v>21.4</v>
      </c>
      <c r="H5517" s="2" t="s">
        <v>19</v>
      </c>
      <c r="I5517" s="2">
        <f t="shared" si="172"/>
        <v>1</v>
      </c>
      <c r="J5517" s="2" t="str">
        <f t="shared" si="173"/>
        <v/>
      </c>
      <c r="K5517" s="2">
        <v>2020</v>
      </c>
      <c r="L5517" s="2" t="s">
        <v>49</v>
      </c>
    </row>
    <row r="5518" spans="1:12" x14ac:dyDescent="0.2">
      <c r="A5518" s="1" t="s">
        <v>45</v>
      </c>
      <c r="B5518" s="2" t="s">
        <v>46</v>
      </c>
      <c r="C5518" s="2" t="s">
        <v>15</v>
      </c>
      <c r="D5518" s="2" t="s">
        <v>3407</v>
      </c>
      <c r="E5518" s="2" t="s">
        <v>3376</v>
      </c>
      <c r="F5518" s="2">
        <v>78.599999999999994</v>
      </c>
      <c r="G5518" s="2">
        <v>21.4</v>
      </c>
      <c r="H5518" s="2" t="s">
        <v>19</v>
      </c>
      <c r="I5518" s="2">
        <f t="shared" si="172"/>
        <v>1</v>
      </c>
      <c r="J5518" s="2" t="str">
        <f t="shared" si="173"/>
        <v/>
      </c>
      <c r="K5518" s="2">
        <v>1998</v>
      </c>
      <c r="L5518" s="2" t="s">
        <v>49</v>
      </c>
    </row>
    <row r="5519" spans="1:12" x14ac:dyDescent="0.2">
      <c r="A5519" s="1" t="s">
        <v>60</v>
      </c>
      <c r="B5519" s="2" t="s">
        <v>3935</v>
      </c>
      <c r="C5519" s="2" t="s">
        <v>24</v>
      </c>
      <c r="D5519" s="4">
        <v>21000000</v>
      </c>
      <c r="E5519" s="2" t="s">
        <v>3438</v>
      </c>
      <c r="F5519" s="2">
        <v>78.61</v>
      </c>
      <c r="G5519" s="2">
        <v>21.39</v>
      </c>
      <c r="H5519" s="2" t="s">
        <v>19</v>
      </c>
      <c r="I5519" s="2">
        <f t="shared" si="172"/>
        <v>1</v>
      </c>
      <c r="J5519" s="2" t="str">
        <f t="shared" si="173"/>
        <v/>
      </c>
      <c r="K5519" s="2">
        <v>2016</v>
      </c>
      <c r="L5519" s="2" t="s">
        <v>21</v>
      </c>
    </row>
    <row r="5520" spans="1:12" x14ac:dyDescent="0.2">
      <c r="A5520" s="1" t="s">
        <v>66</v>
      </c>
      <c r="B5520" s="2" t="s">
        <v>3445</v>
      </c>
      <c r="C5520" s="2" t="s">
        <v>15</v>
      </c>
      <c r="D5520" s="2" t="s">
        <v>4156</v>
      </c>
      <c r="E5520" s="2" t="s">
        <v>3438</v>
      </c>
      <c r="F5520" s="2">
        <v>78.64</v>
      </c>
      <c r="G5520" s="2">
        <v>21.36</v>
      </c>
      <c r="H5520" s="2" t="s">
        <v>19</v>
      </c>
      <c r="I5520" s="2">
        <f t="shared" si="172"/>
        <v>1</v>
      </c>
      <c r="J5520" s="2" t="str">
        <f t="shared" si="173"/>
        <v/>
      </c>
      <c r="K5520" s="2">
        <v>2013</v>
      </c>
      <c r="L5520" s="2" t="s">
        <v>36</v>
      </c>
    </row>
    <row r="5521" spans="1:12" x14ac:dyDescent="0.2">
      <c r="A5521" s="1" t="s">
        <v>22</v>
      </c>
      <c r="B5521" s="2" t="s">
        <v>3293</v>
      </c>
      <c r="C5521" s="2" t="s">
        <v>15</v>
      </c>
      <c r="D5521" s="2" t="s">
        <v>3497</v>
      </c>
      <c r="E5521" s="2" t="s">
        <v>3438</v>
      </c>
      <c r="F5521" s="2">
        <v>78.650000000000006</v>
      </c>
      <c r="G5521" s="2">
        <v>21.35</v>
      </c>
      <c r="H5521" s="2" t="s">
        <v>19</v>
      </c>
      <c r="I5521" s="2">
        <f t="shared" si="172"/>
        <v>1</v>
      </c>
      <c r="J5521" s="2" t="str">
        <f t="shared" si="173"/>
        <v/>
      </c>
      <c r="K5521" s="2">
        <v>2020</v>
      </c>
      <c r="L5521" s="2" t="s">
        <v>21</v>
      </c>
    </row>
    <row r="5522" spans="1:12" x14ac:dyDescent="0.2">
      <c r="A5522" s="1" t="s">
        <v>66</v>
      </c>
      <c r="B5522" s="2" t="s">
        <v>922</v>
      </c>
      <c r="C5522" s="2" t="s">
        <v>15</v>
      </c>
      <c r="D5522" s="2" t="s">
        <v>1727</v>
      </c>
      <c r="E5522" s="2" t="s">
        <v>1692</v>
      </c>
      <c r="F5522" s="2">
        <v>78.69</v>
      </c>
      <c r="G5522" s="2">
        <v>21.31</v>
      </c>
      <c r="H5522" s="2" t="s">
        <v>19</v>
      </c>
      <c r="I5522" s="2">
        <f t="shared" si="172"/>
        <v>1</v>
      </c>
      <c r="J5522" s="2" t="str">
        <f t="shared" si="173"/>
        <v/>
      </c>
      <c r="K5522" s="2">
        <v>2016</v>
      </c>
      <c r="L5522" s="2" t="s">
        <v>21</v>
      </c>
    </row>
    <row r="5523" spans="1:12" x14ac:dyDescent="0.2">
      <c r="A5523" s="1" t="s">
        <v>280</v>
      </c>
      <c r="B5523" s="2" t="s">
        <v>4943</v>
      </c>
      <c r="C5523" s="2" t="s">
        <v>24</v>
      </c>
      <c r="D5523" s="4">
        <v>6000000</v>
      </c>
      <c r="E5523" s="2" t="s">
        <v>4917</v>
      </c>
      <c r="F5523" s="2">
        <v>78.7</v>
      </c>
      <c r="G5523" s="2">
        <v>21.3</v>
      </c>
      <c r="H5523" s="2" t="s">
        <v>19</v>
      </c>
      <c r="I5523" s="2">
        <f t="shared" si="172"/>
        <v>1</v>
      </c>
      <c r="J5523" s="2" t="str">
        <f t="shared" si="173"/>
        <v/>
      </c>
      <c r="K5523" s="2">
        <v>2002</v>
      </c>
      <c r="L5523" s="2" t="s">
        <v>49</v>
      </c>
    </row>
    <row r="5524" spans="1:12" x14ac:dyDescent="0.2">
      <c r="A5524" s="1" t="s">
        <v>116</v>
      </c>
      <c r="B5524" s="2" t="s">
        <v>379</v>
      </c>
      <c r="C5524" s="2" t="s">
        <v>15</v>
      </c>
      <c r="D5524" s="2" t="s">
        <v>380</v>
      </c>
      <c r="E5524" s="2" t="s">
        <v>144</v>
      </c>
      <c r="F5524" s="2">
        <v>78.7</v>
      </c>
      <c r="G5524" s="2">
        <v>21.3</v>
      </c>
      <c r="H5524" s="2" t="s">
        <v>19</v>
      </c>
      <c r="I5524" s="2">
        <f t="shared" si="172"/>
        <v>1</v>
      </c>
      <c r="J5524" s="2" t="str">
        <f t="shared" si="173"/>
        <v/>
      </c>
      <c r="K5524" s="2">
        <v>1998</v>
      </c>
      <c r="L5524" s="2" t="s">
        <v>49</v>
      </c>
    </row>
    <row r="5525" spans="1:12" x14ac:dyDescent="0.2">
      <c r="A5525" s="1" t="s">
        <v>83</v>
      </c>
      <c r="B5525" s="2" t="s">
        <v>84</v>
      </c>
      <c r="C5525" s="2" t="s">
        <v>24</v>
      </c>
      <c r="D5525" s="4">
        <v>110000000</v>
      </c>
      <c r="E5525" s="2" t="s">
        <v>1474</v>
      </c>
      <c r="F5525" s="2">
        <v>78.7</v>
      </c>
      <c r="G5525" s="2">
        <v>21.3</v>
      </c>
      <c r="H5525" s="2" t="s">
        <v>19</v>
      </c>
      <c r="I5525" s="2">
        <f t="shared" si="172"/>
        <v>1</v>
      </c>
      <c r="J5525" s="2" t="str">
        <f t="shared" si="173"/>
        <v/>
      </c>
      <c r="K5525" s="2">
        <v>2000</v>
      </c>
      <c r="L5525" s="2" t="s">
        <v>49</v>
      </c>
    </row>
    <row r="5526" spans="1:12" x14ac:dyDescent="0.2">
      <c r="A5526" s="1" t="s">
        <v>91</v>
      </c>
      <c r="B5526" s="2" t="s">
        <v>2521</v>
      </c>
      <c r="C5526" s="2" t="s">
        <v>15</v>
      </c>
      <c r="D5526" s="2" t="s">
        <v>2523</v>
      </c>
      <c r="E5526" s="2" t="s">
        <v>2175</v>
      </c>
      <c r="F5526" s="2">
        <v>78.7</v>
      </c>
      <c r="G5526" s="2">
        <v>21.3</v>
      </c>
      <c r="H5526" s="2" t="s">
        <v>19</v>
      </c>
      <c r="I5526" s="2">
        <f t="shared" si="172"/>
        <v>1</v>
      </c>
      <c r="J5526" s="2" t="str">
        <f t="shared" si="173"/>
        <v/>
      </c>
      <c r="K5526" s="2">
        <v>2018</v>
      </c>
      <c r="L5526" s="2" t="s">
        <v>21</v>
      </c>
    </row>
    <row r="5527" spans="1:12" x14ac:dyDescent="0.2">
      <c r="A5527" s="1" t="s">
        <v>52</v>
      </c>
      <c r="B5527" s="2" t="s">
        <v>742</v>
      </c>
      <c r="C5527" s="2" t="s">
        <v>24</v>
      </c>
      <c r="D5527" s="4">
        <v>228030000</v>
      </c>
      <c r="E5527" s="2" t="s">
        <v>1474</v>
      </c>
      <c r="F5527" s="2">
        <v>78.7</v>
      </c>
      <c r="G5527" s="2">
        <v>21.3</v>
      </c>
      <c r="H5527" s="2" t="s">
        <v>19</v>
      </c>
      <c r="I5527" s="2">
        <f t="shared" si="172"/>
        <v>1</v>
      </c>
      <c r="J5527" s="2" t="str">
        <f t="shared" si="173"/>
        <v/>
      </c>
      <c r="K5527" s="2">
        <v>2000</v>
      </c>
      <c r="L5527" s="2" t="s">
        <v>21</v>
      </c>
    </row>
    <row r="5528" spans="1:12" x14ac:dyDescent="0.2">
      <c r="A5528" s="1" t="s">
        <v>296</v>
      </c>
      <c r="B5528" s="2" t="s">
        <v>2040</v>
      </c>
      <c r="C5528" s="2" t="s">
        <v>15</v>
      </c>
      <c r="D5528" s="2" t="s">
        <v>2770</v>
      </c>
      <c r="E5528" s="2" t="s">
        <v>2175</v>
      </c>
      <c r="F5528" s="2">
        <v>78.72</v>
      </c>
      <c r="G5528" s="2">
        <v>21.28</v>
      </c>
      <c r="H5528" s="2" t="s">
        <v>19</v>
      </c>
      <c r="I5528" s="2">
        <f t="shared" si="172"/>
        <v>1</v>
      </c>
      <c r="J5528" s="2" t="str">
        <f t="shared" si="173"/>
        <v/>
      </c>
      <c r="K5528" s="2">
        <v>2016</v>
      </c>
      <c r="L5528" s="2" t="s">
        <v>21</v>
      </c>
    </row>
    <row r="5529" spans="1:12" x14ac:dyDescent="0.2">
      <c r="A5529" s="1" t="s">
        <v>52</v>
      </c>
      <c r="B5529" s="2" t="s">
        <v>4015</v>
      </c>
      <c r="C5529" s="2" t="s">
        <v>24</v>
      </c>
      <c r="D5529" s="4">
        <v>140000000</v>
      </c>
      <c r="E5529" s="2" t="s">
        <v>3438</v>
      </c>
      <c r="F5529" s="2">
        <v>78.75</v>
      </c>
      <c r="G5529" s="2">
        <v>21.25</v>
      </c>
      <c r="H5529" s="2" t="s">
        <v>19</v>
      </c>
      <c r="I5529" s="2">
        <f t="shared" si="172"/>
        <v>1</v>
      </c>
      <c r="J5529" s="2" t="str">
        <f t="shared" si="173"/>
        <v/>
      </c>
      <c r="K5529" s="2">
        <v>2016</v>
      </c>
      <c r="L5529" s="2" t="s">
        <v>49</v>
      </c>
    </row>
    <row r="5530" spans="1:12" x14ac:dyDescent="0.2">
      <c r="A5530" s="1" t="s">
        <v>13</v>
      </c>
      <c r="B5530" s="2" t="s">
        <v>3966</v>
      </c>
      <c r="C5530" s="2" t="s">
        <v>24</v>
      </c>
      <c r="D5530" s="4">
        <v>80000000</v>
      </c>
      <c r="E5530" s="2" t="s">
        <v>3438</v>
      </c>
      <c r="F5530" s="2">
        <v>78.760000000000005</v>
      </c>
      <c r="G5530" s="2">
        <v>21.24</v>
      </c>
      <c r="H5530" s="2" t="s">
        <v>19</v>
      </c>
      <c r="I5530" s="2">
        <f t="shared" si="172"/>
        <v>1</v>
      </c>
      <c r="J5530" s="2" t="str">
        <f t="shared" si="173"/>
        <v/>
      </c>
      <c r="K5530" s="2">
        <v>2016</v>
      </c>
      <c r="L5530" s="2" t="s">
        <v>21</v>
      </c>
    </row>
    <row r="5531" spans="1:12" x14ac:dyDescent="0.2">
      <c r="A5531" s="1" t="s">
        <v>91</v>
      </c>
      <c r="B5531" s="2" t="s">
        <v>765</v>
      </c>
      <c r="C5531" s="2" t="s">
        <v>15</v>
      </c>
      <c r="D5531" s="2" t="s">
        <v>2708</v>
      </c>
      <c r="E5531" s="2" t="s">
        <v>2175</v>
      </c>
      <c r="F5531" s="2">
        <v>78.760000000000005</v>
      </c>
      <c r="G5531" s="2">
        <v>21.24</v>
      </c>
      <c r="H5531" s="2" t="s">
        <v>19</v>
      </c>
      <c r="I5531" s="2">
        <f t="shared" si="172"/>
        <v>1</v>
      </c>
      <c r="J5531" s="2" t="str">
        <f t="shared" si="173"/>
        <v/>
      </c>
      <c r="K5531" s="2">
        <v>2017</v>
      </c>
      <c r="L5531" s="2" t="s">
        <v>36</v>
      </c>
    </row>
    <row r="5532" spans="1:12" x14ac:dyDescent="0.2">
      <c r="A5532" s="1" t="s">
        <v>242</v>
      </c>
      <c r="B5532" s="2" t="s">
        <v>3661</v>
      </c>
      <c r="C5532" s="2" t="s">
        <v>15</v>
      </c>
      <c r="D5532" s="2" t="s">
        <v>4736</v>
      </c>
      <c r="E5532" s="2" t="s">
        <v>3438</v>
      </c>
      <c r="F5532" s="2">
        <v>78.8</v>
      </c>
      <c r="G5532" s="2">
        <v>21.2</v>
      </c>
      <c r="H5532" s="2" t="s">
        <v>19</v>
      </c>
      <c r="I5532" s="2">
        <f t="shared" si="172"/>
        <v>1</v>
      </c>
      <c r="J5532" s="2" t="str">
        <f t="shared" si="173"/>
        <v/>
      </c>
      <c r="K5532" s="2">
        <v>2001</v>
      </c>
      <c r="L5532" s="2" t="s">
        <v>36</v>
      </c>
    </row>
    <row r="5533" spans="1:12" x14ac:dyDescent="0.2">
      <c r="A5533" s="1" t="s">
        <v>242</v>
      </c>
      <c r="B5533" s="2" t="s">
        <v>751</v>
      </c>
      <c r="C5533" s="2" t="s">
        <v>1230</v>
      </c>
      <c r="D5533" s="2" t="s">
        <v>5387</v>
      </c>
      <c r="E5533" s="2" t="s">
        <v>4991</v>
      </c>
      <c r="F5533" s="2">
        <v>78.8</v>
      </c>
      <c r="G5533" s="2">
        <v>21.2</v>
      </c>
      <c r="H5533" s="2" t="s">
        <v>19</v>
      </c>
      <c r="I5533" s="2">
        <f t="shared" si="172"/>
        <v>1</v>
      </c>
      <c r="J5533" s="2" t="str">
        <f t="shared" si="173"/>
        <v/>
      </c>
      <c r="K5533" s="2">
        <v>2008</v>
      </c>
      <c r="L5533" s="2" t="s">
        <v>21</v>
      </c>
    </row>
    <row r="5534" spans="1:12" x14ac:dyDescent="0.2">
      <c r="A5534" s="1" t="s">
        <v>363</v>
      </c>
      <c r="B5534" s="2" t="s">
        <v>972</v>
      </c>
      <c r="C5534" s="2" t="s">
        <v>15</v>
      </c>
      <c r="D5534" s="2" t="s">
        <v>973</v>
      </c>
      <c r="E5534" s="2" t="s">
        <v>395</v>
      </c>
      <c r="F5534" s="2">
        <v>78.8</v>
      </c>
      <c r="G5534" s="2">
        <v>21.2</v>
      </c>
      <c r="H5534" s="2" t="s">
        <v>19</v>
      </c>
      <c r="I5534" s="2">
        <f t="shared" si="172"/>
        <v>1</v>
      </c>
      <c r="J5534" s="2" t="str">
        <f t="shared" si="173"/>
        <v/>
      </c>
      <c r="K5534" s="2">
        <v>2006</v>
      </c>
      <c r="L5534" s="2" t="s">
        <v>21</v>
      </c>
    </row>
    <row r="5535" spans="1:12" x14ac:dyDescent="0.2">
      <c r="A5535" s="1" t="s">
        <v>108</v>
      </c>
      <c r="B5535" s="2" t="s">
        <v>551</v>
      </c>
      <c r="C5535" s="2" t="s">
        <v>15</v>
      </c>
      <c r="D5535" s="2" t="s">
        <v>2703</v>
      </c>
      <c r="E5535" s="2" t="s">
        <v>2175</v>
      </c>
      <c r="F5535" s="2">
        <v>78.8</v>
      </c>
      <c r="G5535" s="2">
        <v>21.2</v>
      </c>
      <c r="H5535" s="2" t="s">
        <v>19</v>
      </c>
      <c r="I5535" s="2">
        <f t="shared" si="172"/>
        <v>1</v>
      </c>
      <c r="J5535" s="2" t="str">
        <f t="shared" si="173"/>
        <v/>
      </c>
      <c r="K5535" s="2">
        <v>2017</v>
      </c>
      <c r="L5535" s="2" t="s">
        <v>36</v>
      </c>
    </row>
    <row r="5536" spans="1:12" x14ac:dyDescent="0.2">
      <c r="A5536" s="1" t="s">
        <v>108</v>
      </c>
      <c r="B5536" s="2" t="s">
        <v>2747</v>
      </c>
      <c r="C5536" s="2" t="s">
        <v>15</v>
      </c>
      <c r="D5536" s="2" t="s">
        <v>4809</v>
      </c>
      <c r="E5536" s="2" t="s">
        <v>4810</v>
      </c>
      <c r="F5536" s="2">
        <v>78.849999999999994</v>
      </c>
      <c r="G5536" s="2">
        <v>21.15</v>
      </c>
      <c r="H5536" s="2" t="s">
        <v>19</v>
      </c>
      <c r="I5536" s="2">
        <f t="shared" si="172"/>
        <v>1</v>
      </c>
      <c r="J5536" s="2" t="str">
        <f t="shared" si="173"/>
        <v/>
      </c>
      <c r="K5536" s="2">
        <v>2021</v>
      </c>
      <c r="L5536" s="2" t="s">
        <v>36</v>
      </c>
    </row>
    <row r="5537" spans="1:12" x14ac:dyDescent="0.2">
      <c r="A5537" s="1" t="s">
        <v>242</v>
      </c>
      <c r="B5537" s="2" t="s">
        <v>2009</v>
      </c>
      <c r="C5537" s="2" t="s">
        <v>24</v>
      </c>
      <c r="D5537" s="4">
        <v>250000000</v>
      </c>
      <c r="E5537" s="2" t="s">
        <v>1978</v>
      </c>
      <c r="F5537" s="2">
        <v>78.88</v>
      </c>
      <c r="G5537" s="2">
        <v>21.12</v>
      </c>
      <c r="H5537" s="2" t="s">
        <v>19</v>
      </c>
      <c r="I5537" s="2">
        <f t="shared" si="172"/>
        <v>1</v>
      </c>
      <c r="J5537" s="2" t="str">
        <f t="shared" si="173"/>
        <v/>
      </c>
      <c r="K5537" s="2">
        <v>2016</v>
      </c>
      <c r="L5537" s="2" t="s">
        <v>21</v>
      </c>
    </row>
    <row r="5538" spans="1:12" x14ac:dyDescent="0.2">
      <c r="A5538" s="1" t="s">
        <v>491</v>
      </c>
      <c r="B5538" s="2" t="s">
        <v>492</v>
      </c>
      <c r="C5538" s="2" t="s">
        <v>15</v>
      </c>
      <c r="D5538" s="2" t="s">
        <v>2851</v>
      </c>
      <c r="E5538" s="2" t="s">
        <v>2175</v>
      </c>
      <c r="F5538" s="2">
        <v>78.88</v>
      </c>
      <c r="G5538" s="2">
        <v>21.12</v>
      </c>
      <c r="H5538" s="2" t="s">
        <v>19</v>
      </c>
      <c r="I5538" s="2">
        <f t="shared" si="172"/>
        <v>1</v>
      </c>
      <c r="J5538" s="2" t="str">
        <f t="shared" si="173"/>
        <v/>
      </c>
      <c r="K5538" s="2">
        <v>2016</v>
      </c>
      <c r="L5538" s="2" t="s">
        <v>21</v>
      </c>
    </row>
    <row r="5539" spans="1:12" x14ac:dyDescent="0.2">
      <c r="A5539" s="1" t="s">
        <v>13</v>
      </c>
      <c r="B5539" s="2" t="s">
        <v>3706</v>
      </c>
      <c r="C5539" s="2" t="s">
        <v>24</v>
      </c>
      <c r="D5539" s="2">
        <v>69000000</v>
      </c>
      <c r="E5539" s="2" t="s">
        <v>3438</v>
      </c>
      <c r="F5539" s="2">
        <v>78.89</v>
      </c>
      <c r="G5539" s="2">
        <v>21.11</v>
      </c>
      <c r="H5539" s="2" t="s">
        <v>19</v>
      </c>
      <c r="I5539" s="2">
        <f t="shared" si="172"/>
        <v>1</v>
      </c>
      <c r="J5539" s="2" t="str">
        <f t="shared" si="173"/>
        <v/>
      </c>
      <c r="K5539" s="2">
        <v>2018</v>
      </c>
      <c r="L5539" s="2" t="s">
        <v>21</v>
      </c>
    </row>
    <row r="5540" spans="1:12" x14ac:dyDescent="0.2">
      <c r="A5540" s="1" t="s">
        <v>385</v>
      </c>
      <c r="B5540" s="2" t="s">
        <v>5508</v>
      </c>
      <c r="C5540" s="2" t="s">
        <v>15</v>
      </c>
      <c r="D5540" s="2" t="s">
        <v>1775</v>
      </c>
      <c r="E5540" s="2" t="s">
        <v>4991</v>
      </c>
      <c r="F5540" s="2">
        <v>78.900000000000006</v>
      </c>
      <c r="G5540" s="2">
        <v>21.1</v>
      </c>
      <c r="H5540" s="2" t="s">
        <v>19</v>
      </c>
      <c r="I5540" s="2">
        <f t="shared" si="172"/>
        <v>1</v>
      </c>
      <c r="J5540" s="2" t="str">
        <f t="shared" si="173"/>
        <v/>
      </c>
      <c r="K5540" s="2">
        <v>2004</v>
      </c>
      <c r="L5540" s="2" t="s">
        <v>49</v>
      </c>
    </row>
    <row r="5541" spans="1:12" x14ac:dyDescent="0.2">
      <c r="A5541" s="1" t="s">
        <v>13</v>
      </c>
      <c r="B5541" s="2" t="s">
        <v>889</v>
      </c>
      <c r="C5541" s="2" t="s">
        <v>15</v>
      </c>
      <c r="D5541" s="2" t="s">
        <v>890</v>
      </c>
      <c r="E5541" s="2" t="s">
        <v>395</v>
      </c>
      <c r="F5541" s="2">
        <v>78.900000000000006</v>
      </c>
      <c r="G5541" s="2">
        <v>21.1</v>
      </c>
      <c r="H5541" s="2" t="s">
        <v>19</v>
      </c>
      <c r="I5541" s="2">
        <f t="shared" si="172"/>
        <v>1</v>
      </c>
      <c r="J5541" s="2" t="str">
        <f t="shared" si="173"/>
        <v/>
      </c>
      <c r="K5541" s="2">
        <v>2008</v>
      </c>
      <c r="L5541" s="2" t="s">
        <v>21</v>
      </c>
    </row>
    <row r="5542" spans="1:12" x14ac:dyDescent="0.2">
      <c r="A5542" s="1" t="s">
        <v>13</v>
      </c>
      <c r="B5542" s="2" t="s">
        <v>3781</v>
      </c>
      <c r="C5542" s="2" t="s">
        <v>24</v>
      </c>
      <c r="D5542" s="4">
        <v>24000000</v>
      </c>
      <c r="E5542" s="2" t="s">
        <v>3438</v>
      </c>
      <c r="F5542" s="2">
        <v>79</v>
      </c>
      <c r="G5542" s="2">
        <v>21.1</v>
      </c>
      <c r="H5542" s="2" t="s">
        <v>19</v>
      </c>
      <c r="I5542" s="2">
        <f t="shared" si="172"/>
        <v>1</v>
      </c>
      <c r="J5542" s="2" t="str">
        <f t="shared" si="173"/>
        <v/>
      </c>
      <c r="K5542" s="2">
        <v>2004</v>
      </c>
      <c r="L5542" s="2" t="s">
        <v>21</v>
      </c>
    </row>
    <row r="5543" spans="1:12" x14ac:dyDescent="0.2">
      <c r="A5543" s="1" t="s">
        <v>66</v>
      </c>
      <c r="B5543" s="2" t="s">
        <v>1436</v>
      </c>
      <c r="C5543" s="2" t="s">
        <v>15</v>
      </c>
      <c r="D5543" s="2" t="s">
        <v>1890</v>
      </c>
      <c r="E5543" s="2" t="s">
        <v>1811</v>
      </c>
      <c r="F5543" s="2">
        <v>78.900000000000006</v>
      </c>
      <c r="G5543" s="2">
        <v>21.1</v>
      </c>
      <c r="H5543" s="2" t="s">
        <v>19</v>
      </c>
      <c r="I5543" s="2">
        <f t="shared" si="172"/>
        <v>1</v>
      </c>
      <c r="J5543" s="2" t="str">
        <f t="shared" si="173"/>
        <v/>
      </c>
      <c r="K5543" s="2">
        <v>2004</v>
      </c>
      <c r="L5543" s="2" t="s">
        <v>49</v>
      </c>
    </row>
    <row r="5544" spans="1:12" x14ac:dyDescent="0.2">
      <c r="A5544" s="1" t="s">
        <v>66</v>
      </c>
      <c r="B5544" s="2" t="s">
        <v>4120</v>
      </c>
      <c r="C5544" s="2" t="s">
        <v>24</v>
      </c>
      <c r="D5544" s="4">
        <v>15000000</v>
      </c>
      <c r="E5544" s="2" t="s">
        <v>3438</v>
      </c>
      <c r="F5544" s="2">
        <v>78.900000000000006</v>
      </c>
      <c r="G5544" s="2">
        <v>21.1</v>
      </c>
      <c r="H5544" s="2" t="s">
        <v>19</v>
      </c>
      <c r="I5544" s="2">
        <f t="shared" si="172"/>
        <v>1</v>
      </c>
      <c r="J5544" s="2" t="str">
        <f t="shared" si="173"/>
        <v/>
      </c>
      <c r="K5544" s="2">
        <v>2006</v>
      </c>
      <c r="L5544" s="2" t="s">
        <v>49</v>
      </c>
    </row>
    <row r="5545" spans="1:12" x14ac:dyDescent="0.2">
      <c r="A5545" s="1" t="s">
        <v>22</v>
      </c>
      <c r="B5545" s="2" t="s">
        <v>4847</v>
      </c>
      <c r="C5545" s="2" t="s">
        <v>15</v>
      </c>
      <c r="D5545" s="2" t="s">
        <v>4848</v>
      </c>
      <c r="E5545" s="2" t="s">
        <v>4810</v>
      </c>
      <c r="F5545" s="2">
        <v>79</v>
      </c>
      <c r="G5545" s="2">
        <v>21.1</v>
      </c>
      <c r="H5545" s="2" t="s">
        <v>19</v>
      </c>
      <c r="I5545" s="2">
        <f t="shared" si="172"/>
        <v>1</v>
      </c>
      <c r="J5545" s="2" t="str">
        <f t="shared" si="173"/>
        <v/>
      </c>
      <c r="K5545" s="2">
        <v>2008</v>
      </c>
      <c r="L5545" s="2" t="s">
        <v>49</v>
      </c>
    </row>
    <row r="5546" spans="1:12" x14ac:dyDescent="0.2">
      <c r="A5546" s="1" t="s">
        <v>150</v>
      </c>
      <c r="B5546" s="2" t="s">
        <v>4997</v>
      </c>
      <c r="C5546" s="2" t="s">
        <v>15</v>
      </c>
      <c r="D5546" s="2" t="s">
        <v>4998</v>
      </c>
      <c r="E5546" s="2" t="s">
        <v>4991</v>
      </c>
      <c r="F5546" s="2">
        <v>78.900000000000006</v>
      </c>
      <c r="G5546" s="2">
        <v>21.1</v>
      </c>
      <c r="H5546" s="2" t="s">
        <v>19</v>
      </c>
      <c r="I5546" s="2">
        <f t="shared" si="172"/>
        <v>1</v>
      </c>
      <c r="J5546" s="2" t="str">
        <f t="shared" si="173"/>
        <v/>
      </c>
      <c r="K5546" s="2">
        <v>2021</v>
      </c>
      <c r="L5546" s="2" t="s">
        <v>36</v>
      </c>
    </row>
    <row r="5547" spans="1:12" x14ac:dyDescent="0.2">
      <c r="A5547" s="1" t="s">
        <v>91</v>
      </c>
      <c r="B5547" s="2" t="s">
        <v>5656</v>
      </c>
      <c r="C5547" s="2" t="s">
        <v>15</v>
      </c>
      <c r="D5547" s="2" t="s">
        <v>5657</v>
      </c>
      <c r="E5547" s="2" t="s">
        <v>4991</v>
      </c>
      <c r="F5547" s="2">
        <v>78.900000000000006</v>
      </c>
      <c r="G5547" s="2">
        <v>21.1</v>
      </c>
      <c r="H5547" s="2" t="s">
        <v>19</v>
      </c>
      <c r="I5547" s="2">
        <f t="shared" si="172"/>
        <v>1</v>
      </c>
      <c r="J5547" s="2" t="str">
        <f t="shared" si="173"/>
        <v/>
      </c>
      <c r="K5547" s="2">
        <v>1998</v>
      </c>
      <c r="L5547" s="2" t="s">
        <v>49</v>
      </c>
    </row>
    <row r="5548" spans="1:12" x14ac:dyDescent="0.2">
      <c r="A5548" s="1" t="s">
        <v>269</v>
      </c>
      <c r="B5548" s="2" t="s">
        <v>3499</v>
      </c>
      <c r="C5548" s="2" t="s">
        <v>24</v>
      </c>
      <c r="D5548" s="4">
        <v>2900000</v>
      </c>
      <c r="E5548" s="2" t="s">
        <v>3438</v>
      </c>
      <c r="F5548" s="2">
        <v>78.900000000000006</v>
      </c>
      <c r="G5548" s="2">
        <v>21.1</v>
      </c>
      <c r="H5548" s="2" t="s">
        <v>19</v>
      </c>
      <c r="I5548" s="2">
        <f t="shared" si="172"/>
        <v>1</v>
      </c>
      <c r="J5548" s="2" t="str">
        <f t="shared" si="173"/>
        <v/>
      </c>
      <c r="K5548" s="2">
        <v>1996</v>
      </c>
      <c r="L5548" s="2" t="s">
        <v>21</v>
      </c>
    </row>
    <row r="5549" spans="1:12" x14ac:dyDescent="0.2">
      <c r="A5549" s="1" t="s">
        <v>45</v>
      </c>
      <c r="B5549" s="2" t="s">
        <v>46</v>
      </c>
      <c r="C5549" s="2" t="s">
        <v>15</v>
      </c>
      <c r="D5549" s="2" t="s">
        <v>2907</v>
      </c>
      <c r="E5549" s="2" t="s">
        <v>2175</v>
      </c>
      <c r="F5549" s="2">
        <v>78.900000000000006</v>
      </c>
      <c r="G5549" s="2">
        <v>21.1</v>
      </c>
      <c r="H5549" s="2" t="s">
        <v>19</v>
      </c>
      <c r="I5549" s="2">
        <f t="shared" si="172"/>
        <v>1</v>
      </c>
      <c r="J5549" s="2" t="str">
        <f t="shared" si="173"/>
        <v/>
      </c>
      <c r="K5549" s="2">
        <v>2016</v>
      </c>
      <c r="L5549" s="2" t="s">
        <v>49</v>
      </c>
    </row>
    <row r="5550" spans="1:12" x14ac:dyDescent="0.2">
      <c r="A5550" s="1" t="s">
        <v>269</v>
      </c>
      <c r="B5550" s="2" t="s">
        <v>3999</v>
      </c>
      <c r="C5550" s="2" t="s">
        <v>24</v>
      </c>
      <c r="D5550" s="4">
        <v>5650000</v>
      </c>
      <c r="E5550" s="2" t="s">
        <v>3438</v>
      </c>
      <c r="F5550" s="2">
        <v>78.95</v>
      </c>
      <c r="G5550" s="2">
        <v>21.05</v>
      </c>
      <c r="H5550" s="2" t="s">
        <v>19</v>
      </c>
      <c r="I5550" s="2">
        <f t="shared" si="172"/>
        <v>1</v>
      </c>
      <c r="J5550" s="2" t="str">
        <f t="shared" si="173"/>
        <v/>
      </c>
      <c r="K5550" s="2">
        <v>2016</v>
      </c>
      <c r="L5550" s="2" t="s">
        <v>21</v>
      </c>
    </row>
    <row r="5551" spans="1:12" x14ac:dyDescent="0.2">
      <c r="A5551" s="1" t="s">
        <v>242</v>
      </c>
      <c r="B5551" s="2" t="s">
        <v>1461</v>
      </c>
      <c r="C5551" s="2" t="s">
        <v>15</v>
      </c>
      <c r="D5551" s="2" t="s">
        <v>4717</v>
      </c>
      <c r="E5551" s="2" t="s">
        <v>3438</v>
      </c>
      <c r="F5551" s="2">
        <v>79</v>
      </c>
      <c r="G5551" s="2">
        <v>21</v>
      </c>
      <c r="H5551" s="2" t="s">
        <v>19</v>
      </c>
      <c r="I5551" s="2">
        <f t="shared" si="172"/>
        <v>1</v>
      </c>
      <c r="J5551" s="2" t="str">
        <f t="shared" si="173"/>
        <v/>
      </c>
      <c r="K5551" s="2">
        <v>2001</v>
      </c>
      <c r="L5551" s="2" t="s">
        <v>36</v>
      </c>
    </row>
    <row r="5552" spans="1:12" x14ac:dyDescent="0.2">
      <c r="A5552" s="1" t="s">
        <v>205</v>
      </c>
      <c r="B5552" s="2" t="s">
        <v>530</v>
      </c>
      <c r="C5552" s="2" t="s">
        <v>15</v>
      </c>
      <c r="D5552" s="2" t="s">
        <v>648</v>
      </c>
      <c r="E5552" s="2" t="s">
        <v>395</v>
      </c>
      <c r="F5552" s="2">
        <v>79</v>
      </c>
      <c r="G5552" s="2">
        <v>21</v>
      </c>
      <c r="H5552" s="2" t="s">
        <v>19</v>
      </c>
      <c r="I5552" s="2">
        <f t="shared" si="172"/>
        <v>1</v>
      </c>
      <c r="J5552" s="2" t="str">
        <f t="shared" si="173"/>
        <v/>
      </c>
      <c r="K5552" s="2">
        <v>2012</v>
      </c>
      <c r="L5552" s="2" t="s">
        <v>21</v>
      </c>
    </row>
    <row r="5553" spans="1:12" x14ac:dyDescent="0.2">
      <c r="A5553" s="1" t="s">
        <v>280</v>
      </c>
      <c r="B5553" s="2" t="s">
        <v>3954</v>
      </c>
      <c r="C5553" s="2" t="s">
        <v>24</v>
      </c>
      <c r="D5553" s="4">
        <v>21000000</v>
      </c>
      <c r="E5553" s="2" t="s">
        <v>3438</v>
      </c>
      <c r="F5553" s="2">
        <v>79</v>
      </c>
      <c r="G5553" s="2">
        <v>21</v>
      </c>
      <c r="H5553" s="2" t="s">
        <v>19</v>
      </c>
      <c r="I5553" s="2">
        <f t="shared" si="172"/>
        <v>1</v>
      </c>
      <c r="J5553" s="2" t="str">
        <f t="shared" si="173"/>
        <v/>
      </c>
      <c r="K5553" s="2">
        <v>2004</v>
      </c>
      <c r="L5553" s="2" t="s">
        <v>21</v>
      </c>
    </row>
    <row r="5554" spans="1:12" x14ac:dyDescent="0.2">
      <c r="A5554" s="1" t="s">
        <v>66</v>
      </c>
      <c r="B5554" s="2" t="s">
        <v>3179</v>
      </c>
      <c r="C5554" s="2" t="s">
        <v>15</v>
      </c>
      <c r="D5554" s="2" t="s">
        <v>5434</v>
      </c>
      <c r="E5554" s="2" t="s">
        <v>4991</v>
      </c>
      <c r="F5554" s="2">
        <v>79</v>
      </c>
      <c r="G5554" s="2">
        <v>21</v>
      </c>
      <c r="H5554" s="2" t="s">
        <v>19</v>
      </c>
      <c r="I5554" s="2">
        <f t="shared" si="172"/>
        <v>1</v>
      </c>
      <c r="J5554" s="2" t="str">
        <f t="shared" si="173"/>
        <v/>
      </c>
      <c r="K5554" s="2">
        <v>2006</v>
      </c>
      <c r="L5554" s="2" t="s">
        <v>21</v>
      </c>
    </row>
    <row r="5555" spans="1:12" x14ac:dyDescent="0.2">
      <c r="A5555" s="1" t="s">
        <v>22</v>
      </c>
      <c r="B5555" s="2" t="s">
        <v>1547</v>
      </c>
      <c r="C5555" s="2" t="s">
        <v>1230</v>
      </c>
      <c r="D5555" s="2" t="s">
        <v>2075</v>
      </c>
      <c r="E5555" s="2" t="s">
        <v>1978</v>
      </c>
      <c r="F5555" s="2">
        <v>79</v>
      </c>
      <c r="G5555" s="2">
        <v>21</v>
      </c>
      <c r="H5555" s="2" t="s">
        <v>19</v>
      </c>
      <c r="I5555" s="2">
        <f t="shared" si="172"/>
        <v>1</v>
      </c>
      <c r="J5555" s="2" t="str">
        <f t="shared" si="173"/>
        <v/>
      </c>
      <c r="K5555" s="2">
        <v>1996</v>
      </c>
      <c r="L5555" s="2" t="s">
        <v>21</v>
      </c>
    </row>
    <row r="5556" spans="1:12" x14ac:dyDescent="0.2">
      <c r="A5556" s="1" t="s">
        <v>363</v>
      </c>
      <c r="B5556" s="2" t="s">
        <v>3274</v>
      </c>
      <c r="C5556" s="2" t="s">
        <v>15</v>
      </c>
      <c r="D5556" s="2" t="s">
        <v>1685</v>
      </c>
      <c r="E5556" s="2" t="s">
        <v>2175</v>
      </c>
      <c r="F5556" s="2">
        <v>79</v>
      </c>
      <c r="G5556" s="2">
        <v>21</v>
      </c>
      <c r="H5556" s="2" t="s">
        <v>19</v>
      </c>
      <c r="I5556" s="2">
        <f t="shared" si="172"/>
        <v>1</v>
      </c>
      <c r="J5556" s="2" t="str">
        <f t="shared" si="173"/>
        <v/>
      </c>
      <c r="K5556" s="2">
        <v>1988</v>
      </c>
      <c r="L5556" s="2" t="s">
        <v>21</v>
      </c>
    </row>
    <row r="5557" spans="1:12" x14ac:dyDescent="0.2">
      <c r="A5557" s="1" t="s">
        <v>79</v>
      </c>
      <c r="B5557" s="2" t="s">
        <v>5143</v>
      </c>
      <c r="C5557" s="2" t="s">
        <v>15</v>
      </c>
      <c r="D5557" s="2" t="s">
        <v>5480</v>
      </c>
      <c r="E5557" s="2" t="s">
        <v>4991</v>
      </c>
      <c r="F5557" s="2">
        <v>79</v>
      </c>
      <c r="G5557" s="2">
        <v>21</v>
      </c>
      <c r="H5557" s="2" t="s">
        <v>19</v>
      </c>
      <c r="I5557" s="2">
        <f t="shared" si="172"/>
        <v>1</v>
      </c>
      <c r="J5557" s="2" t="str">
        <f t="shared" si="173"/>
        <v/>
      </c>
      <c r="K5557" s="2">
        <v>2004</v>
      </c>
      <c r="L5557" s="2" t="s">
        <v>21</v>
      </c>
    </row>
    <row r="5558" spans="1:12" x14ac:dyDescent="0.2">
      <c r="A5558" s="1" t="s">
        <v>32</v>
      </c>
      <c r="B5558" s="2" t="s">
        <v>3628</v>
      </c>
      <c r="C5558" s="2" t="s">
        <v>15</v>
      </c>
      <c r="D5558" s="2" t="s">
        <v>4255</v>
      </c>
      <c r="E5558" s="2" t="s">
        <v>3438</v>
      </c>
      <c r="F5558" s="2">
        <v>79</v>
      </c>
      <c r="G5558" s="2">
        <v>21</v>
      </c>
      <c r="H5558" s="2" t="s">
        <v>19</v>
      </c>
      <c r="I5558" s="2">
        <f t="shared" si="172"/>
        <v>1</v>
      </c>
      <c r="J5558" s="2" t="str">
        <f t="shared" si="173"/>
        <v/>
      </c>
      <c r="K5558" s="2">
        <v>2012</v>
      </c>
      <c r="L5558" s="2" t="s">
        <v>49</v>
      </c>
    </row>
    <row r="5559" spans="1:12" x14ac:dyDescent="0.2">
      <c r="A5559" s="1" t="s">
        <v>23</v>
      </c>
      <c r="B5559" s="2" t="s">
        <v>23</v>
      </c>
      <c r="C5559" s="2" t="s">
        <v>24</v>
      </c>
      <c r="D5559" s="4">
        <v>100000000</v>
      </c>
      <c r="E5559" s="2" t="s">
        <v>2175</v>
      </c>
      <c r="F5559" s="2">
        <v>79</v>
      </c>
      <c r="G5559" s="2">
        <v>21</v>
      </c>
      <c r="H5559" s="2" t="s">
        <v>19</v>
      </c>
      <c r="I5559" s="2">
        <f t="shared" si="172"/>
        <v>1</v>
      </c>
      <c r="J5559" s="2" t="str">
        <f t="shared" si="173"/>
        <v/>
      </c>
      <c r="K5559" s="2">
        <v>1986</v>
      </c>
      <c r="L5559" s="2" t="s">
        <v>21</v>
      </c>
    </row>
    <row r="5560" spans="1:12" x14ac:dyDescent="0.2">
      <c r="A5560" s="1" t="s">
        <v>45</v>
      </c>
      <c r="B5560" s="2" t="s">
        <v>1244</v>
      </c>
      <c r="C5560" s="2" t="s">
        <v>15</v>
      </c>
      <c r="D5560" s="2" t="s">
        <v>2655</v>
      </c>
      <c r="E5560" s="2" t="s">
        <v>2175</v>
      </c>
      <c r="F5560" s="2">
        <v>79.010000000000005</v>
      </c>
      <c r="G5560" s="2">
        <v>20.99</v>
      </c>
      <c r="H5560" s="2" t="s">
        <v>19</v>
      </c>
      <c r="I5560" s="2">
        <f t="shared" si="172"/>
        <v>1</v>
      </c>
      <c r="J5560" s="2" t="str">
        <f t="shared" si="173"/>
        <v/>
      </c>
      <c r="K5560" s="2">
        <v>2018</v>
      </c>
      <c r="L5560" s="2" t="s">
        <v>49</v>
      </c>
    </row>
    <row r="5561" spans="1:12" x14ac:dyDescent="0.2">
      <c r="A5561" s="1" t="s">
        <v>83</v>
      </c>
      <c r="B5561" s="2" t="s">
        <v>84</v>
      </c>
      <c r="C5561" s="2" t="s">
        <v>24</v>
      </c>
      <c r="D5561" s="4">
        <v>400000000</v>
      </c>
      <c r="E5561" s="2" t="s">
        <v>1453</v>
      </c>
      <c r="F5561" s="2">
        <v>79.040000000000006</v>
      </c>
      <c r="G5561" s="2">
        <v>20.96</v>
      </c>
      <c r="H5561" s="2" t="s">
        <v>19</v>
      </c>
      <c r="I5561" s="2">
        <f t="shared" si="172"/>
        <v>1</v>
      </c>
      <c r="J5561" s="2" t="str">
        <f t="shared" si="173"/>
        <v/>
      </c>
      <c r="K5561" s="2">
        <v>2014</v>
      </c>
      <c r="L5561" s="2" t="s">
        <v>49</v>
      </c>
    </row>
    <row r="5562" spans="1:12" x14ac:dyDescent="0.2">
      <c r="A5562" s="1" t="s">
        <v>52</v>
      </c>
      <c r="B5562" s="2" t="s">
        <v>875</v>
      </c>
      <c r="C5562" s="2" t="s">
        <v>15</v>
      </c>
      <c r="D5562" s="2" t="s">
        <v>2570</v>
      </c>
      <c r="E5562" s="2" t="s">
        <v>2175</v>
      </c>
      <c r="F5562" s="2">
        <v>79.06</v>
      </c>
      <c r="G5562" s="2">
        <v>20.94</v>
      </c>
      <c r="H5562" s="2" t="s">
        <v>19</v>
      </c>
      <c r="I5562" s="2">
        <f t="shared" si="172"/>
        <v>1</v>
      </c>
      <c r="J5562" s="2" t="str">
        <f t="shared" si="173"/>
        <v/>
      </c>
      <c r="K5562" s="2">
        <v>2018</v>
      </c>
      <c r="L5562" s="2" t="s">
        <v>21</v>
      </c>
    </row>
    <row r="5563" spans="1:12" x14ac:dyDescent="0.2">
      <c r="A5563" s="1" t="s">
        <v>66</v>
      </c>
      <c r="B5563" s="2" t="s">
        <v>3447</v>
      </c>
      <c r="C5563" s="2" t="s">
        <v>15</v>
      </c>
      <c r="D5563" s="2" t="s">
        <v>4156</v>
      </c>
      <c r="E5563" s="2" t="s">
        <v>3438</v>
      </c>
      <c r="F5563" s="2">
        <v>79.08</v>
      </c>
      <c r="G5563" s="2">
        <v>20.92</v>
      </c>
      <c r="H5563" s="2" t="s">
        <v>19</v>
      </c>
      <c r="I5563" s="2">
        <f t="shared" si="172"/>
        <v>1</v>
      </c>
      <c r="J5563" s="2" t="str">
        <f t="shared" si="173"/>
        <v/>
      </c>
      <c r="K5563" s="2">
        <v>2013</v>
      </c>
      <c r="L5563" s="2" t="s">
        <v>36</v>
      </c>
    </row>
    <row r="5564" spans="1:12" x14ac:dyDescent="0.2">
      <c r="A5564" s="1" t="s">
        <v>66</v>
      </c>
      <c r="B5564" s="2" t="s">
        <v>174</v>
      </c>
      <c r="C5564" s="2" t="s">
        <v>15</v>
      </c>
      <c r="D5564" s="2" t="s">
        <v>1139</v>
      </c>
      <c r="E5564" s="2" t="s">
        <v>395</v>
      </c>
      <c r="F5564" s="2">
        <v>79.099999999999994</v>
      </c>
      <c r="G5564" s="2">
        <v>20.9</v>
      </c>
      <c r="H5564" s="2" t="s">
        <v>19</v>
      </c>
      <c r="I5564" s="2">
        <f t="shared" si="172"/>
        <v>1</v>
      </c>
      <c r="J5564" s="2" t="str">
        <f t="shared" si="173"/>
        <v/>
      </c>
      <c r="K5564" s="2">
        <v>2004</v>
      </c>
      <c r="L5564" s="2" t="s">
        <v>49</v>
      </c>
    </row>
    <row r="5565" spans="1:12" x14ac:dyDescent="0.2">
      <c r="A5565" s="1" t="s">
        <v>91</v>
      </c>
      <c r="B5565" s="2" t="s">
        <v>2126</v>
      </c>
      <c r="C5565" s="2" t="s">
        <v>15</v>
      </c>
      <c r="D5565" s="2" t="s">
        <v>3847</v>
      </c>
      <c r="E5565" s="2" t="s">
        <v>3438</v>
      </c>
      <c r="F5565" s="2">
        <v>79.099999999999994</v>
      </c>
      <c r="G5565" s="2">
        <v>20.9</v>
      </c>
      <c r="H5565" s="2" t="s">
        <v>19</v>
      </c>
      <c r="I5565" s="2">
        <f t="shared" si="172"/>
        <v>1</v>
      </c>
      <c r="J5565" s="2" t="str">
        <f t="shared" si="173"/>
        <v/>
      </c>
      <c r="K5565" s="2">
        <v>2017</v>
      </c>
      <c r="L5565" s="2" t="s">
        <v>36</v>
      </c>
    </row>
    <row r="5566" spans="1:12" x14ac:dyDescent="0.2">
      <c r="A5566" s="1" t="s">
        <v>269</v>
      </c>
      <c r="B5566" s="2" t="s">
        <v>270</v>
      </c>
      <c r="C5566" s="2" t="s">
        <v>42</v>
      </c>
      <c r="D5566" s="2" t="s">
        <v>271</v>
      </c>
      <c r="E5566" s="2" t="s">
        <v>144</v>
      </c>
      <c r="F5566" s="2">
        <v>79.2</v>
      </c>
      <c r="G5566" s="2">
        <v>20.9</v>
      </c>
      <c r="H5566" s="2" t="s">
        <v>19</v>
      </c>
      <c r="I5566" s="2">
        <f t="shared" si="172"/>
        <v>1</v>
      </c>
      <c r="J5566" s="2" t="str">
        <f t="shared" si="173"/>
        <v/>
      </c>
      <c r="K5566" s="2">
        <v>2008</v>
      </c>
      <c r="L5566" s="2" t="s">
        <v>21</v>
      </c>
    </row>
    <row r="5567" spans="1:12" x14ac:dyDescent="0.2">
      <c r="A5567" s="1" t="s">
        <v>52</v>
      </c>
      <c r="B5567" s="2" t="s">
        <v>4015</v>
      </c>
      <c r="C5567" s="2" t="s">
        <v>24</v>
      </c>
      <c r="D5567" s="4">
        <v>179000000</v>
      </c>
      <c r="E5567" s="2" t="s">
        <v>3438</v>
      </c>
      <c r="F5567" s="2">
        <v>79.099999999999994</v>
      </c>
      <c r="G5567" s="2">
        <v>20.9</v>
      </c>
      <c r="H5567" s="2" t="s">
        <v>19</v>
      </c>
      <c r="I5567" s="2">
        <f t="shared" si="172"/>
        <v>1</v>
      </c>
      <c r="J5567" s="2" t="str">
        <f t="shared" si="173"/>
        <v/>
      </c>
      <c r="K5567" s="2">
        <v>2008</v>
      </c>
      <c r="L5567" s="2" t="s">
        <v>49</v>
      </c>
    </row>
    <row r="5568" spans="1:12" x14ac:dyDescent="0.2">
      <c r="A5568" s="1" t="s">
        <v>45</v>
      </c>
      <c r="B5568" s="2" t="s">
        <v>46</v>
      </c>
      <c r="C5568" s="2" t="s">
        <v>15</v>
      </c>
      <c r="D5568" s="2" t="s">
        <v>1549</v>
      </c>
      <c r="E5568" s="2" t="s">
        <v>1474</v>
      </c>
      <c r="F5568" s="2">
        <v>79.099999999999994</v>
      </c>
      <c r="G5568" s="2">
        <v>20.9</v>
      </c>
      <c r="H5568" s="2" t="s">
        <v>19</v>
      </c>
      <c r="I5568" s="2">
        <f t="shared" si="172"/>
        <v>1</v>
      </c>
      <c r="J5568" s="2" t="str">
        <f t="shared" si="173"/>
        <v/>
      </c>
      <c r="K5568" s="2">
        <v>2002</v>
      </c>
      <c r="L5568" s="2" t="s">
        <v>49</v>
      </c>
    </row>
    <row r="5569" spans="1:12" x14ac:dyDescent="0.2">
      <c r="A5569" s="1" t="s">
        <v>22</v>
      </c>
      <c r="B5569" s="2" t="s">
        <v>217</v>
      </c>
      <c r="C5569" s="2" t="s">
        <v>15</v>
      </c>
      <c r="D5569" s="2" t="s">
        <v>2924</v>
      </c>
      <c r="E5569" s="2" t="s">
        <v>2175</v>
      </c>
      <c r="F5569" s="2">
        <v>79.12</v>
      </c>
      <c r="G5569" s="2">
        <v>20.88</v>
      </c>
      <c r="H5569" s="2" t="s">
        <v>19</v>
      </c>
      <c r="I5569" s="2">
        <f t="shared" si="172"/>
        <v>1</v>
      </c>
      <c r="J5569" s="2" t="str">
        <f t="shared" si="173"/>
        <v/>
      </c>
      <c r="K5569" s="2">
        <v>2016</v>
      </c>
      <c r="L5569" s="2" t="s">
        <v>49</v>
      </c>
    </row>
    <row r="5570" spans="1:12" x14ac:dyDescent="0.2">
      <c r="A5570" s="1" t="s">
        <v>83</v>
      </c>
      <c r="B5570" s="2" t="s">
        <v>3473</v>
      </c>
      <c r="C5570" s="2" t="s">
        <v>24</v>
      </c>
      <c r="D5570" s="4">
        <v>744250000</v>
      </c>
      <c r="E5570" s="2" t="s">
        <v>3438</v>
      </c>
      <c r="F5570" s="2">
        <v>79.12</v>
      </c>
      <c r="G5570" s="2">
        <v>20.88</v>
      </c>
      <c r="H5570" s="2" t="s">
        <v>19</v>
      </c>
      <c r="I5570" s="2">
        <f t="shared" ref="I5570:I5633" si="174" xml:space="preserve"> IF(H5570="Pass", 1, "")</f>
        <v>1</v>
      </c>
      <c r="J5570" s="2" t="str">
        <f t="shared" ref="J5570:J5633" si="175" xml:space="preserve"> IF(H5570="Fail", 1, "")</f>
        <v/>
      </c>
      <c r="K5570" s="2">
        <v>2016</v>
      </c>
      <c r="L5570" s="2" t="s">
        <v>21</v>
      </c>
    </row>
    <row r="5571" spans="1:12" x14ac:dyDescent="0.2">
      <c r="A5571" s="1" t="s">
        <v>205</v>
      </c>
      <c r="B5571" s="2" t="s">
        <v>669</v>
      </c>
      <c r="C5571" s="2" t="s">
        <v>15</v>
      </c>
      <c r="D5571" s="2" t="s">
        <v>2247</v>
      </c>
      <c r="E5571" s="2" t="s">
        <v>2175</v>
      </c>
      <c r="F5571" s="2">
        <v>79.19</v>
      </c>
      <c r="G5571" s="2">
        <v>20.81</v>
      </c>
      <c r="H5571" s="2" t="s">
        <v>19</v>
      </c>
      <c r="I5571" s="2">
        <f t="shared" si="174"/>
        <v>1</v>
      </c>
      <c r="J5571" s="2" t="str">
        <f t="shared" si="175"/>
        <v/>
      </c>
      <c r="K5571" s="2">
        <v>2020</v>
      </c>
      <c r="L5571" s="2" t="s">
        <v>21</v>
      </c>
    </row>
    <row r="5572" spans="1:12" x14ac:dyDescent="0.2">
      <c r="A5572" s="1" t="s">
        <v>242</v>
      </c>
      <c r="B5572" s="2" t="s">
        <v>5705</v>
      </c>
      <c r="C5572" s="2" t="s">
        <v>24</v>
      </c>
      <c r="D5572" s="4">
        <v>153200000</v>
      </c>
      <c r="E5572" s="2" t="s">
        <v>5690</v>
      </c>
      <c r="F5572" s="2">
        <v>79.2</v>
      </c>
      <c r="G5572" s="2">
        <v>20.8</v>
      </c>
      <c r="H5572" s="2" t="s">
        <v>19</v>
      </c>
      <c r="I5572" s="2">
        <f t="shared" si="174"/>
        <v>1</v>
      </c>
      <c r="J5572" s="2" t="str">
        <f t="shared" si="175"/>
        <v/>
      </c>
      <c r="K5572" s="2">
        <v>2000</v>
      </c>
      <c r="L5572" s="2" t="s">
        <v>21</v>
      </c>
    </row>
    <row r="5573" spans="1:12" x14ac:dyDescent="0.2">
      <c r="A5573" s="1" t="s">
        <v>13</v>
      </c>
      <c r="B5573" s="2" t="s">
        <v>13</v>
      </c>
      <c r="C5573" s="2" t="s">
        <v>24</v>
      </c>
      <c r="D5573" s="4">
        <v>47600000</v>
      </c>
      <c r="E5573" s="2" t="s">
        <v>3315</v>
      </c>
      <c r="F5573" s="2">
        <v>79.2</v>
      </c>
      <c r="G5573" s="2">
        <v>20.8</v>
      </c>
      <c r="H5573" s="2" t="s">
        <v>19</v>
      </c>
      <c r="I5573" s="2">
        <f t="shared" si="174"/>
        <v>1</v>
      </c>
      <c r="J5573" s="2" t="str">
        <f t="shared" si="175"/>
        <v/>
      </c>
      <c r="K5573" s="2">
        <v>1998</v>
      </c>
      <c r="L5573" s="2" t="s">
        <v>21</v>
      </c>
    </row>
    <row r="5574" spans="1:12" x14ac:dyDescent="0.2">
      <c r="A5574" s="1" t="s">
        <v>13</v>
      </c>
      <c r="B5574" s="2" t="s">
        <v>3269</v>
      </c>
      <c r="C5574" s="2" t="s">
        <v>15</v>
      </c>
      <c r="D5574" s="2" t="s">
        <v>4748</v>
      </c>
      <c r="E5574" s="2" t="s">
        <v>3438</v>
      </c>
      <c r="F5574" s="2">
        <v>79.2</v>
      </c>
      <c r="G5574" s="2">
        <v>20.8</v>
      </c>
      <c r="H5574" s="2" t="s">
        <v>19</v>
      </c>
      <c r="I5574" s="2">
        <f t="shared" si="174"/>
        <v>1</v>
      </c>
      <c r="J5574" s="2" t="str">
        <f t="shared" si="175"/>
        <v/>
      </c>
      <c r="K5574" s="2">
        <v>2000</v>
      </c>
      <c r="L5574" s="2" t="s">
        <v>21</v>
      </c>
    </row>
    <row r="5575" spans="1:12" x14ac:dyDescent="0.2">
      <c r="A5575" s="1" t="s">
        <v>363</v>
      </c>
      <c r="B5575" s="2" t="s">
        <v>712</v>
      </c>
      <c r="C5575" s="2" t="s">
        <v>15</v>
      </c>
      <c r="D5575" s="2" t="s">
        <v>846</v>
      </c>
      <c r="E5575" s="2" t="s">
        <v>395</v>
      </c>
      <c r="F5575" s="2">
        <v>79.2</v>
      </c>
      <c r="G5575" s="2">
        <v>20.8</v>
      </c>
      <c r="H5575" s="2" t="s">
        <v>19</v>
      </c>
      <c r="I5575" s="2">
        <f t="shared" si="174"/>
        <v>1</v>
      </c>
      <c r="J5575" s="2" t="str">
        <f t="shared" si="175"/>
        <v/>
      </c>
      <c r="K5575" s="2">
        <v>2008</v>
      </c>
      <c r="L5575" s="2" t="s">
        <v>21</v>
      </c>
    </row>
    <row r="5576" spans="1:12" x14ac:dyDescent="0.2">
      <c r="A5576" s="1" t="s">
        <v>205</v>
      </c>
      <c r="B5576" s="2" t="s">
        <v>2930</v>
      </c>
      <c r="C5576" s="2" t="s">
        <v>15</v>
      </c>
      <c r="D5576" s="2" t="s">
        <v>2931</v>
      </c>
      <c r="E5576" s="2" t="s">
        <v>2175</v>
      </c>
      <c r="F5576" s="2">
        <v>79.23</v>
      </c>
      <c r="G5576" s="2">
        <v>20.77</v>
      </c>
      <c r="H5576" s="2" t="s">
        <v>19</v>
      </c>
      <c r="I5576" s="2">
        <f t="shared" si="174"/>
        <v>1</v>
      </c>
      <c r="J5576" s="2" t="str">
        <f t="shared" si="175"/>
        <v/>
      </c>
      <c r="K5576" s="2">
        <v>2016</v>
      </c>
      <c r="L5576" s="2" t="s">
        <v>49</v>
      </c>
    </row>
    <row r="5577" spans="1:12" x14ac:dyDescent="0.2">
      <c r="A5577" s="1" t="s">
        <v>52</v>
      </c>
      <c r="B5577" s="2" t="s">
        <v>875</v>
      </c>
      <c r="C5577" s="2" t="s">
        <v>15</v>
      </c>
      <c r="D5577" s="2" t="s">
        <v>2542</v>
      </c>
      <c r="E5577" s="2" t="s">
        <v>2175</v>
      </c>
      <c r="F5577" s="2">
        <v>79.23</v>
      </c>
      <c r="G5577" s="2">
        <v>20.77</v>
      </c>
      <c r="H5577" s="2" t="s">
        <v>19</v>
      </c>
      <c r="I5577" s="2">
        <f t="shared" si="174"/>
        <v>1</v>
      </c>
      <c r="J5577" s="2" t="str">
        <f t="shared" si="175"/>
        <v/>
      </c>
      <c r="K5577" s="2">
        <v>2018</v>
      </c>
      <c r="L5577" s="2" t="s">
        <v>21</v>
      </c>
    </row>
    <row r="5578" spans="1:12" x14ac:dyDescent="0.2">
      <c r="A5578" s="1" t="s">
        <v>535</v>
      </c>
      <c r="B5578" s="2" t="s">
        <v>536</v>
      </c>
      <c r="C5578" s="2" t="s">
        <v>15</v>
      </c>
      <c r="D5578" s="2" t="s">
        <v>2723</v>
      </c>
      <c r="E5578" s="2" t="s">
        <v>2175</v>
      </c>
      <c r="F5578" s="2">
        <v>79.23</v>
      </c>
      <c r="G5578" s="2">
        <v>20.77</v>
      </c>
      <c r="H5578" s="2" t="s">
        <v>19</v>
      </c>
      <c r="I5578" s="2">
        <f t="shared" si="174"/>
        <v>1</v>
      </c>
      <c r="J5578" s="2" t="str">
        <f t="shared" si="175"/>
        <v/>
      </c>
      <c r="K5578" s="2">
        <v>2017</v>
      </c>
      <c r="L5578" s="2" t="s">
        <v>36</v>
      </c>
    </row>
    <row r="5579" spans="1:12" x14ac:dyDescent="0.2">
      <c r="A5579" s="1" t="s">
        <v>137</v>
      </c>
      <c r="B5579" s="2" t="s">
        <v>1371</v>
      </c>
      <c r="C5579" s="2" t="s">
        <v>15</v>
      </c>
      <c r="D5579" s="2" t="s">
        <v>2678</v>
      </c>
      <c r="E5579" s="2" t="s">
        <v>2175</v>
      </c>
      <c r="F5579" s="2">
        <v>79.25</v>
      </c>
      <c r="G5579" s="2">
        <v>20.75</v>
      </c>
      <c r="H5579" s="2" t="s">
        <v>19</v>
      </c>
      <c r="I5579" s="2">
        <f t="shared" si="174"/>
        <v>1</v>
      </c>
      <c r="J5579" s="2" t="str">
        <f t="shared" si="175"/>
        <v/>
      </c>
      <c r="K5579" s="2">
        <v>2018</v>
      </c>
      <c r="L5579" s="2" t="s">
        <v>49</v>
      </c>
    </row>
    <row r="5580" spans="1:12" x14ac:dyDescent="0.2">
      <c r="A5580" s="1" t="s">
        <v>374</v>
      </c>
      <c r="B5580" s="2" t="s">
        <v>1183</v>
      </c>
      <c r="C5580" s="2" t="s">
        <v>15</v>
      </c>
      <c r="D5580" s="2" t="s">
        <v>2802</v>
      </c>
      <c r="E5580" s="2" t="s">
        <v>2175</v>
      </c>
      <c r="F5580" s="2">
        <v>79.260000000000005</v>
      </c>
      <c r="G5580" s="2">
        <v>20.74</v>
      </c>
      <c r="H5580" s="2" t="s">
        <v>19</v>
      </c>
      <c r="I5580" s="2">
        <f t="shared" si="174"/>
        <v>1</v>
      </c>
      <c r="J5580" s="2" t="str">
        <f t="shared" si="175"/>
        <v/>
      </c>
      <c r="K5580" s="2">
        <v>2016</v>
      </c>
      <c r="L5580" s="2" t="s">
        <v>21</v>
      </c>
    </row>
    <row r="5581" spans="1:12" x14ac:dyDescent="0.2">
      <c r="A5581" s="1" t="s">
        <v>83</v>
      </c>
      <c r="B5581" s="2" t="s">
        <v>84</v>
      </c>
      <c r="C5581" s="2" t="s">
        <v>24</v>
      </c>
      <c r="D5581" s="4">
        <v>350000000</v>
      </c>
      <c r="E5581" s="2" t="s">
        <v>4991</v>
      </c>
      <c r="F5581" s="2">
        <v>79.260000000000005</v>
      </c>
      <c r="G5581" s="2">
        <v>20.74</v>
      </c>
      <c r="H5581" s="2" t="s">
        <v>19</v>
      </c>
      <c r="I5581" s="2">
        <f t="shared" si="174"/>
        <v>1</v>
      </c>
      <c r="J5581" s="2" t="str">
        <f t="shared" si="175"/>
        <v/>
      </c>
      <c r="K5581" s="2">
        <v>2016</v>
      </c>
      <c r="L5581" s="2" t="s">
        <v>49</v>
      </c>
    </row>
    <row r="5582" spans="1:12" x14ac:dyDescent="0.2">
      <c r="A5582" s="1" t="s">
        <v>40</v>
      </c>
      <c r="B5582" s="2" t="s">
        <v>4027</v>
      </c>
      <c r="C5582" s="2" t="s">
        <v>24</v>
      </c>
      <c r="D5582" s="4">
        <v>2930000</v>
      </c>
      <c r="E5582" s="2" t="s">
        <v>3438</v>
      </c>
      <c r="F5582" s="2">
        <v>79.3</v>
      </c>
      <c r="G5582" s="2">
        <v>20.7</v>
      </c>
      <c r="H5582" s="2" t="s">
        <v>19</v>
      </c>
      <c r="I5582" s="2">
        <f t="shared" si="174"/>
        <v>1</v>
      </c>
      <c r="J5582" s="2" t="str">
        <f t="shared" si="175"/>
        <v/>
      </c>
      <c r="K5582" s="2">
        <v>2001</v>
      </c>
      <c r="L5582" s="2" t="s">
        <v>36</v>
      </c>
    </row>
    <row r="5583" spans="1:12" x14ac:dyDescent="0.2">
      <c r="A5583" s="1" t="s">
        <v>66</v>
      </c>
      <c r="B5583" s="2" t="s">
        <v>922</v>
      </c>
      <c r="C5583" s="2" t="s">
        <v>15</v>
      </c>
      <c r="D5583" s="2" t="s">
        <v>4893</v>
      </c>
      <c r="E5583" s="2" t="s">
        <v>4810</v>
      </c>
      <c r="F5583" s="2">
        <v>79.3</v>
      </c>
      <c r="G5583" s="2">
        <v>20.7</v>
      </c>
      <c r="H5583" s="2" t="s">
        <v>19</v>
      </c>
      <c r="I5583" s="2">
        <f t="shared" si="174"/>
        <v>1</v>
      </c>
      <c r="J5583" s="2" t="str">
        <f t="shared" si="175"/>
        <v/>
      </c>
      <c r="K5583" s="2">
        <v>1998</v>
      </c>
      <c r="L5583" s="2" t="s">
        <v>21</v>
      </c>
    </row>
    <row r="5584" spans="1:12" x14ac:dyDescent="0.2">
      <c r="A5584" s="1" t="s">
        <v>339</v>
      </c>
      <c r="B5584" s="2" t="s">
        <v>708</v>
      </c>
      <c r="C5584" s="2" t="s">
        <v>15</v>
      </c>
      <c r="D5584" s="2" t="s">
        <v>3339</v>
      </c>
      <c r="E5584" s="2" t="s">
        <v>3315</v>
      </c>
      <c r="F5584" s="2">
        <v>79.3</v>
      </c>
      <c r="G5584" s="2">
        <v>20.7</v>
      </c>
      <c r="H5584" s="2" t="s">
        <v>19</v>
      </c>
      <c r="I5584" s="2">
        <f t="shared" si="174"/>
        <v>1</v>
      </c>
      <c r="J5584" s="2" t="str">
        <f t="shared" si="175"/>
        <v/>
      </c>
      <c r="K5584" s="2">
        <v>2012</v>
      </c>
      <c r="L5584" s="2" t="s">
        <v>21</v>
      </c>
    </row>
    <row r="5585" spans="1:12" x14ac:dyDescent="0.2">
      <c r="A5585" s="1" t="s">
        <v>91</v>
      </c>
      <c r="B5585" s="2" t="s">
        <v>4127</v>
      </c>
      <c r="C5585" s="2" t="s">
        <v>24</v>
      </c>
      <c r="D5585" s="4">
        <v>45000000</v>
      </c>
      <c r="E5585" s="2" t="s">
        <v>3438</v>
      </c>
      <c r="F5585" s="2">
        <v>79.3</v>
      </c>
      <c r="G5585" s="2">
        <v>20.7</v>
      </c>
      <c r="H5585" s="2" t="s">
        <v>19</v>
      </c>
      <c r="I5585" s="2">
        <f t="shared" si="174"/>
        <v>1</v>
      </c>
      <c r="J5585" s="2" t="str">
        <f t="shared" si="175"/>
        <v/>
      </c>
      <c r="K5585" s="2">
        <v>1996</v>
      </c>
      <c r="L5585" s="2" t="s">
        <v>21</v>
      </c>
    </row>
    <row r="5586" spans="1:12" x14ac:dyDescent="0.2">
      <c r="A5586" s="1" t="s">
        <v>308</v>
      </c>
      <c r="B5586" s="2" t="s">
        <v>3854</v>
      </c>
      <c r="C5586" s="2" t="s">
        <v>24</v>
      </c>
      <c r="D5586" s="4">
        <v>3600000</v>
      </c>
      <c r="E5586" s="2" t="s">
        <v>3438</v>
      </c>
      <c r="F5586" s="2">
        <v>79.3</v>
      </c>
      <c r="G5586" s="2">
        <v>20.7</v>
      </c>
      <c r="H5586" s="2" t="s">
        <v>19</v>
      </c>
      <c r="I5586" s="2">
        <f t="shared" si="174"/>
        <v>1</v>
      </c>
      <c r="J5586" s="2" t="str">
        <f t="shared" si="175"/>
        <v/>
      </c>
      <c r="K5586" s="2">
        <v>2012</v>
      </c>
      <c r="L5586" s="2" t="s">
        <v>21</v>
      </c>
    </row>
    <row r="5587" spans="1:12" x14ac:dyDescent="0.2">
      <c r="A5587" s="1" t="s">
        <v>242</v>
      </c>
      <c r="B5587" s="2" t="s">
        <v>1461</v>
      </c>
      <c r="C5587" s="2" t="s">
        <v>15</v>
      </c>
      <c r="D5587" s="2" t="s">
        <v>4443</v>
      </c>
      <c r="E5587" s="2" t="s">
        <v>3438</v>
      </c>
      <c r="F5587" s="2">
        <v>79.400000000000006</v>
      </c>
      <c r="G5587" s="2">
        <v>20.6</v>
      </c>
      <c r="H5587" s="2" t="s">
        <v>19</v>
      </c>
      <c r="I5587" s="2">
        <f t="shared" si="174"/>
        <v>1</v>
      </c>
      <c r="J5587" s="2" t="str">
        <f t="shared" si="175"/>
        <v/>
      </c>
      <c r="K5587" s="2">
        <v>2008</v>
      </c>
      <c r="L5587" s="2" t="s">
        <v>49</v>
      </c>
    </row>
    <row r="5588" spans="1:12" x14ac:dyDescent="0.2">
      <c r="A5588" s="1" t="s">
        <v>217</v>
      </c>
      <c r="B5588" s="2" t="s">
        <v>1799</v>
      </c>
      <c r="C5588" s="2" t="s">
        <v>15</v>
      </c>
      <c r="D5588" s="2" t="s">
        <v>4979</v>
      </c>
      <c r="E5588" s="2" t="s">
        <v>4963</v>
      </c>
      <c r="F5588" s="2">
        <v>79.400000000000006</v>
      </c>
      <c r="G5588" s="2">
        <v>20.6</v>
      </c>
      <c r="H5588" s="2" t="s">
        <v>19</v>
      </c>
      <c r="I5588" s="2">
        <f t="shared" si="174"/>
        <v>1</v>
      </c>
      <c r="J5588" s="2" t="str">
        <f t="shared" si="175"/>
        <v/>
      </c>
      <c r="K5588" s="2">
        <v>1998</v>
      </c>
      <c r="L5588" s="2" t="s">
        <v>49</v>
      </c>
    </row>
    <row r="5589" spans="1:12" x14ac:dyDescent="0.2">
      <c r="A5589" s="1" t="s">
        <v>83</v>
      </c>
      <c r="B5589" s="2" t="s">
        <v>84</v>
      </c>
      <c r="C5589" s="2" t="s">
        <v>24</v>
      </c>
      <c r="D5589" s="4">
        <v>412300000</v>
      </c>
      <c r="E5589" s="2" t="s">
        <v>1453</v>
      </c>
      <c r="F5589" s="2">
        <v>79.400000000000006</v>
      </c>
      <c r="G5589" s="2">
        <v>20.6</v>
      </c>
      <c r="H5589" s="2" t="s">
        <v>19</v>
      </c>
      <c r="I5589" s="2">
        <f t="shared" si="174"/>
        <v>1</v>
      </c>
      <c r="J5589" s="2" t="str">
        <f t="shared" si="175"/>
        <v/>
      </c>
      <c r="K5589" s="2">
        <v>2010</v>
      </c>
      <c r="L5589" s="2" t="s">
        <v>49</v>
      </c>
    </row>
    <row r="5590" spans="1:12" x14ac:dyDescent="0.2">
      <c r="A5590" s="1" t="s">
        <v>52</v>
      </c>
      <c r="B5590" s="2" t="s">
        <v>2127</v>
      </c>
      <c r="C5590" s="2" t="s">
        <v>15</v>
      </c>
      <c r="D5590" s="2" t="s">
        <v>4407</v>
      </c>
      <c r="E5590" s="2" t="s">
        <v>3438</v>
      </c>
      <c r="F5590" s="2">
        <v>79.400000000000006</v>
      </c>
      <c r="G5590" s="2">
        <v>20.6</v>
      </c>
      <c r="H5590" s="2" t="s">
        <v>19</v>
      </c>
      <c r="I5590" s="2">
        <f t="shared" si="174"/>
        <v>1</v>
      </c>
      <c r="J5590" s="2" t="str">
        <f t="shared" si="175"/>
        <v/>
      </c>
      <c r="K5590" s="2">
        <v>2008</v>
      </c>
      <c r="L5590" s="2" t="s">
        <v>21</v>
      </c>
    </row>
    <row r="5591" spans="1:12" x14ac:dyDescent="0.2">
      <c r="A5591" s="1" t="s">
        <v>116</v>
      </c>
      <c r="B5591" s="2" t="s">
        <v>4911</v>
      </c>
      <c r="C5591" s="2" t="s">
        <v>15</v>
      </c>
      <c r="D5591" s="2" t="s">
        <v>5116</v>
      </c>
      <c r="E5591" s="2" t="s">
        <v>4991</v>
      </c>
      <c r="F5591" s="2">
        <v>79.459999999999994</v>
      </c>
      <c r="G5591" s="2">
        <v>20.54</v>
      </c>
      <c r="H5591" s="2" t="s">
        <v>19</v>
      </c>
      <c r="I5591" s="2">
        <f t="shared" si="174"/>
        <v>1</v>
      </c>
      <c r="J5591" s="2" t="str">
        <f t="shared" si="175"/>
        <v/>
      </c>
      <c r="K5591" s="2">
        <v>2019</v>
      </c>
      <c r="L5591" s="2" t="s">
        <v>36</v>
      </c>
    </row>
    <row r="5592" spans="1:12" x14ac:dyDescent="0.2">
      <c r="A5592" s="1" t="s">
        <v>242</v>
      </c>
      <c r="B5592" s="2" t="s">
        <v>646</v>
      </c>
      <c r="C5592" s="2" t="s">
        <v>15</v>
      </c>
      <c r="D5592" s="2" t="s">
        <v>5475</v>
      </c>
      <c r="E5592" s="2" t="s">
        <v>4991</v>
      </c>
      <c r="F5592" s="2">
        <v>79.5</v>
      </c>
      <c r="G5592" s="2">
        <v>20.5</v>
      </c>
      <c r="H5592" s="2" t="s">
        <v>19</v>
      </c>
      <c r="I5592" s="2">
        <f t="shared" si="174"/>
        <v>1</v>
      </c>
      <c r="J5592" s="2" t="str">
        <f t="shared" si="175"/>
        <v/>
      </c>
      <c r="K5592" s="2">
        <v>2004</v>
      </c>
      <c r="L5592" s="2" t="s">
        <v>21</v>
      </c>
    </row>
    <row r="5593" spans="1:12" x14ac:dyDescent="0.2">
      <c r="A5593" s="1" t="s">
        <v>60</v>
      </c>
      <c r="B5593" s="2" t="s">
        <v>3693</v>
      </c>
      <c r="C5593" s="2" t="s">
        <v>24</v>
      </c>
      <c r="D5593" s="4">
        <v>15000000</v>
      </c>
      <c r="E5593" s="2" t="s">
        <v>3438</v>
      </c>
      <c r="F5593" s="2">
        <v>79.5</v>
      </c>
      <c r="G5593" s="2">
        <v>20.5</v>
      </c>
      <c r="H5593" s="2" t="s">
        <v>19</v>
      </c>
      <c r="I5593" s="2">
        <f t="shared" si="174"/>
        <v>1</v>
      </c>
      <c r="J5593" s="2" t="str">
        <f t="shared" si="175"/>
        <v/>
      </c>
      <c r="K5593" s="2">
        <v>2014</v>
      </c>
      <c r="L5593" s="2" t="s">
        <v>21</v>
      </c>
    </row>
    <row r="5594" spans="1:12" x14ac:dyDescent="0.2">
      <c r="A5594" s="1" t="s">
        <v>13</v>
      </c>
      <c r="B5594" s="2" t="s">
        <v>3706</v>
      </c>
      <c r="C5594" s="2" t="s">
        <v>24</v>
      </c>
      <c r="D5594" s="4">
        <v>46600000</v>
      </c>
      <c r="E5594" s="2" t="s">
        <v>3438</v>
      </c>
      <c r="F5594" s="2">
        <v>79.5</v>
      </c>
      <c r="G5594" s="2">
        <v>20.5</v>
      </c>
      <c r="H5594" s="2" t="s">
        <v>19</v>
      </c>
      <c r="I5594" s="2">
        <f t="shared" si="174"/>
        <v>1</v>
      </c>
      <c r="J5594" s="2" t="str">
        <f t="shared" si="175"/>
        <v/>
      </c>
      <c r="K5594" s="2">
        <v>2002</v>
      </c>
      <c r="L5594" s="2" t="s">
        <v>21</v>
      </c>
    </row>
    <row r="5595" spans="1:12" x14ac:dyDescent="0.2">
      <c r="A5595" s="1" t="s">
        <v>66</v>
      </c>
      <c r="B5595" s="2" t="s">
        <v>1088</v>
      </c>
      <c r="C5595" s="2" t="s">
        <v>15</v>
      </c>
      <c r="D5595" s="2" t="s">
        <v>4893</v>
      </c>
      <c r="E5595" s="2" t="s">
        <v>4810</v>
      </c>
      <c r="F5595" s="2">
        <v>79.5</v>
      </c>
      <c r="G5595" s="2">
        <v>20.5</v>
      </c>
      <c r="H5595" s="2" t="s">
        <v>19</v>
      </c>
      <c r="I5595" s="2">
        <f t="shared" si="174"/>
        <v>1</v>
      </c>
      <c r="J5595" s="2" t="str">
        <f t="shared" si="175"/>
        <v/>
      </c>
      <c r="K5595" s="2">
        <v>1998</v>
      </c>
      <c r="L5595" s="2" t="s">
        <v>21</v>
      </c>
    </row>
    <row r="5596" spans="1:12" x14ac:dyDescent="0.2">
      <c r="A5596" s="1" t="s">
        <v>2918</v>
      </c>
      <c r="B5596" s="2" t="s">
        <v>2919</v>
      </c>
      <c r="C5596" s="2" t="s">
        <v>15</v>
      </c>
      <c r="D5596" s="2" t="s">
        <v>3014</v>
      </c>
      <c r="E5596" s="2" t="s">
        <v>2175</v>
      </c>
      <c r="F5596" s="2">
        <v>79.5</v>
      </c>
      <c r="G5596" s="2">
        <v>20.5</v>
      </c>
      <c r="H5596" s="2" t="s">
        <v>19</v>
      </c>
      <c r="I5596" s="2">
        <f t="shared" si="174"/>
        <v>1</v>
      </c>
      <c r="J5596" s="2" t="str">
        <f t="shared" si="175"/>
        <v/>
      </c>
      <c r="K5596" s="2">
        <v>2010</v>
      </c>
      <c r="L5596" s="2" t="s">
        <v>49</v>
      </c>
    </row>
    <row r="5597" spans="1:12" x14ac:dyDescent="0.2">
      <c r="A5597" s="1" t="s">
        <v>374</v>
      </c>
      <c r="B5597" s="2" t="s">
        <v>443</v>
      </c>
      <c r="C5597" s="2" t="s">
        <v>24</v>
      </c>
      <c r="D5597" s="4">
        <v>8000000</v>
      </c>
      <c r="E5597" s="2" t="s">
        <v>1811</v>
      </c>
      <c r="F5597" s="2">
        <v>79.5</v>
      </c>
      <c r="G5597" s="2">
        <v>20.5</v>
      </c>
      <c r="H5597" s="2" t="s">
        <v>19</v>
      </c>
      <c r="I5597" s="2">
        <f t="shared" si="174"/>
        <v>1</v>
      </c>
      <c r="J5597" s="2" t="str">
        <f t="shared" si="175"/>
        <v/>
      </c>
      <c r="K5597" s="2">
        <v>2002</v>
      </c>
      <c r="L5597" s="2" t="s">
        <v>21</v>
      </c>
    </row>
    <row r="5598" spans="1:12" x14ac:dyDescent="0.2">
      <c r="A5598" s="1" t="s">
        <v>363</v>
      </c>
      <c r="B5598" s="2" t="s">
        <v>364</v>
      </c>
      <c r="C5598" s="2" t="s">
        <v>15</v>
      </c>
      <c r="D5598" s="2" t="s">
        <v>427</v>
      </c>
      <c r="E5598" s="2" t="s">
        <v>395</v>
      </c>
      <c r="F5598" s="2">
        <v>79.5</v>
      </c>
      <c r="G5598" s="2">
        <v>20.5</v>
      </c>
      <c r="H5598" s="2" t="s">
        <v>19</v>
      </c>
      <c r="I5598" s="2">
        <f t="shared" si="174"/>
        <v>1</v>
      </c>
      <c r="J5598" s="2" t="str">
        <f t="shared" si="175"/>
        <v/>
      </c>
      <c r="K5598" s="2">
        <v>2014</v>
      </c>
      <c r="L5598" s="2" t="s">
        <v>21</v>
      </c>
    </row>
    <row r="5599" spans="1:12" x14ac:dyDescent="0.2">
      <c r="A5599" s="1" t="s">
        <v>52</v>
      </c>
      <c r="B5599" s="2" t="s">
        <v>4015</v>
      </c>
      <c r="C5599" s="2" t="s">
        <v>24</v>
      </c>
      <c r="D5599" s="4">
        <v>125000000</v>
      </c>
      <c r="E5599" s="2" t="s">
        <v>3438</v>
      </c>
      <c r="F5599" s="2">
        <v>79.5</v>
      </c>
      <c r="G5599" s="2">
        <v>20.5</v>
      </c>
      <c r="H5599" s="2" t="s">
        <v>19</v>
      </c>
      <c r="I5599" s="2">
        <f t="shared" si="174"/>
        <v>1</v>
      </c>
      <c r="J5599" s="2" t="str">
        <f t="shared" si="175"/>
        <v/>
      </c>
      <c r="K5599" s="2">
        <v>2012</v>
      </c>
      <c r="L5599" s="2" t="s">
        <v>21</v>
      </c>
    </row>
    <row r="5600" spans="1:12" x14ac:dyDescent="0.2">
      <c r="A5600" s="1" t="s">
        <v>52</v>
      </c>
      <c r="B5600" s="2" t="s">
        <v>742</v>
      </c>
      <c r="C5600" s="2" t="s">
        <v>15</v>
      </c>
      <c r="D5600" s="2" t="s">
        <v>858</v>
      </c>
      <c r="E5600" s="2" t="s">
        <v>395</v>
      </c>
      <c r="F5600" s="2">
        <v>79.599999999999994</v>
      </c>
      <c r="G5600" s="2">
        <v>20.5</v>
      </c>
      <c r="H5600" s="2" t="s">
        <v>19</v>
      </c>
      <c r="I5600" s="2">
        <f t="shared" si="174"/>
        <v>1</v>
      </c>
      <c r="J5600" s="2" t="str">
        <f t="shared" si="175"/>
        <v/>
      </c>
      <c r="K5600" s="2">
        <v>2008</v>
      </c>
      <c r="L5600" s="2" t="s">
        <v>21</v>
      </c>
    </row>
    <row r="5601" spans="1:12" x14ac:dyDescent="0.2">
      <c r="A5601" s="1" t="s">
        <v>32</v>
      </c>
      <c r="B5601" s="2" t="s">
        <v>3626</v>
      </c>
      <c r="C5601" s="2" t="s">
        <v>24</v>
      </c>
      <c r="D5601" s="4">
        <v>68000000</v>
      </c>
      <c r="E5601" s="2" t="s">
        <v>3438</v>
      </c>
      <c r="F5601" s="2">
        <v>79.5</v>
      </c>
      <c r="G5601" s="2">
        <v>20.5</v>
      </c>
      <c r="H5601" s="2" t="s">
        <v>19</v>
      </c>
      <c r="I5601" s="2">
        <f t="shared" si="174"/>
        <v>1</v>
      </c>
      <c r="J5601" s="2" t="str">
        <f t="shared" si="175"/>
        <v/>
      </c>
      <c r="K5601" s="2">
        <v>2016</v>
      </c>
      <c r="L5601" s="2" t="s">
        <v>21</v>
      </c>
    </row>
    <row r="5602" spans="1:12" x14ac:dyDescent="0.2">
      <c r="A5602" s="1" t="s">
        <v>116</v>
      </c>
      <c r="B5602" s="2" t="s">
        <v>5204</v>
      </c>
      <c r="C5602" s="2" t="s">
        <v>15</v>
      </c>
      <c r="D5602" s="2" t="s">
        <v>5205</v>
      </c>
      <c r="E5602" s="2" t="s">
        <v>4991</v>
      </c>
      <c r="F5602" s="2">
        <v>79.510000000000005</v>
      </c>
      <c r="G5602" s="2">
        <v>20.49</v>
      </c>
      <c r="H5602" s="2" t="s">
        <v>19</v>
      </c>
      <c r="I5602" s="2">
        <f t="shared" si="174"/>
        <v>1</v>
      </c>
      <c r="J5602" s="2" t="str">
        <f t="shared" si="175"/>
        <v/>
      </c>
      <c r="K5602" s="2">
        <v>2017</v>
      </c>
      <c r="L5602" s="2" t="s">
        <v>36</v>
      </c>
    </row>
    <row r="5603" spans="1:12" x14ac:dyDescent="0.2">
      <c r="A5603" s="1" t="s">
        <v>374</v>
      </c>
      <c r="B5603" s="2" t="s">
        <v>3978</v>
      </c>
      <c r="C5603" s="2" t="s">
        <v>24</v>
      </c>
      <c r="D5603" s="4">
        <v>19000000</v>
      </c>
      <c r="E5603" s="2" t="s">
        <v>3438</v>
      </c>
      <c r="F5603" s="2">
        <v>79.52</v>
      </c>
      <c r="G5603" s="2">
        <v>20.48</v>
      </c>
      <c r="H5603" s="2" t="s">
        <v>19</v>
      </c>
      <c r="I5603" s="2">
        <f t="shared" si="174"/>
        <v>1</v>
      </c>
      <c r="J5603" s="2" t="str">
        <f t="shared" si="175"/>
        <v/>
      </c>
      <c r="K5603" s="2">
        <v>2016</v>
      </c>
      <c r="L5603" s="2" t="s">
        <v>21</v>
      </c>
    </row>
    <row r="5604" spans="1:12" x14ac:dyDescent="0.2">
      <c r="A5604" s="1" t="s">
        <v>150</v>
      </c>
      <c r="B5604" s="2" t="s">
        <v>5283</v>
      </c>
      <c r="C5604" s="2" t="s">
        <v>15</v>
      </c>
      <c r="D5604" s="2" t="s">
        <v>5284</v>
      </c>
      <c r="E5604" s="2" t="s">
        <v>4991</v>
      </c>
      <c r="F5604" s="2">
        <v>79.53</v>
      </c>
      <c r="G5604" s="2">
        <v>20.47</v>
      </c>
      <c r="H5604" s="2" t="s">
        <v>19</v>
      </c>
      <c r="I5604" s="2">
        <f t="shared" si="174"/>
        <v>1</v>
      </c>
      <c r="J5604" s="2" t="str">
        <f t="shared" si="175"/>
        <v/>
      </c>
      <c r="K5604" s="2">
        <v>2014</v>
      </c>
      <c r="L5604" s="2" t="s">
        <v>49</v>
      </c>
    </row>
    <row r="5605" spans="1:12" x14ac:dyDescent="0.2">
      <c r="A5605" s="1" t="s">
        <v>91</v>
      </c>
      <c r="B5605" s="2" t="s">
        <v>2418</v>
      </c>
      <c r="C5605" s="2" t="s">
        <v>15</v>
      </c>
      <c r="D5605" s="2" t="s">
        <v>2696</v>
      </c>
      <c r="E5605" s="2" t="s">
        <v>2175</v>
      </c>
      <c r="F5605" s="2">
        <v>79.58</v>
      </c>
      <c r="G5605" s="2">
        <v>20.420000000000002</v>
      </c>
      <c r="H5605" s="2" t="s">
        <v>19</v>
      </c>
      <c r="I5605" s="2">
        <f t="shared" si="174"/>
        <v>1</v>
      </c>
      <c r="J5605" s="2" t="str">
        <f t="shared" si="175"/>
        <v/>
      </c>
      <c r="K5605" s="2">
        <v>2017</v>
      </c>
      <c r="L5605" s="2" t="s">
        <v>36</v>
      </c>
    </row>
    <row r="5606" spans="1:12" x14ac:dyDescent="0.2">
      <c r="A5606" s="1" t="s">
        <v>205</v>
      </c>
      <c r="B5606" s="2" t="s">
        <v>1581</v>
      </c>
      <c r="C5606" s="2" t="s">
        <v>15</v>
      </c>
      <c r="D5606" s="2" t="s">
        <v>4399</v>
      </c>
      <c r="E5606" s="2" t="s">
        <v>3438</v>
      </c>
      <c r="F5606" s="2">
        <v>79.599999999999994</v>
      </c>
      <c r="G5606" s="2">
        <v>20.399999999999999</v>
      </c>
      <c r="H5606" s="2" t="s">
        <v>19</v>
      </c>
      <c r="I5606" s="2">
        <f t="shared" si="174"/>
        <v>1</v>
      </c>
      <c r="J5606" s="2" t="str">
        <f t="shared" si="175"/>
        <v/>
      </c>
      <c r="K5606" s="2">
        <v>2008</v>
      </c>
      <c r="L5606" s="2" t="s">
        <v>21</v>
      </c>
    </row>
    <row r="5607" spans="1:12" x14ac:dyDescent="0.2">
      <c r="A5607" s="1" t="s">
        <v>296</v>
      </c>
      <c r="B5607" s="2" t="s">
        <v>2040</v>
      </c>
      <c r="C5607" s="2" t="s">
        <v>24</v>
      </c>
      <c r="D5607" s="4">
        <v>20000000</v>
      </c>
      <c r="E5607" s="2" t="s">
        <v>1978</v>
      </c>
      <c r="F5607" s="2">
        <v>79.599999999999994</v>
      </c>
      <c r="G5607" s="2">
        <v>20.399999999999999</v>
      </c>
      <c r="H5607" s="2" t="s">
        <v>19</v>
      </c>
      <c r="I5607" s="2">
        <f t="shared" si="174"/>
        <v>1</v>
      </c>
      <c r="J5607" s="2" t="str">
        <f t="shared" si="175"/>
        <v/>
      </c>
      <c r="K5607" s="2">
        <v>1990</v>
      </c>
      <c r="L5607" s="2" t="s">
        <v>21</v>
      </c>
    </row>
    <row r="5608" spans="1:12" x14ac:dyDescent="0.2">
      <c r="A5608" s="1" t="s">
        <v>91</v>
      </c>
      <c r="B5608" s="2" t="s">
        <v>1114</v>
      </c>
      <c r="C5608" s="2" t="s">
        <v>15</v>
      </c>
      <c r="D5608" s="2" t="s">
        <v>2623</v>
      </c>
      <c r="E5608" s="2" t="s">
        <v>2175</v>
      </c>
      <c r="F5608" s="2">
        <v>79.599999999999994</v>
      </c>
      <c r="G5608" s="2">
        <v>20.399999999999999</v>
      </c>
      <c r="H5608" s="2" t="s">
        <v>19</v>
      </c>
      <c r="I5608" s="2">
        <f t="shared" si="174"/>
        <v>1</v>
      </c>
      <c r="J5608" s="2" t="str">
        <f t="shared" si="175"/>
        <v/>
      </c>
      <c r="K5608" s="2">
        <v>2018</v>
      </c>
      <c r="L5608" s="2" t="s">
        <v>21</v>
      </c>
    </row>
    <row r="5609" spans="1:12" x14ac:dyDescent="0.2">
      <c r="A5609" s="1" t="s">
        <v>13</v>
      </c>
      <c r="B5609" s="2" t="s">
        <v>2675</v>
      </c>
      <c r="C5609" s="2" t="s">
        <v>15</v>
      </c>
      <c r="D5609" s="2" t="s">
        <v>2676</v>
      </c>
      <c r="E5609" s="2" t="s">
        <v>2175</v>
      </c>
      <c r="F5609" s="2">
        <v>79.61</v>
      </c>
      <c r="G5609" s="2">
        <v>20.39</v>
      </c>
      <c r="H5609" s="2" t="s">
        <v>19</v>
      </c>
      <c r="I5609" s="2">
        <f t="shared" si="174"/>
        <v>1</v>
      </c>
      <c r="J5609" s="2" t="str">
        <f t="shared" si="175"/>
        <v/>
      </c>
      <c r="K5609" s="2">
        <v>2018</v>
      </c>
      <c r="L5609" s="2" t="s">
        <v>49</v>
      </c>
    </row>
    <row r="5610" spans="1:12" x14ac:dyDescent="0.2">
      <c r="A5610" s="1" t="s">
        <v>13</v>
      </c>
      <c r="B5610" s="2" t="s">
        <v>3892</v>
      </c>
      <c r="C5610" s="2" t="s">
        <v>24</v>
      </c>
      <c r="D5610" s="4">
        <v>65000000</v>
      </c>
      <c r="E5610" s="2" t="s">
        <v>3438</v>
      </c>
      <c r="F5610" s="2">
        <v>79.650000000000006</v>
      </c>
      <c r="G5610" s="2">
        <v>20.350000000000001</v>
      </c>
      <c r="H5610" s="2" t="s">
        <v>19</v>
      </c>
      <c r="I5610" s="2">
        <f t="shared" si="174"/>
        <v>1</v>
      </c>
      <c r="J5610" s="2" t="str">
        <f t="shared" si="175"/>
        <v/>
      </c>
      <c r="K5610" s="2">
        <v>2016</v>
      </c>
      <c r="L5610" s="2" t="s">
        <v>21</v>
      </c>
    </row>
    <row r="5611" spans="1:12" x14ac:dyDescent="0.2">
      <c r="A5611" s="1" t="s">
        <v>137</v>
      </c>
      <c r="B5611" s="2" t="s">
        <v>3481</v>
      </c>
      <c r="C5611" s="2" t="s">
        <v>15</v>
      </c>
      <c r="D5611" s="2" t="s">
        <v>4017</v>
      </c>
      <c r="E5611" s="2" t="s">
        <v>3438</v>
      </c>
      <c r="F5611" s="2">
        <v>79.650000000000006</v>
      </c>
      <c r="G5611" s="2">
        <v>20.350000000000001</v>
      </c>
      <c r="H5611" s="2" t="s">
        <v>19</v>
      </c>
      <c r="I5611" s="2">
        <f t="shared" si="174"/>
        <v>1</v>
      </c>
      <c r="J5611" s="2" t="str">
        <f t="shared" si="175"/>
        <v/>
      </c>
      <c r="K5611" s="2">
        <v>2016</v>
      </c>
      <c r="L5611" s="2" t="s">
        <v>49</v>
      </c>
    </row>
    <row r="5612" spans="1:12" x14ac:dyDescent="0.2">
      <c r="A5612" s="1" t="s">
        <v>177</v>
      </c>
      <c r="B5612" s="2" t="s">
        <v>3975</v>
      </c>
      <c r="C5612" s="2" t="s">
        <v>15</v>
      </c>
      <c r="D5612" s="2" t="s">
        <v>3976</v>
      </c>
      <c r="E5612" s="2" t="s">
        <v>3438</v>
      </c>
      <c r="F5612" s="2">
        <v>79.69</v>
      </c>
      <c r="G5612" s="2">
        <v>20.309999999999999</v>
      </c>
      <c r="H5612" s="2" t="s">
        <v>19</v>
      </c>
      <c r="I5612" s="2">
        <f t="shared" si="174"/>
        <v>1</v>
      </c>
      <c r="J5612" s="2" t="str">
        <f t="shared" si="175"/>
        <v/>
      </c>
      <c r="K5612" s="2">
        <v>2016</v>
      </c>
      <c r="L5612" s="2" t="s">
        <v>21</v>
      </c>
    </row>
    <row r="5613" spans="1:12" x14ac:dyDescent="0.2">
      <c r="A5613" s="1" t="s">
        <v>242</v>
      </c>
      <c r="B5613" s="2" t="s">
        <v>1425</v>
      </c>
      <c r="C5613" s="2" t="s">
        <v>15</v>
      </c>
      <c r="D5613" s="2" t="s">
        <v>4483</v>
      </c>
      <c r="E5613" s="2" t="s">
        <v>3438</v>
      </c>
      <c r="F5613" s="2">
        <v>79.7</v>
      </c>
      <c r="G5613" s="2">
        <v>20.3</v>
      </c>
      <c r="H5613" s="2" t="s">
        <v>19</v>
      </c>
      <c r="I5613" s="2">
        <f t="shared" si="174"/>
        <v>1</v>
      </c>
      <c r="J5613" s="2" t="str">
        <f t="shared" si="175"/>
        <v/>
      </c>
      <c r="K5613" s="2">
        <v>2006</v>
      </c>
      <c r="L5613" s="2" t="s">
        <v>21</v>
      </c>
    </row>
    <row r="5614" spans="1:12" x14ac:dyDescent="0.2">
      <c r="A5614" s="1" t="s">
        <v>177</v>
      </c>
      <c r="B5614" s="2" t="s">
        <v>425</v>
      </c>
      <c r="C5614" s="2" t="s">
        <v>15</v>
      </c>
      <c r="D5614" s="2" t="s">
        <v>3340</v>
      </c>
      <c r="E5614" s="2" t="s">
        <v>3315</v>
      </c>
      <c r="F5614" s="2">
        <v>79.7</v>
      </c>
      <c r="G5614" s="2">
        <v>20.3</v>
      </c>
      <c r="H5614" s="2" t="s">
        <v>19</v>
      </c>
      <c r="I5614" s="2">
        <f t="shared" si="174"/>
        <v>1</v>
      </c>
      <c r="J5614" s="2" t="str">
        <f t="shared" si="175"/>
        <v/>
      </c>
      <c r="K5614" s="2">
        <v>2012</v>
      </c>
      <c r="L5614" s="2" t="s">
        <v>49</v>
      </c>
    </row>
    <row r="5615" spans="1:12" x14ac:dyDescent="0.2">
      <c r="A5615" s="1" t="s">
        <v>177</v>
      </c>
      <c r="B5615" s="2" t="s">
        <v>5663</v>
      </c>
      <c r="C5615" s="2" t="s">
        <v>15</v>
      </c>
      <c r="D5615" s="2" t="s">
        <v>1943</v>
      </c>
      <c r="E5615" s="2" t="s">
        <v>4991</v>
      </c>
      <c r="F5615" s="2">
        <v>79.7</v>
      </c>
      <c r="G5615" s="2">
        <v>20.3</v>
      </c>
      <c r="H5615" s="2" t="s">
        <v>19</v>
      </c>
      <c r="I5615" s="2">
        <f t="shared" si="174"/>
        <v>1</v>
      </c>
      <c r="J5615" s="2" t="str">
        <f t="shared" si="175"/>
        <v/>
      </c>
      <c r="K5615" s="2">
        <v>1998</v>
      </c>
      <c r="L5615" s="2" t="s">
        <v>49</v>
      </c>
    </row>
    <row r="5616" spans="1:12" x14ac:dyDescent="0.2">
      <c r="A5616" s="1" t="s">
        <v>66</v>
      </c>
      <c r="B5616" s="2" t="s">
        <v>922</v>
      </c>
      <c r="C5616" s="2" t="s">
        <v>15</v>
      </c>
      <c r="D5616" s="2" t="s">
        <v>384</v>
      </c>
      <c r="E5616" s="2" t="s">
        <v>2175</v>
      </c>
      <c r="F5616" s="2">
        <v>79.7</v>
      </c>
      <c r="G5616" s="2">
        <v>20.3</v>
      </c>
      <c r="H5616" s="2" t="s">
        <v>19</v>
      </c>
      <c r="I5616" s="2">
        <f t="shared" si="174"/>
        <v>1</v>
      </c>
      <c r="J5616" s="2" t="str">
        <f t="shared" si="175"/>
        <v/>
      </c>
      <c r="K5616" s="2">
        <v>1994</v>
      </c>
      <c r="L5616" s="2" t="s">
        <v>21</v>
      </c>
    </row>
    <row r="5617" spans="1:12" x14ac:dyDescent="0.2">
      <c r="A5617" s="1" t="s">
        <v>66</v>
      </c>
      <c r="B5617" s="2" t="s">
        <v>3666</v>
      </c>
      <c r="C5617" s="2" t="s">
        <v>15</v>
      </c>
      <c r="D5617" s="2" t="s">
        <v>4654</v>
      </c>
      <c r="E5617" s="2" t="s">
        <v>3438</v>
      </c>
      <c r="F5617" s="2">
        <v>79.7</v>
      </c>
      <c r="G5617" s="2">
        <v>20.3</v>
      </c>
      <c r="H5617" s="2" t="s">
        <v>19</v>
      </c>
      <c r="I5617" s="2">
        <f t="shared" si="174"/>
        <v>1</v>
      </c>
      <c r="J5617" s="2" t="str">
        <f t="shared" si="175"/>
        <v/>
      </c>
      <c r="K5617" s="2">
        <v>2003</v>
      </c>
      <c r="L5617" s="2" t="s">
        <v>36</v>
      </c>
    </row>
    <row r="5618" spans="1:12" x14ac:dyDescent="0.2">
      <c r="A5618" s="1" t="s">
        <v>66</v>
      </c>
      <c r="B5618" s="2" t="s">
        <v>922</v>
      </c>
      <c r="C5618" s="2" t="s">
        <v>15</v>
      </c>
      <c r="D5618" s="2" t="s">
        <v>5137</v>
      </c>
      <c r="E5618" s="2" t="s">
        <v>4991</v>
      </c>
      <c r="F5618" s="2">
        <v>79.7</v>
      </c>
      <c r="G5618" s="2">
        <v>20.3</v>
      </c>
      <c r="H5618" s="2" t="s">
        <v>19</v>
      </c>
      <c r="I5618" s="2">
        <f t="shared" si="174"/>
        <v>1</v>
      </c>
      <c r="J5618" s="2" t="str">
        <f t="shared" si="175"/>
        <v/>
      </c>
      <c r="K5618" s="2">
        <v>2018</v>
      </c>
      <c r="L5618" s="2" t="s">
        <v>21</v>
      </c>
    </row>
    <row r="5619" spans="1:12" x14ac:dyDescent="0.2">
      <c r="A5619" s="1" t="s">
        <v>111</v>
      </c>
      <c r="B5619" s="2" t="s">
        <v>112</v>
      </c>
      <c r="C5619" s="2" t="s">
        <v>15</v>
      </c>
      <c r="D5619" s="2" t="s">
        <v>2506</v>
      </c>
      <c r="E5619" s="2" t="s">
        <v>2175</v>
      </c>
      <c r="F5619" s="2">
        <v>79.77</v>
      </c>
      <c r="G5619" s="2">
        <v>20.23</v>
      </c>
      <c r="H5619" s="2" t="s">
        <v>19</v>
      </c>
      <c r="I5619" s="2">
        <f t="shared" si="174"/>
        <v>1</v>
      </c>
      <c r="J5619" s="2" t="str">
        <f t="shared" si="175"/>
        <v/>
      </c>
      <c r="K5619" s="2">
        <v>2018</v>
      </c>
      <c r="L5619" s="2" t="s">
        <v>21</v>
      </c>
    </row>
    <row r="5620" spans="1:12" x14ac:dyDescent="0.2">
      <c r="A5620" s="1" t="s">
        <v>122</v>
      </c>
      <c r="B5620" s="2" t="s">
        <v>5602</v>
      </c>
      <c r="C5620" s="2" t="s">
        <v>15</v>
      </c>
      <c r="D5620" s="2" t="s">
        <v>5603</v>
      </c>
      <c r="E5620" s="2" t="s">
        <v>4991</v>
      </c>
      <c r="F5620" s="2">
        <v>79.78</v>
      </c>
      <c r="G5620" s="2">
        <v>20.22</v>
      </c>
      <c r="H5620" s="2" t="s">
        <v>19</v>
      </c>
      <c r="I5620" s="2">
        <f t="shared" si="174"/>
        <v>1</v>
      </c>
      <c r="J5620" s="2" t="str">
        <f t="shared" si="175"/>
        <v/>
      </c>
      <c r="K5620" s="2">
        <v>2001</v>
      </c>
      <c r="L5620" s="2" t="s">
        <v>36</v>
      </c>
    </row>
    <row r="5621" spans="1:12" x14ac:dyDescent="0.2">
      <c r="A5621" s="1" t="s">
        <v>60</v>
      </c>
      <c r="B5621" s="2" t="s">
        <v>1288</v>
      </c>
      <c r="C5621" s="2" t="s">
        <v>24</v>
      </c>
      <c r="D5621" s="4">
        <v>15000000</v>
      </c>
      <c r="E5621" s="2" t="s">
        <v>4917</v>
      </c>
      <c r="F5621" s="2">
        <v>79.8</v>
      </c>
      <c r="G5621" s="2">
        <v>20.2</v>
      </c>
      <c r="H5621" s="2" t="s">
        <v>19</v>
      </c>
      <c r="I5621" s="2">
        <f t="shared" si="174"/>
        <v>1</v>
      </c>
      <c r="J5621" s="2" t="str">
        <f t="shared" si="175"/>
        <v/>
      </c>
      <c r="K5621" s="2">
        <v>2004</v>
      </c>
      <c r="L5621" s="2" t="s">
        <v>49</v>
      </c>
    </row>
    <row r="5622" spans="1:12" x14ac:dyDescent="0.2">
      <c r="A5622" s="1" t="s">
        <v>13</v>
      </c>
      <c r="B5622" s="2" t="s">
        <v>609</v>
      </c>
      <c r="C5622" s="2" t="s">
        <v>15</v>
      </c>
      <c r="D5622" s="2" t="s">
        <v>610</v>
      </c>
      <c r="E5622" s="2" t="s">
        <v>395</v>
      </c>
      <c r="F5622" s="2">
        <v>79.8</v>
      </c>
      <c r="G5622" s="2">
        <v>20.2</v>
      </c>
      <c r="H5622" s="2" t="s">
        <v>19</v>
      </c>
      <c r="I5622" s="2">
        <f t="shared" si="174"/>
        <v>1</v>
      </c>
      <c r="J5622" s="2" t="str">
        <f t="shared" si="175"/>
        <v/>
      </c>
      <c r="K5622" s="2">
        <v>2012</v>
      </c>
      <c r="L5622" s="2" t="s">
        <v>21</v>
      </c>
    </row>
    <row r="5623" spans="1:12" x14ac:dyDescent="0.2">
      <c r="A5623" s="1" t="s">
        <v>13</v>
      </c>
      <c r="B5623" s="2" t="s">
        <v>28</v>
      </c>
      <c r="C5623" s="2" t="s">
        <v>42</v>
      </c>
      <c r="D5623" s="2" t="s">
        <v>626</v>
      </c>
      <c r="E5623" s="2" t="s">
        <v>395</v>
      </c>
      <c r="F5623" s="2">
        <v>79.8</v>
      </c>
      <c r="G5623" s="2">
        <v>20.2</v>
      </c>
      <c r="H5623" s="2" t="s">
        <v>19</v>
      </c>
      <c r="I5623" s="2">
        <f t="shared" si="174"/>
        <v>1</v>
      </c>
      <c r="J5623" s="2" t="str">
        <f t="shared" si="175"/>
        <v/>
      </c>
      <c r="K5623" s="2">
        <v>2012</v>
      </c>
      <c r="L5623" s="2" t="s">
        <v>21</v>
      </c>
    </row>
    <row r="5624" spans="1:12" x14ac:dyDescent="0.2">
      <c r="A5624" s="1" t="s">
        <v>223</v>
      </c>
      <c r="B5624" s="2" t="s">
        <v>3817</v>
      </c>
      <c r="C5624" s="2" t="s">
        <v>15</v>
      </c>
      <c r="D5624" s="2" t="s">
        <v>5423</v>
      </c>
      <c r="E5624" s="2" t="s">
        <v>4991</v>
      </c>
      <c r="F5624" s="2">
        <v>79.8</v>
      </c>
      <c r="G5624" s="2">
        <v>20.2</v>
      </c>
      <c r="H5624" s="2" t="s">
        <v>19</v>
      </c>
      <c r="I5624" s="2">
        <f t="shared" si="174"/>
        <v>1</v>
      </c>
      <c r="J5624" s="2" t="str">
        <f t="shared" si="175"/>
        <v/>
      </c>
      <c r="K5624" s="2">
        <v>2007</v>
      </c>
      <c r="L5624" s="2" t="s">
        <v>36</v>
      </c>
    </row>
    <row r="5625" spans="1:12" x14ac:dyDescent="0.2">
      <c r="A5625" s="1" t="s">
        <v>91</v>
      </c>
      <c r="B5625" s="2" t="s">
        <v>981</v>
      </c>
      <c r="C5625" s="2" t="s">
        <v>15</v>
      </c>
      <c r="D5625" s="2" t="s">
        <v>2600</v>
      </c>
      <c r="E5625" s="2" t="s">
        <v>2175</v>
      </c>
      <c r="F5625" s="2">
        <v>79.8</v>
      </c>
      <c r="G5625" s="2">
        <v>20.2</v>
      </c>
      <c r="H5625" s="2" t="s">
        <v>19</v>
      </c>
      <c r="I5625" s="2">
        <f t="shared" si="174"/>
        <v>1</v>
      </c>
      <c r="J5625" s="2" t="str">
        <f t="shared" si="175"/>
        <v/>
      </c>
      <c r="K5625" s="2">
        <v>2018</v>
      </c>
      <c r="L5625" s="2" t="s">
        <v>21</v>
      </c>
    </row>
    <row r="5626" spans="1:12" x14ac:dyDescent="0.2">
      <c r="A5626" s="1" t="s">
        <v>91</v>
      </c>
      <c r="B5626" s="2" t="s">
        <v>3659</v>
      </c>
      <c r="C5626" s="2" t="s">
        <v>15</v>
      </c>
      <c r="D5626" s="2" t="s">
        <v>3875</v>
      </c>
      <c r="E5626" s="2" t="s">
        <v>3438</v>
      </c>
      <c r="F5626" s="2">
        <v>79.81</v>
      </c>
      <c r="G5626" s="2">
        <v>20.190000000000001</v>
      </c>
      <c r="H5626" s="2" t="s">
        <v>19</v>
      </c>
      <c r="I5626" s="2">
        <f t="shared" si="174"/>
        <v>1</v>
      </c>
      <c r="J5626" s="2" t="str">
        <f t="shared" si="175"/>
        <v/>
      </c>
      <c r="K5626" s="2">
        <v>2016</v>
      </c>
      <c r="L5626" s="2" t="s">
        <v>21</v>
      </c>
    </row>
    <row r="5627" spans="1:12" x14ac:dyDescent="0.2">
      <c r="A5627" s="1" t="s">
        <v>32</v>
      </c>
      <c r="B5627" s="2" t="s">
        <v>2645</v>
      </c>
      <c r="C5627" s="2" t="s">
        <v>15</v>
      </c>
      <c r="D5627" s="2" t="s">
        <v>2646</v>
      </c>
      <c r="E5627" s="2" t="s">
        <v>2175</v>
      </c>
      <c r="F5627" s="2">
        <v>79.819999999999993</v>
      </c>
      <c r="G5627" s="2">
        <v>20.18</v>
      </c>
      <c r="H5627" s="2" t="s">
        <v>19</v>
      </c>
      <c r="I5627" s="2">
        <f t="shared" si="174"/>
        <v>1</v>
      </c>
      <c r="J5627" s="2" t="str">
        <f t="shared" si="175"/>
        <v/>
      </c>
      <c r="K5627" s="2">
        <v>2018</v>
      </c>
      <c r="L5627" s="2" t="s">
        <v>21</v>
      </c>
    </row>
    <row r="5628" spans="1:12" x14ac:dyDescent="0.2">
      <c r="A5628" s="1" t="s">
        <v>66</v>
      </c>
      <c r="B5628" s="2" t="s">
        <v>3130</v>
      </c>
      <c r="C5628" s="2" t="s">
        <v>15</v>
      </c>
      <c r="D5628" s="2" t="s">
        <v>3131</v>
      </c>
      <c r="E5628" s="2" t="s">
        <v>2175</v>
      </c>
      <c r="F5628" s="2">
        <v>79.849999999999994</v>
      </c>
      <c r="G5628" s="2">
        <v>20.149999999999999</v>
      </c>
      <c r="H5628" s="2" t="s">
        <v>19</v>
      </c>
      <c r="I5628" s="2">
        <f t="shared" si="174"/>
        <v>1</v>
      </c>
      <c r="J5628" s="2" t="str">
        <f t="shared" si="175"/>
        <v/>
      </c>
      <c r="K5628" s="2">
        <v>2001</v>
      </c>
      <c r="L5628" s="2" t="s">
        <v>36</v>
      </c>
    </row>
    <row r="5629" spans="1:12" x14ac:dyDescent="0.2">
      <c r="A5629" s="1" t="s">
        <v>83</v>
      </c>
      <c r="B5629" s="2" t="s">
        <v>5696</v>
      </c>
      <c r="C5629" s="2" t="s">
        <v>15</v>
      </c>
      <c r="D5629" s="2" t="s">
        <v>5718</v>
      </c>
      <c r="E5629" s="2" t="s">
        <v>5690</v>
      </c>
      <c r="F5629" s="2">
        <v>79.849999999999994</v>
      </c>
      <c r="G5629" s="2">
        <v>20.149999999999999</v>
      </c>
      <c r="H5629" s="2" t="s">
        <v>19</v>
      </c>
      <c r="I5629" s="2">
        <f t="shared" si="174"/>
        <v>1</v>
      </c>
      <c r="J5629" s="2" t="str">
        <f t="shared" si="175"/>
        <v/>
      </c>
      <c r="K5629" s="2">
        <v>2016</v>
      </c>
      <c r="L5629" s="2" t="s">
        <v>21</v>
      </c>
    </row>
    <row r="5630" spans="1:12" x14ac:dyDescent="0.2">
      <c r="A5630" s="1" t="s">
        <v>32</v>
      </c>
      <c r="B5630" s="2" t="s">
        <v>3626</v>
      </c>
      <c r="C5630" s="2" t="s">
        <v>15</v>
      </c>
      <c r="D5630" s="2" t="s">
        <v>3627</v>
      </c>
      <c r="E5630" s="2" t="s">
        <v>3438</v>
      </c>
      <c r="F5630" s="2">
        <v>79.849999999999994</v>
      </c>
      <c r="G5630" s="2">
        <v>20.149999999999999</v>
      </c>
      <c r="H5630" s="2" t="s">
        <v>19</v>
      </c>
      <c r="I5630" s="2">
        <f t="shared" si="174"/>
        <v>1</v>
      </c>
      <c r="J5630" s="2" t="str">
        <f t="shared" si="175"/>
        <v/>
      </c>
      <c r="K5630" s="2">
        <v>2020</v>
      </c>
      <c r="L5630" s="2" t="s">
        <v>49</v>
      </c>
    </row>
    <row r="5631" spans="1:12" x14ac:dyDescent="0.2">
      <c r="A5631" s="1" t="s">
        <v>242</v>
      </c>
      <c r="B5631" s="2" t="s">
        <v>324</v>
      </c>
      <c r="C5631" s="2" t="s">
        <v>42</v>
      </c>
      <c r="D5631" s="2" t="s">
        <v>557</v>
      </c>
      <c r="E5631" s="2" t="s">
        <v>395</v>
      </c>
      <c r="F5631" s="2">
        <v>79.900000000000006</v>
      </c>
      <c r="G5631" s="2">
        <v>20.100000000000001</v>
      </c>
      <c r="H5631" s="2" t="s">
        <v>19</v>
      </c>
      <c r="I5631" s="2">
        <f t="shared" si="174"/>
        <v>1</v>
      </c>
      <c r="J5631" s="2" t="str">
        <f t="shared" si="175"/>
        <v/>
      </c>
      <c r="K5631" s="2">
        <v>2012</v>
      </c>
      <c r="L5631" s="2" t="s">
        <v>21</v>
      </c>
    </row>
    <row r="5632" spans="1:12" x14ac:dyDescent="0.2">
      <c r="A5632" s="1" t="s">
        <v>13</v>
      </c>
      <c r="B5632" s="2" t="s">
        <v>997</v>
      </c>
      <c r="C5632" s="2" t="s">
        <v>15</v>
      </c>
      <c r="D5632" s="2" t="s">
        <v>1788</v>
      </c>
      <c r="E5632" s="2" t="s">
        <v>1692</v>
      </c>
      <c r="F5632" s="2">
        <v>79.900000000000006</v>
      </c>
      <c r="G5632" s="2">
        <v>20.100000000000001</v>
      </c>
      <c r="H5632" s="2" t="s">
        <v>19</v>
      </c>
      <c r="I5632" s="2">
        <f t="shared" si="174"/>
        <v>1</v>
      </c>
      <c r="J5632" s="2" t="str">
        <f t="shared" si="175"/>
        <v/>
      </c>
      <c r="K5632" s="2">
        <v>2002</v>
      </c>
      <c r="L5632" s="2" t="s">
        <v>21</v>
      </c>
    </row>
    <row r="5633" spans="1:12" x14ac:dyDescent="0.2">
      <c r="A5633" s="1" t="s">
        <v>13</v>
      </c>
      <c r="B5633" s="2" t="s">
        <v>3827</v>
      </c>
      <c r="C5633" s="2" t="s">
        <v>15</v>
      </c>
      <c r="D5633" s="2" t="s">
        <v>3828</v>
      </c>
      <c r="E5633" s="2" t="s">
        <v>3438</v>
      </c>
      <c r="F5633" s="2">
        <v>79.900000000000006</v>
      </c>
      <c r="G5633" s="2">
        <v>20.100000000000001</v>
      </c>
      <c r="H5633" s="2" t="s">
        <v>19</v>
      </c>
      <c r="I5633" s="2">
        <f t="shared" si="174"/>
        <v>1</v>
      </c>
      <c r="J5633" s="2" t="str">
        <f t="shared" si="175"/>
        <v/>
      </c>
      <c r="K5633" s="2">
        <v>2018</v>
      </c>
      <c r="L5633" s="2" t="s">
        <v>36</v>
      </c>
    </row>
    <row r="5634" spans="1:12" x14ac:dyDescent="0.2">
      <c r="A5634" s="1" t="s">
        <v>621</v>
      </c>
      <c r="B5634" s="2" t="s">
        <v>1711</v>
      </c>
      <c r="C5634" s="2" t="s">
        <v>15</v>
      </c>
      <c r="D5634" s="2" t="s">
        <v>1712</v>
      </c>
      <c r="E5634" s="2" t="s">
        <v>1692</v>
      </c>
      <c r="F5634" s="2">
        <v>79.900000000000006</v>
      </c>
      <c r="G5634" s="2">
        <v>20.100000000000001</v>
      </c>
      <c r="H5634" s="2" t="s">
        <v>19</v>
      </c>
      <c r="I5634" s="2">
        <f t="shared" ref="I5634:I5697" si="176" xml:space="preserve"> IF(H5634="Pass", 1, "")</f>
        <v>1</v>
      </c>
      <c r="J5634" s="2" t="str">
        <f t="shared" ref="J5634:J5697" si="177" xml:space="preserve"> IF(H5634="Fail", 1, "")</f>
        <v/>
      </c>
      <c r="K5634" s="2">
        <v>2018</v>
      </c>
      <c r="L5634" s="2" t="s">
        <v>36</v>
      </c>
    </row>
    <row r="5635" spans="1:12" x14ac:dyDescent="0.2">
      <c r="A5635" s="1" t="s">
        <v>217</v>
      </c>
      <c r="B5635" s="2" t="s">
        <v>538</v>
      </c>
      <c r="C5635" s="2" t="s">
        <v>15</v>
      </c>
      <c r="D5635" s="2" t="s">
        <v>655</v>
      </c>
      <c r="E5635" s="2" t="s">
        <v>395</v>
      </c>
      <c r="F5635" s="2">
        <v>79.900000000000006</v>
      </c>
      <c r="G5635" s="2">
        <v>20.100000000000001</v>
      </c>
      <c r="H5635" s="2" t="s">
        <v>19</v>
      </c>
      <c r="I5635" s="2">
        <f t="shared" si="176"/>
        <v>1</v>
      </c>
      <c r="J5635" s="2" t="str">
        <f t="shared" si="177"/>
        <v/>
      </c>
      <c r="K5635" s="2">
        <v>2012</v>
      </c>
      <c r="L5635" s="2" t="s">
        <v>21</v>
      </c>
    </row>
    <row r="5636" spans="1:12" x14ac:dyDescent="0.2">
      <c r="A5636" s="1" t="s">
        <v>293</v>
      </c>
      <c r="B5636" s="2" t="s">
        <v>5597</v>
      </c>
      <c r="C5636" s="2" t="s">
        <v>15</v>
      </c>
      <c r="D5636" s="2" t="s">
        <v>5598</v>
      </c>
      <c r="E5636" s="2" t="s">
        <v>4991</v>
      </c>
      <c r="F5636" s="2">
        <v>79.900000000000006</v>
      </c>
      <c r="G5636" s="2">
        <v>20.100000000000001</v>
      </c>
      <c r="H5636" s="2" t="s">
        <v>19</v>
      </c>
      <c r="I5636" s="2">
        <f t="shared" si="176"/>
        <v>1</v>
      </c>
      <c r="J5636" s="2" t="str">
        <f t="shared" si="177"/>
        <v/>
      </c>
      <c r="K5636" s="2">
        <v>2001</v>
      </c>
      <c r="L5636" s="2" t="s">
        <v>36</v>
      </c>
    </row>
    <row r="5637" spans="1:12" x14ac:dyDescent="0.2">
      <c r="A5637" s="1" t="s">
        <v>91</v>
      </c>
      <c r="B5637" s="2" t="s">
        <v>1742</v>
      </c>
      <c r="C5637" s="2" t="s">
        <v>15</v>
      </c>
      <c r="D5637" s="2" t="s">
        <v>2945</v>
      </c>
      <c r="E5637" s="2" t="s">
        <v>2175</v>
      </c>
      <c r="F5637" s="2">
        <v>79.900000000000006</v>
      </c>
      <c r="G5637" s="2">
        <v>20.100000000000001</v>
      </c>
      <c r="H5637" s="2" t="s">
        <v>19</v>
      </c>
      <c r="I5637" s="2">
        <f t="shared" si="176"/>
        <v>1</v>
      </c>
      <c r="J5637" s="2" t="str">
        <f t="shared" si="177"/>
        <v/>
      </c>
      <c r="K5637" s="2">
        <v>2009</v>
      </c>
      <c r="L5637" s="2" t="s">
        <v>36</v>
      </c>
    </row>
    <row r="5638" spans="1:12" x14ac:dyDescent="0.2">
      <c r="A5638" s="1" t="s">
        <v>108</v>
      </c>
      <c r="B5638" s="2" t="s">
        <v>108</v>
      </c>
      <c r="C5638" s="2" t="s">
        <v>2616</v>
      </c>
      <c r="D5638" s="2" t="s">
        <v>2617</v>
      </c>
      <c r="E5638" s="2" t="s">
        <v>2175</v>
      </c>
      <c r="F5638" s="2">
        <v>79.900000000000006</v>
      </c>
      <c r="G5638" s="2">
        <v>20.100000000000001</v>
      </c>
      <c r="H5638" s="2" t="s">
        <v>19</v>
      </c>
      <c r="I5638" s="2">
        <f t="shared" si="176"/>
        <v>1</v>
      </c>
      <c r="J5638" s="2" t="str">
        <f t="shared" si="177"/>
        <v/>
      </c>
      <c r="K5638" s="2">
        <v>2018</v>
      </c>
      <c r="L5638" s="2" t="s">
        <v>21</v>
      </c>
    </row>
    <row r="5639" spans="1:12" x14ac:dyDescent="0.2">
      <c r="A5639" s="1" t="s">
        <v>329</v>
      </c>
      <c r="B5639" s="2" t="s">
        <v>774</v>
      </c>
      <c r="C5639" s="2" t="s">
        <v>15</v>
      </c>
      <c r="D5639" s="2" t="s">
        <v>2322</v>
      </c>
      <c r="E5639" s="2" t="s">
        <v>2175</v>
      </c>
      <c r="F5639" s="2">
        <v>79.95</v>
      </c>
      <c r="G5639" s="2">
        <v>20.05</v>
      </c>
      <c r="H5639" s="2" t="s">
        <v>19</v>
      </c>
      <c r="I5639" s="2">
        <f t="shared" si="176"/>
        <v>1</v>
      </c>
      <c r="J5639" s="2" t="str">
        <f t="shared" si="177"/>
        <v/>
      </c>
      <c r="K5639" s="2">
        <v>2020</v>
      </c>
      <c r="L5639" s="2" t="s">
        <v>21</v>
      </c>
    </row>
    <row r="5640" spans="1:12" x14ac:dyDescent="0.2">
      <c r="A5640" s="1" t="s">
        <v>13</v>
      </c>
      <c r="B5640" s="2" t="s">
        <v>3921</v>
      </c>
      <c r="C5640" s="2" t="s">
        <v>24</v>
      </c>
      <c r="D5640" s="4">
        <v>40000000</v>
      </c>
      <c r="E5640" s="2" t="s">
        <v>3438</v>
      </c>
      <c r="F5640" s="2">
        <v>79.959999999999994</v>
      </c>
      <c r="G5640" s="2">
        <v>20.04</v>
      </c>
      <c r="H5640" s="2" t="s">
        <v>19</v>
      </c>
      <c r="I5640" s="2">
        <f t="shared" si="176"/>
        <v>1</v>
      </c>
      <c r="J5640" s="2" t="str">
        <f t="shared" si="177"/>
        <v/>
      </c>
      <c r="K5640" s="2">
        <v>2016</v>
      </c>
      <c r="L5640" s="2" t="s">
        <v>21</v>
      </c>
    </row>
    <row r="5641" spans="1:12" x14ac:dyDescent="0.2">
      <c r="A5641" s="1" t="s">
        <v>13</v>
      </c>
      <c r="B5641" s="2" t="s">
        <v>354</v>
      </c>
      <c r="C5641" s="2" t="s">
        <v>15</v>
      </c>
      <c r="D5641" s="2" t="s">
        <v>1849</v>
      </c>
      <c r="E5641" s="2" t="s">
        <v>1811</v>
      </c>
      <c r="F5641" s="2">
        <v>79.989999999999995</v>
      </c>
      <c r="G5641" s="2">
        <v>20.010000000000002</v>
      </c>
      <c r="H5641" s="2" t="s">
        <v>19</v>
      </c>
      <c r="I5641" s="2">
        <f t="shared" si="176"/>
        <v>1</v>
      </c>
      <c r="J5641" s="2" t="str">
        <f t="shared" si="177"/>
        <v/>
      </c>
      <c r="K5641" s="2">
        <v>2009</v>
      </c>
      <c r="L5641" s="2" t="s">
        <v>36</v>
      </c>
    </row>
    <row r="5642" spans="1:12" x14ac:dyDescent="0.2">
      <c r="A5642" s="1" t="s">
        <v>242</v>
      </c>
      <c r="B5642" s="2" t="s">
        <v>714</v>
      </c>
      <c r="C5642" s="2" t="s">
        <v>15</v>
      </c>
      <c r="D5642" s="2" t="s">
        <v>3051</v>
      </c>
      <c r="E5642" s="2" t="s">
        <v>2175</v>
      </c>
      <c r="F5642" s="2">
        <v>80</v>
      </c>
      <c r="G5642" s="2">
        <v>20</v>
      </c>
      <c r="H5642" s="2" t="s">
        <v>19</v>
      </c>
      <c r="I5642" s="2">
        <f t="shared" si="176"/>
        <v>1</v>
      </c>
      <c r="J5642" s="2" t="str">
        <f t="shared" si="177"/>
        <v/>
      </c>
      <c r="K5642" s="2">
        <v>2009</v>
      </c>
      <c r="L5642" s="2" t="s">
        <v>36</v>
      </c>
    </row>
    <row r="5643" spans="1:12" x14ac:dyDescent="0.2">
      <c r="A5643" s="1" t="s">
        <v>13</v>
      </c>
      <c r="B5643" s="2" t="s">
        <v>3700</v>
      </c>
      <c r="C5643" s="2" t="s">
        <v>24</v>
      </c>
      <c r="D5643" s="4">
        <v>40000000</v>
      </c>
      <c r="E5643" s="2" t="s">
        <v>3438</v>
      </c>
      <c r="F5643" s="2">
        <v>80</v>
      </c>
      <c r="G5643" s="2">
        <v>20</v>
      </c>
      <c r="H5643" s="2" t="s">
        <v>19</v>
      </c>
      <c r="I5643" s="2">
        <f t="shared" si="176"/>
        <v>1</v>
      </c>
      <c r="J5643" s="2" t="str">
        <f t="shared" si="177"/>
        <v/>
      </c>
      <c r="K5643" s="2">
        <v>1996</v>
      </c>
      <c r="L5643" s="2" t="s">
        <v>21</v>
      </c>
    </row>
    <row r="5644" spans="1:12" x14ac:dyDescent="0.2">
      <c r="A5644" s="1" t="s">
        <v>69</v>
      </c>
      <c r="B5644" s="2" t="s">
        <v>1663</v>
      </c>
      <c r="C5644" s="2" t="s">
        <v>42</v>
      </c>
      <c r="D5644" s="2" t="s">
        <v>1664</v>
      </c>
      <c r="E5644" s="2" t="s">
        <v>1625</v>
      </c>
      <c r="F5644" s="2">
        <v>80</v>
      </c>
      <c r="G5644" s="2">
        <v>20</v>
      </c>
      <c r="H5644" s="2" t="s">
        <v>19</v>
      </c>
      <c r="I5644" s="2">
        <f t="shared" si="176"/>
        <v>1</v>
      </c>
      <c r="J5644" s="2" t="str">
        <f t="shared" si="177"/>
        <v/>
      </c>
      <c r="K5644" s="2">
        <v>2004</v>
      </c>
      <c r="L5644" s="2" t="s">
        <v>21</v>
      </c>
    </row>
    <row r="5645" spans="1:12" x14ac:dyDescent="0.2">
      <c r="A5645" s="1" t="s">
        <v>223</v>
      </c>
      <c r="B5645" s="2" t="s">
        <v>223</v>
      </c>
      <c r="C5645" s="2" t="s">
        <v>15</v>
      </c>
      <c r="D5645" s="2" t="s">
        <v>2532</v>
      </c>
      <c r="E5645" s="2" t="s">
        <v>2175</v>
      </c>
      <c r="F5645" s="2">
        <v>80</v>
      </c>
      <c r="G5645" s="2">
        <v>20</v>
      </c>
      <c r="H5645" s="2" t="s">
        <v>19</v>
      </c>
      <c r="I5645" s="2">
        <f t="shared" si="176"/>
        <v>1</v>
      </c>
      <c r="J5645" s="2" t="str">
        <f t="shared" si="177"/>
        <v/>
      </c>
      <c r="K5645" s="2">
        <v>2018</v>
      </c>
      <c r="L5645" s="2" t="s">
        <v>21</v>
      </c>
    </row>
    <row r="5646" spans="1:12" x14ac:dyDescent="0.2">
      <c r="A5646" s="1" t="s">
        <v>91</v>
      </c>
      <c r="B5646" s="2" t="s">
        <v>2521</v>
      </c>
      <c r="C5646" s="2" t="s">
        <v>15</v>
      </c>
      <c r="D5646" s="2" t="s">
        <v>3074</v>
      </c>
      <c r="E5646" s="2" t="s">
        <v>2175</v>
      </c>
      <c r="F5646" s="2">
        <v>80</v>
      </c>
      <c r="G5646" s="2">
        <v>20</v>
      </c>
      <c r="H5646" s="2" t="s">
        <v>19</v>
      </c>
      <c r="I5646" s="2">
        <f t="shared" si="176"/>
        <v>1</v>
      </c>
      <c r="J5646" s="2" t="str">
        <f t="shared" si="177"/>
        <v/>
      </c>
      <c r="K5646" s="2">
        <v>2007</v>
      </c>
      <c r="L5646" s="2" t="s">
        <v>36</v>
      </c>
    </row>
    <row r="5647" spans="1:12" x14ac:dyDescent="0.2">
      <c r="A5647" s="1" t="s">
        <v>91</v>
      </c>
      <c r="B5647" s="2" t="s">
        <v>2713</v>
      </c>
      <c r="C5647" s="2" t="s">
        <v>15</v>
      </c>
      <c r="D5647" s="2" t="s">
        <v>3355</v>
      </c>
      <c r="E5647" s="2" t="s">
        <v>3315</v>
      </c>
      <c r="F5647" s="2">
        <v>80</v>
      </c>
      <c r="G5647" s="2">
        <v>20</v>
      </c>
      <c r="H5647" s="2" t="s">
        <v>19</v>
      </c>
      <c r="I5647" s="2">
        <f t="shared" si="176"/>
        <v>1</v>
      </c>
      <c r="J5647" s="2" t="str">
        <f t="shared" si="177"/>
        <v/>
      </c>
      <c r="K5647" s="2">
        <v>2005</v>
      </c>
      <c r="L5647" s="2" t="s">
        <v>36</v>
      </c>
    </row>
    <row r="5648" spans="1:12" x14ac:dyDescent="0.2">
      <c r="A5648" s="1" t="s">
        <v>52</v>
      </c>
      <c r="B5648" s="2" t="s">
        <v>2025</v>
      </c>
      <c r="C5648" s="2" t="s">
        <v>15</v>
      </c>
      <c r="D5648" s="2" t="s">
        <v>3276</v>
      </c>
      <c r="E5648" s="2" t="s">
        <v>2175</v>
      </c>
      <c r="F5648" s="2">
        <v>80</v>
      </c>
      <c r="G5648" s="2">
        <v>20</v>
      </c>
      <c r="H5648" s="2" t="s">
        <v>19</v>
      </c>
      <c r="I5648" s="2">
        <f t="shared" si="176"/>
        <v>1</v>
      </c>
      <c r="J5648" s="2" t="str">
        <f t="shared" si="177"/>
        <v/>
      </c>
      <c r="K5648" s="2">
        <v>1988</v>
      </c>
      <c r="L5648" s="2" t="s">
        <v>21</v>
      </c>
    </row>
    <row r="5649" spans="1:12" x14ac:dyDescent="0.2">
      <c r="A5649" s="1" t="s">
        <v>111</v>
      </c>
      <c r="B5649" s="2" t="s">
        <v>4751</v>
      </c>
      <c r="C5649" s="2" t="s">
        <v>24</v>
      </c>
      <c r="D5649" s="4">
        <v>10000000</v>
      </c>
      <c r="E5649" s="2" t="s">
        <v>3438</v>
      </c>
      <c r="F5649" s="2">
        <v>80</v>
      </c>
      <c r="G5649" s="2">
        <v>20</v>
      </c>
      <c r="H5649" s="2" t="s">
        <v>19</v>
      </c>
      <c r="I5649" s="2">
        <f t="shared" si="176"/>
        <v>1</v>
      </c>
      <c r="J5649" s="2" t="str">
        <f t="shared" si="177"/>
        <v/>
      </c>
      <c r="K5649" s="2">
        <v>2000</v>
      </c>
      <c r="L5649" s="2" t="s">
        <v>49</v>
      </c>
    </row>
    <row r="5650" spans="1:12" x14ac:dyDescent="0.2">
      <c r="A5650" s="1" t="s">
        <v>287</v>
      </c>
      <c r="B5650" s="2" t="s">
        <v>287</v>
      </c>
      <c r="C5650" s="2" t="s">
        <v>15</v>
      </c>
      <c r="D5650" s="2" t="s">
        <v>2865</v>
      </c>
      <c r="E5650" s="2" t="s">
        <v>2175</v>
      </c>
      <c r="F5650" s="2">
        <v>80.06</v>
      </c>
      <c r="G5650" s="2">
        <v>19.940000000000001</v>
      </c>
      <c r="H5650" s="2" t="s">
        <v>19</v>
      </c>
      <c r="I5650" s="2">
        <f t="shared" si="176"/>
        <v>1</v>
      </c>
      <c r="J5650" s="2" t="str">
        <f t="shared" si="177"/>
        <v/>
      </c>
      <c r="K5650" s="2">
        <v>2016</v>
      </c>
      <c r="L5650" s="2" t="s">
        <v>21</v>
      </c>
    </row>
    <row r="5651" spans="1:12" x14ac:dyDescent="0.2">
      <c r="A5651" s="1" t="s">
        <v>374</v>
      </c>
      <c r="B5651" s="2" t="s">
        <v>987</v>
      </c>
      <c r="C5651" s="2" t="s">
        <v>15</v>
      </c>
      <c r="D5651" s="2" t="s">
        <v>2870</v>
      </c>
      <c r="E5651" s="2" t="s">
        <v>2175</v>
      </c>
      <c r="F5651" s="2">
        <v>80.09</v>
      </c>
      <c r="G5651" s="2">
        <v>19.91</v>
      </c>
      <c r="H5651" s="2" t="s">
        <v>19</v>
      </c>
      <c r="I5651" s="2">
        <f t="shared" si="176"/>
        <v>1</v>
      </c>
      <c r="J5651" s="2" t="str">
        <f t="shared" si="177"/>
        <v/>
      </c>
      <c r="K5651" s="2">
        <v>2016</v>
      </c>
      <c r="L5651" s="2" t="s">
        <v>21</v>
      </c>
    </row>
    <row r="5652" spans="1:12" x14ac:dyDescent="0.2">
      <c r="A5652" s="1" t="s">
        <v>242</v>
      </c>
      <c r="B5652" s="2" t="s">
        <v>714</v>
      </c>
      <c r="C5652" s="2" t="s">
        <v>24</v>
      </c>
      <c r="D5652" s="4">
        <v>198250000</v>
      </c>
      <c r="E5652" s="2" t="s">
        <v>3376</v>
      </c>
      <c r="F5652" s="2">
        <v>80.099999999999994</v>
      </c>
      <c r="G5652" s="2">
        <v>19.899999999999999</v>
      </c>
      <c r="H5652" s="2" t="s">
        <v>19</v>
      </c>
      <c r="I5652" s="2">
        <f t="shared" si="176"/>
        <v>1</v>
      </c>
      <c r="J5652" s="2" t="str">
        <f t="shared" si="177"/>
        <v/>
      </c>
      <c r="K5652" s="2">
        <v>2002</v>
      </c>
      <c r="L5652" s="2" t="s">
        <v>21</v>
      </c>
    </row>
    <row r="5653" spans="1:12" x14ac:dyDescent="0.2">
      <c r="A5653" s="1" t="s">
        <v>205</v>
      </c>
      <c r="B5653" s="2" t="s">
        <v>5117</v>
      </c>
      <c r="C5653" s="2" t="s">
        <v>15</v>
      </c>
      <c r="D5653" s="2" t="s">
        <v>5599</v>
      </c>
      <c r="E5653" s="2" t="s">
        <v>4991</v>
      </c>
      <c r="F5653" s="2">
        <v>80.099999999999994</v>
      </c>
      <c r="G5653" s="2">
        <v>19.899999999999999</v>
      </c>
      <c r="H5653" s="2" t="s">
        <v>19</v>
      </c>
      <c r="I5653" s="2">
        <f t="shared" si="176"/>
        <v>1</v>
      </c>
      <c r="J5653" s="2" t="str">
        <f t="shared" si="177"/>
        <v/>
      </c>
      <c r="K5653" s="2">
        <v>2001</v>
      </c>
      <c r="L5653" s="2" t="s">
        <v>36</v>
      </c>
    </row>
    <row r="5654" spans="1:12" x14ac:dyDescent="0.2">
      <c r="A5654" s="1" t="s">
        <v>69</v>
      </c>
      <c r="B5654" s="2" t="s">
        <v>69</v>
      </c>
      <c r="C5654" s="2" t="s">
        <v>15</v>
      </c>
      <c r="D5654" s="2" t="s">
        <v>933</v>
      </c>
      <c r="E5654" s="2" t="s">
        <v>395</v>
      </c>
      <c r="F5654" s="2">
        <v>80.099999999999994</v>
      </c>
      <c r="G5654" s="2">
        <v>19.899999999999999</v>
      </c>
      <c r="H5654" s="2" t="s">
        <v>19</v>
      </c>
      <c r="I5654" s="2">
        <f t="shared" si="176"/>
        <v>1</v>
      </c>
      <c r="J5654" s="2" t="str">
        <f t="shared" si="177"/>
        <v/>
      </c>
      <c r="K5654" s="2">
        <v>2008</v>
      </c>
      <c r="L5654" s="2" t="s">
        <v>49</v>
      </c>
    </row>
    <row r="5655" spans="1:12" x14ac:dyDescent="0.2">
      <c r="A5655" s="1" t="s">
        <v>52</v>
      </c>
      <c r="B5655" s="2" t="s">
        <v>435</v>
      </c>
      <c r="C5655" s="2" t="s">
        <v>15</v>
      </c>
      <c r="D5655" s="2" t="s">
        <v>2945</v>
      </c>
      <c r="E5655" s="2" t="s">
        <v>2175</v>
      </c>
      <c r="F5655" s="2">
        <v>80.099999999999994</v>
      </c>
      <c r="G5655" s="2">
        <v>19.899999999999999</v>
      </c>
      <c r="H5655" s="2" t="s">
        <v>19</v>
      </c>
      <c r="I5655" s="2">
        <f t="shared" si="176"/>
        <v>1</v>
      </c>
      <c r="J5655" s="2" t="str">
        <f t="shared" si="177"/>
        <v/>
      </c>
      <c r="K5655" s="2">
        <v>2007</v>
      </c>
      <c r="L5655" s="2" t="s">
        <v>36</v>
      </c>
    </row>
    <row r="5656" spans="1:12" x14ac:dyDescent="0.2">
      <c r="A5656" s="1" t="s">
        <v>32</v>
      </c>
      <c r="B5656" s="2" t="s">
        <v>3626</v>
      </c>
      <c r="C5656" s="2" t="s">
        <v>15</v>
      </c>
      <c r="D5656" s="2" t="s">
        <v>4457</v>
      </c>
      <c r="E5656" s="2" t="s">
        <v>3438</v>
      </c>
      <c r="F5656" s="2">
        <v>80.099999999999994</v>
      </c>
      <c r="G5656" s="2">
        <v>19.899999999999999</v>
      </c>
      <c r="H5656" s="2" t="s">
        <v>19</v>
      </c>
      <c r="I5656" s="2">
        <f t="shared" si="176"/>
        <v>1</v>
      </c>
      <c r="J5656" s="2" t="str">
        <f t="shared" si="177"/>
        <v/>
      </c>
      <c r="K5656" s="2">
        <v>2008</v>
      </c>
      <c r="L5656" s="2" t="s">
        <v>49</v>
      </c>
    </row>
    <row r="5657" spans="1:12" x14ac:dyDescent="0.2">
      <c r="A5657" s="1" t="s">
        <v>32</v>
      </c>
      <c r="B5657" s="2" t="s">
        <v>3626</v>
      </c>
      <c r="C5657" s="2" t="s">
        <v>1230</v>
      </c>
      <c r="D5657" s="2" t="s">
        <v>4541</v>
      </c>
      <c r="E5657" s="2" t="s">
        <v>3438</v>
      </c>
      <c r="F5657" s="2">
        <v>80.099999999999994</v>
      </c>
      <c r="G5657" s="2">
        <v>19.899999999999999</v>
      </c>
      <c r="H5657" s="2" t="s">
        <v>19</v>
      </c>
      <c r="I5657" s="2">
        <f t="shared" si="176"/>
        <v>1</v>
      </c>
      <c r="J5657" s="2" t="str">
        <f t="shared" si="177"/>
        <v/>
      </c>
      <c r="K5657" s="2">
        <v>2005</v>
      </c>
      <c r="L5657" s="2" t="s">
        <v>77</v>
      </c>
    </row>
    <row r="5658" spans="1:12" x14ac:dyDescent="0.2">
      <c r="A5658" s="1" t="s">
        <v>180</v>
      </c>
      <c r="B5658" s="2" t="s">
        <v>1676</v>
      </c>
      <c r="C5658" s="2" t="s">
        <v>42</v>
      </c>
      <c r="D5658" s="2" t="s">
        <v>1838</v>
      </c>
      <c r="E5658" s="2" t="s">
        <v>1811</v>
      </c>
      <c r="F5658" s="2">
        <v>80.099999999999994</v>
      </c>
      <c r="G5658" s="2">
        <v>19.899999999999999</v>
      </c>
      <c r="H5658" s="2" t="s">
        <v>19</v>
      </c>
      <c r="I5658" s="2">
        <f t="shared" si="176"/>
        <v>1</v>
      </c>
      <c r="J5658" s="2" t="str">
        <f t="shared" si="177"/>
        <v/>
      </c>
      <c r="K5658" s="2">
        <v>2012</v>
      </c>
      <c r="L5658" s="2" t="s">
        <v>49</v>
      </c>
    </row>
    <row r="5659" spans="1:12" x14ac:dyDescent="0.2">
      <c r="A5659" s="1" t="s">
        <v>66</v>
      </c>
      <c r="B5659" s="2" t="s">
        <v>2154</v>
      </c>
      <c r="C5659" s="2" t="s">
        <v>15</v>
      </c>
      <c r="D5659" s="2" t="s">
        <v>2155</v>
      </c>
      <c r="E5659" s="2" t="s">
        <v>2120</v>
      </c>
      <c r="F5659" s="2">
        <v>80.13</v>
      </c>
      <c r="G5659" s="2">
        <v>19.87</v>
      </c>
      <c r="H5659" s="2" t="s">
        <v>19</v>
      </c>
      <c r="I5659" s="2">
        <f t="shared" si="176"/>
        <v>1</v>
      </c>
      <c r="J5659" s="2" t="str">
        <f t="shared" si="177"/>
        <v/>
      </c>
      <c r="K5659" s="2">
        <v>2011</v>
      </c>
      <c r="L5659" s="2" t="s">
        <v>36</v>
      </c>
    </row>
    <row r="5660" spans="1:12" x14ac:dyDescent="0.2">
      <c r="A5660" s="1" t="s">
        <v>32</v>
      </c>
      <c r="B5660" s="2" t="s">
        <v>2922</v>
      </c>
      <c r="C5660" s="2" t="s">
        <v>15</v>
      </c>
      <c r="D5660" s="2" t="s">
        <v>2923</v>
      </c>
      <c r="E5660" s="2" t="s">
        <v>2175</v>
      </c>
      <c r="F5660" s="2">
        <v>80.13</v>
      </c>
      <c r="G5660" s="2">
        <v>19.87</v>
      </c>
      <c r="H5660" s="2" t="s">
        <v>19</v>
      </c>
      <c r="I5660" s="2">
        <f t="shared" si="176"/>
        <v>1</v>
      </c>
      <c r="J5660" s="2" t="str">
        <f t="shared" si="177"/>
        <v/>
      </c>
      <c r="K5660" s="2">
        <v>2016</v>
      </c>
      <c r="L5660" s="2" t="s">
        <v>49</v>
      </c>
    </row>
    <row r="5661" spans="1:12" x14ac:dyDescent="0.2">
      <c r="A5661" s="1" t="s">
        <v>32</v>
      </c>
      <c r="B5661" s="2" t="s">
        <v>5218</v>
      </c>
      <c r="C5661" s="2" t="s">
        <v>15</v>
      </c>
      <c r="D5661" s="2" t="s">
        <v>5219</v>
      </c>
      <c r="E5661" s="2" t="s">
        <v>4991</v>
      </c>
      <c r="F5661" s="2">
        <v>80.13</v>
      </c>
      <c r="G5661" s="2">
        <v>19.87</v>
      </c>
      <c r="H5661" s="2" t="s">
        <v>19</v>
      </c>
      <c r="I5661" s="2">
        <f t="shared" si="176"/>
        <v>1</v>
      </c>
      <c r="J5661" s="2" t="str">
        <f t="shared" si="177"/>
        <v/>
      </c>
      <c r="K5661" s="2">
        <v>2016</v>
      </c>
      <c r="L5661" s="2" t="s">
        <v>21</v>
      </c>
    </row>
    <row r="5662" spans="1:12" x14ac:dyDescent="0.2">
      <c r="A5662" s="1" t="s">
        <v>91</v>
      </c>
      <c r="B5662" s="2" t="s">
        <v>5051</v>
      </c>
      <c r="C5662" s="2" t="s">
        <v>15</v>
      </c>
      <c r="D5662" s="2" t="s">
        <v>5052</v>
      </c>
      <c r="E5662" s="2" t="s">
        <v>4991</v>
      </c>
      <c r="F5662" s="2">
        <v>80.14</v>
      </c>
      <c r="G5662" s="2">
        <v>19.86</v>
      </c>
      <c r="H5662" s="2" t="s">
        <v>19</v>
      </c>
      <c r="I5662" s="2">
        <f t="shared" si="176"/>
        <v>1</v>
      </c>
      <c r="J5662" s="2" t="str">
        <f t="shared" si="177"/>
        <v/>
      </c>
      <c r="K5662" s="2">
        <v>2020</v>
      </c>
      <c r="L5662" s="2" t="s">
        <v>21</v>
      </c>
    </row>
    <row r="5663" spans="1:12" x14ac:dyDescent="0.2">
      <c r="A5663" s="1" t="s">
        <v>13</v>
      </c>
      <c r="B5663" s="2" t="s">
        <v>1403</v>
      </c>
      <c r="C5663" s="2" t="s">
        <v>15</v>
      </c>
      <c r="D5663" s="2" t="s">
        <v>3141</v>
      </c>
      <c r="E5663" s="2" t="s">
        <v>2175</v>
      </c>
      <c r="F5663" s="2">
        <v>80.17</v>
      </c>
      <c r="G5663" s="2">
        <v>19.829999999999998</v>
      </c>
      <c r="H5663" s="2" t="s">
        <v>19</v>
      </c>
      <c r="I5663" s="2">
        <f t="shared" si="176"/>
        <v>1</v>
      </c>
      <c r="J5663" s="2" t="str">
        <f t="shared" si="177"/>
        <v/>
      </c>
      <c r="K5663" s="2">
        <v>2001</v>
      </c>
      <c r="L5663" s="2" t="s">
        <v>36</v>
      </c>
    </row>
    <row r="5664" spans="1:12" x14ac:dyDescent="0.2">
      <c r="A5664" s="1" t="s">
        <v>13</v>
      </c>
      <c r="B5664" s="2" t="s">
        <v>3269</v>
      </c>
      <c r="C5664" s="2" t="s">
        <v>24</v>
      </c>
      <c r="D5664" s="4">
        <v>53000000</v>
      </c>
      <c r="E5664" s="2" t="s">
        <v>3438</v>
      </c>
      <c r="F5664" s="2">
        <v>80.2</v>
      </c>
      <c r="G5664" s="2">
        <v>19.8</v>
      </c>
      <c r="H5664" s="2" t="s">
        <v>19</v>
      </c>
      <c r="I5664" s="2">
        <f t="shared" si="176"/>
        <v>1</v>
      </c>
      <c r="J5664" s="2" t="str">
        <f t="shared" si="177"/>
        <v/>
      </c>
      <c r="K5664" s="2">
        <v>1998</v>
      </c>
      <c r="L5664" s="2" t="s">
        <v>21</v>
      </c>
    </row>
    <row r="5665" spans="1:12" x14ac:dyDescent="0.2">
      <c r="A5665" s="1" t="s">
        <v>296</v>
      </c>
      <c r="B5665" s="2" t="s">
        <v>467</v>
      </c>
      <c r="C5665" s="2" t="s">
        <v>15</v>
      </c>
      <c r="D5665" s="2" t="s">
        <v>468</v>
      </c>
      <c r="E5665" s="2" t="s">
        <v>395</v>
      </c>
      <c r="F5665" s="2">
        <v>80.2</v>
      </c>
      <c r="G5665" s="2">
        <v>19.8</v>
      </c>
      <c r="H5665" s="2" t="s">
        <v>19</v>
      </c>
      <c r="I5665" s="2">
        <f t="shared" si="176"/>
        <v>1</v>
      </c>
      <c r="J5665" s="2" t="str">
        <f t="shared" si="177"/>
        <v/>
      </c>
      <c r="K5665" s="2">
        <v>2014</v>
      </c>
      <c r="L5665" s="2" t="s">
        <v>21</v>
      </c>
    </row>
    <row r="5666" spans="1:12" x14ac:dyDescent="0.2">
      <c r="A5666" s="1" t="s">
        <v>66</v>
      </c>
      <c r="B5666" s="2" t="s">
        <v>4120</v>
      </c>
      <c r="C5666" s="2" t="s">
        <v>15</v>
      </c>
      <c r="D5666" s="2" t="s">
        <v>4481</v>
      </c>
      <c r="E5666" s="2" t="s">
        <v>3438</v>
      </c>
      <c r="F5666" s="2">
        <v>80.25</v>
      </c>
      <c r="G5666" s="2">
        <v>19.75</v>
      </c>
      <c r="H5666" s="2" t="s">
        <v>19</v>
      </c>
      <c r="I5666" s="2">
        <f t="shared" si="176"/>
        <v>1</v>
      </c>
      <c r="J5666" s="2" t="str">
        <f t="shared" si="177"/>
        <v/>
      </c>
      <c r="K5666" s="2">
        <v>2007</v>
      </c>
      <c r="L5666" s="2" t="s">
        <v>36</v>
      </c>
    </row>
    <row r="5667" spans="1:12" x14ac:dyDescent="0.2">
      <c r="A5667" s="1" t="s">
        <v>122</v>
      </c>
      <c r="B5667" s="2" t="s">
        <v>1827</v>
      </c>
      <c r="C5667" s="2" t="s">
        <v>15</v>
      </c>
      <c r="D5667" s="2" t="s">
        <v>1828</v>
      </c>
      <c r="E5667" s="2" t="s">
        <v>1811</v>
      </c>
      <c r="F5667" s="2">
        <v>80.33</v>
      </c>
      <c r="G5667" s="2">
        <v>19.670000000000002</v>
      </c>
      <c r="H5667" s="2" t="s">
        <v>19</v>
      </c>
      <c r="I5667" s="2">
        <f t="shared" si="176"/>
        <v>1</v>
      </c>
      <c r="J5667" s="2" t="str">
        <f t="shared" si="177"/>
        <v/>
      </c>
      <c r="K5667" s="2">
        <v>2014</v>
      </c>
      <c r="L5667" s="2" t="s">
        <v>49</v>
      </c>
    </row>
    <row r="5668" spans="1:12" x14ac:dyDescent="0.2">
      <c r="A5668" s="1" t="s">
        <v>52</v>
      </c>
      <c r="B5668" s="2" t="s">
        <v>3468</v>
      </c>
      <c r="C5668" s="2" t="s">
        <v>15</v>
      </c>
      <c r="D5668" s="2" t="s">
        <v>3881</v>
      </c>
      <c r="E5668" s="2" t="s">
        <v>3438</v>
      </c>
      <c r="F5668" s="2">
        <v>80.349999999999994</v>
      </c>
      <c r="G5668" s="2">
        <v>19.649999999999999</v>
      </c>
      <c r="H5668" s="2" t="s">
        <v>19</v>
      </c>
      <c r="I5668" s="2">
        <f t="shared" si="176"/>
        <v>1</v>
      </c>
      <c r="J5668" s="2" t="str">
        <f t="shared" si="177"/>
        <v/>
      </c>
      <c r="K5668" s="2">
        <v>2016</v>
      </c>
      <c r="L5668" s="2" t="s">
        <v>21</v>
      </c>
    </row>
    <row r="5669" spans="1:12" x14ac:dyDescent="0.2">
      <c r="A5669" s="1" t="s">
        <v>296</v>
      </c>
      <c r="B5669" s="2" t="s">
        <v>4729</v>
      </c>
      <c r="C5669" s="2" t="s">
        <v>24</v>
      </c>
      <c r="D5669" s="4">
        <v>39000000</v>
      </c>
      <c r="E5669" s="2" t="s">
        <v>3438</v>
      </c>
      <c r="F5669" s="2">
        <v>80.36</v>
      </c>
      <c r="G5669" s="2">
        <v>19.64</v>
      </c>
      <c r="H5669" s="2" t="s">
        <v>19</v>
      </c>
      <c r="I5669" s="2">
        <f t="shared" si="176"/>
        <v>1</v>
      </c>
      <c r="J5669" s="2" t="str">
        <f t="shared" si="177"/>
        <v/>
      </c>
      <c r="K5669" s="2">
        <v>2001</v>
      </c>
      <c r="L5669" s="2" t="s">
        <v>36</v>
      </c>
    </row>
    <row r="5670" spans="1:12" x14ac:dyDescent="0.2">
      <c r="A5670" s="1" t="s">
        <v>13</v>
      </c>
      <c r="B5670" s="2" t="s">
        <v>930</v>
      </c>
      <c r="C5670" s="2" t="s">
        <v>15</v>
      </c>
      <c r="D5670" s="2" t="s">
        <v>3095</v>
      </c>
      <c r="E5670" s="2" t="s">
        <v>2175</v>
      </c>
      <c r="F5670" s="2">
        <v>80.400000000000006</v>
      </c>
      <c r="G5670" s="2">
        <v>19.600000000000001</v>
      </c>
      <c r="H5670" s="2" t="s">
        <v>19</v>
      </c>
      <c r="I5670" s="2">
        <f t="shared" si="176"/>
        <v>1</v>
      </c>
      <c r="J5670" s="2" t="str">
        <f t="shared" si="177"/>
        <v/>
      </c>
      <c r="K5670" s="2">
        <v>2007</v>
      </c>
      <c r="L5670" s="2" t="s">
        <v>36</v>
      </c>
    </row>
    <row r="5671" spans="1:12" x14ac:dyDescent="0.2">
      <c r="A5671" s="1" t="s">
        <v>220</v>
      </c>
      <c r="B5671" s="2" t="s">
        <v>5426</v>
      </c>
      <c r="C5671" s="2" t="s">
        <v>15</v>
      </c>
      <c r="D5671" s="2" t="s">
        <v>5427</v>
      </c>
      <c r="E5671" s="2" t="s">
        <v>4991</v>
      </c>
      <c r="F5671" s="2">
        <v>80.400000000000006</v>
      </c>
      <c r="G5671" s="2">
        <v>19.600000000000001</v>
      </c>
      <c r="H5671" s="2" t="s">
        <v>19</v>
      </c>
      <c r="I5671" s="2">
        <f t="shared" si="176"/>
        <v>1</v>
      </c>
      <c r="J5671" s="2" t="str">
        <f t="shared" si="177"/>
        <v/>
      </c>
      <c r="K5671" s="2">
        <v>2007</v>
      </c>
      <c r="L5671" s="2" t="s">
        <v>36</v>
      </c>
    </row>
    <row r="5672" spans="1:12" x14ac:dyDescent="0.2">
      <c r="A5672" s="1" t="s">
        <v>13</v>
      </c>
      <c r="B5672" s="2" t="s">
        <v>13</v>
      </c>
      <c r="C5672" s="2" t="s">
        <v>15</v>
      </c>
      <c r="D5672" s="2" t="s">
        <v>2742</v>
      </c>
      <c r="E5672" s="2" t="s">
        <v>2175</v>
      </c>
      <c r="F5672" s="2">
        <v>80.45</v>
      </c>
      <c r="G5672" s="2">
        <v>19.55</v>
      </c>
      <c r="H5672" s="2" t="s">
        <v>19</v>
      </c>
      <c r="I5672" s="2">
        <f t="shared" si="176"/>
        <v>1</v>
      </c>
      <c r="J5672" s="2" t="str">
        <f t="shared" si="177"/>
        <v/>
      </c>
      <c r="K5672" s="2">
        <v>2017</v>
      </c>
      <c r="L5672" s="2" t="s">
        <v>36</v>
      </c>
    </row>
    <row r="5673" spans="1:12" x14ac:dyDescent="0.2">
      <c r="A5673" s="1" t="s">
        <v>242</v>
      </c>
      <c r="B5673" s="2" t="s">
        <v>494</v>
      </c>
      <c r="C5673" s="2" t="s">
        <v>15</v>
      </c>
      <c r="D5673" s="2" t="s">
        <v>3000</v>
      </c>
      <c r="E5673" s="2" t="s">
        <v>2175</v>
      </c>
      <c r="F5673" s="2">
        <v>80.48</v>
      </c>
      <c r="G5673" s="2">
        <v>19.52</v>
      </c>
      <c r="H5673" s="2" t="s">
        <v>19</v>
      </c>
      <c r="I5673" s="2">
        <f t="shared" si="176"/>
        <v>1</v>
      </c>
      <c r="J5673" s="2" t="str">
        <f t="shared" si="177"/>
        <v/>
      </c>
      <c r="K5673" s="2">
        <v>2011</v>
      </c>
      <c r="L5673" s="2" t="s">
        <v>36</v>
      </c>
    </row>
    <row r="5674" spans="1:12" x14ac:dyDescent="0.2">
      <c r="A5674" s="1" t="s">
        <v>621</v>
      </c>
      <c r="B5674" s="2" t="s">
        <v>1485</v>
      </c>
      <c r="C5674" s="2" t="s">
        <v>15</v>
      </c>
      <c r="D5674" s="2" t="s">
        <v>1486</v>
      </c>
      <c r="E5674" s="2" t="s">
        <v>1474</v>
      </c>
      <c r="F5674" s="2">
        <v>80.489999999999995</v>
      </c>
      <c r="G5674" s="2">
        <v>19.510000000000002</v>
      </c>
      <c r="H5674" s="2" t="s">
        <v>19</v>
      </c>
      <c r="I5674" s="2">
        <f t="shared" si="176"/>
        <v>1</v>
      </c>
      <c r="J5674" s="2" t="str">
        <f t="shared" si="177"/>
        <v/>
      </c>
      <c r="K5674" s="2">
        <v>2015</v>
      </c>
      <c r="L5674" s="2" t="s">
        <v>36</v>
      </c>
    </row>
    <row r="5675" spans="1:12" x14ac:dyDescent="0.2">
      <c r="A5675" s="1" t="s">
        <v>242</v>
      </c>
      <c r="B5675" s="2" t="s">
        <v>3366</v>
      </c>
      <c r="C5675" s="2" t="s">
        <v>24</v>
      </c>
      <c r="D5675" s="4">
        <v>13000000</v>
      </c>
      <c r="E5675" s="2" t="s">
        <v>3438</v>
      </c>
      <c r="F5675" s="2">
        <v>80.5</v>
      </c>
      <c r="G5675" s="2">
        <v>19.5</v>
      </c>
      <c r="H5675" s="2" t="s">
        <v>19</v>
      </c>
      <c r="I5675" s="2">
        <f t="shared" si="176"/>
        <v>1</v>
      </c>
      <c r="J5675" s="2" t="str">
        <f t="shared" si="177"/>
        <v/>
      </c>
      <c r="K5675" s="2">
        <v>2004</v>
      </c>
      <c r="L5675" s="2" t="s">
        <v>21</v>
      </c>
    </row>
    <row r="5676" spans="1:12" x14ac:dyDescent="0.2">
      <c r="A5676" s="1" t="s">
        <v>621</v>
      </c>
      <c r="B5676" s="2" t="s">
        <v>5119</v>
      </c>
      <c r="C5676" s="2" t="s">
        <v>15</v>
      </c>
      <c r="D5676" s="2" t="s">
        <v>5594</v>
      </c>
      <c r="E5676" s="2" t="s">
        <v>4991</v>
      </c>
      <c r="F5676" s="2">
        <v>75.900000000000006</v>
      </c>
      <c r="G5676" s="2">
        <v>19.5</v>
      </c>
      <c r="H5676" s="2" t="s">
        <v>19</v>
      </c>
      <c r="I5676" s="2">
        <f t="shared" si="176"/>
        <v>1</v>
      </c>
      <c r="J5676" s="2" t="str">
        <f t="shared" si="177"/>
        <v/>
      </c>
      <c r="K5676" s="2">
        <v>2001</v>
      </c>
      <c r="L5676" s="2" t="s">
        <v>36</v>
      </c>
    </row>
    <row r="5677" spans="1:12" x14ac:dyDescent="0.2">
      <c r="A5677" s="1" t="s">
        <v>52</v>
      </c>
      <c r="B5677" s="2" t="s">
        <v>3637</v>
      </c>
      <c r="C5677" s="2" t="s">
        <v>15</v>
      </c>
      <c r="D5677" s="2" t="s">
        <v>4433</v>
      </c>
      <c r="E5677" s="2" t="s">
        <v>3438</v>
      </c>
      <c r="F5677" s="2">
        <v>80.5</v>
      </c>
      <c r="G5677" s="2">
        <v>19.5</v>
      </c>
      <c r="H5677" s="2" t="s">
        <v>19</v>
      </c>
      <c r="I5677" s="2">
        <f t="shared" si="176"/>
        <v>1</v>
      </c>
      <c r="J5677" s="2" t="str">
        <f t="shared" si="177"/>
        <v/>
      </c>
      <c r="K5677" s="2">
        <v>2008</v>
      </c>
      <c r="L5677" s="2" t="s">
        <v>49</v>
      </c>
    </row>
    <row r="5678" spans="1:12" x14ac:dyDescent="0.2">
      <c r="A5678" s="1" t="s">
        <v>242</v>
      </c>
      <c r="B5678" s="2" t="s">
        <v>1425</v>
      </c>
      <c r="C5678" s="2" t="s">
        <v>15</v>
      </c>
      <c r="D5678" s="2" t="s">
        <v>3532</v>
      </c>
      <c r="E5678" s="2" t="s">
        <v>3438</v>
      </c>
      <c r="F5678" s="2">
        <v>80.510000000000005</v>
      </c>
      <c r="G5678" s="2">
        <v>19.489999999999998</v>
      </c>
      <c r="H5678" s="2" t="s">
        <v>19</v>
      </c>
      <c r="I5678" s="2">
        <f t="shared" si="176"/>
        <v>1</v>
      </c>
      <c r="J5678" s="2" t="str">
        <f t="shared" si="177"/>
        <v/>
      </c>
      <c r="K5678" s="2">
        <v>2020</v>
      </c>
      <c r="L5678" s="2" t="s">
        <v>49</v>
      </c>
    </row>
    <row r="5679" spans="1:12" x14ac:dyDescent="0.2">
      <c r="A5679" s="1" t="s">
        <v>242</v>
      </c>
      <c r="B5679" s="2" t="s">
        <v>1425</v>
      </c>
      <c r="C5679" s="2" t="s">
        <v>24</v>
      </c>
      <c r="D5679" s="2">
        <v>380000000</v>
      </c>
      <c r="E5679" s="2" t="s">
        <v>3438</v>
      </c>
      <c r="F5679" s="2">
        <v>80.52</v>
      </c>
      <c r="G5679" s="2">
        <v>19.48</v>
      </c>
      <c r="H5679" s="2" t="s">
        <v>19</v>
      </c>
      <c r="I5679" s="2">
        <f t="shared" si="176"/>
        <v>1</v>
      </c>
      <c r="J5679" s="2" t="str">
        <f t="shared" si="177"/>
        <v/>
      </c>
      <c r="K5679" s="2">
        <v>2020</v>
      </c>
      <c r="L5679" s="2" t="s">
        <v>49</v>
      </c>
    </row>
    <row r="5680" spans="1:12" x14ac:dyDescent="0.2">
      <c r="A5680" s="1" t="s">
        <v>269</v>
      </c>
      <c r="B5680" s="2" t="s">
        <v>3999</v>
      </c>
      <c r="C5680" s="2" t="s">
        <v>24</v>
      </c>
      <c r="D5680" s="4">
        <v>5800000</v>
      </c>
      <c r="E5680" s="2" t="s">
        <v>3438</v>
      </c>
      <c r="F5680" s="2">
        <v>80.540000000000006</v>
      </c>
      <c r="G5680" s="2">
        <v>19.46</v>
      </c>
      <c r="H5680" s="2" t="s">
        <v>19</v>
      </c>
      <c r="I5680" s="2">
        <f t="shared" si="176"/>
        <v>1</v>
      </c>
      <c r="J5680" s="2" t="str">
        <f t="shared" si="177"/>
        <v/>
      </c>
      <c r="K5680" s="2">
        <v>2016</v>
      </c>
      <c r="L5680" s="2" t="s">
        <v>21</v>
      </c>
    </row>
    <row r="5681" spans="1:12" x14ac:dyDescent="0.2">
      <c r="A5681" s="1" t="s">
        <v>69</v>
      </c>
      <c r="B5681" s="2" t="s">
        <v>1434</v>
      </c>
      <c r="C5681" s="2" t="s">
        <v>15</v>
      </c>
      <c r="D5681" s="2" t="s">
        <v>4832</v>
      </c>
      <c r="E5681" s="2" t="s">
        <v>4810</v>
      </c>
      <c r="F5681" s="2">
        <v>80.56</v>
      </c>
      <c r="G5681" s="2">
        <v>19.440000000000001</v>
      </c>
      <c r="H5681" s="2" t="s">
        <v>19</v>
      </c>
      <c r="I5681" s="2">
        <f t="shared" si="176"/>
        <v>1</v>
      </c>
      <c r="J5681" s="2" t="str">
        <f t="shared" si="177"/>
        <v/>
      </c>
      <c r="K5681" s="2">
        <v>2014</v>
      </c>
      <c r="L5681" s="2" t="s">
        <v>49</v>
      </c>
    </row>
    <row r="5682" spans="1:12" x14ac:dyDescent="0.2">
      <c r="A5682" s="1" t="s">
        <v>137</v>
      </c>
      <c r="B5682" s="2" t="s">
        <v>5276</v>
      </c>
      <c r="C5682" s="2" t="s">
        <v>15</v>
      </c>
      <c r="D5682" s="2" t="s">
        <v>5277</v>
      </c>
      <c r="E5682" s="2" t="s">
        <v>4991</v>
      </c>
      <c r="F5682" s="2">
        <v>80.7</v>
      </c>
      <c r="G5682" s="2">
        <v>19.399999999999999</v>
      </c>
      <c r="H5682" s="2" t="s">
        <v>19</v>
      </c>
      <c r="I5682" s="2">
        <f t="shared" si="176"/>
        <v>1</v>
      </c>
      <c r="J5682" s="2" t="str">
        <f t="shared" si="177"/>
        <v/>
      </c>
      <c r="K5682" s="2">
        <v>2014</v>
      </c>
      <c r="L5682" s="2" t="s">
        <v>21</v>
      </c>
    </row>
    <row r="5683" spans="1:12" x14ac:dyDescent="0.2">
      <c r="A5683" s="1" t="s">
        <v>91</v>
      </c>
      <c r="B5683" s="2" t="s">
        <v>981</v>
      </c>
      <c r="C5683" s="2" t="s">
        <v>15</v>
      </c>
      <c r="D5683" s="2" t="s">
        <v>2599</v>
      </c>
      <c r="E5683" s="2" t="s">
        <v>2175</v>
      </c>
      <c r="F5683" s="2">
        <v>80.599999999999994</v>
      </c>
      <c r="G5683" s="2">
        <v>19.399999999999999</v>
      </c>
      <c r="H5683" s="2" t="s">
        <v>19</v>
      </c>
      <c r="I5683" s="2">
        <f t="shared" si="176"/>
        <v>1</v>
      </c>
      <c r="J5683" s="2" t="str">
        <f t="shared" si="177"/>
        <v/>
      </c>
      <c r="K5683" s="2">
        <v>2018</v>
      </c>
      <c r="L5683" s="2" t="s">
        <v>21</v>
      </c>
    </row>
    <row r="5684" spans="1:12" x14ac:dyDescent="0.2">
      <c r="A5684" s="1" t="s">
        <v>91</v>
      </c>
      <c r="B5684" s="2" t="s">
        <v>2126</v>
      </c>
      <c r="C5684" s="2" t="s">
        <v>15</v>
      </c>
      <c r="D5684" s="2" t="s">
        <v>4648</v>
      </c>
      <c r="E5684" s="2" t="s">
        <v>3438</v>
      </c>
      <c r="F5684" s="2">
        <v>80.599999999999994</v>
      </c>
      <c r="G5684" s="2">
        <v>19.399999999999999</v>
      </c>
      <c r="H5684" s="2" t="s">
        <v>19</v>
      </c>
      <c r="I5684" s="2">
        <f t="shared" si="176"/>
        <v>1</v>
      </c>
      <c r="J5684" s="2" t="str">
        <f t="shared" si="177"/>
        <v/>
      </c>
      <c r="K5684" s="2">
        <v>2003</v>
      </c>
      <c r="L5684" s="2" t="s">
        <v>36</v>
      </c>
    </row>
    <row r="5685" spans="1:12" x14ac:dyDescent="0.2">
      <c r="A5685" s="1" t="s">
        <v>13</v>
      </c>
      <c r="B5685" s="2" t="s">
        <v>4010</v>
      </c>
      <c r="C5685" s="2" t="s">
        <v>24</v>
      </c>
      <c r="D5685" s="4">
        <v>110000000</v>
      </c>
      <c r="E5685" s="2" t="s">
        <v>3438</v>
      </c>
      <c r="F5685" s="2">
        <v>80.62</v>
      </c>
      <c r="G5685" s="2">
        <v>19.38</v>
      </c>
      <c r="H5685" s="2" t="s">
        <v>19</v>
      </c>
      <c r="I5685" s="2">
        <f t="shared" si="176"/>
        <v>1</v>
      </c>
      <c r="J5685" s="2" t="str">
        <f t="shared" si="177"/>
        <v/>
      </c>
      <c r="K5685" s="2">
        <v>2016</v>
      </c>
      <c r="L5685" s="2" t="s">
        <v>21</v>
      </c>
    </row>
    <row r="5686" spans="1:12" x14ac:dyDescent="0.2">
      <c r="A5686" s="1" t="s">
        <v>91</v>
      </c>
      <c r="B5686" s="2" t="s">
        <v>2471</v>
      </c>
      <c r="C5686" s="2" t="s">
        <v>24</v>
      </c>
      <c r="D5686" s="2">
        <v>90000000</v>
      </c>
      <c r="E5686" s="2" t="s">
        <v>2175</v>
      </c>
      <c r="F5686" s="2">
        <v>80.650000000000006</v>
      </c>
      <c r="G5686" s="2">
        <v>19.350000000000001</v>
      </c>
      <c r="H5686" s="2" t="s">
        <v>19</v>
      </c>
      <c r="I5686" s="2">
        <f t="shared" si="176"/>
        <v>1</v>
      </c>
      <c r="J5686" s="2" t="str">
        <f t="shared" si="177"/>
        <v/>
      </c>
      <c r="K5686" s="2">
        <v>2018</v>
      </c>
      <c r="L5686" s="2" t="s">
        <v>49</v>
      </c>
    </row>
    <row r="5687" spans="1:12" x14ac:dyDescent="0.2">
      <c r="A5687" s="1" t="s">
        <v>177</v>
      </c>
      <c r="B5687" s="2" t="s">
        <v>653</v>
      </c>
      <c r="C5687" s="2" t="s">
        <v>15</v>
      </c>
      <c r="D5687" s="2" t="s">
        <v>1979</v>
      </c>
      <c r="E5687" s="2" t="s">
        <v>1978</v>
      </c>
      <c r="F5687" s="2">
        <v>80.66</v>
      </c>
      <c r="G5687" s="2">
        <v>19.34</v>
      </c>
      <c r="H5687" s="2" t="s">
        <v>19</v>
      </c>
      <c r="I5687" s="2">
        <f t="shared" si="176"/>
        <v>1</v>
      </c>
      <c r="J5687" s="2" t="str">
        <f t="shared" si="177"/>
        <v/>
      </c>
      <c r="K5687" s="2">
        <v>2020</v>
      </c>
      <c r="L5687" s="2" t="s">
        <v>21</v>
      </c>
    </row>
    <row r="5688" spans="1:12" x14ac:dyDescent="0.2">
      <c r="A5688" s="1" t="s">
        <v>91</v>
      </c>
      <c r="B5688" s="2" t="s">
        <v>92</v>
      </c>
      <c r="C5688" s="2" t="s">
        <v>24</v>
      </c>
      <c r="D5688" s="4">
        <v>19000000</v>
      </c>
      <c r="E5688" s="2" t="s">
        <v>17</v>
      </c>
      <c r="F5688" s="2">
        <v>80.66</v>
      </c>
      <c r="G5688" s="2">
        <v>19.34</v>
      </c>
      <c r="H5688" s="2" t="s">
        <v>19</v>
      </c>
      <c r="I5688" s="2">
        <f t="shared" si="176"/>
        <v>1</v>
      </c>
      <c r="J5688" s="2" t="str">
        <f t="shared" si="177"/>
        <v/>
      </c>
      <c r="K5688" s="2">
        <v>2001</v>
      </c>
      <c r="L5688" s="2" t="s">
        <v>36</v>
      </c>
    </row>
    <row r="5689" spans="1:12" x14ac:dyDescent="0.2">
      <c r="A5689" s="1" t="s">
        <v>66</v>
      </c>
      <c r="B5689" s="2" t="s">
        <v>1734</v>
      </c>
      <c r="C5689" s="2" t="s">
        <v>15</v>
      </c>
      <c r="D5689" s="2" t="s">
        <v>5100</v>
      </c>
      <c r="E5689" s="2" t="s">
        <v>4991</v>
      </c>
      <c r="F5689" s="2">
        <v>80.69</v>
      </c>
      <c r="G5689" s="2">
        <v>19.309999999999999</v>
      </c>
      <c r="H5689" s="2" t="s">
        <v>19</v>
      </c>
      <c r="I5689" s="2">
        <f t="shared" si="176"/>
        <v>1</v>
      </c>
      <c r="J5689" s="2" t="str">
        <f t="shared" si="177"/>
        <v/>
      </c>
      <c r="K5689" s="2">
        <v>2019</v>
      </c>
      <c r="L5689" s="2" t="s">
        <v>36</v>
      </c>
    </row>
    <row r="5690" spans="1:12" x14ac:dyDescent="0.2">
      <c r="A5690" s="1" t="s">
        <v>60</v>
      </c>
      <c r="B5690" s="2" t="s">
        <v>4259</v>
      </c>
      <c r="C5690" s="2" t="s">
        <v>24</v>
      </c>
      <c r="D5690" s="4">
        <v>20000000</v>
      </c>
      <c r="E5690" s="2" t="s">
        <v>3438</v>
      </c>
      <c r="F5690" s="2">
        <v>80.7</v>
      </c>
      <c r="G5690" s="2">
        <v>19.3</v>
      </c>
      <c r="H5690" s="2" t="s">
        <v>19</v>
      </c>
      <c r="I5690" s="2">
        <f t="shared" si="176"/>
        <v>1</v>
      </c>
      <c r="J5690" s="2" t="str">
        <f t="shared" si="177"/>
        <v/>
      </c>
      <c r="K5690" s="2">
        <v>2001</v>
      </c>
      <c r="L5690" s="2" t="s">
        <v>36</v>
      </c>
    </row>
    <row r="5691" spans="1:12" x14ac:dyDescent="0.2">
      <c r="A5691" s="1" t="s">
        <v>363</v>
      </c>
      <c r="B5691" s="2" t="s">
        <v>4065</v>
      </c>
      <c r="C5691" s="2" t="s">
        <v>24</v>
      </c>
      <c r="D5691" s="4">
        <v>450000000</v>
      </c>
      <c r="E5691" s="2" t="s">
        <v>3438</v>
      </c>
      <c r="F5691" s="2">
        <v>80.7</v>
      </c>
      <c r="G5691" s="2">
        <v>19.3</v>
      </c>
      <c r="H5691" s="2" t="s">
        <v>19</v>
      </c>
      <c r="I5691" s="2">
        <f t="shared" si="176"/>
        <v>1</v>
      </c>
      <c r="J5691" s="2" t="str">
        <f t="shared" si="177"/>
        <v/>
      </c>
      <c r="K5691" s="2">
        <v>2001</v>
      </c>
      <c r="L5691" s="2" t="s">
        <v>36</v>
      </c>
    </row>
    <row r="5692" spans="1:12" x14ac:dyDescent="0.2">
      <c r="A5692" s="1" t="s">
        <v>242</v>
      </c>
      <c r="B5692" s="2" t="s">
        <v>1461</v>
      </c>
      <c r="C5692" s="2" t="s">
        <v>15</v>
      </c>
      <c r="D5692" s="2" t="s">
        <v>4775</v>
      </c>
      <c r="E5692" s="2" t="s">
        <v>3438</v>
      </c>
      <c r="F5692" s="2">
        <v>80.8</v>
      </c>
      <c r="G5692" s="2">
        <v>19.2</v>
      </c>
      <c r="H5692" s="2" t="s">
        <v>19</v>
      </c>
      <c r="I5692" s="2">
        <f t="shared" si="176"/>
        <v>1</v>
      </c>
      <c r="J5692" s="2" t="str">
        <f t="shared" si="177"/>
        <v/>
      </c>
      <c r="K5692" s="2">
        <v>1996</v>
      </c>
      <c r="L5692" s="2" t="s">
        <v>21</v>
      </c>
    </row>
    <row r="5693" spans="1:12" x14ac:dyDescent="0.2">
      <c r="A5693" s="1" t="s">
        <v>280</v>
      </c>
      <c r="B5693" s="2" t="s">
        <v>4087</v>
      </c>
      <c r="C5693" s="2" t="s">
        <v>24</v>
      </c>
      <c r="D5693" s="4">
        <v>15000000</v>
      </c>
      <c r="E5693" s="2" t="s">
        <v>3438</v>
      </c>
      <c r="F5693" s="2">
        <v>80.8</v>
      </c>
      <c r="G5693" s="2">
        <v>19.2</v>
      </c>
      <c r="H5693" s="2" t="s">
        <v>19</v>
      </c>
      <c r="I5693" s="2">
        <f t="shared" si="176"/>
        <v>1</v>
      </c>
      <c r="J5693" s="2" t="str">
        <f t="shared" si="177"/>
        <v/>
      </c>
      <c r="K5693" s="2">
        <v>2014</v>
      </c>
      <c r="L5693" s="2" t="s">
        <v>21</v>
      </c>
    </row>
    <row r="5694" spans="1:12" x14ac:dyDescent="0.2">
      <c r="A5694" s="1" t="s">
        <v>60</v>
      </c>
      <c r="B5694" s="2" t="s">
        <v>4747</v>
      </c>
      <c r="C5694" s="2" t="s">
        <v>24</v>
      </c>
      <c r="D5694" s="4">
        <v>45000000</v>
      </c>
      <c r="E5694" s="2" t="s">
        <v>3438</v>
      </c>
      <c r="F5694" s="2">
        <v>80.8</v>
      </c>
      <c r="G5694" s="2">
        <v>19.2</v>
      </c>
      <c r="H5694" s="2" t="s">
        <v>19</v>
      </c>
      <c r="I5694" s="2">
        <f t="shared" si="176"/>
        <v>1</v>
      </c>
      <c r="J5694" s="2" t="str">
        <f t="shared" si="177"/>
        <v/>
      </c>
      <c r="K5694" s="2">
        <v>2000</v>
      </c>
      <c r="L5694" s="2" t="s">
        <v>21</v>
      </c>
    </row>
    <row r="5695" spans="1:12" x14ac:dyDescent="0.2">
      <c r="A5695" s="1" t="s">
        <v>13</v>
      </c>
      <c r="B5695" s="2" t="s">
        <v>1809</v>
      </c>
      <c r="C5695" s="2" t="s">
        <v>15</v>
      </c>
      <c r="D5695" s="2" t="s">
        <v>1923</v>
      </c>
      <c r="E5695" s="2" t="s">
        <v>1811</v>
      </c>
      <c r="F5695" s="2">
        <v>80.8</v>
      </c>
      <c r="G5695" s="2">
        <v>19.2</v>
      </c>
      <c r="H5695" s="2" t="s">
        <v>19</v>
      </c>
      <c r="I5695" s="2">
        <f t="shared" si="176"/>
        <v>1</v>
      </c>
      <c r="J5695" s="2" t="str">
        <f t="shared" si="177"/>
        <v/>
      </c>
      <c r="K5695" s="2">
        <v>1998</v>
      </c>
      <c r="L5695" s="2" t="s">
        <v>21</v>
      </c>
    </row>
    <row r="5696" spans="1:12" x14ac:dyDescent="0.2">
      <c r="A5696" s="1" t="s">
        <v>13</v>
      </c>
      <c r="B5696" s="2" t="s">
        <v>3458</v>
      </c>
      <c r="C5696" s="2" t="s">
        <v>24</v>
      </c>
      <c r="D5696" s="2">
        <v>240000000</v>
      </c>
      <c r="E5696" s="2" t="s">
        <v>3438</v>
      </c>
      <c r="F5696" s="2">
        <v>80.8</v>
      </c>
      <c r="G5696" s="2">
        <v>19.2</v>
      </c>
      <c r="H5696" s="2" t="s">
        <v>19</v>
      </c>
      <c r="I5696" s="2">
        <f t="shared" si="176"/>
        <v>1</v>
      </c>
      <c r="J5696" s="2" t="str">
        <f t="shared" si="177"/>
        <v/>
      </c>
      <c r="K5696" s="2">
        <v>2020</v>
      </c>
      <c r="L5696" s="2" t="s">
        <v>21</v>
      </c>
    </row>
    <row r="5697" spans="1:12" x14ac:dyDescent="0.2">
      <c r="A5697" s="1" t="s">
        <v>22</v>
      </c>
      <c r="B5697" s="2" t="s">
        <v>3293</v>
      </c>
      <c r="C5697" s="2" t="s">
        <v>24</v>
      </c>
      <c r="D5697" s="4">
        <v>7000000</v>
      </c>
      <c r="E5697" s="2" t="s">
        <v>3438</v>
      </c>
      <c r="F5697" s="2">
        <v>80.8</v>
      </c>
      <c r="G5697" s="2">
        <v>19.2</v>
      </c>
      <c r="H5697" s="2" t="s">
        <v>19</v>
      </c>
      <c r="I5697" s="2">
        <f t="shared" si="176"/>
        <v>1</v>
      </c>
      <c r="J5697" s="2" t="str">
        <f t="shared" si="177"/>
        <v/>
      </c>
      <c r="K5697" s="2">
        <v>2000</v>
      </c>
      <c r="L5697" s="2" t="s">
        <v>21</v>
      </c>
    </row>
    <row r="5698" spans="1:12" x14ac:dyDescent="0.2">
      <c r="A5698" s="1" t="s">
        <v>150</v>
      </c>
      <c r="B5698" s="2" t="s">
        <v>151</v>
      </c>
      <c r="C5698" s="2" t="s">
        <v>42</v>
      </c>
      <c r="D5698" s="2" t="s">
        <v>305</v>
      </c>
      <c r="E5698" s="2" t="s">
        <v>144</v>
      </c>
      <c r="F5698" s="2">
        <v>80.8</v>
      </c>
      <c r="G5698" s="2">
        <v>19.2</v>
      </c>
      <c r="H5698" s="2" t="s">
        <v>19</v>
      </c>
      <c r="I5698" s="2">
        <f t="shared" ref="I5698:I5761" si="178" xml:space="preserve"> IF(H5698="Pass", 1, "")</f>
        <v>1</v>
      </c>
      <c r="J5698" s="2" t="str">
        <f t="shared" ref="J5698:J5761" si="179" xml:space="preserve"> IF(H5698="Fail", 1, "")</f>
        <v/>
      </c>
      <c r="K5698" s="2">
        <v>2006</v>
      </c>
      <c r="L5698" s="2" t="s">
        <v>21</v>
      </c>
    </row>
    <row r="5699" spans="1:12" x14ac:dyDescent="0.2">
      <c r="A5699" s="1" t="s">
        <v>108</v>
      </c>
      <c r="B5699" s="2" t="s">
        <v>2747</v>
      </c>
      <c r="C5699" s="2" t="s">
        <v>24</v>
      </c>
      <c r="D5699" s="4">
        <v>35000000</v>
      </c>
      <c r="E5699" s="2" t="s">
        <v>4810</v>
      </c>
      <c r="F5699" s="2">
        <v>80.8</v>
      </c>
      <c r="G5699" s="2">
        <v>19.2</v>
      </c>
      <c r="H5699" s="2" t="s">
        <v>19</v>
      </c>
      <c r="I5699" s="2">
        <f t="shared" si="178"/>
        <v>1</v>
      </c>
      <c r="J5699" s="2" t="str">
        <f t="shared" si="179"/>
        <v/>
      </c>
      <c r="K5699" s="2">
        <v>2008</v>
      </c>
      <c r="L5699" s="2" t="s">
        <v>21</v>
      </c>
    </row>
    <row r="5700" spans="1:12" x14ac:dyDescent="0.2">
      <c r="A5700" s="1" t="s">
        <v>621</v>
      </c>
      <c r="B5700" s="2" t="s">
        <v>5215</v>
      </c>
      <c r="C5700" s="2" t="s">
        <v>15</v>
      </c>
      <c r="D5700" s="2" t="s">
        <v>5216</v>
      </c>
      <c r="E5700" s="2" t="s">
        <v>4991</v>
      </c>
      <c r="F5700" s="2">
        <v>80.819999999999993</v>
      </c>
      <c r="G5700" s="2">
        <v>19.18</v>
      </c>
      <c r="H5700" s="2" t="s">
        <v>19</v>
      </c>
      <c r="I5700" s="2">
        <f t="shared" si="178"/>
        <v>1</v>
      </c>
      <c r="J5700" s="2" t="str">
        <f t="shared" si="179"/>
        <v/>
      </c>
      <c r="K5700" s="2">
        <v>2017</v>
      </c>
      <c r="L5700" s="2" t="s">
        <v>36</v>
      </c>
    </row>
    <row r="5701" spans="1:12" x14ac:dyDescent="0.2">
      <c r="A5701" s="1" t="s">
        <v>223</v>
      </c>
      <c r="B5701" s="2" t="s">
        <v>439</v>
      </c>
      <c r="C5701" s="2" t="s">
        <v>15</v>
      </c>
      <c r="D5701" s="2" t="s">
        <v>2231</v>
      </c>
      <c r="E5701" s="2" t="s">
        <v>2175</v>
      </c>
      <c r="F5701" s="2">
        <v>80.819999999999993</v>
      </c>
      <c r="G5701" s="2">
        <v>19.18</v>
      </c>
      <c r="H5701" s="2" t="s">
        <v>19</v>
      </c>
      <c r="I5701" s="2">
        <f t="shared" si="178"/>
        <v>1</v>
      </c>
      <c r="J5701" s="2" t="str">
        <f t="shared" si="179"/>
        <v/>
      </c>
      <c r="K5701" s="2">
        <v>2020</v>
      </c>
      <c r="L5701" s="2" t="s">
        <v>21</v>
      </c>
    </row>
    <row r="5702" spans="1:12" x14ac:dyDescent="0.2">
      <c r="A5702" s="1" t="s">
        <v>248</v>
      </c>
      <c r="B5702" s="2" t="s">
        <v>772</v>
      </c>
      <c r="C5702" s="2" t="s">
        <v>15</v>
      </c>
      <c r="D5702" s="2" t="s">
        <v>3309</v>
      </c>
      <c r="E5702" s="2" t="s">
        <v>3304</v>
      </c>
      <c r="F5702" s="2">
        <v>80.83</v>
      </c>
      <c r="G5702" s="2">
        <v>19.170000000000002</v>
      </c>
      <c r="H5702" s="2" t="s">
        <v>19</v>
      </c>
      <c r="I5702" s="2">
        <f t="shared" si="178"/>
        <v>1</v>
      </c>
      <c r="J5702" s="2" t="str">
        <f t="shared" si="179"/>
        <v/>
      </c>
      <c r="K5702" s="2">
        <v>2018</v>
      </c>
      <c r="L5702" s="2" t="s">
        <v>21</v>
      </c>
    </row>
    <row r="5703" spans="1:12" x14ac:dyDescent="0.2">
      <c r="A5703" s="1" t="s">
        <v>269</v>
      </c>
      <c r="B5703" s="2" t="s">
        <v>599</v>
      </c>
      <c r="C5703" s="2" t="s">
        <v>15</v>
      </c>
      <c r="D5703" s="2" t="s">
        <v>2565</v>
      </c>
      <c r="E5703" s="2" t="s">
        <v>2175</v>
      </c>
      <c r="F5703" s="2">
        <v>80.83</v>
      </c>
      <c r="G5703" s="2">
        <v>19.170000000000002</v>
      </c>
      <c r="H5703" s="2" t="s">
        <v>19</v>
      </c>
      <c r="I5703" s="2">
        <f t="shared" si="178"/>
        <v>1</v>
      </c>
      <c r="J5703" s="2" t="str">
        <f t="shared" si="179"/>
        <v/>
      </c>
      <c r="K5703" s="2">
        <v>2018</v>
      </c>
      <c r="L5703" s="2" t="s">
        <v>21</v>
      </c>
    </row>
    <row r="5704" spans="1:12" x14ac:dyDescent="0.2">
      <c r="A5704" s="1" t="s">
        <v>180</v>
      </c>
      <c r="B5704" s="2" t="s">
        <v>615</v>
      </c>
      <c r="C5704" s="2" t="s">
        <v>15</v>
      </c>
      <c r="D5704" s="2" t="s">
        <v>2861</v>
      </c>
      <c r="E5704" s="2" t="s">
        <v>2175</v>
      </c>
      <c r="F5704" s="2">
        <v>80.86</v>
      </c>
      <c r="G5704" s="2">
        <v>19.14</v>
      </c>
      <c r="H5704" s="2" t="s">
        <v>19</v>
      </c>
      <c r="I5704" s="2">
        <f t="shared" si="178"/>
        <v>1</v>
      </c>
      <c r="J5704" s="2" t="str">
        <f t="shared" si="179"/>
        <v/>
      </c>
      <c r="K5704" s="2">
        <v>2016</v>
      </c>
      <c r="L5704" s="2" t="s">
        <v>21</v>
      </c>
    </row>
    <row r="5705" spans="1:12" x14ac:dyDescent="0.2">
      <c r="A5705" s="1" t="s">
        <v>242</v>
      </c>
      <c r="B5705" s="2" t="s">
        <v>1425</v>
      </c>
      <c r="C5705" s="2" t="s">
        <v>15</v>
      </c>
      <c r="D5705" s="2" t="s">
        <v>4278</v>
      </c>
      <c r="E5705" s="2" t="s">
        <v>3438</v>
      </c>
      <c r="F5705" s="2">
        <v>80.900000000000006</v>
      </c>
      <c r="G5705" s="2">
        <v>19.100000000000001</v>
      </c>
      <c r="H5705" s="2" t="s">
        <v>19</v>
      </c>
      <c r="I5705" s="2">
        <f t="shared" si="178"/>
        <v>1</v>
      </c>
      <c r="J5705" s="2" t="str">
        <f t="shared" si="179"/>
        <v/>
      </c>
      <c r="K5705" s="2">
        <v>2010</v>
      </c>
      <c r="L5705" s="2" t="s">
        <v>21</v>
      </c>
    </row>
    <row r="5706" spans="1:12" x14ac:dyDescent="0.2">
      <c r="A5706" s="1" t="s">
        <v>13</v>
      </c>
      <c r="B5706" s="2" t="s">
        <v>3475</v>
      </c>
      <c r="C5706" s="2" t="s">
        <v>24</v>
      </c>
      <c r="D5706" s="4">
        <v>23000000</v>
      </c>
      <c r="E5706" s="2" t="s">
        <v>3438</v>
      </c>
      <c r="F5706" s="2">
        <v>80.900000000000006</v>
      </c>
      <c r="G5706" s="2">
        <v>19.100000000000001</v>
      </c>
      <c r="H5706" s="2" t="s">
        <v>19</v>
      </c>
      <c r="I5706" s="2">
        <f t="shared" si="178"/>
        <v>1</v>
      </c>
      <c r="J5706" s="2" t="str">
        <f t="shared" si="179"/>
        <v/>
      </c>
      <c r="K5706" s="2">
        <v>2004</v>
      </c>
      <c r="L5706" s="2" t="s">
        <v>21</v>
      </c>
    </row>
    <row r="5707" spans="1:12" x14ac:dyDescent="0.2">
      <c r="A5707" s="1" t="s">
        <v>66</v>
      </c>
      <c r="B5707" s="2" t="s">
        <v>3179</v>
      </c>
      <c r="C5707" s="2" t="s">
        <v>15</v>
      </c>
      <c r="D5707" s="2" t="s">
        <v>4893</v>
      </c>
      <c r="E5707" s="2" t="s">
        <v>4810</v>
      </c>
      <c r="F5707" s="2">
        <v>80.900000000000006</v>
      </c>
      <c r="G5707" s="2">
        <v>19.100000000000001</v>
      </c>
      <c r="H5707" s="2" t="s">
        <v>19</v>
      </c>
      <c r="I5707" s="2">
        <f t="shared" si="178"/>
        <v>1</v>
      </c>
      <c r="J5707" s="2" t="str">
        <f t="shared" si="179"/>
        <v/>
      </c>
      <c r="K5707" s="2">
        <v>1998</v>
      </c>
      <c r="L5707" s="2" t="s">
        <v>21</v>
      </c>
    </row>
    <row r="5708" spans="1:12" x14ac:dyDescent="0.2">
      <c r="A5708" s="1" t="s">
        <v>79</v>
      </c>
      <c r="B5708" s="2" t="s">
        <v>3968</v>
      </c>
      <c r="C5708" s="2" t="s">
        <v>24</v>
      </c>
      <c r="D5708" s="4">
        <v>11000000</v>
      </c>
      <c r="E5708" s="2" t="s">
        <v>3438</v>
      </c>
      <c r="F5708" s="2">
        <v>80.900000000000006</v>
      </c>
      <c r="G5708" s="2">
        <v>19.100000000000001</v>
      </c>
      <c r="H5708" s="2" t="s">
        <v>19</v>
      </c>
      <c r="I5708" s="2">
        <f t="shared" si="178"/>
        <v>1</v>
      </c>
      <c r="J5708" s="2" t="str">
        <f t="shared" si="179"/>
        <v/>
      </c>
      <c r="K5708" s="2">
        <v>2000</v>
      </c>
      <c r="L5708" s="2" t="s">
        <v>49</v>
      </c>
    </row>
    <row r="5709" spans="1:12" x14ac:dyDescent="0.2">
      <c r="A5709" s="1" t="s">
        <v>180</v>
      </c>
      <c r="B5709" s="2" t="s">
        <v>596</v>
      </c>
      <c r="C5709" s="2" t="s">
        <v>15</v>
      </c>
      <c r="D5709" s="2" t="s">
        <v>598</v>
      </c>
      <c r="E5709" s="2" t="s">
        <v>395</v>
      </c>
      <c r="F5709" s="2">
        <v>81</v>
      </c>
      <c r="G5709" s="2">
        <v>19.100000000000001</v>
      </c>
      <c r="H5709" s="2" t="s">
        <v>19</v>
      </c>
      <c r="I5709" s="2">
        <f t="shared" si="178"/>
        <v>1</v>
      </c>
      <c r="J5709" s="2" t="str">
        <f t="shared" si="179"/>
        <v/>
      </c>
      <c r="K5709" s="2">
        <v>2012</v>
      </c>
      <c r="L5709" s="2" t="s">
        <v>21</v>
      </c>
    </row>
    <row r="5710" spans="1:12" x14ac:dyDescent="0.2">
      <c r="A5710" s="1" t="s">
        <v>13</v>
      </c>
      <c r="B5710" s="2" t="s">
        <v>1423</v>
      </c>
      <c r="C5710" s="2" t="s">
        <v>15</v>
      </c>
      <c r="D5710" s="2" t="s">
        <v>2434</v>
      </c>
      <c r="E5710" s="2" t="s">
        <v>2175</v>
      </c>
      <c r="F5710" s="2">
        <v>80.91</v>
      </c>
      <c r="G5710" s="2">
        <v>19.09</v>
      </c>
      <c r="H5710" s="2" t="s">
        <v>19</v>
      </c>
      <c r="I5710" s="2">
        <f t="shared" si="178"/>
        <v>1</v>
      </c>
      <c r="J5710" s="2" t="str">
        <f t="shared" si="179"/>
        <v/>
      </c>
      <c r="K5710" s="2">
        <v>2019</v>
      </c>
      <c r="L5710" s="2" t="s">
        <v>36</v>
      </c>
    </row>
    <row r="5711" spans="1:12" x14ac:dyDescent="0.2">
      <c r="A5711" s="1" t="s">
        <v>269</v>
      </c>
      <c r="B5711" s="2" t="s">
        <v>2099</v>
      </c>
      <c r="C5711" s="2" t="s">
        <v>15</v>
      </c>
      <c r="D5711" s="2" t="s">
        <v>2731</v>
      </c>
      <c r="E5711" s="2" t="s">
        <v>2175</v>
      </c>
      <c r="F5711" s="2">
        <v>80.930000000000007</v>
      </c>
      <c r="G5711" s="2">
        <v>19.07</v>
      </c>
      <c r="H5711" s="2" t="s">
        <v>19</v>
      </c>
      <c r="I5711" s="2">
        <f t="shared" si="178"/>
        <v>1</v>
      </c>
      <c r="J5711" s="2" t="str">
        <f t="shared" si="179"/>
        <v/>
      </c>
      <c r="K5711" s="2">
        <v>2017</v>
      </c>
      <c r="L5711" s="2" t="s">
        <v>36</v>
      </c>
    </row>
    <row r="5712" spans="1:12" x14ac:dyDescent="0.2">
      <c r="A5712" s="1" t="s">
        <v>13</v>
      </c>
      <c r="B5712" s="2" t="s">
        <v>2361</v>
      </c>
      <c r="C5712" s="2" t="s">
        <v>15</v>
      </c>
      <c r="D5712" s="2" t="s">
        <v>2978</v>
      </c>
      <c r="E5712" s="2" t="s">
        <v>2175</v>
      </c>
      <c r="F5712" s="2">
        <v>80.95</v>
      </c>
      <c r="G5712" s="2">
        <v>19.05</v>
      </c>
      <c r="H5712" s="2" t="s">
        <v>19</v>
      </c>
      <c r="I5712" s="2">
        <f t="shared" si="178"/>
        <v>1</v>
      </c>
      <c r="J5712" s="2" t="str">
        <f t="shared" si="179"/>
        <v/>
      </c>
      <c r="K5712" s="2">
        <v>2013</v>
      </c>
      <c r="L5712" s="2" t="s">
        <v>36</v>
      </c>
    </row>
    <row r="5713" spans="1:12" x14ac:dyDescent="0.2">
      <c r="A5713" s="1" t="s">
        <v>177</v>
      </c>
      <c r="B5713" s="2" t="s">
        <v>252</v>
      </c>
      <c r="C5713" s="2" t="s">
        <v>15</v>
      </c>
      <c r="D5713" s="2" t="s">
        <v>2717</v>
      </c>
      <c r="E5713" s="2" t="s">
        <v>2175</v>
      </c>
      <c r="F5713" s="2">
        <v>80.959999999999994</v>
      </c>
      <c r="G5713" s="2">
        <v>19.04</v>
      </c>
      <c r="H5713" s="2" t="s">
        <v>19</v>
      </c>
      <c r="I5713" s="2">
        <f t="shared" si="178"/>
        <v>1</v>
      </c>
      <c r="J5713" s="2" t="str">
        <f t="shared" si="179"/>
        <v/>
      </c>
      <c r="K5713" s="2">
        <v>2017</v>
      </c>
      <c r="L5713" s="2" t="s">
        <v>36</v>
      </c>
    </row>
    <row r="5714" spans="1:12" x14ac:dyDescent="0.2">
      <c r="A5714" s="1" t="s">
        <v>242</v>
      </c>
      <c r="B5714" s="2" t="s">
        <v>324</v>
      </c>
      <c r="C5714" s="2" t="s">
        <v>15</v>
      </c>
      <c r="D5714" s="2" t="s">
        <v>5464</v>
      </c>
      <c r="E5714" s="2" t="s">
        <v>4991</v>
      </c>
      <c r="F5714" s="2">
        <v>81</v>
      </c>
      <c r="G5714" s="2">
        <v>19</v>
      </c>
      <c r="H5714" s="2" t="s">
        <v>19</v>
      </c>
      <c r="I5714" s="2">
        <f t="shared" si="178"/>
        <v>1</v>
      </c>
      <c r="J5714" s="2" t="str">
        <f t="shared" si="179"/>
        <v/>
      </c>
      <c r="K5714" s="2">
        <v>2004</v>
      </c>
      <c r="L5714" s="2" t="s">
        <v>21</v>
      </c>
    </row>
    <row r="5715" spans="1:12" x14ac:dyDescent="0.2">
      <c r="A5715" s="1" t="s">
        <v>13</v>
      </c>
      <c r="B5715" s="2" t="s">
        <v>2188</v>
      </c>
      <c r="C5715" s="2" t="s">
        <v>15</v>
      </c>
      <c r="D5715" s="2" t="s">
        <v>3246</v>
      </c>
      <c r="E5715" s="2" t="s">
        <v>2175</v>
      </c>
      <c r="F5715" s="2">
        <v>81</v>
      </c>
      <c r="G5715" s="2">
        <v>19</v>
      </c>
      <c r="H5715" s="2" t="s">
        <v>19</v>
      </c>
      <c r="I5715" s="2">
        <f t="shared" si="178"/>
        <v>1</v>
      </c>
      <c r="J5715" s="2" t="str">
        <f t="shared" si="179"/>
        <v/>
      </c>
      <c r="K5715" s="2">
        <v>1988</v>
      </c>
      <c r="L5715" s="2" t="s">
        <v>21</v>
      </c>
    </row>
    <row r="5716" spans="1:12" x14ac:dyDescent="0.2">
      <c r="A5716" s="1" t="s">
        <v>66</v>
      </c>
      <c r="B5716" s="2" t="s">
        <v>3181</v>
      </c>
      <c r="C5716" s="2" t="s">
        <v>15</v>
      </c>
      <c r="D5716" s="2" t="s">
        <v>5363</v>
      </c>
      <c r="E5716" s="2" t="s">
        <v>4991</v>
      </c>
      <c r="F5716" s="2">
        <v>81</v>
      </c>
      <c r="G5716" s="2">
        <v>19</v>
      </c>
      <c r="H5716" s="2" t="s">
        <v>19</v>
      </c>
      <c r="I5716" s="2">
        <f t="shared" si="178"/>
        <v>1</v>
      </c>
      <c r="J5716" s="2" t="str">
        <f t="shared" si="179"/>
        <v/>
      </c>
      <c r="K5716" s="2">
        <v>2010</v>
      </c>
      <c r="L5716" s="2" t="s">
        <v>21</v>
      </c>
    </row>
    <row r="5717" spans="1:12" x14ac:dyDescent="0.2">
      <c r="A5717" s="1" t="s">
        <v>32</v>
      </c>
      <c r="B5717" s="2" t="s">
        <v>3626</v>
      </c>
      <c r="C5717" s="2" t="s">
        <v>15</v>
      </c>
      <c r="D5717" s="2" t="s">
        <v>4254</v>
      </c>
      <c r="E5717" s="2" t="s">
        <v>3438</v>
      </c>
      <c r="F5717" s="2">
        <v>81</v>
      </c>
      <c r="G5717" s="2">
        <v>19</v>
      </c>
      <c r="H5717" s="2" t="s">
        <v>19</v>
      </c>
      <c r="I5717" s="2">
        <f t="shared" si="178"/>
        <v>1</v>
      </c>
      <c r="J5717" s="2" t="str">
        <f t="shared" si="179"/>
        <v/>
      </c>
      <c r="K5717" s="2">
        <v>2012</v>
      </c>
      <c r="L5717" s="2" t="s">
        <v>49</v>
      </c>
    </row>
    <row r="5718" spans="1:12" x14ac:dyDescent="0.2">
      <c r="A5718" s="1" t="s">
        <v>108</v>
      </c>
      <c r="B5718" s="2" t="s">
        <v>2129</v>
      </c>
      <c r="C5718" s="2" t="s">
        <v>15</v>
      </c>
      <c r="D5718" s="2" t="s">
        <v>2130</v>
      </c>
      <c r="E5718" s="2" t="s">
        <v>2120</v>
      </c>
      <c r="F5718" s="2">
        <v>81</v>
      </c>
      <c r="G5718" s="2">
        <v>19</v>
      </c>
      <c r="H5718" s="2" t="s">
        <v>19</v>
      </c>
      <c r="I5718" s="2">
        <f t="shared" si="178"/>
        <v>1</v>
      </c>
      <c r="J5718" s="2" t="str">
        <f t="shared" si="179"/>
        <v/>
      </c>
      <c r="K5718" s="2">
        <v>2011</v>
      </c>
      <c r="L5718" s="2" t="s">
        <v>36</v>
      </c>
    </row>
    <row r="5719" spans="1:12" x14ac:dyDescent="0.2">
      <c r="A5719" s="1" t="s">
        <v>111</v>
      </c>
      <c r="B5719" s="2" t="s">
        <v>2547</v>
      </c>
      <c r="C5719" s="2" t="s">
        <v>15</v>
      </c>
      <c r="D5719" s="2" t="s">
        <v>3265</v>
      </c>
      <c r="E5719" s="2" t="s">
        <v>2175</v>
      </c>
      <c r="F5719" s="2">
        <v>81</v>
      </c>
      <c r="G5719" s="2">
        <v>19</v>
      </c>
      <c r="H5719" s="2" t="s">
        <v>19</v>
      </c>
      <c r="I5719" s="2">
        <f t="shared" si="178"/>
        <v>1</v>
      </c>
      <c r="J5719" s="2" t="str">
        <f t="shared" si="179"/>
        <v/>
      </c>
      <c r="K5719" s="2">
        <v>1988</v>
      </c>
      <c r="L5719" s="2" t="s">
        <v>21</v>
      </c>
    </row>
    <row r="5720" spans="1:12" x14ac:dyDescent="0.2">
      <c r="A5720" s="1" t="s">
        <v>242</v>
      </c>
      <c r="B5720" s="2" t="s">
        <v>324</v>
      </c>
      <c r="C5720" s="2" t="s">
        <v>15</v>
      </c>
      <c r="D5720" s="2" t="s">
        <v>2458</v>
      </c>
      <c r="E5720" s="2" t="s">
        <v>2175</v>
      </c>
      <c r="F5720" s="2">
        <v>81.03</v>
      </c>
      <c r="G5720" s="2">
        <v>18.97</v>
      </c>
      <c r="H5720" s="2" t="s">
        <v>19</v>
      </c>
      <c r="I5720" s="2">
        <f t="shared" si="178"/>
        <v>1</v>
      </c>
      <c r="J5720" s="2" t="str">
        <f t="shared" si="179"/>
        <v/>
      </c>
      <c r="K5720" s="2">
        <v>2018</v>
      </c>
      <c r="L5720" s="2" t="s">
        <v>21</v>
      </c>
    </row>
    <row r="5721" spans="1:12" x14ac:dyDescent="0.2">
      <c r="A5721" s="1" t="s">
        <v>66</v>
      </c>
      <c r="B5721" s="2" t="s">
        <v>3181</v>
      </c>
      <c r="C5721" s="2" t="s">
        <v>15</v>
      </c>
      <c r="D5721" s="2" t="s">
        <v>5137</v>
      </c>
      <c r="E5721" s="2" t="s">
        <v>4991</v>
      </c>
      <c r="F5721" s="2">
        <v>81.040000000000006</v>
      </c>
      <c r="G5721" s="2">
        <v>18.96</v>
      </c>
      <c r="H5721" s="2" t="s">
        <v>19</v>
      </c>
      <c r="I5721" s="2">
        <f t="shared" si="178"/>
        <v>1</v>
      </c>
      <c r="J5721" s="2" t="str">
        <f t="shared" si="179"/>
        <v/>
      </c>
      <c r="K5721" s="2">
        <v>2018</v>
      </c>
      <c r="L5721" s="2" t="s">
        <v>21</v>
      </c>
    </row>
    <row r="5722" spans="1:12" x14ac:dyDescent="0.2">
      <c r="A5722" s="1" t="s">
        <v>32</v>
      </c>
      <c r="B5722" s="2" t="s">
        <v>401</v>
      </c>
      <c r="C5722" s="2" t="s">
        <v>15</v>
      </c>
      <c r="D5722" s="2" t="s">
        <v>2757</v>
      </c>
      <c r="E5722" s="2" t="s">
        <v>2175</v>
      </c>
      <c r="F5722" s="2">
        <v>81.08</v>
      </c>
      <c r="G5722" s="2">
        <v>18.920000000000002</v>
      </c>
      <c r="H5722" s="2" t="s">
        <v>19</v>
      </c>
      <c r="I5722" s="2">
        <f t="shared" si="178"/>
        <v>1</v>
      </c>
      <c r="J5722" s="2" t="str">
        <f t="shared" si="179"/>
        <v/>
      </c>
      <c r="K5722" s="2">
        <v>2016</v>
      </c>
      <c r="L5722" s="2" t="s">
        <v>21</v>
      </c>
    </row>
    <row r="5723" spans="1:12" x14ac:dyDescent="0.2">
      <c r="A5723" s="1" t="s">
        <v>13</v>
      </c>
      <c r="B5723" s="2" t="s">
        <v>1898</v>
      </c>
      <c r="C5723" s="2" t="s">
        <v>15</v>
      </c>
      <c r="D5723" s="2" t="s">
        <v>2650</v>
      </c>
      <c r="E5723" s="2" t="s">
        <v>2175</v>
      </c>
      <c r="F5723" s="2">
        <v>81.099999999999994</v>
      </c>
      <c r="G5723" s="2">
        <v>18.899999999999999</v>
      </c>
      <c r="H5723" s="2" t="s">
        <v>19</v>
      </c>
      <c r="I5723" s="2">
        <f t="shared" si="178"/>
        <v>1</v>
      </c>
      <c r="J5723" s="2" t="str">
        <f t="shared" si="179"/>
        <v/>
      </c>
      <c r="K5723" s="2">
        <v>2018</v>
      </c>
      <c r="L5723" s="2" t="s">
        <v>49</v>
      </c>
    </row>
    <row r="5724" spans="1:12" x14ac:dyDescent="0.2">
      <c r="A5724" s="1" t="s">
        <v>22</v>
      </c>
      <c r="B5724" s="2" t="s">
        <v>3293</v>
      </c>
      <c r="C5724" s="2" t="s">
        <v>15</v>
      </c>
      <c r="D5724" s="2" t="s">
        <v>4749</v>
      </c>
      <c r="E5724" s="2" t="s">
        <v>3438</v>
      </c>
      <c r="F5724" s="2">
        <v>81.099999999999994</v>
      </c>
      <c r="G5724" s="2">
        <v>18.899999999999999</v>
      </c>
      <c r="H5724" s="2" t="s">
        <v>19</v>
      </c>
      <c r="I5724" s="2">
        <f t="shared" si="178"/>
        <v>1</v>
      </c>
      <c r="J5724" s="2" t="str">
        <f t="shared" si="179"/>
        <v/>
      </c>
      <c r="K5724" s="2">
        <v>2000</v>
      </c>
      <c r="L5724" s="2" t="s">
        <v>21</v>
      </c>
    </row>
    <row r="5725" spans="1:12" x14ac:dyDescent="0.2">
      <c r="A5725" s="1" t="s">
        <v>217</v>
      </c>
      <c r="B5725" s="2" t="s">
        <v>4066</v>
      </c>
      <c r="C5725" s="2" t="s">
        <v>24</v>
      </c>
      <c r="D5725" s="4">
        <v>750000000</v>
      </c>
      <c r="E5725" s="2" t="s">
        <v>3438</v>
      </c>
      <c r="F5725" s="2">
        <v>81.099999999999994</v>
      </c>
      <c r="G5725" s="2">
        <v>18.899999999999999</v>
      </c>
      <c r="H5725" s="2" t="s">
        <v>19</v>
      </c>
      <c r="I5725" s="2">
        <f t="shared" si="178"/>
        <v>1</v>
      </c>
      <c r="J5725" s="2" t="str">
        <f t="shared" si="179"/>
        <v/>
      </c>
      <c r="K5725" s="2">
        <v>2007</v>
      </c>
      <c r="L5725" s="2" t="s">
        <v>36</v>
      </c>
    </row>
    <row r="5726" spans="1:12" x14ac:dyDescent="0.2">
      <c r="A5726" s="1" t="s">
        <v>69</v>
      </c>
      <c r="B5726" s="2" t="s">
        <v>515</v>
      </c>
      <c r="C5726" s="2" t="s">
        <v>15</v>
      </c>
      <c r="D5726" s="2" t="s">
        <v>633</v>
      </c>
      <c r="E5726" s="2" t="s">
        <v>395</v>
      </c>
      <c r="F5726" s="2">
        <v>81.099999999999994</v>
      </c>
      <c r="G5726" s="2">
        <v>18.899999999999999</v>
      </c>
      <c r="H5726" s="2" t="s">
        <v>19</v>
      </c>
      <c r="I5726" s="2">
        <f t="shared" si="178"/>
        <v>1</v>
      </c>
      <c r="J5726" s="2" t="str">
        <f t="shared" si="179"/>
        <v/>
      </c>
      <c r="K5726" s="2">
        <v>2012</v>
      </c>
      <c r="L5726" s="2" t="s">
        <v>21</v>
      </c>
    </row>
    <row r="5727" spans="1:12" x14ac:dyDescent="0.2">
      <c r="A5727" s="1" t="s">
        <v>339</v>
      </c>
      <c r="B5727" s="2" t="s">
        <v>5063</v>
      </c>
      <c r="C5727" s="2" t="s">
        <v>15</v>
      </c>
      <c r="D5727" s="2" t="s">
        <v>5064</v>
      </c>
      <c r="E5727" s="2" t="s">
        <v>4991</v>
      </c>
      <c r="F5727" s="2">
        <v>81.13</v>
      </c>
      <c r="G5727" s="2">
        <v>18.87</v>
      </c>
      <c r="H5727" s="2" t="s">
        <v>19</v>
      </c>
      <c r="I5727" s="2">
        <f t="shared" si="178"/>
        <v>1</v>
      </c>
      <c r="J5727" s="2" t="str">
        <f t="shared" si="179"/>
        <v/>
      </c>
      <c r="K5727" s="2">
        <v>2020</v>
      </c>
      <c r="L5727" s="2" t="s">
        <v>36</v>
      </c>
    </row>
    <row r="5728" spans="1:12" x14ac:dyDescent="0.2">
      <c r="A5728" s="1" t="s">
        <v>22</v>
      </c>
      <c r="B5728" s="2" t="s">
        <v>1547</v>
      </c>
      <c r="C5728" s="2" t="s">
        <v>15</v>
      </c>
      <c r="D5728" s="2" t="s">
        <v>5127</v>
      </c>
      <c r="E5728" s="2" t="s">
        <v>4991</v>
      </c>
      <c r="F5728" s="2">
        <v>81.16</v>
      </c>
      <c r="G5728" s="2">
        <v>18.84</v>
      </c>
      <c r="H5728" s="2" t="s">
        <v>19</v>
      </c>
      <c r="I5728" s="2">
        <f t="shared" si="178"/>
        <v>1</v>
      </c>
      <c r="J5728" s="2" t="str">
        <f t="shared" si="179"/>
        <v/>
      </c>
      <c r="K5728" s="2">
        <v>2018</v>
      </c>
      <c r="L5728" s="2" t="s">
        <v>21</v>
      </c>
    </row>
    <row r="5729" spans="1:12" x14ac:dyDescent="0.2">
      <c r="A5729" s="1" t="s">
        <v>177</v>
      </c>
      <c r="B5729" s="2" t="s">
        <v>5086</v>
      </c>
      <c r="C5729" s="2" t="s">
        <v>15</v>
      </c>
      <c r="D5729" s="2" t="s">
        <v>5087</v>
      </c>
      <c r="E5729" s="2" t="s">
        <v>4991</v>
      </c>
      <c r="F5729" s="2">
        <v>81.2</v>
      </c>
      <c r="G5729" s="2">
        <v>18.8</v>
      </c>
      <c r="H5729" s="2" t="s">
        <v>19</v>
      </c>
      <c r="I5729" s="2">
        <f t="shared" si="178"/>
        <v>1</v>
      </c>
      <c r="J5729" s="2" t="str">
        <f t="shared" si="179"/>
        <v/>
      </c>
      <c r="K5729" s="2">
        <v>2020</v>
      </c>
      <c r="L5729" s="2" t="s">
        <v>49</v>
      </c>
    </row>
    <row r="5730" spans="1:12" x14ac:dyDescent="0.2">
      <c r="A5730" s="1" t="s">
        <v>220</v>
      </c>
      <c r="B5730" s="2" t="s">
        <v>4467</v>
      </c>
      <c r="C5730" s="2" t="s">
        <v>24</v>
      </c>
      <c r="D5730" s="4">
        <v>8200000</v>
      </c>
      <c r="E5730" s="2" t="s">
        <v>3438</v>
      </c>
      <c r="F5730" s="2">
        <v>81.2</v>
      </c>
      <c r="G5730" s="2">
        <v>18.8</v>
      </c>
      <c r="H5730" s="2" t="s">
        <v>19</v>
      </c>
      <c r="I5730" s="2">
        <f t="shared" si="178"/>
        <v>1</v>
      </c>
      <c r="J5730" s="2" t="str">
        <f t="shared" si="179"/>
        <v/>
      </c>
      <c r="K5730" s="2">
        <v>2001</v>
      </c>
      <c r="L5730" s="2" t="s">
        <v>36</v>
      </c>
    </row>
    <row r="5731" spans="1:12" x14ac:dyDescent="0.2">
      <c r="A5731" s="1" t="s">
        <v>69</v>
      </c>
      <c r="B5731" s="2" t="s">
        <v>119</v>
      </c>
      <c r="C5731" s="2" t="s">
        <v>15</v>
      </c>
      <c r="D5731" s="2" t="s">
        <v>120</v>
      </c>
      <c r="E5731" s="2" t="s">
        <v>114</v>
      </c>
      <c r="F5731" s="2">
        <v>81.239999999999995</v>
      </c>
      <c r="G5731" s="2">
        <v>18.760000000000002</v>
      </c>
      <c r="H5731" s="2" t="s">
        <v>19</v>
      </c>
      <c r="I5731" s="2">
        <f t="shared" si="178"/>
        <v>1</v>
      </c>
      <c r="J5731" s="2" t="str">
        <f t="shared" si="179"/>
        <v/>
      </c>
      <c r="K5731" s="2">
        <v>2016</v>
      </c>
      <c r="L5731" s="2" t="s">
        <v>21</v>
      </c>
    </row>
    <row r="5732" spans="1:12" x14ac:dyDescent="0.2">
      <c r="A5732" s="1" t="s">
        <v>242</v>
      </c>
      <c r="B5732" s="2" t="s">
        <v>3366</v>
      </c>
      <c r="C5732" s="2" t="s">
        <v>15</v>
      </c>
      <c r="D5732" s="2" t="s">
        <v>3231</v>
      </c>
      <c r="E5732" s="2" t="s">
        <v>3315</v>
      </c>
      <c r="F5732" s="2">
        <v>81.3</v>
      </c>
      <c r="G5732" s="2">
        <v>18.7</v>
      </c>
      <c r="H5732" s="2" t="s">
        <v>19</v>
      </c>
      <c r="I5732" s="2">
        <f t="shared" si="178"/>
        <v>1</v>
      </c>
      <c r="J5732" s="2" t="str">
        <f t="shared" si="179"/>
        <v/>
      </c>
      <c r="K5732" s="2">
        <v>1994</v>
      </c>
      <c r="L5732" s="2" t="s">
        <v>21</v>
      </c>
    </row>
    <row r="5733" spans="1:12" x14ac:dyDescent="0.2">
      <c r="A5733" s="1" t="s">
        <v>205</v>
      </c>
      <c r="B5733" s="2" t="s">
        <v>1012</v>
      </c>
      <c r="C5733" s="2" t="s">
        <v>15</v>
      </c>
      <c r="D5733" s="2" t="s">
        <v>2029</v>
      </c>
      <c r="E5733" s="2" t="s">
        <v>1978</v>
      </c>
      <c r="F5733" s="2">
        <v>81.3</v>
      </c>
      <c r="G5733" s="2">
        <v>18.7</v>
      </c>
      <c r="H5733" s="2" t="s">
        <v>19</v>
      </c>
      <c r="I5733" s="2">
        <f t="shared" si="178"/>
        <v>1</v>
      </c>
      <c r="J5733" s="2" t="str">
        <f t="shared" si="179"/>
        <v/>
      </c>
      <c r="K5733" s="2">
        <v>2014</v>
      </c>
      <c r="L5733" s="2" t="s">
        <v>21</v>
      </c>
    </row>
    <row r="5734" spans="1:12" x14ac:dyDescent="0.2">
      <c r="A5734" s="1" t="s">
        <v>111</v>
      </c>
      <c r="B5734" s="2" t="s">
        <v>3837</v>
      </c>
      <c r="C5734" s="2" t="s">
        <v>15</v>
      </c>
      <c r="D5734" s="2" t="s">
        <v>4606</v>
      </c>
      <c r="E5734" s="2" t="s">
        <v>3438</v>
      </c>
      <c r="F5734" s="2">
        <v>81.3</v>
      </c>
      <c r="G5734" s="2">
        <v>18.7</v>
      </c>
      <c r="H5734" s="2" t="s">
        <v>19</v>
      </c>
      <c r="I5734" s="2">
        <f t="shared" si="178"/>
        <v>1</v>
      </c>
      <c r="J5734" s="2" t="str">
        <f t="shared" si="179"/>
        <v/>
      </c>
      <c r="K5734" s="2">
        <v>2004</v>
      </c>
      <c r="L5734" s="2" t="s">
        <v>49</v>
      </c>
    </row>
    <row r="5735" spans="1:12" x14ac:dyDescent="0.2">
      <c r="A5735" s="1" t="s">
        <v>52</v>
      </c>
      <c r="B5735" s="2" t="s">
        <v>1980</v>
      </c>
      <c r="C5735" s="2" t="s">
        <v>15</v>
      </c>
      <c r="D5735" s="2" t="s">
        <v>1981</v>
      </c>
      <c r="E5735" s="2" t="s">
        <v>1978</v>
      </c>
      <c r="F5735" s="2">
        <v>81.349999999999994</v>
      </c>
      <c r="G5735" s="2">
        <v>18.649999999999999</v>
      </c>
      <c r="H5735" s="2" t="s">
        <v>19</v>
      </c>
      <c r="I5735" s="2">
        <f t="shared" si="178"/>
        <v>1</v>
      </c>
      <c r="J5735" s="2" t="str">
        <f t="shared" si="179"/>
        <v/>
      </c>
      <c r="K5735" s="2">
        <v>2020</v>
      </c>
      <c r="L5735" s="2" t="s">
        <v>21</v>
      </c>
    </row>
    <row r="5736" spans="1:12" x14ac:dyDescent="0.2">
      <c r="A5736" s="1" t="s">
        <v>13</v>
      </c>
      <c r="B5736" s="2" t="s">
        <v>746</v>
      </c>
      <c r="C5736" s="2" t="s">
        <v>24</v>
      </c>
      <c r="D5736" s="4">
        <v>25000000</v>
      </c>
      <c r="E5736" s="2" t="s">
        <v>1811</v>
      </c>
      <c r="F5736" s="2">
        <v>81.400000000000006</v>
      </c>
      <c r="G5736" s="2">
        <v>18.600000000000001</v>
      </c>
      <c r="H5736" s="2" t="s">
        <v>19</v>
      </c>
      <c r="I5736" s="2">
        <f t="shared" si="178"/>
        <v>1</v>
      </c>
      <c r="J5736" s="2" t="str">
        <f t="shared" si="179"/>
        <v/>
      </c>
      <c r="K5736" s="2">
        <v>1998</v>
      </c>
      <c r="L5736" s="2" t="s">
        <v>21</v>
      </c>
    </row>
    <row r="5737" spans="1:12" x14ac:dyDescent="0.2">
      <c r="A5737" s="1" t="s">
        <v>66</v>
      </c>
      <c r="B5737" s="2" t="s">
        <v>3179</v>
      </c>
      <c r="C5737" s="2" t="s">
        <v>15</v>
      </c>
      <c r="D5737" s="2" t="s">
        <v>384</v>
      </c>
      <c r="E5737" s="2" t="s">
        <v>2175</v>
      </c>
      <c r="F5737" s="2">
        <v>81.400000000000006</v>
      </c>
      <c r="G5737" s="2">
        <v>18.600000000000001</v>
      </c>
      <c r="H5737" s="2" t="s">
        <v>19</v>
      </c>
      <c r="I5737" s="2">
        <f t="shared" si="178"/>
        <v>1</v>
      </c>
      <c r="J5737" s="2" t="str">
        <f t="shared" si="179"/>
        <v/>
      </c>
      <c r="K5737" s="2">
        <v>1994</v>
      </c>
      <c r="L5737" s="2" t="s">
        <v>21</v>
      </c>
    </row>
    <row r="5738" spans="1:12" x14ac:dyDescent="0.2">
      <c r="A5738" s="1" t="s">
        <v>66</v>
      </c>
      <c r="B5738" s="2" t="s">
        <v>922</v>
      </c>
      <c r="C5738" s="2" t="s">
        <v>15</v>
      </c>
      <c r="D5738" s="2" t="s">
        <v>5434</v>
      </c>
      <c r="E5738" s="2" t="s">
        <v>4991</v>
      </c>
      <c r="F5738" s="2">
        <v>81.400000000000006</v>
      </c>
      <c r="G5738" s="2">
        <v>18.600000000000001</v>
      </c>
      <c r="H5738" s="2" t="s">
        <v>19</v>
      </c>
      <c r="I5738" s="2">
        <f t="shared" si="178"/>
        <v>1</v>
      </c>
      <c r="J5738" s="2" t="str">
        <f t="shared" si="179"/>
        <v/>
      </c>
      <c r="K5738" s="2">
        <v>2006</v>
      </c>
      <c r="L5738" s="2" t="s">
        <v>21</v>
      </c>
    </row>
    <row r="5739" spans="1:12" x14ac:dyDescent="0.2">
      <c r="A5739" s="1" t="s">
        <v>52</v>
      </c>
      <c r="B5739" s="2" t="s">
        <v>710</v>
      </c>
      <c r="C5739" s="2" t="s">
        <v>15</v>
      </c>
      <c r="D5739" s="2" t="s">
        <v>2497</v>
      </c>
      <c r="E5739" s="2" t="s">
        <v>2175</v>
      </c>
      <c r="F5739" s="2">
        <v>81.42</v>
      </c>
      <c r="G5739" s="2">
        <v>18.579999999999998</v>
      </c>
      <c r="H5739" s="2" t="s">
        <v>19</v>
      </c>
      <c r="I5739" s="2">
        <f t="shared" si="178"/>
        <v>1</v>
      </c>
      <c r="J5739" s="2" t="str">
        <f t="shared" si="179"/>
        <v/>
      </c>
      <c r="K5739" s="2">
        <v>2018</v>
      </c>
      <c r="L5739" s="2" t="s">
        <v>21</v>
      </c>
    </row>
    <row r="5740" spans="1:12" x14ac:dyDescent="0.2">
      <c r="A5740" s="1" t="s">
        <v>91</v>
      </c>
      <c r="B5740" s="2" t="s">
        <v>2150</v>
      </c>
      <c r="C5740" s="2" t="s">
        <v>15</v>
      </c>
      <c r="D5740" s="2" t="s">
        <v>2151</v>
      </c>
      <c r="E5740" s="2" t="s">
        <v>2120</v>
      </c>
      <c r="F5740" s="2">
        <v>81.45</v>
      </c>
      <c r="G5740" s="2">
        <v>18.55</v>
      </c>
      <c r="H5740" s="2" t="s">
        <v>19</v>
      </c>
      <c r="I5740" s="2">
        <f t="shared" si="178"/>
        <v>1</v>
      </c>
      <c r="J5740" s="2" t="str">
        <f t="shared" si="179"/>
        <v/>
      </c>
      <c r="K5740" s="2">
        <v>2011</v>
      </c>
      <c r="L5740" s="2" t="s">
        <v>36</v>
      </c>
    </row>
    <row r="5741" spans="1:12" x14ac:dyDescent="0.2">
      <c r="A5741" s="1" t="s">
        <v>52</v>
      </c>
      <c r="B5741" s="2" t="s">
        <v>742</v>
      </c>
      <c r="C5741" s="2" t="s">
        <v>15</v>
      </c>
      <c r="D5741" s="2" t="s">
        <v>1820</v>
      </c>
      <c r="E5741" s="2" t="s">
        <v>1811</v>
      </c>
      <c r="F5741" s="2">
        <v>81.47</v>
      </c>
      <c r="G5741" s="2">
        <v>18.53</v>
      </c>
      <c r="H5741" s="2" t="s">
        <v>19</v>
      </c>
      <c r="I5741" s="2">
        <f t="shared" si="178"/>
        <v>1</v>
      </c>
      <c r="J5741" s="2" t="str">
        <f t="shared" si="179"/>
        <v/>
      </c>
      <c r="K5741" s="2">
        <v>2014</v>
      </c>
      <c r="L5741" s="2" t="s">
        <v>49</v>
      </c>
    </row>
    <row r="5742" spans="1:12" x14ac:dyDescent="0.2">
      <c r="A5742" s="1" t="s">
        <v>242</v>
      </c>
      <c r="B5742" s="2" t="s">
        <v>684</v>
      </c>
      <c r="C5742" s="2" t="s">
        <v>15</v>
      </c>
      <c r="D5742" s="2" t="s">
        <v>1620</v>
      </c>
      <c r="E5742" s="2" t="s">
        <v>1601</v>
      </c>
      <c r="F5742" s="2">
        <v>81.5</v>
      </c>
      <c r="G5742" s="2">
        <v>18.5</v>
      </c>
      <c r="H5742" s="2" t="s">
        <v>19</v>
      </c>
      <c r="I5742" s="2">
        <f t="shared" si="178"/>
        <v>1</v>
      </c>
      <c r="J5742" s="2" t="str">
        <f t="shared" si="179"/>
        <v/>
      </c>
      <c r="K5742" s="2">
        <v>2000</v>
      </c>
      <c r="L5742" s="2" t="s">
        <v>21</v>
      </c>
    </row>
    <row r="5743" spans="1:12" x14ac:dyDescent="0.2">
      <c r="A5743" s="1" t="s">
        <v>122</v>
      </c>
      <c r="B5743" s="2" t="s">
        <v>5125</v>
      </c>
      <c r="C5743" s="2" t="s">
        <v>15</v>
      </c>
      <c r="D5743" s="2" t="s">
        <v>5595</v>
      </c>
      <c r="E5743" s="2" t="s">
        <v>4991</v>
      </c>
      <c r="F5743" s="2">
        <v>81.5</v>
      </c>
      <c r="G5743" s="2">
        <v>18.5</v>
      </c>
      <c r="H5743" s="2" t="s">
        <v>19</v>
      </c>
      <c r="I5743" s="2">
        <f t="shared" si="178"/>
        <v>1</v>
      </c>
      <c r="J5743" s="2" t="str">
        <f t="shared" si="179"/>
        <v/>
      </c>
      <c r="K5743" s="2">
        <v>2001</v>
      </c>
      <c r="L5743" s="2" t="s">
        <v>36</v>
      </c>
    </row>
    <row r="5744" spans="1:12" x14ac:dyDescent="0.2">
      <c r="A5744" s="1" t="s">
        <v>177</v>
      </c>
      <c r="B5744" s="2" t="s">
        <v>4257</v>
      </c>
      <c r="C5744" s="2" t="s">
        <v>24</v>
      </c>
      <c r="D5744" s="4">
        <v>2200000</v>
      </c>
      <c r="E5744" s="2" t="s">
        <v>3438</v>
      </c>
      <c r="F5744" s="2">
        <v>81.5</v>
      </c>
      <c r="G5744" s="2">
        <v>18.5</v>
      </c>
      <c r="H5744" s="2" t="s">
        <v>19</v>
      </c>
      <c r="I5744" s="2">
        <f t="shared" si="178"/>
        <v>1</v>
      </c>
      <c r="J5744" s="2" t="str">
        <f t="shared" si="179"/>
        <v/>
      </c>
      <c r="K5744" s="2">
        <v>2012</v>
      </c>
      <c r="L5744" s="2" t="s">
        <v>49</v>
      </c>
    </row>
    <row r="5745" spans="1:12" x14ac:dyDescent="0.2">
      <c r="A5745" s="1" t="s">
        <v>420</v>
      </c>
      <c r="B5745" s="2" t="s">
        <v>3907</v>
      </c>
      <c r="C5745" s="2" t="s">
        <v>24</v>
      </c>
      <c r="D5745" s="4">
        <v>12000000</v>
      </c>
      <c r="E5745" s="2" t="s">
        <v>3438</v>
      </c>
      <c r="F5745" s="2">
        <v>81.5</v>
      </c>
      <c r="G5745" s="2">
        <v>18.5</v>
      </c>
      <c r="H5745" s="2" t="s">
        <v>19</v>
      </c>
      <c r="I5745" s="2">
        <f t="shared" si="178"/>
        <v>1</v>
      </c>
      <c r="J5745" s="2" t="str">
        <f t="shared" si="179"/>
        <v/>
      </c>
      <c r="K5745" s="2">
        <v>2016</v>
      </c>
      <c r="L5745" s="2" t="s">
        <v>21</v>
      </c>
    </row>
    <row r="5746" spans="1:12" x14ac:dyDescent="0.2">
      <c r="A5746" s="1" t="s">
        <v>66</v>
      </c>
      <c r="B5746" s="2" t="s">
        <v>3179</v>
      </c>
      <c r="C5746" s="2" t="s">
        <v>15</v>
      </c>
      <c r="D5746" s="2" t="s">
        <v>4882</v>
      </c>
      <c r="E5746" s="2" t="s">
        <v>4810</v>
      </c>
      <c r="F5746" s="2">
        <v>81.5</v>
      </c>
      <c r="G5746" s="2">
        <v>18.5</v>
      </c>
      <c r="H5746" s="2" t="s">
        <v>19</v>
      </c>
      <c r="I5746" s="2">
        <f t="shared" si="178"/>
        <v>1</v>
      </c>
      <c r="J5746" s="2" t="str">
        <f t="shared" si="179"/>
        <v/>
      </c>
      <c r="K5746" s="2">
        <v>2002</v>
      </c>
      <c r="L5746" s="2" t="s">
        <v>21</v>
      </c>
    </row>
    <row r="5747" spans="1:12" x14ac:dyDescent="0.2">
      <c r="A5747" s="1" t="s">
        <v>79</v>
      </c>
      <c r="B5747" s="2" t="s">
        <v>4105</v>
      </c>
      <c r="C5747" s="2" t="s">
        <v>24</v>
      </c>
      <c r="D5747" s="4">
        <v>12000000</v>
      </c>
      <c r="E5747" s="2" t="s">
        <v>3438</v>
      </c>
      <c r="F5747" s="2">
        <v>81.5</v>
      </c>
      <c r="G5747" s="2">
        <v>18.5</v>
      </c>
      <c r="H5747" s="2" t="s">
        <v>19</v>
      </c>
      <c r="I5747" s="2">
        <f t="shared" si="178"/>
        <v>1</v>
      </c>
      <c r="J5747" s="2" t="str">
        <f t="shared" si="179"/>
        <v/>
      </c>
      <c r="K5747" s="2">
        <v>1998</v>
      </c>
      <c r="L5747" s="2" t="s">
        <v>21</v>
      </c>
    </row>
    <row r="5748" spans="1:12" x14ac:dyDescent="0.2">
      <c r="A5748" s="1" t="s">
        <v>269</v>
      </c>
      <c r="B5748" s="2" t="s">
        <v>508</v>
      </c>
      <c r="C5748" s="2" t="s">
        <v>15</v>
      </c>
      <c r="D5748" s="2" t="s">
        <v>510</v>
      </c>
      <c r="E5748" s="2" t="s">
        <v>395</v>
      </c>
      <c r="F5748" s="2">
        <v>81.5</v>
      </c>
      <c r="G5748" s="2">
        <v>18.5</v>
      </c>
      <c r="H5748" s="2" t="s">
        <v>19</v>
      </c>
      <c r="I5748" s="2">
        <f t="shared" si="178"/>
        <v>1</v>
      </c>
      <c r="J5748" s="2" t="str">
        <f t="shared" si="179"/>
        <v/>
      </c>
      <c r="K5748" s="2">
        <v>2014</v>
      </c>
      <c r="L5748" s="2" t="s">
        <v>21</v>
      </c>
    </row>
    <row r="5749" spans="1:12" x14ac:dyDescent="0.2">
      <c r="A5749" s="1" t="s">
        <v>13</v>
      </c>
      <c r="B5749" s="2" t="s">
        <v>354</v>
      </c>
      <c r="C5749" s="2" t="s">
        <v>15</v>
      </c>
      <c r="D5749" s="2" t="s">
        <v>1814</v>
      </c>
      <c r="E5749" s="2" t="s">
        <v>1811</v>
      </c>
      <c r="F5749" s="2">
        <v>81.510000000000005</v>
      </c>
      <c r="G5749" s="2">
        <v>18.489999999999998</v>
      </c>
      <c r="H5749" s="2" t="s">
        <v>19</v>
      </c>
      <c r="I5749" s="2">
        <f t="shared" si="178"/>
        <v>1</v>
      </c>
      <c r="J5749" s="2" t="str">
        <f t="shared" si="179"/>
        <v/>
      </c>
      <c r="K5749" s="2">
        <v>2015</v>
      </c>
      <c r="L5749" s="2" t="s">
        <v>36</v>
      </c>
    </row>
    <row r="5750" spans="1:12" x14ac:dyDescent="0.2">
      <c r="A5750" s="1" t="s">
        <v>205</v>
      </c>
      <c r="B5750" s="2" t="s">
        <v>662</v>
      </c>
      <c r="C5750" s="2" t="s">
        <v>15</v>
      </c>
      <c r="D5750" s="2" t="s">
        <v>3318</v>
      </c>
      <c r="E5750" s="2" t="s">
        <v>3315</v>
      </c>
      <c r="F5750" s="2">
        <v>81.569999999999993</v>
      </c>
      <c r="G5750" s="2">
        <v>18.43</v>
      </c>
      <c r="H5750" s="2" t="s">
        <v>19</v>
      </c>
      <c r="I5750" s="2">
        <f t="shared" si="178"/>
        <v>1</v>
      </c>
      <c r="J5750" s="2" t="str">
        <f t="shared" si="179"/>
        <v/>
      </c>
      <c r="K5750" s="2">
        <v>2016</v>
      </c>
      <c r="L5750" s="2" t="s">
        <v>49</v>
      </c>
    </row>
    <row r="5751" spans="1:12" x14ac:dyDescent="0.2">
      <c r="A5751" s="1" t="s">
        <v>91</v>
      </c>
      <c r="B5751" s="2" t="s">
        <v>2418</v>
      </c>
      <c r="C5751" s="2" t="s">
        <v>15</v>
      </c>
      <c r="D5751" s="2" t="s">
        <v>2420</v>
      </c>
      <c r="E5751" s="2" t="s">
        <v>2175</v>
      </c>
      <c r="F5751" s="2">
        <v>81.569999999999993</v>
      </c>
      <c r="G5751" s="2">
        <v>18.43</v>
      </c>
      <c r="H5751" s="2" t="s">
        <v>19</v>
      </c>
      <c r="I5751" s="2">
        <f t="shared" si="178"/>
        <v>1</v>
      </c>
      <c r="J5751" s="2" t="str">
        <f t="shared" si="179"/>
        <v/>
      </c>
      <c r="K5751" s="2">
        <v>2019</v>
      </c>
      <c r="L5751" s="2" t="s">
        <v>36</v>
      </c>
    </row>
    <row r="5752" spans="1:12" x14ac:dyDescent="0.2">
      <c r="A5752" s="1" t="s">
        <v>66</v>
      </c>
      <c r="B5752" s="2" t="s">
        <v>67</v>
      </c>
      <c r="C5752" s="2" t="s">
        <v>15</v>
      </c>
      <c r="D5752" s="2" t="s">
        <v>1730</v>
      </c>
      <c r="E5752" s="2" t="s">
        <v>1692</v>
      </c>
      <c r="F5752" s="2">
        <v>81.59</v>
      </c>
      <c r="G5752" s="2">
        <v>18.41</v>
      </c>
      <c r="H5752" s="2" t="s">
        <v>19</v>
      </c>
      <c r="I5752" s="2">
        <f t="shared" si="178"/>
        <v>1</v>
      </c>
      <c r="J5752" s="2" t="str">
        <f t="shared" si="179"/>
        <v/>
      </c>
      <c r="K5752" s="2">
        <v>2016</v>
      </c>
      <c r="L5752" s="2" t="s">
        <v>21</v>
      </c>
    </row>
    <row r="5753" spans="1:12" x14ac:dyDescent="0.2">
      <c r="A5753" s="1" t="s">
        <v>242</v>
      </c>
      <c r="B5753" s="2" t="s">
        <v>1952</v>
      </c>
      <c r="C5753" s="2" t="s">
        <v>15</v>
      </c>
      <c r="D5753" s="2" t="s">
        <v>1953</v>
      </c>
      <c r="E5753" s="2" t="s">
        <v>1811</v>
      </c>
      <c r="F5753" s="2">
        <v>81.599999999999994</v>
      </c>
      <c r="G5753" s="2">
        <v>18.399999999999999</v>
      </c>
      <c r="H5753" s="2" t="s">
        <v>19</v>
      </c>
      <c r="I5753" s="2">
        <f t="shared" si="178"/>
        <v>1</v>
      </c>
      <c r="J5753" s="2" t="str">
        <f t="shared" si="179"/>
        <v/>
      </c>
      <c r="K5753" s="2">
        <v>1990</v>
      </c>
      <c r="L5753" s="2" t="s">
        <v>21</v>
      </c>
    </row>
    <row r="5754" spans="1:12" x14ac:dyDescent="0.2">
      <c r="A5754" s="1" t="s">
        <v>122</v>
      </c>
      <c r="B5754" s="2" t="s">
        <v>3113</v>
      </c>
      <c r="C5754" s="2" t="s">
        <v>15</v>
      </c>
      <c r="D5754" s="2" t="s">
        <v>3110</v>
      </c>
      <c r="E5754" s="2" t="s">
        <v>2175</v>
      </c>
      <c r="F5754" s="2">
        <v>81.5</v>
      </c>
      <c r="G5754" s="2">
        <v>18.399999999999999</v>
      </c>
      <c r="H5754" s="2" t="s">
        <v>19</v>
      </c>
      <c r="I5754" s="2">
        <f t="shared" si="178"/>
        <v>1</v>
      </c>
      <c r="J5754" s="2" t="str">
        <f t="shared" si="179"/>
        <v/>
      </c>
      <c r="K5754" s="2">
        <v>2005</v>
      </c>
      <c r="L5754" s="2" t="s">
        <v>36</v>
      </c>
    </row>
    <row r="5755" spans="1:12" x14ac:dyDescent="0.2">
      <c r="A5755" s="1" t="s">
        <v>339</v>
      </c>
      <c r="B5755" s="2" t="s">
        <v>5561</v>
      </c>
      <c r="C5755" s="2" t="s">
        <v>15</v>
      </c>
      <c r="D5755" s="2" t="s">
        <v>5562</v>
      </c>
      <c r="E5755" s="2" t="s">
        <v>4991</v>
      </c>
      <c r="F5755" s="2">
        <v>81.599999999999994</v>
      </c>
      <c r="G5755" s="2">
        <v>18.399999999999999</v>
      </c>
      <c r="H5755" s="2" t="s">
        <v>19</v>
      </c>
      <c r="I5755" s="2">
        <f t="shared" si="178"/>
        <v>1</v>
      </c>
      <c r="J5755" s="2" t="str">
        <f t="shared" si="179"/>
        <v/>
      </c>
      <c r="K5755" s="2">
        <v>2002</v>
      </c>
      <c r="L5755" s="2" t="s">
        <v>21</v>
      </c>
    </row>
    <row r="5756" spans="1:12" x14ac:dyDescent="0.2">
      <c r="A5756" s="1" t="s">
        <v>2918</v>
      </c>
      <c r="B5756" s="2" t="s">
        <v>2919</v>
      </c>
      <c r="C5756" s="2" t="s">
        <v>15</v>
      </c>
      <c r="D5756" s="2" t="s">
        <v>2920</v>
      </c>
      <c r="E5756" s="2" t="s">
        <v>2175</v>
      </c>
      <c r="F5756" s="2">
        <v>81.67</v>
      </c>
      <c r="G5756" s="2">
        <v>18.329999999999998</v>
      </c>
      <c r="H5756" s="2" t="s">
        <v>19</v>
      </c>
      <c r="I5756" s="2">
        <f t="shared" si="178"/>
        <v>1</v>
      </c>
      <c r="J5756" s="2" t="str">
        <f t="shared" si="179"/>
        <v/>
      </c>
      <c r="K5756" s="2">
        <v>2016</v>
      </c>
      <c r="L5756" s="2" t="s">
        <v>49</v>
      </c>
    </row>
    <row r="5757" spans="1:12" x14ac:dyDescent="0.2">
      <c r="A5757" s="1" t="s">
        <v>177</v>
      </c>
      <c r="B5757" s="2" t="s">
        <v>5286</v>
      </c>
      <c r="C5757" s="2" t="s">
        <v>15</v>
      </c>
      <c r="D5757" s="2" t="s">
        <v>5287</v>
      </c>
      <c r="E5757" s="2" t="s">
        <v>4991</v>
      </c>
      <c r="F5757" s="2">
        <v>81.709999999999994</v>
      </c>
      <c r="G5757" s="2">
        <v>18.29</v>
      </c>
      <c r="H5757" s="2" t="s">
        <v>19</v>
      </c>
      <c r="I5757" s="2">
        <f t="shared" si="178"/>
        <v>1</v>
      </c>
      <c r="J5757" s="2" t="str">
        <f t="shared" si="179"/>
        <v/>
      </c>
      <c r="K5757" s="2">
        <v>2014</v>
      </c>
      <c r="L5757" s="2" t="s">
        <v>49</v>
      </c>
    </row>
    <row r="5758" spans="1:12" x14ac:dyDescent="0.2">
      <c r="A5758" s="1" t="s">
        <v>91</v>
      </c>
      <c r="B5758" s="2" t="s">
        <v>3960</v>
      </c>
      <c r="C5758" s="2" t="s">
        <v>24</v>
      </c>
      <c r="D5758" s="4">
        <v>7000000</v>
      </c>
      <c r="E5758" s="2" t="s">
        <v>3438</v>
      </c>
      <c r="F5758" s="2">
        <v>81.72</v>
      </c>
      <c r="G5758" s="2">
        <v>18.28</v>
      </c>
      <c r="H5758" s="2" t="s">
        <v>19</v>
      </c>
      <c r="I5758" s="2">
        <f t="shared" si="178"/>
        <v>1</v>
      </c>
      <c r="J5758" s="2" t="str">
        <f t="shared" si="179"/>
        <v/>
      </c>
      <c r="K5758" s="2">
        <v>2016</v>
      </c>
      <c r="L5758" s="2" t="s">
        <v>21</v>
      </c>
    </row>
    <row r="5759" spans="1:12" x14ac:dyDescent="0.2">
      <c r="A5759" s="1" t="s">
        <v>52</v>
      </c>
      <c r="B5759" s="2" t="s">
        <v>3439</v>
      </c>
      <c r="C5759" s="2" t="s">
        <v>15</v>
      </c>
      <c r="D5759" s="2" t="s">
        <v>4160</v>
      </c>
      <c r="E5759" s="2" t="s">
        <v>3438</v>
      </c>
      <c r="F5759" s="2">
        <v>81.75</v>
      </c>
      <c r="G5759" s="2">
        <v>18.25</v>
      </c>
      <c r="H5759" s="2" t="s">
        <v>19</v>
      </c>
      <c r="I5759" s="2">
        <f t="shared" si="178"/>
        <v>1</v>
      </c>
      <c r="J5759" s="2" t="str">
        <f t="shared" si="179"/>
        <v/>
      </c>
      <c r="K5759" s="2">
        <v>2013</v>
      </c>
      <c r="L5759" s="2" t="s">
        <v>36</v>
      </c>
    </row>
    <row r="5760" spans="1:12" x14ac:dyDescent="0.2">
      <c r="A5760" s="1" t="s">
        <v>13</v>
      </c>
      <c r="B5760" s="2" t="s">
        <v>555</v>
      </c>
      <c r="C5760" s="2" t="s">
        <v>15</v>
      </c>
      <c r="D5760" s="2" t="s">
        <v>3056</v>
      </c>
      <c r="E5760" s="2" t="s">
        <v>2175</v>
      </c>
      <c r="F5760" s="2">
        <v>81.8</v>
      </c>
      <c r="G5760" s="2">
        <v>18.2</v>
      </c>
      <c r="H5760" s="2" t="s">
        <v>19</v>
      </c>
      <c r="I5760" s="2">
        <f t="shared" si="178"/>
        <v>1</v>
      </c>
      <c r="J5760" s="2" t="str">
        <f t="shared" si="179"/>
        <v/>
      </c>
      <c r="K5760" s="2">
        <v>2009</v>
      </c>
      <c r="L5760" s="2" t="s">
        <v>36</v>
      </c>
    </row>
    <row r="5761" spans="1:12" x14ac:dyDescent="0.2">
      <c r="A5761" s="1" t="s">
        <v>339</v>
      </c>
      <c r="B5761" s="2" t="s">
        <v>4816</v>
      </c>
      <c r="C5761" s="2" t="s">
        <v>24</v>
      </c>
      <c r="D5761" s="4">
        <v>5500000</v>
      </c>
      <c r="E5761" s="2" t="s">
        <v>4917</v>
      </c>
      <c r="F5761" s="2">
        <v>81.8</v>
      </c>
      <c r="G5761" s="2">
        <v>18.2</v>
      </c>
      <c r="H5761" s="2" t="s">
        <v>19</v>
      </c>
      <c r="I5761" s="2">
        <f t="shared" si="178"/>
        <v>1</v>
      </c>
      <c r="J5761" s="2" t="str">
        <f t="shared" si="179"/>
        <v/>
      </c>
      <c r="K5761" s="2">
        <v>2000</v>
      </c>
      <c r="L5761" s="2" t="s">
        <v>21</v>
      </c>
    </row>
    <row r="5762" spans="1:12" x14ac:dyDescent="0.2">
      <c r="A5762" s="1" t="s">
        <v>45</v>
      </c>
      <c r="B5762" s="2" t="s">
        <v>5258</v>
      </c>
      <c r="C5762" s="2" t="s">
        <v>15</v>
      </c>
      <c r="D5762" s="2" t="s">
        <v>5259</v>
      </c>
      <c r="E5762" s="2" t="s">
        <v>4991</v>
      </c>
      <c r="F5762" s="2">
        <v>81.8</v>
      </c>
      <c r="G5762" s="2">
        <v>18.2</v>
      </c>
      <c r="H5762" s="2" t="s">
        <v>19</v>
      </c>
      <c r="I5762" s="2">
        <f t="shared" ref="I5762:I5825" si="180" xml:space="preserve"> IF(H5762="Pass", 1, "")</f>
        <v>1</v>
      </c>
      <c r="J5762" s="2" t="str">
        <f t="shared" ref="J5762:J5825" si="181" xml:space="preserve"> IF(H5762="Fail", 1, "")</f>
        <v/>
      </c>
      <c r="K5762" s="2">
        <v>2015</v>
      </c>
      <c r="L5762" s="2" t="s">
        <v>36</v>
      </c>
    </row>
    <row r="5763" spans="1:12" x14ac:dyDescent="0.2">
      <c r="A5763" s="1" t="s">
        <v>66</v>
      </c>
      <c r="B5763" s="2" t="s">
        <v>145</v>
      </c>
      <c r="C5763" s="2" t="s">
        <v>15</v>
      </c>
      <c r="D5763" s="2" t="s">
        <v>146</v>
      </c>
      <c r="E5763" s="2" t="s">
        <v>144</v>
      </c>
      <c r="F5763" s="2">
        <v>81.819999999999993</v>
      </c>
      <c r="G5763" s="2">
        <v>18.18</v>
      </c>
      <c r="H5763" s="2" t="s">
        <v>19</v>
      </c>
      <c r="I5763" s="2">
        <f t="shared" si="180"/>
        <v>1</v>
      </c>
      <c r="J5763" s="2" t="str">
        <f t="shared" si="181"/>
        <v/>
      </c>
      <c r="K5763" s="2">
        <v>2021</v>
      </c>
      <c r="L5763" s="2" t="s">
        <v>36</v>
      </c>
    </row>
    <row r="5764" spans="1:12" x14ac:dyDescent="0.2">
      <c r="A5764" s="1" t="s">
        <v>108</v>
      </c>
      <c r="B5764" s="2" t="s">
        <v>109</v>
      </c>
      <c r="C5764" s="2" t="s">
        <v>24</v>
      </c>
      <c r="D5764" s="4">
        <v>2000000</v>
      </c>
      <c r="E5764" s="2" t="s">
        <v>17</v>
      </c>
      <c r="F5764" s="2">
        <v>81.900000000000006</v>
      </c>
      <c r="G5764" s="2">
        <v>18.100000000000001</v>
      </c>
      <c r="H5764" s="2" t="s">
        <v>19</v>
      </c>
      <c r="I5764" s="2">
        <f t="shared" si="180"/>
        <v>1</v>
      </c>
      <c r="J5764" s="2" t="str">
        <f t="shared" si="181"/>
        <v/>
      </c>
      <c r="K5764" s="2">
        <v>1990</v>
      </c>
      <c r="L5764" s="2" t="s">
        <v>21</v>
      </c>
    </row>
    <row r="5765" spans="1:12" x14ac:dyDescent="0.2">
      <c r="A5765" s="1" t="s">
        <v>220</v>
      </c>
      <c r="B5765" s="2" t="s">
        <v>301</v>
      </c>
      <c r="C5765" s="2" t="s">
        <v>42</v>
      </c>
      <c r="D5765" s="2" t="s">
        <v>1839</v>
      </c>
      <c r="E5765" s="2" t="s">
        <v>1811</v>
      </c>
      <c r="F5765" s="2">
        <v>81.900000000000006</v>
      </c>
      <c r="G5765" s="2">
        <v>18.100000000000001</v>
      </c>
      <c r="H5765" s="2" t="s">
        <v>19</v>
      </c>
      <c r="I5765" s="2">
        <f t="shared" si="180"/>
        <v>1</v>
      </c>
      <c r="J5765" s="2" t="str">
        <f t="shared" si="181"/>
        <v/>
      </c>
      <c r="K5765" s="2">
        <v>2012</v>
      </c>
      <c r="L5765" s="2" t="s">
        <v>49</v>
      </c>
    </row>
    <row r="5766" spans="1:12" x14ac:dyDescent="0.2">
      <c r="A5766" s="1" t="s">
        <v>269</v>
      </c>
      <c r="B5766" s="2" t="s">
        <v>656</v>
      </c>
      <c r="C5766" s="2" t="s">
        <v>15</v>
      </c>
      <c r="D5766" s="2" t="s">
        <v>2638</v>
      </c>
      <c r="E5766" s="2" t="s">
        <v>2175</v>
      </c>
      <c r="F5766" s="2">
        <v>81.95</v>
      </c>
      <c r="G5766" s="2">
        <v>18.05</v>
      </c>
      <c r="H5766" s="2" t="s">
        <v>19</v>
      </c>
      <c r="I5766" s="2">
        <f t="shared" si="180"/>
        <v>1</v>
      </c>
      <c r="J5766" s="2" t="str">
        <f t="shared" si="181"/>
        <v/>
      </c>
      <c r="K5766" s="2">
        <v>2018</v>
      </c>
      <c r="L5766" s="2" t="s">
        <v>21</v>
      </c>
    </row>
    <row r="5767" spans="1:12" x14ac:dyDescent="0.2">
      <c r="A5767" s="1" t="s">
        <v>363</v>
      </c>
      <c r="B5767" s="2" t="s">
        <v>474</v>
      </c>
      <c r="C5767" s="2" t="s">
        <v>15</v>
      </c>
      <c r="D5767" s="2" t="s">
        <v>2824</v>
      </c>
      <c r="E5767" s="2" t="s">
        <v>2175</v>
      </c>
      <c r="F5767" s="2">
        <v>81.97</v>
      </c>
      <c r="G5767" s="2">
        <v>18.03</v>
      </c>
      <c r="H5767" s="2" t="s">
        <v>19</v>
      </c>
      <c r="I5767" s="2">
        <f t="shared" si="180"/>
        <v>1</v>
      </c>
      <c r="J5767" s="2" t="str">
        <f t="shared" si="181"/>
        <v/>
      </c>
      <c r="K5767" s="2">
        <v>2016</v>
      </c>
      <c r="L5767" s="2" t="s">
        <v>21</v>
      </c>
    </row>
    <row r="5768" spans="1:12" x14ac:dyDescent="0.2">
      <c r="A5768" s="1" t="s">
        <v>13</v>
      </c>
      <c r="B5768" s="2" t="s">
        <v>2425</v>
      </c>
      <c r="C5768" s="2" t="s">
        <v>15</v>
      </c>
      <c r="D5768" s="2" t="s">
        <v>3018</v>
      </c>
      <c r="E5768" s="2" t="s">
        <v>2175</v>
      </c>
      <c r="F5768" s="2">
        <v>82</v>
      </c>
      <c r="G5768" s="2">
        <v>18</v>
      </c>
      <c r="H5768" s="2" t="s">
        <v>19</v>
      </c>
      <c r="I5768" s="2">
        <f t="shared" si="180"/>
        <v>1</v>
      </c>
      <c r="J5768" s="2" t="str">
        <f t="shared" si="181"/>
        <v/>
      </c>
      <c r="K5768" s="2">
        <v>2009</v>
      </c>
      <c r="L5768" s="2" t="s">
        <v>36</v>
      </c>
    </row>
    <row r="5769" spans="1:12" x14ac:dyDescent="0.2">
      <c r="A5769" s="1" t="s">
        <v>363</v>
      </c>
      <c r="B5769" s="2" t="s">
        <v>947</v>
      </c>
      <c r="C5769" s="2" t="s">
        <v>15</v>
      </c>
      <c r="D5769" s="2" t="s">
        <v>1010</v>
      </c>
      <c r="E5769" s="2" t="s">
        <v>395</v>
      </c>
      <c r="F5769" s="2">
        <v>82</v>
      </c>
      <c r="G5769" s="2">
        <v>18</v>
      </c>
      <c r="H5769" s="2" t="s">
        <v>19</v>
      </c>
      <c r="I5769" s="2">
        <f t="shared" si="180"/>
        <v>1</v>
      </c>
      <c r="J5769" s="2" t="str">
        <f t="shared" si="181"/>
        <v/>
      </c>
      <c r="K5769" s="2">
        <v>2005</v>
      </c>
      <c r="L5769" s="2" t="s">
        <v>77</v>
      </c>
    </row>
    <row r="5770" spans="1:12" x14ac:dyDescent="0.2">
      <c r="A5770" s="1" t="s">
        <v>141</v>
      </c>
      <c r="B5770" s="2" t="s">
        <v>2437</v>
      </c>
      <c r="C5770" s="2" t="s">
        <v>15</v>
      </c>
      <c r="D5770" s="2" t="s">
        <v>2438</v>
      </c>
      <c r="E5770" s="2" t="s">
        <v>2175</v>
      </c>
      <c r="F5770" s="2">
        <v>82.03</v>
      </c>
      <c r="G5770" s="2">
        <v>17.97</v>
      </c>
      <c r="H5770" s="2" t="s">
        <v>19</v>
      </c>
      <c r="I5770" s="2">
        <f t="shared" si="180"/>
        <v>1</v>
      </c>
      <c r="J5770" s="2" t="str">
        <f t="shared" si="181"/>
        <v/>
      </c>
      <c r="K5770" s="2">
        <v>2019</v>
      </c>
      <c r="L5770" s="2" t="s">
        <v>36</v>
      </c>
    </row>
    <row r="5771" spans="1:12" x14ac:dyDescent="0.2">
      <c r="A5771" s="1" t="s">
        <v>52</v>
      </c>
      <c r="B5771" s="2" t="s">
        <v>2551</v>
      </c>
      <c r="C5771" s="2" t="s">
        <v>15</v>
      </c>
      <c r="D5771" s="2" t="s">
        <v>516</v>
      </c>
      <c r="E5771" s="2" t="s">
        <v>2175</v>
      </c>
      <c r="F5771" s="2">
        <v>82.04</v>
      </c>
      <c r="G5771" s="2">
        <v>17.96</v>
      </c>
      <c r="H5771" s="2" t="s">
        <v>19</v>
      </c>
      <c r="I5771" s="2">
        <f t="shared" si="180"/>
        <v>1</v>
      </c>
      <c r="J5771" s="2" t="str">
        <f t="shared" si="181"/>
        <v/>
      </c>
      <c r="K5771" s="2">
        <v>2016</v>
      </c>
      <c r="L5771" s="2" t="s">
        <v>21</v>
      </c>
    </row>
    <row r="5772" spans="1:12" x14ac:dyDescent="0.2">
      <c r="A5772" s="1" t="s">
        <v>91</v>
      </c>
      <c r="B5772" s="2" t="s">
        <v>3960</v>
      </c>
      <c r="C5772" s="2" t="s">
        <v>24</v>
      </c>
      <c r="D5772" s="4">
        <v>6000000</v>
      </c>
      <c r="E5772" s="2" t="s">
        <v>3438</v>
      </c>
      <c r="F5772" s="2">
        <v>82.07</v>
      </c>
      <c r="G5772" s="2">
        <v>17.93</v>
      </c>
      <c r="H5772" s="2" t="s">
        <v>19</v>
      </c>
      <c r="I5772" s="2">
        <f t="shared" si="180"/>
        <v>1</v>
      </c>
      <c r="J5772" s="2" t="str">
        <f t="shared" si="181"/>
        <v/>
      </c>
      <c r="K5772" s="2">
        <v>2014</v>
      </c>
      <c r="L5772" s="2" t="s">
        <v>49</v>
      </c>
    </row>
    <row r="5773" spans="1:12" x14ac:dyDescent="0.2">
      <c r="A5773" s="1" t="s">
        <v>280</v>
      </c>
      <c r="B5773" s="2" t="s">
        <v>3863</v>
      </c>
      <c r="C5773" s="2" t="s">
        <v>24</v>
      </c>
      <c r="D5773" s="4">
        <v>15000000</v>
      </c>
      <c r="E5773" s="2" t="s">
        <v>3438</v>
      </c>
      <c r="F5773" s="2">
        <v>82.09</v>
      </c>
      <c r="G5773" s="2">
        <v>17.91</v>
      </c>
      <c r="H5773" s="2" t="s">
        <v>19</v>
      </c>
      <c r="I5773" s="2">
        <f t="shared" si="180"/>
        <v>1</v>
      </c>
      <c r="J5773" s="2" t="str">
        <f t="shared" si="181"/>
        <v/>
      </c>
      <c r="K5773" s="2">
        <v>2016</v>
      </c>
      <c r="L5773" s="2" t="s">
        <v>21</v>
      </c>
    </row>
    <row r="5774" spans="1:12" x14ac:dyDescent="0.2">
      <c r="A5774" s="1" t="s">
        <v>66</v>
      </c>
      <c r="B5774" s="2" t="s">
        <v>67</v>
      </c>
      <c r="C5774" s="2" t="s">
        <v>15</v>
      </c>
      <c r="D5774" s="2" t="s">
        <v>5413</v>
      </c>
      <c r="E5774" s="2" t="s">
        <v>4991</v>
      </c>
      <c r="F5774" s="2">
        <v>82.1</v>
      </c>
      <c r="G5774" s="2">
        <v>17.899999999999999</v>
      </c>
      <c r="H5774" s="2" t="s">
        <v>19</v>
      </c>
      <c r="I5774" s="2">
        <f t="shared" si="180"/>
        <v>1</v>
      </c>
      <c r="J5774" s="2" t="str">
        <f t="shared" si="181"/>
        <v/>
      </c>
      <c r="K5774" s="2">
        <v>2008</v>
      </c>
      <c r="L5774" s="2" t="s">
        <v>49</v>
      </c>
    </row>
    <row r="5775" spans="1:12" x14ac:dyDescent="0.2">
      <c r="A5775" s="1" t="s">
        <v>363</v>
      </c>
      <c r="B5775" s="2" t="s">
        <v>947</v>
      </c>
      <c r="C5775" s="2" t="s">
        <v>15</v>
      </c>
      <c r="D5775" s="2" t="s">
        <v>948</v>
      </c>
      <c r="E5775" s="2" t="s">
        <v>395</v>
      </c>
      <c r="F5775" s="2">
        <v>82.1</v>
      </c>
      <c r="G5775" s="2">
        <v>17.899999999999999</v>
      </c>
      <c r="H5775" s="2" t="s">
        <v>19</v>
      </c>
      <c r="I5775" s="2">
        <f t="shared" si="180"/>
        <v>1</v>
      </c>
      <c r="J5775" s="2" t="str">
        <f t="shared" si="181"/>
        <v/>
      </c>
      <c r="K5775" s="2">
        <v>2006</v>
      </c>
      <c r="L5775" s="2" t="s">
        <v>21</v>
      </c>
    </row>
    <row r="5776" spans="1:12" x14ac:dyDescent="0.2">
      <c r="A5776" s="1" t="s">
        <v>79</v>
      </c>
      <c r="B5776" s="2" t="s">
        <v>564</v>
      </c>
      <c r="C5776" s="2" t="s">
        <v>15</v>
      </c>
      <c r="D5776" s="2" t="s">
        <v>1158</v>
      </c>
      <c r="E5776" s="2" t="s">
        <v>395</v>
      </c>
      <c r="F5776" s="2">
        <v>82.1</v>
      </c>
      <c r="G5776" s="2">
        <v>17.899999999999999</v>
      </c>
      <c r="H5776" s="2" t="s">
        <v>19</v>
      </c>
      <c r="I5776" s="2">
        <f t="shared" si="180"/>
        <v>1</v>
      </c>
      <c r="J5776" s="2" t="str">
        <f t="shared" si="181"/>
        <v/>
      </c>
      <c r="K5776" s="2">
        <v>2002</v>
      </c>
      <c r="L5776" s="2" t="s">
        <v>21</v>
      </c>
    </row>
    <row r="5777" spans="1:12" x14ac:dyDescent="0.2">
      <c r="A5777" s="1" t="s">
        <v>242</v>
      </c>
      <c r="B5777" s="2" t="s">
        <v>714</v>
      </c>
      <c r="C5777" s="2" t="s">
        <v>24</v>
      </c>
      <c r="D5777" s="4">
        <v>600000000</v>
      </c>
      <c r="E5777" s="2" t="s">
        <v>3376</v>
      </c>
      <c r="F5777" s="2">
        <v>82.11</v>
      </c>
      <c r="G5777" s="2">
        <v>17.89</v>
      </c>
      <c r="H5777" s="2" t="s">
        <v>19</v>
      </c>
      <c r="I5777" s="2">
        <f t="shared" si="180"/>
        <v>1</v>
      </c>
      <c r="J5777" s="2" t="str">
        <f t="shared" si="181"/>
        <v/>
      </c>
      <c r="K5777" s="2">
        <v>2016</v>
      </c>
      <c r="L5777" s="2" t="s">
        <v>21</v>
      </c>
    </row>
    <row r="5778" spans="1:12" x14ac:dyDescent="0.2">
      <c r="A5778" s="1" t="s">
        <v>22</v>
      </c>
      <c r="B5778" s="2" t="s">
        <v>1606</v>
      </c>
      <c r="C5778" s="2" t="s">
        <v>15</v>
      </c>
      <c r="D5778" s="2" t="s">
        <v>1635</v>
      </c>
      <c r="E5778" s="2" t="s">
        <v>1625</v>
      </c>
      <c r="F5778" s="2">
        <v>82.11</v>
      </c>
      <c r="G5778" s="2">
        <v>17.89</v>
      </c>
      <c r="H5778" s="2" t="s">
        <v>19</v>
      </c>
      <c r="I5778" s="2">
        <f t="shared" si="180"/>
        <v>1</v>
      </c>
      <c r="J5778" s="2" t="str">
        <f t="shared" si="181"/>
        <v/>
      </c>
      <c r="K5778" s="2">
        <v>2016</v>
      </c>
      <c r="L5778" s="2" t="s">
        <v>21</v>
      </c>
    </row>
    <row r="5779" spans="1:12" x14ac:dyDescent="0.2">
      <c r="A5779" s="1" t="s">
        <v>141</v>
      </c>
      <c r="B5779" s="2" t="s">
        <v>142</v>
      </c>
      <c r="C5779" s="2" t="s">
        <v>15</v>
      </c>
      <c r="D5779" s="2" t="s">
        <v>173</v>
      </c>
      <c r="E5779" s="2" t="s">
        <v>144</v>
      </c>
      <c r="F5779" s="2">
        <v>82.14</v>
      </c>
      <c r="G5779" s="2">
        <v>17.86</v>
      </c>
      <c r="H5779" s="2" t="s">
        <v>19</v>
      </c>
      <c r="I5779" s="2">
        <f t="shared" si="180"/>
        <v>1</v>
      </c>
      <c r="J5779" s="2" t="str">
        <f t="shared" si="181"/>
        <v/>
      </c>
      <c r="K5779" s="2">
        <v>2019</v>
      </c>
      <c r="L5779" s="2" t="s">
        <v>36</v>
      </c>
    </row>
    <row r="5780" spans="1:12" x14ac:dyDescent="0.2">
      <c r="A5780" s="1" t="s">
        <v>621</v>
      </c>
      <c r="B5780" s="2" t="s">
        <v>4993</v>
      </c>
      <c r="C5780" s="2" t="s">
        <v>15</v>
      </c>
      <c r="D5780" s="2" t="s">
        <v>4994</v>
      </c>
      <c r="E5780" s="2" t="s">
        <v>4991</v>
      </c>
      <c r="F5780" s="2">
        <v>82.17</v>
      </c>
      <c r="G5780" s="2">
        <v>17.829999999999998</v>
      </c>
      <c r="H5780" s="2" t="s">
        <v>19</v>
      </c>
      <c r="I5780" s="2">
        <f t="shared" si="180"/>
        <v>1</v>
      </c>
      <c r="J5780" s="2" t="str">
        <f t="shared" si="181"/>
        <v/>
      </c>
      <c r="K5780" s="2">
        <v>2021</v>
      </c>
      <c r="L5780" s="2" t="s">
        <v>36</v>
      </c>
    </row>
    <row r="5781" spans="1:12" x14ac:dyDescent="0.2">
      <c r="A5781" s="1" t="s">
        <v>205</v>
      </c>
      <c r="B5781" s="2" t="s">
        <v>5010</v>
      </c>
      <c r="C5781" s="2" t="s">
        <v>15</v>
      </c>
      <c r="D5781" s="2" t="s">
        <v>5011</v>
      </c>
      <c r="E5781" s="2" t="s">
        <v>4991</v>
      </c>
      <c r="F5781" s="2">
        <v>82.19</v>
      </c>
      <c r="G5781" s="2">
        <v>17.809999999999999</v>
      </c>
      <c r="H5781" s="2" t="s">
        <v>19</v>
      </c>
      <c r="I5781" s="2">
        <f t="shared" si="180"/>
        <v>1</v>
      </c>
      <c r="J5781" s="2" t="str">
        <f t="shared" si="181"/>
        <v/>
      </c>
      <c r="K5781" s="2">
        <v>2021</v>
      </c>
      <c r="L5781" s="2" t="s">
        <v>36</v>
      </c>
    </row>
    <row r="5782" spans="1:12" x14ac:dyDescent="0.2">
      <c r="A5782" s="1" t="s">
        <v>52</v>
      </c>
      <c r="B5782" s="2" t="s">
        <v>3468</v>
      </c>
      <c r="C5782" s="2" t="s">
        <v>24</v>
      </c>
      <c r="D5782" s="4">
        <v>18000000</v>
      </c>
      <c r="E5782" s="2" t="s">
        <v>3438</v>
      </c>
      <c r="F5782" s="2">
        <v>82.2</v>
      </c>
      <c r="G5782" s="2">
        <v>17.8</v>
      </c>
      <c r="H5782" s="2" t="s">
        <v>19</v>
      </c>
      <c r="I5782" s="2">
        <f t="shared" si="180"/>
        <v>1</v>
      </c>
      <c r="J5782" s="2" t="str">
        <f t="shared" si="181"/>
        <v/>
      </c>
      <c r="K5782" s="2">
        <v>2001</v>
      </c>
      <c r="L5782" s="2" t="s">
        <v>36</v>
      </c>
    </row>
    <row r="5783" spans="1:12" x14ac:dyDescent="0.2">
      <c r="A5783" s="1" t="s">
        <v>32</v>
      </c>
      <c r="B5783" s="2" t="s">
        <v>32</v>
      </c>
      <c r="C5783" s="2" t="s">
        <v>15</v>
      </c>
      <c r="D5783" s="2" t="s">
        <v>461</v>
      </c>
      <c r="E5783" s="2" t="s">
        <v>395</v>
      </c>
      <c r="F5783" s="2">
        <v>82.2</v>
      </c>
      <c r="G5783" s="2">
        <v>17.8</v>
      </c>
      <c r="H5783" s="2" t="s">
        <v>19</v>
      </c>
      <c r="I5783" s="2">
        <f t="shared" si="180"/>
        <v>1</v>
      </c>
      <c r="J5783" s="2" t="str">
        <f t="shared" si="181"/>
        <v/>
      </c>
      <c r="K5783" s="2">
        <v>2014</v>
      </c>
      <c r="L5783" s="2" t="s">
        <v>21</v>
      </c>
    </row>
    <row r="5784" spans="1:12" x14ac:dyDescent="0.2">
      <c r="A5784" s="1" t="s">
        <v>32</v>
      </c>
      <c r="B5784" s="2" t="s">
        <v>32</v>
      </c>
      <c r="C5784" s="2" t="s">
        <v>15</v>
      </c>
      <c r="D5784" s="2" t="s">
        <v>593</v>
      </c>
      <c r="E5784" s="2" t="s">
        <v>395</v>
      </c>
      <c r="F5784" s="2">
        <v>82.2</v>
      </c>
      <c r="G5784" s="2">
        <v>17.8</v>
      </c>
      <c r="H5784" s="2" t="s">
        <v>19</v>
      </c>
      <c r="I5784" s="2">
        <f t="shared" si="180"/>
        <v>1</v>
      </c>
      <c r="J5784" s="2" t="str">
        <f t="shared" si="181"/>
        <v/>
      </c>
      <c r="K5784" s="2">
        <v>2012</v>
      </c>
      <c r="L5784" s="2" t="s">
        <v>21</v>
      </c>
    </row>
    <row r="5785" spans="1:12" x14ac:dyDescent="0.2">
      <c r="A5785" s="1" t="s">
        <v>242</v>
      </c>
      <c r="B5785" s="2" t="s">
        <v>1461</v>
      </c>
      <c r="C5785" s="2" t="s">
        <v>15</v>
      </c>
      <c r="D5785" s="2" t="s">
        <v>3889</v>
      </c>
      <c r="E5785" s="2" t="s">
        <v>3438</v>
      </c>
      <c r="F5785" s="2">
        <v>82.24</v>
      </c>
      <c r="G5785" s="2">
        <v>17.760000000000002</v>
      </c>
      <c r="H5785" s="2" t="s">
        <v>19</v>
      </c>
      <c r="I5785" s="2">
        <f t="shared" si="180"/>
        <v>1</v>
      </c>
      <c r="J5785" s="2" t="str">
        <f t="shared" si="181"/>
        <v/>
      </c>
      <c r="K5785" s="2">
        <v>2016</v>
      </c>
      <c r="L5785" s="2" t="s">
        <v>21</v>
      </c>
    </row>
    <row r="5786" spans="1:12" x14ac:dyDescent="0.2">
      <c r="A5786" s="1" t="s">
        <v>52</v>
      </c>
      <c r="B5786" s="2" t="s">
        <v>3747</v>
      </c>
      <c r="C5786" s="2" t="s">
        <v>24</v>
      </c>
      <c r="D5786" s="4">
        <v>6000000</v>
      </c>
      <c r="E5786" s="2" t="s">
        <v>3438</v>
      </c>
      <c r="F5786" s="2">
        <v>82.29</v>
      </c>
      <c r="G5786" s="2">
        <v>17.71</v>
      </c>
      <c r="H5786" s="2" t="s">
        <v>19</v>
      </c>
      <c r="I5786" s="2">
        <f t="shared" si="180"/>
        <v>1</v>
      </c>
      <c r="J5786" s="2" t="str">
        <f t="shared" si="181"/>
        <v/>
      </c>
      <c r="K5786" s="2">
        <v>2015</v>
      </c>
      <c r="L5786" s="2" t="s">
        <v>36</v>
      </c>
    </row>
    <row r="5787" spans="1:12" x14ac:dyDescent="0.2">
      <c r="A5787" s="1" t="s">
        <v>220</v>
      </c>
      <c r="B5787" s="2" t="s">
        <v>301</v>
      </c>
      <c r="C5787" s="2" t="s">
        <v>15</v>
      </c>
      <c r="D5787" s="2" t="s">
        <v>2705</v>
      </c>
      <c r="E5787" s="2" t="s">
        <v>2175</v>
      </c>
      <c r="F5787" s="2">
        <v>82.31</v>
      </c>
      <c r="G5787" s="2">
        <v>17.690000000000001</v>
      </c>
      <c r="H5787" s="2" t="s">
        <v>19</v>
      </c>
      <c r="I5787" s="2">
        <f t="shared" si="180"/>
        <v>1</v>
      </c>
      <c r="J5787" s="2" t="str">
        <f t="shared" si="181"/>
        <v/>
      </c>
      <c r="K5787" s="2">
        <v>2017</v>
      </c>
      <c r="L5787" s="2" t="s">
        <v>36</v>
      </c>
    </row>
    <row r="5788" spans="1:12" x14ac:dyDescent="0.2">
      <c r="A5788" s="1" t="s">
        <v>13</v>
      </c>
      <c r="B5788" s="2" t="s">
        <v>2044</v>
      </c>
      <c r="C5788" s="2" t="s">
        <v>15</v>
      </c>
      <c r="D5788" s="2" t="s">
        <v>5027</v>
      </c>
      <c r="E5788" s="2" t="s">
        <v>4991</v>
      </c>
      <c r="F5788" s="2">
        <v>82.37</v>
      </c>
      <c r="G5788" s="2">
        <v>17.63</v>
      </c>
      <c r="H5788" s="2" t="s">
        <v>19</v>
      </c>
      <c r="I5788" s="2">
        <f t="shared" si="180"/>
        <v>1</v>
      </c>
      <c r="J5788" s="2" t="str">
        <f t="shared" si="181"/>
        <v/>
      </c>
      <c r="K5788" s="2">
        <v>2020</v>
      </c>
      <c r="L5788" s="2" t="s">
        <v>21</v>
      </c>
    </row>
    <row r="5789" spans="1:12" x14ac:dyDescent="0.2">
      <c r="A5789" s="1" t="s">
        <v>242</v>
      </c>
      <c r="B5789" s="2" t="s">
        <v>243</v>
      </c>
      <c r="C5789" s="2" t="s">
        <v>15</v>
      </c>
      <c r="D5789" s="2" t="s">
        <v>4757</v>
      </c>
      <c r="E5789" s="2" t="s">
        <v>3438</v>
      </c>
      <c r="F5789" s="2">
        <v>82.4</v>
      </c>
      <c r="G5789" s="2">
        <v>17.600000000000001</v>
      </c>
      <c r="H5789" s="2" t="s">
        <v>19</v>
      </c>
      <c r="I5789" s="2">
        <f t="shared" si="180"/>
        <v>1</v>
      </c>
      <c r="J5789" s="2" t="str">
        <f t="shared" si="181"/>
        <v/>
      </c>
      <c r="K5789" s="2">
        <v>1998</v>
      </c>
      <c r="L5789" s="2" t="s">
        <v>21</v>
      </c>
    </row>
    <row r="5790" spans="1:12" x14ac:dyDescent="0.2">
      <c r="A5790" s="1" t="s">
        <v>339</v>
      </c>
      <c r="B5790" s="2" t="s">
        <v>5063</v>
      </c>
      <c r="C5790" s="2" t="s">
        <v>15</v>
      </c>
      <c r="D5790" s="2" t="s">
        <v>5425</v>
      </c>
      <c r="E5790" s="2" t="s">
        <v>4991</v>
      </c>
      <c r="F5790" s="2">
        <v>82.4</v>
      </c>
      <c r="G5790" s="2">
        <v>17.600000000000001</v>
      </c>
      <c r="H5790" s="2" t="s">
        <v>19</v>
      </c>
      <c r="I5790" s="2">
        <f t="shared" si="180"/>
        <v>1</v>
      </c>
      <c r="J5790" s="2" t="str">
        <f t="shared" si="181"/>
        <v/>
      </c>
      <c r="K5790" s="2">
        <v>2007</v>
      </c>
      <c r="L5790" s="2" t="s">
        <v>36</v>
      </c>
    </row>
    <row r="5791" spans="1:12" x14ac:dyDescent="0.2">
      <c r="A5791" s="1" t="s">
        <v>66</v>
      </c>
      <c r="B5791" s="2" t="s">
        <v>500</v>
      </c>
      <c r="C5791" s="2" t="s">
        <v>15</v>
      </c>
      <c r="D5791" s="2" t="s">
        <v>2548</v>
      </c>
      <c r="E5791" s="2" t="s">
        <v>2175</v>
      </c>
      <c r="F5791" s="2">
        <v>82.42</v>
      </c>
      <c r="G5791" s="2">
        <v>17.579999999999998</v>
      </c>
      <c r="H5791" s="2" t="s">
        <v>19</v>
      </c>
      <c r="I5791" s="2">
        <f t="shared" si="180"/>
        <v>1</v>
      </c>
      <c r="J5791" s="2" t="str">
        <f t="shared" si="181"/>
        <v/>
      </c>
      <c r="K5791" s="2">
        <v>2018</v>
      </c>
      <c r="L5791" s="2" t="s">
        <v>21</v>
      </c>
    </row>
    <row r="5792" spans="1:12" x14ac:dyDescent="0.2">
      <c r="A5792" s="1" t="s">
        <v>150</v>
      </c>
      <c r="B5792" s="2" t="s">
        <v>151</v>
      </c>
      <c r="C5792" s="2" t="s">
        <v>15</v>
      </c>
      <c r="D5792" s="2" t="s">
        <v>1726</v>
      </c>
      <c r="E5792" s="2" t="s">
        <v>1692</v>
      </c>
      <c r="F5792" s="2">
        <v>82.42</v>
      </c>
      <c r="G5792" s="2">
        <v>17.579999999999998</v>
      </c>
      <c r="H5792" s="2" t="s">
        <v>19</v>
      </c>
      <c r="I5792" s="2">
        <f t="shared" si="180"/>
        <v>1</v>
      </c>
      <c r="J5792" s="2" t="str">
        <f t="shared" si="181"/>
        <v/>
      </c>
      <c r="K5792" s="2">
        <v>2016</v>
      </c>
      <c r="L5792" s="2" t="s">
        <v>21</v>
      </c>
    </row>
    <row r="5793" spans="1:12" x14ac:dyDescent="0.2">
      <c r="A5793" s="1" t="s">
        <v>137</v>
      </c>
      <c r="B5793" s="2" t="s">
        <v>138</v>
      </c>
      <c r="C5793" s="2" t="s">
        <v>15</v>
      </c>
      <c r="D5793" s="2" t="s">
        <v>2666</v>
      </c>
      <c r="E5793" s="2" t="s">
        <v>2175</v>
      </c>
      <c r="F5793" s="2">
        <v>81.430000000000007</v>
      </c>
      <c r="G5793" s="2">
        <v>17.57</v>
      </c>
      <c r="H5793" s="2" t="s">
        <v>19</v>
      </c>
      <c r="I5793" s="2">
        <f t="shared" si="180"/>
        <v>1</v>
      </c>
      <c r="J5793" s="2" t="str">
        <f t="shared" si="181"/>
        <v/>
      </c>
      <c r="K5793" s="2">
        <v>2018</v>
      </c>
      <c r="L5793" s="2" t="s">
        <v>49</v>
      </c>
    </row>
    <row r="5794" spans="1:12" x14ac:dyDescent="0.2">
      <c r="A5794" s="1" t="s">
        <v>242</v>
      </c>
      <c r="B5794" s="2" t="s">
        <v>5705</v>
      </c>
      <c r="C5794" s="2" t="s">
        <v>15</v>
      </c>
      <c r="D5794" s="2" t="s">
        <v>5706</v>
      </c>
      <c r="E5794" s="2" t="s">
        <v>5690</v>
      </c>
      <c r="F5794" s="2">
        <v>82.46</v>
      </c>
      <c r="G5794" s="2">
        <v>17.54</v>
      </c>
      <c r="H5794" s="2" t="s">
        <v>19</v>
      </c>
      <c r="I5794" s="2">
        <f t="shared" si="180"/>
        <v>1</v>
      </c>
      <c r="J5794" s="2" t="str">
        <f t="shared" si="181"/>
        <v/>
      </c>
      <c r="K5794" s="2">
        <v>2018</v>
      </c>
      <c r="L5794" s="2" t="s">
        <v>21</v>
      </c>
    </row>
    <row r="5795" spans="1:12" x14ac:dyDescent="0.2">
      <c r="A5795" s="1" t="s">
        <v>242</v>
      </c>
      <c r="B5795" s="2" t="s">
        <v>494</v>
      </c>
      <c r="C5795" s="2" t="s">
        <v>15</v>
      </c>
      <c r="D5795" s="2" t="s">
        <v>2999</v>
      </c>
      <c r="E5795" s="2" t="s">
        <v>2175</v>
      </c>
      <c r="F5795" s="2">
        <v>82.48</v>
      </c>
      <c r="G5795" s="2">
        <v>17.52</v>
      </c>
      <c r="H5795" s="2" t="s">
        <v>19</v>
      </c>
      <c r="I5795" s="2">
        <f t="shared" si="180"/>
        <v>1</v>
      </c>
      <c r="J5795" s="2" t="str">
        <f t="shared" si="181"/>
        <v/>
      </c>
      <c r="K5795" s="2">
        <v>2011</v>
      </c>
      <c r="L5795" s="2" t="s">
        <v>36</v>
      </c>
    </row>
    <row r="5796" spans="1:12" x14ac:dyDescent="0.2">
      <c r="A5796" s="1" t="s">
        <v>220</v>
      </c>
      <c r="B5796" s="2" t="s">
        <v>1250</v>
      </c>
      <c r="C5796" s="2" t="s">
        <v>15</v>
      </c>
      <c r="D5796" s="2" t="s">
        <v>2700</v>
      </c>
      <c r="E5796" s="2" t="s">
        <v>2175</v>
      </c>
      <c r="F5796" s="2">
        <v>82.48</v>
      </c>
      <c r="G5796" s="2">
        <v>17.52</v>
      </c>
      <c r="H5796" s="2" t="s">
        <v>19</v>
      </c>
      <c r="I5796" s="2">
        <f t="shared" si="180"/>
        <v>1</v>
      </c>
      <c r="J5796" s="2" t="str">
        <f t="shared" si="181"/>
        <v/>
      </c>
      <c r="K5796" s="2">
        <v>2017</v>
      </c>
      <c r="L5796" s="2" t="s">
        <v>36</v>
      </c>
    </row>
    <row r="5797" spans="1:12" x14ac:dyDescent="0.2">
      <c r="A5797" s="1" t="s">
        <v>66</v>
      </c>
      <c r="B5797" s="2" t="s">
        <v>1088</v>
      </c>
      <c r="C5797" s="2" t="s">
        <v>15</v>
      </c>
      <c r="D5797" s="2" t="s">
        <v>5334</v>
      </c>
      <c r="E5797" s="2" t="s">
        <v>4991</v>
      </c>
      <c r="F5797" s="2">
        <v>82.49</v>
      </c>
      <c r="G5797" s="2">
        <v>17.510000000000002</v>
      </c>
      <c r="H5797" s="2" t="s">
        <v>19</v>
      </c>
      <c r="I5797" s="2">
        <f t="shared" si="180"/>
        <v>1</v>
      </c>
      <c r="J5797" s="2" t="str">
        <f t="shared" si="181"/>
        <v/>
      </c>
      <c r="K5797" s="2">
        <v>2011</v>
      </c>
      <c r="L5797" s="2" t="s">
        <v>36</v>
      </c>
    </row>
    <row r="5798" spans="1:12" x14ac:dyDescent="0.2">
      <c r="A5798" s="1" t="s">
        <v>52</v>
      </c>
      <c r="B5798" s="2" t="s">
        <v>1223</v>
      </c>
      <c r="C5798" s="2" t="s">
        <v>15</v>
      </c>
      <c r="D5798" s="2" t="s">
        <v>2945</v>
      </c>
      <c r="E5798" s="2" t="s">
        <v>2175</v>
      </c>
      <c r="F5798" s="2">
        <v>82.49</v>
      </c>
      <c r="G5798" s="2">
        <v>17.510000000000002</v>
      </c>
      <c r="H5798" s="2" t="s">
        <v>19</v>
      </c>
      <c r="I5798" s="2">
        <f t="shared" si="180"/>
        <v>1</v>
      </c>
      <c r="J5798" s="2" t="str">
        <f t="shared" si="181"/>
        <v/>
      </c>
      <c r="K5798" s="2">
        <v>2011</v>
      </c>
      <c r="L5798" s="2" t="s">
        <v>36</v>
      </c>
    </row>
    <row r="5799" spans="1:12" x14ac:dyDescent="0.2">
      <c r="A5799" s="1" t="s">
        <v>177</v>
      </c>
      <c r="B5799" s="2" t="s">
        <v>3975</v>
      </c>
      <c r="C5799" s="2" t="s">
        <v>24</v>
      </c>
      <c r="D5799" s="4">
        <v>5400000</v>
      </c>
      <c r="E5799" s="2" t="s">
        <v>3438</v>
      </c>
      <c r="F5799" s="2">
        <v>82.5</v>
      </c>
      <c r="G5799" s="2">
        <v>17.5</v>
      </c>
      <c r="H5799" s="2" t="s">
        <v>19</v>
      </c>
      <c r="I5799" s="2">
        <f t="shared" si="180"/>
        <v>1</v>
      </c>
      <c r="J5799" s="2" t="str">
        <f t="shared" si="181"/>
        <v/>
      </c>
      <c r="K5799" s="2">
        <v>1998</v>
      </c>
      <c r="L5799" s="2" t="s">
        <v>21</v>
      </c>
    </row>
    <row r="5800" spans="1:12" x14ac:dyDescent="0.2">
      <c r="A5800" s="1" t="s">
        <v>45</v>
      </c>
      <c r="B5800" s="2" t="s">
        <v>46</v>
      </c>
      <c r="C5800" s="2" t="s">
        <v>15</v>
      </c>
      <c r="D5800" s="2" t="s">
        <v>2373</v>
      </c>
      <c r="E5800" s="2" t="s">
        <v>2175</v>
      </c>
      <c r="F5800" s="2">
        <v>82.53</v>
      </c>
      <c r="G5800" s="2">
        <v>17.47</v>
      </c>
      <c r="H5800" s="2" t="s">
        <v>19</v>
      </c>
      <c r="I5800" s="2">
        <f t="shared" si="180"/>
        <v>1</v>
      </c>
      <c r="J5800" s="2" t="str">
        <f t="shared" si="181"/>
        <v/>
      </c>
      <c r="K5800" s="2">
        <v>2020</v>
      </c>
      <c r="L5800" s="2" t="s">
        <v>49</v>
      </c>
    </row>
    <row r="5801" spans="1:12" x14ac:dyDescent="0.2">
      <c r="A5801" s="1" t="s">
        <v>339</v>
      </c>
      <c r="B5801" s="2" t="s">
        <v>5268</v>
      </c>
      <c r="C5801" s="2" t="s">
        <v>15</v>
      </c>
      <c r="D5801" s="2" t="s">
        <v>5269</v>
      </c>
      <c r="E5801" s="2" t="s">
        <v>4991</v>
      </c>
      <c r="F5801" s="2">
        <v>82.6</v>
      </c>
      <c r="G5801" s="2">
        <v>17.399999999999999</v>
      </c>
      <c r="H5801" s="2" t="s">
        <v>19</v>
      </c>
      <c r="I5801" s="2">
        <f t="shared" si="180"/>
        <v>1</v>
      </c>
      <c r="J5801" s="2" t="str">
        <f t="shared" si="181"/>
        <v/>
      </c>
      <c r="K5801" s="2">
        <v>2014</v>
      </c>
      <c r="L5801" s="2" t="s">
        <v>21</v>
      </c>
    </row>
    <row r="5802" spans="1:12" x14ac:dyDescent="0.2">
      <c r="A5802" s="1" t="s">
        <v>69</v>
      </c>
      <c r="B5802" s="2" t="s">
        <v>4429</v>
      </c>
      <c r="C5802" s="2" t="s">
        <v>24</v>
      </c>
      <c r="D5802" s="4">
        <v>6819604</v>
      </c>
      <c r="E5802" s="2" t="s">
        <v>3438</v>
      </c>
      <c r="F5802" s="2">
        <v>82.6</v>
      </c>
      <c r="G5802" s="2">
        <v>17.399999999999999</v>
      </c>
      <c r="H5802" s="2" t="s">
        <v>19</v>
      </c>
      <c r="I5802" s="2">
        <f t="shared" si="180"/>
        <v>1</v>
      </c>
      <c r="J5802" s="2" t="str">
        <f t="shared" si="181"/>
        <v/>
      </c>
      <c r="K5802" s="2">
        <v>1998</v>
      </c>
      <c r="L5802" s="2" t="s">
        <v>49</v>
      </c>
    </row>
    <row r="5803" spans="1:12" x14ac:dyDescent="0.2">
      <c r="A5803" s="1" t="s">
        <v>91</v>
      </c>
      <c r="B5803" s="2" t="s">
        <v>255</v>
      </c>
      <c r="C5803" s="2" t="s">
        <v>15</v>
      </c>
      <c r="D5803" s="2" t="s">
        <v>3040</v>
      </c>
      <c r="E5803" s="2" t="s">
        <v>2175</v>
      </c>
      <c r="F5803" s="2">
        <v>82.6</v>
      </c>
      <c r="G5803" s="2">
        <v>17.399999999999999</v>
      </c>
      <c r="H5803" s="2" t="s">
        <v>19</v>
      </c>
      <c r="I5803" s="2">
        <f t="shared" si="180"/>
        <v>1</v>
      </c>
      <c r="J5803" s="2" t="str">
        <f t="shared" si="181"/>
        <v/>
      </c>
      <c r="K5803" s="2">
        <v>2009</v>
      </c>
      <c r="L5803" s="2" t="s">
        <v>36</v>
      </c>
    </row>
    <row r="5804" spans="1:12" x14ac:dyDescent="0.2">
      <c r="A5804" s="1" t="s">
        <v>66</v>
      </c>
      <c r="B5804" s="2" t="s">
        <v>2003</v>
      </c>
      <c r="C5804" s="2" t="s">
        <v>15</v>
      </c>
      <c r="D5804" s="2" t="s">
        <v>2004</v>
      </c>
      <c r="E5804" s="2" t="s">
        <v>1978</v>
      </c>
      <c r="F5804" s="2">
        <v>82.61</v>
      </c>
      <c r="G5804" s="2">
        <v>17.39</v>
      </c>
      <c r="H5804" s="2" t="s">
        <v>19</v>
      </c>
      <c r="I5804" s="2">
        <f t="shared" si="180"/>
        <v>1</v>
      </c>
      <c r="J5804" s="2" t="str">
        <f t="shared" si="181"/>
        <v/>
      </c>
      <c r="K5804" s="2">
        <v>2017</v>
      </c>
      <c r="L5804" s="2" t="s">
        <v>36</v>
      </c>
    </row>
    <row r="5805" spans="1:12" x14ac:dyDescent="0.2">
      <c r="A5805" s="1" t="s">
        <v>13</v>
      </c>
      <c r="B5805" s="2" t="s">
        <v>3974</v>
      </c>
      <c r="C5805" s="2" t="s">
        <v>24</v>
      </c>
      <c r="D5805" s="4">
        <v>29000000</v>
      </c>
      <c r="E5805" s="2" t="s">
        <v>3438</v>
      </c>
      <c r="F5805" s="2">
        <v>82.66</v>
      </c>
      <c r="G5805" s="2">
        <v>17.34</v>
      </c>
      <c r="H5805" s="2" t="s">
        <v>19</v>
      </c>
      <c r="I5805" s="2">
        <f t="shared" si="180"/>
        <v>1</v>
      </c>
      <c r="J5805" s="2" t="str">
        <f t="shared" si="181"/>
        <v/>
      </c>
      <c r="K5805" s="2">
        <v>2016</v>
      </c>
      <c r="L5805" s="2" t="s">
        <v>21</v>
      </c>
    </row>
    <row r="5806" spans="1:12" x14ac:dyDescent="0.2">
      <c r="A5806" s="1" t="s">
        <v>296</v>
      </c>
      <c r="B5806" s="2" t="s">
        <v>1802</v>
      </c>
      <c r="C5806" s="2" t="s">
        <v>15</v>
      </c>
      <c r="D5806" s="2" t="s">
        <v>3394</v>
      </c>
      <c r="E5806" s="2" t="s">
        <v>3376</v>
      </c>
      <c r="F5806" s="2">
        <v>82.7</v>
      </c>
      <c r="G5806" s="2">
        <v>17.3</v>
      </c>
      <c r="H5806" s="2" t="s">
        <v>19</v>
      </c>
      <c r="I5806" s="2">
        <f t="shared" si="180"/>
        <v>1</v>
      </c>
      <c r="J5806" s="2" t="str">
        <f t="shared" si="181"/>
        <v/>
      </c>
      <c r="K5806" s="2">
        <v>2003</v>
      </c>
      <c r="L5806" s="2" t="s">
        <v>36</v>
      </c>
    </row>
    <row r="5807" spans="1:12" x14ac:dyDescent="0.2">
      <c r="A5807" s="1" t="s">
        <v>116</v>
      </c>
      <c r="B5807" s="2" t="s">
        <v>1405</v>
      </c>
      <c r="C5807" s="2" t="s">
        <v>15</v>
      </c>
      <c r="D5807" s="2" t="s">
        <v>2049</v>
      </c>
      <c r="E5807" s="2" t="s">
        <v>1978</v>
      </c>
      <c r="F5807" s="2">
        <v>82.7</v>
      </c>
      <c r="G5807" s="2">
        <v>17.3</v>
      </c>
      <c r="H5807" s="2" t="s">
        <v>19</v>
      </c>
      <c r="I5807" s="2">
        <f t="shared" si="180"/>
        <v>1</v>
      </c>
      <c r="J5807" s="2" t="str">
        <f t="shared" si="181"/>
        <v/>
      </c>
      <c r="K5807" s="2">
        <v>2009</v>
      </c>
      <c r="L5807" s="2" t="s">
        <v>36</v>
      </c>
    </row>
    <row r="5808" spans="1:12" x14ac:dyDescent="0.2">
      <c r="A5808" s="1" t="s">
        <v>363</v>
      </c>
      <c r="B5808" s="2" t="s">
        <v>407</v>
      </c>
      <c r="C5808" s="2" t="s">
        <v>15</v>
      </c>
      <c r="D5808" s="2" t="s">
        <v>5370</v>
      </c>
      <c r="E5808" s="2" t="s">
        <v>4991</v>
      </c>
      <c r="F5808" s="2">
        <v>82.7</v>
      </c>
      <c r="G5808" s="2">
        <v>17.3</v>
      </c>
      <c r="H5808" s="2" t="s">
        <v>19</v>
      </c>
      <c r="I5808" s="2">
        <f t="shared" si="180"/>
        <v>1</v>
      </c>
      <c r="J5808" s="2" t="str">
        <f t="shared" si="181"/>
        <v/>
      </c>
      <c r="K5808" s="2">
        <v>2010</v>
      </c>
      <c r="L5808" s="2" t="s">
        <v>49</v>
      </c>
    </row>
    <row r="5809" spans="1:12" x14ac:dyDescent="0.2">
      <c r="A5809" s="1" t="s">
        <v>83</v>
      </c>
      <c r="B5809" s="2" t="s">
        <v>84</v>
      </c>
      <c r="C5809" s="2" t="s">
        <v>24</v>
      </c>
      <c r="D5809" s="2">
        <v>425000000</v>
      </c>
      <c r="E5809" s="2" t="s">
        <v>3376</v>
      </c>
      <c r="F5809" s="2">
        <v>82.7</v>
      </c>
      <c r="G5809" s="2">
        <v>17.3</v>
      </c>
      <c r="H5809" s="2" t="s">
        <v>19</v>
      </c>
      <c r="I5809" s="2">
        <f t="shared" si="180"/>
        <v>1</v>
      </c>
      <c r="J5809" s="2" t="str">
        <f t="shared" si="181"/>
        <v/>
      </c>
      <c r="K5809" s="2">
        <v>2018</v>
      </c>
      <c r="L5809" s="2" t="s">
        <v>21</v>
      </c>
    </row>
    <row r="5810" spans="1:12" x14ac:dyDescent="0.2">
      <c r="A5810" s="1" t="s">
        <v>111</v>
      </c>
      <c r="B5810" s="2" t="s">
        <v>3837</v>
      </c>
      <c r="C5810" s="2" t="s">
        <v>15</v>
      </c>
      <c r="D5810" s="2" t="s">
        <v>4421</v>
      </c>
      <c r="E5810" s="2" t="s">
        <v>3438</v>
      </c>
      <c r="F5810" s="2">
        <v>82.8</v>
      </c>
      <c r="G5810" s="2">
        <v>17.2</v>
      </c>
      <c r="H5810" s="2" t="s">
        <v>19</v>
      </c>
      <c r="I5810" s="2">
        <f t="shared" si="180"/>
        <v>1</v>
      </c>
      <c r="J5810" s="2" t="str">
        <f t="shared" si="181"/>
        <v/>
      </c>
      <c r="K5810" s="2">
        <v>2008</v>
      </c>
      <c r="L5810" s="2" t="s">
        <v>49</v>
      </c>
    </row>
    <row r="5811" spans="1:12" x14ac:dyDescent="0.2">
      <c r="A5811" s="1" t="s">
        <v>83</v>
      </c>
      <c r="B5811" s="2" t="s">
        <v>84</v>
      </c>
      <c r="C5811" s="2" t="s">
        <v>24</v>
      </c>
      <c r="D5811" s="2">
        <v>628500000</v>
      </c>
      <c r="E5811" s="2" t="s">
        <v>4991</v>
      </c>
      <c r="F5811" s="2">
        <v>82.84</v>
      </c>
      <c r="G5811" s="2">
        <v>17.16</v>
      </c>
      <c r="H5811" s="2" t="s">
        <v>19</v>
      </c>
      <c r="I5811" s="2">
        <f t="shared" si="180"/>
        <v>1</v>
      </c>
      <c r="J5811" s="2" t="str">
        <f t="shared" si="181"/>
        <v/>
      </c>
      <c r="K5811" s="2">
        <v>2020</v>
      </c>
      <c r="L5811" s="2" t="s">
        <v>49</v>
      </c>
    </row>
    <row r="5812" spans="1:12" x14ac:dyDescent="0.2">
      <c r="A5812" s="1" t="s">
        <v>363</v>
      </c>
      <c r="B5812" s="2" t="s">
        <v>393</v>
      </c>
      <c r="C5812" s="2" t="s">
        <v>15</v>
      </c>
      <c r="D5812" s="2" t="s">
        <v>544</v>
      </c>
      <c r="E5812" s="2" t="s">
        <v>395</v>
      </c>
      <c r="F5812" s="2">
        <v>82.85</v>
      </c>
      <c r="G5812" s="2">
        <v>17.149999999999999</v>
      </c>
      <c r="H5812" s="2" t="s">
        <v>19</v>
      </c>
      <c r="I5812" s="2">
        <f t="shared" si="180"/>
        <v>1</v>
      </c>
      <c r="J5812" s="2" t="str">
        <f t="shared" si="181"/>
        <v/>
      </c>
      <c r="K5812" s="2">
        <v>2014</v>
      </c>
      <c r="L5812" s="2" t="s">
        <v>49</v>
      </c>
    </row>
    <row r="5813" spans="1:12" x14ac:dyDescent="0.2">
      <c r="A5813" s="1" t="s">
        <v>242</v>
      </c>
      <c r="B5813" s="2" t="s">
        <v>3661</v>
      </c>
      <c r="C5813" s="2" t="s">
        <v>15</v>
      </c>
      <c r="D5813" s="2" t="s">
        <v>3663</v>
      </c>
      <c r="E5813" s="2" t="s">
        <v>3438</v>
      </c>
      <c r="F5813" s="2">
        <v>82.88</v>
      </c>
      <c r="G5813" s="2">
        <v>17.12</v>
      </c>
      <c r="H5813" s="2" t="s">
        <v>19</v>
      </c>
      <c r="I5813" s="2">
        <f t="shared" si="180"/>
        <v>1</v>
      </c>
      <c r="J5813" s="2" t="str">
        <f t="shared" si="181"/>
        <v/>
      </c>
      <c r="K5813" s="2">
        <v>2019</v>
      </c>
      <c r="L5813" s="2" t="s">
        <v>36</v>
      </c>
    </row>
    <row r="5814" spans="1:12" x14ac:dyDescent="0.2">
      <c r="A5814" s="1" t="s">
        <v>66</v>
      </c>
      <c r="B5814" s="2" t="s">
        <v>1734</v>
      </c>
      <c r="C5814" s="2" t="s">
        <v>15</v>
      </c>
      <c r="D5814" s="2" t="s">
        <v>384</v>
      </c>
      <c r="E5814" s="2" t="s">
        <v>2175</v>
      </c>
      <c r="F5814" s="2">
        <v>82.9</v>
      </c>
      <c r="G5814" s="2">
        <v>17.100000000000001</v>
      </c>
      <c r="H5814" s="2" t="s">
        <v>19</v>
      </c>
      <c r="I5814" s="2">
        <f t="shared" si="180"/>
        <v>1</v>
      </c>
      <c r="J5814" s="2" t="str">
        <f t="shared" si="181"/>
        <v/>
      </c>
      <c r="K5814" s="2">
        <v>1994</v>
      </c>
      <c r="L5814" s="2" t="s">
        <v>21</v>
      </c>
    </row>
    <row r="5815" spans="1:12" x14ac:dyDescent="0.2">
      <c r="A5815" s="1" t="s">
        <v>374</v>
      </c>
      <c r="B5815" s="2" t="s">
        <v>443</v>
      </c>
      <c r="C5815" s="2" t="s">
        <v>15</v>
      </c>
      <c r="D5815" s="2" t="s">
        <v>2789</v>
      </c>
      <c r="E5815" s="2" t="s">
        <v>2175</v>
      </c>
      <c r="F5815" s="2">
        <v>82.91</v>
      </c>
      <c r="G5815" s="2">
        <v>17.09</v>
      </c>
      <c r="H5815" s="2" t="s">
        <v>19</v>
      </c>
      <c r="I5815" s="2">
        <f t="shared" si="180"/>
        <v>1</v>
      </c>
      <c r="J5815" s="2" t="str">
        <f t="shared" si="181"/>
        <v/>
      </c>
      <c r="K5815" s="2">
        <v>2016</v>
      </c>
      <c r="L5815" s="2" t="s">
        <v>21</v>
      </c>
    </row>
    <row r="5816" spans="1:12" x14ac:dyDescent="0.2">
      <c r="A5816" s="1" t="s">
        <v>621</v>
      </c>
      <c r="B5816" s="2" t="s">
        <v>2114</v>
      </c>
      <c r="C5816" s="2" t="s">
        <v>15</v>
      </c>
      <c r="D5816" s="2" t="s">
        <v>2115</v>
      </c>
      <c r="E5816" s="2" t="s">
        <v>2105</v>
      </c>
      <c r="F5816" s="2">
        <v>82.95</v>
      </c>
      <c r="G5816" s="2">
        <v>17.05</v>
      </c>
      <c r="H5816" s="2" t="s">
        <v>19</v>
      </c>
      <c r="I5816" s="2">
        <f t="shared" si="180"/>
        <v>1</v>
      </c>
      <c r="J5816" s="2" t="str">
        <f t="shared" si="181"/>
        <v/>
      </c>
      <c r="K5816" s="2">
        <v>2013</v>
      </c>
      <c r="L5816" s="2" t="s">
        <v>36</v>
      </c>
    </row>
    <row r="5817" spans="1:12" x14ac:dyDescent="0.2">
      <c r="A5817" s="1" t="s">
        <v>339</v>
      </c>
      <c r="B5817" s="2" t="s">
        <v>708</v>
      </c>
      <c r="C5817" s="2" t="s">
        <v>15</v>
      </c>
      <c r="D5817" s="2" t="s">
        <v>4921</v>
      </c>
      <c r="E5817" s="2" t="s">
        <v>4917</v>
      </c>
      <c r="F5817" s="2">
        <v>82.97</v>
      </c>
      <c r="G5817" s="2">
        <v>17.03</v>
      </c>
      <c r="H5817" s="2" t="s">
        <v>19</v>
      </c>
      <c r="I5817" s="2">
        <f t="shared" si="180"/>
        <v>1</v>
      </c>
      <c r="J5817" s="2" t="str">
        <f t="shared" si="181"/>
        <v/>
      </c>
      <c r="K5817" s="2">
        <v>2017</v>
      </c>
      <c r="L5817" s="2" t="s">
        <v>36</v>
      </c>
    </row>
    <row r="5818" spans="1:12" x14ac:dyDescent="0.2">
      <c r="A5818" s="1" t="s">
        <v>242</v>
      </c>
      <c r="B5818" s="2" t="s">
        <v>646</v>
      </c>
      <c r="C5818" s="2" t="s">
        <v>15</v>
      </c>
      <c r="D5818" s="2" t="s">
        <v>2412</v>
      </c>
      <c r="E5818" s="2" t="s">
        <v>2175</v>
      </c>
      <c r="F5818" s="2">
        <v>82.99</v>
      </c>
      <c r="G5818" s="2">
        <v>17.010000000000002</v>
      </c>
      <c r="H5818" s="2" t="s">
        <v>19</v>
      </c>
      <c r="I5818" s="2">
        <f t="shared" si="180"/>
        <v>1</v>
      </c>
      <c r="J5818" s="2" t="str">
        <f t="shared" si="181"/>
        <v/>
      </c>
      <c r="K5818" s="2">
        <v>2020</v>
      </c>
      <c r="L5818" s="2" t="s">
        <v>49</v>
      </c>
    </row>
    <row r="5819" spans="1:12" x14ac:dyDescent="0.2">
      <c r="A5819" s="1" t="s">
        <v>242</v>
      </c>
      <c r="B5819" s="2" t="s">
        <v>243</v>
      </c>
      <c r="C5819" s="2" t="s">
        <v>15</v>
      </c>
      <c r="D5819" s="2" t="s">
        <v>686</v>
      </c>
      <c r="E5819" s="2" t="s">
        <v>395</v>
      </c>
      <c r="F5819" s="2">
        <v>83</v>
      </c>
      <c r="G5819" s="2">
        <v>17</v>
      </c>
      <c r="H5819" s="2" t="s">
        <v>19</v>
      </c>
      <c r="I5819" s="2">
        <f t="shared" si="180"/>
        <v>1</v>
      </c>
      <c r="J5819" s="2" t="str">
        <f t="shared" si="181"/>
        <v/>
      </c>
      <c r="K5819" s="2">
        <v>2010</v>
      </c>
      <c r="L5819" s="2" t="s">
        <v>21</v>
      </c>
    </row>
    <row r="5820" spans="1:12" x14ac:dyDescent="0.2">
      <c r="A5820" s="1" t="s">
        <v>141</v>
      </c>
      <c r="B5820" s="2" t="s">
        <v>5004</v>
      </c>
      <c r="C5820" s="2" t="s">
        <v>15</v>
      </c>
      <c r="D5820" s="2" t="s">
        <v>5005</v>
      </c>
      <c r="E5820" s="2" t="s">
        <v>4991</v>
      </c>
      <c r="F5820" s="2">
        <v>83.02</v>
      </c>
      <c r="G5820" s="2">
        <v>16.98</v>
      </c>
      <c r="H5820" s="2" t="s">
        <v>19</v>
      </c>
      <c r="I5820" s="2">
        <f t="shared" si="180"/>
        <v>1</v>
      </c>
      <c r="J5820" s="2" t="str">
        <f t="shared" si="181"/>
        <v/>
      </c>
      <c r="K5820" s="2">
        <v>2021</v>
      </c>
      <c r="L5820" s="2" t="s">
        <v>36</v>
      </c>
    </row>
    <row r="5821" spans="1:12" x14ac:dyDescent="0.2">
      <c r="A5821" s="1" t="s">
        <v>308</v>
      </c>
      <c r="B5821" s="2" t="s">
        <v>308</v>
      </c>
      <c r="C5821" s="2" t="s">
        <v>15</v>
      </c>
      <c r="D5821" s="2" t="s">
        <v>3024</v>
      </c>
      <c r="E5821" s="2" t="s">
        <v>2175</v>
      </c>
      <c r="F5821" s="2">
        <v>83.03</v>
      </c>
      <c r="G5821" s="2">
        <v>16.97</v>
      </c>
      <c r="H5821" s="2" t="s">
        <v>19</v>
      </c>
      <c r="I5821" s="2">
        <f t="shared" si="180"/>
        <v>1</v>
      </c>
      <c r="J5821" s="2" t="str">
        <f t="shared" si="181"/>
        <v/>
      </c>
      <c r="K5821" s="2">
        <v>2009</v>
      </c>
      <c r="L5821" s="2" t="s">
        <v>36</v>
      </c>
    </row>
    <row r="5822" spans="1:12" x14ac:dyDescent="0.2">
      <c r="A5822" s="1" t="s">
        <v>108</v>
      </c>
      <c r="B5822" s="2" t="s">
        <v>4995</v>
      </c>
      <c r="C5822" s="2" t="s">
        <v>15</v>
      </c>
      <c r="D5822" s="2" t="s">
        <v>4996</v>
      </c>
      <c r="E5822" s="2" t="s">
        <v>4991</v>
      </c>
      <c r="F5822" s="2">
        <v>83.08</v>
      </c>
      <c r="G5822" s="2">
        <v>16.920000000000002</v>
      </c>
      <c r="H5822" s="2" t="s">
        <v>19</v>
      </c>
      <c r="I5822" s="2">
        <f t="shared" si="180"/>
        <v>1</v>
      </c>
      <c r="J5822" s="2" t="str">
        <f t="shared" si="181"/>
        <v/>
      </c>
      <c r="K5822" s="2">
        <v>2021</v>
      </c>
      <c r="L5822" s="2" t="s">
        <v>36</v>
      </c>
    </row>
    <row r="5823" spans="1:12" x14ac:dyDescent="0.2">
      <c r="A5823" s="1" t="s">
        <v>111</v>
      </c>
      <c r="B5823" s="2" t="s">
        <v>162</v>
      </c>
      <c r="C5823" s="2" t="s">
        <v>15</v>
      </c>
      <c r="D5823" s="2" t="s">
        <v>163</v>
      </c>
      <c r="E5823" s="2" t="s">
        <v>144</v>
      </c>
      <c r="F5823" s="2">
        <v>83.09</v>
      </c>
      <c r="G5823" s="2">
        <v>16.91</v>
      </c>
      <c r="H5823" s="2" t="s">
        <v>19</v>
      </c>
      <c r="I5823" s="2">
        <f t="shared" si="180"/>
        <v>1</v>
      </c>
      <c r="J5823" s="2" t="str">
        <f t="shared" si="181"/>
        <v/>
      </c>
      <c r="K5823" s="2">
        <v>2020</v>
      </c>
      <c r="L5823" s="2" t="s">
        <v>49</v>
      </c>
    </row>
    <row r="5824" spans="1:12" x14ac:dyDescent="0.2">
      <c r="A5824" s="1" t="s">
        <v>242</v>
      </c>
      <c r="B5824" s="2" t="s">
        <v>3661</v>
      </c>
      <c r="C5824" s="2" t="s">
        <v>15</v>
      </c>
      <c r="D5824" s="2" t="s">
        <v>4550</v>
      </c>
      <c r="E5824" s="2" t="s">
        <v>3438</v>
      </c>
      <c r="F5824" s="2">
        <v>93.1</v>
      </c>
      <c r="G5824" s="2">
        <v>16.899999999999999</v>
      </c>
      <c r="H5824" s="2" t="s">
        <v>19</v>
      </c>
      <c r="I5824" s="2">
        <f t="shared" si="180"/>
        <v>1</v>
      </c>
      <c r="J5824" s="2" t="str">
        <f t="shared" si="181"/>
        <v/>
      </c>
      <c r="K5824" s="2">
        <v>2005</v>
      </c>
      <c r="L5824" s="2" t="s">
        <v>36</v>
      </c>
    </row>
    <row r="5825" spans="1:12" x14ac:dyDescent="0.2">
      <c r="A5825" s="1" t="s">
        <v>13</v>
      </c>
      <c r="B5825" s="2" t="s">
        <v>3794</v>
      </c>
      <c r="C5825" s="2" t="s">
        <v>24</v>
      </c>
      <c r="D5825" s="4">
        <v>32600000</v>
      </c>
      <c r="E5825" s="2" t="s">
        <v>3438</v>
      </c>
      <c r="F5825" s="2">
        <v>83.1</v>
      </c>
      <c r="G5825" s="2">
        <v>16.899999999999999</v>
      </c>
      <c r="H5825" s="2" t="s">
        <v>19</v>
      </c>
      <c r="I5825" s="2">
        <f t="shared" si="180"/>
        <v>1</v>
      </c>
      <c r="J5825" s="2" t="str">
        <f t="shared" si="181"/>
        <v/>
      </c>
      <c r="K5825" s="2">
        <v>2007</v>
      </c>
      <c r="L5825" s="2" t="s">
        <v>36</v>
      </c>
    </row>
    <row r="5826" spans="1:12" x14ac:dyDescent="0.2">
      <c r="A5826" s="1" t="s">
        <v>13</v>
      </c>
      <c r="B5826" s="2" t="s">
        <v>4046</v>
      </c>
      <c r="C5826" s="2" t="s">
        <v>24</v>
      </c>
      <c r="D5826" s="4">
        <v>80000000</v>
      </c>
      <c r="E5826" s="2" t="s">
        <v>3438</v>
      </c>
      <c r="F5826" s="2">
        <v>83.1</v>
      </c>
      <c r="G5826" s="2">
        <v>16.899999999999999</v>
      </c>
      <c r="H5826" s="2" t="s">
        <v>19</v>
      </c>
      <c r="I5826" s="2">
        <f t="shared" ref="I5826:I5889" si="182" xml:space="preserve"> IF(H5826="Pass", 1, "")</f>
        <v>1</v>
      </c>
      <c r="J5826" s="2" t="str">
        <f t="shared" ref="J5826:J5889" si="183" xml:space="preserve"> IF(H5826="Fail", 1, "")</f>
        <v/>
      </c>
      <c r="K5826" s="2">
        <v>2002</v>
      </c>
      <c r="L5826" s="2" t="s">
        <v>21</v>
      </c>
    </row>
    <row r="5827" spans="1:12" x14ac:dyDescent="0.2">
      <c r="A5827" s="1" t="s">
        <v>79</v>
      </c>
      <c r="B5827" s="2" t="s">
        <v>3969</v>
      </c>
      <c r="C5827" s="2" t="s">
        <v>24</v>
      </c>
      <c r="D5827" s="4">
        <v>30000000</v>
      </c>
      <c r="E5827" s="2" t="s">
        <v>3438</v>
      </c>
      <c r="F5827" s="2">
        <v>83.15</v>
      </c>
      <c r="G5827" s="2">
        <v>16.850000000000001</v>
      </c>
      <c r="H5827" s="2" t="s">
        <v>19</v>
      </c>
      <c r="I5827" s="2">
        <f t="shared" si="182"/>
        <v>1</v>
      </c>
      <c r="J5827" s="2" t="str">
        <f t="shared" si="183"/>
        <v/>
      </c>
      <c r="K5827" s="2">
        <v>2016</v>
      </c>
      <c r="L5827" s="2" t="s">
        <v>21</v>
      </c>
    </row>
    <row r="5828" spans="1:12" x14ac:dyDescent="0.2">
      <c r="A5828" s="1" t="s">
        <v>242</v>
      </c>
      <c r="B5828" s="2" t="s">
        <v>3366</v>
      </c>
      <c r="C5828" s="2" t="s">
        <v>15</v>
      </c>
      <c r="D5828" s="2" t="s">
        <v>3577</v>
      </c>
      <c r="E5828" s="2" t="s">
        <v>3438</v>
      </c>
      <c r="F5828" s="2">
        <v>83.16</v>
      </c>
      <c r="G5828" s="2">
        <v>16.84</v>
      </c>
      <c r="H5828" s="2" t="s">
        <v>19</v>
      </c>
      <c r="I5828" s="2">
        <f t="shared" si="182"/>
        <v>1</v>
      </c>
      <c r="J5828" s="2" t="str">
        <f t="shared" si="183"/>
        <v/>
      </c>
      <c r="K5828" s="2">
        <v>2020</v>
      </c>
      <c r="L5828" s="2" t="s">
        <v>49</v>
      </c>
    </row>
    <row r="5829" spans="1:12" x14ac:dyDescent="0.2">
      <c r="A5829" s="1" t="s">
        <v>242</v>
      </c>
      <c r="B5829" s="2" t="s">
        <v>243</v>
      </c>
      <c r="C5829" s="2" t="s">
        <v>24</v>
      </c>
      <c r="D5829" s="4">
        <v>5200000</v>
      </c>
      <c r="E5829" s="2" t="s">
        <v>1811</v>
      </c>
      <c r="F5829" s="2">
        <v>83.2</v>
      </c>
      <c r="G5829" s="2">
        <v>16.8</v>
      </c>
      <c r="H5829" s="2" t="s">
        <v>19</v>
      </c>
      <c r="I5829" s="2">
        <f t="shared" si="182"/>
        <v>1</v>
      </c>
      <c r="J5829" s="2" t="str">
        <f t="shared" si="183"/>
        <v/>
      </c>
      <c r="K5829" s="2">
        <v>2000</v>
      </c>
      <c r="L5829" s="2" t="s">
        <v>21</v>
      </c>
    </row>
    <row r="5830" spans="1:12" x14ac:dyDescent="0.2">
      <c r="A5830" s="1" t="s">
        <v>242</v>
      </c>
      <c r="B5830" s="2" t="s">
        <v>494</v>
      </c>
      <c r="C5830" s="2" t="s">
        <v>15</v>
      </c>
      <c r="D5830" s="2" t="s">
        <v>5377</v>
      </c>
      <c r="E5830" s="2" t="s">
        <v>4991</v>
      </c>
      <c r="F5830" s="2">
        <v>83.29</v>
      </c>
      <c r="G5830" s="2">
        <v>16.71</v>
      </c>
      <c r="H5830" s="2" t="s">
        <v>19</v>
      </c>
      <c r="I5830" s="2">
        <f t="shared" si="182"/>
        <v>1</v>
      </c>
      <c r="J5830" s="2" t="str">
        <f t="shared" si="183"/>
        <v/>
      </c>
      <c r="K5830" s="2">
        <v>2009</v>
      </c>
      <c r="L5830" s="2" t="s">
        <v>36</v>
      </c>
    </row>
    <row r="5831" spans="1:12" x14ac:dyDescent="0.2">
      <c r="A5831" s="1" t="s">
        <v>69</v>
      </c>
      <c r="B5831" s="2" t="s">
        <v>1649</v>
      </c>
      <c r="C5831" s="2" t="s">
        <v>15</v>
      </c>
      <c r="D5831" s="2" t="s">
        <v>1650</v>
      </c>
      <c r="E5831" s="2" t="s">
        <v>1625</v>
      </c>
      <c r="F5831" s="2">
        <v>83.33</v>
      </c>
      <c r="G5831" s="2">
        <v>16.670000000000002</v>
      </c>
      <c r="H5831" s="2" t="s">
        <v>19</v>
      </c>
      <c r="I5831" s="2">
        <f t="shared" si="182"/>
        <v>1</v>
      </c>
      <c r="J5831" s="2" t="str">
        <f t="shared" si="183"/>
        <v/>
      </c>
      <c r="K5831" s="2">
        <v>2013</v>
      </c>
      <c r="L5831" s="2" t="s">
        <v>36</v>
      </c>
    </row>
    <row r="5832" spans="1:12" x14ac:dyDescent="0.2">
      <c r="A5832" s="1" t="s">
        <v>108</v>
      </c>
      <c r="B5832" s="2" t="s">
        <v>5098</v>
      </c>
      <c r="C5832" s="2" t="s">
        <v>15</v>
      </c>
      <c r="D5832" s="2" t="s">
        <v>5099</v>
      </c>
      <c r="E5832" s="2" t="s">
        <v>4991</v>
      </c>
      <c r="F5832" s="2">
        <v>83.33</v>
      </c>
      <c r="G5832" s="2">
        <v>16.670000000000002</v>
      </c>
      <c r="H5832" s="2" t="s">
        <v>19</v>
      </c>
      <c r="I5832" s="2">
        <f t="shared" si="182"/>
        <v>1</v>
      </c>
      <c r="J5832" s="2" t="str">
        <f t="shared" si="183"/>
        <v/>
      </c>
      <c r="K5832" s="2">
        <v>2019</v>
      </c>
      <c r="L5832" s="2" t="s">
        <v>36</v>
      </c>
    </row>
    <row r="5833" spans="1:12" x14ac:dyDescent="0.2">
      <c r="A5833" s="1" t="s">
        <v>141</v>
      </c>
      <c r="B5833" s="2" t="s">
        <v>5004</v>
      </c>
      <c r="C5833" s="2" t="s">
        <v>15</v>
      </c>
      <c r="D5833" s="2" t="s">
        <v>5346</v>
      </c>
      <c r="E5833" s="2" t="s">
        <v>4991</v>
      </c>
      <c r="F5833" s="2">
        <v>83.36</v>
      </c>
      <c r="G5833" s="2">
        <v>16.64</v>
      </c>
      <c r="H5833" s="2" t="s">
        <v>19</v>
      </c>
      <c r="I5833" s="2">
        <f t="shared" si="182"/>
        <v>1</v>
      </c>
      <c r="J5833" s="2" t="str">
        <f t="shared" si="183"/>
        <v/>
      </c>
      <c r="K5833" s="2">
        <v>2011</v>
      </c>
      <c r="L5833" s="2" t="s">
        <v>36</v>
      </c>
    </row>
    <row r="5834" spans="1:12" x14ac:dyDescent="0.2">
      <c r="A5834" s="1" t="s">
        <v>242</v>
      </c>
      <c r="B5834" s="2" t="s">
        <v>1425</v>
      </c>
      <c r="C5834" s="2" t="s">
        <v>24</v>
      </c>
      <c r="D5834" s="4">
        <v>116500000</v>
      </c>
      <c r="E5834" s="2" t="s">
        <v>3438</v>
      </c>
      <c r="F5834" s="2">
        <v>83.4</v>
      </c>
      <c r="G5834" s="2">
        <v>16.600000000000001</v>
      </c>
      <c r="H5834" s="2" t="s">
        <v>19</v>
      </c>
      <c r="I5834" s="2">
        <f t="shared" si="182"/>
        <v>1</v>
      </c>
      <c r="J5834" s="2" t="str">
        <f t="shared" si="183"/>
        <v/>
      </c>
      <c r="K5834" s="2">
        <v>2000</v>
      </c>
      <c r="L5834" s="2" t="s">
        <v>21</v>
      </c>
    </row>
    <row r="5835" spans="1:12" x14ac:dyDescent="0.2">
      <c r="A5835" s="1" t="s">
        <v>420</v>
      </c>
      <c r="B5835" s="2" t="s">
        <v>3907</v>
      </c>
      <c r="C5835" s="2" t="s">
        <v>24</v>
      </c>
      <c r="D5835" s="4">
        <v>10800000</v>
      </c>
      <c r="E5835" s="2" t="s">
        <v>3438</v>
      </c>
      <c r="F5835" s="2">
        <v>83.4</v>
      </c>
      <c r="G5835" s="2">
        <v>16.600000000000001</v>
      </c>
      <c r="H5835" s="2" t="s">
        <v>19</v>
      </c>
      <c r="I5835" s="2">
        <f t="shared" si="182"/>
        <v>1</v>
      </c>
      <c r="J5835" s="2" t="str">
        <f t="shared" si="183"/>
        <v/>
      </c>
      <c r="K5835" s="2">
        <v>2012</v>
      </c>
      <c r="L5835" s="2" t="s">
        <v>49</v>
      </c>
    </row>
    <row r="5836" spans="1:12" x14ac:dyDescent="0.2">
      <c r="A5836" s="1" t="s">
        <v>66</v>
      </c>
      <c r="B5836" s="2" t="s">
        <v>1022</v>
      </c>
      <c r="C5836" s="2" t="s">
        <v>15</v>
      </c>
      <c r="D5836" s="2" t="s">
        <v>2661</v>
      </c>
      <c r="E5836" s="2" t="s">
        <v>2175</v>
      </c>
      <c r="F5836" s="2">
        <v>83.42</v>
      </c>
      <c r="G5836" s="2">
        <v>16.579999999999998</v>
      </c>
      <c r="H5836" s="2" t="s">
        <v>19</v>
      </c>
      <c r="I5836" s="2">
        <f t="shared" si="182"/>
        <v>1</v>
      </c>
      <c r="J5836" s="2" t="str">
        <f t="shared" si="183"/>
        <v/>
      </c>
      <c r="K5836" s="2">
        <v>2018</v>
      </c>
      <c r="L5836" s="2" t="s">
        <v>49</v>
      </c>
    </row>
    <row r="5837" spans="1:12" x14ac:dyDescent="0.2">
      <c r="A5837" s="1" t="s">
        <v>242</v>
      </c>
      <c r="B5837" s="2" t="s">
        <v>1425</v>
      </c>
      <c r="C5837" s="2" t="s">
        <v>15</v>
      </c>
      <c r="D5837" s="2" t="s">
        <v>1426</v>
      </c>
      <c r="E5837" s="2" t="s">
        <v>395</v>
      </c>
      <c r="F5837" s="2">
        <v>83.5</v>
      </c>
      <c r="G5837" s="2">
        <v>16.5</v>
      </c>
      <c r="H5837" s="2" t="s">
        <v>19</v>
      </c>
      <c r="I5837" s="2">
        <f t="shared" si="182"/>
        <v>1</v>
      </c>
      <c r="J5837" s="2" t="str">
        <f t="shared" si="183"/>
        <v/>
      </c>
      <c r="K5837" s="2">
        <v>1994</v>
      </c>
      <c r="L5837" s="2" t="s">
        <v>21</v>
      </c>
    </row>
    <row r="5838" spans="1:12" x14ac:dyDescent="0.2">
      <c r="A5838" s="1" t="s">
        <v>13</v>
      </c>
      <c r="B5838" s="2" t="s">
        <v>354</v>
      </c>
      <c r="C5838" s="2" t="s">
        <v>15</v>
      </c>
      <c r="D5838" s="2" t="s">
        <v>3109</v>
      </c>
      <c r="E5838" s="2" t="s">
        <v>2175</v>
      </c>
      <c r="F5838" s="2">
        <v>83.6</v>
      </c>
      <c r="G5838" s="2">
        <v>16.399999999999999</v>
      </c>
      <c r="H5838" s="2" t="s">
        <v>19</v>
      </c>
      <c r="I5838" s="2">
        <f t="shared" si="182"/>
        <v>1</v>
      </c>
      <c r="J5838" s="2" t="str">
        <f t="shared" si="183"/>
        <v/>
      </c>
      <c r="K5838" s="2">
        <v>2005</v>
      </c>
      <c r="L5838" s="2" t="s">
        <v>36</v>
      </c>
    </row>
    <row r="5839" spans="1:12" x14ac:dyDescent="0.2">
      <c r="A5839" s="1" t="s">
        <v>374</v>
      </c>
      <c r="B5839" s="2" t="s">
        <v>887</v>
      </c>
      <c r="C5839" s="2" t="s">
        <v>15</v>
      </c>
      <c r="D5839" s="2" t="s">
        <v>2730</v>
      </c>
      <c r="E5839" s="2" t="s">
        <v>2175</v>
      </c>
      <c r="F5839" s="2">
        <v>83.6</v>
      </c>
      <c r="G5839" s="2">
        <v>16.399999999999999</v>
      </c>
      <c r="H5839" s="2" t="s">
        <v>19</v>
      </c>
      <c r="I5839" s="2">
        <f t="shared" si="182"/>
        <v>1</v>
      </c>
      <c r="J5839" s="2" t="str">
        <f t="shared" si="183"/>
        <v/>
      </c>
      <c r="K5839" s="2">
        <v>2017</v>
      </c>
      <c r="L5839" s="2" t="s">
        <v>36</v>
      </c>
    </row>
    <row r="5840" spans="1:12" x14ac:dyDescent="0.2">
      <c r="A5840" s="1" t="s">
        <v>83</v>
      </c>
      <c r="B5840" s="2" t="s">
        <v>84</v>
      </c>
      <c r="C5840" s="2" t="s">
        <v>15</v>
      </c>
      <c r="D5840" s="2" t="s">
        <v>1325</v>
      </c>
      <c r="E5840" s="2" t="s">
        <v>395</v>
      </c>
      <c r="F5840" s="2">
        <v>83.6</v>
      </c>
      <c r="G5840" s="2">
        <v>16.399999999999999</v>
      </c>
      <c r="H5840" s="2" t="s">
        <v>19</v>
      </c>
      <c r="I5840" s="2">
        <f t="shared" si="182"/>
        <v>1</v>
      </c>
      <c r="J5840" s="2" t="str">
        <f t="shared" si="183"/>
        <v/>
      </c>
      <c r="K5840" s="2">
        <v>1998</v>
      </c>
      <c r="L5840" s="2" t="s">
        <v>21</v>
      </c>
    </row>
    <row r="5841" spans="1:12" x14ac:dyDescent="0.2">
      <c r="A5841" s="1" t="s">
        <v>223</v>
      </c>
      <c r="B5841" s="2" t="s">
        <v>223</v>
      </c>
      <c r="C5841" s="2" t="s">
        <v>15</v>
      </c>
      <c r="D5841" s="2" t="s">
        <v>587</v>
      </c>
      <c r="E5841" s="2" t="s">
        <v>395</v>
      </c>
      <c r="F5841" s="2">
        <v>83.6</v>
      </c>
      <c r="G5841" s="2">
        <v>16.399999999999999</v>
      </c>
      <c r="H5841" s="2" t="s">
        <v>19</v>
      </c>
      <c r="I5841" s="2">
        <f t="shared" si="182"/>
        <v>1</v>
      </c>
      <c r="J5841" s="2" t="str">
        <f t="shared" si="183"/>
        <v/>
      </c>
      <c r="K5841" s="2">
        <v>2012</v>
      </c>
      <c r="L5841" s="2" t="s">
        <v>21</v>
      </c>
    </row>
    <row r="5842" spans="1:12" x14ac:dyDescent="0.2">
      <c r="A5842" s="1" t="s">
        <v>79</v>
      </c>
      <c r="B5842" s="2" t="s">
        <v>1665</v>
      </c>
      <c r="C5842" s="2" t="s">
        <v>15</v>
      </c>
      <c r="D5842" s="2" t="s">
        <v>5172</v>
      </c>
      <c r="E5842" s="2" t="s">
        <v>4991</v>
      </c>
      <c r="F5842" s="2">
        <v>83.66</v>
      </c>
      <c r="G5842" s="2">
        <v>16.34</v>
      </c>
      <c r="H5842" s="2" t="s">
        <v>19</v>
      </c>
      <c r="I5842" s="2">
        <f t="shared" si="182"/>
        <v>1</v>
      </c>
      <c r="J5842" s="2" t="str">
        <f t="shared" si="183"/>
        <v/>
      </c>
      <c r="K5842" s="2">
        <v>2018</v>
      </c>
      <c r="L5842" s="2" t="s">
        <v>49</v>
      </c>
    </row>
    <row r="5843" spans="1:12" x14ac:dyDescent="0.2">
      <c r="A5843" s="1" t="s">
        <v>13</v>
      </c>
      <c r="B5843" s="2" t="s">
        <v>2014</v>
      </c>
      <c r="C5843" s="2" t="s">
        <v>15</v>
      </c>
      <c r="D5843" s="2" t="s">
        <v>2015</v>
      </c>
      <c r="E5843" s="2" t="s">
        <v>1978</v>
      </c>
      <c r="F5843" s="2">
        <v>83.68</v>
      </c>
      <c r="G5843" s="2">
        <v>16.32</v>
      </c>
      <c r="H5843" s="2" t="s">
        <v>19</v>
      </c>
      <c r="I5843" s="2">
        <f t="shared" si="182"/>
        <v>1</v>
      </c>
      <c r="J5843" s="2" t="str">
        <f t="shared" si="183"/>
        <v/>
      </c>
      <c r="K5843" s="2">
        <v>2016</v>
      </c>
      <c r="L5843" s="2" t="s">
        <v>21</v>
      </c>
    </row>
    <row r="5844" spans="1:12" x14ac:dyDescent="0.2">
      <c r="A5844" s="1" t="s">
        <v>242</v>
      </c>
      <c r="B5844" s="2" t="s">
        <v>1425</v>
      </c>
      <c r="C5844" s="2" t="s">
        <v>15</v>
      </c>
      <c r="D5844" s="2" t="s">
        <v>3531</v>
      </c>
      <c r="E5844" s="2" t="s">
        <v>3438</v>
      </c>
      <c r="F5844" s="2">
        <v>83.74</v>
      </c>
      <c r="G5844" s="2">
        <v>16.260000000000002</v>
      </c>
      <c r="H5844" s="2" t="s">
        <v>19</v>
      </c>
      <c r="I5844" s="2">
        <f t="shared" si="182"/>
        <v>1</v>
      </c>
      <c r="J5844" s="2" t="str">
        <f t="shared" si="183"/>
        <v/>
      </c>
      <c r="K5844" s="2">
        <v>2020</v>
      </c>
      <c r="L5844" s="2" t="s">
        <v>49</v>
      </c>
    </row>
    <row r="5845" spans="1:12" x14ac:dyDescent="0.2">
      <c r="A5845" s="1" t="s">
        <v>242</v>
      </c>
      <c r="B5845" s="2" t="s">
        <v>751</v>
      </c>
      <c r="C5845" s="2" t="s">
        <v>15</v>
      </c>
      <c r="D5845" s="2" t="s">
        <v>868</v>
      </c>
      <c r="E5845" s="2" t="s">
        <v>395</v>
      </c>
      <c r="F5845" s="2">
        <v>83.8</v>
      </c>
      <c r="G5845" s="2">
        <v>16.2</v>
      </c>
      <c r="H5845" s="2" t="s">
        <v>19</v>
      </c>
      <c r="I5845" s="2">
        <f t="shared" si="182"/>
        <v>1</v>
      </c>
      <c r="J5845" s="2" t="str">
        <f t="shared" si="183"/>
        <v/>
      </c>
      <c r="K5845" s="2">
        <v>2008</v>
      </c>
      <c r="L5845" s="2" t="s">
        <v>21</v>
      </c>
    </row>
    <row r="5846" spans="1:12" x14ac:dyDescent="0.2">
      <c r="A5846" s="1" t="s">
        <v>511</v>
      </c>
      <c r="B5846" s="2" t="s">
        <v>1604</v>
      </c>
      <c r="C5846" s="2" t="s">
        <v>42</v>
      </c>
      <c r="D5846" s="2" t="s">
        <v>1605</v>
      </c>
      <c r="E5846" s="2" t="s">
        <v>1601</v>
      </c>
      <c r="F5846" s="2">
        <v>83.8</v>
      </c>
      <c r="G5846" s="2">
        <v>16.2</v>
      </c>
      <c r="H5846" s="2" t="s">
        <v>19</v>
      </c>
      <c r="I5846" s="2">
        <f t="shared" si="182"/>
        <v>1</v>
      </c>
      <c r="J5846" s="2" t="str">
        <f t="shared" si="183"/>
        <v/>
      </c>
      <c r="K5846" s="2">
        <v>2008</v>
      </c>
      <c r="L5846" s="2" t="s">
        <v>21</v>
      </c>
    </row>
    <row r="5847" spans="1:12" x14ac:dyDescent="0.2">
      <c r="A5847" s="1" t="s">
        <v>83</v>
      </c>
      <c r="B5847" s="2" t="s">
        <v>4845</v>
      </c>
      <c r="C5847" s="2" t="s">
        <v>24</v>
      </c>
      <c r="D5847" s="4">
        <v>887400000</v>
      </c>
      <c r="E5847" s="2" t="s">
        <v>4810</v>
      </c>
      <c r="F5847" s="2">
        <v>83.8</v>
      </c>
      <c r="G5847" s="2">
        <v>16.2</v>
      </c>
      <c r="H5847" s="2" t="s">
        <v>19</v>
      </c>
      <c r="I5847" s="2">
        <f t="shared" si="182"/>
        <v>1</v>
      </c>
      <c r="J5847" s="2" t="str">
        <f t="shared" si="183"/>
        <v/>
      </c>
      <c r="K5847" s="2">
        <v>2008</v>
      </c>
      <c r="L5847" s="2" t="s">
        <v>21</v>
      </c>
    </row>
    <row r="5848" spans="1:12" x14ac:dyDescent="0.2">
      <c r="A5848" s="1" t="s">
        <v>108</v>
      </c>
      <c r="B5848" s="2" t="s">
        <v>4949</v>
      </c>
      <c r="C5848" s="2" t="s">
        <v>15</v>
      </c>
      <c r="D5848" s="2" t="s">
        <v>4950</v>
      </c>
      <c r="E5848" s="2" t="s">
        <v>4917</v>
      </c>
      <c r="F5848" s="2">
        <v>83.8</v>
      </c>
      <c r="G5848" s="2">
        <v>16.2</v>
      </c>
      <c r="H5848" s="2" t="s">
        <v>19</v>
      </c>
      <c r="I5848" s="2">
        <f t="shared" si="182"/>
        <v>1</v>
      </c>
      <c r="J5848" s="2" t="str">
        <f t="shared" si="183"/>
        <v/>
      </c>
      <c r="K5848" s="2">
        <v>2002</v>
      </c>
      <c r="L5848" s="2" t="s">
        <v>49</v>
      </c>
    </row>
    <row r="5849" spans="1:12" x14ac:dyDescent="0.2">
      <c r="A5849" s="1" t="s">
        <v>32</v>
      </c>
      <c r="B5849" s="2" t="s">
        <v>5233</v>
      </c>
      <c r="C5849" s="2" t="s">
        <v>15</v>
      </c>
      <c r="D5849" s="2" t="s">
        <v>5234</v>
      </c>
      <c r="E5849" s="2" t="s">
        <v>4991</v>
      </c>
      <c r="F5849" s="2">
        <v>83.84</v>
      </c>
      <c r="G5849" s="2">
        <v>16.16</v>
      </c>
      <c r="H5849" s="2" t="s">
        <v>19</v>
      </c>
      <c r="I5849" s="2">
        <f t="shared" si="182"/>
        <v>1</v>
      </c>
      <c r="J5849" s="2" t="str">
        <f t="shared" si="183"/>
        <v/>
      </c>
      <c r="K5849" s="2">
        <v>2016</v>
      </c>
      <c r="L5849" s="2" t="s">
        <v>21</v>
      </c>
    </row>
    <row r="5850" spans="1:12" x14ac:dyDescent="0.2">
      <c r="A5850" s="1" t="s">
        <v>91</v>
      </c>
      <c r="B5850" s="2" t="s">
        <v>2471</v>
      </c>
      <c r="C5850" s="2" t="s">
        <v>15</v>
      </c>
      <c r="D5850" s="2" t="s">
        <v>2985</v>
      </c>
      <c r="E5850" s="2" t="s">
        <v>2175</v>
      </c>
      <c r="F5850" s="2">
        <v>83.9</v>
      </c>
      <c r="G5850" s="2">
        <v>16.100000000000001</v>
      </c>
      <c r="H5850" s="2" t="s">
        <v>19</v>
      </c>
      <c r="I5850" s="2">
        <f t="shared" si="182"/>
        <v>1</v>
      </c>
      <c r="J5850" s="2" t="str">
        <f t="shared" si="183"/>
        <v/>
      </c>
      <c r="K5850" s="2">
        <v>2011</v>
      </c>
      <c r="L5850" s="2" t="s">
        <v>36</v>
      </c>
    </row>
    <row r="5851" spans="1:12" x14ac:dyDescent="0.2">
      <c r="A5851" s="1" t="s">
        <v>269</v>
      </c>
      <c r="B5851" s="2" t="s">
        <v>2683</v>
      </c>
      <c r="C5851" s="2" t="s">
        <v>15</v>
      </c>
      <c r="D5851" s="2" t="s">
        <v>2684</v>
      </c>
      <c r="E5851" s="2" t="s">
        <v>2175</v>
      </c>
      <c r="F5851" s="2">
        <v>83.96</v>
      </c>
      <c r="G5851" s="2">
        <v>16.04</v>
      </c>
      <c r="H5851" s="2" t="s">
        <v>19</v>
      </c>
      <c r="I5851" s="2">
        <f t="shared" si="182"/>
        <v>1</v>
      </c>
      <c r="J5851" s="2" t="str">
        <f t="shared" si="183"/>
        <v/>
      </c>
      <c r="K5851" s="2">
        <v>2018</v>
      </c>
      <c r="L5851" s="2" t="s">
        <v>49</v>
      </c>
    </row>
    <row r="5852" spans="1:12" x14ac:dyDescent="0.2">
      <c r="A5852" s="1" t="s">
        <v>52</v>
      </c>
      <c r="B5852" s="2" t="s">
        <v>3439</v>
      </c>
      <c r="C5852" s="2" t="s">
        <v>15</v>
      </c>
      <c r="D5852" s="2" t="s">
        <v>4426</v>
      </c>
      <c r="E5852" s="2" t="s">
        <v>3438</v>
      </c>
      <c r="F5852" s="2">
        <v>84</v>
      </c>
      <c r="G5852" s="2">
        <v>16</v>
      </c>
      <c r="H5852" s="2" t="s">
        <v>19</v>
      </c>
      <c r="I5852" s="2">
        <f t="shared" si="182"/>
        <v>1</v>
      </c>
      <c r="J5852" s="2" t="str">
        <f t="shared" si="183"/>
        <v/>
      </c>
      <c r="K5852" s="2">
        <v>2008</v>
      </c>
      <c r="L5852" s="2" t="s">
        <v>49</v>
      </c>
    </row>
    <row r="5853" spans="1:12" x14ac:dyDescent="0.2">
      <c r="A5853" s="1" t="s">
        <v>91</v>
      </c>
      <c r="B5853" s="2" t="s">
        <v>2418</v>
      </c>
      <c r="C5853" s="2" t="s">
        <v>15</v>
      </c>
      <c r="D5853" s="2" t="s">
        <v>2419</v>
      </c>
      <c r="E5853" s="2" t="s">
        <v>2175</v>
      </c>
      <c r="F5853" s="2">
        <v>84.03</v>
      </c>
      <c r="G5853" s="2">
        <v>15.97</v>
      </c>
      <c r="H5853" s="2" t="s">
        <v>19</v>
      </c>
      <c r="I5853" s="2">
        <f t="shared" si="182"/>
        <v>1</v>
      </c>
      <c r="J5853" s="2" t="str">
        <f t="shared" si="183"/>
        <v/>
      </c>
      <c r="K5853" s="2">
        <v>2019</v>
      </c>
      <c r="L5853" s="2" t="s">
        <v>36</v>
      </c>
    </row>
    <row r="5854" spans="1:12" x14ac:dyDescent="0.2">
      <c r="A5854" s="1" t="s">
        <v>363</v>
      </c>
      <c r="B5854" s="2" t="s">
        <v>470</v>
      </c>
      <c r="C5854" s="2" t="s">
        <v>15</v>
      </c>
      <c r="D5854" s="2" t="s">
        <v>2665</v>
      </c>
      <c r="E5854" s="2" t="s">
        <v>2175</v>
      </c>
      <c r="F5854" s="2">
        <v>84.07</v>
      </c>
      <c r="G5854" s="2">
        <v>15.93</v>
      </c>
      <c r="H5854" s="2" t="s">
        <v>19</v>
      </c>
      <c r="I5854" s="2">
        <f t="shared" si="182"/>
        <v>1</v>
      </c>
      <c r="J5854" s="2" t="str">
        <f t="shared" si="183"/>
        <v/>
      </c>
      <c r="K5854" s="2">
        <v>2018</v>
      </c>
      <c r="L5854" s="2" t="s">
        <v>49</v>
      </c>
    </row>
    <row r="5855" spans="1:12" x14ac:dyDescent="0.2">
      <c r="A5855" s="1" t="s">
        <v>242</v>
      </c>
      <c r="B5855" s="2" t="s">
        <v>3366</v>
      </c>
      <c r="C5855" s="2" t="s">
        <v>15</v>
      </c>
      <c r="D5855" s="2" t="s">
        <v>4085</v>
      </c>
      <c r="E5855" s="2" t="s">
        <v>3438</v>
      </c>
      <c r="F5855" s="2">
        <v>84.1</v>
      </c>
      <c r="G5855" s="2">
        <v>15.9</v>
      </c>
      <c r="H5855" s="2" t="s">
        <v>19</v>
      </c>
      <c r="I5855" s="2">
        <f t="shared" si="182"/>
        <v>1</v>
      </c>
      <c r="J5855" s="2" t="str">
        <f t="shared" si="183"/>
        <v/>
      </c>
      <c r="K5855" s="2">
        <v>2014</v>
      </c>
      <c r="L5855" s="2" t="s">
        <v>21</v>
      </c>
    </row>
    <row r="5856" spans="1:12" x14ac:dyDescent="0.2">
      <c r="A5856" s="1" t="s">
        <v>45</v>
      </c>
      <c r="B5856" s="2" t="s">
        <v>46</v>
      </c>
      <c r="C5856" s="2" t="s">
        <v>15</v>
      </c>
      <c r="D5856" s="2" t="s">
        <v>1495</v>
      </c>
      <c r="E5856" s="2" t="s">
        <v>1474</v>
      </c>
      <c r="F5856" s="2">
        <v>84.1</v>
      </c>
      <c r="G5856" s="2">
        <v>15.9</v>
      </c>
      <c r="H5856" s="2" t="s">
        <v>19</v>
      </c>
      <c r="I5856" s="2">
        <f t="shared" si="182"/>
        <v>1</v>
      </c>
      <c r="J5856" s="2" t="str">
        <f t="shared" si="183"/>
        <v/>
      </c>
      <c r="K5856" s="2">
        <v>2012</v>
      </c>
      <c r="L5856" s="2" t="s">
        <v>49</v>
      </c>
    </row>
    <row r="5857" spans="1:12" x14ac:dyDescent="0.2">
      <c r="A5857" s="1" t="s">
        <v>141</v>
      </c>
      <c r="B5857" s="2" t="s">
        <v>5112</v>
      </c>
      <c r="C5857" s="2" t="s">
        <v>15</v>
      </c>
      <c r="D5857" s="2" t="s">
        <v>5113</v>
      </c>
      <c r="E5857" s="2" t="s">
        <v>4991</v>
      </c>
      <c r="F5857" s="2">
        <v>84.18</v>
      </c>
      <c r="G5857" s="2">
        <v>15.82</v>
      </c>
      <c r="H5857" s="2" t="s">
        <v>19</v>
      </c>
      <c r="I5857" s="2">
        <f t="shared" si="182"/>
        <v>1</v>
      </c>
      <c r="J5857" s="2" t="str">
        <f t="shared" si="183"/>
        <v/>
      </c>
      <c r="K5857" s="2">
        <v>2019</v>
      </c>
      <c r="L5857" s="2" t="s">
        <v>36</v>
      </c>
    </row>
    <row r="5858" spans="1:12" x14ac:dyDescent="0.2">
      <c r="A5858" s="1" t="s">
        <v>13</v>
      </c>
      <c r="B5858" s="2" t="s">
        <v>836</v>
      </c>
      <c r="C5858" s="2" t="s">
        <v>15</v>
      </c>
      <c r="D5858" s="2" t="s">
        <v>837</v>
      </c>
      <c r="E5858" s="2" t="s">
        <v>395</v>
      </c>
      <c r="F5858" s="2">
        <v>84.2</v>
      </c>
      <c r="G5858" s="2">
        <v>15.8</v>
      </c>
      <c r="H5858" s="2" t="s">
        <v>19</v>
      </c>
      <c r="I5858" s="2">
        <f t="shared" si="182"/>
        <v>1</v>
      </c>
      <c r="J5858" s="2" t="str">
        <f t="shared" si="183"/>
        <v/>
      </c>
      <c r="K5858" s="2">
        <v>2008</v>
      </c>
      <c r="L5858" s="2" t="s">
        <v>21</v>
      </c>
    </row>
    <row r="5859" spans="1:12" x14ac:dyDescent="0.2">
      <c r="A5859" s="1" t="s">
        <v>13</v>
      </c>
      <c r="B5859" s="2" t="s">
        <v>4970</v>
      </c>
      <c r="C5859" s="2" t="s">
        <v>15</v>
      </c>
      <c r="D5859" s="2" t="s">
        <v>4971</v>
      </c>
      <c r="E5859" s="2" t="s">
        <v>4963</v>
      </c>
      <c r="F5859" s="2">
        <v>84.2</v>
      </c>
      <c r="G5859" s="2">
        <v>15.8</v>
      </c>
      <c r="H5859" s="2" t="s">
        <v>19</v>
      </c>
      <c r="I5859" s="2">
        <f t="shared" si="182"/>
        <v>1</v>
      </c>
      <c r="J5859" s="2" t="str">
        <f t="shared" si="183"/>
        <v/>
      </c>
      <c r="K5859" s="2">
        <v>2002</v>
      </c>
      <c r="L5859" s="2" t="s">
        <v>21</v>
      </c>
    </row>
    <row r="5860" spans="1:12" x14ac:dyDescent="0.2">
      <c r="A5860" s="1" t="s">
        <v>13</v>
      </c>
      <c r="B5860" s="2" t="s">
        <v>3949</v>
      </c>
      <c r="C5860" s="2" t="s">
        <v>24</v>
      </c>
      <c r="D5860" s="4">
        <v>106000000</v>
      </c>
      <c r="E5860" s="2" t="s">
        <v>3438</v>
      </c>
      <c r="F5860" s="2">
        <v>84.23</v>
      </c>
      <c r="G5860" s="2">
        <v>15.77</v>
      </c>
      <c r="H5860" s="2" t="s">
        <v>19</v>
      </c>
      <c r="I5860" s="2">
        <f t="shared" si="182"/>
        <v>1</v>
      </c>
      <c r="J5860" s="2" t="str">
        <f t="shared" si="183"/>
        <v/>
      </c>
      <c r="K5860" s="2">
        <v>2016</v>
      </c>
      <c r="L5860" s="2" t="s">
        <v>21</v>
      </c>
    </row>
    <row r="5861" spans="1:12" x14ac:dyDescent="0.2">
      <c r="A5861" s="1" t="s">
        <v>23</v>
      </c>
      <c r="B5861" s="2" t="s">
        <v>23</v>
      </c>
      <c r="C5861" s="2" t="s">
        <v>15</v>
      </c>
      <c r="D5861" s="2" t="s">
        <v>2668</v>
      </c>
      <c r="E5861" s="2" t="s">
        <v>2175</v>
      </c>
      <c r="F5861" s="2">
        <v>84.23</v>
      </c>
      <c r="G5861" s="2">
        <v>15.77</v>
      </c>
      <c r="H5861" s="2" t="s">
        <v>19</v>
      </c>
      <c r="I5861" s="2">
        <f t="shared" si="182"/>
        <v>1</v>
      </c>
      <c r="J5861" s="2" t="str">
        <f t="shared" si="183"/>
        <v/>
      </c>
      <c r="K5861" s="2">
        <v>2018</v>
      </c>
      <c r="L5861" s="2" t="s">
        <v>49</v>
      </c>
    </row>
    <row r="5862" spans="1:12" x14ac:dyDescent="0.2">
      <c r="A5862" s="1" t="s">
        <v>308</v>
      </c>
      <c r="B5862" s="2" t="s">
        <v>3854</v>
      </c>
      <c r="C5862" s="2" t="s">
        <v>24</v>
      </c>
      <c r="D5862" s="4">
        <v>6700000</v>
      </c>
      <c r="E5862" s="2" t="s">
        <v>3438</v>
      </c>
      <c r="F5862" s="2">
        <v>84.28</v>
      </c>
      <c r="G5862" s="2">
        <v>15.72</v>
      </c>
      <c r="H5862" s="2" t="s">
        <v>19</v>
      </c>
      <c r="I5862" s="2">
        <f t="shared" si="182"/>
        <v>1</v>
      </c>
      <c r="J5862" s="2" t="str">
        <f t="shared" si="183"/>
        <v/>
      </c>
      <c r="K5862" s="2">
        <v>2016</v>
      </c>
      <c r="L5862" s="2" t="s">
        <v>21</v>
      </c>
    </row>
    <row r="5863" spans="1:12" x14ac:dyDescent="0.2">
      <c r="A5863" s="1" t="s">
        <v>242</v>
      </c>
      <c r="B5863" s="2" t="s">
        <v>324</v>
      </c>
      <c r="C5863" s="2" t="s">
        <v>15</v>
      </c>
      <c r="D5863" s="2" t="s">
        <v>687</v>
      </c>
      <c r="E5863" s="2" t="s">
        <v>395</v>
      </c>
      <c r="F5863" s="2">
        <v>84.3</v>
      </c>
      <c r="G5863" s="2">
        <v>15.7</v>
      </c>
      <c r="H5863" s="2" t="s">
        <v>19</v>
      </c>
      <c r="I5863" s="2">
        <f t="shared" si="182"/>
        <v>1</v>
      </c>
      <c r="J5863" s="2" t="str">
        <f t="shared" si="183"/>
        <v/>
      </c>
      <c r="K5863" s="2">
        <v>2010</v>
      </c>
      <c r="L5863" s="2" t="s">
        <v>21</v>
      </c>
    </row>
    <row r="5864" spans="1:12" x14ac:dyDescent="0.2">
      <c r="A5864" s="1" t="s">
        <v>52</v>
      </c>
      <c r="B5864" s="2" t="s">
        <v>2025</v>
      </c>
      <c r="C5864" s="2" t="s">
        <v>15</v>
      </c>
      <c r="D5864" s="2" t="s">
        <v>3088</v>
      </c>
      <c r="E5864" s="2" t="s">
        <v>2175</v>
      </c>
      <c r="F5864" s="2">
        <v>84.3</v>
      </c>
      <c r="G5864" s="2">
        <v>15.7</v>
      </c>
      <c r="H5864" s="2" t="s">
        <v>19</v>
      </c>
      <c r="I5864" s="2">
        <f t="shared" si="182"/>
        <v>1</v>
      </c>
      <c r="J5864" s="2" t="str">
        <f t="shared" si="183"/>
        <v/>
      </c>
      <c r="K5864" s="2">
        <v>2007</v>
      </c>
      <c r="L5864" s="2" t="s">
        <v>36</v>
      </c>
    </row>
    <row r="5865" spans="1:12" x14ac:dyDescent="0.2">
      <c r="A5865" s="1" t="s">
        <v>242</v>
      </c>
      <c r="B5865" s="2" t="s">
        <v>494</v>
      </c>
      <c r="C5865" s="2" t="s">
        <v>15</v>
      </c>
      <c r="D5865" s="2" t="s">
        <v>2585</v>
      </c>
      <c r="E5865" s="2" t="s">
        <v>2175</v>
      </c>
      <c r="F5865" s="2">
        <v>84.34</v>
      </c>
      <c r="G5865" s="2">
        <v>15.66</v>
      </c>
      <c r="H5865" s="2" t="s">
        <v>19</v>
      </c>
      <c r="I5865" s="2">
        <f t="shared" si="182"/>
        <v>1</v>
      </c>
      <c r="J5865" s="2" t="str">
        <f t="shared" si="183"/>
        <v/>
      </c>
      <c r="K5865" s="2">
        <v>2018</v>
      </c>
      <c r="L5865" s="2" t="s">
        <v>21</v>
      </c>
    </row>
    <row r="5866" spans="1:12" x14ac:dyDescent="0.2">
      <c r="A5866" s="1" t="s">
        <v>242</v>
      </c>
      <c r="B5866" s="2" t="s">
        <v>1461</v>
      </c>
      <c r="C5866" s="2" t="s">
        <v>24</v>
      </c>
      <c r="D5866" s="4">
        <v>475000000</v>
      </c>
      <c r="E5866" s="2" t="s">
        <v>3438</v>
      </c>
      <c r="F5866" s="2">
        <v>84.4</v>
      </c>
      <c r="G5866" s="2">
        <v>15.6</v>
      </c>
      <c r="H5866" s="2" t="s">
        <v>19</v>
      </c>
      <c r="I5866" s="2">
        <f t="shared" si="182"/>
        <v>1</v>
      </c>
      <c r="J5866" s="2" t="str">
        <f t="shared" si="183"/>
        <v/>
      </c>
      <c r="K5866" s="2">
        <v>2012</v>
      </c>
      <c r="L5866" s="2" t="s">
        <v>21</v>
      </c>
    </row>
    <row r="5867" spans="1:12" x14ac:dyDescent="0.2">
      <c r="A5867" s="1" t="s">
        <v>511</v>
      </c>
      <c r="B5867" s="2" t="s">
        <v>3973</v>
      </c>
      <c r="C5867" s="2" t="s">
        <v>24</v>
      </c>
      <c r="D5867" s="4">
        <v>6000000</v>
      </c>
      <c r="E5867" s="2" t="s">
        <v>3438</v>
      </c>
      <c r="F5867" s="2">
        <v>84.43</v>
      </c>
      <c r="G5867" s="2">
        <v>15.57</v>
      </c>
      <c r="H5867" s="2" t="s">
        <v>19</v>
      </c>
      <c r="I5867" s="2">
        <f t="shared" si="182"/>
        <v>1</v>
      </c>
      <c r="J5867" s="2" t="str">
        <f t="shared" si="183"/>
        <v/>
      </c>
      <c r="K5867" s="2">
        <v>2016</v>
      </c>
      <c r="L5867" s="2" t="s">
        <v>21</v>
      </c>
    </row>
    <row r="5868" spans="1:12" x14ac:dyDescent="0.2">
      <c r="A5868" s="1" t="s">
        <v>150</v>
      </c>
      <c r="B5868" s="2" t="s">
        <v>897</v>
      </c>
      <c r="C5868" s="2" t="s">
        <v>15</v>
      </c>
      <c r="D5868" s="2" t="s">
        <v>2340</v>
      </c>
      <c r="E5868" s="2" t="s">
        <v>2175</v>
      </c>
      <c r="F5868" s="2">
        <v>84.49</v>
      </c>
      <c r="G5868" s="2">
        <v>15.51</v>
      </c>
      <c r="H5868" s="2" t="s">
        <v>19</v>
      </c>
      <c r="I5868" s="2">
        <f t="shared" si="182"/>
        <v>1</v>
      </c>
      <c r="J5868" s="2" t="str">
        <f t="shared" si="183"/>
        <v/>
      </c>
      <c r="K5868" s="2">
        <v>2020</v>
      </c>
      <c r="L5868" s="2" t="s">
        <v>21</v>
      </c>
    </row>
    <row r="5869" spans="1:12" x14ac:dyDescent="0.2">
      <c r="A5869" s="1" t="s">
        <v>13</v>
      </c>
      <c r="B5869" s="2" t="s">
        <v>2425</v>
      </c>
      <c r="C5869" s="2" t="s">
        <v>15</v>
      </c>
      <c r="D5869" s="2" t="s">
        <v>3017</v>
      </c>
      <c r="E5869" s="2" t="s">
        <v>2175</v>
      </c>
      <c r="F5869" s="2">
        <v>84.5</v>
      </c>
      <c r="G5869" s="2">
        <v>15.5</v>
      </c>
      <c r="H5869" s="2" t="s">
        <v>19</v>
      </c>
      <c r="I5869" s="2">
        <f t="shared" si="182"/>
        <v>1</v>
      </c>
      <c r="J5869" s="2" t="str">
        <f t="shared" si="183"/>
        <v/>
      </c>
      <c r="K5869" s="2">
        <v>2009</v>
      </c>
      <c r="L5869" s="2" t="s">
        <v>36</v>
      </c>
    </row>
    <row r="5870" spans="1:12" x14ac:dyDescent="0.2">
      <c r="A5870" s="1" t="s">
        <v>52</v>
      </c>
      <c r="B5870" s="2" t="s">
        <v>689</v>
      </c>
      <c r="C5870" s="2" t="s">
        <v>15</v>
      </c>
      <c r="D5870" s="2" t="s">
        <v>2739</v>
      </c>
      <c r="E5870" s="2" t="s">
        <v>2175</v>
      </c>
      <c r="F5870" s="2">
        <v>84.51</v>
      </c>
      <c r="G5870" s="2">
        <v>15.49</v>
      </c>
      <c r="H5870" s="2" t="s">
        <v>19</v>
      </c>
      <c r="I5870" s="2">
        <f t="shared" si="182"/>
        <v>1</v>
      </c>
      <c r="J5870" s="2" t="str">
        <f t="shared" si="183"/>
        <v/>
      </c>
      <c r="K5870" s="2">
        <v>2017</v>
      </c>
      <c r="L5870" s="2" t="s">
        <v>36</v>
      </c>
    </row>
    <row r="5871" spans="1:12" x14ac:dyDescent="0.2">
      <c r="A5871" s="1" t="s">
        <v>150</v>
      </c>
      <c r="B5871" s="2" t="s">
        <v>201</v>
      </c>
      <c r="C5871" s="2" t="s">
        <v>15</v>
      </c>
      <c r="D5871" s="2" t="s">
        <v>202</v>
      </c>
      <c r="E5871" s="2" t="s">
        <v>144</v>
      </c>
      <c r="F5871" s="2">
        <v>84.52</v>
      </c>
      <c r="G5871" s="2">
        <v>15.48</v>
      </c>
      <c r="H5871" s="2" t="s">
        <v>19</v>
      </c>
      <c r="I5871" s="2">
        <f t="shared" si="182"/>
        <v>1</v>
      </c>
      <c r="J5871" s="2" t="str">
        <f t="shared" si="183"/>
        <v/>
      </c>
      <c r="K5871" s="2">
        <v>2017</v>
      </c>
      <c r="L5871" s="2" t="s">
        <v>36</v>
      </c>
    </row>
    <row r="5872" spans="1:12" x14ac:dyDescent="0.2">
      <c r="A5872" s="1" t="s">
        <v>150</v>
      </c>
      <c r="B5872" s="2" t="s">
        <v>897</v>
      </c>
      <c r="C5872" s="2" t="s">
        <v>42</v>
      </c>
      <c r="D5872" s="2" t="s">
        <v>898</v>
      </c>
      <c r="E5872" s="2" t="s">
        <v>395</v>
      </c>
      <c r="F5872" s="2">
        <v>84.6</v>
      </c>
      <c r="G5872" s="2">
        <v>15.4</v>
      </c>
      <c r="H5872" s="2" t="s">
        <v>19</v>
      </c>
      <c r="I5872" s="2">
        <f t="shared" si="182"/>
        <v>1</v>
      </c>
      <c r="J5872" s="2" t="str">
        <f t="shared" si="183"/>
        <v/>
      </c>
      <c r="K5872" s="2">
        <v>2008</v>
      </c>
      <c r="L5872" s="2" t="s">
        <v>21</v>
      </c>
    </row>
    <row r="5873" spans="1:12" x14ac:dyDescent="0.2">
      <c r="A5873" s="1" t="s">
        <v>116</v>
      </c>
      <c r="B5873" s="2" t="s">
        <v>208</v>
      </c>
      <c r="C5873" s="2" t="s">
        <v>15</v>
      </c>
      <c r="D5873" s="2" t="s">
        <v>664</v>
      </c>
      <c r="E5873" s="2" t="s">
        <v>395</v>
      </c>
      <c r="F5873" s="2">
        <v>84.6</v>
      </c>
      <c r="G5873" s="2">
        <v>15.4</v>
      </c>
      <c r="H5873" s="2" t="s">
        <v>19</v>
      </c>
      <c r="I5873" s="2">
        <f t="shared" si="182"/>
        <v>1</v>
      </c>
      <c r="J5873" s="2" t="str">
        <f t="shared" si="183"/>
        <v/>
      </c>
      <c r="K5873" s="2">
        <v>2012</v>
      </c>
      <c r="L5873" s="2" t="s">
        <v>49</v>
      </c>
    </row>
    <row r="5874" spans="1:12" x14ac:dyDescent="0.2">
      <c r="A5874" s="1" t="s">
        <v>91</v>
      </c>
      <c r="B5874" s="2" t="s">
        <v>1114</v>
      </c>
      <c r="C5874" s="2" t="s">
        <v>15</v>
      </c>
      <c r="D5874" s="2" t="s">
        <v>2829</v>
      </c>
      <c r="E5874" s="2" t="s">
        <v>2175</v>
      </c>
      <c r="F5874" s="2">
        <v>84.6</v>
      </c>
      <c r="G5874" s="2">
        <v>15.4</v>
      </c>
      <c r="H5874" s="2" t="s">
        <v>19</v>
      </c>
      <c r="I5874" s="2">
        <f t="shared" si="182"/>
        <v>1</v>
      </c>
      <c r="J5874" s="2" t="str">
        <f t="shared" si="183"/>
        <v/>
      </c>
      <c r="K5874" s="2">
        <v>2016</v>
      </c>
      <c r="L5874" s="2" t="s">
        <v>21</v>
      </c>
    </row>
    <row r="5875" spans="1:12" x14ac:dyDescent="0.2">
      <c r="A5875" s="1" t="s">
        <v>91</v>
      </c>
      <c r="B5875" s="2" t="s">
        <v>255</v>
      </c>
      <c r="C5875" s="2" t="s">
        <v>15</v>
      </c>
      <c r="D5875" s="2" t="s">
        <v>3788</v>
      </c>
      <c r="E5875" s="2" t="s">
        <v>3438</v>
      </c>
      <c r="F5875" s="2">
        <v>84.67</v>
      </c>
      <c r="G5875" s="2">
        <v>15.33</v>
      </c>
      <c r="H5875" s="2" t="s">
        <v>19</v>
      </c>
      <c r="I5875" s="2">
        <f t="shared" si="182"/>
        <v>1</v>
      </c>
      <c r="J5875" s="2" t="str">
        <f t="shared" si="183"/>
        <v/>
      </c>
      <c r="K5875" s="2">
        <v>2018</v>
      </c>
      <c r="L5875" s="2" t="s">
        <v>49</v>
      </c>
    </row>
    <row r="5876" spans="1:12" x14ac:dyDescent="0.2">
      <c r="A5876" s="1" t="s">
        <v>52</v>
      </c>
      <c r="B5876" s="2" t="s">
        <v>3439</v>
      </c>
      <c r="C5876" s="2" t="s">
        <v>24</v>
      </c>
      <c r="D5876" s="4">
        <v>91000000</v>
      </c>
      <c r="E5876" s="2" t="s">
        <v>3438</v>
      </c>
      <c r="F5876" s="2">
        <v>84.8</v>
      </c>
      <c r="G5876" s="2">
        <v>15.2</v>
      </c>
      <c r="H5876" s="2" t="s">
        <v>19</v>
      </c>
      <c r="I5876" s="2">
        <f t="shared" si="182"/>
        <v>1</v>
      </c>
      <c r="J5876" s="2" t="str">
        <f t="shared" si="183"/>
        <v/>
      </c>
      <c r="K5876" s="2">
        <v>2001</v>
      </c>
      <c r="L5876" s="2" t="s">
        <v>36</v>
      </c>
    </row>
    <row r="5877" spans="1:12" x14ac:dyDescent="0.2">
      <c r="A5877" s="1" t="s">
        <v>13</v>
      </c>
      <c r="B5877" s="2" t="s">
        <v>28</v>
      </c>
      <c r="C5877" s="2" t="s">
        <v>15</v>
      </c>
      <c r="D5877" s="2" t="s">
        <v>2688</v>
      </c>
      <c r="E5877" s="2" t="s">
        <v>2175</v>
      </c>
      <c r="F5877" s="2">
        <v>84.9</v>
      </c>
      <c r="G5877" s="2">
        <v>15.1</v>
      </c>
      <c r="H5877" s="2" t="s">
        <v>19</v>
      </c>
      <c r="I5877" s="2">
        <f t="shared" si="182"/>
        <v>1</v>
      </c>
      <c r="J5877" s="2" t="str">
        <f t="shared" si="183"/>
        <v/>
      </c>
      <c r="K5877" s="2">
        <v>2018</v>
      </c>
      <c r="L5877" s="2" t="s">
        <v>36</v>
      </c>
    </row>
    <row r="5878" spans="1:12" x14ac:dyDescent="0.2">
      <c r="A5878" s="1" t="s">
        <v>66</v>
      </c>
      <c r="B5878" s="2" t="s">
        <v>1489</v>
      </c>
      <c r="C5878" s="2" t="s">
        <v>24</v>
      </c>
      <c r="D5878" s="4">
        <v>2100000</v>
      </c>
      <c r="E5878" s="2" t="s">
        <v>1474</v>
      </c>
      <c r="F5878" s="2">
        <v>84.9</v>
      </c>
      <c r="G5878" s="2">
        <v>15.1</v>
      </c>
      <c r="H5878" s="2" t="s">
        <v>19</v>
      </c>
      <c r="I5878" s="2">
        <f t="shared" si="182"/>
        <v>1</v>
      </c>
      <c r="J5878" s="2" t="str">
        <f t="shared" si="183"/>
        <v/>
      </c>
      <c r="K5878" s="2">
        <v>2004</v>
      </c>
      <c r="L5878" s="2" t="s">
        <v>49</v>
      </c>
    </row>
    <row r="5879" spans="1:12" x14ac:dyDescent="0.2">
      <c r="A5879" s="1" t="s">
        <v>150</v>
      </c>
      <c r="B5879" s="2" t="s">
        <v>151</v>
      </c>
      <c r="C5879" s="2" t="s">
        <v>15</v>
      </c>
      <c r="D5879" s="2" t="s">
        <v>2674</v>
      </c>
      <c r="E5879" s="2" t="s">
        <v>2175</v>
      </c>
      <c r="F5879" s="2">
        <v>84.94</v>
      </c>
      <c r="G5879" s="2">
        <v>15.06</v>
      </c>
      <c r="H5879" s="2" t="s">
        <v>19</v>
      </c>
      <c r="I5879" s="2">
        <f t="shared" si="182"/>
        <v>1</v>
      </c>
      <c r="J5879" s="2" t="str">
        <f t="shared" si="183"/>
        <v/>
      </c>
      <c r="K5879" s="2">
        <v>2018</v>
      </c>
      <c r="L5879" s="2" t="s">
        <v>49</v>
      </c>
    </row>
    <row r="5880" spans="1:12" x14ac:dyDescent="0.2">
      <c r="A5880" s="1" t="s">
        <v>13</v>
      </c>
      <c r="B5880" s="2" t="s">
        <v>760</v>
      </c>
      <c r="C5880" s="2" t="s">
        <v>15</v>
      </c>
      <c r="D5880" s="2" t="s">
        <v>2686</v>
      </c>
      <c r="E5880" s="2" t="s">
        <v>2175</v>
      </c>
      <c r="F5880" s="2">
        <v>85</v>
      </c>
      <c r="G5880" s="2">
        <v>15</v>
      </c>
      <c r="H5880" s="2" t="s">
        <v>19</v>
      </c>
      <c r="I5880" s="2">
        <f t="shared" si="182"/>
        <v>1</v>
      </c>
      <c r="J5880" s="2" t="str">
        <f t="shared" si="183"/>
        <v/>
      </c>
      <c r="K5880" s="2">
        <v>2018</v>
      </c>
      <c r="L5880" s="2" t="s">
        <v>36</v>
      </c>
    </row>
    <row r="5881" spans="1:12" x14ac:dyDescent="0.2">
      <c r="A5881" s="1" t="s">
        <v>23</v>
      </c>
      <c r="B5881" s="2" t="s">
        <v>23</v>
      </c>
      <c r="C5881" s="2" t="s">
        <v>1454</v>
      </c>
      <c r="D5881" s="2" t="s">
        <v>1455</v>
      </c>
      <c r="E5881" s="2" t="s">
        <v>1453</v>
      </c>
      <c r="F5881" s="2">
        <v>85</v>
      </c>
      <c r="G5881" s="2">
        <v>15</v>
      </c>
      <c r="H5881" s="2" t="s">
        <v>19</v>
      </c>
      <c r="I5881" s="2">
        <f t="shared" si="182"/>
        <v>1</v>
      </c>
      <c r="J5881" s="2" t="str">
        <f t="shared" si="183"/>
        <v/>
      </c>
      <c r="K5881" s="2">
        <v>2010</v>
      </c>
      <c r="L5881" s="2" t="s">
        <v>49</v>
      </c>
    </row>
    <row r="5882" spans="1:12" x14ac:dyDescent="0.2">
      <c r="A5882" s="1" t="s">
        <v>363</v>
      </c>
      <c r="B5882" s="2" t="s">
        <v>363</v>
      </c>
      <c r="C5882" s="2" t="s">
        <v>15</v>
      </c>
      <c r="D5882" s="2" t="s">
        <v>1842</v>
      </c>
      <c r="E5882" s="2" t="s">
        <v>1811</v>
      </c>
      <c r="F5882" s="2">
        <v>85.03</v>
      </c>
      <c r="G5882" s="2">
        <v>14.97</v>
      </c>
      <c r="H5882" s="2" t="s">
        <v>19</v>
      </c>
      <c r="I5882" s="2">
        <f t="shared" si="182"/>
        <v>1</v>
      </c>
      <c r="J5882" s="2" t="str">
        <f t="shared" si="183"/>
        <v/>
      </c>
      <c r="K5882" s="2">
        <v>2011</v>
      </c>
      <c r="L5882" s="2" t="s">
        <v>36</v>
      </c>
    </row>
    <row r="5883" spans="1:12" x14ac:dyDescent="0.2">
      <c r="A5883" s="1" t="s">
        <v>511</v>
      </c>
      <c r="B5883" s="2" t="s">
        <v>4003</v>
      </c>
      <c r="C5883" s="2" t="s">
        <v>24</v>
      </c>
      <c r="D5883" s="4">
        <v>6000000</v>
      </c>
      <c r="E5883" s="2" t="s">
        <v>3438</v>
      </c>
      <c r="F5883" s="2">
        <v>85.06</v>
      </c>
      <c r="G5883" s="2">
        <v>14.94</v>
      </c>
      <c r="H5883" s="2" t="s">
        <v>19</v>
      </c>
      <c r="I5883" s="2">
        <f t="shared" si="182"/>
        <v>1</v>
      </c>
      <c r="J5883" s="2" t="str">
        <f t="shared" si="183"/>
        <v/>
      </c>
      <c r="K5883" s="2">
        <v>2016</v>
      </c>
      <c r="L5883" s="2" t="s">
        <v>21</v>
      </c>
    </row>
    <row r="5884" spans="1:12" x14ac:dyDescent="0.2">
      <c r="A5884" s="1" t="s">
        <v>374</v>
      </c>
      <c r="B5884" s="2" t="s">
        <v>3207</v>
      </c>
      <c r="C5884" s="2" t="s">
        <v>15</v>
      </c>
      <c r="D5884" s="2" t="s">
        <v>5379</v>
      </c>
      <c r="E5884" s="2" t="s">
        <v>4991</v>
      </c>
      <c r="F5884" s="2">
        <v>85.07</v>
      </c>
      <c r="G5884" s="2">
        <v>14.93</v>
      </c>
      <c r="H5884" s="2" t="s">
        <v>19</v>
      </c>
      <c r="I5884" s="2">
        <f t="shared" si="182"/>
        <v>1</v>
      </c>
      <c r="J5884" s="2" t="str">
        <f t="shared" si="183"/>
        <v/>
      </c>
      <c r="K5884" s="2">
        <v>2009</v>
      </c>
      <c r="L5884" s="2" t="s">
        <v>36</v>
      </c>
    </row>
    <row r="5885" spans="1:12" x14ac:dyDescent="0.2">
      <c r="A5885" s="1" t="s">
        <v>242</v>
      </c>
      <c r="B5885" s="2" t="s">
        <v>1461</v>
      </c>
      <c r="C5885" s="2" t="s">
        <v>24</v>
      </c>
      <c r="D5885" s="4">
        <v>169730000</v>
      </c>
      <c r="E5885" s="2" t="s">
        <v>1453</v>
      </c>
      <c r="F5885" s="2">
        <v>85.1</v>
      </c>
      <c r="G5885" s="2">
        <v>14.9</v>
      </c>
      <c r="H5885" s="2" t="s">
        <v>19</v>
      </c>
      <c r="I5885" s="2">
        <f t="shared" si="182"/>
        <v>1</v>
      </c>
      <c r="J5885" s="2" t="str">
        <f t="shared" si="183"/>
        <v/>
      </c>
      <c r="K5885" s="2">
        <v>1994</v>
      </c>
      <c r="L5885" s="2" t="s">
        <v>21</v>
      </c>
    </row>
    <row r="5886" spans="1:12" x14ac:dyDescent="0.2">
      <c r="A5886" s="1" t="s">
        <v>13</v>
      </c>
      <c r="B5886" s="2" t="s">
        <v>2432</v>
      </c>
      <c r="C5886" s="2" t="s">
        <v>15</v>
      </c>
      <c r="D5886" s="2" t="s">
        <v>2945</v>
      </c>
      <c r="E5886" s="2" t="s">
        <v>2175</v>
      </c>
      <c r="F5886" s="2">
        <v>85.1</v>
      </c>
      <c r="G5886" s="2">
        <v>14.9</v>
      </c>
      <c r="H5886" s="2" t="s">
        <v>19</v>
      </c>
      <c r="I5886" s="2">
        <f t="shared" si="182"/>
        <v>1</v>
      </c>
      <c r="J5886" s="2" t="str">
        <f t="shared" si="183"/>
        <v/>
      </c>
      <c r="K5886" s="2">
        <v>2015</v>
      </c>
      <c r="L5886" s="2" t="s">
        <v>36</v>
      </c>
    </row>
    <row r="5887" spans="1:12" x14ac:dyDescent="0.2">
      <c r="A5887" s="1" t="s">
        <v>52</v>
      </c>
      <c r="B5887" s="2" t="s">
        <v>435</v>
      </c>
      <c r="C5887" s="2" t="s">
        <v>15</v>
      </c>
      <c r="D5887" s="2" t="s">
        <v>437</v>
      </c>
      <c r="E5887" s="2" t="s">
        <v>395</v>
      </c>
      <c r="F5887" s="2">
        <v>85.1</v>
      </c>
      <c r="G5887" s="2">
        <v>14.9</v>
      </c>
      <c r="H5887" s="2" t="s">
        <v>19</v>
      </c>
      <c r="I5887" s="2">
        <f t="shared" si="182"/>
        <v>1</v>
      </c>
      <c r="J5887" s="2" t="str">
        <f t="shared" si="183"/>
        <v/>
      </c>
      <c r="K5887" s="2">
        <v>2014</v>
      </c>
      <c r="L5887" s="2" t="s">
        <v>21</v>
      </c>
    </row>
    <row r="5888" spans="1:12" x14ac:dyDescent="0.2">
      <c r="A5888" s="1" t="s">
        <v>66</v>
      </c>
      <c r="B5888" s="2" t="s">
        <v>4884</v>
      </c>
      <c r="C5888" s="2" t="s">
        <v>15</v>
      </c>
      <c r="D5888" s="2" t="s">
        <v>4885</v>
      </c>
      <c r="E5888" s="2" t="s">
        <v>4810</v>
      </c>
      <c r="F5888" s="2">
        <v>85.2</v>
      </c>
      <c r="G5888" s="2">
        <v>14.8</v>
      </c>
      <c r="H5888" s="2" t="s">
        <v>19</v>
      </c>
      <c r="I5888" s="2">
        <f t="shared" si="182"/>
        <v>1</v>
      </c>
      <c r="J5888" s="2" t="str">
        <f t="shared" si="183"/>
        <v/>
      </c>
      <c r="K5888" s="2">
        <v>2002</v>
      </c>
      <c r="L5888" s="2" t="s">
        <v>21</v>
      </c>
    </row>
    <row r="5889" spans="1:12" x14ac:dyDescent="0.2">
      <c r="A5889" s="1" t="s">
        <v>150</v>
      </c>
      <c r="B5889" s="2" t="s">
        <v>3398</v>
      </c>
      <c r="C5889" s="2" t="s">
        <v>15</v>
      </c>
      <c r="D5889" s="2" t="s">
        <v>3399</v>
      </c>
      <c r="E5889" s="2" t="s">
        <v>3376</v>
      </c>
      <c r="F5889" s="2">
        <v>85.2</v>
      </c>
      <c r="G5889" s="2">
        <v>14.8</v>
      </c>
      <c r="H5889" s="2" t="s">
        <v>19</v>
      </c>
      <c r="I5889" s="2">
        <f t="shared" si="182"/>
        <v>1</v>
      </c>
      <c r="J5889" s="2" t="str">
        <f t="shared" si="183"/>
        <v/>
      </c>
      <c r="K5889" s="2">
        <v>2000</v>
      </c>
      <c r="L5889" s="2" t="s">
        <v>21</v>
      </c>
    </row>
    <row r="5890" spans="1:12" x14ac:dyDescent="0.2">
      <c r="A5890" s="1" t="s">
        <v>66</v>
      </c>
      <c r="B5890" s="2" t="s">
        <v>67</v>
      </c>
      <c r="C5890" s="2" t="s">
        <v>15</v>
      </c>
      <c r="D5890" s="2" t="s">
        <v>68</v>
      </c>
      <c r="E5890" s="2" t="s">
        <v>17</v>
      </c>
      <c r="F5890" s="2">
        <v>85.4</v>
      </c>
      <c r="G5890" s="2">
        <v>14.6</v>
      </c>
      <c r="H5890" s="2" t="s">
        <v>19</v>
      </c>
      <c r="I5890" s="2">
        <f t="shared" ref="I5890:I5953" si="184" xml:space="preserve"> IF(H5890="Pass", 1, "")</f>
        <v>1</v>
      </c>
      <c r="J5890" s="2" t="str">
        <f t="shared" ref="J5890:J5953" si="185" xml:space="preserve"> IF(H5890="Fail", 1, "")</f>
        <v/>
      </c>
      <c r="K5890" s="2">
        <v>2010</v>
      </c>
      <c r="L5890" s="2" t="s">
        <v>49</v>
      </c>
    </row>
    <row r="5891" spans="1:12" x14ac:dyDescent="0.2">
      <c r="A5891" s="1" t="s">
        <v>13</v>
      </c>
      <c r="B5891" s="2" t="s">
        <v>1809</v>
      </c>
      <c r="C5891" s="2" t="s">
        <v>15</v>
      </c>
      <c r="D5891" s="2" t="s">
        <v>1818</v>
      </c>
      <c r="E5891" s="2" t="s">
        <v>1811</v>
      </c>
      <c r="F5891" s="2">
        <v>85.5</v>
      </c>
      <c r="G5891" s="2">
        <v>14.5</v>
      </c>
      <c r="H5891" s="2" t="s">
        <v>19</v>
      </c>
      <c r="I5891" s="2">
        <f t="shared" si="184"/>
        <v>1</v>
      </c>
      <c r="J5891" s="2" t="str">
        <f t="shared" si="185"/>
        <v/>
      </c>
      <c r="K5891" s="2">
        <v>2014</v>
      </c>
      <c r="L5891" s="2" t="s">
        <v>21</v>
      </c>
    </row>
    <row r="5892" spans="1:12" x14ac:dyDescent="0.2">
      <c r="A5892" s="1" t="s">
        <v>108</v>
      </c>
      <c r="B5892" s="2" t="s">
        <v>5006</v>
      </c>
      <c r="C5892" s="2" t="s">
        <v>15</v>
      </c>
      <c r="D5892" s="2" t="s">
        <v>5007</v>
      </c>
      <c r="E5892" s="2" t="s">
        <v>4991</v>
      </c>
      <c r="F5892" s="2">
        <v>85.54</v>
      </c>
      <c r="G5892" s="2">
        <v>14.46</v>
      </c>
      <c r="H5892" s="2" t="s">
        <v>19</v>
      </c>
      <c r="I5892" s="2">
        <f t="shared" si="184"/>
        <v>1</v>
      </c>
      <c r="J5892" s="2" t="str">
        <f t="shared" si="185"/>
        <v/>
      </c>
      <c r="K5892" s="2">
        <v>2021</v>
      </c>
      <c r="L5892" s="2" t="s">
        <v>36</v>
      </c>
    </row>
    <row r="5893" spans="1:12" x14ac:dyDescent="0.2">
      <c r="A5893" s="1" t="s">
        <v>978</v>
      </c>
      <c r="B5893" s="2" t="s">
        <v>5227</v>
      </c>
      <c r="C5893" s="2" t="s">
        <v>15</v>
      </c>
      <c r="D5893" s="2" t="s">
        <v>5589</v>
      </c>
      <c r="E5893" s="2" t="s">
        <v>4991</v>
      </c>
      <c r="F5893" s="2">
        <v>85.59</v>
      </c>
      <c r="G5893" s="2">
        <v>14.41</v>
      </c>
      <c r="H5893" s="2" t="s">
        <v>19</v>
      </c>
      <c r="I5893" s="2">
        <f t="shared" si="184"/>
        <v>1</v>
      </c>
      <c r="J5893" s="2" t="str">
        <f t="shared" si="185"/>
        <v/>
      </c>
      <c r="K5893" s="2">
        <v>2001</v>
      </c>
      <c r="L5893" s="2" t="s">
        <v>36</v>
      </c>
    </row>
    <row r="5894" spans="1:12" x14ac:dyDescent="0.2">
      <c r="A5894" s="1" t="s">
        <v>242</v>
      </c>
      <c r="B5894" s="2" t="s">
        <v>3618</v>
      </c>
      <c r="C5894" s="2" t="s">
        <v>15</v>
      </c>
      <c r="D5894" s="2" t="s">
        <v>4103</v>
      </c>
      <c r="E5894" s="2" t="s">
        <v>3438</v>
      </c>
      <c r="F5894" s="2">
        <v>85.7</v>
      </c>
      <c r="G5894" s="2">
        <v>14.4</v>
      </c>
      <c r="H5894" s="2" t="s">
        <v>19</v>
      </c>
      <c r="I5894" s="2">
        <f t="shared" si="184"/>
        <v>1</v>
      </c>
      <c r="J5894" s="2" t="str">
        <f t="shared" si="185"/>
        <v/>
      </c>
      <c r="K5894" s="2">
        <v>2014</v>
      </c>
      <c r="L5894" s="2" t="s">
        <v>21</v>
      </c>
    </row>
    <row r="5895" spans="1:12" x14ac:dyDescent="0.2">
      <c r="A5895" s="1" t="s">
        <v>374</v>
      </c>
      <c r="B5895" s="2" t="s">
        <v>987</v>
      </c>
      <c r="C5895" s="2" t="s">
        <v>15</v>
      </c>
      <c r="D5895" s="2" t="s">
        <v>3005</v>
      </c>
      <c r="E5895" s="2" t="s">
        <v>2175</v>
      </c>
      <c r="F5895" s="2">
        <v>85.68</v>
      </c>
      <c r="G5895" s="2">
        <v>14.32</v>
      </c>
      <c r="H5895" s="2" t="s">
        <v>19</v>
      </c>
      <c r="I5895" s="2">
        <f t="shared" si="184"/>
        <v>1</v>
      </c>
      <c r="J5895" s="2" t="str">
        <f t="shared" si="185"/>
        <v/>
      </c>
      <c r="K5895" s="2">
        <v>2011</v>
      </c>
      <c r="L5895" s="2" t="s">
        <v>36</v>
      </c>
    </row>
    <row r="5896" spans="1:12" x14ac:dyDescent="0.2">
      <c r="A5896" s="1" t="s">
        <v>91</v>
      </c>
      <c r="B5896" s="2" t="s">
        <v>2148</v>
      </c>
      <c r="C5896" s="2" t="s">
        <v>24</v>
      </c>
      <c r="D5896" s="4">
        <v>10000000</v>
      </c>
      <c r="E5896" s="2" t="s">
        <v>3438</v>
      </c>
      <c r="F5896" s="2">
        <v>85.7</v>
      </c>
      <c r="G5896" s="2">
        <v>14.3</v>
      </c>
      <c r="H5896" s="2" t="s">
        <v>19</v>
      </c>
      <c r="I5896" s="2">
        <f t="shared" si="184"/>
        <v>1</v>
      </c>
      <c r="J5896" s="2" t="str">
        <f t="shared" si="185"/>
        <v/>
      </c>
      <c r="K5896" s="2">
        <v>2000</v>
      </c>
      <c r="L5896" s="2" t="s">
        <v>21</v>
      </c>
    </row>
    <row r="5897" spans="1:12" x14ac:dyDescent="0.2">
      <c r="A5897" s="1" t="s">
        <v>13</v>
      </c>
      <c r="B5897" s="2" t="s">
        <v>2361</v>
      </c>
      <c r="C5897" s="2" t="s">
        <v>15</v>
      </c>
      <c r="D5897" s="2" t="s">
        <v>2977</v>
      </c>
      <c r="E5897" s="2" t="s">
        <v>2175</v>
      </c>
      <c r="F5897" s="2">
        <v>85.71</v>
      </c>
      <c r="G5897" s="2">
        <v>14.29</v>
      </c>
      <c r="H5897" s="2" t="s">
        <v>19</v>
      </c>
      <c r="I5897" s="2">
        <f t="shared" si="184"/>
        <v>1</v>
      </c>
      <c r="J5897" s="2" t="str">
        <f t="shared" si="185"/>
        <v/>
      </c>
      <c r="K5897" s="2">
        <v>2013</v>
      </c>
      <c r="L5897" s="2" t="s">
        <v>36</v>
      </c>
    </row>
    <row r="5898" spans="1:12" x14ac:dyDescent="0.2">
      <c r="A5898" s="1" t="s">
        <v>177</v>
      </c>
      <c r="B5898" s="2" t="s">
        <v>5297</v>
      </c>
      <c r="C5898" s="2" t="s">
        <v>15</v>
      </c>
      <c r="D5898" s="2" t="s">
        <v>5298</v>
      </c>
      <c r="E5898" s="2" t="s">
        <v>4991</v>
      </c>
      <c r="F5898" s="2">
        <v>85.8</v>
      </c>
      <c r="G5898" s="2">
        <v>14.2</v>
      </c>
      <c r="H5898" s="2" t="s">
        <v>19</v>
      </c>
      <c r="I5898" s="2">
        <f t="shared" si="184"/>
        <v>1</v>
      </c>
      <c r="J5898" s="2" t="str">
        <f t="shared" si="185"/>
        <v/>
      </c>
      <c r="K5898" s="2">
        <v>2013</v>
      </c>
      <c r="L5898" s="2" t="s">
        <v>36</v>
      </c>
    </row>
    <row r="5899" spans="1:12" x14ac:dyDescent="0.2">
      <c r="A5899" s="1" t="s">
        <v>13</v>
      </c>
      <c r="B5899" s="2" t="s">
        <v>997</v>
      </c>
      <c r="C5899" s="2" t="s">
        <v>15</v>
      </c>
      <c r="D5899" s="2" t="s">
        <v>3175</v>
      </c>
      <c r="E5899" s="2" t="s">
        <v>2175</v>
      </c>
      <c r="F5899" s="2">
        <v>85.8</v>
      </c>
      <c r="G5899" s="2">
        <v>14.2</v>
      </c>
      <c r="H5899" s="2" t="s">
        <v>19</v>
      </c>
      <c r="I5899" s="2">
        <f t="shared" si="184"/>
        <v>1</v>
      </c>
      <c r="J5899" s="2" t="str">
        <f t="shared" si="185"/>
        <v/>
      </c>
      <c r="K5899" s="2">
        <v>1994</v>
      </c>
      <c r="L5899" s="2" t="s">
        <v>21</v>
      </c>
    </row>
    <row r="5900" spans="1:12" x14ac:dyDescent="0.2">
      <c r="A5900" s="1" t="s">
        <v>13</v>
      </c>
      <c r="B5900" s="2" t="s">
        <v>4465</v>
      </c>
      <c r="C5900" s="2" t="s">
        <v>24</v>
      </c>
      <c r="D5900" s="4">
        <v>10000000</v>
      </c>
      <c r="E5900" s="2" t="s">
        <v>3438</v>
      </c>
      <c r="F5900" s="2">
        <v>85.8</v>
      </c>
      <c r="G5900" s="2">
        <v>14.2</v>
      </c>
      <c r="H5900" s="2" t="s">
        <v>19</v>
      </c>
      <c r="I5900" s="2">
        <f t="shared" si="184"/>
        <v>1</v>
      </c>
      <c r="J5900" s="2" t="str">
        <f t="shared" si="185"/>
        <v/>
      </c>
      <c r="K5900" s="2">
        <v>1998</v>
      </c>
      <c r="L5900" s="2" t="s">
        <v>49</v>
      </c>
    </row>
    <row r="5901" spans="1:12" x14ac:dyDescent="0.2">
      <c r="A5901" s="1" t="s">
        <v>52</v>
      </c>
      <c r="B5901" s="2" t="s">
        <v>231</v>
      </c>
      <c r="C5901" s="2" t="s">
        <v>15</v>
      </c>
      <c r="D5901" s="2" t="s">
        <v>232</v>
      </c>
      <c r="E5901" s="2" t="s">
        <v>144</v>
      </c>
      <c r="F5901" s="2">
        <v>85.8</v>
      </c>
      <c r="G5901" s="2">
        <v>14.2</v>
      </c>
      <c r="H5901" s="2" t="s">
        <v>19</v>
      </c>
      <c r="I5901" s="2">
        <f t="shared" si="184"/>
        <v>1</v>
      </c>
      <c r="J5901" s="2" t="str">
        <f t="shared" si="185"/>
        <v/>
      </c>
      <c r="K5901" s="2">
        <v>2014</v>
      </c>
      <c r="L5901" s="2" t="s">
        <v>21</v>
      </c>
    </row>
    <row r="5902" spans="1:12" x14ac:dyDescent="0.2">
      <c r="A5902" s="1" t="s">
        <v>242</v>
      </c>
      <c r="B5902" s="2" t="s">
        <v>243</v>
      </c>
      <c r="C5902" s="2" t="s">
        <v>1230</v>
      </c>
      <c r="D5902" s="2" t="s">
        <v>1916</v>
      </c>
      <c r="E5902" s="2" t="s">
        <v>1811</v>
      </c>
      <c r="F5902" s="2">
        <v>85.9</v>
      </c>
      <c r="G5902" s="2">
        <v>14.1</v>
      </c>
      <c r="H5902" s="2" t="s">
        <v>19</v>
      </c>
      <c r="I5902" s="2">
        <f t="shared" si="184"/>
        <v>1</v>
      </c>
      <c r="J5902" s="2" t="str">
        <f t="shared" si="185"/>
        <v/>
      </c>
      <c r="K5902" s="2">
        <v>2000</v>
      </c>
      <c r="L5902" s="2" t="s">
        <v>21</v>
      </c>
    </row>
    <row r="5903" spans="1:12" x14ac:dyDescent="0.2">
      <c r="A5903" s="1" t="s">
        <v>242</v>
      </c>
      <c r="B5903" s="2" t="s">
        <v>243</v>
      </c>
      <c r="C5903" s="2" t="s">
        <v>1230</v>
      </c>
      <c r="D5903" s="2" t="s">
        <v>2063</v>
      </c>
      <c r="E5903" s="2" t="s">
        <v>1978</v>
      </c>
      <c r="F5903" s="2">
        <v>85.9</v>
      </c>
      <c r="G5903" s="2">
        <v>14.1</v>
      </c>
      <c r="H5903" s="2" t="s">
        <v>19</v>
      </c>
      <c r="I5903" s="2">
        <f t="shared" si="184"/>
        <v>1</v>
      </c>
      <c r="J5903" s="2" t="str">
        <f t="shared" si="185"/>
        <v/>
      </c>
      <c r="K5903" s="2">
        <v>2000</v>
      </c>
      <c r="L5903" s="2" t="s">
        <v>21</v>
      </c>
    </row>
    <row r="5904" spans="1:12" x14ac:dyDescent="0.2">
      <c r="A5904" s="1" t="s">
        <v>242</v>
      </c>
      <c r="B5904" s="2" t="s">
        <v>494</v>
      </c>
      <c r="C5904" s="2" t="s">
        <v>15</v>
      </c>
      <c r="D5904" s="2" t="s">
        <v>3087</v>
      </c>
      <c r="E5904" s="2" t="s">
        <v>2175</v>
      </c>
      <c r="F5904" s="2">
        <v>85.93</v>
      </c>
      <c r="G5904" s="2">
        <v>14.07</v>
      </c>
      <c r="H5904" s="2" t="s">
        <v>19</v>
      </c>
      <c r="I5904" s="2">
        <f t="shared" si="184"/>
        <v>1</v>
      </c>
      <c r="J5904" s="2" t="str">
        <f t="shared" si="185"/>
        <v/>
      </c>
      <c r="K5904" s="2">
        <v>2007</v>
      </c>
      <c r="L5904" s="2" t="s">
        <v>36</v>
      </c>
    </row>
    <row r="5905" spans="1:12" x14ac:dyDescent="0.2">
      <c r="A5905" s="1" t="s">
        <v>13</v>
      </c>
      <c r="B5905" s="2" t="s">
        <v>1160</v>
      </c>
      <c r="C5905" s="2" t="s">
        <v>15</v>
      </c>
      <c r="D5905" s="2" t="s">
        <v>3059</v>
      </c>
      <c r="E5905" s="2" t="s">
        <v>2175</v>
      </c>
      <c r="F5905" s="2">
        <v>86</v>
      </c>
      <c r="G5905" s="2">
        <v>14</v>
      </c>
      <c r="H5905" s="2" t="s">
        <v>19</v>
      </c>
      <c r="I5905" s="2">
        <f t="shared" si="184"/>
        <v>1</v>
      </c>
      <c r="J5905" s="2" t="str">
        <f t="shared" si="185"/>
        <v/>
      </c>
      <c r="K5905" s="2">
        <v>2009</v>
      </c>
      <c r="L5905" s="2" t="s">
        <v>36</v>
      </c>
    </row>
    <row r="5906" spans="1:12" x14ac:dyDescent="0.2">
      <c r="A5906" s="1" t="s">
        <v>13</v>
      </c>
      <c r="B5906" s="2" t="s">
        <v>3458</v>
      </c>
      <c r="C5906" s="2" t="s">
        <v>24</v>
      </c>
      <c r="D5906" s="4">
        <v>90000000</v>
      </c>
      <c r="E5906" s="2" t="s">
        <v>3438</v>
      </c>
      <c r="F5906" s="2">
        <v>86.1</v>
      </c>
      <c r="G5906" s="2">
        <v>13.9</v>
      </c>
      <c r="H5906" s="2" t="s">
        <v>19</v>
      </c>
      <c r="I5906" s="2">
        <f t="shared" si="184"/>
        <v>1</v>
      </c>
      <c r="J5906" s="2" t="str">
        <f t="shared" si="185"/>
        <v/>
      </c>
      <c r="K5906" s="2">
        <v>2012</v>
      </c>
      <c r="L5906" s="2" t="s">
        <v>21</v>
      </c>
    </row>
    <row r="5907" spans="1:12" x14ac:dyDescent="0.2">
      <c r="A5907" s="1" t="s">
        <v>242</v>
      </c>
      <c r="B5907" s="2" t="s">
        <v>324</v>
      </c>
      <c r="C5907" s="2" t="s">
        <v>15</v>
      </c>
      <c r="D5907" s="2" t="s">
        <v>688</v>
      </c>
      <c r="E5907" s="2" t="s">
        <v>395</v>
      </c>
      <c r="F5907" s="2">
        <v>86.2</v>
      </c>
      <c r="G5907" s="2">
        <v>13.8</v>
      </c>
      <c r="H5907" s="2" t="s">
        <v>19</v>
      </c>
      <c r="I5907" s="2">
        <f t="shared" si="184"/>
        <v>1</v>
      </c>
      <c r="J5907" s="2" t="str">
        <f t="shared" si="185"/>
        <v/>
      </c>
      <c r="K5907" s="2">
        <v>2010</v>
      </c>
      <c r="L5907" s="2" t="s">
        <v>21</v>
      </c>
    </row>
    <row r="5908" spans="1:12" x14ac:dyDescent="0.2">
      <c r="A5908" s="1" t="s">
        <v>66</v>
      </c>
      <c r="B5908" s="2" t="s">
        <v>67</v>
      </c>
      <c r="C5908" s="2" t="s">
        <v>15</v>
      </c>
      <c r="D5908" s="2" t="s">
        <v>110</v>
      </c>
      <c r="E5908" s="2" t="s">
        <v>17</v>
      </c>
      <c r="F5908" s="2">
        <v>86.2</v>
      </c>
      <c r="G5908" s="2">
        <v>13.8</v>
      </c>
      <c r="H5908" s="2" t="s">
        <v>19</v>
      </c>
      <c r="I5908" s="2">
        <f t="shared" si="184"/>
        <v>1</v>
      </c>
      <c r="J5908" s="2" t="str">
        <f t="shared" si="185"/>
        <v/>
      </c>
      <c r="K5908" s="2">
        <v>1990</v>
      </c>
      <c r="L5908" s="2" t="s">
        <v>21</v>
      </c>
    </row>
    <row r="5909" spans="1:12" x14ac:dyDescent="0.2">
      <c r="A5909" s="1" t="s">
        <v>91</v>
      </c>
      <c r="B5909" s="2" t="s">
        <v>255</v>
      </c>
      <c r="C5909" s="2" t="s">
        <v>15</v>
      </c>
      <c r="D5909" s="2" t="s">
        <v>995</v>
      </c>
      <c r="E5909" s="2" t="s">
        <v>395</v>
      </c>
      <c r="F5909" s="2">
        <v>86.2</v>
      </c>
      <c r="G5909" s="2">
        <v>13.8</v>
      </c>
      <c r="H5909" s="2" t="s">
        <v>19</v>
      </c>
      <c r="I5909" s="2">
        <f t="shared" si="184"/>
        <v>1</v>
      </c>
      <c r="J5909" s="2" t="str">
        <f t="shared" si="185"/>
        <v/>
      </c>
      <c r="K5909" s="2">
        <v>2006</v>
      </c>
      <c r="L5909" s="2" t="s">
        <v>21</v>
      </c>
    </row>
    <row r="5910" spans="1:12" x14ac:dyDescent="0.2">
      <c r="A5910" s="1" t="s">
        <v>177</v>
      </c>
      <c r="B5910" s="2" t="s">
        <v>5297</v>
      </c>
      <c r="C5910" s="2" t="s">
        <v>15</v>
      </c>
      <c r="D5910" s="2" t="s">
        <v>5512</v>
      </c>
      <c r="E5910" s="2" t="s">
        <v>4991</v>
      </c>
      <c r="F5910" s="2">
        <v>86.3</v>
      </c>
      <c r="G5910" s="2">
        <v>13.7</v>
      </c>
      <c r="H5910" s="2" t="s">
        <v>19</v>
      </c>
      <c r="I5910" s="2">
        <f t="shared" si="184"/>
        <v>1</v>
      </c>
      <c r="J5910" s="2" t="str">
        <f t="shared" si="185"/>
        <v/>
      </c>
      <c r="K5910" s="2">
        <v>2004</v>
      </c>
      <c r="L5910" s="2" t="s">
        <v>49</v>
      </c>
    </row>
    <row r="5911" spans="1:12" x14ac:dyDescent="0.2">
      <c r="A5911" s="1" t="s">
        <v>621</v>
      </c>
      <c r="B5911" s="2" t="s">
        <v>5119</v>
      </c>
      <c r="C5911" s="2" t="s">
        <v>15</v>
      </c>
      <c r="D5911" s="2" t="s">
        <v>5120</v>
      </c>
      <c r="E5911" s="2" t="s">
        <v>4991</v>
      </c>
      <c r="F5911" s="2">
        <v>86.3</v>
      </c>
      <c r="G5911" s="2">
        <v>13.7</v>
      </c>
      <c r="H5911" s="2" t="s">
        <v>19</v>
      </c>
      <c r="I5911" s="2">
        <f t="shared" si="184"/>
        <v>1</v>
      </c>
      <c r="J5911" s="2" t="str">
        <f t="shared" si="185"/>
        <v/>
      </c>
      <c r="K5911" s="2">
        <v>2019</v>
      </c>
      <c r="L5911" s="2" t="s">
        <v>36</v>
      </c>
    </row>
    <row r="5912" spans="1:12" x14ac:dyDescent="0.2">
      <c r="A5912" s="1" t="s">
        <v>91</v>
      </c>
      <c r="B5912" s="2" t="s">
        <v>255</v>
      </c>
      <c r="C5912" s="2" t="s">
        <v>15</v>
      </c>
      <c r="D5912" s="2" t="s">
        <v>3332</v>
      </c>
      <c r="E5912" s="2" t="s">
        <v>3315</v>
      </c>
      <c r="F5912" s="2">
        <v>86.3</v>
      </c>
      <c r="G5912" s="2">
        <v>13.7</v>
      </c>
      <c r="H5912" s="2" t="s">
        <v>19</v>
      </c>
      <c r="I5912" s="2">
        <f t="shared" si="184"/>
        <v>1</v>
      </c>
      <c r="J5912" s="2" t="str">
        <f t="shared" si="185"/>
        <v/>
      </c>
      <c r="K5912" s="2">
        <v>2013</v>
      </c>
      <c r="L5912" s="2" t="s">
        <v>36</v>
      </c>
    </row>
    <row r="5913" spans="1:12" x14ac:dyDescent="0.2">
      <c r="A5913" s="1" t="s">
        <v>280</v>
      </c>
      <c r="B5913" s="2" t="s">
        <v>810</v>
      </c>
      <c r="C5913" s="2" t="s">
        <v>15</v>
      </c>
      <c r="D5913" s="2" t="s">
        <v>5414</v>
      </c>
      <c r="E5913" s="2" t="s">
        <v>4991</v>
      </c>
      <c r="F5913" s="2">
        <v>86.38</v>
      </c>
      <c r="G5913" s="2">
        <v>13.62</v>
      </c>
      <c r="H5913" s="2" t="s">
        <v>19</v>
      </c>
      <c r="I5913" s="2">
        <f t="shared" si="184"/>
        <v>1</v>
      </c>
      <c r="J5913" s="2" t="str">
        <f t="shared" si="185"/>
        <v/>
      </c>
      <c r="K5913" s="2">
        <v>2007</v>
      </c>
      <c r="L5913" s="2" t="s">
        <v>36</v>
      </c>
    </row>
    <row r="5914" spans="1:12" x14ac:dyDescent="0.2">
      <c r="A5914" s="1" t="s">
        <v>66</v>
      </c>
      <c r="B5914" s="2" t="s">
        <v>5319</v>
      </c>
      <c r="C5914" s="2" t="s">
        <v>15</v>
      </c>
      <c r="D5914" s="2" t="s">
        <v>5407</v>
      </c>
      <c r="E5914" s="2" t="s">
        <v>4991</v>
      </c>
      <c r="F5914" s="2">
        <v>86.5</v>
      </c>
      <c r="G5914" s="2">
        <v>13.5</v>
      </c>
      <c r="H5914" s="2" t="s">
        <v>19</v>
      </c>
      <c r="I5914" s="2">
        <f t="shared" si="184"/>
        <v>1</v>
      </c>
      <c r="J5914" s="2" t="str">
        <f t="shared" si="185"/>
        <v/>
      </c>
      <c r="K5914" s="2">
        <v>2008</v>
      </c>
      <c r="L5914" s="2" t="s">
        <v>49</v>
      </c>
    </row>
    <row r="5915" spans="1:12" x14ac:dyDescent="0.2">
      <c r="A5915" s="1" t="s">
        <v>13</v>
      </c>
      <c r="B5915" s="2" t="s">
        <v>3934</v>
      </c>
      <c r="C5915" s="2" t="s">
        <v>24</v>
      </c>
      <c r="D5915" s="4">
        <v>57000000</v>
      </c>
      <c r="E5915" s="2" t="s">
        <v>3438</v>
      </c>
      <c r="F5915" s="2">
        <v>86.51</v>
      </c>
      <c r="G5915" s="2">
        <v>13.49</v>
      </c>
      <c r="H5915" s="2" t="s">
        <v>19</v>
      </c>
      <c r="I5915" s="2">
        <f t="shared" si="184"/>
        <v>1</v>
      </c>
      <c r="J5915" s="2" t="str">
        <f t="shared" si="185"/>
        <v/>
      </c>
      <c r="K5915" s="2">
        <v>2016</v>
      </c>
      <c r="L5915" s="2" t="s">
        <v>21</v>
      </c>
    </row>
    <row r="5916" spans="1:12" x14ac:dyDescent="0.2">
      <c r="A5916" s="1" t="s">
        <v>242</v>
      </c>
      <c r="B5916" s="2" t="s">
        <v>243</v>
      </c>
      <c r="C5916" s="2" t="s">
        <v>24</v>
      </c>
      <c r="D5916" s="4">
        <v>100000000</v>
      </c>
      <c r="E5916" s="2" t="s">
        <v>3376</v>
      </c>
      <c r="F5916" s="2">
        <v>86.6</v>
      </c>
      <c r="G5916" s="2">
        <v>13.4</v>
      </c>
      <c r="H5916" s="2" t="s">
        <v>19</v>
      </c>
      <c r="I5916" s="2">
        <f t="shared" si="184"/>
        <v>1</v>
      </c>
      <c r="J5916" s="2" t="str">
        <f t="shared" si="185"/>
        <v/>
      </c>
      <c r="K5916" s="2">
        <v>2016</v>
      </c>
      <c r="L5916" s="2" t="s">
        <v>21</v>
      </c>
    </row>
    <row r="5917" spans="1:12" x14ac:dyDescent="0.2">
      <c r="A5917" s="1" t="s">
        <v>385</v>
      </c>
      <c r="B5917" s="2" t="s">
        <v>386</v>
      </c>
      <c r="C5917" s="2" t="s">
        <v>15</v>
      </c>
      <c r="D5917" s="2" t="s">
        <v>387</v>
      </c>
      <c r="E5917" s="2" t="s">
        <v>144</v>
      </c>
      <c r="F5917" s="2">
        <v>86.6</v>
      </c>
      <c r="G5917" s="2">
        <v>13.4</v>
      </c>
      <c r="H5917" s="2" t="s">
        <v>19</v>
      </c>
      <c r="I5917" s="2">
        <f t="shared" si="184"/>
        <v>1</v>
      </c>
      <c r="J5917" s="2" t="str">
        <f t="shared" si="185"/>
        <v/>
      </c>
      <c r="K5917" s="2">
        <v>1994</v>
      </c>
      <c r="L5917" s="2" t="s">
        <v>21</v>
      </c>
    </row>
    <row r="5918" spans="1:12" x14ac:dyDescent="0.2">
      <c r="A5918" s="1" t="s">
        <v>66</v>
      </c>
      <c r="B5918" s="2" t="s">
        <v>2711</v>
      </c>
      <c r="C5918" s="2" t="s">
        <v>15</v>
      </c>
      <c r="D5918" s="2" t="s">
        <v>4879</v>
      </c>
      <c r="E5918" s="2" t="s">
        <v>4810</v>
      </c>
      <c r="F5918" s="2">
        <v>86.6</v>
      </c>
      <c r="G5918" s="2">
        <v>13.4</v>
      </c>
      <c r="H5918" s="2" t="s">
        <v>19</v>
      </c>
      <c r="I5918" s="2">
        <f t="shared" si="184"/>
        <v>1</v>
      </c>
      <c r="J5918" s="2" t="str">
        <f t="shared" si="185"/>
        <v/>
      </c>
      <c r="K5918" s="2">
        <v>2002</v>
      </c>
      <c r="L5918" s="2" t="s">
        <v>21</v>
      </c>
    </row>
    <row r="5919" spans="1:12" x14ac:dyDescent="0.2">
      <c r="A5919" s="1" t="s">
        <v>13</v>
      </c>
      <c r="B5919" s="2" t="s">
        <v>997</v>
      </c>
      <c r="C5919" s="2" t="s">
        <v>15</v>
      </c>
      <c r="D5919" s="2" t="s">
        <v>1795</v>
      </c>
      <c r="E5919" s="2" t="s">
        <v>1692</v>
      </c>
      <c r="F5919" s="2">
        <v>86.7</v>
      </c>
      <c r="G5919" s="2">
        <v>13.3</v>
      </c>
      <c r="H5919" s="2" t="s">
        <v>19</v>
      </c>
      <c r="I5919" s="2">
        <f t="shared" si="184"/>
        <v>1</v>
      </c>
      <c r="J5919" s="2" t="str">
        <f t="shared" si="185"/>
        <v/>
      </c>
      <c r="K5919" s="2">
        <v>1998</v>
      </c>
      <c r="L5919" s="2" t="s">
        <v>21</v>
      </c>
    </row>
    <row r="5920" spans="1:12" x14ac:dyDescent="0.2">
      <c r="A5920" s="1" t="s">
        <v>91</v>
      </c>
      <c r="B5920" s="2" t="s">
        <v>255</v>
      </c>
      <c r="C5920" s="2" t="s">
        <v>15</v>
      </c>
      <c r="D5920" s="2" t="s">
        <v>256</v>
      </c>
      <c r="E5920" s="2" t="s">
        <v>144</v>
      </c>
      <c r="F5920" s="2">
        <v>86.7</v>
      </c>
      <c r="G5920" s="2">
        <v>13.3</v>
      </c>
      <c r="H5920" s="2" t="s">
        <v>19</v>
      </c>
      <c r="I5920" s="2">
        <f t="shared" si="184"/>
        <v>1</v>
      </c>
      <c r="J5920" s="2" t="str">
        <f t="shared" si="185"/>
        <v/>
      </c>
      <c r="K5920" s="2">
        <v>2012</v>
      </c>
      <c r="L5920" s="2" t="s">
        <v>49</v>
      </c>
    </row>
    <row r="5921" spans="1:12" x14ac:dyDescent="0.2">
      <c r="A5921" s="1" t="s">
        <v>91</v>
      </c>
      <c r="B5921" s="2" t="s">
        <v>2148</v>
      </c>
      <c r="C5921" s="2" t="s">
        <v>24</v>
      </c>
      <c r="D5921" s="4">
        <v>26000000</v>
      </c>
      <c r="E5921" s="2" t="s">
        <v>3438</v>
      </c>
      <c r="F5921" s="2">
        <v>86.7</v>
      </c>
      <c r="G5921" s="2">
        <v>13.3</v>
      </c>
      <c r="H5921" s="2" t="s">
        <v>19</v>
      </c>
      <c r="I5921" s="2">
        <f t="shared" si="184"/>
        <v>1</v>
      </c>
      <c r="J5921" s="2" t="str">
        <f t="shared" si="185"/>
        <v/>
      </c>
      <c r="K5921" s="2">
        <v>2016</v>
      </c>
      <c r="L5921" s="2" t="s">
        <v>49</v>
      </c>
    </row>
    <row r="5922" spans="1:12" x14ac:dyDescent="0.2">
      <c r="A5922" s="1" t="s">
        <v>308</v>
      </c>
      <c r="B5922" s="2" t="s">
        <v>4636</v>
      </c>
      <c r="C5922" s="2" t="s">
        <v>24</v>
      </c>
      <c r="D5922" s="4">
        <v>45000000</v>
      </c>
      <c r="E5922" s="2" t="s">
        <v>3438</v>
      </c>
      <c r="F5922" s="2">
        <v>86.74</v>
      </c>
      <c r="G5922" s="2">
        <v>13.26</v>
      </c>
      <c r="H5922" s="2" t="s">
        <v>19</v>
      </c>
      <c r="I5922" s="2">
        <f t="shared" si="184"/>
        <v>1</v>
      </c>
      <c r="J5922" s="2" t="str">
        <f t="shared" si="185"/>
        <v/>
      </c>
      <c r="K5922" s="2">
        <v>2003</v>
      </c>
      <c r="L5922" s="2" t="s">
        <v>36</v>
      </c>
    </row>
    <row r="5923" spans="1:12" x14ac:dyDescent="0.2">
      <c r="A5923" s="1" t="s">
        <v>66</v>
      </c>
      <c r="B5923" s="2" t="s">
        <v>3217</v>
      </c>
      <c r="C5923" s="2" t="s">
        <v>15</v>
      </c>
      <c r="D5923" s="2" t="s">
        <v>3218</v>
      </c>
      <c r="E5923" s="2" t="s">
        <v>2175</v>
      </c>
      <c r="F5923" s="2">
        <v>86.8</v>
      </c>
      <c r="G5923" s="2">
        <v>13.2</v>
      </c>
      <c r="H5923" s="2" t="s">
        <v>19</v>
      </c>
      <c r="I5923" s="2">
        <f t="shared" si="184"/>
        <v>1</v>
      </c>
      <c r="J5923" s="2" t="str">
        <f t="shared" si="185"/>
        <v/>
      </c>
      <c r="K5923" s="2">
        <v>1990</v>
      </c>
      <c r="L5923" s="2" t="s">
        <v>21</v>
      </c>
    </row>
    <row r="5924" spans="1:12" x14ac:dyDescent="0.2">
      <c r="A5924" s="1" t="s">
        <v>91</v>
      </c>
      <c r="B5924" s="2" t="s">
        <v>2148</v>
      </c>
      <c r="C5924" s="2" t="s">
        <v>24</v>
      </c>
      <c r="D5924" s="4">
        <v>6000000</v>
      </c>
      <c r="E5924" s="2" t="s">
        <v>3438</v>
      </c>
      <c r="F5924" s="2">
        <v>86.8</v>
      </c>
      <c r="G5924" s="2">
        <v>13.2</v>
      </c>
      <c r="H5924" s="2" t="s">
        <v>19</v>
      </c>
      <c r="I5924" s="2">
        <f t="shared" si="184"/>
        <v>1</v>
      </c>
      <c r="J5924" s="2" t="str">
        <f t="shared" si="185"/>
        <v/>
      </c>
      <c r="K5924" s="2">
        <v>1996</v>
      </c>
      <c r="L5924" s="2" t="s">
        <v>21</v>
      </c>
    </row>
    <row r="5925" spans="1:12" x14ac:dyDescent="0.2">
      <c r="A5925" s="1" t="s">
        <v>242</v>
      </c>
      <c r="B5925" s="2" t="s">
        <v>3618</v>
      </c>
      <c r="C5925" s="2" t="s">
        <v>15</v>
      </c>
      <c r="D5925" s="2" t="s">
        <v>4472</v>
      </c>
      <c r="E5925" s="2" t="s">
        <v>3438</v>
      </c>
      <c r="F5925" s="2">
        <v>86.9</v>
      </c>
      <c r="G5925" s="2">
        <v>13.1</v>
      </c>
      <c r="H5925" s="2" t="s">
        <v>19</v>
      </c>
      <c r="I5925" s="2">
        <f t="shared" si="184"/>
        <v>1</v>
      </c>
      <c r="J5925" s="2" t="str">
        <f t="shared" si="185"/>
        <v/>
      </c>
      <c r="K5925" s="2">
        <v>2007</v>
      </c>
      <c r="L5925" s="2" t="s">
        <v>36</v>
      </c>
    </row>
    <row r="5926" spans="1:12" x14ac:dyDescent="0.2">
      <c r="A5926" s="1" t="s">
        <v>13</v>
      </c>
      <c r="B5926" s="2" t="s">
        <v>3458</v>
      </c>
      <c r="C5926" s="2" t="s">
        <v>24</v>
      </c>
      <c r="D5926" s="4">
        <v>131000000</v>
      </c>
      <c r="E5926" s="2" t="s">
        <v>3438</v>
      </c>
      <c r="F5926" s="2">
        <v>86.9</v>
      </c>
      <c r="G5926" s="2">
        <v>13.1</v>
      </c>
      <c r="H5926" s="2" t="s">
        <v>19</v>
      </c>
      <c r="I5926" s="2">
        <f t="shared" si="184"/>
        <v>1</v>
      </c>
      <c r="J5926" s="2" t="str">
        <f t="shared" si="185"/>
        <v/>
      </c>
      <c r="K5926" s="2">
        <v>1998</v>
      </c>
      <c r="L5926" s="2" t="s">
        <v>21</v>
      </c>
    </row>
    <row r="5927" spans="1:12" x14ac:dyDescent="0.2">
      <c r="A5927" s="1" t="s">
        <v>248</v>
      </c>
      <c r="B5927" s="2" t="s">
        <v>5786</v>
      </c>
      <c r="C5927" s="2" t="s">
        <v>15</v>
      </c>
      <c r="D5927" s="2" t="s">
        <v>3231</v>
      </c>
      <c r="E5927" s="7"/>
      <c r="F5927" s="2">
        <v>86.9</v>
      </c>
      <c r="G5927" s="2">
        <v>13.1</v>
      </c>
      <c r="H5927" s="2" t="s">
        <v>19</v>
      </c>
      <c r="I5927" s="2">
        <f t="shared" si="184"/>
        <v>1</v>
      </c>
      <c r="J5927" s="2" t="str">
        <f t="shared" si="185"/>
        <v/>
      </c>
      <c r="K5927" s="2">
        <v>1990</v>
      </c>
      <c r="L5927" s="2" t="s">
        <v>21</v>
      </c>
    </row>
    <row r="5928" spans="1:12" x14ac:dyDescent="0.2">
      <c r="A5928" s="1" t="s">
        <v>621</v>
      </c>
      <c r="B5928" s="2" t="s">
        <v>5343</v>
      </c>
      <c r="C5928" s="2" t="s">
        <v>15</v>
      </c>
      <c r="D5928" s="2" t="s">
        <v>5344</v>
      </c>
      <c r="E5928" s="2" t="s">
        <v>4991</v>
      </c>
      <c r="F5928" s="2">
        <v>86.96</v>
      </c>
      <c r="G5928" s="2">
        <v>13.04</v>
      </c>
      <c r="H5928" s="2" t="s">
        <v>19</v>
      </c>
      <c r="I5928" s="2">
        <f t="shared" si="184"/>
        <v>1</v>
      </c>
      <c r="J5928" s="2" t="str">
        <f t="shared" si="185"/>
        <v/>
      </c>
      <c r="K5928" s="2">
        <v>2011</v>
      </c>
      <c r="L5928" s="2" t="s">
        <v>36</v>
      </c>
    </row>
    <row r="5929" spans="1:12" x14ac:dyDescent="0.2">
      <c r="A5929" s="1" t="s">
        <v>242</v>
      </c>
      <c r="B5929" s="2" t="s">
        <v>243</v>
      </c>
      <c r="C5929" s="2" t="s">
        <v>1230</v>
      </c>
      <c r="D5929" s="2" t="s">
        <v>4951</v>
      </c>
      <c r="E5929" s="2" t="s">
        <v>4917</v>
      </c>
      <c r="F5929" s="2">
        <v>87</v>
      </c>
      <c r="G5929" s="2">
        <v>13</v>
      </c>
      <c r="H5929" s="2" t="s">
        <v>19</v>
      </c>
      <c r="I5929" s="2">
        <f t="shared" si="184"/>
        <v>1</v>
      </c>
      <c r="J5929" s="2" t="str">
        <f t="shared" si="185"/>
        <v/>
      </c>
      <c r="K5929" s="2">
        <v>2000</v>
      </c>
      <c r="L5929" s="2" t="s">
        <v>21</v>
      </c>
    </row>
    <row r="5930" spans="1:12" x14ac:dyDescent="0.2">
      <c r="A5930" s="1" t="s">
        <v>66</v>
      </c>
      <c r="B5930" s="2" t="s">
        <v>67</v>
      </c>
      <c r="C5930" s="2" t="s">
        <v>15</v>
      </c>
      <c r="D5930" s="2" t="s">
        <v>5326</v>
      </c>
      <c r="E5930" s="2" t="s">
        <v>4991</v>
      </c>
      <c r="F5930" s="2">
        <v>87</v>
      </c>
      <c r="G5930" s="2">
        <v>13</v>
      </c>
      <c r="H5930" s="2" t="s">
        <v>19</v>
      </c>
      <c r="I5930" s="2">
        <f t="shared" si="184"/>
        <v>1</v>
      </c>
      <c r="J5930" s="2" t="str">
        <f t="shared" si="185"/>
        <v/>
      </c>
      <c r="K5930" s="2">
        <v>2012</v>
      </c>
      <c r="L5930" s="2" t="s">
        <v>49</v>
      </c>
    </row>
    <row r="5931" spans="1:12" x14ac:dyDescent="0.2">
      <c r="A5931" s="1" t="s">
        <v>116</v>
      </c>
      <c r="B5931" s="2" t="s">
        <v>379</v>
      </c>
      <c r="C5931" s="2" t="s">
        <v>15</v>
      </c>
      <c r="D5931" s="2" t="s">
        <v>4992</v>
      </c>
      <c r="E5931" s="2" t="s">
        <v>4991</v>
      </c>
      <c r="F5931" s="2">
        <v>87.2</v>
      </c>
      <c r="G5931" s="2">
        <v>12.8</v>
      </c>
      <c r="H5931" s="2" t="s">
        <v>19</v>
      </c>
      <c r="I5931" s="2">
        <f t="shared" si="184"/>
        <v>1</v>
      </c>
      <c r="J5931" s="2" t="str">
        <f t="shared" si="185"/>
        <v/>
      </c>
      <c r="K5931" s="2">
        <v>2021</v>
      </c>
      <c r="L5931" s="2" t="s">
        <v>36</v>
      </c>
    </row>
    <row r="5932" spans="1:12" x14ac:dyDescent="0.2">
      <c r="A5932" s="1" t="s">
        <v>40</v>
      </c>
      <c r="B5932" s="2" t="s">
        <v>359</v>
      </c>
      <c r="C5932" s="2" t="s">
        <v>15</v>
      </c>
      <c r="D5932" s="2" t="s">
        <v>360</v>
      </c>
      <c r="E5932" s="2" t="s">
        <v>144</v>
      </c>
      <c r="F5932" s="2">
        <v>87.23</v>
      </c>
      <c r="G5932" s="2">
        <v>12.77</v>
      </c>
      <c r="H5932" s="2" t="s">
        <v>19</v>
      </c>
      <c r="I5932" s="2">
        <f t="shared" si="184"/>
        <v>1</v>
      </c>
      <c r="J5932" s="2" t="str">
        <f t="shared" si="185"/>
        <v/>
      </c>
      <c r="K5932" s="2">
        <v>2001</v>
      </c>
      <c r="L5932" s="2" t="s">
        <v>36</v>
      </c>
    </row>
    <row r="5933" spans="1:12" x14ac:dyDescent="0.2">
      <c r="A5933" s="1" t="s">
        <v>13</v>
      </c>
      <c r="B5933" s="2" t="s">
        <v>1709</v>
      </c>
      <c r="C5933" s="2" t="s">
        <v>15</v>
      </c>
      <c r="D5933" s="2" t="s">
        <v>5424</v>
      </c>
      <c r="E5933" s="2" t="s">
        <v>4991</v>
      </c>
      <c r="F5933" s="2">
        <v>87.3</v>
      </c>
      <c r="G5933" s="2">
        <v>12.7</v>
      </c>
      <c r="H5933" s="2" t="s">
        <v>19</v>
      </c>
      <c r="I5933" s="2">
        <f t="shared" si="184"/>
        <v>1</v>
      </c>
      <c r="J5933" s="2" t="str">
        <f t="shared" si="185"/>
        <v/>
      </c>
      <c r="K5933" s="2">
        <v>2007</v>
      </c>
      <c r="L5933" s="2" t="s">
        <v>36</v>
      </c>
    </row>
    <row r="5934" spans="1:12" x14ac:dyDescent="0.2">
      <c r="A5934" s="1" t="s">
        <v>141</v>
      </c>
      <c r="B5934" s="2" t="s">
        <v>142</v>
      </c>
      <c r="C5934" s="2" t="s">
        <v>15</v>
      </c>
      <c r="D5934" s="2" t="s">
        <v>143</v>
      </c>
      <c r="E5934" s="2" t="s">
        <v>144</v>
      </c>
      <c r="F5934" s="2">
        <v>87.69</v>
      </c>
      <c r="G5934" s="2">
        <v>12.31</v>
      </c>
      <c r="H5934" s="2" t="s">
        <v>19</v>
      </c>
      <c r="I5934" s="2">
        <f t="shared" si="184"/>
        <v>1</v>
      </c>
      <c r="J5934" s="2" t="str">
        <f t="shared" si="185"/>
        <v/>
      </c>
      <c r="K5934" s="2">
        <v>2021</v>
      </c>
      <c r="L5934" s="2" t="s">
        <v>36</v>
      </c>
    </row>
    <row r="5935" spans="1:12" x14ac:dyDescent="0.2">
      <c r="A5935" s="1" t="s">
        <v>150</v>
      </c>
      <c r="B5935" s="2" t="s">
        <v>151</v>
      </c>
      <c r="C5935" s="2" t="s">
        <v>15</v>
      </c>
      <c r="D5935" s="2" t="s">
        <v>152</v>
      </c>
      <c r="E5935" s="2" t="s">
        <v>144</v>
      </c>
      <c r="F5935" s="2">
        <v>87.89</v>
      </c>
      <c r="G5935" s="2">
        <v>12.11</v>
      </c>
      <c r="H5935" s="2" t="s">
        <v>19</v>
      </c>
      <c r="I5935" s="2">
        <f t="shared" si="184"/>
        <v>1</v>
      </c>
      <c r="J5935" s="2" t="str">
        <f t="shared" si="185"/>
        <v/>
      </c>
      <c r="K5935" s="2">
        <v>2020</v>
      </c>
      <c r="L5935" s="2" t="s">
        <v>21</v>
      </c>
    </row>
    <row r="5936" spans="1:12" x14ac:dyDescent="0.2">
      <c r="A5936" s="1" t="s">
        <v>2306</v>
      </c>
      <c r="B5936" s="2" t="s">
        <v>2307</v>
      </c>
      <c r="C5936" s="2" t="s">
        <v>15</v>
      </c>
      <c r="D5936" s="2" t="s">
        <v>2308</v>
      </c>
      <c r="E5936" s="2" t="s">
        <v>2175</v>
      </c>
      <c r="F5936" s="2">
        <v>87.92</v>
      </c>
      <c r="G5936" s="2">
        <v>12.08</v>
      </c>
      <c r="H5936" s="2" t="s">
        <v>19</v>
      </c>
      <c r="I5936" s="2">
        <f t="shared" si="184"/>
        <v>1</v>
      </c>
      <c r="J5936" s="2" t="str">
        <f t="shared" si="185"/>
        <v/>
      </c>
      <c r="K5936" s="2">
        <v>2020</v>
      </c>
      <c r="L5936" s="2" t="s">
        <v>21</v>
      </c>
    </row>
    <row r="5937" spans="1:12" x14ac:dyDescent="0.2">
      <c r="A5937" s="1" t="s">
        <v>242</v>
      </c>
      <c r="B5937" s="2" t="s">
        <v>3661</v>
      </c>
      <c r="C5937" s="2" t="s">
        <v>15</v>
      </c>
      <c r="D5937" s="2" t="s">
        <v>4549</v>
      </c>
      <c r="E5937" s="2" t="s">
        <v>3438</v>
      </c>
      <c r="F5937" s="2">
        <v>88.1</v>
      </c>
      <c r="G5937" s="2">
        <v>11.9</v>
      </c>
      <c r="H5937" s="2" t="s">
        <v>19</v>
      </c>
      <c r="I5937" s="2">
        <f t="shared" si="184"/>
        <v>1</v>
      </c>
      <c r="J5937" s="2" t="str">
        <f t="shared" si="185"/>
        <v/>
      </c>
      <c r="K5937" s="2">
        <v>2005</v>
      </c>
      <c r="L5937" s="2" t="s">
        <v>36</v>
      </c>
    </row>
    <row r="5938" spans="1:12" x14ac:dyDescent="0.2">
      <c r="A5938" s="1" t="s">
        <v>13</v>
      </c>
      <c r="B5938" s="2" t="s">
        <v>2361</v>
      </c>
      <c r="C5938" s="2" t="s">
        <v>15</v>
      </c>
      <c r="D5938" s="2" t="s">
        <v>2976</v>
      </c>
      <c r="E5938" s="2" t="s">
        <v>2175</v>
      </c>
      <c r="F5938" s="2">
        <v>88.1</v>
      </c>
      <c r="G5938" s="2">
        <v>11.9</v>
      </c>
      <c r="H5938" s="2" t="s">
        <v>19</v>
      </c>
      <c r="I5938" s="2">
        <f t="shared" si="184"/>
        <v>1</v>
      </c>
      <c r="J5938" s="2" t="str">
        <f t="shared" si="185"/>
        <v/>
      </c>
      <c r="K5938" s="2">
        <v>2013</v>
      </c>
      <c r="L5938" s="2" t="s">
        <v>36</v>
      </c>
    </row>
    <row r="5939" spans="1:12" x14ac:dyDescent="0.2">
      <c r="A5939" s="1" t="s">
        <v>66</v>
      </c>
      <c r="B5939" s="2" t="s">
        <v>3181</v>
      </c>
      <c r="C5939" s="2" t="s">
        <v>15</v>
      </c>
      <c r="D5939" s="2" t="s">
        <v>5434</v>
      </c>
      <c r="E5939" s="2" t="s">
        <v>4991</v>
      </c>
      <c r="F5939" s="2">
        <v>88.1</v>
      </c>
      <c r="G5939" s="2">
        <v>11.9</v>
      </c>
      <c r="H5939" s="2" t="s">
        <v>19</v>
      </c>
      <c r="I5939" s="2">
        <f t="shared" si="184"/>
        <v>1</v>
      </c>
      <c r="J5939" s="2" t="str">
        <f t="shared" si="185"/>
        <v/>
      </c>
      <c r="K5939" s="2">
        <v>2006</v>
      </c>
      <c r="L5939" s="2" t="s">
        <v>21</v>
      </c>
    </row>
    <row r="5940" spans="1:12" x14ac:dyDescent="0.2">
      <c r="A5940" s="1" t="s">
        <v>66</v>
      </c>
      <c r="B5940" s="2" t="s">
        <v>67</v>
      </c>
      <c r="C5940" s="2" t="s">
        <v>15</v>
      </c>
      <c r="D5940" s="2" t="s">
        <v>75</v>
      </c>
      <c r="E5940" s="2" t="s">
        <v>17</v>
      </c>
      <c r="F5940" s="2">
        <v>88.4</v>
      </c>
      <c r="G5940" s="2">
        <v>11.6</v>
      </c>
      <c r="H5940" s="2" t="s">
        <v>19</v>
      </c>
      <c r="I5940" s="2">
        <f t="shared" si="184"/>
        <v>1</v>
      </c>
      <c r="J5940" s="2" t="str">
        <f t="shared" si="185"/>
        <v/>
      </c>
      <c r="K5940" s="2">
        <v>2005</v>
      </c>
      <c r="L5940" s="2" t="s">
        <v>77</v>
      </c>
    </row>
    <row r="5941" spans="1:12" x14ac:dyDescent="0.2">
      <c r="A5941" s="1" t="s">
        <v>242</v>
      </c>
      <c r="B5941" s="2" t="s">
        <v>1461</v>
      </c>
      <c r="C5941" s="2" t="s">
        <v>24</v>
      </c>
      <c r="D5941" s="4">
        <v>303000000</v>
      </c>
      <c r="E5941" s="2" t="s">
        <v>3438</v>
      </c>
      <c r="F5941" s="2">
        <v>88.5</v>
      </c>
      <c r="G5941" s="2">
        <v>11.5</v>
      </c>
      <c r="H5941" s="2" t="s">
        <v>19</v>
      </c>
      <c r="I5941" s="2">
        <f t="shared" si="184"/>
        <v>1</v>
      </c>
      <c r="J5941" s="2" t="str">
        <f t="shared" si="185"/>
        <v/>
      </c>
      <c r="K5941" s="2">
        <v>2000</v>
      </c>
      <c r="L5941" s="2" t="s">
        <v>49</v>
      </c>
    </row>
    <row r="5942" spans="1:12" x14ac:dyDescent="0.2">
      <c r="A5942" s="1" t="s">
        <v>87</v>
      </c>
      <c r="B5942" s="2" t="s">
        <v>125</v>
      </c>
      <c r="C5942" s="2" t="s">
        <v>15</v>
      </c>
      <c r="D5942" s="2" t="s">
        <v>5534</v>
      </c>
      <c r="E5942" s="2" t="s">
        <v>4991</v>
      </c>
      <c r="F5942" s="2">
        <v>88.7</v>
      </c>
      <c r="G5942" s="2">
        <v>11.3</v>
      </c>
      <c r="H5942" s="2" t="s">
        <v>19</v>
      </c>
      <c r="I5942" s="2">
        <f t="shared" si="184"/>
        <v>1</v>
      </c>
      <c r="J5942" s="2" t="str">
        <f t="shared" si="185"/>
        <v/>
      </c>
      <c r="K5942" s="2">
        <v>2002</v>
      </c>
      <c r="L5942" s="2" t="s">
        <v>21</v>
      </c>
    </row>
    <row r="5943" spans="1:12" x14ac:dyDescent="0.2">
      <c r="A5943" s="1" t="s">
        <v>66</v>
      </c>
      <c r="B5943" s="2" t="s">
        <v>5600</v>
      </c>
      <c r="C5943" s="2" t="s">
        <v>15</v>
      </c>
      <c r="D5943" s="2" t="s">
        <v>5601</v>
      </c>
      <c r="E5943" s="2" t="s">
        <v>4991</v>
      </c>
      <c r="F5943" s="2">
        <v>88.73</v>
      </c>
      <c r="G5943" s="2">
        <v>11.27</v>
      </c>
      <c r="H5943" s="2" t="s">
        <v>19</v>
      </c>
      <c r="I5943" s="2">
        <f t="shared" si="184"/>
        <v>1</v>
      </c>
      <c r="J5943" s="2" t="str">
        <f t="shared" si="185"/>
        <v/>
      </c>
      <c r="K5943" s="2">
        <v>2001</v>
      </c>
      <c r="L5943" s="2" t="s">
        <v>36</v>
      </c>
    </row>
    <row r="5944" spans="1:12" x14ac:dyDescent="0.2">
      <c r="A5944" s="1" t="s">
        <v>242</v>
      </c>
      <c r="B5944" s="2" t="s">
        <v>1425</v>
      </c>
      <c r="C5944" s="2" t="s">
        <v>15</v>
      </c>
      <c r="D5944" s="2" t="s">
        <v>3851</v>
      </c>
      <c r="E5944" s="2" t="s">
        <v>3438</v>
      </c>
      <c r="F5944" s="2">
        <v>88.86</v>
      </c>
      <c r="G5944" s="2">
        <v>11.14</v>
      </c>
      <c r="H5944" s="2" t="s">
        <v>19</v>
      </c>
      <c r="I5944" s="2">
        <f t="shared" si="184"/>
        <v>1</v>
      </c>
      <c r="J5944" s="2" t="str">
        <f t="shared" si="185"/>
        <v/>
      </c>
      <c r="K5944" s="2">
        <v>2016</v>
      </c>
      <c r="L5944" s="2" t="s">
        <v>21</v>
      </c>
    </row>
    <row r="5945" spans="1:12" x14ac:dyDescent="0.2">
      <c r="A5945" s="1" t="s">
        <v>69</v>
      </c>
      <c r="B5945" s="2" t="s">
        <v>4059</v>
      </c>
      <c r="C5945" s="2" t="s">
        <v>24</v>
      </c>
      <c r="D5945" s="4">
        <v>171000000</v>
      </c>
      <c r="E5945" s="2" t="s">
        <v>3438</v>
      </c>
      <c r="F5945" s="2">
        <v>88.89</v>
      </c>
      <c r="G5945" s="2">
        <v>11.11</v>
      </c>
      <c r="H5945" s="2" t="s">
        <v>19</v>
      </c>
      <c r="I5945" s="2">
        <f t="shared" si="184"/>
        <v>1</v>
      </c>
      <c r="J5945" s="2" t="str">
        <f t="shared" si="185"/>
        <v/>
      </c>
      <c r="K5945" s="2">
        <v>2015</v>
      </c>
      <c r="L5945" s="2" t="s">
        <v>36</v>
      </c>
    </row>
    <row r="5946" spans="1:12" x14ac:dyDescent="0.2">
      <c r="A5946" s="1" t="s">
        <v>280</v>
      </c>
      <c r="B5946" s="2" t="s">
        <v>4961</v>
      </c>
      <c r="C5946" s="2" t="s">
        <v>24</v>
      </c>
      <c r="D5946" s="4">
        <v>9500000</v>
      </c>
      <c r="E5946" s="2" t="s">
        <v>4917</v>
      </c>
      <c r="F5946" s="2">
        <v>89</v>
      </c>
      <c r="G5946" s="2">
        <v>11</v>
      </c>
      <c r="H5946" s="2" t="s">
        <v>19</v>
      </c>
      <c r="I5946" s="2">
        <f t="shared" si="184"/>
        <v>1</v>
      </c>
      <c r="J5946" s="2" t="str">
        <f t="shared" si="185"/>
        <v/>
      </c>
      <c r="K5946" s="2">
        <v>1988</v>
      </c>
      <c r="L5946" s="2" t="s">
        <v>21</v>
      </c>
    </row>
    <row r="5947" spans="1:12" x14ac:dyDescent="0.2">
      <c r="A5947" s="1" t="s">
        <v>83</v>
      </c>
      <c r="B5947" s="2" t="s">
        <v>84</v>
      </c>
      <c r="C5947" s="2" t="s">
        <v>24</v>
      </c>
      <c r="D5947" s="4">
        <v>46200000</v>
      </c>
      <c r="E5947" s="2" t="s">
        <v>4991</v>
      </c>
      <c r="F5947" s="2">
        <v>89</v>
      </c>
      <c r="G5947" s="2">
        <v>11</v>
      </c>
      <c r="H5947" s="2" t="s">
        <v>19</v>
      </c>
      <c r="I5947" s="2">
        <f t="shared" si="184"/>
        <v>1</v>
      </c>
      <c r="J5947" s="2" t="str">
        <f t="shared" si="185"/>
        <v/>
      </c>
      <c r="K5947" s="2">
        <v>1986</v>
      </c>
      <c r="L5947" s="2" t="s">
        <v>21</v>
      </c>
    </row>
    <row r="5948" spans="1:12" x14ac:dyDescent="0.2">
      <c r="A5948" s="1" t="s">
        <v>66</v>
      </c>
      <c r="B5948" s="2" t="s">
        <v>1489</v>
      </c>
      <c r="C5948" s="2" t="s">
        <v>24</v>
      </c>
      <c r="D5948" s="4">
        <v>500000</v>
      </c>
      <c r="E5948" s="2" t="s">
        <v>1474</v>
      </c>
      <c r="F5948" s="2">
        <v>89.19</v>
      </c>
      <c r="G5948" s="2">
        <v>10.81</v>
      </c>
      <c r="H5948" s="2" t="s">
        <v>19</v>
      </c>
      <c r="I5948" s="2">
        <f t="shared" si="184"/>
        <v>1</v>
      </c>
      <c r="J5948" s="2" t="str">
        <f t="shared" si="185"/>
        <v/>
      </c>
      <c r="K5948" s="2">
        <v>2013</v>
      </c>
      <c r="L5948" s="2" t="s">
        <v>36</v>
      </c>
    </row>
    <row r="5949" spans="1:12" x14ac:dyDescent="0.2">
      <c r="A5949" s="1" t="s">
        <v>66</v>
      </c>
      <c r="B5949" s="2" t="s">
        <v>2896</v>
      </c>
      <c r="C5949" s="2" t="s">
        <v>15</v>
      </c>
      <c r="D5949" s="2" t="s">
        <v>2897</v>
      </c>
      <c r="E5949" s="2" t="s">
        <v>2175</v>
      </c>
      <c r="F5949" s="2">
        <v>89.36</v>
      </c>
      <c r="G5949" s="2">
        <v>10.64</v>
      </c>
      <c r="H5949" s="2" t="s">
        <v>19</v>
      </c>
      <c r="I5949" s="2">
        <f t="shared" si="184"/>
        <v>1</v>
      </c>
      <c r="J5949" s="2" t="str">
        <f t="shared" si="185"/>
        <v/>
      </c>
      <c r="K5949" s="2">
        <v>2016</v>
      </c>
      <c r="L5949" s="2" t="s">
        <v>21</v>
      </c>
    </row>
    <row r="5950" spans="1:12" x14ac:dyDescent="0.2">
      <c r="A5950" s="1" t="s">
        <v>66</v>
      </c>
      <c r="B5950" s="2" t="s">
        <v>5439</v>
      </c>
      <c r="C5950" s="2" t="s">
        <v>15</v>
      </c>
      <c r="D5950" s="2" t="s">
        <v>5440</v>
      </c>
      <c r="E5950" s="2" t="s">
        <v>4991</v>
      </c>
      <c r="F5950" s="2">
        <v>89.6</v>
      </c>
      <c r="G5950" s="2">
        <v>10.4</v>
      </c>
      <c r="H5950" s="2" t="s">
        <v>19</v>
      </c>
      <c r="I5950" s="2">
        <f t="shared" si="184"/>
        <v>1</v>
      </c>
      <c r="J5950" s="2" t="str">
        <f t="shared" si="185"/>
        <v/>
      </c>
      <c r="K5950" s="2">
        <v>2006</v>
      </c>
      <c r="L5950" s="2" t="s">
        <v>21</v>
      </c>
    </row>
    <row r="5951" spans="1:12" x14ac:dyDescent="0.2">
      <c r="A5951" s="1" t="s">
        <v>13</v>
      </c>
      <c r="B5951" s="2" t="s">
        <v>941</v>
      </c>
      <c r="C5951" s="2" t="s">
        <v>15</v>
      </c>
      <c r="D5951" s="2" t="s">
        <v>942</v>
      </c>
      <c r="E5951" s="2" t="s">
        <v>395</v>
      </c>
      <c r="F5951" s="2">
        <v>89.8</v>
      </c>
      <c r="G5951" s="2">
        <v>10.199999999999999</v>
      </c>
      <c r="H5951" s="2" t="s">
        <v>19</v>
      </c>
      <c r="I5951" s="2">
        <f t="shared" si="184"/>
        <v>1</v>
      </c>
      <c r="J5951" s="2" t="str">
        <f t="shared" si="185"/>
        <v/>
      </c>
      <c r="K5951" s="2">
        <v>2006</v>
      </c>
      <c r="L5951" s="2" t="s">
        <v>21</v>
      </c>
    </row>
    <row r="5952" spans="1:12" x14ac:dyDescent="0.2">
      <c r="A5952" s="1" t="s">
        <v>13</v>
      </c>
      <c r="B5952" s="2" t="s">
        <v>1112</v>
      </c>
      <c r="C5952" s="2" t="s">
        <v>15</v>
      </c>
      <c r="D5952" s="2" t="s">
        <v>3062</v>
      </c>
      <c r="E5952" s="2" t="s">
        <v>2175</v>
      </c>
      <c r="F5952" s="2">
        <v>89.8</v>
      </c>
      <c r="G5952" s="2">
        <v>10.199999999999999</v>
      </c>
      <c r="H5952" s="2" t="s">
        <v>19</v>
      </c>
      <c r="I5952" s="2">
        <f t="shared" si="184"/>
        <v>1</v>
      </c>
      <c r="J5952" s="2" t="str">
        <f t="shared" si="185"/>
        <v/>
      </c>
      <c r="K5952" s="2">
        <v>2009</v>
      </c>
      <c r="L5952" s="2" t="s">
        <v>36</v>
      </c>
    </row>
    <row r="5953" spans="1:12" x14ac:dyDescent="0.2">
      <c r="A5953" s="1" t="s">
        <v>2918</v>
      </c>
      <c r="B5953" s="2" t="s">
        <v>4838</v>
      </c>
      <c r="C5953" s="2" t="s">
        <v>15</v>
      </c>
      <c r="D5953" s="2" t="s">
        <v>4960</v>
      </c>
      <c r="E5953" s="2" t="s">
        <v>4917</v>
      </c>
      <c r="F5953" s="2">
        <v>89.8</v>
      </c>
      <c r="G5953" s="2">
        <v>10.199999999999999</v>
      </c>
      <c r="H5953" s="2" t="s">
        <v>19</v>
      </c>
      <c r="I5953" s="2">
        <f t="shared" si="184"/>
        <v>1</v>
      </c>
      <c r="J5953" s="2" t="str">
        <f t="shared" si="185"/>
        <v/>
      </c>
      <c r="K5953" s="2">
        <v>1998</v>
      </c>
      <c r="L5953" s="2" t="s">
        <v>49</v>
      </c>
    </row>
    <row r="5954" spans="1:12" x14ac:dyDescent="0.2">
      <c r="A5954" s="1" t="s">
        <v>108</v>
      </c>
      <c r="B5954" s="2" t="s">
        <v>573</v>
      </c>
      <c r="C5954" s="2" t="s">
        <v>15</v>
      </c>
      <c r="D5954" s="2" t="s">
        <v>1162</v>
      </c>
      <c r="E5954" s="2" t="s">
        <v>395</v>
      </c>
      <c r="F5954" s="2">
        <v>90</v>
      </c>
      <c r="G5954" s="2">
        <v>10</v>
      </c>
      <c r="H5954" s="2" t="s">
        <v>19</v>
      </c>
      <c r="I5954" s="2">
        <f t="shared" ref="I5954:I5974" si="186" xml:space="preserve"> IF(H5954="Pass", 1, "")</f>
        <v>1</v>
      </c>
      <c r="J5954" s="2" t="str">
        <f t="shared" ref="J5954:J5974" si="187" xml:space="preserve"> IF(H5954="Fail", 1, "")</f>
        <v/>
      </c>
      <c r="K5954" s="2">
        <v>2002</v>
      </c>
      <c r="L5954" s="2" t="s">
        <v>21</v>
      </c>
    </row>
    <row r="5955" spans="1:12" x14ac:dyDescent="0.2">
      <c r="A5955" s="1" t="s">
        <v>69</v>
      </c>
      <c r="B5955" s="2" t="s">
        <v>70</v>
      </c>
      <c r="C5955" s="2" t="s">
        <v>15</v>
      </c>
      <c r="D5955" s="2" t="s">
        <v>71</v>
      </c>
      <c r="E5955" s="2" t="s">
        <v>17</v>
      </c>
      <c r="F5955" s="2">
        <v>90.1</v>
      </c>
      <c r="G5955" s="2">
        <v>9.9</v>
      </c>
      <c r="H5955" s="2" t="s">
        <v>19</v>
      </c>
      <c r="I5955" s="2">
        <f t="shared" si="186"/>
        <v>1</v>
      </c>
      <c r="J5955" s="2" t="str">
        <f t="shared" si="187"/>
        <v/>
      </c>
      <c r="K5955" s="2">
        <v>2009</v>
      </c>
      <c r="L5955" s="2" t="s">
        <v>36</v>
      </c>
    </row>
    <row r="5956" spans="1:12" x14ac:dyDescent="0.2">
      <c r="A5956" s="1" t="s">
        <v>280</v>
      </c>
      <c r="B5956" s="2" t="s">
        <v>3772</v>
      </c>
      <c r="C5956" s="2" t="s">
        <v>24</v>
      </c>
      <c r="D5956" s="8">
        <v>3500000</v>
      </c>
      <c r="E5956" s="2" t="s">
        <v>3438</v>
      </c>
      <c r="F5956" s="2">
        <v>90.32</v>
      </c>
      <c r="G5956" s="2">
        <v>9.68</v>
      </c>
      <c r="H5956" s="2" t="s">
        <v>19</v>
      </c>
      <c r="I5956" s="2">
        <f t="shared" si="186"/>
        <v>1</v>
      </c>
      <c r="J5956" s="2" t="str">
        <f t="shared" si="187"/>
        <v/>
      </c>
      <c r="K5956" s="2">
        <v>2018</v>
      </c>
      <c r="L5956" s="2" t="s">
        <v>21</v>
      </c>
    </row>
    <row r="5957" spans="1:12" x14ac:dyDescent="0.2">
      <c r="A5957" s="1" t="s">
        <v>111</v>
      </c>
      <c r="B5957" s="2" t="s">
        <v>1706</v>
      </c>
      <c r="C5957" s="2" t="s">
        <v>15</v>
      </c>
      <c r="D5957" s="2" t="s">
        <v>3382</v>
      </c>
      <c r="E5957" s="2" t="s">
        <v>3376</v>
      </c>
      <c r="F5957" s="2">
        <v>90.83</v>
      </c>
      <c r="G5957" s="2">
        <v>9.17</v>
      </c>
      <c r="H5957" s="2" t="s">
        <v>19</v>
      </c>
      <c r="I5957" s="2">
        <f t="shared" si="186"/>
        <v>1</v>
      </c>
      <c r="J5957" s="2" t="str">
        <f t="shared" si="187"/>
        <v/>
      </c>
      <c r="K5957" s="2">
        <v>2018</v>
      </c>
      <c r="L5957" s="2" t="s">
        <v>21</v>
      </c>
    </row>
    <row r="5958" spans="1:12" x14ac:dyDescent="0.2">
      <c r="A5958" s="1" t="s">
        <v>111</v>
      </c>
      <c r="B5958" s="2" t="s">
        <v>1706</v>
      </c>
      <c r="C5958" s="2" t="s">
        <v>15</v>
      </c>
      <c r="D5958" s="2" t="s">
        <v>1707</v>
      </c>
      <c r="E5958" s="2" t="s">
        <v>1692</v>
      </c>
      <c r="F5958" s="2">
        <v>91.44</v>
      </c>
      <c r="G5958" s="2">
        <v>8.56</v>
      </c>
      <c r="H5958" s="2" t="s">
        <v>19</v>
      </c>
      <c r="I5958" s="2">
        <f t="shared" si="186"/>
        <v>1</v>
      </c>
      <c r="J5958" s="2" t="str">
        <f t="shared" si="187"/>
        <v/>
      </c>
      <c r="K5958" s="2">
        <v>2018</v>
      </c>
      <c r="L5958" s="2" t="s">
        <v>21</v>
      </c>
    </row>
    <row r="5959" spans="1:12" x14ac:dyDescent="0.2">
      <c r="A5959" s="1" t="s">
        <v>22</v>
      </c>
      <c r="B5959" s="2" t="s">
        <v>3925</v>
      </c>
      <c r="C5959" s="2" t="s">
        <v>24</v>
      </c>
      <c r="D5959" s="4">
        <v>115000000</v>
      </c>
      <c r="E5959" s="2" t="s">
        <v>3438</v>
      </c>
      <c r="F5959" s="2">
        <v>91.7</v>
      </c>
      <c r="G5959" s="2">
        <v>8.3000000000000007</v>
      </c>
      <c r="H5959" s="2" t="s">
        <v>19</v>
      </c>
      <c r="I5959" s="2">
        <f t="shared" si="186"/>
        <v>1</v>
      </c>
      <c r="J5959" s="2" t="str">
        <f t="shared" si="187"/>
        <v/>
      </c>
      <c r="K5959" s="2">
        <v>2007</v>
      </c>
      <c r="L5959" s="2" t="s">
        <v>36</v>
      </c>
    </row>
    <row r="5960" spans="1:12" x14ac:dyDescent="0.2">
      <c r="A5960" s="1" t="s">
        <v>296</v>
      </c>
      <c r="B5960" s="2" t="s">
        <v>778</v>
      </c>
      <c r="C5960" s="2" t="s">
        <v>15</v>
      </c>
      <c r="D5960" s="2" t="s">
        <v>779</v>
      </c>
      <c r="E5960" s="2" t="s">
        <v>395</v>
      </c>
      <c r="F5960" s="2">
        <v>91.8</v>
      </c>
      <c r="G5960" s="2">
        <v>8.1999999999999993</v>
      </c>
      <c r="H5960" s="2" t="s">
        <v>19</v>
      </c>
      <c r="I5960" s="2">
        <f t="shared" si="186"/>
        <v>1</v>
      </c>
      <c r="J5960" s="2" t="str">
        <f t="shared" si="187"/>
        <v/>
      </c>
      <c r="K5960" s="2">
        <v>2010</v>
      </c>
      <c r="L5960" s="2" t="s">
        <v>21</v>
      </c>
    </row>
    <row r="5961" spans="1:12" x14ac:dyDescent="0.2">
      <c r="A5961" s="1" t="s">
        <v>56</v>
      </c>
      <c r="B5961" s="2" t="s">
        <v>57</v>
      </c>
      <c r="C5961" s="2" t="s">
        <v>15</v>
      </c>
      <c r="D5961" s="2" t="s">
        <v>58</v>
      </c>
      <c r="E5961" s="2" t="s">
        <v>17</v>
      </c>
      <c r="F5961" s="2">
        <v>92</v>
      </c>
      <c r="G5961" s="2">
        <v>8</v>
      </c>
      <c r="H5961" s="2" t="s">
        <v>19</v>
      </c>
      <c r="I5961" s="2">
        <f t="shared" si="186"/>
        <v>1</v>
      </c>
      <c r="J5961" s="2" t="str">
        <f t="shared" si="187"/>
        <v/>
      </c>
      <c r="K5961" s="2">
        <v>2011</v>
      </c>
      <c r="L5961" s="2" t="s">
        <v>36</v>
      </c>
    </row>
    <row r="5962" spans="1:12" x14ac:dyDescent="0.2">
      <c r="A5962" s="1" t="s">
        <v>66</v>
      </c>
      <c r="B5962" s="2" t="s">
        <v>3181</v>
      </c>
      <c r="C5962" s="2" t="s">
        <v>15</v>
      </c>
      <c r="D5962" s="2" t="s">
        <v>4882</v>
      </c>
      <c r="E5962" s="2" t="s">
        <v>4810</v>
      </c>
      <c r="F5962" s="2">
        <v>92.3</v>
      </c>
      <c r="G5962" s="2">
        <v>7.7</v>
      </c>
      <c r="H5962" s="2" t="s">
        <v>19</v>
      </c>
      <c r="I5962" s="2">
        <f t="shared" si="186"/>
        <v>1</v>
      </c>
      <c r="J5962" s="2" t="str">
        <f t="shared" si="187"/>
        <v/>
      </c>
      <c r="K5962" s="2">
        <v>2002</v>
      </c>
      <c r="L5962" s="2" t="s">
        <v>21</v>
      </c>
    </row>
    <row r="5963" spans="1:12" x14ac:dyDescent="0.2">
      <c r="A5963" s="1" t="s">
        <v>363</v>
      </c>
      <c r="B5963" s="2" t="s">
        <v>3123</v>
      </c>
      <c r="C5963" s="2" t="s">
        <v>15</v>
      </c>
      <c r="D5963" s="2" t="s">
        <v>3124</v>
      </c>
      <c r="E5963" s="2" t="s">
        <v>2175</v>
      </c>
      <c r="F5963" s="2">
        <v>93.1</v>
      </c>
      <c r="G5963" s="2">
        <v>6.9</v>
      </c>
      <c r="H5963" s="2" t="s">
        <v>19</v>
      </c>
      <c r="I5963" s="2">
        <f t="shared" si="186"/>
        <v>1</v>
      </c>
      <c r="J5963" s="2" t="str">
        <f t="shared" si="187"/>
        <v/>
      </c>
      <c r="K5963" s="2">
        <v>2003</v>
      </c>
      <c r="L5963" s="2" t="s">
        <v>36</v>
      </c>
    </row>
    <row r="5964" spans="1:12" x14ac:dyDescent="0.2">
      <c r="A5964" s="1" t="s">
        <v>66</v>
      </c>
      <c r="B5964" s="2" t="s">
        <v>3181</v>
      </c>
      <c r="C5964" s="2" t="s">
        <v>15</v>
      </c>
      <c r="D5964" s="2" t="s">
        <v>4893</v>
      </c>
      <c r="E5964" s="2" t="s">
        <v>4810</v>
      </c>
      <c r="F5964" s="2">
        <v>93.4</v>
      </c>
      <c r="G5964" s="2">
        <v>6.6</v>
      </c>
      <c r="H5964" s="2" t="s">
        <v>19</v>
      </c>
      <c r="I5964" s="2">
        <f t="shared" si="186"/>
        <v>1</v>
      </c>
      <c r="J5964" s="2" t="str">
        <f t="shared" si="187"/>
        <v/>
      </c>
      <c r="K5964" s="2">
        <v>1998</v>
      </c>
      <c r="L5964" s="2" t="s">
        <v>21</v>
      </c>
    </row>
    <row r="5965" spans="1:12" x14ac:dyDescent="0.2">
      <c r="A5965" s="1" t="s">
        <v>66</v>
      </c>
      <c r="B5965" s="2" t="s">
        <v>2896</v>
      </c>
      <c r="C5965" s="2" t="s">
        <v>15</v>
      </c>
      <c r="D5965" s="2" t="s">
        <v>3347</v>
      </c>
      <c r="E5965" s="2" t="s">
        <v>3315</v>
      </c>
      <c r="F5965" s="2">
        <v>93.8</v>
      </c>
      <c r="G5965" s="2">
        <v>6.3</v>
      </c>
      <c r="H5965" s="2" t="s">
        <v>19</v>
      </c>
      <c r="I5965" s="2">
        <f t="shared" si="186"/>
        <v>1</v>
      </c>
      <c r="J5965" s="2" t="str">
        <f t="shared" si="187"/>
        <v/>
      </c>
      <c r="K5965" s="2">
        <v>2007</v>
      </c>
      <c r="L5965" s="2" t="s">
        <v>36</v>
      </c>
    </row>
    <row r="5966" spans="1:12" x14ac:dyDescent="0.2">
      <c r="A5966" s="1" t="s">
        <v>69</v>
      </c>
      <c r="B5966" s="2" t="s">
        <v>4077</v>
      </c>
      <c r="C5966" s="2" t="s">
        <v>24</v>
      </c>
      <c r="D5966" s="4">
        <v>2750000</v>
      </c>
      <c r="E5966" s="2" t="s">
        <v>3438</v>
      </c>
      <c r="F5966" s="2">
        <v>94.12</v>
      </c>
      <c r="G5966" s="2">
        <v>5.88</v>
      </c>
      <c r="H5966" s="2" t="s">
        <v>19</v>
      </c>
      <c r="I5966" s="2">
        <f t="shared" si="186"/>
        <v>1</v>
      </c>
      <c r="J5966" s="2" t="str">
        <f t="shared" si="187"/>
        <v/>
      </c>
      <c r="K5966" s="2">
        <v>2013</v>
      </c>
      <c r="L5966" s="2" t="s">
        <v>36</v>
      </c>
    </row>
    <row r="5967" spans="1:12" x14ac:dyDescent="0.2">
      <c r="A5967" s="1" t="s">
        <v>66</v>
      </c>
      <c r="B5967" s="2" t="s">
        <v>2896</v>
      </c>
      <c r="C5967" s="2" t="s">
        <v>15</v>
      </c>
      <c r="D5967" s="2" t="s">
        <v>3150</v>
      </c>
      <c r="E5967" s="2" t="s">
        <v>2175</v>
      </c>
      <c r="F5967" s="2">
        <v>94.24</v>
      </c>
      <c r="G5967" s="2">
        <v>5.76</v>
      </c>
      <c r="H5967" s="2" t="s">
        <v>19</v>
      </c>
      <c r="I5967" s="2">
        <f t="shared" si="186"/>
        <v>1</v>
      </c>
      <c r="J5967" s="2" t="str">
        <f t="shared" si="187"/>
        <v/>
      </c>
      <c r="K5967" s="2">
        <v>2001</v>
      </c>
      <c r="L5967" s="2" t="s">
        <v>36</v>
      </c>
    </row>
    <row r="5968" spans="1:12" x14ac:dyDescent="0.2">
      <c r="A5968" s="1" t="s">
        <v>66</v>
      </c>
      <c r="B5968" s="2" t="s">
        <v>3181</v>
      </c>
      <c r="C5968" s="2" t="s">
        <v>15</v>
      </c>
      <c r="D5968" s="2" t="s">
        <v>384</v>
      </c>
      <c r="E5968" s="2" t="s">
        <v>2175</v>
      </c>
      <c r="F5968" s="2">
        <v>94.3</v>
      </c>
      <c r="G5968" s="2">
        <v>5.7</v>
      </c>
      <c r="H5968" s="2" t="s">
        <v>19</v>
      </c>
      <c r="I5968" s="2">
        <f t="shared" si="186"/>
        <v>1</v>
      </c>
      <c r="J5968" s="2" t="str">
        <f t="shared" si="187"/>
        <v/>
      </c>
      <c r="K5968" s="2">
        <v>1994</v>
      </c>
      <c r="L5968" s="2" t="s">
        <v>21</v>
      </c>
    </row>
    <row r="5969" spans="1:12" x14ac:dyDescent="0.2">
      <c r="A5969" s="1" t="s">
        <v>122</v>
      </c>
      <c r="B5969" s="2" t="s">
        <v>347</v>
      </c>
      <c r="C5969" s="2" t="s">
        <v>15</v>
      </c>
      <c r="D5969" s="2" t="s">
        <v>348</v>
      </c>
      <c r="E5969" s="2" t="s">
        <v>144</v>
      </c>
      <c r="F5969" s="2">
        <v>94.7</v>
      </c>
      <c r="G5969" s="2">
        <v>5.3</v>
      </c>
      <c r="H5969" s="2" t="s">
        <v>19</v>
      </c>
      <c r="I5969" s="2">
        <f t="shared" si="186"/>
        <v>1</v>
      </c>
      <c r="J5969" s="2" t="str">
        <f t="shared" si="187"/>
        <v/>
      </c>
      <c r="K5969" s="2">
        <v>2003</v>
      </c>
      <c r="L5969" s="2" t="s">
        <v>36</v>
      </c>
    </row>
    <row r="5970" spans="1:12" x14ac:dyDescent="0.2">
      <c r="A5970" s="1" t="s">
        <v>66</v>
      </c>
      <c r="B5970" s="2" t="s">
        <v>171</v>
      </c>
      <c r="C5970" s="2" t="s">
        <v>15</v>
      </c>
      <c r="D5970" s="2" t="s">
        <v>172</v>
      </c>
      <c r="E5970" s="2" t="s">
        <v>144</v>
      </c>
      <c r="F5970" s="2">
        <v>95.24</v>
      </c>
      <c r="G5970" s="2">
        <v>4.76</v>
      </c>
      <c r="H5970" s="2" t="s">
        <v>19</v>
      </c>
      <c r="I5970" s="2">
        <f t="shared" si="186"/>
        <v>1</v>
      </c>
      <c r="J5970" s="2" t="str">
        <f t="shared" si="187"/>
        <v/>
      </c>
      <c r="K5970" s="2">
        <v>2019</v>
      </c>
      <c r="L5970" s="2" t="s">
        <v>36</v>
      </c>
    </row>
    <row r="5971" spans="1:12" x14ac:dyDescent="0.2">
      <c r="A5971" s="1" t="s">
        <v>87</v>
      </c>
      <c r="B5971" s="2" t="s">
        <v>5483</v>
      </c>
      <c r="C5971" s="2" t="s">
        <v>15</v>
      </c>
      <c r="D5971" s="2" t="s">
        <v>5484</v>
      </c>
      <c r="E5971" s="2" t="s">
        <v>4991</v>
      </c>
      <c r="F5971" s="2">
        <v>95.7</v>
      </c>
      <c r="G5971" s="2">
        <v>4.4000000000000004</v>
      </c>
      <c r="H5971" s="2" t="s">
        <v>19</v>
      </c>
      <c r="I5971" s="2">
        <f t="shared" si="186"/>
        <v>1</v>
      </c>
      <c r="J5971" s="2" t="str">
        <f t="shared" si="187"/>
        <v/>
      </c>
      <c r="K5971" s="2">
        <v>2004</v>
      </c>
      <c r="L5971" s="2" t="s">
        <v>21</v>
      </c>
    </row>
    <row r="5972" spans="1:12" x14ac:dyDescent="0.2">
      <c r="A5972" s="1" t="s">
        <v>66</v>
      </c>
      <c r="B5972" s="2" t="s">
        <v>2733</v>
      </c>
      <c r="C5972" s="2" t="s">
        <v>15</v>
      </c>
      <c r="D5972" s="2" t="s">
        <v>3151</v>
      </c>
      <c r="E5972" s="2" t="s">
        <v>2175</v>
      </c>
      <c r="F5972" s="2">
        <v>97.22</v>
      </c>
      <c r="G5972" s="2">
        <v>2.78</v>
      </c>
      <c r="H5972" s="2" t="s">
        <v>19</v>
      </c>
      <c r="I5972" s="2">
        <f t="shared" si="186"/>
        <v>1</v>
      </c>
      <c r="J5972" s="2" t="str">
        <f t="shared" si="187"/>
        <v/>
      </c>
      <c r="K5972" s="2">
        <v>2001</v>
      </c>
      <c r="L5972" s="2" t="s">
        <v>36</v>
      </c>
    </row>
    <row r="5973" spans="1:12" x14ac:dyDescent="0.2">
      <c r="A5973" s="1" t="s">
        <v>69</v>
      </c>
      <c r="B5973" s="2" t="s">
        <v>1308</v>
      </c>
      <c r="C5973" s="2" t="s">
        <v>15</v>
      </c>
      <c r="D5973" s="2" t="s">
        <v>3159</v>
      </c>
      <c r="E5973" s="2" t="s">
        <v>2175</v>
      </c>
      <c r="F5973" s="2">
        <v>98.4</v>
      </c>
      <c r="G5973" s="2">
        <v>1.6</v>
      </c>
      <c r="H5973" s="2" t="s">
        <v>19</v>
      </c>
      <c r="I5973" s="2">
        <f t="shared" si="186"/>
        <v>1</v>
      </c>
      <c r="J5973" s="2" t="str">
        <f t="shared" si="187"/>
        <v/>
      </c>
      <c r="K5973" s="2">
        <v>2001</v>
      </c>
      <c r="L5973" s="2" t="s">
        <v>36</v>
      </c>
    </row>
    <row r="5974" spans="1:12" x14ac:dyDescent="0.2">
      <c r="A5974" s="1" t="s">
        <v>280</v>
      </c>
      <c r="B5974" s="2" t="s">
        <v>1931</v>
      </c>
      <c r="C5974" s="2" t="s">
        <v>15</v>
      </c>
      <c r="D5974" s="2" t="s">
        <v>1933</v>
      </c>
      <c r="E5974" s="2" t="s">
        <v>1811</v>
      </c>
      <c r="F5974" s="2">
        <v>100</v>
      </c>
      <c r="G5974" s="2">
        <v>0</v>
      </c>
      <c r="H5974" s="2" t="s">
        <v>19</v>
      </c>
      <c r="I5974" s="2">
        <f t="shared" si="186"/>
        <v>1</v>
      </c>
      <c r="J5974" s="2" t="str">
        <f t="shared" si="187"/>
        <v/>
      </c>
      <c r="K5974" s="2">
        <v>1996</v>
      </c>
      <c r="L5974" s="2" t="s">
        <v>21</v>
      </c>
    </row>
  </sheetData>
  <sortState xmlns:xlrd2="http://schemas.microsoft.com/office/spreadsheetml/2017/richdata2" ref="A2:M5974">
    <sortCondition descending="1" ref="G1:G597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E075-2CF4-274C-AA09-B6F4F295E129}">
  <dimension ref="A3:C25"/>
  <sheetViews>
    <sheetView zoomScale="116" workbookViewId="0">
      <selection activeCell="J33" sqref="J33"/>
    </sheetView>
  </sheetViews>
  <sheetFormatPr baseColWidth="10" defaultRowHeight="16" x14ac:dyDescent="0.2"/>
  <cols>
    <col min="1" max="1" width="41.6640625" bestFit="1" customWidth="1"/>
    <col min="2" max="2" width="21" bestFit="1" customWidth="1"/>
    <col min="3" max="3" width="19.1640625" bestFit="1" customWidth="1"/>
    <col min="4" max="4" width="23.33203125" bestFit="1" customWidth="1"/>
  </cols>
  <sheetData>
    <row r="3" spans="1:3" x14ac:dyDescent="0.2">
      <c r="A3" s="10" t="s">
        <v>5789</v>
      </c>
      <c r="B3" t="s">
        <v>5799</v>
      </c>
      <c r="C3" t="s">
        <v>5800</v>
      </c>
    </row>
    <row r="4" spans="1:3" x14ac:dyDescent="0.2">
      <c r="A4" s="11" t="s">
        <v>15</v>
      </c>
      <c r="B4">
        <v>1985</v>
      </c>
      <c r="C4">
        <v>1319</v>
      </c>
    </row>
    <row r="5" spans="1:3" x14ac:dyDescent="0.2">
      <c r="A5" s="11" t="s">
        <v>24</v>
      </c>
      <c r="B5">
        <v>1655</v>
      </c>
      <c r="C5">
        <v>591</v>
      </c>
    </row>
    <row r="6" spans="1:3" x14ac:dyDescent="0.2">
      <c r="A6" s="11" t="s">
        <v>42</v>
      </c>
      <c r="B6">
        <v>191</v>
      </c>
      <c r="C6">
        <v>148</v>
      </c>
    </row>
    <row r="7" spans="1:3" x14ac:dyDescent="0.2">
      <c r="A7" s="11" t="s">
        <v>1230</v>
      </c>
      <c r="B7">
        <v>37</v>
      </c>
      <c r="C7">
        <v>20</v>
      </c>
    </row>
    <row r="8" spans="1:3" x14ac:dyDescent="0.2">
      <c r="A8" s="11" t="s">
        <v>1481</v>
      </c>
      <c r="B8">
        <v>4</v>
      </c>
      <c r="C8">
        <v>2</v>
      </c>
    </row>
    <row r="9" spans="1:3" x14ac:dyDescent="0.2">
      <c r="A9" s="11" t="s">
        <v>38</v>
      </c>
      <c r="B9">
        <v>3</v>
      </c>
      <c r="C9">
        <v>2</v>
      </c>
    </row>
    <row r="10" spans="1:3" x14ac:dyDescent="0.2">
      <c r="A10" s="11" t="s">
        <v>2616</v>
      </c>
      <c r="B10">
        <v>2</v>
      </c>
      <c r="C10">
        <v>0</v>
      </c>
    </row>
    <row r="11" spans="1:3" x14ac:dyDescent="0.2">
      <c r="A11" s="11" t="s">
        <v>1003</v>
      </c>
      <c r="B11">
        <v>1</v>
      </c>
      <c r="C11">
        <v>3</v>
      </c>
    </row>
    <row r="12" spans="1:3" x14ac:dyDescent="0.2">
      <c r="A12" s="11" t="s">
        <v>3300</v>
      </c>
      <c r="B12">
        <v>1</v>
      </c>
      <c r="C12">
        <v>0</v>
      </c>
    </row>
    <row r="13" spans="1:3" x14ac:dyDescent="0.2">
      <c r="A13" s="11" t="s">
        <v>2558</v>
      </c>
      <c r="B13">
        <v>1</v>
      </c>
      <c r="C13">
        <v>1</v>
      </c>
    </row>
    <row r="14" spans="1:3" x14ac:dyDescent="0.2">
      <c r="A14" s="11" t="s">
        <v>1454</v>
      </c>
      <c r="B14">
        <v>1</v>
      </c>
      <c r="C14">
        <v>1</v>
      </c>
    </row>
    <row r="15" spans="1:3" x14ac:dyDescent="0.2">
      <c r="A15" s="11" t="s">
        <v>3381</v>
      </c>
      <c r="B15">
        <v>1</v>
      </c>
      <c r="C15">
        <v>0</v>
      </c>
    </row>
    <row r="16" spans="1:3" x14ac:dyDescent="0.2">
      <c r="A16" s="11" t="s">
        <v>5684</v>
      </c>
      <c r="B16">
        <v>1</v>
      </c>
      <c r="C16">
        <v>0</v>
      </c>
    </row>
    <row r="17" spans="1:3" x14ac:dyDescent="0.2">
      <c r="A17" s="11" t="s">
        <v>4198</v>
      </c>
      <c r="B17">
        <v>1</v>
      </c>
      <c r="C17">
        <v>0</v>
      </c>
    </row>
    <row r="18" spans="1:3" x14ac:dyDescent="0.2">
      <c r="A18" s="11" t="s">
        <v>5790</v>
      </c>
      <c r="B18">
        <v>3884</v>
      </c>
      <c r="C18">
        <v>2087</v>
      </c>
    </row>
    <row r="21" spans="1:3" x14ac:dyDescent="0.2">
      <c r="A21" s="11" t="s">
        <v>2</v>
      </c>
      <c r="B21" t="s">
        <v>5799</v>
      </c>
      <c r="C21" t="s">
        <v>5800</v>
      </c>
    </row>
    <row r="22" spans="1:3" x14ac:dyDescent="0.2">
      <c r="A22" s="11" t="s">
        <v>15</v>
      </c>
      <c r="B22">
        <f xml:space="preserve"> GETPIVOTDATA("Total Number of Passes",$A$3,"Type of Tax/Debt","PLF Debt")</f>
        <v>1985</v>
      </c>
      <c r="C22">
        <f xml:space="preserve"> GETPIVOTDATA("Total Number of Fails",$A$3,"Type of Tax/Debt","PLF Debt")</f>
        <v>1319</v>
      </c>
    </row>
    <row r="23" spans="1:3" x14ac:dyDescent="0.2">
      <c r="A23" s="11" t="s">
        <v>24</v>
      </c>
      <c r="B23">
        <f xml:space="preserve"> GETPIVOTDATA("Total Number of Passes",$A$3,"Type of Tax/Debt","General Obligation Bond")</f>
        <v>1655</v>
      </c>
      <c r="C23">
        <f xml:space="preserve"> GETPIVOTDATA("Total Number of Fails",$A$3,"Type of Tax/Debt","General Obligation Bond")</f>
        <v>591</v>
      </c>
    </row>
    <row r="24" spans="1:3" x14ac:dyDescent="0.2">
      <c r="A24" s="11" t="s">
        <v>42</v>
      </c>
      <c r="B24">
        <f>GETPIVOTDATA("Total Number of Passes",$A$3,"Type of Tax/Debt","Sales Tax Revenue Bond")</f>
        <v>191</v>
      </c>
      <c r="C24">
        <f>GETPIVOTDATA("Total Number of Fails",$A$3,"Type of Tax/Debt","Sales Tax Revenue Bond")</f>
        <v>148</v>
      </c>
    </row>
    <row r="25" spans="1:3" x14ac:dyDescent="0.2">
      <c r="A25" s="11" t="s">
        <v>5813</v>
      </c>
      <c r="B25">
        <f xml:space="preserve"> SUM(B7:B17)</f>
        <v>53</v>
      </c>
      <c r="C25">
        <f xml:space="preserve"> SUM(C7:C17)</f>
        <v>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4EE85-C240-5943-989B-3AC39725987D}">
  <dimension ref="A3:H41"/>
  <sheetViews>
    <sheetView workbookViewId="0">
      <selection activeCell="L26" sqref="L26"/>
    </sheetView>
  </sheetViews>
  <sheetFormatPr baseColWidth="10" defaultRowHeight="16" x14ac:dyDescent="0.2"/>
  <cols>
    <col min="1" max="1" width="47.33203125" bestFit="1" customWidth="1"/>
    <col min="2" max="2" width="11.1640625" bestFit="1" customWidth="1"/>
    <col min="3" max="3" width="10.5" bestFit="1" customWidth="1"/>
    <col min="6" max="6" width="42.1640625" customWidth="1"/>
  </cols>
  <sheetData>
    <row r="3" spans="1:8" x14ac:dyDescent="0.2">
      <c r="A3" s="10" t="s">
        <v>5789</v>
      </c>
      <c r="B3" t="s">
        <v>5797</v>
      </c>
      <c r="C3" t="s">
        <v>5798</v>
      </c>
      <c r="F3" t="s">
        <v>5811</v>
      </c>
    </row>
    <row r="4" spans="1:8" x14ac:dyDescent="0.2">
      <c r="A4" s="11" t="s">
        <v>5785</v>
      </c>
      <c r="B4">
        <v>0</v>
      </c>
      <c r="C4">
        <v>1</v>
      </c>
      <c r="D4">
        <v>1</v>
      </c>
      <c r="F4" t="s">
        <v>5801</v>
      </c>
      <c r="G4" t="s">
        <v>5799</v>
      </c>
      <c r="H4" t="s">
        <v>5800</v>
      </c>
    </row>
    <row r="5" spans="1:8" x14ac:dyDescent="0.2">
      <c r="A5" s="11" t="s">
        <v>5777</v>
      </c>
      <c r="B5">
        <v>3</v>
      </c>
      <c r="C5">
        <v>6</v>
      </c>
      <c r="D5">
        <v>11</v>
      </c>
      <c r="E5">
        <v>4</v>
      </c>
      <c r="F5" t="s">
        <v>5810</v>
      </c>
      <c r="G5">
        <v>1819</v>
      </c>
      <c r="H5">
        <v>635</v>
      </c>
    </row>
    <row r="6" spans="1:8" x14ac:dyDescent="0.2">
      <c r="A6" s="11" t="s">
        <v>5690</v>
      </c>
      <c r="B6">
        <v>149</v>
      </c>
      <c r="C6">
        <v>44</v>
      </c>
      <c r="D6">
        <v>4</v>
      </c>
      <c r="E6">
        <v>5</v>
      </c>
      <c r="F6" t="s">
        <v>5804</v>
      </c>
      <c r="G6">
        <v>783</v>
      </c>
      <c r="H6">
        <v>280</v>
      </c>
    </row>
    <row r="7" spans="1:8" x14ac:dyDescent="0.2">
      <c r="A7" s="11" t="s">
        <v>5688</v>
      </c>
      <c r="B7">
        <v>0</v>
      </c>
      <c r="C7">
        <v>1</v>
      </c>
      <c r="D7">
        <v>4</v>
      </c>
      <c r="E7">
        <v>10</v>
      </c>
      <c r="F7" t="s">
        <v>395</v>
      </c>
      <c r="G7">
        <v>455</v>
      </c>
      <c r="H7">
        <v>318</v>
      </c>
    </row>
    <row r="8" spans="1:8" x14ac:dyDescent="0.2">
      <c r="A8" s="11" t="s">
        <v>5685</v>
      </c>
      <c r="B8">
        <v>1</v>
      </c>
      <c r="C8">
        <v>0</v>
      </c>
      <c r="D8">
        <v>1</v>
      </c>
      <c r="E8">
        <v>2</v>
      </c>
      <c r="F8" t="s">
        <v>5808</v>
      </c>
      <c r="G8">
        <v>299</v>
      </c>
      <c r="H8">
        <v>341</v>
      </c>
    </row>
    <row r="9" spans="1:8" x14ac:dyDescent="0.2">
      <c r="A9" s="11" t="s">
        <v>4991</v>
      </c>
      <c r="B9">
        <v>255</v>
      </c>
      <c r="C9">
        <v>290</v>
      </c>
      <c r="D9">
        <v>2</v>
      </c>
      <c r="E9">
        <v>1</v>
      </c>
      <c r="F9" t="s">
        <v>5802</v>
      </c>
      <c r="G9">
        <v>191</v>
      </c>
      <c r="H9">
        <v>132</v>
      </c>
    </row>
    <row r="10" spans="1:8" x14ac:dyDescent="0.2">
      <c r="A10" s="11" t="s">
        <v>4963</v>
      </c>
      <c r="B10">
        <v>10</v>
      </c>
      <c r="C10">
        <v>11</v>
      </c>
      <c r="D10">
        <v>1</v>
      </c>
      <c r="E10">
        <v>3</v>
      </c>
      <c r="F10" t="s">
        <v>5803</v>
      </c>
      <c r="G10">
        <v>102</v>
      </c>
      <c r="H10">
        <v>64</v>
      </c>
    </row>
    <row r="11" spans="1:8" x14ac:dyDescent="0.2">
      <c r="A11" s="11" t="s">
        <v>4917</v>
      </c>
      <c r="B11">
        <v>25</v>
      </c>
      <c r="C11">
        <v>19</v>
      </c>
      <c r="D11">
        <v>3</v>
      </c>
      <c r="E11">
        <v>8</v>
      </c>
      <c r="F11" t="s">
        <v>1811</v>
      </c>
      <c r="G11">
        <v>75</v>
      </c>
      <c r="H11">
        <v>84</v>
      </c>
    </row>
    <row r="12" spans="1:8" x14ac:dyDescent="0.2">
      <c r="A12" s="11" t="s">
        <v>4810</v>
      </c>
      <c r="B12">
        <v>71</v>
      </c>
      <c r="C12">
        <v>39</v>
      </c>
      <c r="D12">
        <v>3</v>
      </c>
      <c r="E12">
        <v>6</v>
      </c>
      <c r="F12" t="s">
        <v>1978</v>
      </c>
      <c r="G12">
        <v>56</v>
      </c>
      <c r="H12">
        <v>56</v>
      </c>
    </row>
    <row r="13" spans="1:8" x14ac:dyDescent="0.2">
      <c r="A13" s="11" t="s">
        <v>3438</v>
      </c>
      <c r="B13">
        <v>1649</v>
      </c>
      <c r="C13">
        <v>580</v>
      </c>
      <c r="D13">
        <v>4</v>
      </c>
      <c r="E13">
        <v>11</v>
      </c>
      <c r="F13" t="s">
        <v>5807</v>
      </c>
      <c r="G13">
        <v>54</v>
      </c>
      <c r="H13">
        <v>86</v>
      </c>
    </row>
    <row r="14" spans="1:8" x14ac:dyDescent="0.2">
      <c r="A14" s="11" t="s">
        <v>3434</v>
      </c>
      <c r="B14">
        <v>2</v>
      </c>
      <c r="C14">
        <v>1</v>
      </c>
      <c r="D14">
        <v>3</v>
      </c>
      <c r="E14">
        <v>9</v>
      </c>
      <c r="F14" t="s">
        <v>5806</v>
      </c>
      <c r="G14">
        <v>42</v>
      </c>
      <c r="H14">
        <v>70</v>
      </c>
    </row>
    <row r="15" spans="1:8" x14ac:dyDescent="0.2">
      <c r="A15" s="11" t="s">
        <v>3430</v>
      </c>
      <c r="B15">
        <v>6</v>
      </c>
      <c r="C15">
        <v>7</v>
      </c>
      <c r="D15">
        <v>1</v>
      </c>
      <c r="E15">
        <v>7</v>
      </c>
      <c r="F15" t="s">
        <v>5805</v>
      </c>
      <c r="G15">
        <v>8</v>
      </c>
      <c r="H15">
        <v>22</v>
      </c>
    </row>
    <row r="16" spans="1:8" x14ac:dyDescent="0.2">
      <c r="A16" s="11" t="s">
        <v>3376</v>
      </c>
      <c r="B16">
        <v>34</v>
      </c>
      <c r="C16">
        <v>22</v>
      </c>
      <c r="D16">
        <v>1</v>
      </c>
    </row>
    <row r="17" spans="1:4" x14ac:dyDescent="0.2">
      <c r="A17" s="11" t="s">
        <v>3315</v>
      </c>
      <c r="B17">
        <v>34</v>
      </c>
      <c r="C17">
        <v>25</v>
      </c>
      <c r="D17">
        <v>1</v>
      </c>
    </row>
    <row r="18" spans="1:4" x14ac:dyDescent="0.2">
      <c r="A18" s="11" t="s">
        <v>3304</v>
      </c>
      <c r="B18">
        <v>15</v>
      </c>
      <c r="C18">
        <v>7</v>
      </c>
      <c r="D18">
        <v>1</v>
      </c>
    </row>
    <row r="19" spans="1:4" x14ac:dyDescent="0.2">
      <c r="A19" s="11" t="s">
        <v>2175</v>
      </c>
      <c r="B19">
        <v>783</v>
      </c>
      <c r="C19">
        <v>280</v>
      </c>
      <c r="D19">
        <v>5</v>
      </c>
    </row>
    <row r="20" spans="1:4" x14ac:dyDescent="0.2">
      <c r="A20" s="11" t="s">
        <v>2120</v>
      </c>
      <c r="B20">
        <v>21</v>
      </c>
      <c r="C20">
        <v>10</v>
      </c>
      <c r="D20">
        <v>4</v>
      </c>
    </row>
    <row r="21" spans="1:4" x14ac:dyDescent="0.2">
      <c r="A21" s="11" t="s">
        <v>2105</v>
      </c>
      <c r="B21">
        <v>4</v>
      </c>
      <c r="C21">
        <v>5</v>
      </c>
      <c r="D21">
        <v>3</v>
      </c>
    </row>
    <row r="22" spans="1:4" x14ac:dyDescent="0.2">
      <c r="A22" s="11" t="s">
        <v>2102</v>
      </c>
      <c r="B22">
        <v>3</v>
      </c>
      <c r="C22">
        <v>0</v>
      </c>
      <c r="D22">
        <v>1</v>
      </c>
    </row>
    <row r="23" spans="1:4" x14ac:dyDescent="0.2">
      <c r="A23" s="11" t="s">
        <v>1978</v>
      </c>
      <c r="B23">
        <v>56</v>
      </c>
      <c r="C23">
        <v>56</v>
      </c>
      <c r="D23">
        <v>6</v>
      </c>
    </row>
    <row r="24" spans="1:4" x14ac:dyDescent="0.2">
      <c r="A24" s="11" t="s">
        <v>1974</v>
      </c>
      <c r="B24">
        <v>1</v>
      </c>
      <c r="C24">
        <v>2</v>
      </c>
      <c r="D24">
        <v>1</v>
      </c>
    </row>
    <row r="25" spans="1:4" x14ac:dyDescent="0.2">
      <c r="A25" s="11" t="s">
        <v>1956</v>
      </c>
      <c r="B25">
        <v>8</v>
      </c>
      <c r="C25">
        <v>22</v>
      </c>
      <c r="D25">
        <v>7</v>
      </c>
    </row>
    <row r="26" spans="1:4" x14ac:dyDescent="0.2">
      <c r="A26" s="11" t="s">
        <v>1811</v>
      </c>
      <c r="B26">
        <v>75</v>
      </c>
      <c r="C26">
        <v>84</v>
      </c>
      <c r="D26">
        <v>8</v>
      </c>
    </row>
    <row r="27" spans="1:4" x14ac:dyDescent="0.2">
      <c r="A27" s="11" t="s">
        <v>1692</v>
      </c>
      <c r="B27">
        <v>44</v>
      </c>
      <c r="C27">
        <v>51</v>
      </c>
      <c r="D27">
        <v>2</v>
      </c>
    </row>
    <row r="28" spans="1:4" x14ac:dyDescent="0.2">
      <c r="A28" s="11" t="s">
        <v>1625</v>
      </c>
      <c r="B28">
        <v>32</v>
      </c>
      <c r="C28">
        <v>23</v>
      </c>
      <c r="D28">
        <v>1</v>
      </c>
    </row>
    <row r="29" spans="1:4" x14ac:dyDescent="0.2">
      <c r="A29" s="11" t="s">
        <v>1601</v>
      </c>
      <c r="B29">
        <v>10</v>
      </c>
      <c r="C29">
        <v>6</v>
      </c>
      <c r="D29">
        <v>1</v>
      </c>
    </row>
    <row r="30" spans="1:4" x14ac:dyDescent="0.2">
      <c r="A30" s="11" t="s">
        <v>1474</v>
      </c>
      <c r="B30">
        <v>40</v>
      </c>
      <c r="C30">
        <v>69</v>
      </c>
      <c r="D30">
        <v>9</v>
      </c>
    </row>
    <row r="31" spans="1:4" x14ac:dyDescent="0.2">
      <c r="A31" s="11" t="s">
        <v>1472</v>
      </c>
      <c r="B31">
        <v>1</v>
      </c>
      <c r="C31">
        <v>1</v>
      </c>
      <c r="D31">
        <v>1</v>
      </c>
    </row>
    <row r="32" spans="1:4" x14ac:dyDescent="0.2">
      <c r="A32" s="11" t="s">
        <v>1464</v>
      </c>
      <c r="B32">
        <v>1</v>
      </c>
      <c r="C32">
        <v>3</v>
      </c>
      <c r="D32">
        <v>1</v>
      </c>
    </row>
    <row r="33" spans="1:4" x14ac:dyDescent="0.2">
      <c r="A33" s="11" t="s">
        <v>1453</v>
      </c>
      <c r="B33">
        <v>7</v>
      </c>
      <c r="C33">
        <v>7</v>
      </c>
      <c r="D33">
        <v>1</v>
      </c>
    </row>
    <row r="34" spans="1:4" x14ac:dyDescent="0.2">
      <c r="A34" s="11" t="s">
        <v>1448</v>
      </c>
      <c r="B34">
        <v>5</v>
      </c>
      <c r="C34">
        <v>0</v>
      </c>
      <c r="D34">
        <v>1</v>
      </c>
    </row>
    <row r="35" spans="1:4" x14ac:dyDescent="0.2">
      <c r="A35" s="11" t="s">
        <v>1444</v>
      </c>
      <c r="B35">
        <v>2</v>
      </c>
      <c r="C35">
        <v>1</v>
      </c>
      <c r="D35">
        <v>1</v>
      </c>
    </row>
    <row r="36" spans="1:4" x14ac:dyDescent="0.2">
      <c r="A36" s="11" t="s">
        <v>395</v>
      </c>
      <c r="B36">
        <v>455</v>
      </c>
      <c r="C36">
        <v>318</v>
      </c>
      <c r="D36">
        <v>10</v>
      </c>
    </row>
    <row r="37" spans="1:4" x14ac:dyDescent="0.2">
      <c r="A37" s="11" t="s">
        <v>144</v>
      </c>
      <c r="B37">
        <v>51</v>
      </c>
      <c r="C37">
        <v>80</v>
      </c>
      <c r="D37">
        <v>11</v>
      </c>
    </row>
    <row r="38" spans="1:4" x14ac:dyDescent="0.2">
      <c r="A38" s="11" t="s">
        <v>133</v>
      </c>
      <c r="B38">
        <v>2</v>
      </c>
      <c r="C38">
        <v>1</v>
      </c>
      <c r="D38">
        <v>9</v>
      </c>
    </row>
    <row r="39" spans="1:4" x14ac:dyDescent="0.2">
      <c r="A39" s="11" t="s">
        <v>114</v>
      </c>
      <c r="B39">
        <v>4</v>
      </c>
      <c r="C39">
        <v>3</v>
      </c>
      <c r="D39">
        <v>1</v>
      </c>
    </row>
    <row r="40" spans="1:4" x14ac:dyDescent="0.2">
      <c r="A40" s="11" t="s">
        <v>17</v>
      </c>
      <c r="B40">
        <v>25</v>
      </c>
      <c r="C40">
        <v>13</v>
      </c>
      <c r="D40">
        <v>1</v>
      </c>
    </row>
    <row r="41" spans="1:4" x14ac:dyDescent="0.2">
      <c r="A41" s="11" t="s">
        <v>5790</v>
      </c>
      <c r="B41">
        <v>3884</v>
      </c>
      <c r="C41">
        <v>2088</v>
      </c>
    </row>
  </sheetData>
  <sortState xmlns:xlrd2="http://schemas.microsoft.com/office/spreadsheetml/2017/richdata2" ref="F5:H15">
    <sortCondition descending="1" ref="G5:G15"/>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94D9E-4E90-D441-9A4F-B9C42F54B766}">
  <dimension ref="A3:C19"/>
  <sheetViews>
    <sheetView workbookViewId="0">
      <selection activeCell="D7" sqref="D7"/>
    </sheetView>
  </sheetViews>
  <sheetFormatPr baseColWidth="10" defaultRowHeight="16" x14ac:dyDescent="0.2"/>
  <cols>
    <col min="1" max="1" width="13" bestFit="1" customWidth="1"/>
    <col min="2" max="2" width="11.1640625" bestFit="1" customWidth="1"/>
    <col min="3" max="3" width="10.5" bestFit="1" customWidth="1"/>
  </cols>
  <sheetData>
    <row r="3" spans="1:3" x14ac:dyDescent="0.2">
      <c r="A3" s="10" t="s">
        <v>5789</v>
      </c>
      <c r="B3" t="s">
        <v>5797</v>
      </c>
      <c r="C3" t="s">
        <v>5798</v>
      </c>
    </row>
    <row r="4" spans="1:3" x14ac:dyDescent="0.2">
      <c r="A4" s="11" t="s">
        <v>3808</v>
      </c>
      <c r="B4">
        <v>1</v>
      </c>
      <c r="C4">
        <v>0</v>
      </c>
    </row>
    <row r="5" spans="1:3" x14ac:dyDescent="0.2">
      <c r="A5" s="11" t="s">
        <v>26</v>
      </c>
      <c r="B5">
        <v>0</v>
      </c>
      <c r="C5">
        <v>1</v>
      </c>
    </row>
    <row r="6" spans="1:3" x14ac:dyDescent="0.2">
      <c r="A6" s="11" t="s">
        <v>21</v>
      </c>
      <c r="B6">
        <v>2353</v>
      </c>
      <c r="C6">
        <v>1232</v>
      </c>
    </row>
    <row r="7" spans="1:3" x14ac:dyDescent="0.2">
      <c r="A7" s="11" t="s">
        <v>36</v>
      </c>
      <c r="B7">
        <v>632</v>
      </c>
      <c r="C7">
        <v>309</v>
      </c>
    </row>
    <row r="8" spans="1:3" x14ac:dyDescent="0.2">
      <c r="A8" s="11" t="s">
        <v>27</v>
      </c>
      <c r="B8">
        <v>1</v>
      </c>
      <c r="C8">
        <v>1</v>
      </c>
    </row>
    <row r="9" spans="1:3" x14ac:dyDescent="0.2">
      <c r="A9" s="11" t="s">
        <v>49</v>
      </c>
      <c r="B9">
        <v>836</v>
      </c>
      <c r="C9">
        <v>515</v>
      </c>
    </row>
    <row r="10" spans="1:3" x14ac:dyDescent="0.2">
      <c r="A10" s="11" t="s">
        <v>77</v>
      </c>
      <c r="B10">
        <v>62</v>
      </c>
      <c r="C10">
        <v>30</v>
      </c>
    </row>
    <row r="11" spans="1:3" x14ac:dyDescent="0.2">
      <c r="A11" s="11" t="s">
        <v>5790</v>
      </c>
      <c r="B11">
        <v>3885</v>
      </c>
      <c r="C11">
        <v>2088</v>
      </c>
    </row>
    <row r="14" spans="1:3" x14ac:dyDescent="0.2">
      <c r="A14" s="11" t="s">
        <v>5814</v>
      </c>
      <c r="B14" t="s">
        <v>5799</v>
      </c>
      <c r="C14" t="s">
        <v>5800</v>
      </c>
    </row>
    <row r="15" spans="1:3" x14ac:dyDescent="0.2">
      <c r="A15" s="11" t="s">
        <v>21</v>
      </c>
      <c r="B15">
        <f>GETPIVOTDATA("Sum of Pass",$A$3,"Election Type","General")</f>
        <v>2353</v>
      </c>
      <c r="C15">
        <f>GETPIVOTDATA("Sum of Fail",$A$3,"Election Type","General")</f>
        <v>1232</v>
      </c>
    </row>
    <row r="16" spans="1:3" x14ac:dyDescent="0.2">
      <c r="A16" s="11" t="s">
        <v>49</v>
      </c>
      <c r="B16">
        <f>GETPIVOTDATA("Sum of Pass",$A$3,"Election Type","Primary")</f>
        <v>836</v>
      </c>
      <c r="C16">
        <f>GETPIVOTDATA("Sum of Fail",$A$3,"Election Type","Primary")</f>
        <v>515</v>
      </c>
    </row>
    <row r="17" spans="1:3" x14ac:dyDescent="0.2">
      <c r="A17" s="11" t="s">
        <v>36</v>
      </c>
      <c r="B17">
        <f>GETPIVOTDATA("Sum of Pass",$A$3,"Election Type","Local")</f>
        <v>632</v>
      </c>
      <c r="C17">
        <f>GETPIVOTDATA("Sum of Fail",$A$3,"Election Type","Local")</f>
        <v>309</v>
      </c>
    </row>
    <row r="18" spans="1:3" x14ac:dyDescent="0.2">
      <c r="A18" s="11" t="s">
        <v>77</v>
      </c>
      <c r="B18">
        <f>GETPIVOTDATA("Sum of Pass",$A$3,"Election Type","Special")</f>
        <v>62</v>
      </c>
      <c r="C18">
        <f>GETPIVOTDATA("Sum of Fail",$A$3,"Election Type","Special")</f>
        <v>30</v>
      </c>
    </row>
    <row r="19" spans="1:3" x14ac:dyDescent="0.2">
      <c r="A19" s="11" t="s">
        <v>5815</v>
      </c>
      <c r="B19">
        <f>SUM(B4,B5,B8)</f>
        <v>2</v>
      </c>
      <c r="C19">
        <f>SUM(C4,C5,C8)</f>
        <v>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2510-6B61-2440-9C07-D7701A08A667}">
  <dimension ref="A1:H10"/>
  <sheetViews>
    <sheetView tabSelected="1" workbookViewId="0">
      <selection activeCell="H31" sqref="H31"/>
    </sheetView>
  </sheetViews>
  <sheetFormatPr baseColWidth="10" defaultRowHeight="16" x14ac:dyDescent="0.2"/>
  <cols>
    <col min="1" max="1" width="19.6640625" customWidth="1"/>
    <col min="2" max="2" width="13.5" customWidth="1"/>
    <col min="3" max="3" width="5.33203125" customWidth="1"/>
    <col min="4" max="4" width="20.33203125" customWidth="1"/>
    <col min="5" max="5" width="12" customWidth="1"/>
    <col min="6" max="6" width="5.6640625" customWidth="1"/>
    <col min="7" max="7" width="22.5" customWidth="1"/>
    <col min="8" max="8" width="16" customWidth="1"/>
  </cols>
  <sheetData>
    <row r="1" spans="1:8" ht="17" thickBot="1" x14ac:dyDescent="0.25">
      <c r="A1" s="17" t="s">
        <v>5824</v>
      </c>
      <c r="B1" s="17"/>
      <c r="C1" s="17"/>
      <c r="D1" s="17" t="s">
        <v>5825</v>
      </c>
      <c r="E1" s="17"/>
      <c r="F1" s="17"/>
      <c r="G1" s="17" t="s">
        <v>5826</v>
      </c>
      <c r="H1" s="17"/>
    </row>
    <row r="2" spans="1:8" x14ac:dyDescent="0.2">
      <c r="A2" s="14" t="s">
        <v>6</v>
      </c>
      <c r="B2" s="14"/>
      <c r="D2" s="14" t="s">
        <v>7</v>
      </c>
      <c r="E2" s="14"/>
      <c r="G2" s="14" t="s">
        <v>10</v>
      </c>
      <c r="H2" s="14"/>
    </row>
    <row r="4" spans="1:8" x14ac:dyDescent="0.2">
      <c r="A4" t="s">
        <v>5816</v>
      </c>
      <c r="B4" s="15">
        <v>62.068906747028279</v>
      </c>
      <c r="D4" t="s">
        <v>5816</v>
      </c>
      <c r="E4" s="15">
        <v>37.943550979407178</v>
      </c>
      <c r="G4" t="s">
        <v>5816</v>
      </c>
      <c r="H4" s="16">
        <v>2008.4458396115854</v>
      </c>
    </row>
    <row r="5" spans="1:8" x14ac:dyDescent="0.2">
      <c r="A5" t="s">
        <v>5817</v>
      </c>
      <c r="B5" s="15">
        <v>63.7</v>
      </c>
      <c r="D5" t="s">
        <v>5817</v>
      </c>
      <c r="E5" s="15">
        <v>36.299999999999997</v>
      </c>
      <c r="G5" t="s">
        <v>5817</v>
      </c>
      <c r="H5">
        <v>2009</v>
      </c>
    </row>
    <row r="6" spans="1:8" x14ac:dyDescent="0.2">
      <c r="A6" t="s">
        <v>5818</v>
      </c>
      <c r="B6" s="16">
        <v>13.020945577708224</v>
      </c>
      <c r="D6" t="s">
        <v>5818</v>
      </c>
      <c r="E6" s="16">
        <v>13.015922917506769</v>
      </c>
      <c r="G6" t="s">
        <v>5818</v>
      </c>
      <c r="H6" s="15">
        <v>8.4538038727354667</v>
      </c>
    </row>
    <row r="7" spans="1:8" x14ac:dyDescent="0.2">
      <c r="A7" t="s">
        <v>5819</v>
      </c>
      <c r="B7">
        <v>5.8</v>
      </c>
      <c r="D7" t="s">
        <v>5819</v>
      </c>
      <c r="E7">
        <v>0</v>
      </c>
      <c r="G7" t="s">
        <v>5819</v>
      </c>
      <c r="H7">
        <v>1986</v>
      </c>
    </row>
    <row r="8" spans="1:8" x14ac:dyDescent="0.2">
      <c r="A8" t="s">
        <v>5820</v>
      </c>
      <c r="B8">
        <v>100</v>
      </c>
      <c r="D8" t="s">
        <v>5820</v>
      </c>
      <c r="E8">
        <v>94.2</v>
      </c>
      <c r="G8" t="s">
        <v>5820</v>
      </c>
      <c r="H8">
        <v>2021</v>
      </c>
    </row>
    <row r="9" spans="1:8" x14ac:dyDescent="0.2">
      <c r="A9" t="s">
        <v>5822</v>
      </c>
      <c r="B9">
        <v>0</v>
      </c>
      <c r="D9" t="s">
        <v>5822</v>
      </c>
      <c r="E9">
        <v>0</v>
      </c>
      <c r="G9" t="s">
        <v>5822</v>
      </c>
      <c r="H9">
        <v>0</v>
      </c>
    </row>
    <row r="10" spans="1:8" ht="17" thickBot="1" x14ac:dyDescent="0.25">
      <c r="A10" s="13" t="s">
        <v>5821</v>
      </c>
      <c r="B10" s="13">
        <v>5973</v>
      </c>
      <c r="D10" s="13" t="s">
        <v>5821</v>
      </c>
      <c r="E10" s="13">
        <v>5973</v>
      </c>
      <c r="G10" s="13" t="s">
        <v>5821</v>
      </c>
      <c r="H10" s="13">
        <v>5973</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ECB2C-2293-BD44-AB2A-A440282C7524}">
  <dimension ref="A3:B64"/>
  <sheetViews>
    <sheetView workbookViewId="0">
      <selection activeCell="G3" sqref="G3"/>
    </sheetView>
  </sheetViews>
  <sheetFormatPr baseColWidth="10" defaultRowHeight="16" x14ac:dyDescent="0.2"/>
  <cols>
    <col min="1" max="1" width="16" bestFit="1" customWidth="1"/>
    <col min="2" max="2" width="20.83203125" bestFit="1" customWidth="1"/>
  </cols>
  <sheetData>
    <row r="3" spans="1:2" x14ac:dyDescent="0.2">
      <c r="A3" s="10" t="s">
        <v>5789</v>
      </c>
      <c r="B3" t="s">
        <v>5788</v>
      </c>
    </row>
    <row r="4" spans="1:2" x14ac:dyDescent="0.2">
      <c r="A4" s="11" t="s">
        <v>13</v>
      </c>
      <c r="B4">
        <v>628</v>
      </c>
    </row>
    <row r="5" spans="1:2" x14ac:dyDescent="0.2">
      <c r="A5" s="11" t="s">
        <v>242</v>
      </c>
      <c r="B5">
        <v>314</v>
      </c>
    </row>
    <row r="6" spans="1:2" x14ac:dyDescent="0.2">
      <c r="A6" s="11" t="s">
        <v>22</v>
      </c>
      <c r="B6">
        <v>313</v>
      </c>
    </row>
    <row r="7" spans="1:2" x14ac:dyDescent="0.2">
      <c r="A7" s="11" t="s">
        <v>91</v>
      </c>
      <c r="B7">
        <v>286</v>
      </c>
    </row>
    <row r="8" spans="1:2" x14ac:dyDescent="0.2">
      <c r="A8" s="11" t="s">
        <v>52</v>
      </c>
      <c r="B8">
        <v>269</v>
      </c>
    </row>
    <row r="9" spans="1:2" x14ac:dyDescent="0.2">
      <c r="A9" s="11" t="s">
        <v>66</v>
      </c>
      <c r="B9">
        <v>267</v>
      </c>
    </row>
    <row r="10" spans="1:2" x14ac:dyDescent="0.2">
      <c r="A10" s="11" t="s">
        <v>79</v>
      </c>
      <c r="B10">
        <v>234</v>
      </c>
    </row>
    <row r="11" spans="1:2" x14ac:dyDescent="0.2">
      <c r="A11" s="11" t="s">
        <v>205</v>
      </c>
      <c r="B11">
        <v>225</v>
      </c>
    </row>
    <row r="12" spans="1:2" x14ac:dyDescent="0.2">
      <c r="A12" s="11" t="s">
        <v>108</v>
      </c>
      <c r="B12">
        <v>207</v>
      </c>
    </row>
    <row r="13" spans="1:2" x14ac:dyDescent="0.2">
      <c r="A13" s="11" t="s">
        <v>363</v>
      </c>
      <c r="B13">
        <v>205</v>
      </c>
    </row>
    <row r="14" spans="1:2" x14ac:dyDescent="0.2">
      <c r="A14" s="11" t="s">
        <v>69</v>
      </c>
      <c r="B14">
        <v>177</v>
      </c>
    </row>
    <row r="15" spans="1:2" x14ac:dyDescent="0.2">
      <c r="A15" s="11" t="s">
        <v>374</v>
      </c>
      <c r="B15">
        <v>166</v>
      </c>
    </row>
    <row r="16" spans="1:2" x14ac:dyDescent="0.2">
      <c r="A16" s="11" t="s">
        <v>60</v>
      </c>
      <c r="B16">
        <v>154</v>
      </c>
    </row>
    <row r="17" spans="1:2" x14ac:dyDescent="0.2">
      <c r="A17" s="11" t="s">
        <v>280</v>
      </c>
      <c r="B17">
        <v>150</v>
      </c>
    </row>
    <row r="18" spans="1:2" x14ac:dyDescent="0.2">
      <c r="A18" s="11" t="s">
        <v>296</v>
      </c>
      <c r="B18">
        <v>139</v>
      </c>
    </row>
    <row r="19" spans="1:2" x14ac:dyDescent="0.2">
      <c r="A19" s="11" t="s">
        <v>32</v>
      </c>
      <c r="B19">
        <v>111</v>
      </c>
    </row>
    <row r="20" spans="1:2" x14ac:dyDescent="0.2">
      <c r="A20" s="11" t="s">
        <v>111</v>
      </c>
      <c r="B20">
        <v>102</v>
      </c>
    </row>
    <row r="21" spans="1:2" x14ac:dyDescent="0.2">
      <c r="A21" s="11" t="s">
        <v>217</v>
      </c>
      <c r="B21">
        <v>101</v>
      </c>
    </row>
    <row r="22" spans="1:2" x14ac:dyDescent="0.2">
      <c r="A22" s="11" t="s">
        <v>269</v>
      </c>
      <c r="B22">
        <v>100</v>
      </c>
    </row>
    <row r="23" spans="1:2" x14ac:dyDescent="0.2">
      <c r="A23" s="11" t="s">
        <v>177</v>
      </c>
      <c r="B23">
        <v>97</v>
      </c>
    </row>
    <row r="24" spans="1:2" x14ac:dyDescent="0.2">
      <c r="A24" s="11" t="s">
        <v>122</v>
      </c>
      <c r="B24">
        <v>94</v>
      </c>
    </row>
    <row r="25" spans="1:2" x14ac:dyDescent="0.2">
      <c r="A25" s="11" t="s">
        <v>220</v>
      </c>
      <c r="B25">
        <v>93</v>
      </c>
    </row>
    <row r="26" spans="1:2" x14ac:dyDescent="0.2">
      <c r="A26" s="11" t="s">
        <v>23</v>
      </c>
      <c r="B26">
        <v>88</v>
      </c>
    </row>
    <row r="27" spans="1:2" x14ac:dyDescent="0.2">
      <c r="A27" s="11" t="s">
        <v>223</v>
      </c>
      <c r="B27">
        <v>86</v>
      </c>
    </row>
    <row r="28" spans="1:2" x14ac:dyDescent="0.2">
      <c r="A28" s="11" t="s">
        <v>308</v>
      </c>
      <c r="B28">
        <v>84</v>
      </c>
    </row>
    <row r="29" spans="1:2" x14ac:dyDescent="0.2">
      <c r="A29" s="11" t="s">
        <v>116</v>
      </c>
      <c r="B29">
        <v>84</v>
      </c>
    </row>
    <row r="30" spans="1:2" x14ac:dyDescent="0.2">
      <c r="A30" s="11" t="s">
        <v>83</v>
      </c>
      <c r="B30">
        <v>78</v>
      </c>
    </row>
    <row r="31" spans="1:2" x14ac:dyDescent="0.2">
      <c r="A31" s="11" t="s">
        <v>293</v>
      </c>
      <c r="B31">
        <v>76</v>
      </c>
    </row>
    <row r="32" spans="1:2" x14ac:dyDescent="0.2">
      <c r="A32" s="11" t="s">
        <v>339</v>
      </c>
      <c r="B32">
        <v>70</v>
      </c>
    </row>
    <row r="33" spans="1:2" x14ac:dyDescent="0.2">
      <c r="A33" s="11" t="s">
        <v>511</v>
      </c>
      <c r="B33">
        <v>65</v>
      </c>
    </row>
    <row r="34" spans="1:2" x14ac:dyDescent="0.2">
      <c r="A34" s="11" t="s">
        <v>100</v>
      </c>
      <c r="B34">
        <v>62</v>
      </c>
    </row>
    <row r="35" spans="1:2" x14ac:dyDescent="0.2">
      <c r="A35" s="11" t="s">
        <v>180</v>
      </c>
      <c r="B35">
        <v>61</v>
      </c>
    </row>
    <row r="36" spans="1:2" x14ac:dyDescent="0.2">
      <c r="A36" s="11" t="s">
        <v>45</v>
      </c>
      <c r="B36">
        <v>58</v>
      </c>
    </row>
    <row r="37" spans="1:2" x14ac:dyDescent="0.2">
      <c r="A37" s="11" t="s">
        <v>150</v>
      </c>
      <c r="B37">
        <v>53</v>
      </c>
    </row>
    <row r="38" spans="1:2" x14ac:dyDescent="0.2">
      <c r="A38" s="11" t="s">
        <v>290</v>
      </c>
      <c r="B38">
        <v>51</v>
      </c>
    </row>
    <row r="39" spans="1:2" x14ac:dyDescent="0.2">
      <c r="A39" s="11" t="s">
        <v>391</v>
      </c>
      <c r="B39">
        <v>49</v>
      </c>
    </row>
    <row r="40" spans="1:2" x14ac:dyDescent="0.2">
      <c r="A40" s="11" t="s">
        <v>141</v>
      </c>
      <c r="B40">
        <v>44</v>
      </c>
    </row>
    <row r="41" spans="1:2" x14ac:dyDescent="0.2">
      <c r="A41" s="11" t="s">
        <v>40</v>
      </c>
      <c r="B41">
        <v>43</v>
      </c>
    </row>
    <row r="42" spans="1:2" x14ac:dyDescent="0.2">
      <c r="A42" s="11" t="s">
        <v>535</v>
      </c>
      <c r="B42">
        <v>42</v>
      </c>
    </row>
    <row r="43" spans="1:2" x14ac:dyDescent="0.2">
      <c r="A43" s="11" t="s">
        <v>87</v>
      </c>
      <c r="B43">
        <v>37</v>
      </c>
    </row>
    <row r="44" spans="1:2" x14ac:dyDescent="0.2">
      <c r="A44" s="11" t="s">
        <v>248</v>
      </c>
      <c r="B44">
        <v>31</v>
      </c>
    </row>
    <row r="45" spans="1:2" x14ac:dyDescent="0.2">
      <c r="A45" s="11" t="s">
        <v>621</v>
      </c>
      <c r="B45">
        <v>31</v>
      </c>
    </row>
    <row r="46" spans="1:2" x14ac:dyDescent="0.2">
      <c r="A46" s="11" t="s">
        <v>672</v>
      </c>
      <c r="B46">
        <v>29</v>
      </c>
    </row>
    <row r="47" spans="1:2" x14ac:dyDescent="0.2">
      <c r="A47" s="11" t="s">
        <v>420</v>
      </c>
      <c r="B47">
        <v>29</v>
      </c>
    </row>
    <row r="48" spans="1:2" x14ac:dyDescent="0.2">
      <c r="A48" s="11" t="s">
        <v>329</v>
      </c>
      <c r="B48">
        <v>28</v>
      </c>
    </row>
    <row r="49" spans="1:2" x14ac:dyDescent="0.2">
      <c r="A49" s="11" t="s">
        <v>287</v>
      </c>
      <c r="B49">
        <v>27</v>
      </c>
    </row>
    <row r="50" spans="1:2" x14ac:dyDescent="0.2">
      <c r="A50" s="11" t="s">
        <v>491</v>
      </c>
      <c r="B50">
        <v>26</v>
      </c>
    </row>
    <row r="51" spans="1:2" x14ac:dyDescent="0.2">
      <c r="A51" s="11" t="s">
        <v>137</v>
      </c>
      <c r="B51">
        <v>23</v>
      </c>
    </row>
    <row r="52" spans="1:2" x14ac:dyDescent="0.2">
      <c r="A52" s="11" t="s">
        <v>385</v>
      </c>
      <c r="B52">
        <v>21</v>
      </c>
    </row>
    <row r="53" spans="1:2" x14ac:dyDescent="0.2">
      <c r="A53" s="11" t="s">
        <v>978</v>
      </c>
      <c r="B53">
        <v>21</v>
      </c>
    </row>
    <row r="54" spans="1:2" x14ac:dyDescent="0.2">
      <c r="A54" s="11" t="s">
        <v>1224</v>
      </c>
      <c r="B54">
        <v>19</v>
      </c>
    </row>
    <row r="55" spans="1:2" x14ac:dyDescent="0.2">
      <c r="A55" s="11" t="s">
        <v>532</v>
      </c>
      <c r="B55">
        <v>19</v>
      </c>
    </row>
    <row r="56" spans="1:2" x14ac:dyDescent="0.2">
      <c r="A56" s="11" t="s">
        <v>1272</v>
      </c>
      <c r="B56">
        <v>18</v>
      </c>
    </row>
    <row r="57" spans="1:2" x14ac:dyDescent="0.2">
      <c r="A57" s="11" t="s">
        <v>943</v>
      </c>
      <c r="B57">
        <v>18</v>
      </c>
    </row>
    <row r="58" spans="1:2" x14ac:dyDescent="0.2">
      <c r="A58" s="11" t="s">
        <v>56</v>
      </c>
      <c r="B58">
        <v>17</v>
      </c>
    </row>
    <row r="59" spans="1:2" x14ac:dyDescent="0.2">
      <c r="A59" s="11" t="s">
        <v>568</v>
      </c>
      <c r="B59">
        <v>15</v>
      </c>
    </row>
    <row r="60" spans="1:2" x14ac:dyDescent="0.2">
      <c r="A60" s="11" t="s">
        <v>521</v>
      </c>
      <c r="B60">
        <v>14</v>
      </c>
    </row>
    <row r="61" spans="1:2" x14ac:dyDescent="0.2">
      <c r="A61" s="11" t="s">
        <v>2918</v>
      </c>
      <c r="B61">
        <v>11</v>
      </c>
    </row>
    <row r="62" spans="1:2" x14ac:dyDescent="0.2">
      <c r="A62" s="11" t="s">
        <v>1037</v>
      </c>
      <c r="B62">
        <v>11</v>
      </c>
    </row>
    <row r="63" spans="1:2" x14ac:dyDescent="0.2">
      <c r="A63" s="11" t="s">
        <v>2306</v>
      </c>
      <c r="B63">
        <v>2</v>
      </c>
    </row>
    <row r="64" spans="1:2" x14ac:dyDescent="0.2">
      <c r="A64" s="11" t="s">
        <v>5790</v>
      </c>
      <c r="B64">
        <v>5973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9F5F2-F2B3-6E40-8816-845ED92B4097}">
  <dimension ref="A3:C25"/>
  <sheetViews>
    <sheetView workbookViewId="0">
      <selection activeCell="C37" sqref="C37"/>
    </sheetView>
  </sheetViews>
  <sheetFormatPr baseColWidth="10" defaultRowHeight="16" x14ac:dyDescent="0.2"/>
  <cols>
    <col min="1" max="1" width="41.6640625" bestFit="1" customWidth="1"/>
    <col min="2" max="2" width="23.33203125" bestFit="1" customWidth="1"/>
  </cols>
  <sheetData>
    <row r="3" spans="1:3" x14ac:dyDescent="0.2">
      <c r="A3" s="10" t="s">
        <v>5789</v>
      </c>
      <c r="B3" t="s">
        <v>5791</v>
      </c>
    </row>
    <row r="4" spans="1:3" x14ac:dyDescent="0.2">
      <c r="A4" s="11" t="s">
        <v>15</v>
      </c>
      <c r="B4">
        <v>3304</v>
      </c>
      <c r="C4" s="12">
        <f xml:space="preserve"> B4/$B$18</f>
        <v>0.55334114888628372</v>
      </c>
    </row>
    <row r="5" spans="1:3" x14ac:dyDescent="0.2">
      <c r="A5" s="11" t="s">
        <v>24</v>
      </c>
      <c r="B5">
        <v>2246</v>
      </c>
      <c r="C5" s="12">
        <f t="shared" ref="C5:C17" si="0" xml:space="preserve"> B5/$B$18</f>
        <v>0.37615139842572431</v>
      </c>
    </row>
    <row r="6" spans="1:3" x14ac:dyDescent="0.2">
      <c r="A6" s="11" t="s">
        <v>42</v>
      </c>
      <c r="B6">
        <v>339</v>
      </c>
      <c r="C6" s="12">
        <f t="shared" si="0"/>
        <v>5.6774409646625355E-2</v>
      </c>
    </row>
    <row r="7" spans="1:3" x14ac:dyDescent="0.2">
      <c r="A7" s="11" t="s">
        <v>1230</v>
      </c>
      <c r="B7">
        <v>57</v>
      </c>
      <c r="C7" s="12">
        <f t="shared" si="0"/>
        <v>9.5461396750962987E-3</v>
      </c>
    </row>
    <row r="8" spans="1:3" x14ac:dyDescent="0.2">
      <c r="A8" s="11" t="s">
        <v>1481</v>
      </c>
      <c r="B8">
        <v>6</v>
      </c>
      <c r="C8" s="12">
        <f t="shared" si="0"/>
        <v>1.0048568079048736E-3</v>
      </c>
    </row>
    <row r="9" spans="1:3" x14ac:dyDescent="0.2">
      <c r="A9" s="11" t="s">
        <v>38</v>
      </c>
      <c r="B9">
        <v>5</v>
      </c>
      <c r="C9" s="12">
        <f t="shared" si="0"/>
        <v>8.3738067325406132E-4</v>
      </c>
    </row>
    <row r="10" spans="1:3" x14ac:dyDescent="0.2">
      <c r="A10" s="11" t="s">
        <v>1003</v>
      </c>
      <c r="B10">
        <v>4</v>
      </c>
      <c r="C10" s="12">
        <f t="shared" si="0"/>
        <v>6.6990453860324905E-4</v>
      </c>
    </row>
    <row r="11" spans="1:3" x14ac:dyDescent="0.2">
      <c r="A11" s="11" t="s">
        <v>2616</v>
      </c>
      <c r="B11">
        <v>2</v>
      </c>
      <c r="C11" s="12">
        <f t="shared" si="0"/>
        <v>3.3495226930162453E-4</v>
      </c>
    </row>
    <row r="12" spans="1:3" x14ac:dyDescent="0.2">
      <c r="A12" s="11" t="s">
        <v>2558</v>
      </c>
      <c r="B12">
        <v>2</v>
      </c>
      <c r="C12" s="12">
        <f t="shared" si="0"/>
        <v>3.3495226930162453E-4</v>
      </c>
    </row>
    <row r="13" spans="1:3" x14ac:dyDescent="0.2">
      <c r="A13" s="11" t="s">
        <v>1454</v>
      </c>
      <c r="B13">
        <v>2</v>
      </c>
      <c r="C13" s="12">
        <f t="shared" si="0"/>
        <v>3.3495226930162453E-4</v>
      </c>
    </row>
    <row r="14" spans="1:3" x14ac:dyDescent="0.2">
      <c r="A14" s="11" t="s">
        <v>3300</v>
      </c>
      <c r="B14">
        <v>1</v>
      </c>
      <c r="C14" s="12">
        <f t="shared" si="0"/>
        <v>1.6747613465081226E-4</v>
      </c>
    </row>
    <row r="15" spans="1:3" x14ac:dyDescent="0.2">
      <c r="A15" s="11" t="s">
        <v>3381</v>
      </c>
      <c r="B15">
        <v>1</v>
      </c>
      <c r="C15" s="12">
        <f t="shared" si="0"/>
        <v>1.6747613465081226E-4</v>
      </c>
    </row>
    <row r="16" spans="1:3" x14ac:dyDescent="0.2">
      <c r="A16" s="11" t="s">
        <v>5684</v>
      </c>
      <c r="B16">
        <v>1</v>
      </c>
      <c r="C16" s="12">
        <f t="shared" si="0"/>
        <v>1.6747613465081226E-4</v>
      </c>
    </row>
    <row r="17" spans="1:3" x14ac:dyDescent="0.2">
      <c r="A17" s="11" t="s">
        <v>4198</v>
      </c>
      <c r="B17">
        <v>1</v>
      </c>
      <c r="C17" s="12">
        <f t="shared" si="0"/>
        <v>1.6747613465081226E-4</v>
      </c>
    </row>
    <row r="18" spans="1:3" x14ac:dyDescent="0.2">
      <c r="A18" s="11" t="s">
        <v>5790</v>
      </c>
      <c r="B18">
        <v>5971</v>
      </c>
    </row>
    <row r="21" spans="1:3" x14ac:dyDescent="0.2">
      <c r="A21" s="11" t="s">
        <v>2</v>
      </c>
      <c r="B21" t="s">
        <v>5809</v>
      </c>
    </row>
    <row r="22" spans="1:3" x14ac:dyDescent="0.2">
      <c r="A22" s="11" t="s">
        <v>15</v>
      </c>
      <c r="B22">
        <f xml:space="preserve"> GETPIVOTDATA("Type of Tax/Debt",$A$3,"Type of Tax/Debt","PLF Debt")</f>
        <v>3304</v>
      </c>
      <c r="C22" s="12">
        <f xml:space="preserve"> B22/$B$18</f>
        <v>0.55334114888628372</v>
      </c>
    </row>
    <row r="23" spans="1:3" x14ac:dyDescent="0.2">
      <c r="A23" s="11" t="s">
        <v>24</v>
      </c>
      <c r="B23">
        <f>GETPIVOTDATA("Type of Tax/Debt",$A$3,"Type of Tax/Debt","General Obligation Bond")</f>
        <v>2246</v>
      </c>
      <c r="C23" s="12">
        <f t="shared" ref="C23:C25" si="1" xml:space="preserve"> B23/$B$18</f>
        <v>0.37615139842572431</v>
      </c>
    </row>
    <row r="24" spans="1:3" x14ac:dyDescent="0.2">
      <c r="A24" s="11" t="s">
        <v>42</v>
      </c>
      <c r="B24">
        <f>GETPIVOTDATA("Type of Tax/Debt",$A$3,"Type of Tax/Debt","Sales Tax Revenue Bond")</f>
        <v>339</v>
      </c>
      <c r="C24" s="12">
        <f t="shared" si="1"/>
        <v>5.6774409646625355E-2</v>
      </c>
    </row>
    <row r="25" spans="1:3" x14ac:dyDescent="0.2">
      <c r="A25" s="11" t="s">
        <v>5813</v>
      </c>
      <c r="B25">
        <f>SUM(B7:B17)</f>
        <v>82</v>
      </c>
      <c r="C25" s="12">
        <f t="shared" si="1"/>
        <v>1.3733043041366605E-2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52E77-1A37-9147-8FF8-BA4626D8A425}">
  <dimension ref="A3:F41"/>
  <sheetViews>
    <sheetView zoomScale="75" workbookViewId="0">
      <selection activeCell="I7" sqref="I7"/>
    </sheetView>
  </sheetViews>
  <sheetFormatPr baseColWidth="10" defaultRowHeight="16" x14ac:dyDescent="0.2"/>
  <cols>
    <col min="1" max="1" width="47.33203125" bestFit="1" customWidth="1"/>
    <col min="2" max="2" width="15" bestFit="1" customWidth="1"/>
    <col min="3" max="3" width="14.33203125" customWidth="1"/>
    <col min="4" max="4" width="33.5" customWidth="1"/>
  </cols>
  <sheetData>
    <row r="3" spans="1:6" x14ac:dyDescent="0.2">
      <c r="A3" s="10" t="s">
        <v>5789</v>
      </c>
      <c r="B3" t="s">
        <v>5792</v>
      </c>
      <c r="D3" s="10" t="s">
        <v>5789</v>
      </c>
      <c r="E3" t="s">
        <v>5812</v>
      </c>
    </row>
    <row r="4" spans="1:6" x14ac:dyDescent="0.2">
      <c r="A4" s="11" t="s">
        <v>3438</v>
      </c>
      <c r="B4">
        <v>2229</v>
      </c>
      <c r="C4" s="18">
        <f>B4/$B$41</f>
        <v>0.3732417950435365</v>
      </c>
      <c r="D4" s="11" t="s">
        <v>5810</v>
      </c>
      <c r="E4">
        <v>2454</v>
      </c>
      <c r="F4" s="12">
        <f>E4/$E$15</f>
        <v>0.41091761553918288</v>
      </c>
    </row>
    <row r="5" spans="1:6" x14ac:dyDescent="0.2">
      <c r="A5" s="11" t="s">
        <v>2175</v>
      </c>
      <c r="B5">
        <v>1063</v>
      </c>
      <c r="C5" s="18">
        <f t="shared" ref="C5:C40" si="0">B5/$B$41</f>
        <v>0.17799732083054254</v>
      </c>
      <c r="D5" s="11" t="s">
        <v>5804</v>
      </c>
      <c r="E5">
        <v>1063</v>
      </c>
      <c r="F5" s="12">
        <f t="shared" ref="F5:F14" si="1">E5/$E$15</f>
        <v>0.17799732083054254</v>
      </c>
    </row>
    <row r="6" spans="1:6" x14ac:dyDescent="0.2">
      <c r="A6" s="11" t="s">
        <v>395</v>
      </c>
      <c r="B6">
        <v>773</v>
      </c>
      <c r="C6" s="18">
        <f t="shared" si="0"/>
        <v>0.12943737441393169</v>
      </c>
      <c r="D6" s="11" t="s">
        <v>395</v>
      </c>
      <c r="E6">
        <v>773</v>
      </c>
      <c r="F6" s="12">
        <f t="shared" si="1"/>
        <v>0.12943737441393169</v>
      </c>
    </row>
    <row r="7" spans="1:6" x14ac:dyDescent="0.2">
      <c r="A7" s="11" t="s">
        <v>4991</v>
      </c>
      <c r="B7">
        <v>545</v>
      </c>
      <c r="C7" s="18">
        <f t="shared" si="0"/>
        <v>9.1259209645010053E-2</v>
      </c>
      <c r="D7" s="11" t="s">
        <v>5808</v>
      </c>
      <c r="E7">
        <v>640</v>
      </c>
      <c r="F7" s="12">
        <f t="shared" si="1"/>
        <v>0.10716677829872739</v>
      </c>
    </row>
    <row r="8" spans="1:6" x14ac:dyDescent="0.2">
      <c r="A8" s="11" t="s">
        <v>5690</v>
      </c>
      <c r="B8">
        <v>193</v>
      </c>
      <c r="C8" s="18">
        <f t="shared" si="0"/>
        <v>3.2317481580709982E-2</v>
      </c>
      <c r="D8" s="11" t="s">
        <v>5802</v>
      </c>
      <c r="E8">
        <v>323</v>
      </c>
      <c r="F8" s="12">
        <f t="shared" si="1"/>
        <v>5.4085733422638983E-2</v>
      </c>
    </row>
    <row r="9" spans="1:6" x14ac:dyDescent="0.2">
      <c r="A9" s="11" t="s">
        <v>1811</v>
      </c>
      <c r="B9">
        <v>159</v>
      </c>
      <c r="C9" s="18">
        <f t="shared" si="0"/>
        <v>2.6624246483590085E-2</v>
      </c>
      <c r="D9" s="11" t="s">
        <v>5803</v>
      </c>
      <c r="E9">
        <v>166</v>
      </c>
      <c r="F9" s="12">
        <f t="shared" si="1"/>
        <v>2.7796383121232417E-2</v>
      </c>
    </row>
    <row r="10" spans="1:6" x14ac:dyDescent="0.2">
      <c r="A10" s="11" t="s">
        <v>144</v>
      </c>
      <c r="B10">
        <v>131</v>
      </c>
      <c r="C10" s="18">
        <f t="shared" si="0"/>
        <v>2.1935699933020764E-2</v>
      </c>
      <c r="D10" s="11" t="s">
        <v>1811</v>
      </c>
      <c r="E10">
        <v>159</v>
      </c>
      <c r="F10" s="12">
        <f t="shared" si="1"/>
        <v>2.6624246483590085E-2</v>
      </c>
    </row>
    <row r="11" spans="1:6" x14ac:dyDescent="0.2">
      <c r="A11" s="11" t="s">
        <v>1978</v>
      </c>
      <c r="B11">
        <v>112</v>
      </c>
      <c r="C11" s="18">
        <f t="shared" si="0"/>
        <v>1.8754186202277295E-2</v>
      </c>
      <c r="D11" s="11" t="s">
        <v>5807</v>
      </c>
      <c r="E11">
        <v>140</v>
      </c>
      <c r="F11" s="12">
        <f t="shared" si="1"/>
        <v>2.3442732752846619E-2</v>
      </c>
    </row>
    <row r="12" spans="1:6" x14ac:dyDescent="0.2">
      <c r="A12" s="11" t="s">
        <v>4810</v>
      </c>
      <c r="B12">
        <v>110</v>
      </c>
      <c r="C12" s="18">
        <f t="shared" si="0"/>
        <v>1.8419290020093772E-2</v>
      </c>
      <c r="D12" s="11" t="s">
        <v>5806</v>
      </c>
      <c r="E12">
        <v>112</v>
      </c>
      <c r="F12" s="12">
        <f t="shared" si="1"/>
        <v>1.8754186202277295E-2</v>
      </c>
    </row>
    <row r="13" spans="1:6" x14ac:dyDescent="0.2">
      <c r="A13" s="11" t="s">
        <v>1474</v>
      </c>
      <c r="B13">
        <v>109</v>
      </c>
      <c r="C13" s="18">
        <f t="shared" si="0"/>
        <v>1.8251841929002009E-2</v>
      </c>
      <c r="D13" s="11" t="s">
        <v>1978</v>
      </c>
      <c r="E13">
        <v>112</v>
      </c>
      <c r="F13" s="12">
        <f t="shared" si="1"/>
        <v>1.8754186202277295E-2</v>
      </c>
    </row>
    <row r="14" spans="1:6" x14ac:dyDescent="0.2">
      <c r="A14" s="11" t="s">
        <v>1692</v>
      </c>
      <c r="B14">
        <v>95</v>
      </c>
      <c r="C14" s="18">
        <f t="shared" si="0"/>
        <v>1.5907568653717348E-2</v>
      </c>
      <c r="D14" s="11" t="s">
        <v>5805</v>
      </c>
      <c r="E14">
        <v>30</v>
      </c>
      <c r="F14" s="12">
        <f t="shared" si="1"/>
        <v>5.0234427327528466E-3</v>
      </c>
    </row>
    <row r="15" spans="1:6" x14ac:dyDescent="0.2">
      <c r="A15" s="11" t="s">
        <v>3315</v>
      </c>
      <c r="B15">
        <v>59</v>
      </c>
      <c r="C15" s="18">
        <f t="shared" si="0"/>
        <v>9.8794373744139317E-3</v>
      </c>
      <c r="D15" s="11" t="s">
        <v>5790</v>
      </c>
      <c r="E15">
        <v>5972</v>
      </c>
    </row>
    <row r="16" spans="1:6" x14ac:dyDescent="0.2">
      <c r="A16" s="11" t="s">
        <v>3376</v>
      </c>
      <c r="B16">
        <v>56</v>
      </c>
      <c r="C16" s="18">
        <f t="shared" si="0"/>
        <v>9.3770931011386473E-3</v>
      </c>
    </row>
    <row r="17" spans="1:3" x14ac:dyDescent="0.2">
      <c r="A17" s="11" t="s">
        <v>1625</v>
      </c>
      <c r="B17">
        <v>55</v>
      </c>
      <c r="C17" s="18">
        <f t="shared" si="0"/>
        <v>9.2096450100468859E-3</v>
      </c>
    </row>
    <row r="18" spans="1:3" x14ac:dyDescent="0.2">
      <c r="A18" s="11" t="s">
        <v>4917</v>
      </c>
      <c r="B18">
        <v>44</v>
      </c>
      <c r="C18" s="18">
        <f t="shared" si="0"/>
        <v>7.367716008037508E-3</v>
      </c>
    </row>
    <row r="19" spans="1:3" x14ac:dyDescent="0.2">
      <c r="A19" s="11" t="s">
        <v>17</v>
      </c>
      <c r="B19">
        <v>38</v>
      </c>
      <c r="C19" s="18">
        <f t="shared" si="0"/>
        <v>6.3630274614869392E-3</v>
      </c>
    </row>
    <row r="20" spans="1:3" x14ac:dyDescent="0.2">
      <c r="A20" s="11" t="s">
        <v>2120</v>
      </c>
      <c r="B20">
        <v>31</v>
      </c>
      <c r="C20" s="18">
        <f t="shared" si="0"/>
        <v>5.1908908238446081E-3</v>
      </c>
    </row>
    <row r="21" spans="1:3" x14ac:dyDescent="0.2">
      <c r="A21" s="11" t="s">
        <v>1956</v>
      </c>
      <c r="B21">
        <v>30</v>
      </c>
      <c r="C21" s="18">
        <f t="shared" si="0"/>
        <v>5.0234427327528466E-3</v>
      </c>
    </row>
    <row r="22" spans="1:3" x14ac:dyDescent="0.2">
      <c r="A22" s="11" t="s">
        <v>3304</v>
      </c>
      <c r="B22">
        <v>22</v>
      </c>
      <c r="C22" s="18">
        <f t="shared" si="0"/>
        <v>3.683858004018754E-3</v>
      </c>
    </row>
    <row r="23" spans="1:3" x14ac:dyDescent="0.2">
      <c r="A23" s="11" t="s">
        <v>4963</v>
      </c>
      <c r="B23">
        <v>21</v>
      </c>
      <c r="C23" s="18">
        <f t="shared" si="0"/>
        <v>3.5164099129269925E-3</v>
      </c>
    </row>
    <row r="24" spans="1:3" x14ac:dyDescent="0.2">
      <c r="A24" s="11" t="s">
        <v>1601</v>
      </c>
      <c r="B24">
        <v>16</v>
      </c>
      <c r="C24" s="18">
        <f t="shared" si="0"/>
        <v>2.6791694574681848E-3</v>
      </c>
    </row>
    <row r="25" spans="1:3" x14ac:dyDescent="0.2">
      <c r="A25" s="11" t="s">
        <v>1453</v>
      </c>
      <c r="B25">
        <v>14</v>
      </c>
      <c r="C25" s="18">
        <f t="shared" si="0"/>
        <v>2.3442732752846618E-3</v>
      </c>
    </row>
    <row r="26" spans="1:3" x14ac:dyDescent="0.2">
      <c r="A26" s="11" t="s">
        <v>3430</v>
      </c>
      <c r="B26">
        <v>13</v>
      </c>
      <c r="C26" s="18">
        <f t="shared" si="0"/>
        <v>2.1768251841929004E-3</v>
      </c>
    </row>
    <row r="27" spans="1:3" x14ac:dyDescent="0.2">
      <c r="A27" s="11" t="s">
        <v>5777</v>
      </c>
      <c r="B27">
        <v>9</v>
      </c>
      <c r="C27" s="18">
        <f t="shared" si="0"/>
        <v>1.5070328198258541E-3</v>
      </c>
    </row>
    <row r="28" spans="1:3" x14ac:dyDescent="0.2">
      <c r="A28" s="11" t="s">
        <v>2105</v>
      </c>
      <c r="B28">
        <v>9</v>
      </c>
      <c r="C28" s="18">
        <f t="shared" si="0"/>
        <v>1.5070328198258541E-3</v>
      </c>
    </row>
    <row r="29" spans="1:3" x14ac:dyDescent="0.2">
      <c r="A29" s="11" t="s">
        <v>114</v>
      </c>
      <c r="B29">
        <v>7</v>
      </c>
      <c r="C29" s="18">
        <f t="shared" si="0"/>
        <v>1.1721366376423309E-3</v>
      </c>
    </row>
    <row r="30" spans="1:3" x14ac:dyDescent="0.2">
      <c r="A30" s="11" t="s">
        <v>1448</v>
      </c>
      <c r="B30">
        <v>5</v>
      </c>
      <c r="C30" s="18">
        <f t="shared" si="0"/>
        <v>8.3724045545880777E-4</v>
      </c>
    </row>
    <row r="31" spans="1:3" x14ac:dyDescent="0.2">
      <c r="A31" s="11" t="s">
        <v>1464</v>
      </c>
      <c r="B31">
        <v>4</v>
      </c>
      <c r="C31" s="18">
        <f t="shared" si="0"/>
        <v>6.6979236436704619E-4</v>
      </c>
    </row>
    <row r="32" spans="1:3" x14ac:dyDescent="0.2">
      <c r="A32" s="11" t="s">
        <v>3434</v>
      </c>
      <c r="B32">
        <v>3</v>
      </c>
      <c r="C32" s="18">
        <f t="shared" si="0"/>
        <v>5.0234427327528462E-4</v>
      </c>
    </row>
    <row r="33" spans="1:3" x14ac:dyDescent="0.2">
      <c r="A33" s="11" t="s">
        <v>133</v>
      </c>
      <c r="B33">
        <v>3</v>
      </c>
      <c r="C33" s="18">
        <f t="shared" si="0"/>
        <v>5.0234427327528462E-4</v>
      </c>
    </row>
    <row r="34" spans="1:3" x14ac:dyDescent="0.2">
      <c r="A34" s="11" t="s">
        <v>1444</v>
      </c>
      <c r="B34">
        <v>3</v>
      </c>
      <c r="C34" s="18">
        <f t="shared" si="0"/>
        <v>5.0234427327528462E-4</v>
      </c>
    </row>
    <row r="35" spans="1:3" x14ac:dyDescent="0.2">
      <c r="A35" s="11" t="s">
        <v>1974</v>
      </c>
      <c r="B35">
        <v>3</v>
      </c>
      <c r="C35" s="18">
        <f t="shared" si="0"/>
        <v>5.0234427327528462E-4</v>
      </c>
    </row>
    <row r="36" spans="1:3" x14ac:dyDescent="0.2">
      <c r="A36" s="11" t="s">
        <v>2102</v>
      </c>
      <c r="B36">
        <v>3</v>
      </c>
      <c r="C36" s="18">
        <f t="shared" si="0"/>
        <v>5.0234427327528462E-4</v>
      </c>
    </row>
    <row r="37" spans="1:3" x14ac:dyDescent="0.2">
      <c r="A37" s="11" t="s">
        <v>1472</v>
      </c>
      <c r="B37">
        <v>2</v>
      </c>
      <c r="C37" s="18">
        <f t="shared" si="0"/>
        <v>3.348961821835231E-4</v>
      </c>
    </row>
    <row r="38" spans="1:3" x14ac:dyDescent="0.2">
      <c r="A38" s="11" t="s">
        <v>5785</v>
      </c>
      <c r="B38">
        <v>1</v>
      </c>
      <c r="C38" s="18">
        <f t="shared" si="0"/>
        <v>1.6744809109176155E-4</v>
      </c>
    </row>
    <row r="39" spans="1:3" x14ac:dyDescent="0.2">
      <c r="A39" s="11" t="s">
        <v>5685</v>
      </c>
      <c r="B39">
        <v>1</v>
      </c>
      <c r="C39" s="18">
        <f t="shared" si="0"/>
        <v>1.6744809109176155E-4</v>
      </c>
    </row>
    <row r="40" spans="1:3" x14ac:dyDescent="0.2">
      <c r="A40" s="11" t="s">
        <v>5688</v>
      </c>
      <c r="B40">
        <v>1</v>
      </c>
      <c r="C40" s="18">
        <f t="shared" si="0"/>
        <v>1.6744809109176155E-4</v>
      </c>
    </row>
    <row r="41" spans="1:3" x14ac:dyDescent="0.2">
      <c r="A41" s="11" t="s">
        <v>5790</v>
      </c>
      <c r="B41">
        <v>5972</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085F5-D6A3-1347-99B5-F307C57F310D}">
  <dimension ref="A3:C6"/>
  <sheetViews>
    <sheetView workbookViewId="0">
      <selection activeCell="C15" sqref="C15"/>
    </sheetView>
  </sheetViews>
  <sheetFormatPr baseColWidth="10" defaultRowHeight="16" x14ac:dyDescent="0.2"/>
  <cols>
    <col min="1" max="1" width="13" bestFit="1" customWidth="1"/>
    <col min="2" max="2" width="23.33203125" bestFit="1" customWidth="1"/>
  </cols>
  <sheetData>
    <row r="3" spans="1:3" x14ac:dyDescent="0.2">
      <c r="A3" s="10" t="s">
        <v>5789</v>
      </c>
      <c r="B3" t="s">
        <v>5793</v>
      </c>
      <c r="C3" t="s">
        <v>5794</v>
      </c>
    </row>
    <row r="4" spans="1:3" x14ac:dyDescent="0.2">
      <c r="A4" s="11" t="s">
        <v>19</v>
      </c>
      <c r="B4">
        <v>3885</v>
      </c>
      <c r="C4" s="12">
        <f xml:space="preserve"> GETPIVOTDATA("Result (Pass/Fail)",$A$3,"Result (Pass/Fail)","Pass")/GETPIVOTDATA("Result (Pass/Fail)",$A$3)</f>
        <v>0.65042692114515321</v>
      </c>
    </row>
    <row r="5" spans="1:3" x14ac:dyDescent="0.2">
      <c r="A5" s="11" t="s">
        <v>26</v>
      </c>
      <c r="B5">
        <v>2088</v>
      </c>
      <c r="C5" s="12">
        <f xml:space="preserve"> GETPIVOTDATA("Result (Pass/Fail)",$A$3,"Result (Pass/Fail)","Fail")/GETPIVOTDATA("Result (Pass/Fail)",$A$3)</f>
        <v>0.34957307885484679</v>
      </c>
    </row>
    <row r="6" spans="1:3" x14ac:dyDescent="0.2">
      <c r="A6" s="11" t="s">
        <v>5790</v>
      </c>
      <c r="B6">
        <v>5973</v>
      </c>
      <c r="C6" s="12">
        <f xml:space="preserve"> C5+C4</f>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90814-344C-DA4E-868F-A82BE68203F0}">
  <dimension ref="A3:B32"/>
  <sheetViews>
    <sheetView zoomScale="87" workbookViewId="0">
      <selection activeCell="D35" sqref="D35"/>
    </sheetView>
  </sheetViews>
  <sheetFormatPr baseColWidth="10" defaultRowHeight="16" x14ac:dyDescent="0.2"/>
  <cols>
    <col min="1" max="1" width="13" bestFit="1" customWidth="1"/>
    <col min="2" max="2" width="19.33203125" bestFit="1" customWidth="1"/>
  </cols>
  <sheetData>
    <row r="3" spans="1:2" x14ac:dyDescent="0.2">
      <c r="A3" s="10" t="s">
        <v>5789</v>
      </c>
      <c r="B3" t="s">
        <v>5795</v>
      </c>
    </row>
    <row r="4" spans="1:2" x14ac:dyDescent="0.2">
      <c r="A4" s="11">
        <v>1986</v>
      </c>
      <c r="B4">
        <v>22</v>
      </c>
    </row>
    <row r="5" spans="1:2" x14ac:dyDescent="0.2">
      <c r="A5" s="11">
        <v>1988</v>
      </c>
      <c r="B5">
        <v>138</v>
      </c>
    </row>
    <row r="6" spans="1:2" x14ac:dyDescent="0.2">
      <c r="A6" s="11">
        <v>1990</v>
      </c>
      <c r="B6">
        <v>144</v>
      </c>
    </row>
    <row r="7" spans="1:2" x14ac:dyDescent="0.2">
      <c r="A7" s="11">
        <v>1994</v>
      </c>
      <c r="B7">
        <v>92</v>
      </c>
    </row>
    <row r="8" spans="1:2" x14ac:dyDescent="0.2">
      <c r="A8" s="11">
        <v>1996</v>
      </c>
      <c r="B8">
        <v>150</v>
      </c>
    </row>
    <row r="9" spans="1:2" x14ac:dyDescent="0.2">
      <c r="A9" s="11">
        <v>1998</v>
      </c>
      <c r="B9">
        <v>266</v>
      </c>
    </row>
    <row r="10" spans="1:2" x14ac:dyDescent="0.2">
      <c r="A10" s="11">
        <v>2000</v>
      </c>
      <c r="B10">
        <v>204</v>
      </c>
    </row>
    <row r="11" spans="1:2" x14ac:dyDescent="0.2">
      <c r="A11" s="11">
        <v>2001</v>
      </c>
      <c r="B11">
        <v>153</v>
      </c>
    </row>
    <row r="12" spans="1:2" x14ac:dyDescent="0.2">
      <c r="A12" s="11">
        <v>2002</v>
      </c>
      <c r="B12">
        <v>391</v>
      </c>
    </row>
    <row r="13" spans="1:2" x14ac:dyDescent="0.2">
      <c r="A13" s="11">
        <v>2003</v>
      </c>
      <c r="B13">
        <v>94</v>
      </c>
    </row>
    <row r="14" spans="1:2" x14ac:dyDescent="0.2">
      <c r="A14" s="11">
        <v>2004</v>
      </c>
      <c r="B14">
        <v>405</v>
      </c>
    </row>
    <row r="15" spans="1:2" x14ac:dyDescent="0.2">
      <c r="A15" s="11">
        <v>2005</v>
      </c>
      <c r="B15">
        <v>134</v>
      </c>
    </row>
    <row r="16" spans="1:2" x14ac:dyDescent="0.2">
      <c r="A16" s="11">
        <v>2006</v>
      </c>
      <c r="B16">
        <v>314</v>
      </c>
    </row>
    <row r="17" spans="1:2" x14ac:dyDescent="0.2">
      <c r="A17" s="11">
        <v>2007</v>
      </c>
      <c r="B17">
        <v>84</v>
      </c>
    </row>
    <row r="18" spans="1:2" x14ac:dyDescent="0.2">
      <c r="A18" s="11">
        <v>2008</v>
      </c>
      <c r="B18">
        <v>369</v>
      </c>
    </row>
    <row r="19" spans="1:2" x14ac:dyDescent="0.2">
      <c r="A19" s="11">
        <v>2009</v>
      </c>
      <c r="B19">
        <v>109</v>
      </c>
    </row>
    <row r="20" spans="1:2" x14ac:dyDescent="0.2">
      <c r="A20" s="11">
        <v>2010</v>
      </c>
      <c r="B20">
        <v>257</v>
      </c>
    </row>
    <row r="21" spans="1:2" x14ac:dyDescent="0.2">
      <c r="A21" s="11">
        <v>2011</v>
      </c>
      <c r="B21">
        <v>93</v>
      </c>
    </row>
    <row r="22" spans="1:2" x14ac:dyDescent="0.2">
      <c r="A22" s="11">
        <v>2012</v>
      </c>
      <c r="B22">
        <v>328</v>
      </c>
    </row>
    <row r="23" spans="1:2" x14ac:dyDescent="0.2">
      <c r="A23" s="11">
        <v>2013</v>
      </c>
      <c r="B23">
        <v>86</v>
      </c>
    </row>
    <row r="24" spans="1:2" x14ac:dyDescent="0.2">
      <c r="A24" s="11">
        <v>2014</v>
      </c>
      <c r="B24">
        <v>344</v>
      </c>
    </row>
    <row r="25" spans="1:2" x14ac:dyDescent="0.2">
      <c r="A25" s="11">
        <v>2015</v>
      </c>
      <c r="B25">
        <v>70</v>
      </c>
    </row>
    <row r="26" spans="1:2" x14ac:dyDescent="0.2">
      <c r="A26" s="11">
        <v>2016</v>
      </c>
      <c r="B26">
        <v>524</v>
      </c>
    </row>
    <row r="27" spans="1:2" x14ac:dyDescent="0.2">
      <c r="A27" s="11">
        <v>2017</v>
      </c>
      <c r="B27">
        <v>96</v>
      </c>
    </row>
    <row r="28" spans="1:2" x14ac:dyDescent="0.2">
      <c r="A28" s="11">
        <v>2018</v>
      </c>
      <c r="B28">
        <v>505</v>
      </c>
    </row>
    <row r="29" spans="1:2" x14ac:dyDescent="0.2">
      <c r="A29" s="11">
        <v>2019</v>
      </c>
      <c r="B29">
        <v>52</v>
      </c>
    </row>
    <row r="30" spans="1:2" x14ac:dyDescent="0.2">
      <c r="A30" s="11">
        <v>2020</v>
      </c>
      <c r="B30">
        <v>513</v>
      </c>
    </row>
    <row r="31" spans="1:2" x14ac:dyDescent="0.2">
      <c r="A31" s="11">
        <v>2021</v>
      </c>
      <c r="B31">
        <v>36</v>
      </c>
    </row>
    <row r="32" spans="1:2" x14ac:dyDescent="0.2">
      <c r="A32" s="11" t="s">
        <v>5790</v>
      </c>
      <c r="B32">
        <v>5973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48F60-3D62-FD4A-9BC5-C46B1972DDFD}">
  <dimension ref="A3:C8"/>
  <sheetViews>
    <sheetView workbookViewId="0">
      <selection activeCell="C11" sqref="C11"/>
    </sheetView>
  </sheetViews>
  <sheetFormatPr baseColWidth="10" defaultRowHeight="16" x14ac:dyDescent="0.2"/>
  <cols>
    <col min="1" max="1" width="13" bestFit="1" customWidth="1"/>
    <col min="2" max="2" width="19.6640625" bestFit="1" customWidth="1"/>
  </cols>
  <sheetData>
    <row r="3" spans="1:3" x14ac:dyDescent="0.2">
      <c r="A3" s="10" t="s">
        <v>5789</v>
      </c>
      <c r="B3" t="s">
        <v>5796</v>
      </c>
      <c r="C3" t="s">
        <v>5823</v>
      </c>
    </row>
    <row r="4" spans="1:3" x14ac:dyDescent="0.2">
      <c r="A4" s="11" t="s">
        <v>21</v>
      </c>
      <c r="B4">
        <v>3585</v>
      </c>
      <c r="C4" s="12">
        <f xml:space="preserve"> 3585/5969</f>
        <v>0.60060311609984918</v>
      </c>
    </row>
    <row r="5" spans="1:3" x14ac:dyDescent="0.2">
      <c r="A5" s="11" t="s">
        <v>49</v>
      </c>
      <c r="B5">
        <v>1351</v>
      </c>
      <c r="C5" s="12">
        <f xml:space="preserve"> 1351/5969</f>
        <v>0.22633606969341599</v>
      </c>
    </row>
    <row r="6" spans="1:3" x14ac:dyDescent="0.2">
      <c r="A6" s="11" t="s">
        <v>36</v>
      </c>
      <c r="B6">
        <v>941</v>
      </c>
      <c r="C6" s="12">
        <f xml:space="preserve"> 941/5969</f>
        <v>0.15764784721058803</v>
      </c>
    </row>
    <row r="7" spans="1:3" x14ac:dyDescent="0.2">
      <c r="A7" s="11" t="s">
        <v>77</v>
      </c>
      <c r="B7">
        <v>92</v>
      </c>
      <c r="C7" s="12">
        <f>92/5969</f>
        <v>1.5412966996146759E-2</v>
      </c>
    </row>
    <row r="8" spans="1:3" x14ac:dyDescent="0.2">
      <c r="A8" s="11" t="s">
        <v>5790</v>
      </c>
      <c r="B8">
        <v>5969</v>
      </c>
      <c r="C8" s="12"/>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Original</vt:lpstr>
      <vt:lpstr>Data</vt:lpstr>
      <vt:lpstr>Tax Type vs. Result</vt:lpstr>
      <vt:lpstr>Purpose vs. Result</vt:lpstr>
      <vt:lpstr>Election Type vs. Result</vt:lpstr>
      <vt:lpstr>Numeric Variables</vt:lpstr>
      <vt:lpstr>Agency County</vt:lpstr>
      <vt:lpstr>Type of Tax or Debt</vt:lpstr>
      <vt:lpstr>Purpose</vt:lpstr>
      <vt:lpstr>Result (Pass or Fail)</vt:lpstr>
      <vt:lpstr>Election Year</vt:lpstr>
      <vt:lpstr>Election Type</vt:lpstr>
      <vt:lpstr>Fail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2023-02-14T02:21:00Z</dcterms:created>
  <dcterms:modified xsi:type="dcterms:W3CDTF">2023-02-21T00:20:07Z</dcterms:modified>
</cp:coreProperties>
</file>